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SMART PnV\SMART2019\10 농기평연구\2018년데이터가공\"/>
    </mc:Choice>
  </mc:AlternateContent>
  <bookViews>
    <workbookView xWindow="0" yWindow="0" windowWidth="28800" windowHeight="12630"/>
  </bookViews>
  <sheets>
    <sheet name="Sheet1" sheetId="1" r:id="rId1"/>
    <sheet name="Sheet2" sheetId="2" r:id="rId2"/>
    <sheet name="Sheet3" sheetId="3" r:id="rId3"/>
  </sheets>
  <definedNames>
    <definedName name="_xlnm._FilterDatabase" localSheetId="0" hidden="1">Sheet1!$O$1:$X$2002</definedName>
  </definedNames>
  <calcPr calcId="152511"/>
</workbook>
</file>

<file path=xl/calcChain.xml><?xml version="1.0" encoding="utf-8"?>
<calcChain xmlns="http://schemas.openxmlformats.org/spreadsheetml/2006/main">
  <c r="Z1950" i="1" l="1"/>
  <c r="Z1932" i="1"/>
  <c r="Z1923" i="1"/>
  <c r="Z1922" i="1"/>
  <c r="Z1975" i="1"/>
  <c r="Z1889" i="1" l="1"/>
  <c r="Z1857" i="1"/>
  <c r="Z1810" i="1" l="1"/>
  <c r="Z1794" i="1"/>
  <c r="Z1782" i="1"/>
  <c r="Z1684" i="1" l="1"/>
  <c r="Z1594" i="1" l="1"/>
  <c r="Z1568" i="1"/>
  <c r="Z1582" i="1"/>
  <c r="Z1451" i="1" l="1"/>
  <c r="Z1485" i="1"/>
  <c r="Z1389" i="1" l="1"/>
  <c r="Z1388" i="1"/>
  <c r="Z1374" i="1"/>
  <c r="Z1338" i="1"/>
  <c r="Z1336" i="1"/>
  <c r="Z1327" i="1"/>
  <c r="Z1377" i="1"/>
  <c r="Z1306" i="1" l="1"/>
  <c r="Z1271" i="1"/>
  <c r="Z1162" i="1" l="1"/>
  <c r="Z1113" i="1" l="1"/>
  <c r="Z1084" i="1"/>
  <c r="K797" i="1" l="1"/>
  <c r="K796" i="1"/>
  <c r="K795" i="1"/>
  <c r="K794" i="1"/>
  <c r="K793" i="1"/>
  <c r="K792" i="1"/>
  <c r="K791" i="1"/>
  <c r="K790" i="1"/>
  <c r="K789" i="1"/>
  <c r="K788" i="1"/>
  <c r="K787" i="1"/>
  <c r="K786" i="1"/>
  <c r="K785" i="1"/>
  <c r="K784" i="1" l="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l="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l="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l="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l="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l="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l="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l="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l="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<sst xmlns="http://schemas.openxmlformats.org/spreadsheetml/2006/main" count="14592" uniqueCount="6464">
  <si>
    <t xml:space="preserve">황유연(ref.대학로)                      </t>
  </si>
  <si>
    <t xml:space="preserve">담이                                    </t>
  </si>
  <si>
    <t>Poodles(푸들)</t>
  </si>
  <si>
    <t>M</t>
  </si>
  <si>
    <t>Male(남)</t>
  </si>
  <si>
    <t xml:space="preserve">260,300원 선결제하심_정원    [refer.대학로]    주호소)  - Diarrhea    현증경과)  - 충무로에서 분양 받으심  - 대학로 동물병원에서 파보 진단 받고 내원하심  - 아침까지는 팔팔 뛰다가 낮부터 밥도 많이 안먹고 기운도 없음  - 어제까지도 밥은 잘 먹었었음    예방접종)  - None    사육환경)  - Alone/Indoor    사료)  - 식욕은 양호하지만 간헐적인 구토, 설사를 보임    O)  1. 신체검사  - Mental : Bright, Alert, Responsive  - T39  - BCS 4/9  - MMC Pale, Dry , CRT 2&gt;  - 탈수평가 : 5% 이하 Dehydration    2. 혈액검사  - Mild anemia HCT23.3% (AID)  - Mild thrombocytopenia  - Mild decreased HCO3  - Hypoglycemia (86)    A)  DX&gt;  - CDV  - Giardiosis    Rx)  - 식이 : i/d MER  - 스멕타 1ml  - 디펩티펜 2ml    Tx)  - 수액처치 : Plasma solution + Vit.B,C + 5% dex.  - 주사제 :  Metronidazole  Cephazolin  Famotidine    P)  - 입원 처치 후 최소 3일 두고보기로 함  - 예후 나쁘지 않을 것으로 판단됨  - Close monitoring : 식욕, ALB, WBC, BGA, BT, BW  </t>
  </si>
  <si>
    <t xml:space="preserve">서현정(ref.H)*7                         </t>
  </si>
  <si>
    <t xml:space="preserve">초미                                    </t>
  </si>
  <si>
    <t>K.C(Korean Cat)</t>
  </si>
  <si>
    <t>FS</t>
  </si>
  <si>
    <t>F.Spayed(중여)</t>
  </si>
  <si>
    <t xml:space="preserve">  [복부초음파_full scan by Hyuna]  Findings  1. 좌측 하복부의 복벽 결손 (약 1 cm)  2. 결손부로 복강 내 지방 조직의 피하 이동이 관찰됨  Imaging Dx &amp; DDx  - Inguinal hernia      &lt;보호자분 상담&gt;  - 서혜허니아(좌측) 관찰되고 치석도 중등도  - 입원기간동안 수술교정 하고 싶어하심  - 내일 퇴원했다가 토요일 오전에 내원해서 토요일에 수술진행예정  - 토요일 12시까지 내원예정  </t>
  </si>
  <si>
    <t xml:space="preserve">백다형                                  </t>
  </si>
  <si>
    <t xml:space="preserve">옥정                                    </t>
  </si>
  <si>
    <t>Munchkin Cat(먼치킨 고양이)</t>
  </si>
  <si>
    <t>MN</t>
  </si>
  <si>
    <t>M.Neutered(중남)</t>
  </si>
  <si>
    <t xml:space="preserve">  CC) 남아중성화    S)  -전반적으로 활력 및 식욕 양호함  -호흡기 증상 보이지 않음  -재채기 증상 /눈꼽 보이지 않음  -배변. 배뇨 양상 양호함  -소화기 증상 없음 (배변 형태 양호함)    O)  -asucltation (normal)/ temp (38.9)  -blood examination   CBC (NRF)   Chemistry (globulin 5.2): slightly increased      A)  -수술 후 아이 약간의 과 흥분 상태 보였음  -모니터링 동안 수술 부위 출혈 소견 1회 보임  -수술 부위 소독 진행     [Sx by 종]  - routine scrotal midline incision  - orchiectomy(over-hand hemostat technique)  - skin closure w/ blue-nylon 4-0  - NRF    P)  -다음 날 수술 부위 및 후처치 진행 하기 위해 내원 필요함  -수술 당일로 부터 일주일 뒤 (11월 16일) 실밥 제거 예정  -1주일 동안 넥칼라 착용 유지하며 수술 부위 하루 2회 소독 진행 필요성 안내드림  -그 동안 목욕 및 미용 금하며 실밥 제거 이후에도 5일 정도는 추가적으로 금함  -수술 후 고여 있는 혈액 일시적으로 배출 될 수 있으나 혹시라도 수술부위 발적 및 발열감 확인될 경우 병원으로 문의 필요함 안내드림    * 11월 10일 오후 7시 후처치 (이남경 선생님께 인계완료)  * 11월 16일 오후 12시 실밥 제거     </t>
  </si>
  <si>
    <t xml:space="preserve">손동희                                  </t>
  </si>
  <si>
    <t xml:space="preserve">유키                                    </t>
  </si>
  <si>
    <t>Bichon Frish(비숑 프리제)</t>
  </si>
  <si>
    <t xml:space="preserve">CC: 여아중성화    [S]  - 활력, 식욕 양호  - 배변, 배뇨 양호  - 10시부터 금식 완료  - 배꼽탈장은 모니터링하시겠다고 함    : 가정분양 받아서 어미를 아는데, 배꼽탈장 있는 채로 잘 살고 있다고 함  - 유치 발치 원함  - 퇴원시 결제 예정    [O]  - 청진상 특이사항 없음  - 방사선 촬영상 특이사항 없음  - 혈액검사    : PLT 179    [Sx. by 송]  - Routine midline incision  - Ovariohysterectomy w/ Maxon 3-0  - Abdominal wall closure w/ Maxon 3-0  - Double-layer SQ closure w/ Maxon 4-0  - Skin closure w/ Blue-nylon 4-0  - NRF    - 504 발치    [P]  - 내일 12:30 퇴원 예정  </t>
  </si>
  <si>
    <t xml:space="preserve">유계영                                  </t>
  </si>
  <si>
    <t xml:space="preserve">용용                                    </t>
  </si>
  <si>
    <t>Yorkshire Terrier(요크셔 테리어)</t>
  </si>
  <si>
    <t xml:space="preserve">S)  3시간 전 쯤 3cm가량 껌 삼킴.   호흡은 양호. 유연증상 보임.   식도에 걸렸을까봐 내원.    O)  - 내원 시 유연증상 보임. 호흡상태는 양호함.   - 방사선 ; VD 상 폐침윤은 없으나 외측상 후엽으로 radiopaque한 음영 확인됨.   - 조영 실시 ; 분문부 앞쪽에 4.5cm 가량의 filling defect 확인됨.   -&gt; 식도 이물 확인되어 내시경으로 위 내강으로 밀어넣음.     Endoscopy  OP 안승엽    - 분문부에서 oral 방향으로 3~5cm가량 거리에 위치한 부분에 걸려있는 개껌 확인  - 내시경 통해서 위로 밀어넣기 위해 힘을 가했을 때 저항감이 느껴졌지만 수차례 시도 끝에 위로 넘어감  - 이물이 위치했던 부위 식도 점막에 검붉은색의 병변이 multiple하게 확인됨.  - 이물 위치 이외의 식도 점막 이상 없음.  - 식도염에 준한 처치 요구됨.    - 마취 도중 특이사항 없었음.    A)  - 식도염에 준하여 sucralfate 처방함. 3ml/dose BID 처방.  - 구토 등 이상 시 내원. 식도협착, 천공 등의 위험사항 안내드림.   </t>
  </si>
  <si>
    <t xml:space="preserve">전수진*7(ref.서울종합)                  </t>
  </si>
  <si>
    <t xml:space="preserve">봄                                      </t>
  </si>
  <si>
    <t>Chihuahua(치와와)</t>
  </si>
  <si>
    <t xml:space="preserve">[야간 by 홍]  - 식욕 : 급여량의 반정도 먹음  - 수액줄 2번 끊음(넥칼라 12.5cm적용)  - 설사 1회  - 배뇨원활      [입원]    S)  - condition : Depressed~Alert  - 식욕 : 자발식욕 양호  - 배변/배뇨/소화기증상 유무 : 수양성 설사 2회. 배뇨 양호. 구토 없음.     O)  - T 37.3   - 혈액검사    : Mild leukocytosis (WBC 16500)    : Moderate anemia (Hct 27.4)     : Electrolyte NRF     A)  - 수양성 설사가 지속되며 Coccidium 감염이 확인된 바 이에 관한 치료도 추가합니다.     Rx)  - 식이 : a/d can     Tx)  - 수액처치 : H/D 2 fold  - 주사제 :     - cefazolin 25mg/kg    - metronidazole 15mg/kg    - metoclopramide 0.4mg/kg    - famotidine 0.5mg/kg    - sears plasma 1ml SC    - 특B 10ml    - TM-sulfa 0.05ml sc bid 추가     P)  - 입원 유지.  - 소화기 증상 모니터링. CBC 등 혈검.     * 보호자님 면회 및 면담 진행함.      </t>
  </si>
  <si>
    <t xml:space="preserve">김사름(ref.대형-본원귀속)               </t>
  </si>
  <si>
    <t xml:space="preserve">두름                                    </t>
  </si>
  <si>
    <t>Siamese Cat(샴 고양이)</t>
  </si>
  <si>
    <t xml:space="preserve">[refer.]    주호소)  - 심장검진     현증경과)  - 소화기, 호흡기 증상 없음.   - 간혹 배변 후 혈액 조금 나오는 경우가 있음.   - 중성화 전 검사상 심잡음과 심비대가 관찰되어 심장검진을 위해 내원.     사료)  - 건사료 급여중.     O)  1. 신체검사  - Mental : alert  - T 38.5, HR 168/min  - BP 100mHg  - BCS 4/9    2. 혈액검사  - Chem : NRF  - CBC : leukocytosis  - Electrolyte : mild hyperkalemia  - fBNP : abnormal    3. 영상검사  - CXR : severe cardiac enlargement (VHS 11.5)  [심장초음파 by Hyuna]  Findings  1. Ventricular septal defect 6.65 mm 로 확인됨 (그 외 AS, PS, ASD 등은 관찰되지 않음), Qp/Qs 7.2 (severe VSD)  2. 우심의 심한 확장 및 MPA 확장 (MPA/Ao 2.0) 관찰됨  3. TR 4.82 m/s, RVOT Vmax 2.6 m/s  4. volume overload에 의한 annulus 확장으로 MR 및 LA 확장 (LA/Ao 2.66), LA 압력 증가 (E peak 2.36 m/s) 관찰됨  Imaging Dx &amp; DDx  - Ventricular septal defect  - Pulmonary arterial hypertension    Dx/Ddx)  - VSD    A)  - VSD로 인하여 심한 우심 좌심 확장 및 폐고혈압까지 발생된 상태이고, 현 상태에서는 폐수종, 흉수 등의 발생가능성 매우 높음. 내복약 복용하면서 SRR 모니터링 당부드림.   - embolism으로 인한 파행가능성도 안내드림.   - 현 상태에서는 최대 기대수명 1년정도.    Rx)  - 식이 : 캔사료 급여 안내.   - 내복약   : enal 0.25mg/kg sid    furosemide 1mg/kg bid    sidenafil 2mg/kg bid    pimobendan 0.25mg/kg bid     Clopi 18.75mg/cat eod    P)  - CXR 재검.    ** 9/18    </t>
  </si>
  <si>
    <t xml:space="preserve">정승연(ref.길음)                        </t>
  </si>
  <si>
    <t xml:space="preserve">아지                                    </t>
  </si>
  <si>
    <t>Shih Tzu(시추)</t>
  </si>
  <si>
    <t xml:space="preserve">[refer.]길음ah    주호소)  빈혈  현증경과)  - 9월 초 부터 기력저하, 식욕 저하  - 9/3 혈액검사시 빈혈과 혈소판 감소증   - 류마이드와 MMF 먹고 증상은 좋았음  ; 2일 정도 먹고 4일정도 증상 개선  - 일요일 밤 혈뇨 2회  - 어제 저녁과 오늘 아침 면역억제제 먹으면서 또 잠깐 기력이 좋은 듯 함  - 변 색이 약간 어두워진 함  - 어제까진 음수와 식사를 하고 있음    - 발 증이전에 스테로이드 아포퀄 3주정도,   예방접종)  all done, HW(+), 8/25 에 외부구충 (+)  사육환경)  실내, 최근 2-3달 정도는 산책을 잘 다녔음  사료)  새니메드 일반사료, 이후에는 가수분해 사료    O)  1. 신체검사  - Mental : alert, not responsive  - T 38.1, HR174 , RR 18, 노력성  - BCS 6/9  - MMC pale , CRT &gt;2 sec  - 탈수평가 : none    2. 혈액검사  - WBC 30k HCT 8.8% PLT 174k  - mild hyperglycemia, elevated liver, GB enzyme  - decreased electrolytes  - 4DX(-)     3. 영상검사  [복부초음파_full scan by Hyuna]  Findings  1. 후대정맥 울혈 관찰됨 (collapse 약 30%), 간정맥 확장  2. 양측 신장 및 방광 내 미세결석들  3. 우측 부신의 종대 (15.1 mm) / CVC 침습은 관찰되지 않음  Imaging Dx &amp; DDx  - Venous congestion  - Urolithiasis  - Adrenal mass    Dx/Ddx)  1. anemia , hemorrhagic  -infectious  -immune mediated     A)  1.빈혈  - 출혈성 빈혈로 내출혈로 인한 극심한 빈혈 상태  - 현재 빈혈에 대해 응급 수혈 진행중  - 익일 대략적인 감별 진행 예정    Rx)  - 식이 : low fat  - 내복약 :  MMF 20mg/kg bid  azithromysin 10mg sid   omeprazol 1mg/kg bid  atovaquone 13.3mg/kg tid  젠토닐/UDCA    Tx)  - 수액처치 : plasma sol 31mg/kg   - 주사제 :   famotidine 0.5mg/kg bid  tramadol 2mg/kg bid  metronidazol 7.5mg/kg bid  dalteparin 100IU/kg SQ  cerenia 1mg/kg SQ      P)  - 기본적으로 3일 이상 입원 처치 할 수 있음  - 1-2일 사이에 빈혈로 인한 폐사가능성 높음  - 보호자분 비용 부담 심한 편    </t>
  </si>
  <si>
    <t xml:space="preserve">조수연                                  </t>
  </si>
  <si>
    <t xml:space="preserve">미르                                    </t>
  </si>
  <si>
    <t>Mixed(혼합)</t>
  </si>
  <si>
    <t xml:space="preserve">460,000원 선결제 - 송이    CC: 항체가검사, 남아중성화    [S]  - 활력, 식욕 양호  - 배변, 배뇨 양호  - 금식 완료    [O]  - 청진상 특이사항 없음  - 혈액검사상 특이사항 없음  - 항체가검사: FPV 4.5, FHV 3, FCV 3  - 흉부방사선상 특이사항 없음    [Sx. by 송]  - Isoflurane anesthesia  - Scrotal midline incision  - Orchiectomy (Over-hand tech.)  - Skin closure w/ Blue-nylon 4-0  - NRF    [P]  - 익일 7시 10분경 내원 가능하셔서 그 때 후처치 예정  - 일주일 후 실밥제거 예정  - 실밥제거날이나 그 다음주쯤 추가접종 진행해볼 예정    : 추가접종 1~2회 진행 후 항체가검사에서도 약하게 뜰 경우, 항체가 잘 안 생기는 특성이 있는 것으로 봐야 할 것 같다고 안내드림    : 아예 다른 회사 제품으로 다시 접종 시도해 볼 수는 있다고 안내함  </t>
  </si>
  <si>
    <t xml:space="preserve">박형건                                  </t>
  </si>
  <si>
    <t xml:space="preserve">뽀글이                                  </t>
  </si>
  <si>
    <t>Schnauzers( 슈나우져)</t>
  </si>
  <si>
    <t xml:space="preserve">원수경(ref.길음)                        </t>
  </si>
  <si>
    <t xml:space="preserve">율이                                    </t>
  </si>
  <si>
    <t>Pekingese(페키니즈)</t>
  </si>
  <si>
    <t xml:space="preserve">  [refer.]    주호소)  - 호흡곤란    현증경과)  - 콧물, 재채기 심하여 두개 방사선 검사 진행.    -&gt; 항생제 치료 진행.   - 콧물 나오는 방향이 바뀜. 화농성 콧물도.  - nebul 집에서 진행.   - 토요일부터 호흡곤란 증상이 심해짐.   - 콧물 감수성 검사결과 pseudomonas 진행하심.   - 내복약 처방 후 다 구토.   - 간헐적으로 수면중 강직성 발작 증상 관찰됨.     O)  1. 신체검사  - Mental : alert  - T 38.9, HR 84/min, RR panting    2. 혈액검사  - Chem : 간수치 상승  - CBC : anemia, thrombocytosis    3. 영상검사  - CXR : Rt. cardiac enlargement  [심장초음파 by Hyuna]  Findings  1. RA, RV dilation 있으나 MPA, RPA, LPA dilation 관찰되지 않음  2. 약간의 Flattening septum 있으나 paradoxical septal motion 은 관찰되지 않음  3. TR : 3.1 m/s   4. PR : 1.0 m/s  DDx  - Pulmonary arterial hypertension  Comment  - 심한 부정맥에 의해 정확한 이완기능, 수축기능의 평가가 어렵습니다.    Dx/Ddx)  - Pulmonary arterial hypertension  - 2nd degree AV block    A)  - 비강내 종양, 염증, 치주질환 등 검진을 위한 CT촬영 위해 내원하셨으나 폐고혈압 및 심한 부정맥이 확인되어 심장 컨트롤부터 먼저 진행 후 CT 검사 여부 결정하기로 함.   - 당일 내원시 호흡상태가 좋지 않아 입원하에 내복약 투약하면서 심전도 검사까지 진행 원하셨으나 경제적 부담이 있으시어 일단 통원치료 진행하기로.     Rx) (구토여부 체크 위해 내복약 따로 조제해드림)  - 내복약 (항생제)  : Marbofloxacin 2mg/kg sid    Azithromycin 5mg/kg sid    Streptokinase 0.5mg/kg bid  - 내복약 (심장)  : enalapril 0.5mg/kg bid    Sildenafil 1mg/kg bid    Acetylcysteine 20mg/kg bid      Famotidine 0.5mg/kg bid    Metoclopramide 0.4mg/kg bid    Tx)  - Nebulization (NS+Genta+Acetylcysteine)  - Nasal flushing    P)  - 1주뒤 심전도 검사 진행 (홀터 안내드렸으나 경제적 부담으로 간이심전도 검사 진행할수도 있음) / 호흡상태 불량시 그 전에 내원하실 예정.     ** 9/19  </t>
  </si>
  <si>
    <t xml:space="preserve">송애랑                                  </t>
  </si>
  <si>
    <t xml:space="preserve">루루                                    </t>
  </si>
  <si>
    <t>NULL</t>
  </si>
  <si>
    <t>F</t>
  </si>
  <si>
    <t>Female(여)</t>
  </si>
  <si>
    <t xml:space="preserve">S)  - 어제 심장사상충에 감염된 것으로 진단  - 성북동 한사랑동물병원에서 심장사상충 양성으로 진단 받으심  - 그 이후 치료차 본원 내원  - 간헐적인 기침을 보인다고 함  - 실신 등의 증상 없음  - 밥을 잘 먹는지 안먹는지 잘 모르겠음 (비둘기들이 몰려와서 사료를 먹는 것 같다고 하심  - 변이나 소변 등 기타 확인할 수 있는 사항이 아무 것도 없음    O)  1. 신체검사  - BAR, CRT, MM : Normal  - BCS 3/9  - BT 38.8    2. 혈액검사  - NRF    3. 영상검사  - 혈관 내막 증식성 변화 없음  - Ao?PA ratio     A)  - Dirofilaria immitis infection    P)  - Slow killing  </t>
  </si>
  <si>
    <t xml:space="preserve">박건종                                  </t>
  </si>
  <si>
    <t xml:space="preserve">짱가                                    </t>
  </si>
  <si>
    <t>심장(Cardiology)</t>
  </si>
  <si>
    <t>이첨판기능부전증(MMVD: Myxomatous mitral valve degeneration)</t>
  </si>
  <si>
    <t xml:space="preserve">김혜지                                  </t>
  </si>
  <si>
    <t xml:space="preserve">모찌                                    </t>
  </si>
  <si>
    <t xml:space="preserve">S)  - 과거에는 신경계 증상 없었으나 왼쪽 귀를 불편해했었음  - 어제 저녁까지는 변도 잘 보고 잘 지냈으나 오늘 오전중에 쿵 소리와 함께 한쪽으로 기울어 있는 아이를 발견하심  - 그 이전까지는 특별한 증상은 없었습니다.    O)  1. 신체 검사  - BAR, CRT, MM : Normal, BCS 5/9  - No cardiac murmur  - Normal pulmonary sound    2. 신경계 검사  1) Observation  - Alert  - Asymmetric ataxia (Lt. side)  - Falling, Rolling  2) Postural reaction  - Proprioception, Hopping : All normal  - Visual/Tactile, Wheelbarrowing : All normal  3) Cranial nerve  - NRF  - No cranial signs  4) Lesion localization  - Lt. Vestibule  - Cerebellum/Pons/Oblongata (esp. Lt side)    3. 혈액검사  - Extracranial causes 를 뒷받침할만한 근거 없음    A)  - Traumatic Brain Injury  - Meningioencephalitis of unknown origin (sudden onset)    DDX&gt;  - Otitis media/interna  - Idiopathic brain edema/Hydrocephalus  - other Infectious/Inflammatory diseases    Rx&gt;  Medical therapy  - MPSS (Extralabel)  - Diuretics (Mannitol 0.5g/kg CRI 2shot)  - H/S 2 folds    P)  - 이안진단센터 : MRI 의뢰  </t>
  </si>
  <si>
    <t xml:space="preserve">김성희                                  </t>
  </si>
  <si>
    <t xml:space="preserve">다구                                    </t>
  </si>
  <si>
    <t>Miniature Pinscher(미니어쳐 핀셔)</t>
  </si>
  <si>
    <t xml:space="preserve">1,450,000원 선결제하심_정원    심장사상충 수술위해 내원.  수술전 상태파악위한 검사진행.    이틀간 입원후 월요일 오전 수술예정.      [복부초음파_full scan by Joohee]  Findings  1. 복강 내 anechoic fluid 확인되며 장간막의 에코 상승됨  2. 간 내 간정맥 확장이 확인됨  3. 담낭 내 슬러지 확인 및 일부 담낭벽의 double rim 확인됨   3. CVC의 collapse 미약하며 CVC 내에 심장사상충으로 의심되는 구조물 확인됨  Imaging Dx &amp; DDx  - Congestive hepatopathy  - GB edema, cystitis  - Heart worm in CVC   - Ascites, peritonitis  </t>
  </si>
  <si>
    <t xml:space="preserve">김주희                                  </t>
  </si>
  <si>
    <t xml:space="preserve">미미                                    </t>
  </si>
  <si>
    <t xml:space="preserve">s)  - 타병원에서 방사선 촬영시 종양가능성  - 금일 유독 기침 많이 하는 편    - 8월말경 감기기운/폐렴 의심하여 병원 내원 -&gt; 2주 쯤 후 다른 병원에서 방사선 촬영시 다발성 종양 의심된다고 하심    - 식욕은 양호  - 기침하다가 거품토 게워냄 (일주일에 2-3회 / 어릴때는 간혹)  - 정상변    - 6월 경 질종양 / 중성화수술 -&gt; 난소, 자궁에도 종괴있었다고 하심 (질종야만 조직검사: 양성)    o)  - mildly depressed  - HR 126bpm, RR 36/min  - BT 38.7  - BP 150mmHg    - 혈검   : 간수치 상승 (ALP 770, ALT 122)  : 나머지 결과 NRF    - CXR : 흉부 다발성 결절    [CT검사 by Hyuna]  Findings  1. 폐 실질 전체의 다발성 결절들  2. 흉부 림프절 양호  3. 간(고감쇠) 및 비장(등감쇠) 실질의 다발성 결절들   4. 복강 내 림프절 양호  5. 등쪽의 조영증강되는 18.4 x 34.9 mm 크기의 종괴  Imaging Dx &amp; DDx  - Pulmonary metastasis (from previous tumor) / Benign pulmonary nodules  - Hepatic nodular hyperplasia / Metastatic nodules  - Splenic nodular hyperplasia / Metastatic nodules  - Subcutaneous mass    a)  - 현재 원발성 종양으로 의심되는 소견은 명확히 확인되지 않음. 이전 제거한 난소/자궁 종양의 전이 가능성 존재하나, 드물게 양성 결절일 가능성 또한 배제하지 못함  ; 폐결절 fna 하기에는 현재 작고 위치상 위험성 높아 진행하지 못함.   - 이전 2주 사이 방사선상 변화 보인 점 고려하여 호흡기 준한 내복약 처방하여 다음주 재검     * 9/25 3시  </t>
  </si>
  <si>
    <t xml:space="preserve">이은화                                  </t>
  </si>
  <si>
    <t xml:space="preserve">망고                                    </t>
  </si>
  <si>
    <t>Russian Blue Cat(러시안 블루 고양이)</t>
  </si>
  <si>
    <t xml:space="preserve">배민지                                  </t>
  </si>
  <si>
    <t xml:space="preserve">달자                                    </t>
  </si>
  <si>
    <t>\</t>
    <phoneticPr fontId="1" type="noConversion"/>
  </si>
  <si>
    <t xml:space="preserve">설지선(ref.미소)                        </t>
  </si>
  <si>
    <t xml:space="preserve">설복돌                                  </t>
  </si>
  <si>
    <t xml:space="preserve">[입원]    S)  - condition : Quite, Responsive  - 식욕 : 양호, (Lowfat/Wd)  - 배변/배뇨/소화기증상 유무 : 구토 설사 없었음, 정상배뇨 4회    O)  - BW 5.4kg  - T36.8~37.3 , HR174 , RR24~30  - BUN : 157 -&gt; 100  - Crea : 5.1 -&gt; 2.3  - P : 15.0 -&gt; 8.8      A)  - 신장수치 하락 하였으며 특별한 변동사항 없이 현재 치료 유지  - 수크랄페이트 추가    Rx)  - 식이 : low fat or w/d  - 내복약 :  1. sildenafil 1mg/kg bid , ramipril 0.125mg/kg sid  2. aluminium hydroxide 30mg/kg tid  3. 크레메진 1T    Tx)  - 수액처치 : plasma sol 39.5ml/kg 6hr 후 26.5ml/hr  - 주사제 :   cerenia 1mg/kg sq  famotidine 0.5mg/kg iv  metronidazol 7.5mg/kg iv    P)  - 면회 다녀가셨고 특이사항 없음  </t>
  </si>
  <si>
    <t xml:space="preserve">달봉                                    </t>
  </si>
  <si>
    <t>Welsh Corgis(웰쉬 코기)</t>
  </si>
  <si>
    <t xml:space="preserve">CC: 오른쪽 앞다리 파행 / 건강검진 상 혈액검사 원하심.  HPI: 다리를 어렸을 때 오른쪽 앞다리 다쳐서 깁스한 적 있었음. 깁스한 후에도 다리를 약간 아파하는 듯한 느낌은 있었는데 최근에 그 증상이 더 심해지는 것 같음. 걷고 뛰고 하는데는 큰 이상은 없음. 만질때 소리를 지르는 적도 있음.    최근음수량이 약간 늘어난것 같음.      O)  * 혈액검사  - CBC: N.R.F  - S-chem (10 EA): N.R.F    - Gait analysis: No lameness  *  정형외과적 검사 (전지)  - 오른쪽 carpal joint 굴곡 시 통증 호소 (ROM 감소)  - 그 외 다른 이상 소견 없음.    * 방사선 검사 (전지)  - 특이사항 없음.      A)  - 방사선 상에서 보이는 특이사항은 없지만 오른쪽 앞발목 관절 굴곡시 통증호소가 있는 것으로 보아 관절의 염좌로 판단됨.  - 과체중이 관절에 무리가 되므로 체중 조절 및 관절 영양 보조제 함께 복용 시켜 주시는 것 추천됨.      P)  Rx:  1. Firocoxib 5 mg/kg PO sid  2. Famotidine 0.5 mg/kg PO bid  3. Silymarine 15 mg/kg PO bid  for 7 days    - 일주일 뒤 재진    CE)  - 검사상 뚜렷하게 뼈에 이상이 있는 것은 보이진 않지만 재현성이 뚜렷한 오른쪽 앞발목 관절 통증 호소를 보이고 있습니다 (다리를 구부릴때). 발목의 염좌 증상이 있는 것으로 보이니 오늘 처방해드리는 약 먹고 증상 개선 여부 관찰해주시기 바랍니다. 또한 체중 감량을 해주시는게 장기적인 관점에서 관절 건강 및 다른 질환 예방에도 도움이 되니 체중 조절을 해주시기 바라며, 관절 보조제도 가능하시면 함께 복용하시기 바랍니다.      </t>
  </si>
  <si>
    <t xml:space="preserve">황교준(REF.도담도담)                    </t>
  </si>
  <si>
    <t xml:space="preserve">레이                                    </t>
  </si>
  <si>
    <t>Scottich straight(스코티쉬 스트레이트)</t>
  </si>
  <si>
    <t xml:space="preserve">김태헌(ref.서울종합-본원귀속)           </t>
  </si>
  <si>
    <t xml:space="preserve">아랑                                    </t>
  </si>
  <si>
    <t xml:space="preserve">[refer.] 서울종합AH    의뢰병원관련  - 진료후 전화완료( O )     주호소) 식욕부진, 기력저하    현증경과)  - 나흘 전부터 식욕 절폐  - 일주일 전에도 식욕부진 있어서 타병원에서 혈검 및 수액 처치 -&gt; 이후 조금 식욕 오르는 듯 했으나 나흘전 삼계탕 닭 조금 주시고서 다시 식욕부진 시작  - 활력 떨어짐  - 구토, 설사 없음  - 음수도 거의 안했는데, 어제 밤에 약간 먹음  - 마지막 발정 6월 (상상임신 거의 항상 있는 편)    - 2주 전 선산 다녀왔음    예방접종)  - all done  - 겨울철 사상충 예방 안해주시다 2주 전 HG 먹이셨는데 구토해서 애드보킷으로 변경했다고 하심  - 프론트라인은 적용한적 없음     사육환경)  - Indoor. alone    사료)  - 주로 고기 등 사람음식 먹이심    O)  1. 신체검사  - Mental : alert  - T 39.6, HR 120bpm  - BP 120mmHg  - BCS 3/5  - MMC pale, CRT 2s  - 탈수평가 : 5-7%    2. 혈액검사  - CBC : WBC 16200, HCT 20.6, PLT 30  ; 도말상 혈소판 4-5/OIF, 적혈구 대소부동 확인, 바베시아 가능성  - Lactate : 2.9  - S/C : hyperGl, hypoP 1.6  - Electrolytes : hypoK 3.6  - CRP : 169  - D-dimer : 0.2    - cPL 음성    3. 영상검사  [복부초음파_full scan by Hyuna]  Findings  - 담낭 확장 및 다량의 슬러지, 담낭 벽 비후 (2.2 mm)  Imaging Dx &amp; DDx  - Cholecystitis     Dx/Ddx)   Anemia (regenerative)  - Babesiosis  - IMHA    A)  - 빈혈 원인 감별 필요; panel 의뢰 (도말상 바베시아 가능성 높음)  - 입원하 처치 부담있으셔서 위험성 고지 후 매일 통원 치료 하시기로 함  ; 금일 수혈 후 target 절반 정도 밖에 도달하지 못하여 귀가시 혈뇨 가능성 높음    Rx)  - 내복약 :   Doxycycline 5mg/kg BID   Famotidine 0.5mg/kg BID    Tx)  - Transfusion  : DEA 1.1  : Crossmatching 1+  : target pcv 35%   - 수혈 직후 pcv 26%      P)  - 익일 김수정과장님께 인계 (9/19 4시)  ; CBC, Lac, CRP  ; 빈혈 panel 결과에 따라 내복약 변경 예정    </t>
  </si>
  <si>
    <t xml:space="preserve">강혜인                                  </t>
  </si>
  <si>
    <t xml:space="preserve">호두                                    </t>
  </si>
  <si>
    <t>Dachshunds(닥스훈트 )</t>
  </si>
  <si>
    <t xml:space="preserve"> * 302,000원 결제하셨습니다 - 정은    S)  9/12 : 3/3  H/G 16일마다 먹이심.     O)  - 마취전 검사 양호    [동물등록]  - 410160010481763(내)    [Sx. by 송]  - Prescrotal midline incision  - Orchiectomy(Open technique w/ Maxon 3-0)    : One circumferential ligation and one transfixing ligation  - Subcutaneous closure w/ Maxone 3-0  - Skie closure w/ Blue-nylon 4-0  - NRF    - 504 발치    P)  - 내일 후처치 송지은 선생님 앞으로 예약  - 1주뒤 발사 예정. / 발사시 종합 추가접종 예정.     * 10/8 - 후처치  * 10/14 - 발사   </t>
  </si>
  <si>
    <t xml:space="preserve">김샛별(ref.봄봄-본원귀속)               </t>
  </si>
  <si>
    <t xml:space="preserve">돌체                                    </t>
  </si>
  <si>
    <t xml:space="preserve">[야간 by 홍]  - 강급  - 배뇨원활  - 배변없음    [입원]    의뢰병원관련  - 중간 통화여부 ( X )      S)  - condition : Quite, Alert, Responsive  - 식욕 : 없음  - 배변/배뇨/소화기증상 유무 : 배뇨는 원활하게 유지 됨, 배변은 없음      O)  - BW 5.2kg  - T39.1~39.4 , RR36, BP 90~120 (#3 cuff)  Blood work&gt;  BUN : 52 -&gt; 11  Crea : 4.2 -&gt; 2.1  P : 7.3 -&gt; 4.3  - Alkalemia (Respiratory/Compensated)    A)  - 현재까지 소화기 증상은 없음  - 배뇨 원활    Rx)  - 식이 : 신장처방식 (k/d, kidney support)  - 내복약 :   aluminium hydroxide 30mg/kg tid  sucralfate 2ml PO     Tx)  - 수액처치 : Plasma sol. 31.2ml/hr  - 주사제 :   cerenia 1mg/kg SQ  metronidazol 7.5mg/kg IV  famotidine 0.5mg/kg IV    P)  - 금일 특이사항 없이 보호자분 면회 잘 다녀 가심  - 내일 주치의 나오면 퇴원에 대해 전반적으로 검토  </t>
  </si>
  <si>
    <t xml:space="preserve">가연옥                                  </t>
  </si>
  <si>
    <t xml:space="preserve">길음                                    </t>
  </si>
  <si>
    <t xml:space="preserve">100,000원 결제하심(현금결제-할인으로인해 현금영수증발행불가)_정원    S) 식욕부진, 침흘림    O)  - 길거리에서 밥주는 아이  - 어제부터 식욕부진, 침흘림. 기력저하증상 관찰됨  - FPV : 양성  - CBC : wbc 거의 0  - 혈청검사에서는 아직 특이소견 없음    A)  - 입원치료 시작  - 예후 않좋을수 있음을 강조드림    P) 입원지속  </t>
  </si>
  <si>
    <t xml:space="preserve">이춘희                                  </t>
  </si>
  <si>
    <t xml:space="preserve">돌돌이                                  </t>
  </si>
  <si>
    <t xml:space="preserve">1,000,000원 수납-승희      Dr.조서현    Subjective)    어제 야간에 후지이상으로 응급내원한 환자.    Objective)    GC : Alert, normal PLR, Pink mucous membrane, normal skin turgor    Positional reflex  (반응없음 :0, 반사감소 : 1, 정상 : 2)                               F             R  preprioception -   FR 2/ FL 2 :   RR 1 / RL 1  Hopping -           FR 2 / FL 2 :   RR 2 / RL 2  Hemi waliking -   FR 2 / FL 2 :   RR 2 / RL 2  Wheelbarrowing -  FR 2 / FL 2    Postural extensor - RR 2  / RL 2  Tactile Placing -   FR 2 / FL 2  :   RR 2 / RL 2  Visual Placing -   FR 2 / FL 2 :   RR 2 / RL 2    Panniculus reflex   R:     / L:     Anus reflex : 2    Deep pain : 2    복부에 힘을 많이 주고있는 긴장상태.   Back pain이 의심됨.    MRI pending to 이안동물의학센터.    Assessment)  IVDD (L5-6) Lt side extrusion.    Plan)  디스크 파열에 의한 통증이 심한상태.    수술적 교정이 권유됨.     수술시 비용은 300~350 정도 예상.      </t>
  </si>
  <si>
    <t xml:space="preserve">정수영                                  </t>
  </si>
  <si>
    <t xml:space="preserve">막내                                    </t>
  </si>
  <si>
    <t xml:space="preserve">* 369,840 야간비용 결제완료하심 - 그림    S)   - 마당에서 왔다갔다하면서 밥만 챙겨주던 아이임  - 구토설사에서 기생충이 나와서 오늘 처음 잡아서 데려오심  - 길냥이라 접종없음    O)  - depress  - MMC : pink  - dehydration  - T(38.9)  - FeLV/ FIV : -  - FPV: ++  - WBC(0)    Tx) metro, cefa, famo, meto, iv        feline plasma 2ml  iv        ivomec 0.2ml sc        po 파나쿠어 1/4T    CE)  - 예후는 경과 보아가며 판단합니다.   - 현재 상태가 매우 좋지 않습니다.      1~2일사이에라도 잘 못될수 있습니다.   - 오후에 주치의 선생님 연락드리겠습니다.     * 보호자분은 파보장염에 대해 잘 이해하고 계시고 최대한 할수 있는것 다 해 주시기 원하시고 그만큼 비용내실 의향 있으십니다.   </t>
  </si>
  <si>
    <t xml:space="preserve">박현지                                  </t>
  </si>
  <si>
    <t xml:space="preserve">코복                                    </t>
  </si>
  <si>
    <t>친칠라</t>
  </si>
  <si>
    <t xml:space="preserve">오늘 수술 원하십니다..    전화상담 시 일단 오라고하셨대요..    CC: 남아중성화    [S]  - 분양 받은 지 2일 됨  - 이전에 건강검진 때 특이사항 없었다고 전해들었다고 함  - 금식 진행함    : 새벽 2시 이후로 아무것도 안 먹임  - 집에 적응하는 것에 문제 없을 것 같고, 최대한 빨리 중성화 원하셔서 금일 진행    [O]  - 혈액검사    : WBC 31    : BUN 12.7  - 항체가검사: FPV 5, FHV 4, FCV 6+    [Sx. by 송]  - Scrotal midline incision  - Closed technique w/ Maxon 3-0  - Skin closure w/ Blue-nylon 4-0  - NRF    [P]  - 내일 후처치 및 일주일 후 실밥제거 예정  - 실밥제거 후 집에서 충분히 적응하면 추가접종 진행해주시라 안내    - 후처치 안찬우 선생님 앞으로 12시 예약  </t>
  </si>
  <si>
    <t xml:space="preserve">안선희                                  </t>
  </si>
  <si>
    <t xml:space="preserve">쪼꼬                                    </t>
  </si>
  <si>
    <t xml:space="preserve">박서이                                  </t>
  </si>
  <si>
    <t xml:space="preserve">예삐                                    </t>
  </si>
  <si>
    <t>Finnish Spitz(피니쉬 스피츠)</t>
  </si>
  <si>
    <t xml:space="preserve">김계숙                                  </t>
  </si>
  <si>
    <t xml:space="preserve">똘츄                                    </t>
  </si>
  <si>
    <t xml:space="preserve">  S)  - 2주전부터 1일 1~2회 이상 구토.   - 내복약 3일, 1주 복용했으나 구토.   - 노란물.   - 식욕좋음.   - 배변 정상.   - 다음증상 있음   - 재채기 있음.   - 활력은 예전만큼 양호.   - 눈 (백내장) : 사용중인 안약 없음.   - 사상충예방 하고 계시는데 약종류는 모르심.   - 최근 사은품으로 받으신 사료 한박스가 있는데, 기존에 먹던 사료의 저연령용이라고 하심. 급여량이 전보다 감량.     주로 1일 1회 주시는데 최근에 1/3정도 2회 주신다고 함.     O)  - no murmur  - MMC  pink  - BT 38.4   - BP 150    - Chem : mild ALP elevated  - Electrolyte : NRF  - CBC : NRF  - CRP : normal range  - AXR : NRF    A)  - 식이량 증량하시되 3회로 나눠서 급여안내.   - 내복약은 물약만 2ml tid  - 구토 지속시 위장 내시경으로 조직검사 및 헬리코박터 검사 필요하다고 안내드림.     P)  - 구토 지속시 내원.   </t>
  </si>
  <si>
    <t xml:space="preserve">이지영                                  </t>
  </si>
  <si>
    <t xml:space="preserve">배추                                    </t>
  </si>
  <si>
    <t xml:space="preserve">S) 구토, 심잡음    O)  - 3일정도에 한번씩 구토증상 보임  - 식욕, 활력, 변상태는 양호  - 근처병원에서 청진상 심음, 폐음이 좋지않다고 말씀들으심  - 방사선검사 : 심장사이즈는 큰 변화없음  - 심장초음파검사    - HCM(8mm)    - SAM으로 인한 z-flow 관찰됨    - 이완기능 저하    - LA : Ao : 1.8    - 심박수 : 220회/min    - MR 확인(5m/s, 그러나 양은 많지않음)    - LVOT 4.5m/s  - D-dimer : 0.9  - 혈압 : 110    A)  - HCM이 심한상태  - 급사, 폐수종, 후지마비등의 증상 언제든 나타날수 있음  - 내복약처방(항혈전제 추가함)  - 한달후에 초음파 재진예정  - 내복약은 2주치 처방    P) 2주후 내복약만 재처방예정  - 구토때문에 이번약에만 meto 추가함. 구토없으면 다음부터는 meto 빼고 처방예정  </t>
  </si>
  <si>
    <t xml:space="preserve">김보림                                  </t>
  </si>
  <si>
    <t xml:space="preserve">까만애기                                </t>
  </si>
  <si>
    <t xml:space="preserve">S) 길고양이 중성화수술    O)    [Sx by 종]  routine scrotal midline incision  orchiectomy (over-hand hemostat technique)  skin closure w/ maxon 4-0  lt. ear cut    A)  - 토요일까지 입원치료 예정  </t>
  </si>
  <si>
    <t xml:space="preserve">이명화(ref.중앙)                        </t>
  </si>
  <si>
    <t xml:space="preserve">해피                                    </t>
  </si>
  <si>
    <t xml:space="preserve">[refer.]미아 중앙ah    의뢰병원관련  - 진료후 전화완료( o )     주호소)  자궁축농증    현증경과)  - 예전부터 유선염은 달고 살았음  - 어제부터 기력떨어지고 잠만 자고, 생식기 농성 분비물이 고여있는 것 확인  - 밥은 화식으로 만들어 먹이고 계심; 사료는 원래 먹다가 안먹은지는 꽤 되었음  - 1시에 순대와 간을 먹이셨음...  - 기관협착 증상은 2살때 살찌면서 계속 있음  - 오줌을 평상시에 찔끔거리면서 쌈  - 어제 흑색설사 1회  - 의뢰병원에서 시진만 하고 바로 오셨음    예방접종)  - boosting(-), HW(+), 외부구충(-)  사육환경)  - 실내, alone, 산책은 일주일에 1회  사료)  - 몇년 전부터 생식과 화식으로 1끼 먹이고, 나머지 다이어트 사료    O)  1. 신체검사  - Mental : alert  - T 40.0, HR 120, RR 40  - BP 158-162  - BCS 7/9  - MMC redish, CRT   - 탈수평가 : 5% susp.    2. 혈액검사  - WBC 4.9  - CRP 157  - mild azotemia      3. 영상검사  - grade 4 TC , thoracic inlet  - 복부방사선상 방광결석 2개 이상 확인  - 복부 초음파상 자궁내 ecogenic fluid 확인, 방광염 및 방광내 결석 확인됨  ; 췌장염 소견 확인      Dx/Ddx)  1. pyometra  2. grade 4 TC  3. bacterial cystitis  4. stone in UB    A)  - 자궁축농증과 세균성 방광염, 방광결석에 대해 입원 및 수술적 교정 실시 필요  - 현재 급성 전신 염증 초기로 고려    &lt;Surgery by Dr. 조서현&gt;  Sx) OHE + Cystotomy    : Midline incision.  : Identified Dilated Uterus.  : Identified Ovarian Cyst  : Routine OHE performed  : Cystotomy performed.  : Total 3 Urolith removed.  : 2-layer closure.  : Abdominal irrigation.  : Routine closure.    난소낭종, 자궁내 삼출물 저류 확인되었음.   방광은 벽이 두꺼워져 있으며, 3개의 결석 제거 완료.     술중 특이사항 없었음. 내과로 인계.    Rx)  - 식이 : NPO  - 내복약 : none    Tx)  - 수액처치 : NS 22ml/hr , TLK 5ml/hr  - 주사제 :   cefotaxim 20mg/kg IV  metronidazol 10mg/kg IV  marbofloxacin 2mg/kg IV  famotidine 0.5mg/kg  cerenia 1mg/kg SQ    P)  - 3일 이상 입원 가능  ; 요도 카테터 장착    </t>
  </si>
  <si>
    <t xml:space="preserve">전운숙(ref.길음)                        </t>
  </si>
  <si>
    <t xml:space="preserve">여우                                    </t>
  </si>
  <si>
    <t>spitz(스피츠)</t>
  </si>
  <si>
    <t xml:space="preserve">Dr.조서현    Subjective)    CC : 우측 후지파행  HPI : 2달전 지역병원에서 사고로 대퇴골절 진단후 수술적 교정. 3~4일전까지는 별다른 이상없이 잘 지내다가 갑자기 다리를 절기 시작하였음. 길음에서 방사선 촬영결과 대퇴골 골절소견. 본원으로 이송되었음.    Vaccine : all done. DW x  condition : indoor. 1 companion dog  Diet : normal dry food    GC: Active, good Urination/Defecation/Appitite/Vommiting  SK : None  EENT : None  MS : Rt. Hindlimb lameness.  CV : None  GI : None  RE : None  UG : None   NV : None    Objective)    Physical examination    GC : Mentation=  Alert.    /BCS= 3/5   /MMC= pink    /PLR= Normal     /CRT &lt;1.5sec    /Skin turgor = Normal  SK : NRF  EENT : NRF  MS : Rt. Femoral fracture  CV : NRF  GI : NRF  RE : NRF  UG : NRF  NV : NRF    Laboratory examination  CBC : NRF  Elec : NRF  S-chem : NRF    Radiographic examination  : Plate Fracture  : Femoral re-fracture    Assessment)  Ddx)  Femoral re-fracture  Plate fracture    Plan)  내일 수술 예정. 하루 입원.  </t>
  </si>
  <si>
    <t xml:space="preserve">조혜선(Ref,사랑의AH)                    </t>
  </si>
  <si>
    <t xml:space="preserve">두리                                    </t>
  </si>
  <si>
    <t xml:space="preserve">유희수(ref.대학로)                      </t>
  </si>
  <si>
    <t xml:space="preserve">도로시                                  </t>
  </si>
  <si>
    <t xml:space="preserve">615,300원 선결제(by 아름)    S)  - 2일전부터 구토 식욕부진  - 예방접종사상충은 하지 않음  - 설사 없음    O)  - aus : no murmur  - T38.2   - mmc: pink  - blood test : ALT(&gt;1000), ALP(942), BUN(57), Cr(3.2)  = cPL: 254(gray zone)  - CRP : 162  - 다량의 치석  - 눈 안보임    Tx) 입원치료     P)  - 복부 초음파 검사후 주치의 선생님 오후 1~3시사이 연락드리기로 함  - 상태 갑자기 나빠질수 있고, 치료하고 경과 관찰하기로 함  - 자발배뇨 못하니 수시로 방광확인하고 압박배뇨해야 함    &lt;주간모니터&gt;  - 초음파상 췌장염 심하고 간실질 이상적인 부분 많이 관찰됨  - 회복에 대해 장담을 드리기가 힘든 상황임  - 보호자분이 병원에서 잘못되는건 원치않으셔서 통원치료로 전환함  - 내복약 일주일치 처방         [복부초음파_full scan by Hyuna]  Findings  1. 간 실질의 경계가 불명확한 종괴 관찰됨 (경계 관찰되는 부분에서 측정시 34.7 x 18.0 mm)  2. 양측 부신 종대 (좌측 6.7 mm, 우측 6.5 mm)  3. 총담관의 미약한 확장 및 벽의 심한 비후 (4.3 mm)  4. 췌장 에코 저하 및 종대 (10.0 mm)  Imaging Dx &amp; DDx  - Hepatitis / Vacuolar hepatopathy / Primary hepatic neoplasia  - Cholangitis / Cholangiohepatitis  - Hyperadrenocorticism  - Acute pancreatitis  </t>
  </si>
  <si>
    <t xml:space="preserve">이수지                                  </t>
  </si>
  <si>
    <t xml:space="preserve">먼지                                    </t>
  </si>
  <si>
    <t xml:space="preserve">S)  - 밥 잘 먹고 잘 지냈어요. 활력 좋아요  - 금수 금식 했어요.    O)  1. P/E  - P 180 R 30  - 특이사항 없음    2. B/A  CBC  - PCV 49.2  - PLT 14.0  그 외 NRF    S/C  - Alb 4.0  그 외 NRF    A) Castration  - 금수로 인한 듯한 mild한 탈수 이외에 마취에 특이사항 없어 castration진행 결정  - 수술 전 까지 수액 처치    Tx)  - fluid therapy: hartman solution 2.5 ml/kg/hr      Sx) Castration  1. Anesthesia   1) Premedication      - Cefazolin 30mg/kg IV      - Midazolam 0.1mg/kg IV      - Tramadol 3mg/kg IV      2) Induction: Propofol 6mg/kg IV     3) Maintenance: Isoflurane    2. Surgical procedure  - Prescrotal incision for castration  - Open the tunic for open type castration.  - Ligation of spermatic cord and Testcular vessels with 4-0 maxon  - Same procedure for opposite site  - routine closure    3. Surgical findings  - NRF    4. Comments  - 술중 별다른 이상없었음.  - 술 후 신장수치 변화 가능성 있음.    Operator)    조서현, DVM, MS  VIP동물의료센터 외과 과장  Direct: 02-953-0075 (내선 203)  E-mail: vip_surgery@vipah.co.kr    P)  - 익일 술부확인 및 소독  - 일주일 후 술부 확인 뒤 양호할 시 실밥 제거    </t>
  </si>
  <si>
    <t xml:space="preserve">정진아(ref.장안점)                      </t>
  </si>
  <si>
    <t xml:space="preserve">별이                                    </t>
  </si>
  <si>
    <t xml:space="preserve">1,400,000원 선결제 완료 - 송이      Dr.조서현    Subjective)    CC : 비장종양으로 의뢰.  HPI : 재작년쯤 장안동점에서 다른 검사중에 incidental finding으로 발견되었음. 그 이후에 크기가 커진것을 확인하게됨. 최근들어 육안적으로 복부팽만이 보일정도로 많이 커져있어 수술적 교정위해 내원하심.     Vaccine : all done. DW O  condition : indoor. alone  Diet : handmade food.    GC: Depressed.  good  Urination/Defecation/Appitite/Vommiting  SK : none  EENT : none  MS : none  CV : none  GI : none   RE : 최근에 채채기를 조금 하기 시작.  UG : none  NV : none    Objective)    Physical examination    GC : Mentation=  Alert,    /BCS= 2/5   /MMC= Pale    /PLR= Normal      /CRT= 2sec    /Skin turgor= Normal  SK : Small lipoma on chest  EENT : NRF  MS : NRF  CV : NRF  RE : NRF  UG : NRF  GI : NRF  NV : NRF    Laboratory examination  CBC : Anemia  Elec : Hypernatremia  S-chem : NRF  Coag : Delayed.    Radiographic examination  : Massive mass on abdomen    Assessment)  Ddx)  Splenic neoplasia    Dx)  Splenic neoplasia    Plan)  Sx) Splenectomy    Surgical procedure  : Massive splenic mass identified.  : Omental adhesion.  : 유착된 대망을 포함하여 비장적출 완료.  : 응고계 지연으로 인한 여러 부위의 미세출혈 확인되었음.     Blood transfusion  : Target PCV = 40   : 100cc Blood trasfusion during surgery.  : 마취시 별다른 이상 없었음.    수술 종료후 입원관리 예정.      내일 PCV 검사 및 드레싱 교체 부탁드립니다.     이상있을 경우 연락주세요.  </t>
  </si>
  <si>
    <t xml:space="preserve">전윤정                                  </t>
  </si>
  <si>
    <t xml:space="preserve">심바                                    </t>
  </si>
  <si>
    <t xml:space="preserve">* 456,000원 결제완료(실제 결제금액 간식비 포함된 464,000원 입니다) - 송이    금식완료.    CC)  구강출혈  보호자분이 보시기에 치아흡수병변보임.  입안 통증 호소.  그루밍 후에 몸에서 침 냄새.    식욕 저하까지 보이진 않음.  이전 병원에서 발치 경력있음.        O)  - Laboratory exam  *CBC: N.R.F  *S-chem(10EA): N.R.F    - Radiography  *Thorax: mild tracheal narrowing at the site cranial to thoracic inlet.    A)  임상적으로 유의적인 특이사항 없음. 마취 진행 가능.      - Dental examination  * General dental calculi (CI 1)  * FORL of 409 (stage 4a)    Dx)  FORL (409)  Mild dental calculi    Tx)  Scaling  Tooth extraction (409) by open technique    CE)  치아흡수성병변은 우측 하악 어금니에만 한정되어 발견되었습니다. 해당 치아만 발치 진행하였습니다.  치석은 미약한 수준으로 관찰됐습니다.  정기적인 검진을 통해 치아 관리해주시길 권장드립니다.  일주일, 최소 2-3일 간은 단단한 건사료 급여는 지양하여주시기 바랍니다.      Rx)  Metronidazole + spiramycin 10 mg/kg PO bid  Famotidine 0.5 mg/kg PO bid  for 5 days  </t>
  </si>
  <si>
    <t xml:space="preserve">노철                                    </t>
  </si>
  <si>
    <t xml:space="preserve">구름                                    </t>
  </si>
  <si>
    <t xml:space="preserve">  CC) 여아중성화    S)  -금식 진행 완료  -전반적인 컨디션 특이사항 없음    O)  -BW(2.27kg)  -ascultation: normal/ temp: 38.9  -blood exam: NRF    C/E)  -혈액검사 특이사항 보이지 않아 금일 여아중성화 진행  -수술 진행 중 큰 특이사항 보이지 않음  -수술 마무리 후 항생 주사 처치 진행 예정  -야간/주간 사이 아이 전반적인 컨디션. TPR 모니터링 진행 예정. 다음 날 주간 10시 이후 아이 상태 안내드리기로 함    P)  -3월 19일 오후 5시 (퇴원 예정)  </t>
  </si>
  <si>
    <t xml:space="preserve">정승환                                  </t>
  </si>
  <si>
    <t xml:space="preserve">콩이                                    </t>
  </si>
  <si>
    <t xml:space="preserve">324,000원 결제 하셨음 - 정은        CC: 남아중성화    [S]  - 금식 완료  - 식욕, 활력 양호  - 배변, 배뇨 양호  - 집에 온 지 2주 됨    [O]  - 청진상 특이사항 없음  - 체온 양호  - 혈액검사: NRF  - 항체가검사: CPV 6+, CDV 6+    [Sx. by 송]  - Prescrotal midline incision  - Orchiectomy(Closed technique) w/ Maxon 3-0  - Skin closure w/ Dafilon 4-0  - NRF    [P]  - 익일 후처치 예정    : 김종인 선생님께 인계  - 10/8 일요일 실밥제거 예정    : 인플루엔자 접종, 종합구충제 복용 예정  - 기본관리 후 하트가드/프론트라인 진행  </t>
  </si>
  <si>
    <t xml:space="preserve">이길영(ref.다나)                        </t>
  </si>
  <si>
    <t xml:space="preserve">복실                                    </t>
  </si>
  <si>
    <t xml:space="preserve">  [refer. 다나]    의뢰병원관련  - 진료전 전화완료(O)     주호소)  - 파보 양성.     현증경과)  - 3개월령에 데려오심. 데려오신지 3개월.   - 지난주 목요일에 갈비 먹이셨음. 그 다음날부터 밥을 잘 안먹기 시작    : 급하게 먹고 체한줄 알았음. 오늘 병원갔더니 파보 양성.   - 의뢰병원에서 진행된 CPV/CDV Ag kit 사진 : CPV 약하게 양성,  CDV 음성.    - 접종 진행안됨.(접종 관련 내용 모르심.) 놀이터에 다른개의 변 냄새맡음.   - 설사/구토는 어제부터 본격적으로 시작됨.  주로 물설사.   - 의뢰병원 원장님과 통화 완료    : 다시 한번 검사 진행시 CPV(+), CCV(+) 확인되었다고 하심.     예방접종)  - 접종 진행안됨.  구충제는 진행.    사육환경)  - 실내사육. 동거견 없음.    사료)  - 일반 건사료 먹이심.     O)  1. 신체검사  - Mental : Depressed  - BW : 1.915kg  - T 38.3 , HR 180, RR panting  - Auscultation : continuous murmur (at Lt. heart base)  - BCS 2/5  - MMC pale , CRT &gt;2  - 탈수평가 : 7% dehydration  - 원내에서도 수양성 설사 지속됨.     2. 혈액검사  - Parvo/Corona/Girdia kit : (+/-/+)  - 매우 연하게 양성 반응  - 분변검사 : 원충 등 확인안됨.  - 혈액검사     : CBC - WBC 0,  Hct 41.7 (도말시에도 WBC 전혀 관찰안됨.)    : Electrolyte - mild hypokalemia(K 3.19), mild hyponatremia/hypochloremia (Na 140, Cl 95)     : S.Chem - ALT 79    : CRP 113    : D-dimer 0.3    Dx/Ddx)  - CPV, CCV, Giardiosis, PDA    A)  - 선천전인 심질환(PDA)가 있습니다.      하지만 현재 아이의 상태(구토/설사)는 CPV/CCV/Giardia 감염에 의한 것으로 판단되며 이에 따른 처치를 진행합니다.     Rx)  - 식이 : i/d 캔 강급  - 내복약 : 디펩티벤 1ml PO BID                후라베린큐 1ml PO BID    Tx)  - 수액처치 :  Plasma solution + KCl 20mEq + (Vit B,C, 타우린, 카토살, Ornipural), 유지 3배  - 주사제     : Cefotaxim 25mg/kg iv tid    : Famotidine 0.5mg/kg iv bid    : Tramadol 3mg/kg iv bid    : Metoclopramide 0.4mg/kg iv bid    : Metronidazole 10mg/kg iv bid    : Enrofloxacin 5mg/kg sc sid  - 특B 항혈청 5ml/kg iv CRI (for 1hr)  - G-CSF 0.5ug/kg  sc sid    P)  - 입원진행.  - 사망가능성  고지드림.  응급상황 발생시 보호자님께 전화드릴 것.      [야간 by 혜]  - BT 38.5, HR 168, RR 30  - 혈액성 설사 지속됨.     아이를 안으면 설사가 뚝뚝 흘러내리는 상태.  - pm 10경아이 컨디션이 매우 안좋아져 보호자님께 전화드려 아이상태 설명드림.   </t>
  </si>
  <si>
    <t xml:space="preserve">김아름(ref.쓰담쓰담)                    </t>
  </si>
  <si>
    <t xml:space="preserve">감자                                    </t>
  </si>
  <si>
    <t xml:space="preserve">  [refer.]    의뢰병원관련  - 진료전 전화완료(  )   - 진료후 전화완료( Y )   - 초진일 전화 안됨(  )  - 원장님 요청사항 :    주호소)  - Tachypnea, Stupor    현증경과)  - 오전까지는 큰문제없었음.   - 단단한간식을 순식간에 삼킴. 먹은 후에도 잠시동안 아이를 보셨는데 큰이상 관찰되지 않음.   - 3시간 뒤에 아이 확인시 유연과 구토 및 stupor  - 어제 경미한 기력감소 관찰됨.    - 오늘 의뢰병원에 내원하시어 혈액검사 및 방사선 검사 진행    200ml정도 수액치료 받으시고 본원으로 내원.     예방접종)  - 6월에 진드기 칼라 해주신 이후로 사상충 예방은 따로 안해주심.     O)  1. 신체검사  - Mental : Stupor  - T 37.7, HR 75~95/min, Panting &amp; Tachypnea  - BP 140mmHg  - BCS 5/9  - MMC pink  - 탈수평가 : &lt; 5%     - PLR은 있으나 mydriasis는 원활치않음  - deep pain delayed    2. 혈액검사  - Lactate : normal range  - Blood gas : hyponatremia, hypokalemia  - D-dimer : normal range  - CBC : anemia (29.9%), platelet는 도말상 정상    3. 영상검사  - 방사선상 심장 양호 / 이물소견 관찰되지 않음.   - 내일 오전 MRI 예정.     Dx/Ddx)  - Brain disease    A)  - 치료 진행 후 의식회복되었고, 호흡상태도 양호해짐.    수액처치와 산소공급에 의한 것일 수도 있고, 감압처치에 의한 것일 수도 있어 내일 검사 결과 후 추가검사 여부 및 치료방향이 결정될 듯.     Rx)  - 식이 : 치킨캔 조금 (양호)    Tx)  - 수액처치 : 0.9 NS + KCl 10mEq * 2 fold  - 주사제   : Mannitol 0.5g/kg IV CRI    Metronidazole 15mg/kg iv    Metoclopramide 0.4mg/kg bid   Famotidine 0.5mg/kg bid    P)  - 내일 오전 MRI 촬영 진행예정.     </t>
  </si>
  <si>
    <t xml:space="preserve">송영현                                  </t>
  </si>
  <si>
    <t xml:space="preserve">바나                                    </t>
  </si>
  <si>
    <t xml:space="preserve">CC : 남아중성화    - 금식 진행확인.  - 항문주위 털 정리. 턱드름확인.     - TPR 양호  - 혈액검사 특이사항 없음.     - 남아중성화 수술 진행.    : 마취 유도 및 회복시 특이사항 없었음.     - 금일 저녁 6시 퇴원진행.     : 퇴원 안내서. 소독약 챙겨드림.     - 내일 오후 4시 후처치/턱드름 체크    - 월요일 3시 실밥제거. AD 챙겨드릴 예정.       </t>
  </si>
  <si>
    <t xml:space="preserve">홍두선                                  </t>
  </si>
  <si>
    <t xml:space="preserve">복슬                                    </t>
  </si>
  <si>
    <t xml:space="preserve">413,100원 결제하셨습니다. - 미리    cc. 부분발작    s)  - 어제 밤부터 안면 경련 조금씩 보임  : 짧게 10초, 빈도수는 오전되면서 조금씩 잦아짐    o)  - 내원 후 안면경련 보이는 와중 전신발작으로 진행  : status epilepticus    tx.   diazepam 5mg/kg IV  phenobarbital 10mg/kg IV    propofol 4mg/kg IV bolus + CRI 0.3mg/kg/min  : 0.1mg/kg/min 감량시 paddling 시작    a)  - 보호자 가족분들과 상의 후 안락사 진행하시길 원하심.  - 안락사 후 팰리스펫으로 데려가심  </t>
  </si>
  <si>
    <t xml:space="preserve">소성분(ref.장안)                        </t>
  </si>
  <si>
    <t xml:space="preserve">블랙키                                  </t>
  </si>
  <si>
    <t>Pug(퍼그)</t>
  </si>
  <si>
    <t xml:space="preserve">1,000,000원 결제 하셨음 - 정은          Dr.조서현    Subjective)    장안점에서 수술 후 뇌신경증상, 시야소실로 이안에서 영상검사결과, 대뇌 위축 및 PSS 확인된 환자.    본원에 수술적 교정위해 내원.    Objective)    Laboratory examination  CBC : Anemia      Assessment)    PSS    Plan)    Sx) PSS shunt corrective surgery by Cellophane banding    : 영상검사상 간문맥이 확인되지 않음.  : Intrahepatic or Extrahepatic portosystemic shunt로 보임. (간의 위축이 심해 구분하기 힘든 상황)  : 수술적으로 간문맥의 추가적인 상행은 확인하지 못함.   : Shunt의 경우 추가적인 portal vein branch가 있을 가능성을 대비하여 non-attenuation cellophane banding 완료.   : 마취중 약간의 저체온증 및 저혈압 소견이외에 별다른 이상은 없었음.     Tx)  Metronidazole 7.5mg/kg bid    Samylin 1pack SID    UDCA 5mg/kg PO BID    Amoxicillin 20mg/kg IV    famotidine 0.5mg/kg IV    락툴로스 5ml tid    Vitamin E 1 capsule SID  </t>
  </si>
  <si>
    <t xml:space="preserve">조상희(ref.광화문)                      </t>
  </si>
  <si>
    <t xml:space="preserve">타코                                    </t>
  </si>
  <si>
    <t>Scottich Fold Cat(스코티쉬 폴더 고양이)</t>
  </si>
  <si>
    <t xml:space="preserve">안송이                                  </t>
  </si>
  <si>
    <t xml:space="preserve">안디디                                  </t>
  </si>
  <si>
    <t xml:space="preserve">Sx) OHE     performed by Dr.조서현    Routine OHE performed.     Hospitalization.  </t>
  </si>
  <si>
    <t xml:space="preserve">김지호(ref.성현)                        </t>
  </si>
  <si>
    <t xml:space="preserve">묘댕                                    </t>
  </si>
  <si>
    <t xml:space="preserve">Hx  예민  수요일 약 끊고 식욕 좋아지고 배변 단단하게 양호해짐  오른쪽 다리 절음 (통증 있어 보이는 느낌)    눈꼽 많이 낌  RRR 35 정도 SRR 측정 못하심    PEx  - Systolic G4 ejection CM  - BP 115mmHg (SAP) Lt forelimb #2  - Weak femoral pulse of Rt hindlimb (Normotension of Lt hindlimb) - but does not cold surface  - Alert / active / responsive    BTx  - 간수치가 높고 hepatic lipidosis로 보이는 소견 있다고 들었으나 혈검 상 정상  - CREA 상승  - 전신산증 / hypernatremia  - d-dimer, SAA : N/A  - Lac 3.1 (jugular), 3.3 (Lt hindlimb), 4.2 (Rt hindlimb)    CXR  - VHS=8.1, mostly lead by LA  - Subj. pulmonary hypoperfusion     Echo  Fused E, A peak   EF=90.85 (BP)  LVIDd=14.72-16.42  LA/Ao=2.07  TR=2.28    [복부초음파_ full scan by Joohee]  Findings  1. 간 실질의 전반적인 에코 상승 확인되며 불균질한 고에코성의 병변 확인됨. 간 주변에 소량의 무에코성 복수 확인됨  2. 담낭벽의 비후 확인됨(1.0mm)  3. 양측 신장의 수피질 에코 상승되어 있으며 불규칙한 변연 확인됨. 양측 신장 내 결석 확인됨  4. 방광 내 고에코성의 슬러지 확인됨  5. 일부 장분절의 점막 에코 상승 및 스펙클이 확인됨. 소화기의 운동성 저하 확인됨   Imaging Dx &amp; DDx  - Hepatic lipidosis, hepatitis  - GB edema, cholecystitis  - Nephritis, chronic kidney disease, renal calculi  - Cystittis, lipiduria  - Enteritis, IBD  - Peritoneal effusion     DDx  RCM/HCM/HOCM  Secondary systemic/physiologic/pathologic changes, should be followed up with serial monitoring on HB, UG, and GI.    Rx  Carvedilol 0.4mg/kg bid PO  Sildenafil 1mg/kg bid PO  Furosemide 0.5mg/kg bid PO  Spironolactone 1.5mg/kg bid PO  Ramipril 0.125mg/kg sid PO  Clopidogrel 18.75mg/head sid PO  Famotidine 0.5mg/kg bid PO    **10/7   </t>
  </si>
  <si>
    <t xml:space="preserve">김금옥(ref. 큐)                         </t>
  </si>
  <si>
    <t xml:space="preserve">[재진] 여아중성화수술    의뢰병원관련  - 중간 통화여부 ( O  )  - 보고내용 :  - 원장님 요청사항 :       S) 여아중성화수술        O)  1. 신체검사   - 컨디션 양호, 특이사항 없음  - 금식후 내원    2. 혈액검사  - 특이사항 없음      3. 영상검사  - 특이사항 없음      Sx) OHE (performed by Dr. 조서현)    마취   : 술전 ECG 그래프상 심전도 형태 이상없었음.  : Tachycardia (180bpm)  : Induction 이후 서맥 발생 (약 60bpm)  : Atropine 0.04mg/kg SC injection.    수술  : Routine OHE performed.   : Midline incision  : routine OHE performed using 3-0 maxon and Ligasure.  : routine closure  : 수술종료. 수술시 특이사항 없었음.     A)  - 수술후 하루 입원처치    Rx)  - 식이 : 금식  - 주사 : cefazolin 25mg/kg    P) 내일 2시이후 퇴원예정      </t>
  </si>
  <si>
    <t xml:space="preserve">심우연                                  </t>
  </si>
  <si>
    <t xml:space="preserve">(심)쿵                                  </t>
  </si>
  <si>
    <t xml:space="preserve">  CC) 남아중성화    S)  -금식 완료  -소화기 증상 없음  -전반적인 컨디션 양호함    O)  -ascultation (normal)/ temp (38.9)  -chemistry (NRF)  -CBC (high platelet): 759 -&gt;fluid therapy(2시간 반) -&gt;  614  -blood smear (platelet clumps 다량 확인)    A)  -수술 후 체온 양호/ 수술 부위 특이사항 없음  -아이 굉장히 예민함. 오후 3시 정도 수액 라인 방혈 됨. 이후 추가 라인 장착 진행하지 않고 퇴원준비 진행  -추가 혈액검사 결과 혈소판 수치 감소하였으나 여전히 높은 상태. 퇴원 후 음수량 섭취 신경 써 주시되 이후 구토와 같은 소화기 증상 여부도 확인 필요함    -남아중성화 수술 후 주의사항 안내 완료  -일주일 뒤 발사 전까지 넥칼라 상시 유지 필요함  -일주일 2회 소독 진행/ 위로 밴드 부척 절대 금함  -수술 주변 발열감/발적 여부 확인 필요    P)  -12월 31일 오전 10시 반 (후처치)    - 다시 내원하심  - 호흡이 너무 빠르다고 함  - 흉부방사선상 폐침윤등의 소견은 없음  - 오늘 마취, 수술등의 과정으로 인해 스트레스, 통증때문에 나타날수 있는 문제이기때문에 하루이틀 더 지켜보시라고 안내드렸습니다.  - 만약 내일 저녁까지 호흡이 계속 빠르면 흉부방사선 촬영 다시 진행해보자고 안내드렸습니다.      </t>
  </si>
  <si>
    <t xml:space="preserve">신미나(Ref.주)                          </t>
  </si>
  <si>
    <t xml:space="preserve">사랑이                                  </t>
  </si>
  <si>
    <t xml:space="preserve">1,731,000원 결제하셨습니다. - 미리    Dr.조서현    Subjective)    신장저형성 및 방광결석, 세균성 방광염 발생환자.    세균성 방광염에 대한 치료를 지속적으로 해왔으나, 해당 질환의 재발이 발생하여 결석제거 후 방광염 치료 함께 진행위해 내원하심.    Objective)    Radiographic examination  Thoracic view : NRF  Abdominal view : urolith formation in UB      Laboratory examination  CBC : NRF  Elec : NRF  S-chem : NRF  Coag : NRF    Assessment)  Cystolith      Plan)    Sx) Cystotomy     Surgical procedure  : Caudal midline incision  : Urinary bladder identified.   : Stay suture placed with 3-0 nylon  : Ventral incision of UB  : Total 7 urolith remove.  : UB double layer sutured with 4-0 maxon  : abdominal irrigation.  : Routine closure.    결석 성분검사 의뢰 완료.    방광절개술 통하여 결석제거 완료.     요도카테터 3일간 유지. 입원관리중.    </t>
  </si>
  <si>
    <t xml:space="preserve">채연(ref.바른AH)                        </t>
  </si>
  <si>
    <t xml:space="preserve">까미                                    </t>
  </si>
  <si>
    <t xml:space="preserve">정창수                                  </t>
  </si>
  <si>
    <t xml:space="preserve">뮤즈                                    </t>
  </si>
  <si>
    <t xml:space="preserve">cc: 심장사사충 검진    [유기견 할인10%]    S)  - 호흡 상태 많이 좋아진 것 같다고 하심.  - 식욕 활력 양호  - 혈뇨 없이 배뇨,배변 양호  - 구토 설사 없음  - 전 처치 4주간 약 복용 완료.    O)  - T: 38.9  - P: 96  - BP: 110  - R: panting  - 혈액검사  : lactate- 1.8(normal)  : CBC -Hct (42.3)  : 전해질- NRF  : CRP- normal  : d-dimer- normal  - 소변검사  : NRF    A)  - 평상시 SRR 잘 체크해주세요  - 혈액검사 상 특이사항 없으며, 흉부 엑스레이 상 미세한 우심 비대와 폐 침윤 양상이 보이나 촬영 과정에서 심한 panting 및 대형견인 것을 고려할 때 정확도가 떨어진다고 판단됨.  - 심장 초음파 소견으로 RPA에서의 소수의 심장사상충 관찰되며  RA,RV, MPA 확장 관찰되지 않고 TR,PR 나타나지 않음. 이완기능, 수축기능에도 별 다른 이상없음.  - 혈액검사 및 영상학적 결과를 종합해 볼 때 grade1-2로 생각되며, 성충치료 시 예후는 양호할 것으로 판단되나, 치료 도중 혈전 및 폐렴과 같은 합병증으로 인해 상태 갑자기 악화될 수 있으며, 급사할 가능성 있다는 것 안내.  - 아이 과도하게 흥분하지 않도록 항상 주의.    [심장초음파 by Hyuna]  Findings  1. RPA에서의 소수의 심장사상충 관찰됨  2. RA,RV, MPA 확장 관찰되지 않음  3. TR, PR 관찰되지 않음  4. 이완기능, 수축기능 양호  DDx  - Dirofilariasis    Rx.  - HG챙겨드림.    P)  - 1달 휴약기 후 1차 Immiticide 예정.(melasomine 2amp)  :11/27, 12시  </t>
  </si>
  <si>
    <t xml:space="preserve">조은지                                  </t>
  </si>
  <si>
    <t xml:space="preserve">나나                                    </t>
  </si>
  <si>
    <t xml:space="preserve">S)  - 2일 전부터 시작된 운동 실조  - 점점 심해지는 뒷다리 끌기, plantigrade   - 평소에 호흡관련 소화기 관련 증상 보신 것 없음  - 활력 다소 떨어지며 잠이 많음    A)  - 대동맥 분지부 혈전 확인 ; 사지 젖산 수치는 모두 동일 (1.1-1,3)   - PLT 감소나 CK 증가 등 혈전 관련 간접적인 증가  - VHS 8.5      P)  - 익일 심초 예약  </t>
  </si>
  <si>
    <t xml:space="preserve">박경희                                  </t>
  </si>
  <si>
    <t xml:space="preserve">올튼                                    </t>
  </si>
  <si>
    <t xml:space="preserve">354,800원 선결제 - 송이    S) 혈뇨, 탈수    O)  - 최근들어 혈뇨와 빈뇨증상을 보임  - 밥도 잘 안먹는다고 함  - 탈수 5%  - 체중 300g 정도 감소함  - 혈액검사상 염증수치 상승외에는 특이소견 없음  - 방사선상 방광내 다량의 결석 확인됨    [복부초음파_Local scan by Joohee]  Findings  1. 방광 내 다량의 결석 확인됨  2. 전립선 요도에서 결석 확인됨 (6.3mm)  3. 방광 주변 복막염 및 소량의 free fluid 확인됨  Imaging Dx &amp; DDx  - UB calcuil, Urethral calculi  - Peritonitis    A)  - 방광결석에 준해 수술적인 치료가 필요함  - 오늘은 수액처치와 함께 방광염증 치료 진행후 내일 퇴원예정  </t>
  </si>
  <si>
    <t xml:space="preserve">이지은                                  </t>
  </si>
  <si>
    <t xml:space="preserve">제리                                    </t>
  </si>
  <si>
    <t xml:space="preserve">S)  - 급성으로 시작된 좌측 사경, 좌측 좁은 서클링  - 중심 잡지 못하고 쓰러짐  - 다음 다뇨 증상 ; 소변 냄새 많이 지독해짐  - 식욕이 매우 좋았다가, 다식, 2일 전부터 조금씩 떨어짐  - 어제 귀청소 했을때 약간의 귀지와 소량 출혈       O)  - 양측 안구 진탕, 좌측 안검 하수, 좌측 사경  - 좌측으로 narrow circling, incoordination  - 혈압 180 ; 환자 매우 흥분, 공격성 보이는 상황으로 객관적이지 않을 수 있음  - 혈검상 ALT 정상 3배, ALKP 정상 5배이상 , 전반적인 탈수  - T4 0.8 로 패널 의뢰중  - 방사선상 우측 심장 및 대동맥 부 다소 확장    A)  - 현재 나타내고 있는 vestibular sign 의 원인으로 뇌내성 문제와 말초(내이) 모두 원인으로 고려 가능  - 확인된 문제들 중 호르몬 불균형과 다음다뇨, 갑상선 등은 추가 검사 필요 할 수 있음  ; 갑상선은 현증의 원인으로 고려대상일 수 있으며  ; 추후 필요한 상위 영상 검사를 위한 마취 전 위험요소 대상으로 유리갑상선과 TSH 는 확인 필요함  - 확진 검사 위해 상위 영상 검사 필요한 점 고지 드렸으며 환자 현재 상태상 ASA grade 3 정도로 사망률 고지      P)  - 상위 영상 검사 여부 고민하시고 전화 주실 예정  </t>
  </si>
  <si>
    <t xml:space="preserve">공재희                                  </t>
  </si>
  <si>
    <t xml:space="preserve">토리                                    </t>
  </si>
  <si>
    <t xml:space="preserve">[야간 by 홍]  - 식욕없음  - 배뇨2회 확인  - 배변 연변 1회 (다량의 포도씨와 껍질)    [주간 by 혜]  - 혈액검사    : ALP 250.  신장수치 양호(BUN 9.4, Cret 0.8)    : CBC, Electrolyte 양호  - 배변 1회 더 (연변. 다량의 포도씨/껍질 나옴)  - 활력은 양호  - 금일 퇴원 진행함.     - 금일 혈액검사 수치는 큰 이상 없으나 2~3일 후에도 급속히 상태 안좋아질 수 있음 안내드림.     : '우리동생'동물병원에 빠른 시간 내에 내원하셔서 신장 검사 받으실 것 강력하게 권해드림.     : 금일 혈액검사 결과 프린트해서 챙겨드림.     </t>
  </si>
  <si>
    <t xml:space="preserve">김필원                                  </t>
  </si>
  <si>
    <t xml:space="preserve">브라운                                  </t>
  </si>
  <si>
    <t xml:space="preserve">유경미(REF. 호담 AH)                    </t>
  </si>
  <si>
    <t xml:space="preserve">땡큐                                    </t>
  </si>
  <si>
    <t xml:space="preserve">  [refer.] 호담 AH    의뢰병원관련  - 진료전 전화완료(X)   - 진료후 전화완료(X)   - 초진일 전화 안됨(O)  - 원장님 요청사항 :    주호소)   - syncope    현증경과)  - 호담 동물병원에 다니고 있음  - 심장질환이 심해져서 평소에 호담동물병원에서도 VIP로 가서 관리 받으라고 하셨다함  - 최근에 호담에서 심장초음파도 검사했다 함  - 어제는 호담에서 약을 타다가 저녁에 먹이지 못했다 함  - 조금전 경련하는것처럼 강직이 일어나 이쪽으로 내원하심  - 몇년전에도 실신한번 한적있음  - 평소에도 기침은 하였음  - 소화기 증상 없음  - 피부는 모낭충치료도 하고 있음    사료)  - 피부, 심장사료 먹이심    O)  1. 신체검사  - Mental : alert  - T(38.6) , HR(120) , RR(24)  - aus : murmur G3~4, mild crackle sound, arrithmia  - 노력성 호흡과 기침  - BP: 150  - BCS 3/5  - MMC: pink   - 탈수평가 : &lt;5%    2. 혈액검사  - cbc/ chemi/electro 진행  - lactate : 6.0    3. 영상검사  - x-ray    - severe cardiomegaly (VHS 13)    - Echo   - Mital valve remodeling : moderate   - Mital valve prolapse : moderate   - MR : 5.26 m/s   - LA/Ao : 1.9   - TR : 3.4 m/s   - E : 0.3m/s, A : 0.8m/s, E/A : 0.4   - E:E' : 10.3   - Teichholz : EDVI (95.5ml/m2), ESVI (43.2ml/m2)   - Simpson : EDVI (100.2ml/m2), ESVI (40.2ml/m2)    Dx&gt;    * MVI w/ severe diastolic dysfunction &amp; severe systolic dysfunction.   * Pulmonary hypertension.    A)  - 현재 심실의 확장이 심하고 이완능력 및 수축능력의저하가 심함  - 심실확장에 의해 부정맥발생. 이로인한 실신증상발현 가능성 높음  - 약물조절해보고 만약 실신이 반복해서 나타난다면 pacemaker 장착도 고려해야함    Rx)  - 식이 : 심장전용사료  - 내복약     - cephalexin 25mg/kg bid    - enrofloxacin 5mg/kg bid    - lasix 2mg/kg tid    - enalapril 0.5mg/kg bid    - spironolactone 1.5mg/kg    - pimobandan 0.35mg/kg tid    - sildenafil 2mg/kg tid    - theophylline 10mg/kg    - codein 0.5mg/kg    - famotidine 0.5mg/kg      P) 2주후에 재진(방사선, 초음파)        </t>
  </si>
  <si>
    <t xml:space="preserve">김미정                                  </t>
  </si>
  <si>
    <t xml:space="preserve">리자                                    </t>
  </si>
  <si>
    <t xml:space="preserve">643,300원 결제 하셨음 - 정은    CC)  기력 소실. 식욕 절폐.    S)  어제 병원왔다간 뒤로도 아무것도 먹지않고 물만 마셔요.  소변량이 갑자기 급증했어요. 음수량은 그대로임.   구토는 없음. 배변 상태 양호.   현재 증상 보인지 4일째.   전날 산책 이후 다음날 부터 아픔.  애드보킷? 같은 바르는 것으로 꾸준히 예방중.   종합 4차, 코로나 2차, 플루 2차까지 접종.  켄넬코프, 광견병은 하지 않음.     O)  1. P/E  - T 40.1  - 청진 시 양호. 호흡 상태 양호.   - 탈수 6%    2. B/A  - CBC : WBC 3500, PCV 35.6, PLT 58  - S/C : ALP 318  - CRP : 166  - cPL : neg.  - 전해질   - blood smear : PLT 시야 7-8개. clumping 많음.   - 팝애니랩 빈혈 PCR 의뢰.    2. X-ray  - 흉부 방사선 : 우측 후엽에 미세한 침윤.    [복부초음파_full scan by Hyuna]  - 비장 종대 (심하지 않음) 외 NRF    A) Pancytopenia, Hyperthermia,   - 염증에 의한 고열 등 보이며 감염성 원인 배제 필요함. PCR 나오는 대로 체크 필요.   - 우선 수액처치와 공격적 항생처치 진행.     P) 입원.    </t>
  </si>
  <si>
    <t xml:space="preserve">양유나                                  </t>
  </si>
  <si>
    <t xml:space="preserve">엘리                                    </t>
  </si>
  <si>
    <t xml:space="preserve">S) 구토    O)  - 예전부터 만성적인 구토증상이 있었던 아이  - 하루에 한번, 혹은 2~3일에 한번, 혹은 일주일에 한번씩 구토한적이 있음  - 식욕은 양호한편  - 오늘 새벽에 밥을 먹고나서 구토를 여러번 보임  - 2016년경에 방광염 증상 있었음  - 혈액검사     - cre 2.2, PCV 48%정도로 높음    - 췌장염 음성    A)  - 위장관의 문제일 가능성 높음. 위염, 혹은 위궤양  - IBD등의 문제일수도 있음  - 내복약 처방해보고 반응없으면 영상검사(방사선, 초음파) 필요함    P) 증상 호전없으면 재내원  </t>
  </si>
  <si>
    <t xml:space="preserve">이한길(ref.비비펫)                      </t>
  </si>
  <si>
    <t xml:space="preserve">527,800원 선결제하심_정원    [refer.]    의뢰병원관련  - 진료전 전화완료(O)     주호소)  - 이틀전부터 기력저하 / 식욕부진  - 누워서 대소변    - 오늘 외음부 농 처음 발견     - 올해 초 종합검진 받으셨을때 이상  (영상검사까지는 진행 x)      사료)  - 이틀간 물만 먹음    O)  1. 신체검사  - Mental : depressed  - T 39.9, HR 170, RR 66/min  - BP 100mmHg  - BCS 3/5  - MMC pink, CRT &lt;1.5s  - 탈수평가 : &lt; 5%    2. 혈액검사  - CBC : WBC 11900, HCT 35.5, PLT 133  - S/C : high B/C/iP, hyperGl  - Electrolytes/Blood gas : hypoNa/Cl, HCO3 8.7, BEecf - 15.1   - CRP : 175  - D-dimer 0.5    3. 영상검사  -     Dx) Pyometra    A)  - 금일 신수치 높아 수액처치 후 익일 수술 예정    Tx)  - 수액처치 : N/S + plasma sol.  - 주사제 :   Cefotaxim 22mg/kg IV TID  Metronidazole 15mg/kg IV BID  Famotidine 0.5mg/kg IV BID  Metoclopramide 0.4mg/kg IV BID  Tramadol 4mg/kg IV BID    P)  - 입원    </t>
  </si>
  <si>
    <t xml:space="preserve">이유진(ref.앙리)                        </t>
  </si>
  <si>
    <t xml:space="preserve">초롱                                    </t>
  </si>
  <si>
    <t xml:space="preserve">[입원]    S)  [야간 모니터]  - 식욕: 냄새는 맡으나 먹지 않음   - 노력성 호흡 여전하나 스스로 자세 교체 / 고개들고 앉아있기도 함   - 배변 없음     [주간 모니터]  - condition : depressed  - 식욕 : 없음. 비강 튜브 장착.   - 배변/배뇨/소화기증상 유무 : 음식물 섞인 구토 1회. 요량 1.5-1.7ml/kg/hr  - 경련은 없음.     O)  [야간]  - T 37.7 P 144 R 72  BP 165  - 요량 : 1.4 ml/kg/hr (오전 12시) -&gt; 1.8ml/kg/hr (오전 6시)    [주간]  - T 37.6, HR 144, RR 54  - BP 180    - BA  : Mild anemia (PCV 33 / no reticulocytosis)  : Hyperbilirubinemia 심화 (2.9 -&gt; 7.2)  : Azotemia 지속 (BUN 113 -&gt; 113 / Cre 4.1 -&gt; 4.4)  : Hyperphosphatemia 지속 (14.5 -&gt; 15.4)  : Metabolic acidosis 심화   : CRP 감소 (74 -&gt; 50)    - 흉부 방사선 : 어제보다 폐 침윤 심화.     [복부초음파_간담도계]  Finding &amp; DDx  - ascites  - cholecystitis  - cholangiohepatitis w/wo vacuolohepatopathy  - multiple hepatic nodular hyperplasia/tumor  - pancreatitis  - peritonitis    Comment  - 췌장염 지속 확인됨.  - CBD 확장 등의 간후성 폐색의 징후는 명확히 확인되지 않음.   - 간내 다발성 결절이 확인되며 양성 결절 가능성이 높으나, 악성을 완전히 배제할 수 없음.     Radiologist : 윤학영, DVM, PhD    A)  - 간담낭염 심해진 바 내복약 및 주사제제 추가함.   - 고혈압 확인되어 혈압약 추가함. 신부전 혹은 부신 종양이 원인일 가능성 있음   - 금일 산증 더 심해진 바 산증교정 진행함.     Rx)  - 식이 : 인테스티날 로우팻 1/2 RER (90g) bid 강급   - 내복약 : 레날어드밴스 1 sp bid / 레나메진 1 cap bid / Sucralfate 3 ml po qid   / Alumimium hydroxide 30mg/kg po tid / Silymarin 5mg/kg po bid / UDCA 5mg/kg po bid/ Amlodipine 0.1mg/kg po sid    Tx)  - 수액처치 : H/S + Gabexate + VitB + Taurine 유지 1.5배 (12 ml/h) + hepamerz 1 amp  - 주사제   : Famotidine 0.5 mg/kg iv bid   : Metoclopramide 0.4 mg/kg iv bid   : Metronidazole 15 mg/kg iv bid   : Ampicillin 25 mg/kg iv qid   : Enrofloxacin 10 mg/kg sc bid     : Furosemide 0.5 mg/kg sc once   : Diazepam 0.5 ml iv once     - Fentanyl patch 적용   - 구강소독처치 (0.05%CHX)    P)  - BUN, Cre, P / 전해질 / 흉부방사선 / 혈압 모니터링     </t>
  </si>
  <si>
    <t xml:space="preserve">옥가영                                  </t>
  </si>
  <si>
    <t xml:space="preserve">시시                                    </t>
  </si>
  <si>
    <t xml:space="preserve">250,000원 선납-승희    Dr.조서현    Subjective)    별다른 이상은 없음.     당일 아침 약 10알정도 사료 먹음.    Objective)    Laboratory examination  CBC : NRF  S-chem : NRF      Assessment)  NRF      Plan)  Sx) Castration    Surgical procedure  : Routine castration performed.    흥분하거나 삽관시 기침을 심하게 하는 증상이 있음.     그외 안정적으로 마취 유지.    치료종료.    </t>
  </si>
  <si>
    <t xml:space="preserve">이경호(ref.이솝)                        </t>
  </si>
  <si>
    <t xml:space="preserve">샤를린                                  </t>
  </si>
  <si>
    <t xml:space="preserve">  [refer.] 정릉이솝AH    의뢰병원관련  - 진료전 전화완료( O)   - 진료후 전화완료(  )   - 초진일 전화 안됨(  )  - 원장님 요청사항 : CRP, 영상검사    주호소)  - 구토, 구역질    현증경과)  - 28일(금) 최초 구토해서 이솝동물병원내원  - 혈상 알부민 글로블린 약간 낮은것 외에는 특이사항없음   - 대증처치하고 일요일까지 괜찮다가 오늘아침 구토3회  - 오전 이솝동물병원에서 세레니아 처치 받음  - 그런후에 구토는 없지만 구역질과 떰증상으로 이솝동물병원에서 본원으로연결 내원  - 몇년전에 갑상선약 일시적 먹음  - 1~2년전 MRI로 경미한 경추디스크 있었음    사료) 로얄케닌 SATIETY    O)  1. 신체검사  - Mental : alert  - T(38.6) , HR , RR  - BCS: 4/5  - MMC : pink   - 탈수평가 : &lt;5%    2. 혈액검사  - CRP : 159  - 혈검; NRF  - 미약한 전해질 불균형    3. 영상검사  - x-ray : gas in gut    A)  - 혈검은 며칠전 상태와 다를수 있어 동의하에 다시 검사  - 입원처치하며 익일 초음파 검사후 검사결과에 따라 퇴원여부결정  - 검사후 오후 1~3시사이에 연락드리기로 함      Tx)  - 수액처치 : H/S * 1.5 fold  - 주사제   : Cephalexin 25mg/kg iv     Metronidazole 25mg/kg iv     Famotidine 0.5mg/kg iv    Metoclopramide 0.4mg/kg iv       P)  - 익일 정밀 복부초음파 검사  - 검사후 있으면 있는대로 입원처치하고, 특이사항없고 임상증상 개선있으면 퇴원하게 될것입니다.   </t>
  </si>
  <si>
    <t xml:space="preserve">최미경                                  </t>
  </si>
  <si>
    <t xml:space="preserve">펠릭스                                  </t>
  </si>
  <si>
    <t xml:space="preserve"> * 466,800원 결제하셨습니다 - 정은     CC&gt;  - Anorexia    Onset&gt;  - 5days    S)  - 밥을 제대로 못먹은지 4~5일 되었음  - 캔사료는 그 전에 좀 먹었음  - 지방간이 걱정되어 설탕물과 포카리 조금씩 주셨음  - 입주변 만지면 소스라치게 놀람  - 동거묘 1마리 있음 (함께 13년 살았음 / 사이 안좋음)  - 보호자분께서는 치주염을 강하게 의심    O)  - Quite, Alert, Depressed  - BCS 3/9  - 5-8% dehydration  - Halitosis  - Temporal-mandibular Joint Luxation    A)  - Symphyseal fracture susp.  - Temporal-Mandibular joint luxation/fracture susp.  - AKI (uremic syndrome)  - Metabolic Acidosis (decompensated)    Problem list&gt;  1) Uremic syndrome  - Traumatic TM joint luxation으로 인해 적어도 3~4일간은 수분, 식이 등의 섭취는 자발적으로 이루어지지 않았을 것으로 판단됨  - 그로 인한 급격한 탈수와 영양 불균형으로 Ischemic damage로 인한 AKI가 발생된 것으로 판단  - 췌장, 간 등의 기타 장기도 모니터링이 필요함  - Urine Out 양호    2) Metabolic acidosis  - BE 기준 15mEq에 대해 30%기준 5mEq 초회 bolus 교정    3) TM joint luxation  - 식이 불가능  - NE tube 장착 했으나 식이에 한계가 있으므로 빠른 시일 내에 Esophageal tube 장착할 필요 있음  - 현재 신부전 상태로 인해 마취가 어려운점, TM joint luxation에 대한 교정이 당장 필요하지 않은 점  - Condyloid process fracture의 가능성  - 신부전 상태 교정되면 외과에 인계함    P)  - 신부전 모니터링  - 식이 모니터링 (그랑비아 RD)  - Metabolic acidosis/Azotemia는 개선되고 있음  </t>
  </si>
  <si>
    <t xml:space="preserve">신문규                                  </t>
  </si>
  <si>
    <t xml:space="preserve">삼동이                                  </t>
  </si>
  <si>
    <t>Miniature Schnauzer(미니어쳐 슈나우져)</t>
  </si>
  <si>
    <t xml:space="preserve">S)  - 3일 전부터 기력이 없고 반응성이 떨어짐  - 식욕도 떨어지기 시작 ; 하루 1끼정도만 먹음   - 한달전에 가출해서 길에서 있다 찾은 병력이 있음  - 그 때 설사 증상이 잠깐 있었음  - 현재 피섞인 거품 침을 흘리고 있음  - 사나워서 보호자분도 구강관리는 힘드심  - 기침 증상이 하루에 2~3회 정도  - 하루에 약 한컵정도 사료 먹는 것에 비해 과도하게 비만임, 근육량 부족에 체지방 과다  - 몸이 뜨거움    A)  - 종합검진시 fever (40.6도)  및 불량한 구강 상태 확인  - 그 외 갑상선 기능 저하증에 준하는 morphology와 혈액 학적 변화 확인  ; 현재 모든 증상과 실험실적 변화와의 연관성 고려 대상  ; 갑상선 패널 pending  ; 추가적인 복부초음파 등 그 외의 원인 감별 추천 (당일 금식 되지 않아 목요일 오후 예정)  - 현재 구강상태는 불량하여 우측 M1은 bifurcation까지 드러나 있는 것으로 추정(환자 비협조로 확인 불가능)  ; 식욕이나 기력 관련 증상의 원인 가능성 있어 가벼운 항생제 처방    P)  - 목요일 복초  - 갑상선 패널 결과 에 따라 전신 상태 관리 후 구강관리 필요  </t>
  </si>
  <si>
    <t xml:space="preserve">이현주                                  </t>
  </si>
  <si>
    <t xml:space="preserve">야옹이                                  </t>
  </si>
  <si>
    <t xml:space="preserve">  CC) 남아중성화    S)  -전반적으로 활력/식욕 양호  -금식 진행 완료    O)  -Bw (2.95 kg)  -ascultation (normal)/ temp (38.9)  -blood exam       ALP (142) : increased    -양쪽 auricle 주변 ear wax 다량 확인  -검이경 (Rt): black ear wax     -수술 부위 양호함 (출혈 및 발적과 같은 특이사항 없음)    A)  -양쪽 귀 세정 진행/ 오른쪽 귀 주변으로 mild 상처 및 발적 확인. 귀 진드기 치료 마무리 하였으나 추가 소양감 여부 확인 필요 안내드림  -수술 부위 양호함/ 출혈과 같은 특이사항 보이지 않음  -퇴원 후 출혈 발생 가능 성 외 남아중성화 수술 후 주의사항 안내드림  -넥칼라 상시 착용 안내드림    P)  -12월 10일 오후 4시 후처치 진행  -12월 16일 오후 6시 발사/귀세정 진행    </t>
  </si>
  <si>
    <t xml:space="preserve">배지현                                  </t>
  </si>
  <si>
    <t xml:space="preserve">쭈니                                    </t>
  </si>
  <si>
    <t xml:space="preserve">CC: 남아중성화    [S]  - 기초접종 완료    : 추가접종 따로 진행하지 않음  - 항체가검사 진행했나 기억 나지 않음  - 내외부기생충 관리 1년 이상 안 됨    : 검사는 원하지 않음  - 식이는 좋아하는 것만 골라먹어 많이 먹지 않음  - 활력 양호  - 특이사항 없었음    [O]  - 청진상 특이사항 없음  - 체온 상승: 39.9    : 흥분으로 인한 것으로 사료됨  - 혈액검사상 특이사항 없음    [Sx.]  - Prescrotal midline incision  - Orchiectomy(Open technique w/ Maxon 3-0)  - Skin closure w/ Blue-nylon 3-0  - NRF    [P]  - 10/9 오후 3시 후처치 예정  - 10/15 실밥제거 예정: 시간 명확하지 않아 별도로 예약 잡겠다고 함  </t>
  </si>
  <si>
    <t xml:space="preserve">최순단(ref.길음)                        </t>
  </si>
  <si>
    <t xml:space="preserve">혁수                                    </t>
  </si>
  <si>
    <t xml:space="preserve">[refer.]    의뢰병원관련  - 진료전 전화완료( Y )     주호소)  - 전지 보행실조  - 경추 통증.   - 전에 발작한적 있음. (단시간의 실신증상으로 추정됨)  - 구토, 설사 없음. 예전엔 기침증상 있었음.   - 사상충예방하신지 오래됨.     O)  1. 신체검사  - Mental : alert  - murmur G3  - BP 140    - Lactate : 3.0  - D-dimer : normal range    [신경검사]  Positional reflex  (반응없음 :0, 반사감소 : 1, 정상 : 2)                               F             R  preprioception -   FR 0 / FL 0 :   RR  1 / RL 1  Hopping -           FR  0 / FL 0  :   RR  2 / RL 2  Hemi waliking -   FR 0 / FL 1 :   RR 2  / RL 2  Tactile Placing -   FR 0 / FL 1 :   RR 2  / RL 2  Visual Placing -   FR 0 / FL 1 :   RR 2  / RL 2    Anus reflex : 2    Deep pain : FR 1 / FL 1 : RR 1 / PL 1    [심장초음파 by Hyuna]  Findings  1. MR : moderate / MV remodeling : moderate  2. TR : 3.08 m/s   3. 이완기능 : 양호 (E/A ratio 1.39 , EDVI 29.3 (Ref. 40.9))  4. 수축기능 : 양호 (ESVI 8.3 (Ref. 14.9))  5. LA 압력 : 양호 (E peak 0.68 m/s, E/E' 11.96)  6. LA/Ao ratio : 1.56  7. LVd/Ao ratio : 1.88  DDx  - Degenerative mitral valve disease   - Pulmonary arterial hypertension (mild)    Dx/Ddx)  - MVD / PAH (early stage)  - 경추 IVDD susp.    A)  - 전에 관찰되던 발작증상은 뇌내성 원인 가능성도 있으나 심질환에 의한 실신 가능성도 있음. / 뇌 영상검사도 필요할 것으로 보이나 일단 경제적 부담으로 경추 위주로 촬영 진행하고, 필요시 brain도 진행하는 것으로 안내.   내일 보호자님이 직접 데려가실 예정.    - 현재 심장 상태는 내복약 복용하면서 호흡마취가 무리없이 가능한 상태로 판단됩니다. 그러나 마취시 위험성은 충분히 고지되어있는 상태입니다.     Rx)  - 내복약   : enalapril 0.5mg/kg bid    Pimobendan 0.25mg/kg bid    Furosemide 1mg/kg bid    Spironolactone 1mg/kg bid    Sildenafil 1mg/kg bid    Tx)  - 주사제 : Meloxicam     P)  - 내일 2시 MRI 검사 예정.     오전에 심장약 먹이시고, 식이는 공복상태에서 내원하시라고 안내드림.     ** 10/25        </t>
  </si>
  <si>
    <t xml:space="preserve">이가을                                  </t>
  </si>
  <si>
    <t xml:space="preserve">이지웅                                  </t>
  </si>
  <si>
    <t>Boston Terrier(보스톤 테리어)</t>
  </si>
  <si>
    <t xml:space="preserve">300,000원 결제하셨습니다. - 미리    S)  활력 양호  식욕부진 (이틀)  배뇨 배뇨 양호    O)  T 39.1  P 84  bradycardia, arrythmia  양측 이도 ear wax ++    A)  castration  항체가 검사  집이 머셔서 술부체크 오시기 힘듬  술부관리 요령 주의사항 안내  서맥 및 부정맥이 있습니다.  운동 불내성, 빈호흡, 기침 등 증상이 있으면 방사선, 초음파 등 추가적인 검사필요합니다.  귀 소양감 및 귀지 많이 나오면 귀질환 의심해보시고 검사 받으셔야합니다.    [Sx by 종]  routine prescrotal incision  open technique orchiectomy pedicle ligature w/ maxon 3-0  skin closure w/ blue-nylon 4-0 (5knots)  ** 서맥 및 부정맥으로 atropine 전처치 후 호흡마취 진행    P)  10월 14일 7시30분 실밥제거  백신 및 내외부 생각해보시고 결정예정  </t>
  </si>
  <si>
    <t xml:space="preserve">이금실                                  </t>
  </si>
  <si>
    <t xml:space="preserve">토치                                    </t>
  </si>
  <si>
    <t>Pomeranian(포메라이안)</t>
  </si>
  <si>
    <t xml:space="preserve">* 2,153,900원 선결제하셨습니다 - 그림  * 인형 두개 장 안에 넣어달라고하셨어요. (왼팔없는 리라쿠마, 코 없는 브라운)    몸무게 안에서 쟤주세요    Dr.조서현    Subjective)    슬개골 탈구 수술위해 내원.    약을 먹는동안은 비교적 괜찮은 보행 양상을 보였으나,     약을 끊으니 바로 좌측 후지파행 증상이 심해짐.    다른 신체적 이상은 없었음.    Objective)    Laboratory examination  CBC : NRF  Elec : NRF  S-chem : NRF  Coag : Normal PT       Assessment)  Bilateral MPL      Plan)    Sx) Patellar luxation corrective surgery  : Femoral trochlear groove plasty surgery  : Medial releasing  : lateral imbrication   : Tibial tuberosity trasposition using 1.2 IM pin and 1.0 IM pin    양쪽다리에 수술적 교정 완료.     RJ bandage applied.     입원관리중.   </t>
  </si>
  <si>
    <t xml:space="preserve">이미정                                  </t>
  </si>
  <si>
    <t xml:space="preserve">  S)  - 분양 샵에서 분양받으심.   - 먼저 분양받은 아이가 파보장염으로 사망하여 교환받으신 아이.   - 어제 분양받으셨고, 호흡상태가 안좋아 내원.  - 식욕, 활력은 좋음.     O)  - BT 38.1  - 빈호흡  - 방사선 : 좌측전엽 lobar sign / 모든 폐엽 폐포패턴으로 침윤. 심장실루엣 확인 불가.   - 홍역 / 인플루 음성  - CRP : 경미한 상승  - CBC : anemia    A)  - 비용부담으로 먼저 방사선부터 검사 후 심한 폐렴인것 확인 후 염증수치 및 홍역검사 안내드려 진행.   - 검사결과 안내드린 후 애견샵에서 교환해준다고 했다고 얘기하심.   - 다시 애견샵으로 갈 수 있어 내복약 처방은 짧게만 진행하고, 아이는 입원치료가 필요한 상태라고 안내드림.     P)  - 치료 진행하실 예정이시면 매일 내원하여 네뷸치료 진행하실 예정.    (네뷸 : NS + genta 0.25 / muco 0.5)  </t>
  </si>
  <si>
    <t xml:space="preserve">김그림                                  </t>
  </si>
  <si>
    <t xml:space="preserve">지지                                    </t>
  </si>
  <si>
    <t xml:space="preserve">S)  - pm10시경, 기력없고 호흡상태 안좋은 것 발견  - condition : depressed  - 식욕 : 치킨 캔만 먹음  - 배변/배뇨/소화기증상 유무 : 혈뇨 1회, 정상뇨 2회, 배변X    O)  - BW :4kg  - T: 40.1  -  HR : 150 (BP: 105)   - RR : 72  - 사상충 항원 검사: 양성  - 자충 검사:  확인되지 않음  - CRP: 162   -D- dimer: 0.4    Rx)  - 식이: 일반사료 + 치킨캔  - 내복약  : clopidogrel 1mg/kg sid  doxycycline 5mg/kg bid  famotidine 0.5mg/kg bid  silymarine 15mg/kg bid  clemastine 0.1mg/kg bid   amoxicillin12.5mg/kg bid  streptokinase 0.5mg/kg bid  sildenafil 1mg/kg bid  acetylcystein 20mg/kg    - Nebulization  : N/S (2회)/ genta 1+ muco 1 (2회)      Tx)  - 수액: N/S 유지(7.9ml/hr)  - 주사제  : cefo 22mg/kg tid    enro 5mg/kg sid    P)  </t>
  </si>
  <si>
    <t xml:space="preserve">케어(CARE)                              </t>
  </si>
  <si>
    <t xml:space="preserve">나비                                    </t>
  </si>
  <si>
    <t xml:space="preserve">어제 구조된 아이.  PC방에서 크는 아이인데 주인이 구타해서 구조됨.  케어 사무국장님께서 데리고 오심.    1. 신체검사   - 좌측상악송곳니 골절   ; 유치골절이라 크게 문제 없음.   - 좌측 흉부 촉진시 통증호소    2. 방사선검사   - 좌측 6th rid 늑연골연접부 골절    3. 항체검사   - all zero.    - 백신 추천됨   - 본원에서 백신 희망하심.    4. 혈액검사   - 간수치 상승   ; 입원중 간회복 치료진행.    5. 감염병여부 확인 요청   - PCR 검사 의뢰.    Tx)  - 간수액 처치  - 내복약(메타캄) sid    P)  - 입원중 간수액 처치  - 10/9 오후 PCR 검사 샘플링 및 의뢰, 간수치 리첵.    * 금번 발생 비용은 케어 적립금에서 차감하기로 함.  * 의뢰검사는 할인 없음.    10/10 3시쯤 데리고 오실예정.  </t>
  </si>
  <si>
    <t xml:space="preserve">박나림                                  </t>
  </si>
  <si>
    <t xml:space="preserve">삐용                                    </t>
  </si>
  <si>
    <t xml:space="preserve">[야간 by 현수]  - 매우 기력 없음  - 상자에서 나오지 못함  - 식사 전혀 하지 않아 ad 한스푼 강제로 먹임  - 여전히 보행 불가    [주간 by soo]  - 기력/시력없음.   - 간헐적 기립은 있으나 기립시 흔들거림.  - 식욕없어 강급.    [보호자상담]  - 심장질환 또는 건성복막염 가능성 있어보임.   - 보호자님 일단 내복약이나 치료 원치 않으시고 상태가 매우 악화될 경우 전화드리고 안락사 진행 요청.  내일은 보호자님이 MRI검사 진행예정이셔서 3시 이후에는 문자발송 후 진행 요청.     [저녁에 전화요청 있어 문자드림]  안녕하세요. 김수정수의사입니다. 전화요청하셨는데, 지속적으로 통화중이셔서 문자드립니다. 제가 8시 퇴근이여서 혹시 전화상담 원하시면 따로 메모 남겨주시면 제가 내일 전화드리겠습니다.   </t>
  </si>
  <si>
    <t xml:space="preserve">최유니아(ref.대형)                      </t>
  </si>
  <si>
    <t xml:space="preserve">황도                                    </t>
  </si>
  <si>
    <t xml:space="preserve">S)  - 밥을 완전 잘 먹는 건 아니지만 식욕은 이전보다 증가. 활력 증가.     O)  - 공막 황달. 포도막염 완화. 좌안 상태 양호함.     - 체온 40.0    - 방사선 : 흉수 없어짐. 폐실질의 간질침윤은 확인됨.  - CBC : WBC 3.4, PCV 24.2, PLT 8  - S/C : ALT 269, TBIL 4, A/G ratio 0.6    A)  - 흉수는 개선되었으나 황달 발생하며 전혈구 검사 이상 확인됨.   - 예후는 계속 안 좋을 것으로 판단됨.   - 내복약에 간보호제 추가.   - 안약은 계속 넣어주세요.     P) 2주 뒤 약만 타러 오실 예정. 11/16  </t>
  </si>
  <si>
    <t xml:space="preserve">김영희(ref.롯데)                        </t>
  </si>
  <si>
    <t xml:space="preserve">금비                                    </t>
  </si>
  <si>
    <t xml:space="preserve">  [refer.]    의뢰병원관련  - 진료전 전화완료(Y)   - 진료후 전화완료( Y )     주호소)  - diarrhea, anemia    현증경과)  - 1주동안 지속된 설사 때문에 25일 진료 받으심.  - 설사 색깔이 점점 진해지고, 냄새도 심해짐.   - 토요일부터 식욕 감소. / 식욕은 간헐적.   - 고열 있었음.   - 호흡수 상승.   - ALP 상승 / Amylase, BUN 상승 / WBC 상승 / anemia    -&gt; PDS 1mg로 복용중 (어제 저녁까지)   -&gt; anemia 22%     예방접종)  - 하트가드 예방중.     사료)  - 사료 위주의 식이 중이다가 치료 시작하면서 식욕감소 있어 사람음식 급여.     O)  1. 신체검사  - Mental : alert  - T 38.4, HR 90, RR panting  - BP 160mmHg  - BCS 4/9  - MMC pale pink , CRT &lt; 2 sec  - 탈수평가 : &lt; 5%     2. 혈액검사  - Lactate 3.9  - CBC PCV 22.8% (전과 유사)  HGB 7.4  PLT 44    (도말상 spherocyte 다수 , PLT 한 시야당 5개 이상)  - Chem : ALP&gt;1000, BUN mild elevated, Hyperglobulinemia  - Blood gas : NRF  - D-dimer : high (1.6)  - CRP : mild high (전보다 감소)     3. 영상검사  - CXR : NRF  - AXR : abdominal mass, hepatomegaly  [복부초음파_full scan + GI by Hyuna]  Findings  1. 불규칙한 간 변연, 전반적인 불균질한 에코, 다수의 혼합에코성 결절  2. 비장 실질의 혼합에코성 종괴 (43.8 x 32.0 mm) 및 저에코 결절 (11.9 x 11.7 mm) / 비장 실질의 전반적인 불균질한 에코 변화  Imaging Dx &amp; DDx  - Hepatitis / Hepatic nodular hyperplasia  - Splenic mass &amp; nodule (Primary splenic neoplasia / Splenic nodular hyperplasia)    Dx/Ddx)  - IMHA susp.   - Splenic neoplasia    A)  - 빈혈은 높은 CRP와 다수의 spherocyte가 관찰되어 IMHA가 의심됩니다. 그러나 고용량의 PDS 복용으로 정확한 진단은 힘든 상황입니다. 물론 비장종양에 의한 것일 수 있으나 노령으로 보호자님 수술적 교정 일단 원치 않으시어 IMHA 치료해보고 1회정도 수혈도 진행하면서 호전되지 않을시 splenectomy진행예정입니다.     Rx)  - 식이 : lowfat can  - 내복약   : Doxycycline 5mg/kg bid    PDS 1.5mg/kg bid    Azathioprine 2mg/kg sid  : 후라베린 tid  : sucralfate tid  : Pet tinic bid    Tx)  - Oxygen supply  - 수액처치 : HS + 영양제 * 유지  - 주사제   : Metronidazole 10mg/kg iv    Famotidine 0.5mg/kg iv    Kimbelin SC sid    Dalteparin SC sid     P)  - 내일 CBC, Lactate 재검 후 수혈여부 결정  - 혈액성 설사 및 혈뇨 여부 체크.     </t>
  </si>
  <si>
    <t xml:space="preserve">양은지(REF.중앙강북)                    </t>
  </si>
  <si>
    <t>호흡기(Respiratory)</t>
  </si>
  <si>
    <t>호흡곤란, 빠른호흡, 헐떡임(Dyspnea, Tachypnea, and Panting)</t>
  </si>
  <si>
    <t xml:space="preserve">응급동의서작성완료    [refer.]    의뢰병원관련  - 진료전 전화완료(o)   - 진료후 전화완료(o)   - 원장님 요청사항 : 필요한 검사 및 필요시 입원 권유 후 의뢰    주호소)  - 호흡곤란, 노력성 호흡    현증경과)  - 호흡곤란으로 응급내원  - 의뢰병원에서도 확인된 기왕력 등 특별한 것 없고, 환자 상태가 좋지 않아 검사 및 입원 등 필요할 수 있어 의뢰하심  - 전에도 하루에 3~4회 정도 유사 증상 보였으나 심하지 않음  - 그제 야외로 놀러가서 심하게 돌아다닌 후 증상 악화  : 당시 주변에 있던 다른 사람들이 뭔가를 주었을 수도 있다고 함 (평소 식탐 있는 편)  - 귀가 후 어제부터 증상 급격히 심화되어 잠도 못자고 힘들어해서 중앙 AH 내원 후 본원으로 응급내원  - 과거 중성화 외에는 병원 다니신 적도 없음  - 금일 사시미 간식을 토해냈음    예방접종) nonem HW(-)    사육환경) indoors    사료) 다양, table food 포함    O)  1. 신체검사  - Mental : allert, but 과흥분  - T 39.6, HR : tachy, RR : panting  - BP : none  - BCS : 7/9  - MMC , CRT : normal  - 탈수평가 : 5%     2. 혈액검사  : 경미한 WBC 상승 외 특이사항 없음    3. 영상검사  : 호흡곤란 심하여 흡호기 구분 촬영 어려움  1) 경부기관 입구에 GIV 정도의 TC 확인  - 이미 이차적인 기도 부종 동반된 상태로 내원하였으므로 추후 안정 후 흡/호기 구분 재촬영 필요    2) 심비대  - 종특성과 TC 감안한 보상성 비대가능성 우선 고려되나, 노령 감안하여 추후 심장 평가는 추천    3) 위팽만 / 경미한 간비대  - 폭식 및 이차적인 공기연하증 고려됨  - 만성간질환 및 내분비(쿠싱 등) 질환 고려 필요하나, 간수치 정상이고 과거 PDS 투약 경력 없어 가능성은 낮음  - 추후 복초도 권고    Dx/Ddx)  1. TC (GIV)  2. Cardiomegaly : 보상성 비대 우선 고려    A)  - 영상검사 소견 참고    Rx)  - 식이 : table food 줄이고 장기적으로 체중감량 권고  - 내복약  : PDS/famo 0.5mg/kg sid (아침에만)  :: Theophylline 12mg/kg bid    Tx)  - Initial : 산소공급, cooling, fanning  - 수액처치 : none  - Butorphanol 0.2mg/kg IV  - 채혈 후 dexa 0,1mg/kg IV    P)  - 좀 더 안정시까지 입원 권고 드렸으나 비용부담 심하여 귀가 결정  - 귀가 후 절대안정, cooling/fanning 교육 및 익일 산소발생기 대여 권고  - 환자 자체가 흥분 심한 개체로 흥분안정제 (rescue remedy) 추가 처방  - 안정 후 의뢰병원 귀원 관리  - 산소발생기 대여 전 응급상황 발생 시 야간동안 본원 응급 재내원 가능    </t>
  </si>
  <si>
    <t xml:space="preserve">김효선                                  </t>
  </si>
  <si>
    <t xml:space="preserve">로와                                    </t>
  </si>
  <si>
    <t xml:space="preserve">500,000원 선결제완료-준민    CC) 여아중성화    S)  -금식 진행 완료  -최근 소화기 증상 없음. 배변 형태 양호  -전반적인 활력 양호. 식욕 양호    O)  -Bw (7.3)  -ascultation: normal. temp: 38.9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NRF      Operator)    조서현, DVM, MS  VIP동물의료센터 외과 과장  Direct: 02-953-0075 (내선 203)  E-mail: vip_surgery@vipah.co.kr    C/E)  -수술 전 후 보호자 분 과 전화상담 진행 완료  -밤 사이 아이 통증/항생처치 진행 예정이며 수술 부위 추가 출혈 여부 모니터링 진행 예정 안내드림    P)  -4월 1일 오후 2시 반 (퇴원진행. 우승지선생님께 인계)   : 내복약 6일/ 중성화 수술 후 주의사항/ 피부소독약 챙겨서 약 보관함에 보관해 두었습니다. 간단하게 보호 자분과 전화상담 진행하였으며 퇴원 진행 시 중성화 후 주의사항 다시 한번 안내해주세요  : 왼쪽 송곳니 유치 발치 추가 비용 발생. 유치 발치 비용 (22000원) 만 추가 결제 진행해주세요  -4월 7일 오전 11시 (실밥제거)  </t>
  </si>
  <si>
    <t xml:space="preserve">향기                                    </t>
  </si>
  <si>
    <t xml:space="preserve">600,000원 선결제하셨습니다 -준민    CC) 여아중성화    S)  -금식 진행 완료  -최근 소화기 증상 없음. 배변 형태 양호  -전반적인 활력 양호. 식욕 양호    O)  -Bw (9.65)  -ascultation: normal. temp: 39.0  -Blood exam (NRF)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NRF      Operator)    조서현, DVM, MS  VIP동물의료센터 외과 과장  Direct: 02-953-0075 (내선 203)  E-mail: vip_surgery@vipah.co.kr    C/E)  -수술 전 후 보호자 분 과 전화상담 진행 완료  -밤 사이 아이 통증/항생처치 진행 예정이며 수술 부위 추가 출혈 여부 모니터링 진행 예정 안내드림    P)  -4월 1일 오후 2시 반 (퇴원진행. 우승지선생님께 인계)   : 내복약 6일/ 중성화 수술 후 주의사항/ 피부소독약 챙겨서 약 보관함에 보관해 두었습니다. 간단하게 보호 자분과 전화상담 진행하였으며 퇴원 진행 시 중성화 후 주의사항 다시 한번 안내해주세요    -4월 7일 오전 11시 (실밥제거)  </t>
  </si>
  <si>
    <t xml:space="preserve">신동화                                  </t>
  </si>
  <si>
    <t>Jindo Dog(진도견)</t>
  </si>
  <si>
    <t xml:space="preserve"> * 300,000원 결제하셨습니다 - 정은      CC: 남아중성화    [S]  - 금식  - 활력, 식욕 양호  - 어제 고기 먹고 설사(무른변인지는 잘 모르신다고 함)  - 배변, 배뇨 양호    [O]  - 청진상 특이사항 없음  - 혈액검사상 특이사항 없음    [Sx. by 송]  - Prescrotal midline incision  - Orchiectomy (Open technique) w/ Maxon 3-0  - Subcutaneous closue w/ Maxon 3-0  - Skin closure w/ Blue-nylon 3-0    - NRF    [P]  - 익일 김종인 선생님 앞으로 후처치 예약(12:30)  - 다음주 10/23 11:30 실밥제거 예약  </t>
  </si>
  <si>
    <t xml:space="preserve">이제건                                  </t>
  </si>
  <si>
    <t xml:space="preserve">호                                      </t>
  </si>
  <si>
    <t xml:space="preserve">S)  - 어제 밤에 밥 먹고 오늘은 안먹음.   - 아침부터 기력없고, 새벽 우다다 없음.   - 주기적으로 간헐적 식후 구토 있었음.   - 우측눈을 아침에 잘 뜨질 못함.   - 안을때 낑낑거리면서 앓는 소리.   - 많이 안움직임.   - 오늘 내원하면서 배뇨1회.      배변 2일전까지는 확인.   - 사료 : 건사료 급여 / 물 : 생수 그릇으로 1개.   - 접종 안되어 있음. / 사상충예방 안되어 있음.     O) [호흡마취진행 하 진행]  - OD 각막혼탁, 작열감. / miosis / 형광염색 음성  - IgG test : 0/1/0  - HW ab : neg.   - Chem : hyperglycemia  - CBC : dehydration  - CXR : NRF  - AXR : constipation    A)  1. OD Uveitis : 항생안약 6 / 브로낙 4  2. 탈수 / 변비 : 내복약 1일 2회 / lactulose 2ml tid  3. 접종 : 애드 도포 (드림)            : 백신은 처음부터 3회 필요함.   4. 식이 : 캔사료 위주 급여 / 캔사료와 건사료 50:50으로 맞춰급여 안내.     P)  - 지속적으로 식욕부진 보이면 내원 안내.  - 변비 해결 안되면 내원안내.     ** 10/17  </t>
  </si>
  <si>
    <t xml:space="preserve">최두환                                  </t>
  </si>
  <si>
    <t xml:space="preserve">아롱                                    </t>
  </si>
  <si>
    <t xml:space="preserve">Dr.조서현    Subjective)    유선 뒤쪽에 종양발생.     올봄에 처음 발견하셨으며, 해당부분 종양이 지속적으로 증가하는 양상으로 보임.     다른 부분 이상은 없음.     Objective)    Physical examination  SK :  Multiple MGT found on caudoabdomen.  Large MGT detected on L4~5 and R4~5 area.(Size 9X8cm)  2 MGT on L1,   1 MGT on L2,  1 MGT on L3.     small MGT (&lt;0.5cm) on R2    Rt. 1st and 3rd mammary gland resected by past surgery.    Assessment)  MGT      Plan)  다수의 유선종양이 확인된 환자.     해당 환자의 유선종양이 매우 크고, 유선전반에 걸쳐 종양이 있어 모든 종양의 절제가 필요함.     좌측의 편측 유선 적출 및 우측의 2번 유선의 lumpectomy, 4~5번 유선의 적출을 계획.    CT 촬영 후 유선적출, 조직검사 진행을 말씀드렸으나, 비용적인 부분이 매우 부담되셔서 진행하기 힘들다고 하심.     보호자님 치료 포기.     혈액검사상 ALP 상승 소견 말씀드림.     혈액검사 자료 동봉하여 드림. 치료종료.      </t>
  </si>
  <si>
    <t xml:space="preserve">최은성                                  </t>
  </si>
  <si>
    <t xml:space="preserve">가루                                    </t>
  </si>
  <si>
    <t>폐렴-호산구성(Pneumonia, Eosinophilic)</t>
  </si>
  <si>
    <t xml:space="preserve">1.CC : 심장검진    2.HPI   - 6개월 여 전 간헐적인 건성기침으로 지역병원에서 검사  - 청진/방사선으로 심장병 초기 진단  - 현재는 헤파카디오만 복용 중  - 기침을 심하게 한 것은 아니며, 새벽이나 아침에 주로  : 1일 1~2회 정도  :: 중성화 후에 체중이 1kg 늘은 후 기침 증가  - 강원대병원으로 심장수술 문의전화했더니 본원 추천해주셨다고 함.    3.PHI   (1)MED : for this symptoms  (2)SUR :  중성화, 스케일링 6개월 마다  (3)TRU : -  (4)VAC : all+, HW+  4.Diet :힐스 사이언스 라이트 , table food : 육포 소량  5.EH : indoors, w/ many dogs  6.Systemic   (1)GEN : BAR  (2)Skin : -  (3)Nervous : -  (4)EENT : -  (5)RES : -   (6)CV : 간헐적인 건성기침  (7)GI : -  (8)UR : -  (9)REP : -  (10)MS : -  (11)NS : -    S)  - BAR, BCS 4/9  - Dental 양호  - Normal LN    O)  - Apical beat midly increased  - G I~II/VIsystolic murnur  in Lt apex &amp; Rt  - Split S2 in Lt base    [심장초음파 by Hyuna]  Findings  1. 좌심 양호  2. RA, RV, MPA 내 심장사상충 관찰됨  3. RA bulging / MPA 양호  4. TR : 3.49 m/s   5. PR : 2.68 m/s  6. 이완기능 : 양호 (E/A ratio 1.17, EDVI 20.0 (Ref. 37.0))  7. 수축기능 : 양호 (ESVI 4.5 (Ref. 13.2))  DDx  - Dirofilariasis   - Pulmonary arterial hypertension  Comment  - CVC collapse 42%로 venous congestion 관찰됩니다.    A)  1. 초기 문진시 6개월 전 HW  검사 및 매월 예방 (애드보킷) 중으로, 청진시 GI~II의 soft murmur만 확인되어 초기 MMVD(ACVIM B1)가능성 우선 고려하였음  2. 하지만 영상검사 결과, HW 감염 확인됨  - 심초상 PA 뿐 아니라 RA/RV내에 성충 확인되어 carval에 준한 상황  : 초기 R-CHF 가능성, MF는 확인되지 않음  3. 하지만 개체수가 많다고 생각되지는 않으며, 일반적인 합병증이 큭 발생치는 않은 상황이므로 stage III에 준한 치료 가능할것으로 생각됨  4. Stage III에 준한 표준 치료 개시하며, 동거견들에 대한 추가 HW 검사 권고드림 : 본원 또는 다른 지역병원에서 할지 결정 후 알려주기로 하심    P)  - 1개월 후 재검  - C/S, 자충구제(HG 권장) 실시여부 재교육, 1st Immiticide 투약 일정 확정  </t>
  </si>
  <si>
    <t>파보</t>
    <phoneticPr fontId="1" type="noConversion"/>
  </si>
  <si>
    <t>구토, 설사</t>
    <phoneticPr fontId="1" type="noConversion"/>
  </si>
  <si>
    <t>서혜허니아</t>
    <phoneticPr fontId="1" type="noConversion"/>
  </si>
  <si>
    <t>치석</t>
    <phoneticPr fontId="1" type="noConversion"/>
  </si>
  <si>
    <t>중성화수술</t>
    <phoneticPr fontId="1" type="noConversion"/>
  </si>
  <si>
    <t>중성화수술</t>
    <phoneticPr fontId="1" type="noConversion"/>
  </si>
  <si>
    <t>식도염</t>
    <phoneticPr fontId="1" type="noConversion"/>
  </si>
  <si>
    <t>심잡음</t>
    <phoneticPr fontId="1" type="noConversion"/>
  </si>
  <si>
    <t>빈혈</t>
    <phoneticPr fontId="1" type="noConversion"/>
  </si>
  <si>
    <t>중성화수술</t>
    <phoneticPr fontId="1" type="noConversion"/>
  </si>
  <si>
    <t>폐고혈압,코종양</t>
    <phoneticPr fontId="1" type="noConversion"/>
  </si>
  <si>
    <t>mass, 혈뇨</t>
    <phoneticPr fontId="1" type="noConversion"/>
  </si>
  <si>
    <t>간헐적기침</t>
    <phoneticPr fontId="1" type="noConversion"/>
  </si>
  <si>
    <t>폐수종,건성기침</t>
    <phoneticPr fontId="1" type="noConversion"/>
  </si>
  <si>
    <t>중이염</t>
    <phoneticPr fontId="1" type="noConversion"/>
  </si>
  <si>
    <t>복수</t>
    <phoneticPr fontId="1" type="noConversion"/>
  </si>
  <si>
    <t>기침,거품토</t>
    <phoneticPr fontId="1" type="noConversion"/>
  </si>
  <si>
    <t>다발성종양</t>
    <phoneticPr fontId="1" type="noConversion"/>
  </si>
  <si>
    <t xml:space="preserve">S) 구강치료    O)  - 잇몸의 전반적인 발적, 부종, 출혈  - 어금니부위 발적심함  - 치아방사선상 FORL은 보이지않음  - 조직검사 의뢰    A)  - 잇몸 및 목구멍까지 염증이 있는걸로 봐서는 LPGS의 가능성 높음  - 조직검사결과나올때까지 내복약 급여  - 5일간은 양치질 금지    P) 다음주 토요일 11시 내원예정  </t>
    <phoneticPr fontId="1" type="noConversion"/>
  </si>
  <si>
    <t>LPGS</t>
    <phoneticPr fontId="1" type="noConversion"/>
  </si>
  <si>
    <t>구내염</t>
    <phoneticPr fontId="1" type="noConversion"/>
  </si>
  <si>
    <t>복막염,위천공</t>
    <phoneticPr fontId="1" type="noConversion"/>
  </si>
  <si>
    <t>과체중</t>
    <phoneticPr fontId="1" type="noConversion"/>
  </si>
  <si>
    <t>관절염좌</t>
    <phoneticPr fontId="1" type="noConversion"/>
  </si>
  <si>
    <t>낙상</t>
    <phoneticPr fontId="1" type="noConversion"/>
  </si>
  <si>
    <t>피하기종,기흉</t>
    <phoneticPr fontId="1" type="noConversion"/>
  </si>
  <si>
    <t>기력저하, 식욕부진</t>
    <phoneticPr fontId="1" type="noConversion"/>
  </si>
  <si>
    <t>식욕부진</t>
    <phoneticPr fontId="1" type="noConversion"/>
  </si>
  <si>
    <t>침흘림</t>
    <phoneticPr fontId="1" type="noConversion"/>
  </si>
  <si>
    <t>후지이상</t>
    <phoneticPr fontId="1" type="noConversion"/>
  </si>
  <si>
    <t>IVDD</t>
    <phoneticPr fontId="1" type="noConversion"/>
  </si>
  <si>
    <t>구토, 설사</t>
    <phoneticPr fontId="1" type="noConversion"/>
  </si>
  <si>
    <t>기생충</t>
    <phoneticPr fontId="1" type="noConversion"/>
  </si>
  <si>
    <t>IMT</t>
    <phoneticPr fontId="1" type="noConversion"/>
  </si>
  <si>
    <t>점상출혈반점</t>
    <phoneticPr fontId="1" type="noConversion"/>
  </si>
  <si>
    <t xml:space="preserve">S)   - 프론트라인 매달 진행(봄-늦가을). 하트가드 매달 하지 않음.  - WBC 상승.20k-&gt; 32.1k-&gt;최근 18.9k  - PLT 1.7 -&gt; 1.3 -&gt; 3.7 -&gt; 2.4. 혈액도말 평가는 진행되지 않은 것으로 생각됨.   - PCV나 RBC 양호함.   - 현재 PDS 1mg/kg BID로 1주일 시작, 0.5mg/kg BID로 그다음 1주일. 최근 3일간 cephalexin도 추가되었었음. 간보조제는 투약되지 않는 것 같음.    - 혈청주사도 맞은 병력 있음.     - 특별한 임상증상 없음. 체표 출혈반점은 보이지 않음.     O)  - 복부 초음파를 위한 삭모 시 복부에 점상 출혈반점 존재함.     1. B/A  - CBC : WBC 20.5, HCT 49.3, PLT 60  - S/C : ALT, ALP, GGT 증가. TBIL 정상.  - electrolytes   - CRP &lt;10  - blood smear : PLT clumping. 시야마다 모두 clumping 되어 있음. 되어 있지 않은 곳은 시야마다 7-8개 이상 확인됨.    - CHW : neg.  - 팝애니랩 PCR 의뢰.    2. X-ray  - VHS 10.3v, 미약한 간종대, 심장 주변의 폐혈관 확장 확인됨.    [복부초음파_full scan by Hyuna]  - No remarkable findings    A) thrombocytopenia  - 혈소판 감소 확인되나 혈액도말 상 다수의 혈소판이 clumping 되어 있고, 전반적인 갯수 평가 시 적지 않음. 이는 이전에 진행된 치료에 따른 반응 일 수도 있고 IMT로 진단 내리기 힘든 결과일 수도 있음. 차후에 진행되는 연속적인 수치 모니터링으로 지켜보기로 함.   - 우선 현재 상황으로 보아 IMT가 가장 우선 고려되나 감염성 원인들 배제위해 PCR 의뢰함. 결과에 따라 내복약 조절될 수 있음.     P) 8일 뒤 내원. 9/30 김수정과장님 예약.   * 다음 재진 시 CBC의 혈소판 갯수와 혈액도말 상 혈소판 갯수 평가 부탁드립니다! PDS 고용량 투약에 따른 부작용 관련 증상 있는지 체크도 부탁드려요 ㅎㅎ 나타나는 것 같으면 간수치 체크도 부탁드립니다. ㅎㅎ  혈소판 갯수에 따라 다음 재진 간격 잡아주세용 ㅠ PDS는 최소 2주간은 복용 후 tapering 예정입니다.   </t>
    <phoneticPr fontId="1" type="noConversion"/>
  </si>
  <si>
    <t>디스크, 치석</t>
    <phoneticPr fontId="1" type="noConversion"/>
  </si>
  <si>
    <t>백내장</t>
    <phoneticPr fontId="1" type="noConversion"/>
  </si>
  <si>
    <t>구토, 심잡음</t>
    <phoneticPr fontId="1" type="noConversion"/>
  </si>
  <si>
    <t>HCM</t>
    <phoneticPr fontId="1" type="noConversion"/>
  </si>
  <si>
    <t>결석, 방광염</t>
    <phoneticPr fontId="1" type="noConversion"/>
  </si>
  <si>
    <t>우측후지파행</t>
    <phoneticPr fontId="1" type="noConversion"/>
  </si>
  <si>
    <t>대퇴골골절</t>
    <phoneticPr fontId="1" type="noConversion"/>
  </si>
  <si>
    <t>기관협착, 우심방비대</t>
    <phoneticPr fontId="1" type="noConversion"/>
  </si>
  <si>
    <t>식욕부진, 구토</t>
    <phoneticPr fontId="1" type="noConversion"/>
  </si>
  <si>
    <t>비장종양</t>
    <phoneticPr fontId="1" type="noConversion"/>
  </si>
  <si>
    <t>우울</t>
    <phoneticPr fontId="1" type="noConversion"/>
  </si>
  <si>
    <t>침냄새</t>
    <phoneticPr fontId="1" type="noConversion"/>
  </si>
  <si>
    <t>파보</t>
    <phoneticPr fontId="1" type="noConversion"/>
  </si>
  <si>
    <t>설사, 구토</t>
    <phoneticPr fontId="1" type="noConversion"/>
  </si>
  <si>
    <t>유연, 빈호흡</t>
    <phoneticPr fontId="1" type="noConversion"/>
  </si>
  <si>
    <t>뇌질환</t>
    <phoneticPr fontId="1" type="noConversion"/>
  </si>
  <si>
    <t>발작</t>
    <phoneticPr fontId="1" type="noConversion"/>
  </si>
  <si>
    <t>안면경련</t>
    <phoneticPr fontId="1" type="noConversion"/>
  </si>
  <si>
    <t>뇌신경증상, 시야소실</t>
    <phoneticPr fontId="1" type="noConversion"/>
  </si>
  <si>
    <t xml:space="preserve">[재진]    S)  - 오늘 아침에 일어나 보니 분사형 선혈 확인  - 재채기 수 회    O)  1. 신체검사   - T 38.0, HR 120-140   - BP 155    2. 혈액검사  - NRF    3. 영상검사  [심장초음파 by Hyuna]  - No remarkable findings  [CT검사 by Hyuna]  - 사내공유-2차진료보고서-VIP CT 보고서 폴더 내 소견서 보관    A)  - 심장 초음파상 이상 없음, 추후 유출로 폐색 생길 가능성은 보호자 교육 ;BNP pending  - 비강 출혈에 대해 영상 검사상 이상소견은 확인되지 않으나 CT 검사상 나오지 않는 정도의 이물이나 초기 염증 가능성은 배제 할 수 없음  ; 응고계 이상 없음  ; blind biopsy 보호자 상의하에 조직검사 의뢰       P)  - 보호자 상의하에 스테로이드 단독 처방하여 치료적 진단 시작  - 조직검사 상담     </t>
    <phoneticPr fontId="1" type="noConversion"/>
  </si>
  <si>
    <t xml:space="preserve"> 후지파행</t>
    <phoneticPr fontId="1" type="noConversion"/>
  </si>
  <si>
    <t>세균성방광염</t>
    <phoneticPr fontId="1" type="noConversion"/>
  </si>
  <si>
    <t>방광결석</t>
    <phoneticPr fontId="1" type="noConversion"/>
  </si>
  <si>
    <t>FIP</t>
    <phoneticPr fontId="1" type="noConversion"/>
  </si>
  <si>
    <t xml:space="preserve">[refer.] 바른AH    의뢰병원관련  - 진료전 전화완료( O )   - 진료후 전화완료( O )     주호소)  - 1~2주 전부터 약간씩 기력/식욕 떨어진 것으로 추정   - 3일전부터 식욕부진 부쩍 심해짐   ; 누런 콧물도 많아지기 시작함  - 씹는것 전혀 안하려고 함 / 물은 소량씩 먹음    - 2주전부터 털빠짐 (뭉텅뭉텅) ; 2-3일전부터는 털빠짐 매우 심함  - 까미 자매 2개월령 쯤 구조    예방접종)  - 접종 all done. 항체가검사 x    사육환경)  - 3개월령 이후부터 동거묘들에게 매우 스트레스 받았었음    사료)  - 건사료    O)  1. 신체검사  - Mental : depressed  - T 37.1, HR 180bpm, RR 36/min  - BP 80mmHg  - BCS 2/5  - MMC very pale, CRT 1.5  - 탈수평가 : 7%    2. 혈액검사  - CBC : WBC 4100, HCT 14.1, PLT 22   --&gt; autoagglutination, spherocyte 다수  --&gt; seg 88 lym 4 mon 8 , PLT 4-5/OIF  - S/C : Low BUN &amp; CREA, hyperGlo (5.4)  - Electrolytes : hypoNa  - Lactate : 5.1  - SAA : 8.0    - Blood typing : Type A    [어제 의뢰병원결과]  - CBC : WBC 4030, HCT 12.9 (30-45%), PLT 125 (175-600)  - S/C : BUN 6, CREA 0.4, Glo 5.8  - FeLv/FIV : neg  - FPV : neg    3. 영상검사  [복부초음파_full scan by Hyuna]  Findings  1. 담낭 벽의 미약한 비후 (1.5 mm)  2. 간 주변으로의 소량의 복수  3. 공장림프절의 에코 저하 및 종대 (8.7 mm)  Imaging Dx &amp; DDx  - GB edema / Cholecystitis  - Peritoneal effusion  - Reactive lymphadenopathy / FIP    Dx/Ddx)  IMHA  FIP    A)  - 금일 수혈 진행.  - 빈혈 pcr 의뢰, FIP 가능성 또한 배제할 수 없는 상황.    Rx)  - 식이 : i/d 유동식    Tx)  - 수액처치 : plasma sol.   - 수혈   Target PCV 22%  - 주사제 :   Cefazolin 22mg/kg IV BID  Metronidazole 10mg/kg IV BID   Famotidine 0.5mg/kg IV BID    P)  - 입원  </t>
    <phoneticPr fontId="1" type="noConversion"/>
  </si>
  <si>
    <t>panting</t>
    <phoneticPr fontId="1" type="noConversion"/>
  </si>
  <si>
    <t>운동실조</t>
    <phoneticPr fontId="1" type="noConversion"/>
  </si>
  <si>
    <t>혈뇨, 탈수</t>
    <phoneticPr fontId="1" type="noConversion"/>
  </si>
  <si>
    <t>사경</t>
    <phoneticPr fontId="1" type="noConversion"/>
  </si>
  <si>
    <t xml:space="preserve">CC: 스켈링, 귀진료    [S]  - 2주 전에 양도받음  - 미용 때 검은 귀지 나온다고, 진료 권유 받음  - 금식 완료  - 식욕, 활력 양호  - 귀 소양감은 약간 있었음    : 하루 3~5회 짧게 긁거나 털거나 했음    [O]  - 청진상 특이사항 없음  - 검이경: 양쪽 이도 내 검갈색 귀지 중증도 확인됨  - 귀지 도말염색검사: 양쪽 Malassezia 3+  - 혈액검사상 특이사항 없음    [스켈링 by 송]  - 전체적인 치은염, 치주염 확인  - 소실된 치아: 103, 105, 106, 202, 203, 205, 206, 301, 302, 403  - 발치 필요한 치아: 107, 108, 110, 201, 207, 208, 210, 303, 308, 404, 408  - 210에 의해 볼쪽 점막의 궤양 소견 관찰됨    : 발치 진행 후 염증물질 긁어내고 봉합 진행  - 이외 우선순위로 발치 필요한 치아: 303, 404 - 많이 흔들리고 치은 밖으로 치근 노출이 극심함    [P]  - 귀세정 안내: 일반귀세정제로 진행 후 M/O 세정 안내    : 2일에 한 번 진행하시도록 안내    : 2주 후 재진 예정  - 발치 필요성 전달    : 스켈링 통해 치석 제거했으나, 또 치석이 쌓일 것이며, 염증 심하게 진행되어 턱뼈 녹았을 경우 골절 발생할 수 있음 안내  - 치은염/치주염 내복약 일주일치 처방  </t>
    <phoneticPr fontId="1" type="noConversion"/>
  </si>
  <si>
    <t>포도섭취</t>
    <phoneticPr fontId="1" type="noConversion"/>
  </si>
  <si>
    <t>실신</t>
    <phoneticPr fontId="1" type="noConversion"/>
  </si>
  <si>
    <t>기력소실</t>
    <phoneticPr fontId="1" type="noConversion"/>
  </si>
  <si>
    <t>위염</t>
    <phoneticPr fontId="1" type="noConversion"/>
  </si>
  <si>
    <t>기력저하, 식욕부진</t>
    <phoneticPr fontId="1" type="noConversion"/>
  </si>
  <si>
    <t>췌장염</t>
    <phoneticPr fontId="1" type="noConversion"/>
  </si>
  <si>
    <t>경추디스크</t>
    <phoneticPr fontId="1" type="noConversion"/>
  </si>
  <si>
    <t>식욕부진</t>
    <phoneticPr fontId="1" type="noConversion"/>
  </si>
  <si>
    <t>식욕부진</t>
    <phoneticPr fontId="1" type="noConversion"/>
  </si>
  <si>
    <t>심장병</t>
    <phoneticPr fontId="1" type="noConversion"/>
  </si>
  <si>
    <t>후지파행</t>
    <phoneticPr fontId="1" type="noConversion"/>
  </si>
  <si>
    <t>빈호흡</t>
    <phoneticPr fontId="1" type="noConversion"/>
  </si>
  <si>
    <t>유치골절</t>
    <phoneticPr fontId="1" type="noConversion"/>
  </si>
  <si>
    <t>흉부통증</t>
    <phoneticPr fontId="1" type="noConversion"/>
  </si>
  <si>
    <t>선혈</t>
    <phoneticPr fontId="1" type="noConversion"/>
  </si>
  <si>
    <t>건성복막염</t>
    <phoneticPr fontId="1" type="noConversion"/>
  </si>
  <si>
    <t>흉수,황달</t>
    <phoneticPr fontId="1" type="noConversion"/>
  </si>
  <si>
    <t>설사, 식욕저하</t>
    <phoneticPr fontId="1" type="noConversion"/>
  </si>
  <si>
    <t>식욕부진</t>
    <phoneticPr fontId="1" type="noConversion"/>
  </si>
  <si>
    <t>심장사상충</t>
    <phoneticPr fontId="1" type="noConversion"/>
  </si>
  <si>
    <t>건성기침</t>
    <phoneticPr fontId="1" type="noConversion"/>
  </si>
  <si>
    <t>환자ID</t>
  </si>
  <si>
    <t>보호자명</t>
  </si>
  <si>
    <t>환자명</t>
  </si>
  <si>
    <t>품종코드</t>
  </si>
  <si>
    <t>품종</t>
  </si>
  <si>
    <t>생일</t>
  </si>
  <si>
    <t>성별코드</t>
  </si>
  <si>
    <t>성별</t>
  </si>
  <si>
    <t>검사일</t>
  </si>
  <si>
    <t>검사날짜</t>
    <phoneticPr fontId="1" type="noConversion"/>
  </si>
  <si>
    <t>진단일</t>
  </si>
  <si>
    <t>진단분류</t>
  </si>
  <si>
    <t>eFriends 기록 진단명</t>
    <phoneticPr fontId="1" type="noConversion"/>
  </si>
  <si>
    <t>주진단명코드
(단일항목기재)</t>
    <phoneticPr fontId="1" type="noConversion"/>
  </si>
  <si>
    <t>기타진단명코드
(복수기재가능)</t>
    <phoneticPr fontId="1" type="noConversion"/>
  </si>
  <si>
    <t>증상코드
(복수기재가능)</t>
    <phoneticPr fontId="1" type="noConversion"/>
  </si>
  <si>
    <t>SE기록일</t>
  </si>
  <si>
    <t>SE</t>
  </si>
  <si>
    <t xml:space="preserve">박종훈                                  </t>
  </si>
  <si>
    <t xml:space="preserve">고다                                    </t>
  </si>
  <si>
    <t>구토, 설사</t>
    <phoneticPr fontId="1" type="noConversion"/>
  </si>
  <si>
    <t xml:space="preserve">100,000원 납부-승희    S)  - 호흡이 힘들고 제대로 서있지 못함.   - 전혀 못먹고 혈액성설사    O)  - BT 33  - CBC : PCV 6% / WBC 1200 / PLT 0  - 전해질 : mild hyponatremia  - Chem : mild hypoalbunemia  - Blood type : A    A)  - 일단 오늘 전혈수혈 (초코)  - 보호자님 경제적 부담으로 최소한의 비용으로 진행해드리기로.  - 당장 비용완납은 불가능하고, 다음주 정도 되서야 어느정도 비용이 나온다고 하심.   - 저체온이 심하고 빈혈, 백혈구감소 상태가 매우 심하여 예후 불량 안내드림.     Tx.  - 수혈 35ml (9pm~12am)  - 수액  - 주사    P)  - CBC정도 가능...  </t>
  </si>
  <si>
    <t xml:space="preserve">박주영                                  </t>
  </si>
  <si>
    <t xml:space="preserve">궁금이                                  </t>
  </si>
  <si>
    <t>췌장염(Pancreatitis)</t>
  </si>
  <si>
    <t>구역질</t>
    <phoneticPr fontId="1" type="noConversion"/>
  </si>
  <si>
    <t xml:space="preserve">1. CC :  만성췌장염, 구역질    2.HPI   -  4년 전 간이 좋지 않아 CT 촬영 : 소간증 말씀 들으심  : 간염이나 간경화 초기로 들으심 (PSS는 배제)  :: 당시 NH3 수치가 높았다고 함  - 식이 급여량은 늘지않았으나 체중증가  - 치아때문에 지역병원 내원시 심잡음(?) 확인되어 건대 내원  - 당시 심장은 괜찮았으나 췌장염 수치가 지속적으로 높았다고 함  - 1~2년 마다 주기적 점액변 (1~2개월 걸림), 구토  - 최근에는 구토는 없으나 구역질은 자주 : 공복, 식후 무관  : 적을 때는 1일에 1~2회, 많을 때는 자주    3.PHI   (1)MED : for this symptoms  - 보조제 : 젠토닐, 오메가3, 유산균, lypex (루비날은 현재 중단)  (2)SUR : 중성화, 양측 슬개골 수술, 가슴 외상으로 수술  (3)TRU : -  (4)VAC : 거의 안함, HW (올 초에)  4.Diet : 자연식 (기름진 것 배제하고,  쇠고기/닭가슴살, 밥, 계란, 양배추, 밤, 단호박)  5.EH : indoors,  w/ other dog, 산책 거의 안함  6.Systemic   (1)GEN : 먹는 것은 잘 먹음, 소심한 편 (식욕이 왔다 갔다 함)  (2)Skin :-  (3)Nervous : -  (4)EENT : -  (5)RES : -  (6)CV : -  (7)GI : 현증  (8)UR : 얼마 전 일시적으로 소변 횟수가 크게 늘음  (9)REP :-  (10)MS : 슬개골, IVDD  (11)NS : -    S)  - 여윈 편, BCS 3/9  - 치아 상태 매우 양호  - 양측 후지 근육량 감소, 수술 했음에도 우측 후지 patellar GII  : 발목관절 강직도 증가 및 CP 지연  :: 요추부 경미한 back pain  - Normal LN    O)  - Apical beat midly increased   - No murmur    [복부초음파_full scan by Hyuna]  Findings  1. 담낭 내 점액성 슬러지 및 담낭벽의 미약한 점액 축적  2. 간 크기 작아져 있으나 에코/텍스쳐 양호  3. 신장 크기, 모양 양호하나 수질의 석회화 관찰됨  4. 췌장 양호  5. 위장관 양호  6. 부신 크기 양호  Imaging Dx &amp; DDx  - GB mucocele (early)  - Nephrocalcinosis    A)  - 비특이적인 과거 병력 관련 대부분은 정확한 진단이 아니라 problem들에 대해 들으신 상황으로 관리 욕구 무척 높고 아끼심  1) 췌장염 관련  - 근래까지 만성 췌장염상태였던 것으로 추정되며, 현재 적절히 관리 중을 판단됨, SPEC 결과 통보 후 장기 모니터링  2) 간 관련  - 특별히 기능저하나 문제가 있다고 보기 어려움  3) 담낭 관련  - 단순 슬러지보다 초기 점액종으로 판단되며, 기저질환은 불분명, 장기적인 모니터링 추천  4) 구역 관련  - 비소화기성 원인 중 : 식이 관련, 만성 췌장염, 담낭 등 여러가지 관련요인들이 있으나 어떤 것도 특별한 치료를 요하는 수준의 문제라고 보기는 어려움  - 그럼에도 불구하고 만성적인 zolinger ellison syndrome, 헬리코박터, 초기 IBD 등 가능성 있어 대증적인 치료 후 반응 추천드렸으나 약물은 원치 않으심  - 대신 당분간 겔포스 등 복용해보기로 함  5) 기타 : problem list 참고  - 중장기적인 모니터링 추천  - 심장 포함    P)  - SPEC 결과 통보  - 3~4개월 주기 정기 검진 추천  </t>
  </si>
  <si>
    <t xml:space="preserve">신정수(ref. 서울종합)                   </t>
  </si>
  <si>
    <t xml:space="preserve">까망이                                  </t>
  </si>
  <si>
    <t>피부(Dermatology)</t>
  </si>
  <si>
    <t>치주질환(Periodontal Disease)</t>
  </si>
  <si>
    <t>췌장염</t>
    <phoneticPr fontId="1" type="noConversion"/>
  </si>
  <si>
    <t>식욕부진, 구토</t>
    <phoneticPr fontId="1" type="noConversion"/>
  </si>
  <si>
    <t xml:space="preserve">S)  - 현재까지는 크게 아프지 않았었음  : 하지만 동거묘들이 많아 정확한 관찰은 아님  :: 이 전부터 기력이 좀 없고, 잠을 많이 잠  - 10/11에 귀에 고름이 많이 나와서 귀 때문인줄 알고 본원 내원  - 어제 해열제 맞고 귀가 후에도 상태 좋지 않음, 귀가 후 구토 (수 회 이상, 먹지 않아도 구토)  - 입에서 점액질의 유연   - 귀가 후에도 지속적으로 기력, 식욕 없음  - 주사기로 급여해도 받아들이지 못함  - 다른 동거묘들과 함께 6마리 키우심  : 크게 아프지는 않으나, 귀가 가려워하는 것 같아서 진드기약을 사다 발라주심  - 첫날 받아간 약은 먹이지 못하심    PE)  - 고도비만 (BCS 9/9), 기력없이 거의 없드려 있음, BT 40.1  - 점도 높은 다량의 유연 지속, 약간의 구내염과 치주염, 이물은 미확인  - 양측 귓바퀴 심하게 뜨거운 편이며, 내부에 다량의 discharge    [복부초음파_full scan by Hyuna]  Findings  1. 위 및 소장 내 액체 저류, 운동성 저하  2. 췌장, 장간막림프절, 장벽 양호  3. 위장관 내 폐색 의심되지 않음  Imaging Dx &amp; DDx  - Gastroenteritis    A)  - 내원 후 fanning 및 cooling 후 체온은 37.6도까지 감소  - 검사결과, 심각한 백혈구 감소증 확인되며  1) 췌장염  2) 담관담염 (CCHS)  3) Triaditis  4) 이도염증 (중/내이염 가능성) 이 주 원인으로 생각됨  - 범백가능성도 있으나 동거묘들고 관련 소화기 증상 없고 연령 감안하여 추가 검사는 미실시  - 입원하에 sepsis 진행 막고 적극적인 집중처치 필요하나 금일은 우선 대증처치 후 귀가했다가 내일 아침 상황에 따라 통원/입원여부 재결정하기로 하심  - 처치 후 체온은 37도까지 하락하고 반응성은 다소 개선된 것 확인 후 귀가    Tx)  - Cefotaxime 30mg/kg IV  - Marbo 0.2cc/kg IV  - Ondan 0.25mg/kg slow IV  - Metro 15mg/kg slow IN  - GM-CSF 0.02cc/kg SC  - N/S 300ml SC    P)  - 익일 오전 11:30 내원하여 상태에 따라 통원 또는 입원여부 결정  - BT, WBC, C/S        </t>
  </si>
  <si>
    <t xml:space="preserve">이쁜이                                  </t>
  </si>
  <si>
    <t>식욕부진</t>
    <phoneticPr fontId="1" type="noConversion"/>
  </si>
  <si>
    <t xml:space="preserve">316,000원 결제하심     S) 식욕부진    O)  - 원래 체형은 마르고 많이 예민함  - 2일전부터 식욕부진증상 보임  - 구토, 설사등의 증상은 없음  - 혈액검사    - 간수치 상승, 황달(1.7)    - 전해질 불균형(k 상승)    - 탈수  - 췌장염검사 : 음성  - T4검사 : 7.0 이상    A)  - 갑상선기능 항진증  - 너무 흥분해있고, 사나워서 혈압은 오늘 측정하지 못함  - 탈수와 전해질 교정이후 내일부터 methimazole 처방예정  - 혈압에 따라 혈압약 추가처방예정    P) 입원지속  </t>
  </si>
  <si>
    <t xml:space="preserve">김민정                                  </t>
  </si>
  <si>
    <t xml:space="preserve">훈트                                    </t>
  </si>
  <si>
    <t>중성화수술전 검사</t>
    <phoneticPr fontId="1" type="noConversion"/>
  </si>
  <si>
    <t xml:space="preserve">  마취전 검사상 특이사항 없음.   여중 진행  내일 12시 퇴원 예정.     [Sx. by 송]  - Routine abdominal midline incision  - Ovariectomy w/ Maxon 3-0 (Double ligations)  - Hysterectomy w/ Maxon 3-0 (Double ligations)  - Abdominal wall closure w/ Maxon 3-0  - Subcutaneous closure w/ Maxon 4-0  - Skin closure w/ Blue-nylon 4-0    - Lt. 난소와 Lt. 신장 사이의 거리가 협소했음  </t>
  </si>
  <si>
    <t xml:space="preserve">이미영(ref.대학로)                      </t>
  </si>
  <si>
    <t xml:space="preserve">마루                                    </t>
  </si>
  <si>
    <t>구토, 설사</t>
    <phoneticPr fontId="1" type="noConversion"/>
  </si>
  <si>
    <t xml:space="preserve">  [refer.]    의뢰병원관련  - 진료전 전화완료(  )   - 진료후 전화완료( Y )     주호소)  - 저혈당 / 쇼크    현증경과)  - 어제부터 구토, 설사 3~4군데.. 물먹어도 설사.  - 2일전 식욕은 좋으나 평소보다 변이 묽음.   - 어제 아침부터 식후 구토. 저녁에 구토, 설사 확인.   - 사료만 급여.. 분양처에서 받아오심.   - 3일전 분양.   - 소량씩 3회.   - 오늘 장염검사상 음성.     O)  1. 신체검사  - Mental : stupor  - T low  - BCS : 2/9  - MMC pale pink, CRT&gt; 2 sec  - 탈수평가 : 10% dehydration    - Fecal exam : BOG +++ (spirochetes +++)    2. 혈액검사  - Lactate : 0.8  - CBC : anemia  - Blood gas : hyponatremia, hypokalemia, acidosis  - Chem : severe hypoglycemia(13), hypoalbuminemia(1.2)    Dx/Ddx)  - Acute gastroenteritis    - Acute Poisoning  - EPI  - Hypothyriodism  - Hypoadrenocorticism    A)  - 급성 장염에 의한 쇼크. 원인은 불분명하나 중독성 물질 섭취도 가능할 것으로 보임.   - 혈당 및 체온 조절이 안되고 구토 설사가 지속되어 예후가 불량할 것으로 보입니다.     Rx)  - 식이 : a/d 유동식 강급 (내일부터.. )    Tx)  - 수액처치 : 5% DS + 붕붕 * 2 fold  - 주사제   : Cefotaxim 20mg/kg iv tid    Metronidazole 10mg/kg iv bid    Famotidine 0.5mg/kg iv bid    Metoclopramide 0.4mg/kg iv bid    Ondansetron 0.1mg/kg iv bid       P)  - 혈당, 알부민 재검.     </t>
  </si>
  <si>
    <t xml:space="preserve">원유림                                  </t>
  </si>
  <si>
    <t xml:space="preserve">쥬디                                    </t>
  </si>
  <si>
    <t xml:space="preserve">CC: 남아중성화    [S]  - 물그릇을 6시에 치웠으며, 보호자 전날에 계란 요리 해먹었는데 계란껍질이 보이지 않는다고 함  - 활력, 식욕 양호  - 배변, 배뇨 양호  - 스프레이 심해서 중성화 바로 진행하길 원함    [O]  - 혈액검사상 특이사항 없음  - 고환하강 완료  - 항체가검사: FPV 6, FHV 0, FCV 4    [Sx by 종]  - routine scrotal incision  - orchiectomy (over-hand hemostat technique)  - skin closure w/ blue-nylon 3-0 (3 knots)    [P]  - 익일 후처치 예정    : 보호자님이 편한 시간대에 내원하실 예정  - 일주일 후 실밥제거 예정    : 보호자님이 예약 잡으시겠다고 함  </t>
  </si>
  <si>
    <t xml:space="preserve">오근아                                  </t>
  </si>
  <si>
    <t xml:space="preserve">달이                                    </t>
  </si>
  <si>
    <t>호흡곤란</t>
    <phoneticPr fontId="1" type="noConversion"/>
  </si>
  <si>
    <t xml:space="preserve">40.0000원 선수납 -현수    S)  - 2~3달 호담에서 심장초음파로 심장약 먹였음  - 심장약 임의로 중단한지 수 주 되셨다고 함   - 누군가가 동거견 구토가 있긴 있음,최근에 지속  - 기침은 wax &amp; wane  - 오후에 식사 했음  - 낮에 4시 쯤 호흡이 가쁘다고 느끼셨음  ; 원래 혼자있는 거 좋아 하는 데 다른 강아지 만나고 흥분함      O)  - 호흡 상태 매우 불량, 노력성 호흡 100회 이상  - 좌우측 중후엽의 coarse crackled sound  - G 5/6 systolic murmur  - hypotention  - severe cyanosis  - 객혈 후 즉시 호흡 정지 및 심정지 잇달아 사망    Tx)  - O2 supply  - furo 4mg/kg SQ  - pimo 0.3mg/kg PO  - furo 1mg/kg IV  - sildenafil 3mg/kg PO  - cefotaxime 20mg/kg IV  - furo 1mg/kg IV  - marbofloxacine 2mg/kg IM  - spiro 1.25mg/kg, enal 0.5mg/kg pimo 0.2mg/kg PO  - furo 1mg/kg CRI    - no urination    A)  - 병력 및 신체검사시 심인성 폐수종 의심 환자  - 이뇨 처치 및 응급 약물 처치에 반응 떨어지다가 객혈 시작  - 호흡 정지/심정지 사망  ; DNR    P)  - 환자는 무지개방에 있습니다,  14일 오전 9시에 환자 데려가실 예정입니다(55300원 추가 수납 해야됩니다.)  </t>
  </si>
  <si>
    <t xml:space="preserve">공나영(ref.강북 수)                     </t>
  </si>
  <si>
    <t xml:space="preserve">다롱이                                  </t>
  </si>
  <si>
    <t>구토, 혈변</t>
    <phoneticPr fontId="1" type="noConversion"/>
  </si>
  <si>
    <t xml:space="preserve">  [refer.] 강북 수 AH    의뢰병원관련  - 진료전 전화완료( o )  - 진료후 전화완료( o )   - 초진일 전화 안됨(  )      주호소)  구토, 혈변    현증경과)  추석기간 3일간 집을 비움. 돌아와보니 복숭아씨 1개 구토흔적 있고, 변은 없었음.  10/7 정상변 1회 확인되었으나 전혀 먹지 않음.  10/10 담즙구토 보였고, 10/11 혈변(흑변) 보여 강북 수 AH 에서 하루 수액처치하였으나   구토, 혈변 지속되어 레퍼됨.    현재까지 10일간 물 외 먹은것 없음.      O)  1. 신체검사  - Mental : dull  - T 38.4 , HR 160, RR 27  - BP 150mmHg  - BCS 3/9  - MMC pale, CRT &gt;2sec  - 탈수평가 : 7%    2. 혈액검사  - 의뢰병원 : CPV - neg  - 전해질 불균형 심각 (Na, K, Cl, Ca2+ 모두 감소)  - ALB : 2.2  - Hct : 31.9  - cPL : 177  - cRP : 116      3. 영상검사    [방사선]   - 소장분절 가스로 확장 (요추높이 3배 이상)    [복부초음파_Full scan by Joohee]  Findings  1.소장 중첩 소견 확인됨. 중첩 부위 장 분절의 부종소견 확인되며 혈관 반응은 미약함. 중첩 길이는 약 3~4cm정도로 확인됨.  2. 소장 내 이물 소견 확인되며 이물 후방으로 확장 소견 확인됨. 이물 크기 약 1.8cm 정도로 확인됨.  3. 중첩 부위 주변 지방과 장간막의 에코 상승 확인되며 소량의 free fluid 확인됨.   4. 액체와 가스로 확장된 장분절 확인됨  4. 담낭에 중증도 슬러지 확인됨  5. 우측 신장과 방광 내 소량의 작은 결석 확인됨  Imaging Dx &amp; DDx  - Small intestinal intussusception  - Foreign body in small intestine  - Peritonitis, enteritis  - Urolithiasis      Dx/Ddx)  - Small intestinal intussusception  - Foreign body in small intestine  - Peritonitis, enteritis      A)  원내서 혈구토 수회하고 완전히 기립불가 상태되어 응급수술 진행하기로 결정.    Surgery)  - N/S 탈수교정 후 수술진행  - Finding : 매우확장된 장분절, 소장일부 천공으로 복강 오염된 상황. 중첩부위 괴사확인됨.  - 장내이물 : 장 절개 1.5cm 후 이물제거(자두씨), PDS 5-0 단순봉합 및 omentum patch 실시  - 장중첩 : 중첩으로 괴사된 부위 포함 8cm 절제 및 PDS 5-0 장문합 및 omentum patch 실시  - PDS 4-0 이용 일반적인 폐복  - 스테이플러 이용하여 피부 봉합  - 수술중 탈수교정 후 수액 plasma solution 으로 교체.  - 수술중 MAP 60이하 감소되어 dobutamine 10ug/kg/min CRI 유지.    Rx)  - 식이 : NPO  - 내복약 : none    Tx)  - 수액처치 :     - Fentanyl 0.004mg/kg loading -&gt; Fentanyl CRI w/ plasma solution base 3ml/h    - plasma solution  + KCL 20mEq + B12 + Bcom + 2.5%dex 6ml/h    - 주사제 :     - cefotaxime 20mg/kg IV bid    - enrofloxacine 5mg/kg SC sid    - metronidazole 10mg/kg IV bid    P)  입원유지.  </t>
  </si>
  <si>
    <t xml:space="preserve">Jack Petrae(잭페트래)                   </t>
  </si>
  <si>
    <t xml:space="preserve">DAEBORI(대발)                           </t>
  </si>
  <si>
    <t>호중구감소증(Neutropenia)-cyclic</t>
  </si>
  <si>
    <t>무증상</t>
    <phoneticPr fontId="1" type="noConversion"/>
  </si>
  <si>
    <t xml:space="preserve">1.CC :  갑상선 재진    2.HPI   - 그 동안 큰 변화는 없었음    S)  - 전반적인 컨디션은 양호, BCS 7/9, MCS 양호    A)  - 갑상선 수치 및 전반적으로 양호    P)  - 2개월 후 재검      </t>
  </si>
  <si>
    <t xml:space="preserve">HARAMI(하람)                            </t>
  </si>
  <si>
    <t>형질세포종-점막피부(Plasmacytoma, Mucocutaneous)</t>
  </si>
  <si>
    <t>출혈</t>
    <phoneticPr fontId="1" type="noConversion"/>
  </si>
  <si>
    <t xml:space="preserve">* 청구서 (영문코메트) 수의사서명  * 진단서 (영문)  * 소요시간 일주일이상 걸리는것 안내됨    S) 대발이 동거견    [MPL]  1. 콧잔등 우측 mass  - 지역병원에서 FNA시 피만 나왔다고 함  - 불편감/소양감 유  2. 중복부 종괴  3. 십자인대 문제  - 한 달 여 전 동거견과 놀다가 다침  - 이후 산책시 자주 주저않고, 후들거림  - 1주 운동제한과 일시 투약했으나 호전 되지 않음  4. 기침  - 음수시 등 간헐적 건성기침    PE)  - 일반적인 슈나유져보다 체구 작은 편  - 우측 콧잔등 옆 1cm 정도의 융기된 종괴, 붉은 빛  : FNA시 아파함, 출혈 많음  - 중복부 종괴는 배꼽 탈장 위치  - 양측 슬개골은 제위치에 있으며, 좌측 후지 통증 및 부중감소  : 전십자 문제, 부분단열 등 의심  - Apical beat normal, no murmur    A)  1. 코옆 종괴  - 형질세포종~조직구종으로 판단됨. self-regression되는 경우도 있으나 부위가 민감하고 소양감 동반하여 보다 빠른 소실을 위해 경구약 처방  - 소실되지 않을 경우 cryopen이나 수술적 제거 권고  2. 복부 종괴 : 배꼽탈장으로 지방조직 확인됨  3. 다리 : 좌측 전십자인대 부분단열 의심되며, 소염제 복용 및 운동제한 권고, 호전 없으면 정형외과 진료 보시도록 안내  4. 기침  - 경미한 기관지염 확인되며 환경관리 등 권고    P)  - 1개월 후 재검  - 투약 중단 후 호전 없으면 그 전에 상의하여 정형외과 진료 예약  - 다음 내원시 영문 진단서 / 청구서(수의사서명) 필요함       [복부초음파_subcutaneous by Hyuna]  Findings  1. 배꼽 위치의 탈장 (결손부 6.1 mm)  2. 결손부에서 지방 조직의 이동 관찰되며 피하로 돌출된 조직은 지방으로 확인됨  Imaging Dx &amp; DDx  - Umbilical hernia    </t>
  </si>
  <si>
    <t xml:space="preserve">박글샘                                  </t>
  </si>
  <si>
    <t>기력없음. 혈구토</t>
    <phoneticPr fontId="1" type="noConversion"/>
  </si>
  <si>
    <t xml:space="preserve">382,300원 수납- 종인      S)  3일동안 식욕부진 당일 혈구토로 내원  3개월전 삼성동물병원 유선종양 수술 받음  악성소견이다 라고 안내받으심  보호자님 안락사 생각중    O)  T 34.9  P 120  R panting  5% 탈수  심한 전해질 불균형  Rad : 신장, 담낭, 방광 결석, 폐결절 소견 등등    A)  저체온증, 신장결석, 담낭결석, 방광결석, 만성신부전, 췌장염 등 다양한 질병의 가능성이 있음  특히 신장수치 폭발적으로 상승되어 주증 나타난것으로 생각되며 예후 좋지 않을 수 있음  언제든지 넘어갈 수 있음 고지    Tx)  Heating  O2 supply  산증교정 : Bicarbonate 15.84ml 2시간     P)  주치의 결정 후 치료플랜 설정 예정 2시쯤 보호자님 전화드리기로함    </t>
  </si>
  <si>
    <t xml:space="preserve">원재현                                  </t>
  </si>
  <si>
    <t xml:space="preserve">쫑                                      </t>
  </si>
  <si>
    <t>자궁축농증</t>
    <phoneticPr fontId="1" type="noConversion"/>
  </si>
  <si>
    <t>몸을 떰</t>
    <phoneticPr fontId="1" type="noConversion"/>
  </si>
  <si>
    <t xml:space="preserve">S)  저녁 6시이후 부터 몸을 떠는 증상  증상 발현 전 음식물 쓰래기 뒤짐  음식물 쓰래기 안에 귤껍질 생선 닭뼈 등이 있었음  집안에서 사육중이며 이전에 히스토리 전혀 모르심  밥은 잘먹고 원래 얌전한 편  아이에 대한 관심도가 매우 낮음  목욕 오늘 시켜주신적있음  백신 unknwon 광견병 접종할 시기 되심    O)  T 38.4  P 120  R 24  Severe mandibular malocclusion  CRT &lt; 2sec  Direct PLR  OD:+ OS:delayed  IOP  OD: 14  OS:14  CBC : NRF  Chem : NRF    A)  가장 의심이 되었던 음식물 중독을 위해 혈액검사 진행하였고 특이사항 없음  목욕 등으로 인해 낮아진 체온을 보상하기 위한 떨림이 있었을 것으로 생각되고 체온정상 범위고 더이상 떨림 증상 없음  광견병 접종 원하셔서 관납기간 안내  광견병 접종 때 진료 예약 잡으시고 아이 상태 모니터링 하신 후 내원하도록 안내  </t>
  </si>
  <si>
    <t xml:space="preserve">김현석                                  </t>
  </si>
  <si>
    <t xml:space="preserve">땅콩그래                                </t>
  </si>
  <si>
    <t>중성화수술전 검사</t>
    <phoneticPr fontId="1" type="noConversion"/>
  </si>
  <si>
    <t xml:space="preserve">400,000원 선결제하셨습니다 -미리    S)  식욕 활력 양호  구강에서 출혈보임  지속적인 호흡기 질환으로 치료중  호흡마취 진행    O)  mild dehydration  CBC : mild leukocytosis, mild polycythemia  Chem : decreased Crea  X-ray : 폐야 전반적으로 경미하게 opacity 상승    A)  - 구강내 출혈은 빠진 유치부위로 확인  - 남아중성화  - 마취 삽관 발관시 가래 객담 관찰되어 suction실시  - 마취 동안 EtCO2 높게 관찰되어 양압환기 실시하였으나 교정안됨 안내드렸고 폐포내 객담 등 삼출물로인한 산소와 이산화탄소교환 원할하지 않았을 수 있음  - 발관 후 안구진탕 및 강직증상 일시적(1분이내)으로 보여 마취 외 신경증상 발생할 수 있는 내재적 원인있을 수 있고 추후 모니터링안내  - 객담 가래 끓는 소리 퇴원당시 보였고 삽관시 기도자극으로 인한 과항진일 수 있으며 내복약으로 치료 진행하고 상태 안좋을 시 내원안내    [Sx by 종]  - routine scrotal midline incision  - orchiectomy : over-hand hemostat technique  - skin closure blue nylon 2knots   * high EtCO2 (60-80) during the anesthesia   * high viscosity exudate(yellow) from upper resp.    P)  2월20일 10시 실밥제거 호흡기 재진 Dr.정가영    * 호흡기 영상자료 병원 메일로 보내주셨고 호흡상태 좋지않아 응급내원안내드림  </t>
  </si>
  <si>
    <t xml:space="preserve">권유리(ref.장안점)                      </t>
  </si>
  <si>
    <t xml:space="preserve">로즈                                    </t>
  </si>
  <si>
    <t>경련</t>
    <phoneticPr fontId="1" type="noConversion"/>
  </si>
  <si>
    <t xml:space="preserve">22,000원 선납(by 김승희)    S)  - 오늘 낮부터 3차례정도 사지 강직과 비틀거림, 얼굴떨다가 괜찮아지기를 반복함  - 현재는 괜찮음  - 지난 10월달에 심장사상충검사시 음성  - 식욕 활력은 양호     O)  - aus : No murmur, no crackle  - T 38.6  - x-ray  - blood work      DDx) 뇌내질환, 내과적질환, 심장질환      Tx) mannitol 0.5g/kg, mpss, famo iv    CE)  - 노령이고 유선종양 악성환자였기 때문에 종양을 포함함 뇌내 질환일 가능성이 크며 진단은 MRI로 합니다.   - 뇌외성 원인으로는 혈액검사로 대체적인것은 배제되었으나 폐고혈압을 포함하는 심장원성에 기인한 원인도 완전히 배제할수는 없기 때문에 차후 심장에 대한 검사가 필요할수도 있습니다.   - ,익일 MRI 검사하기로 하고, 일단 뇌감압처치와 모니터링 하겠습니다.   - 모든 검사상 이상이 발견되지 않는 특발성 발작도 있을수 있습니다.   - 익일 검사계획 잡고 주치의 선생님 연락드리겠습니다.       처음진료비 22,000원만 선납되어있음  </t>
  </si>
  <si>
    <t xml:space="preserve">유선영                                  </t>
  </si>
  <si>
    <t xml:space="preserve">나리                                    </t>
  </si>
  <si>
    <t>종양(Oncology)</t>
  </si>
  <si>
    <t>부신종괴</t>
    <phoneticPr fontId="1" type="noConversion"/>
  </si>
  <si>
    <t xml:space="preserve">010-6284-9429  CT 예약 변경 원하신다고 전화오셨습니다.(10/24 화요일 2:30)    -김성수원장님과 이현아과장님에게 각 90분 예약 잡아놓음.  CT관련상담 원하셔서 안쪽으로 메모 전달했습니다.- 17/10/19 4:25PM 김승희    S) 해마루 다니던 환자 초진  - 그 동안 별다른 증상변화는 없었음  - 본원 내원 전 8월에 다른 지역병원 추가 검사  1) SDMA : 7/28(16), 8/12(8)  2) BNP : 7/28(924),   3) UCCR : 8/12(34)  - 최근 아침에 공복성 구토, 1일 4회 급여 중이며 간격이 길어지면 구토 보임  - 혈압은 병원에서 140, 집에서는 113 측정    PE)  - 온순한 편, BAR  - BCS 5/9  - GI~II/VI systolic murmur, no crackle  - 복부통증이나 복압항진 없음  - Normal LN    [복부초음파_full scan by Hyuna]  Findings  1. 양측 신장 크기 약간 저하되어 있으며 신장 실질에서 다수의 작은 결석들 관찰됨  2. 좌측 부신의 심한 종대 (20.8 mm)  3. 방광 벽 비후 (5.1 mm) 및 불규칙한 내벽 증식  4. 췌장의 에코 저하 및 종대 (11.1 mm), 췌장 주변 복막 에코의 상승  5. 위장관 양호  Imaging Dx &amp; DDx  - Chronic kidney disease  - Urolithiasis  - Adrenal mass  - Cystitis  - Acute pancreatitis with focal peritonitis    [심장초음파 by Hyuna]  Findings  1. MR : mild / MV remodeling : mild  2. TR : 2.6 m/s   3. 이완기능 저하 : Stage 1 (E/A ratio 0.82, E'/A' ratio 0.55, EDVI 25.1 (Ref. 36.9))  4. 수축기능 : 양호 (ESVI 4.5 (Ref. 13.1))  5. LA 압력 : 양호 (E peak 0.67 m/s)  6. LA/Ao ratio : 1.42  7. LVd/Ao ratio : 1.62    DDx  - Degenerative mitral valve disease     A) 과거 진단되었던 기왕력외에 큰 변화는 없음  1. 심장  : ACVIM B1의 만성판막질환으로 MMVD, TVI, PAH, AI확인  2. 복부  1) 부신종괴  : 현재 비기능성 incidentaloma 우선 고려되나 크기가 크고 episodic한 고혈압 관련성 배제할 수는 없음  :: 다음 내원시 CT 촬영 (수액/마취비 포함 44) 후 수술여부 결정  2) 회맹연접부/회장 종양  : 2015 술 후 조직결과 adenocarcinoma 확인  :: 아직 재발 없음  3) 결석 : 양신, 방광 모니터링 필요  4) 췌장 : 관련 증상 없으나 만성췌장염 모니터 필요  3. 고혈압  - 본원에서는 재현성 있게 140으로 정상으로 확인되너 지속 모니터 필요    P)  - 다음 주 화요알 절식 후 내원하여 CT 촬영 진행      </t>
  </si>
  <si>
    <t xml:space="preserve">윤종규(Ref.롯데)                        </t>
  </si>
  <si>
    <t xml:space="preserve">엄지                                    </t>
  </si>
  <si>
    <t>흉수</t>
    <phoneticPr fontId="1" type="noConversion"/>
  </si>
  <si>
    <t>간헐적 구토</t>
    <phoneticPr fontId="1" type="noConversion"/>
  </si>
  <si>
    <t xml:space="preserve">  S)  - 3월에 상태가 안좋아서 병원에 가셨고, 간, 심장이 안좋아서 내복약 처방을 받으심.    (방사선, 혈액검사) 간헐적으로 5회정도 복용.   - panting이 심했고, 특히 여름에 더 심했음.   - 간헐적 소화기 증상 있었음.   - 켁켁거림.. 간헐적으로.   - 좌측 복부 팽만.   - 소변냄새가 더 심해짐. / 음수량 감소. / 점액변.     O)  - BT 38.4  - BP 120mmHg  - Lactate : 8.1  - Chem : ALP/ALT increased (2160/213)  - Blood gas : hyponatremia, hypokalemia  - CBC : mild anemia, leukocytosis, thrombocytosis  - D dimer : normal range  - CRP : normal range  - cPL : panreatitis  - ACTH : pre, post high (&gt;30)  - HW test : neg.  - CXR : Plueral effusion  - AXR : 간종대, 장내 가스  - [복부초음파_full scan by Hyuna]  Findings  1. 담낭 벽의 점액 축적  2. 양측 신장 피질 에코 약간 상승, 신장 모양 및 크기 양호하나 신우확장 약간 관찰됨 (좌측 2.8 mm, 우측 2.5 mm)  3. 방광 벽 비후 (2.5 mm)  4. 우측 부신의 심한 종대 (16.1 mm) / 후대정맥 압박되었으나 침습 관찰되지 않음  Imaging Dx &amp; DDx  : GB mucocele (early)  : Nephritis / Chronic kidney disease  : Cystitis  : Adrenal mass  - 소변검사 : USG 1.015, rod +++++ (항감수 의뢰)    A)  - Dx. ADH  - 부신종양으로 인하여 CVC가 압박되어 흉수 발생된 것으로 추정.     식욕부진은 만성췌장염에 의한 설사때문에..  - cushing 내복약 및 간내복약 / 방광염 치료 함께 진행. 소량의 이뇨제 사용하면서 흉수 모니터링.. 흉수 더 진행될 경우 일단 수액 제외할 예정.   - lactate가 이미 매우 높은 상태에서 예후가 불량할 수 있음 안내드림.     P)  - 내일 lact. 흉수 모니터링.  / 호흡수 식욕 양호할 경우 일단 퇴원 예정이나 입원 길어질 수 있음.   </t>
  </si>
  <si>
    <t xml:space="preserve">윤은섭                                  </t>
  </si>
  <si>
    <t xml:space="preserve">장순                                    </t>
  </si>
  <si>
    <t>종양(neoplasia)</t>
  </si>
  <si>
    <t>만성설사</t>
    <phoneticPr fontId="1" type="noConversion"/>
  </si>
  <si>
    <t xml:space="preserve">1.CC : 만성설사    2.HPI   - 두 달 동안 설사 지속 : 8월 경부터 시작  : 초기 인근 지역병원 내원시 항생제만 처방  :: 전에도 가끔 했으나 심하진 않았음  - 이후 호전 없어 충북대 병원(강지훈 교수님) 진료  : 추가로 우루사, 조직검사 후 PDS 처방 (1회 3알), 이후 잡히지 않아 작은 항생제를 4알 추가했다가 10알로 늘림 (Tylosin 추정)  - 증상은 점점심해진다고 느끼심  : 1일 5회 정도 설사, PDS 투약 후 큰 차이 없었으며, 이후 작은 항생제 추가시 약간 호전되었었음 (당시 PDS 투약 후 10일 정도 경과된 시점임)  :: 작은 항생제 2배로 증량 후 3일 전 호전되었다가 어제다시 5회로 증가  - 1주 전부터 혈변을 봄   - 내시경 결과 : 영상자료 참고  : 상부 위장관 내시경만 진행, 하부 내시경 권장 받음  - 발증 무렵 동거견들이 괴롭혀서 격리조치  : 증상 보이기 7개월 전 격리, 스트레스 받았을 것으로 추정  - 주변 화단에 바퀴벌레가 있었고, 환자가 잡아먹곤 한다고 함  : 현재 바퀴벌레는 박멸  - 초기 기생충/세균검사는 실시했었음  - 유산균 먹이지 말라고 들으심  - 체중 원래 18kg, 충북대 내원당시 13.8kg  - 초기 황토색으로 냄새가 나쁘지 않은 변, 현재는 수양성에 냄새 독함    3.PHI   (1)MED : for this symptoms  (2)SUR : 2014에 자궁축농증 수술  (3)TRU : -  (4)VAC : all+, HW+, 내부 기생충 가끔  - 충북대에서 HW 검사 음성  4.Diet : 전에는 코스트코 마트사료(컬크랜드), RC hypoallergenic으로 교체 (기름기가 많아 먹이고 난 후 더 안좋다고 느끼심)  - 힐스 skin &amp; food 가수분해 사료로 어제부터 교체  ㅡ: 간식은 개껌(벨버드), 돼지 귀 (설사 심해지기 직전에 1봉지를 다 먹음)  5.EH : indoors, w/ many dogs (대형견 5마리)  6.Systemic   (1)GEN : 식욕도 이 전보다 떨어지는 듯함, 사료자체는 잘 먹지 않음  (2)Skin : -  (3)Nervous : -  (4)EENT : -  (5)RES :  -  (6)CV : -  (7)GI : 현증  (8)UR : 음수, 배뇨는 잘 함  (9)REP  -:  (10)MS : -  (11)NS : -    S)  - Cachexia, BCS 2/9  - Poor hair coat  - 구강점막 창백    O)  - Apical beat normal   - No murmur    [복부초음파_full scan + GI by Hyuna]  Findings  1. 양측 신장 실질의 다발성 미세결석  2. 위벽 근육층의 비후 및 부분적 고에코성 변화  3. 일부 소장 분절의 전체적인 벽 비후 (4.7 mm) 및 근육층 비후 (2.6 mm) / 소장의 부분적인 corrugation  4. 공장림프절 에코 저하 및 종대 (8.1 mm)  5. 요추하림프절의 에코 저하 및 종대 (9.7 mm)  6. 서혜부림프절의 에코 저하 및 종대  Imaging Dx &amp; DDx  - Nephrocalcinosis  - IBD / Lymphoma / Gastroenteritis  - Metastatic / Reactive lymphadenopathy    A)  1. 이미 IBD/임파관확장증/PLE 진단받은 상황  - 하지만, 그에 비해 증상 정도는 심각하며, 무엇보다 PDS 투약 후에도 상태는 악화되는 양상  2. 금일은 기존 검사결과 인정하되,   1) 확실하게 감별되지 않은 원인 추가감별  2) 간과되었을 수 있는 병발질환 확인  3) 기존 치료에 반응하지 않을 요소들 보정하기로 함  3. 검사결과,  - 기존의 진단명 재확인 하였으며, 추가적으로 감별 필요한 부분들에 대한 검사 pending  : 소화기패널, 갑기저, 소화기 PCR  - 치료 반응이 없는 이유 중 소화기 종양은 여전한 고려사항 (LSA, sarcoma, adenocarcinoma)이나 이미 PDS 투약 중이고 대장내 평가는 불가하여 R/I만 한 상태    P)  - 의뢰결과 나올 때 까지 PDS는 잠시 중단 (이후 검사에 영향 및 PDS 중단 후 더 악화여부 판단)  - 의뢰검사 결과에 따라 추가 검사 권고 예정  : 대장 내시경, CT 등      </t>
  </si>
  <si>
    <t xml:space="preserve">강해영(ref.이레)                        </t>
  </si>
  <si>
    <t xml:space="preserve">코난                                    </t>
  </si>
  <si>
    <t>Jack Russell Terrier(잭 러셀 테리어)</t>
  </si>
  <si>
    <t>신경계(Neurology)</t>
  </si>
  <si>
    <t>중독(Toxicosis)</t>
  </si>
  <si>
    <t>발작</t>
    <phoneticPr fontId="1" type="noConversion"/>
  </si>
  <si>
    <t xml:space="preserve">[refer.]    의뢰병원관련  - 진료전 전화완료(x)   - 진료후 전화완료(o)   - 원장님 요청사항 : none    주호소) 발작    현증경과)  - 산책 후 밭 근처에서 무언가를 먹은 후 1시간 후 발작  - 의뢰병원 내원하여 응급처치 후 바로 의뢰  : 아트로핀 0.7IM, 트라 0.7, N/S, Xylazine 0.5ml IM)  -  보호자분과 함께 산책 후 들어와서 볼일을 보고, 비틀대다가 발작 시작했다고 함  - 타박이나 trauna 가능성은 없음  - 중간에 구토 심하게 수차례 (소화되지 않은 아침 음식)  - 처음 발작시 paddling  - 원래 주워먹는 습성 있음    (1)MED : for this symptoms  (2)SUR : 중성화 (중성화 마취 후 일시적 증상 처음)  (3)TRU : -  (4)VAC : all+, HW+  4.Diet :일반, 이물 섭식 가능한 성격  5.EH : indoors, w/ 1dog, 산책 자주, 집주변에 밭이나 야생동물 가능  6.Systemic   (1)GEN : +  (2)Skin : -  (3)Nervous : -  (4)EENT : -  (5)RES : -  (6)CV : -  (7)GI : +  (8)UR : -  (9)REP : -  (10)MS : -  (11)NS : 현증    O)  1. 신체검사  - Mental : coma  - T 38.5, HR : normal, RR : tachy  - BP : no  - BCS : 5/9  - MMC , CRT : 측정곤란  - 탈수평가 : mild  - No murmur &amp; crackle    2. 혈액검사  : NRF    3. 영상검사  : 발작지속상태로 내원하여 미실시    Dx/Ddx)  - Seizure (Status epileticus)  - Toxicosis (유기인제, 농약 등)  - 뇌내성 문제 (NME 등)    A)  - 내원 당시 이미 status epileticus로 내원하여 초기 응급처치에 반응 없어 Propofol CRI 중에 보호자 상담 및 평가 진행  - 병력상 중독에 의한 발작 가능성이 높으나, 경과와 임상증상의 심각성, 기타 혈액검사상 이상 징후가 없는 양상으로 보아 정확한 중독물질을 특정하기 어려움  : 환경상 유기인제, 농약 중독 가능성은 고려  - 따라서 trauma나 다른 원인에 의한 발작 고려하였으나 가능성은 없는 상황  - 중독물질을 특정할 수 없는 상황에서, 잠재적인 뇌내성 문제 (광범위한 MUE 등)은 추가적인 고려사항임     Tx)  - O2  - 수액처치 : plasma sol 유지 2배  - 주사제 :   1) diazepam 0.1ml/kg 2회  2) Phenobarbital : 0.05ml/kg 후 발작 호전 없어  3) Propofol : 0.6ml/lg IV bolus 후에도 40분 후 발작 재개  4) Propofol CRI : 0.3ml/kg/min 시작후에도 발작 호전 없어 0.6ml/kg/min까지 증량   - 이후 호흡수 감소하고 점막색 탁해져서 0.4ml/kg/min으로 감량  5) 감압 : mannitol 0.5g/kg CRI, furo 0.5mg/kg IV, dexa 0.1ml/kg IV    C/E)  - 현재 중독 물질 특정할 수 없으며, 중독이라고 해도 증상 정도와 지속발작 상태 감안시 예후는 부정적  - 금일 밤사이에도 사망할 수 있으며 회복되더라도 후유장애 남을 수 있음  - 보호자분은 무리한 연장은 원치 않으며, 가망이 없다면 안락사 요청하심 (외국인 남자분)    P)  - 밤사이 프로포폴 CRI 서서히 감량하면서 발작 재발 여부 확인  : 순조롭다면 추가 평가 및 상태에 따라 이후 입원기간 및 예후 재판정  - 감량 불가한 상태라면 익일 안락사 진행 가능  : 오전 중 통화하여 결정하기로 함      </t>
  </si>
  <si>
    <t xml:space="preserve">카트리나                                </t>
  </si>
  <si>
    <t xml:space="preserve">밤비                                    </t>
  </si>
  <si>
    <t xml:space="preserve">S)  식욕 활력 양호  배변 배뇨 양호  금식완료    O)  CBC : thrombocytopenia  Chem : NRF  mild dehydration  혈액도말상 혈소판 갯수 양호    [Sx by 종]  - routine scrotal incision  - open type orchiectomy  - over-hand hemostat technique  - skin closure w/ blue-nylon 4-0 3knots    A)  남아중성화 술후 관리 및 주의사항 안내  마취제 영향으로 다소 정신없어 보일 수 있음    P)  1월 11일 2시 술부확인 Dr.종  1월 17일 12시 실밥제거 Dr.종  </t>
  </si>
  <si>
    <t xml:space="preserve">송미영*7                                </t>
  </si>
  <si>
    <t xml:space="preserve">Dr.조서현    Subjective)    중성화 위해 내원     처음 데리고 오셨을 때, 패혈증 증상으로 치료받은 병력이 있음.     장염증상으로 치료받은 병력 있음.     Objective)    Laboratory examination  CBC : NRF  S-chem : NRF    Physical examination   Lt. Canine tooth : 잔존유치.    Assessment)  OHE      Plan)  Sx) OHE + 좌측송곳니 유치발치          </t>
  </si>
  <si>
    <t xml:space="preserve">장성애(ref.유현)                        </t>
  </si>
  <si>
    <t>뒷다리 마비</t>
    <phoneticPr fontId="1" type="noConversion"/>
  </si>
  <si>
    <t xml:space="preserve">[refer.]유현ah    의뢰병원관련  - 진료전 전화완료( ㅇ )   - 진료후 전화완료( x  )     주호소)  - 후지를 쓰지 못함  현증경과)  - 오늘 6시 40분 부터 갑자기 화장실에서 나오고 부터 울면서 앞다리로만 걷고 뒷다리는 끄는 증상  - 평소에 따로 호흡 증상은 느끼신 적 없음  - 기력은 양호했음, 식욕도 좋았음  - 뒷다리에 따로 통증 반응은 없었음  - 기본적인 반사 반응은 있다고 하심  - 앞다리와 뒷다리 온도차와 색깔차이    예방접종)  boosting(-), HW(간헐적으로 함)  사육환경)  실내, alone  사료)  그라비올라    O)  1. 신체검사  - Mental : alert, responsive, aggressive  - T 36.6도 정도로 저체온, 후지 냉감 뚜렷 , HR 178-190, RR 30-40  - BP 138  - BCS 7/9  - MMC 공격적이나 육안상 pink  - 탈수평가 : none  - 울음소리로 인해 murmur 평가 못함  - 후지 deep pain 소실, 냉감 뚜렷, 패드 변색    2. 혈액검사  - lactate  좌측 전지 3.8 좌측 후지 12.9  우측 전지 4.1 우측 후지 12.8  - WBC 27.5k PLT 177k  - BG 191  - mild hypernatremia, hypercalemia    3. 영상검사    - VHS 8.9  - 좌심방 확장 및 lvoto, 심근 비대 및 pm 비후  - 대동맥 분지부 혈전 확인       Dx/Ddx)  1. HCM, LVOTO  - saddle embolism    A)  1.saddle embolism  - 급성의 후지 마비  - diastolic dysfunction 및 CHF 로 인한 혈전 / 후지 마비 발생 환자  - rescue 위해 tPA CRI 치료 진행  ; 40%이상 치료 실패 및 사망 가능성 고지함  - 전신상태, 진통 관리 하면서 입원 치료 진행.    Rx)  - 식이 : anything  - 내복약 :  furosemide 0.5mg/kg  carvedilol 0.2mg/kg   enalapril 0.5mg/kg  spirolacton 1mg/kg   clopidogrel 18.75mg/kg    Tx)  - 수액처치 : plasma sol 21.7ml/hr  - 주사제 :   dalteparin 200IU sq    P)  -입원 관리    </t>
  </si>
  <si>
    <t xml:space="preserve">이예림                                  </t>
  </si>
  <si>
    <t xml:space="preserve">하루                                    </t>
  </si>
  <si>
    <t xml:space="preserve">S)  - 파보 키드 양성 오늘 확인  - 설사 1회 이후 지속적인 구토  - 식욕 전혀 없고 구토는 10회 이상임  - 포카리+ 물 희석해서 강급하셨으나, 바로 토해냄    A)  - 파보 장염 환자  - 탈수 8% 이상, 환자 연령 고려하여 탈수/전해질 교정 시급  - 파보에 준한 처치 진행하면서 단기간 집중 치료 필요  ; 보호자분 비용 부담 다소 있으심    P)  -입원 익일 주간 인계  ; 비용 부담 고려 하루 20만원 선 안내  </t>
  </si>
  <si>
    <t xml:space="preserve">이운영                                  </t>
  </si>
  <si>
    <t xml:space="preserve">달봉이                                  </t>
  </si>
  <si>
    <t>낙상</t>
    <phoneticPr fontId="1" type="noConversion"/>
  </si>
  <si>
    <t xml:space="preserve">s)  - 내원 30분전쯤 보호자가 안고있다가 떨어트림  - 왼쪽 편으로 떨어지며 머리도 같이 부딪힌듯함  - 낙상 직후 아이가 웅크린채 다리 뻗지 않고 경직되어 보였음.    o)  - HR 144bpm, BP 150mmHg  - BT 39.1  - RR 30/min    - PLR normal, 신경반사 양호  - BiMPL G2    - CBC : WBC 19.0  - S/C : BG 188, ALT 144  - Lactate : 4.4    - 방사선 : 흉부 폐출혈 소견 등 (낙상 +4hr 촬영) 확인되지 않고, 흉복/두부 골절 소견 확인되지 않음    a)  - 산소방에서 안정화하며 모니터링시 추가적인 신경증상 관찰되지 않았음  - 신체검사상 양측 MPL G2로 추후 검진 및 수술 상담 받아보실 것 안내.  </t>
  </si>
  <si>
    <t xml:space="preserve">신정미(ref.트윈스)                      </t>
  </si>
  <si>
    <t xml:space="preserve">누룽지                                  </t>
  </si>
  <si>
    <t>파행</t>
    <phoneticPr fontId="1" type="noConversion"/>
  </si>
  <si>
    <t xml:space="preserve">1,658,900원 결제하셨습니다. - 미리    Dr.조서현    Subjective)    CC : 우측 후지 파행  HPI : 20일전부터 우측 후지 파행증상이 시작되어 지속중. 극심한 통증 호소는 없으나, 계속 불편해 하는 양상.    Vaccine : all done, DW O  condition : indoor, alone  Diet : Now 사료.    GC: Active, good Urination/Defecation/Appitite/Vommiting  SK : none   EENT : none  MS : Rt. hindlimb lameness  CV : none  RE : 냄새 맏으면 한번씩 재채기 하는편.  UG : none  GI : none  NV : none    Objective)    Physical examination    GC : Mentation=  Alert,     /BCS= 3/5   /MMC= Pink mucous membrane    /PLR= normal     /CRT &lt;1.5sec    /Skin turgor= normal  SK : NRF  EENT : NRF  MS :   Stifle joint : NRF  Hip extension test : NRF  CV : NRF  RE : NRF  UG : NRF  GI : NRF  NV : NRF    Laboratory examination  CBC : NRF  Elec : NRF  S-chem : NRF  Coag : NRF    Radiographic examination  : Rt. Femoral head dysplasia  : decreased opacity of Lt. Femoral head and neck    Assessment)  Ddx)  Hip dysplasia  LCPD  Rt. Hindlimb muscular atrophy    Dx)  Hip dysplasia suspected.    Plan)  우측 후지 파행의 원인은 우측 고관절의 변성으로 기시된 것으로 보이며, 정확히 감별은 되지 않으나, 우측 대퇴골두의 고관절 이형성이 더 강하게 의심됨.     Sx) FHNO    Surgical procedure  : Incision made cranial to greater trochanter.  : dissected muscle and open the joint capsule  : dysplastic changed Rt. femoral head observed.  : FHNO performed with air powered saw.  : Joint irrigation with N/S  : routine closure.     Post OP radiography.  : Achieved appropriate neck incision.     3일간 입원예정.     내일 CBC, 전해질 검사만 한번 진행 부탁드리고 이상 없으면 화요일 까지 술부 관리만 부탁드립니다.     치킨에 알러지 있어 설사증상 보인다고 합니다.  </t>
  </si>
  <si>
    <t xml:space="preserve">김명일                                  </t>
  </si>
  <si>
    <t xml:space="preserve">춘장(당구)                              </t>
  </si>
  <si>
    <t xml:space="preserve">250,000원 수납-승희    S)  남아중성화진행    O)  혈액검사 특이사항 없음  Aus no murmur    A)  남아중성화 진행  지혈이 잘안되어 지혈장애 가능성 안내    [Sx by 종]  - routine prescrotal incision  - testicular pedicle ligation w/ maxon 3-0  - skin closure w/ blue nylon 3-0 (4knots)    P)  12월 7일 2시 재진 Dr.종  </t>
  </si>
  <si>
    <t xml:space="preserve">유은향                                  </t>
  </si>
  <si>
    <t xml:space="preserve">동동                                    </t>
  </si>
  <si>
    <t>혈뇨</t>
    <phoneticPr fontId="1" type="noConversion"/>
  </si>
  <si>
    <t xml:space="preserve">북악에서 방광염 진단받고 약 먹이고있습니다.   1시간전에  약 먹임    몸무게는 진료시 필요하면 안에서 재주세요      s)  - 8월말 : 소변량 적고, 배뇨곤란 // 북악AH 내원  -&gt; 일주일 먹이시고, 약간 호전 보여 약끊었으나 다시 증상재발  - 2-3주 후 재방문. 동일 처방 2주 먹이심  - 초음파 재검. 결석 의심. 이후 약 동일하게 2주 먹이는 중  - 이틀 전부터 혈뇨 . 다량 혈뇨 이후 곳곳에 한두방울   - 구토는 8월에 간헐적으로 있었으나 이후 없었음    o)  - BCS 4/5    - CBC : WBC 22.1  - Electrolytes : NRF  - S/C : hyperglycemia, TP/ALB 상승    - 방사선 : NRF  - 초음파 : 방광 sludge + echogenic mass 확인되나 shadowing은 없음    - 소변검사 : S.G .043, hematuria, 탐식된 구균 아주 소수    a)  - 항생제 투약 전 소변검사 진행되지 않아 세균성 vs. 특발성방광염 구분되지 않는 상태. 입원 하 카테터 장착하여 배뇨 곤란 해소 및 혈뇨 완화여부 모니터링 권장드렸으나, 우선 통원치료 진행해보시겠다고 함.  - 배뇨 곤란 및 혈뇨 지속시 내일이라도 입원치료 진행하실 것 안내   - 시스테이드 함께 처방    p)  - 내복약 동일하게 2주 이상 더 투약  - 처방전 알아오시기로 함  </t>
  </si>
  <si>
    <t xml:space="preserve">유민희                                  </t>
  </si>
  <si>
    <t>빈혈</t>
    <phoneticPr fontId="1" type="noConversion"/>
  </si>
  <si>
    <t xml:space="preserve">S)  - 수락동물병원에서 이미 에반스 진단받고 치료중  ; 감염성 빈혈 R/O  - 10/9  HCT 36%  서서히 감소하여 오늘 오후 7시에 17%로 확인   - 한방병원 (정원 양한방  동물병원)에서 같이 관리중  - 한약도 먹고 있음 , 1주일 정도 먹었음  - 효과는 라직 전혀 없음  - 최초 9/5 일 진단 이후 PDS 2mg/kg , 사이클로스포린 투약하면서  - MMF 교체 등등 면역억제제 투약하였다가 효과없는 것 같아 0.5mg/kg bid 중  - 오늘 1회 쓰러지고, 점막 매우 창백    - 본원에서는 진단이나 검사 없이 수혈만 하고, 아침에 이송하길 원함  - 3rd 수혈로 위험성 누적 증가함 알고 계심    A)  - 5시간 정도 만에 급격한 기력저하 및 점막 창백, 5% HCT 하락 (기계적 차이 감안하더라도) 등  - 강력히 응급 수혈 요청하셔서 당일 야간에 수혈진행함  ; 혈액형 재확인 (1.1), cross matching 실시  ; 수혈 부작용 및 TRALI 등등 , 수혈 반복으로 인한 위험성 보호자 고지함  - target 30%로 219ml pRBC 수혈 진행  - 새벽 1시 시작하여 6시 종료, 7시 퇴원    P)  - 본원 재검은 없으며 수락동물병원 10시에 맞춰 내원 예정  </t>
  </si>
  <si>
    <t xml:space="preserve">나민수                                  </t>
  </si>
  <si>
    <t>Labrador Retriever(래브라도 리트리버)</t>
  </si>
  <si>
    <t>토출</t>
    <phoneticPr fontId="1" type="noConversion"/>
  </si>
  <si>
    <t xml:space="preserve">1월3일 337,300원 수납완료-황세정    cc: 구토    S)  - 어렸을 때부터 구토 심한편이였으나  최근들어 먹으면 바로 구토하는 양상  -이 전에 변에서 구충 발견되서 3일 연속구충제 먹음  - 최근들어 활력 조금 떨어져 보임  - 오심 때문에 잠을 잘 못잠  - 하루에 한 번정도는 정상변 보는 편  - 식욕은 있는 편이나 구토 자주해서 체중 감소  - 구토 이외에 특이사항없음    O)  - T: 38.5  - ausculation: no murmur  - 폐음: 양호  - 혈액검사  :CBC(WBC;17.6/Hct;41.2)  :CRP(27.2)  - 방사선  : megaesophagus  - 5%dehydration    CE)  - 방사선 상 거대 식도 확장 관찰됨. 원인으로는 선천적인 구조적 문제(vascular ring anomaly), 호르몬 문제, 신경전달문제 등이 있을 수 있음. 차례로 rule out 하는 것 필요.  - 구조적 문제라면 외과적 수술 교정이 지시되며, 수술이후에도 늘어난 식도의 경우 정상 상태로 돌아오지 않을 수 있으므로 임상증상 완전히 사라지지 않을 수 있음 안내.  - 이 외에 호르몬, 신경전달의 문제라면 내복약 처치 필요하나 아이들에 따라 반응하지 않을 수 있음.  - 모든 요인 배제 후 원인이 밝혀지지 않은 특발성 거대식도증이라면 평생 식이급여 시 , 급여 후 관리 필요.  - 아이 지속적인 구토로 인해 탈수 심한 상태이므로 입원 진행하면서 수액 처치 후 내일 CT촬영 권해드림.  </t>
  </si>
  <si>
    <t xml:space="preserve">신미진                                  </t>
  </si>
  <si>
    <t xml:space="preserve">능금이                                  </t>
  </si>
  <si>
    <t>중성화수술후 발정</t>
    <phoneticPr fontId="1" type="noConversion"/>
  </si>
  <si>
    <t xml:space="preserve">1,424,600원 결제하셨습니다. - 미리    Dr.조서현    Subjective)    양측 잔존난소 확인된 환자.    유기묘 입양하여 정확한 수술시점 확인할 수 없음.    발정행동 보여 수술위해 내원.    Objective)    Laboratory examination  CBC : NRF  Elec : Hypernatremia, Hyperkalemia, Acidosis.  S-chem : NRF      Assessment)  Ovarian remnant syndrome      Plan)  Sx) Ovariectomy    Surgical procedure   : 피부 정중절개.  : 복강 정중절개 (Umblicus to pubis)  : 좌측 신장 뒤쪽 잔존난소 확인. 잔존난소는 난소걸이인대에 연결되어 있는 상태였으며, 대망에 유착된 상태.  : 3-0 maxon으로 결찰 후 Ligasure이용하여 난소 분리후 제거.  : 우측 신장 뒤쪽 잔존난소 확인. 잔존난소는 난소걸이인대에 연결되어 있는 상태였으며, 대망에 유착된 상태.  : 3-0 maxon으로 결찰 후 Ligasure이용하여 난소 분리후 제거.  : 복강내 출혈 소견 없는것 확인 후 폐복완료.  : 피하 봉합 4-0 maxon으로 실시.  : 피부봉합없이 pet-glue로 스킨 closure 완료.  : 수술종료.     Surgical findings  : 양측 난소는 Cystic 하게 종대된 상태였으며, 잔존 난소 주변에 대망 및 주변조직의 유착 이외 별다른 이상은 없었음.     수술종료.     Convenia SC injection.    2일간 수액처치 및 입원관리.    일요일 퇴원 예정으로 경구제 없이 퇴원 부탁드립니다.       발사는 필요 없는 환자로 다음주중 술부체크 위해 내원 예약 부탁드립니다.  </t>
  </si>
  <si>
    <t xml:space="preserve">안지훈                                  </t>
  </si>
  <si>
    <t xml:space="preserve">삼식이                                  </t>
  </si>
  <si>
    <t xml:space="preserve">S)  식욕 활력 양호  배뇨 배변 양호  귀상태 양호해진듯  금식완료    O)  CBC : NRF  Chem : NRF  504 유치 주변 gingival hyperplasia  604 치주와 치근 전반적인 mass  절재조직 현미경상 다수의 호중구 관찰    A)  남아중성화, 주의사항안내  504, 505, 605 발치, 604 조직검사의뢰  604의 mass가 치아 뿌리쪽까지 침투되어보임  방사선상 영구치 확인 안됨  정확한 치료플랜은 조직검사결과 후 진행가능  해당부위 현미경상 다수의 호중구 관찰되어 염증일 가능성도 있음  조직검사 결과 전까지 치은, 치주염 준해 치료 진행  조직검사 및 발치 진행하여 해당부위 계속 낼름낼름 할 수 있음    [Sx by 종]  - routine scrotal incision  - orchiectomy (over-hand hemostat technique)  - skin closure w/ blue-nylon 4-0  - 504, 505, 605 extration  - 604 mass resection &amp; cytology pending    P)  술부재진 1월 4일 가능하시면 오전시간에 내원예정  1월 10일 11시 실밥제거 Dr.종  </t>
  </si>
  <si>
    <t xml:space="preserve">서진수                                  </t>
  </si>
  <si>
    <t xml:space="preserve">몽이                                    </t>
  </si>
  <si>
    <t>발작</t>
    <phoneticPr fontId="1" type="noConversion"/>
  </si>
  <si>
    <t xml:space="preserve">s)  - 6월 초 첫 발작  : 2-3분 가량 전신 발작,    : 방사선, 혈검시 이상 없음  : 내복약 간헐적으로 먹이시고 있음  : 2주 정도 현재 심장약과 함게 먹이는중  - 심장초음파   - 항경련제 + 심장약 + 루비날  : 2주 먹고 현재 1주일 drop    - 최근 머리를 바닥에 많이부비는 증상 ; 잠을 못자고 불안해함    - 식욕은 유지; 일반 사료 (건)  - 음수량, 배뇨량 많아짐 / 배변   - 기침은 줄어들었으나 아직 있음    o)  - HR 160bpm, BT 38.8  - BP 170    - 혈검 : HCT 41.9, BUN 약간 상승, ALT 214    - CXR     [심장초음파 by Hyuna]  Findings  1. MR : moderate / MV remodeling : moderate  2. TR : 2.72 m/s   3. 이완기능 저하 : stage 2 (E/A ratio 1.11, E'/A' ratio 0.64, EDVI 49.3 (Ref. 35.3))  4. 수축기능 : 양호 (ESVI 7.2 (Ref. 12.5))  5. LA 압력 증가 : moderate (E peak 1.08 m/s, E/E' 13.96)  6. LA/Ao ratio : 1.82  7. LVd/Ao ratio : 1.82  DDx  - Degenerative mitral valve disease     a)  1. 심장  - 심장약 꾸준히 복용 필요.   - SRR 모니터링  2. 신경  - 심장약 먹이면서 안정화되면 MR 고려  - 항경련제 (페노+KBr), 이도 부종 빠진 후에 NSAID로 변경  3. 외이염  - 반응 미진할시 항감수 필요    p)  - 다음주 재검 (10/29 11시)  </t>
  </si>
  <si>
    <t xml:space="preserve">유재리                                  </t>
  </si>
  <si>
    <t xml:space="preserve">펠리                                    </t>
  </si>
  <si>
    <t>천둥 번개 공포증(Thunderstorm Phobias)</t>
  </si>
  <si>
    <t>부신종양</t>
    <phoneticPr fontId="1" type="noConversion"/>
  </si>
  <si>
    <t>체중감소</t>
    <phoneticPr fontId="1" type="noConversion"/>
  </si>
  <si>
    <t xml:space="preserve">S)  - 전반적인 상태는 유사하나 체중은 약간 빠짐  - 그에 비해 식탐은 많음  - 금일 쿠싱약 7시 경 복용 후 내원  - 현재 사용중인 제품들 : 오메가3, 프릴리움, 액티베이트, 시스테이드, 루테인(이노캡스), 이소틱, low fat 사료    PE)  - 혈압 지속적으로 높음, 과흥분    A)  - 검사결과 전반적으로 이 전과 유사  - US 상 간 외측엽의 종괴는 금일은 14.5 x 7.3 mm로 확인   좌측 부신의 종괴화 확인되며, 금일은 좌측 19.3 mm, 우측 9.1 mm (이 전 1.5cm 보다는 크기 증가)  - 요검사상 세균은 확인되지 않으나, 침전물 많으며 cast 확인  - UPC 이 전보다 크게 상승    P)  - 기존 처방에 세민트라 추가 (프릴리움은 중단)  - SDMA 결과 통보  - 2개월 후 재검 : 부신종괴/간종괴, 특히 혈압/UPC      [복부초음파_full scan + GI by Hyuna]  Findings  1. 담낭 벽의 점액 축적, stellate pattern 관찰됨  2. 간 에코 약간 상승되어 있음 / 좌측외측엽의 고에코 결절 (14.5 x 7.3 mm)   3. 비장 실질의 고에코 결절들  4. 양측 신장 피질 에코 상승되어 있음  5. 양측 부신 종대되어 있으며 좌측 부신의 종괴화 관찰됨  - 좌측 19.3 mm, 우측 9.1 mm  6. 방광 벽 비후 (5.2 mm) 및 불규칙한 내벽 증식 / 방광 내 소량의 결석사 및 전립선요도 내 결석사  7. 전립선 내 부분적 석회화  Imaging Dx &amp; DDx  - GB mucocele  - Vacuolar hepatopathy / Steroid hepatopathy / Hepatic lipidosis  - Hepatic nodular hyperplasia  - Splenic myelolipoma  - Interstitial or glomerular nephritis  - Adrenal mass   - Cystitis  - Urolithiasis  - Prostatic mineralization  </t>
  </si>
  <si>
    <t xml:space="preserve">강진선(ref.대학로)                      </t>
  </si>
  <si>
    <t xml:space="preserve">코코                                    </t>
  </si>
  <si>
    <t>파행</t>
    <phoneticPr fontId="1" type="noConversion"/>
  </si>
  <si>
    <t xml:space="preserve">[refer.] 대학로 동물병원    의뢰병원관련  - 진료전 전화완료( O )   - 진료후 전화완료( O )   - 초진일 전화 안됨(  )  - 원장님 요청사항 :    주호소) 앞다리 파행, 식욕저하, 컨디션 저하    현증경과)  - 금요일에 4층높이에서 떨어짐  - 코피 확인되어 대학로 동물병원에서 항생제 주사처치  - 앞다리 잘 사용하지 못하고, 식욕, 컨디션이 저하되어 내원함    예방접종) all done    사육환경) indoor        O)  1. 신체검사  - Mental : normal  - T : 38.1,  HR : 150회 , RR : 33회  - BP ; 측정하지 않음  - BCS : 3/9  - MMC , CRT  - 탈수평가 :  normal    2. 혈액검사  - 검사상 특이소견 없음(cre 1.7)  - fPL kit 음성      3. 영상검사  - 양측 metacarpal 3~4번 fracture  - 폐출혈 의심되지 않고 다른부위는 큰 이상없어보임    Dx/Ddx)  - 앞발가락 골절      A)  - 수술적 교정이 지시됨  - 코피도 났었고 구강평가도 필요하지만 진정없이는 불가한 상태여서 수술시 구강평가도 함께 진행하기로 함  - 수술비용은 대략 200정도 안내       P) 25일 수요일 10시 수술예약      </t>
  </si>
  <si>
    <t xml:space="preserve">박수현                                  </t>
  </si>
  <si>
    <t xml:space="preserve">뿌꾸                                    </t>
  </si>
  <si>
    <t>식욕부진</t>
    <phoneticPr fontId="1" type="noConversion"/>
  </si>
  <si>
    <t xml:space="preserve">S) 치과치료    O)  - 혈액검사상 특이소견 없음  - 치조골소실된 치아들 너무 많음  - 송곳니 1개, 작은어금니3개, 앞니4개, 큰어금니 1개 발치함    A)  - 치아관리 앞으로도 꼭 필요함  - 내복약 일주일치 처방  - 나중에도 치아흔들림 또 일어날수 있음    P) 일주일후에 재진  </t>
  </si>
  <si>
    <t xml:space="preserve">이충열                                  </t>
  </si>
  <si>
    <t xml:space="preserve">둥둥                                    </t>
  </si>
  <si>
    <t>근골격계(Musculoskeletal)</t>
  </si>
  <si>
    <t>추간판질환-경부(Intervertebral Disc Disease, Cervical)</t>
  </si>
  <si>
    <t>치주염</t>
    <phoneticPr fontId="1" type="noConversion"/>
  </si>
  <si>
    <t xml:space="preserve">1.CC :  구토/기력없음/발작  - 원래 발작 후 금방 돌아오는데 어제 10분 진정 안됨    2.HPI   -  4년 전 처음 발작 시작  - 그 후 목격하신 것은 3~4회, 1년에 1~2회 정도 (강직성)  - 대부분 1~2분 내 돌아오지만 이번에는 10분 정도 지속 (어제 새벽 2시 경)  - 간질처럼 유연증상, 패들링은 없음, 고개가 뒤로 젖혀지는 증상  - 의식 없음, 발작 후에는 바로 회복되는 듯  - 산책만 다녀오셨고 평소와 다름 없었음  - 이 전 병원에서 뇌경색 약에 대해 잠시 투약했었음    3.PHI   (1)MED : for this symptoms  (2)SUR : -  (3)TRU : -  (4)VAC : HW+, 접종은 10세 이후는 하지 않음  4.Diet : 일반사료, 간식은 일반적  5.EH : indoors, w/3dogs, 산책은 가끔, 다 유기견  6.Systemic   (1)GEN : 발작 전까지는 특별한 이상 못느끼심  (2)Skin : -  (3)Nervous : -  (4)EENT : -  (5)RES : -  (6)CV : -  (7)GI : 발작 후 구토 3회(음식물 금방 나옴), 식욕은 있음  (8)UR : -  (9)REP : -  (10)MS : -  (11)NS : -    S)  - 전반적으로 관리되지 않은 외양  - BCS 3/9, dental problems    O)  - No murmur &amp; crackle      IPL)  - 뇌외성 원인 스크리닝 및 마취 전 검사    A)  - 뇌외성 원인들은 잠정 배제, 일반적인 마취의 위험성은 크지 않다고 판단됨  - 뇌내성 문제 중 연령 및 진행성 상 빠른 진행성을 보이지 않는 문제들이 우선 고려되나, 어제 보인 양상이 1회성인지 향후 빠르게 진행할 지 알 수 없음  - 특히 MUE일 경우 경과가 무척 빠를 수 있는 부분 설명  - MRI 촬영 권고드렸으며, 보호자분은 와이프와 상의 후 결정키로 하심, 또한 치아에 대한 스케일링 및 발치 등도 고려 중    C/E)  - 진행성 모니터링  - 안구압박 등 응급시 대처  - 상비약은 부득이할 경우를 대비해서 드리는 것이고, 근본문제에 대한 MRI 촬영 추천    P)  - 와이프와 상의 후 MRI 여부 결정키로 하심  - 익일 동거견 진료 (귀, 눈) 원하심  </t>
  </si>
  <si>
    <t xml:space="preserve">황영주                                  </t>
  </si>
  <si>
    <t xml:space="preserve">이백                                    </t>
  </si>
  <si>
    <t xml:space="preserve">김영태(ref.서울종합)                    </t>
  </si>
  <si>
    <t xml:space="preserve">토토                                    </t>
  </si>
  <si>
    <t>고혈압</t>
    <phoneticPr fontId="1" type="noConversion"/>
  </si>
  <si>
    <t xml:space="preserve">  [refer.]    의뢰병원관련  - 진료전 전화완료( Y )     주호소)  - sudden blindness    현증경과)  - 일요일부터 갑작스럽게 실명.   - 다른 이상은 없음.   - 작년 10월달에 애니동물병원 입원 중 호전 없어 퇴원진행  - 그 이후로 서울종합 동물병원에 다니심.     O)  1. 신체검사  - Mental : alert  - No murmur  - BP : 220mmHg  - BCS : 5/9    2. 혈액검사  - CBC : mild thrombocytosis  - Chem : mild azotemia  - Electro : NRF    3. 영상검사  - CXR  - AXR  [복부초음파_full scan by Hyuna]  Findings  1. 간 실질의 다발성 저에코 결절 (최대 12.1 x 6.8 mm)  2. 양측 신장 피질 에코 상승, 미약한 신우 확장, 좌측 신장 실질의 작은 낭포  3. 췌장 크기 미약하게 종대되어 있으나 에코 양호  Imaging Dx &amp; DDx  - Hepatic nodular hyperplasia / Hepatitis  - Chronic kidney disease / Nephritis    4. 소변검사  - USG : 1.017  - UPC : 4.57    5. 안과검진  - OS  : 산동.  : 시력없음.  : 안구의 초자체 변성 및 내측으로 출혈소견.  - OD  : 산동  : 시력없음.  : 초자체 변성.  - IOP  OD : 18mmHg // OS : 16mmHg  - U/S  :OU = Retinal detachment, intra-global hemorrhage suspect    Dx/Ddx)  - CKD with Hypertension  - Hypertensive retinal detachment    A)  - 신부전 관리 및 혈압관리.  - 현재 실명을 직접적으로 해결할 방법은 없으며, 고혈압에 대한 관리가 선행되어야 함을 보호자님께 설명드림.   - 시력이 돌아올 가능성은 매우 적다는 부분 이해시켜 드림.   - 추가검사로 SDMA 검사 안내 / 원치않으심.     Rx)  - 내복약   : ramipril 0.125mg/kg sid    amlodipine 0.1mg/kg sid  - renal advance 1tsp bid    P)  - 1주뒤 혈압재검.     ** 10/31    </t>
  </si>
  <si>
    <t xml:space="preserve">권선우                                  </t>
  </si>
  <si>
    <t xml:space="preserve">밋지                                    </t>
  </si>
  <si>
    <t>건강검진</t>
    <phoneticPr fontId="1" type="noConversion"/>
  </si>
  <si>
    <t>신결석</t>
    <phoneticPr fontId="1" type="noConversion"/>
  </si>
  <si>
    <t>무증상</t>
    <phoneticPr fontId="1" type="noConversion"/>
  </si>
  <si>
    <t xml:space="preserve">S) 건강검진    O)  - 외관상 특이소견은 없음  - 혈액검사 : ALT 미약 상승  - 방사선상 특이소견 없음  - T4 검사 정상      [복부초음파_ full scan by Joohee]  Findings  1. 양측 신장 피질 에코의 상승이 확인되며 불규칙한 변연 확인됨. 좌측 신장 내에 3개의 작은 결석 확인됨.  2. 불규칙한 방광벽 확인됨  3. 췌장의 에코 상승 확인되나 췌장 두께나 주변 복막은 양호한 것으로 판단됨   Imaging Dx &amp; DDx  - Left renal calculi, nephritis,senile change  - Chronic pancreatitis  - Cystitis (previous)    A)  - 좌신의 작은 신결석있음  - 만성췌장염의 가능성 있음. 추후 구토, 식욕부진 발생시 급성으로 변할수 있으니 체크 필요함  - 무엇보다 수분섭취가 중요할것으로 보임  </t>
  </si>
  <si>
    <t xml:space="preserve">이정민(REF.명문종합)                    </t>
  </si>
  <si>
    <t xml:space="preserve">방울이                                  </t>
  </si>
  <si>
    <t>식욕, 활력저하</t>
    <phoneticPr fontId="1" type="noConversion"/>
  </si>
  <si>
    <t xml:space="preserve">522800 선 결제 하셨습니다.- 버들    [refer.]명문동물병원    의뢰병원관련  - 진료전 전화완료( v)   - 진료후 전화완료( )   - 초진일 전화 안됨( )  - 원장님 요청사항 :     주호소)  신부전  현증경과)  - 2년전부터 신장 관리 하고 계심  - 그전에는 영양제도 꾸준히 먹이고 계셨음  - 인 흡착제or 크레메진 먹은지도 6개월정도 되셨음  - BUN 120, Cre 7 Phos 15이상 정도  - 전해질은 칼륨 5.8정도  - CRRT 진행 관련하여 내원  - 식욕/활력 저하 토요일부터 심해짐  - 일요일 부터 토하기 시작함  - 췌장염은 아직 검사하신 적이 없음  - 수액 처치에도 신장수치 상승하여 투석 관련 진행 원하셔서 오셨음  - 마지막 소변 확인 그제까진 확실히 확인하셨음,어제는 입원중이라 확인 못함  ; 소변 확인 불분명  - 심장이 안좋아서 강심제를 먹고 있다가 신장 기능이 떨어져서 바소탑만 최근까지 계속 하루 반알씩 먹었음  ;폐수종 병력은 없음, 기침은 심하게 했음  ; 폐종양이 있다고 들었음  ; 혈압을 낮추고 기침을 멈춰주는 약?을 먹이셨고 이후로 눈에 띄게 기력저하가 심해짐  - 2년전에 비장 종괴 수술을 하려다가 마취 사고로 인해 (주사마취) 수술 하지 못한 병력이 있음      예방접종)  -  사육환경)  실내  사료)  레날    O)  1. 신체검사  - Mental : alert, 반응성은 떨어짐   - G 2/6 holosystolic murmur in M site  - BP   - BCS 4/9  - MMC pink, CRT ~2초, 심한 uremic odor  - 탈수평가 : 7% susp.    2. 혈액검사  - 경미한 WBC 상승, HCT 하락  - BUN 118, Cre6.8 , Phos 16.1  - 대사성 산증, Na 154, K 5.88  - 췌장염 음성    3. 영상검사  흉부방사선상 좌심방 확장 확인 및 기관지 분지부 등쪽으로 1.6cm 정도의 연부조직 음영 확인    Dx/Ddx)  1. acute on chronic kidney diz    A)  1.신부전  - 장기적으로 신부전 관리중이던 환자로 현재 단기적인 급성 신장 기능 저하로 인한 임상증상 발현으로 의심  - 현재 수액처치와 기타 보존 치료 충분히 진행되지 못하여 입원처치 하면서 치료반응 보기로함  - 무뇨/핍뇨기 진입시에는 예후 매우 불량할 수 있으며, CRRT 투입 고려대상으로 보호자 설명  ; 자정에 대량 소변 확인됨  - 적극적인 수액처치 및 산증 교정/ 보조제 등으로 치료 시작함      Rx)  - 식이 : 신장 처방식 골고루 시도예정  - 내복약 :  크레메진 500mg  aluminium hydroxide 35mg/kg tid    Tx)  - 수액처치 : plasma sol 33ml/hr  - 주사제 :   ondansetron 0.25mg/kg IV (cerenia 재입고시 교체 예정)  famotidine 0.5mg/kg IV    P)  - 익일 주간 인계/ 주치의 1-2시 사이 정해질 예정  - 3시쯤 전화상담 원하심  - 8시전 면회 최대한 오실 계획  </t>
  </si>
  <si>
    <t xml:space="preserve">주유휘*11                               </t>
  </si>
  <si>
    <t xml:space="preserve">희동이                                  </t>
  </si>
  <si>
    <t>잠복고환</t>
    <phoneticPr fontId="1" type="noConversion"/>
  </si>
  <si>
    <t xml:space="preserve">CC : 혈액검사/신장검사    S]  - 어렸을때 신장수치 높았다고만 알고계심. 그동안 추가적인 진료나 관련 사료/내복약/보조제 등 먹이신것 없었음.   - 물 매우 잘 먹고, 배뇨상태도 매우 좋음.    - 사상충 예방 진행 안되고 있음.  - 금일 혈액검사/신장상태 확인 후 다음주 남아중성화(잠복고환수술) 예정.    O]  - Alert  - No murmur, No crackle  - 혈액검사 : 신장수치 경미하게 상승 : Cret 2.0, ALT 145  - HW 검사 (-)    - 흉복부 방사선    - VHS 10.2    - 위내 사료/잔뼈 가득, 장내 가스 소견    [복부초음파_ by Hyuna]  Findings  1. 전립선의 양측성 비대  2. 우측 서혜부 피하의 잠복 고환  3. 양측 신장 양호  Imaging Dx &amp; DDx  - Benign prostatic hyperplasia  - Cryptorchidism    P]  - HG 챙겨드림.  오늘 저녁에 집에가서 안정된 후 또는 내일 먹여주세요.  - 다음주 일요일 예정대로 중성화 예정.     -&gt; 중성화 비용 중 금일 진행한 혈액검사 및 방사선 비용 빼드릴 것.    -&gt; 가능하면 SDMA 검사 의뢰.  - 11/5(일) 오전 10:30  내원 예정.   </t>
  </si>
  <si>
    <t xml:space="preserve">박효진                                  </t>
  </si>
  <si>
    <t xml:space="preserve">대추                                    </t>
  </si>
  <si>
    <t>심한 기력저하</t>
    <phoneticPr fontId="1" type="noConversion"/>
  </si>
  <si>
    <t xml:space="preserve">S) 기력저하, 의식저하  - 9월달에도 허피스감염때문에 다른병원에서 일주일이상 입원치료받음  - 그이후 상태 양호했다가 최근 몇일전부터 기력저하, 식욕저하 발생함    O)  - 의식저하  - 코막힘, 누런콧물증상  - 내원시 설사증상 보임  - FPV : 음성  - 혈액검사 ; WBC상승(52), 그외에는 특이할만한 증상은 보이지않음    [복부초음파_full scan by Hyuna]  - No remarkable findings    A)  - 상태가 좋지않아 입원치료 권유  - 단순허피스의 가능성보다는 다른질환이 병발했을 가능성 있음  - 뇌질환 or 중독, or FIP 뇌질환 등  - 입원후 두시간정도 지나고 나서 갑작스런 심정지, 호흡정지 발생함  - 응급처치 진행했지만 돌아오지 못함  - 보호자분 상담후 내일 아이 데리러 오신다고 하심  - 아이는 염상자에 넣고 침묵의 방에 둠  - 내일 고한아 선생님께 인계  - 비용은 김그림 선생님이 알고계세요(보관비는 없음)  </t>
  </si>
  <si>
    <t xml:space="preserve">채민경                                  </t>
  </si>
  <si>
    <t xml:space="preserve">오리온                                  </t>
  </si>
  <si>
    <t xml:space="preserve">  CC) 남아중성화    S)  -전반적인 컨디션 양호  -금식 완료    O)  -MCC: pink. CRT &lt;2 sec  -ascultation: normal. temp: 38.9  -blood exam  : NRF     A)  -첫 혈액검사에서 thrombocytopenia. hypoglobulinemia 확인. 혈액 도말 상 혈소판 확인되지 않아 혈액검사 재 진행함. 2차 혈액검사 결과 혈소판 정상 범위 확인. 혈액 도말 상 혈소판 clumps 여러개 확인되어 보호자 분과 상담 진행 후 수술 진행함    -수술 후 추가 출혈 없음. 특이사항 없음  -남아중성화 수술 후 주의사항 안내완료    P)  -2월 23일 오전 10시 반: 후처치 (이남경 선생님)  -3월 1일 오전 10시: 실밥제거   </t>
  </si>
  <si>
    <t xml:space="preserve">임수연(ref.대형)                        </t>
  </si>
  <si>
    <t xml:space="preserve">매향                                    </t>
  </si>
  <si>
    <t xml:space="preserve">deviou@naver.com - 보호자님 메일주소    [refer.] 대형AH    의뢰병원관련  - 진료후 전화완료( O )     주호소) 식욕부진  - 식욕부진 (아마 2주 정도 됐을 것으로 생각됨)  ; 캔만 할짝 대는 수준 . 거의 안먹었을것으로 판단됨  - 구토 없음  - 태능동물병원에서 어제 검사. 금일 대형AH 내원시 본원 추천받으심  ; fpL 양성 susp. / Glo 증가     - 올여름 췌장염 의심. 발열. 식욕부진 -&gt; 3일 정도 후 완화되는 양상    현증경과)  -  오늘부터 열도 나는 것 같음    사료)  - 하루 두끼 주식캔사료. 나머지 건사료 자율급이.    O)  1. 신체검사  - Mental : mildly depressed  - T 38.8, HR 180bpm  - BCS 3/5  - MMC pinkish, CRT 1.5s  - 탈수평가 : 5%    - 구취 심함. 구강 간이 평가시 흡수성 병변 의심됨    2. 혈액검사  - CBC : WBC 4700, HCT 22.2, PLT 9 (도말상 4-5/OIF 확인됨)  - S/C : hyperPro, hyperGlo, hypoP, hyperCa,   - Electrolytes : iCa 경미한 상승   - fPL &lt;1.0  - SAA 17.0  - D-dimer 0.7  - SDMA 13    3. 영상검사  [복부초음파_full scan + GI by Hyuna]  Findings  1. 양측 신장 피질 에코 미약하게 높음 / 크기 및 모양 양호 / 우신 실질의 낭포 및 미세결석들  2. 위장관 및 췌장 양호  Imaging Dx &amp; DDx  - Interstitial or glomerular nephritis  - Renal cyst / Urolithiasis    A)  - 현재 식욕부진의 원인은 구강이 주원인으로 판단됨. 치과치료 선행 후 증상 모니터링 필요.  - 본원에서는 다음주 목요일 치과치료 가능 안내. 치료 더 빨리 가능한 곳으로 알아보시겠다고 하여 진료기록 내어드림.  </t>
  </si>
  <si>
    <t xml:space="preserve">문송이(Ref.봄봄)                        </t>
  </si>
  <si>
    <t xml:space="preserve">호이                                    </t>
  </si>
  <si>
    <t>방광파열</t>
    <phoneticPr fontId="1" type="noConversion"/>
  </si>
  <si>
    <t xml:space="preserve">[refer. 봄봄]    의뢰병원관련  - 진료후 전화완료( 0 )   - 원장님 요청사항 :    주호소) 방광파열    현증경과)  - 10월 7일경 발정시작.  소변볼때 힘들어하여 의뢰병원에 처음 내원. 초음파상 결석 등 확인안되어 방광염 내복약 처치 시작.   - 내복약 2주정도 먹이신 후 약물 중단.  증상 모니터링.   - 금일 새벽 활력 저하로 내원. 저체온, 저혈압 및 방사선 검사 시 복부 Serosal detail 감소, 초음파시 혈액장색성 복수 확인되어 Uroabdomen 진단.   - 방광염에 기인한 배뇨곤란으로 인한 요로계 파열 의심.  - 입원 처치 및 응급  위해 Refer.   - 사람 화장실에 배뇨.    예방접종)    사육환경)  - Indoor. 동겨묘 3마리.    사료)  - 일반사료. 방광염 시작되면서 수분 섭취 증가 위해 캔사료 급여.    O)  1. 신체검사  - Mental : Depressed  - T 36.4, HR 180 , RR panting   - BP : 측정안됨  - BCS : 2/5  - MMC pale, CRT 지연  - 탈수평가 : 5% 미만.    2. 혈액검사  - 의뢰병원 혈액검사 결과 입력     - CBC : WBC 49,700, Hct 47.8%    - Chem : BUN 252, Cret 19.0,  P 27.5,  Glu 59    - Electrolyte : K 7.4    3. 영상검사  [복부초음파_local scan by Hyuna]  Findings  1. 복강 내 다량의 복수 (천자시 혈복)  2. 양측 신장 피질 에코 높아져 있으나 신우확장 없음  3. 방광 내 다량의 결석사 및 슬러지 / 방광 벽 비후 관찰됨  Imaging Dx &amp; DDx  - Uroabdomen  - Nephritis  - Cystitis  - Urolithiasis    4. 복수천자 (250ml)  - TNCC 6200, Hct 3.7%, TP 1.3, Alb 1.0  - BUN 380, Cret 25.1   - Uroabdomen 확인됨.      5. 요도 카테터 장착 후 방광조영 실시  - 조영제 25ml 투여서 leakage 확인됨.  좌측등쪽 방광벽.      6. 수액 처치 후 혈액검사  - CBC : WBC 49.7 -&gt; 28.1, Hct 32.6%  - 전해질 : K 7.4 -&gt; 4.32  - S.Chem : Glu 154,                    BUN &gt;200, Cret 19.0-&gt;8.8, P 27.5-&gt;10.5  - 혈액검사 수치 회복 중.       Dx/Ddx)  - Bladder rupture, Uroabdomen  - Nephritis, Cystitis, Urolithiasis    A)  - 입원 및 환자 안정화 후 익일 수술 진행하기로 함.       Rx)  - 식이 : 맛있는 캔으로 식욕체크.  두입 먹음.     Tx)  - 복부 천자진행 (250cc)  - 수액처치 :  Plasma solution 2 fold.  - 요도카테터 장착 : 뇨 배출 양호.  In &amp; Out 진행.   - 주사제    : Cefotaxime 25mg/kg iv tid    : Metronidazole 10mg/kg iv bid    : Famotidine 0.5mg/kg iv bid    : Metoclopramide 0.4mg/kg iv bid    : Tramadol 4mg/kg iv bid    P)  - 입원진행.  - In &amp; Out 진행.  - 안정화 후 익일 수술 예정. 방광 파열부위 수복 및 복강세척.    : 수술시 가능하면 항감 의뢰 위한 검체 확보 부탁드립니다.      - 현재 배뇨 양호하고 혈액수치 안정화 되고 있으나 금일 야간중이라도 아이 상태 급격히 안좋아질 수 있음 안내드림.   - 방광염 소변에 의한 복강내 오염으로 복막염/췌장염/패혈증등 발생 가능성 안내드림.       </t>
  </si>
  <si>
    <t xml:space="preserve">이수정                                  </t>
  </si>
  <si>
    <t xml:space="preserve">500,000원 선결제하셨습니다-준민    CC)중성화수술    S)  -금식확인  -넥칼라는 직접 마련 하셨음. 환묘복 입혀주세요.      Sx)  1. Anesthesia   1) Premedication      - Cefazolin 30mg/kg IV      - Butorphanol 0.2mg/kg IV      2) Induction: Propofol 6mg/kg IV     3) Maintenance: Isoflurane    2. Surgical procedure  - Midline incision from 2cm caudal of umblicus to 2cm cranial of pubis  - identified Lt. Ovaran suspensory ligament, transected with Electro-coagulator.  - Enbloc ligated ovarian vein and artery with 3-0 maxon  - Same procedure on Rt. Ovary  - Figure eight ligation of uterin cervix, transected with scarpel blade.  - Routine closure     3. Surgical findings  - no Specific findins    4. Comments  - 특이소견 없음.  - 마취 각성중 혀를 깨물어 혀의 좌측에 puncture wound 발생. 해당 부분 지혈 완료.      Operator)    조서현, DVM, MS  VIP동물의료센터 외과 과장  Direct: 02-953-0075 (내선 203)  E-mail: vip_surgery@vipah.co.kr    </t>
  </si>
  <si>
    <t xml:space="preserve">김애리                                  </t>
  </si>
  <si>
    <t xml:space="preserve">영애                                    </t>
  </si>
  <si>
    <t xml:space="preserve">555,000원 결제완료     CC : 여아중성화/유치발치/동물등록    S]  - 전반적인 컨디션 매우 양호.   - 접종 완료. 항체가검사 완료.  내외부 진행중.    -&gt; 병원 진료 기록 가져오심.  차트 입력해드림. (펫뷰 사용하심)  - 중성화시 추가 검사 가능한 것 진행원하셔서 혈액검사 조금 더 진행하기로 함.   - 중성화 마취시 발톱 소락(?)- 발톱 혈관이 더이상 안 길어지도록 하는 것- 원하셨으나 우리병원에서는 진행안해드린다고 안내드림.  그냥 중성화만 하기로 하심.  - 금식 진행함.    O]  - No murmur, No crackle   - TPR 양호   - 혈액검사 : 경미한 Leukocytosis (WBC 19900)     - 흉부방사선 : NRF    Tx]  - 동물등록칩 삽입 완료(양쪽 어깨뼈 사이)  - 동물등록번호 : 410160010418834(내)      [Sx. by 송]  - Abdominal midline incision  - OHE w/ Maxon 3-0  - Abdominal wall closure w/ Maxon 3-0  - Subcutaneous double layer closure w/ Maxon 4-0  - Skin closure w/ Blue nylon 4-0  - NRF    - 유치발치: 송곳니 2개, 어금니 1개       P]  - 내일 2:30  영애 퇴원 및 길동이 후처치.   - 일주일 후 발사시 프론트라인 및 구충제 예정.     - 길동이/영애 유치발치 비용 132,000원 추가 결재 완료. (영애 어금니 1개 비용 할인해드림. )    </t>
  </si>
  <si>
    <t xml:space="preserve">길동                                    </t>
  </si>
  <si>
    <t xml:space="preserve">355,000원 결제완료    CC : 남아중성화/유치발치/동물등록    S]  - 전반적인 컨디션 매우 양호.   - 접종 완료. 항체가검사 완료.  내외부 진행중.    -&gt; 병원 진료 기록 가져오심.  차트 입력해드림. (펫뷰 사용하심)  - 중성화시 추가 검사 가능한 것 진행원하셔서 혈액검사 조금 더 진행하기로 함.   - 중성화 마취시 발톱 소락(?)- 발톱 혈관이 더이상 안 길어지도록 하는 것- 원하셨으나 우리병원에서는 진행안해드린다고 안내드림.  그냥 중성화만 하기로 하심.  - 금식 진행함.    O]  - No murmur, No crackle   - TPR 양호   - 혈액검사 : NRF       Tx]  - 동물등록칩 삽입 완료(양쪽 어깨뼈 사이)  - 동물등록번호 : 410160010418833(내)     [Sx. by 송]  - Prescrotal midline incision  - Orchiectomy (close tech. w/ Maxon 3-0)  - Skin closure w/ Blue-nylon 4-0  - NRF    - 유치 송곳니 4개 발치    P]  - 금일 저녁 6:30 퇴원진행.   - 퇴원 후 주의사항 등 안내드림.   - 내일 2:30 후처치 및 영애 퇴원.     - 길동이/영애 유치발치 비용 132,000원 추가 결재 완료.       </t>
  </si>
  <si>
    <t xml:space="preserve">이계화                                  </t>
  </si>
  <si>
    <t xml:space="preserve">송송이                                  </t>
  </si>
  <si>
    <t>Korat Cat(코랏 고양이)</t>
  </si>
  <si>
    <t>후지마비</t>
    <phoneticPr fontId="1" type="noConversion"/>
  </si>
  <si>
    <t xml:space="preserve">cc: 후지마비    S)  - 아이 원래 보호자 아니시며 임시 보호하시고 있는 상태(원 보호자님은 이계화님)  - 주치의는 아원장님으로 해달라고 하심.  - 오늘 새벽 4시까지만 해도 상태 양호함  - 새벽 5시 쯤 구토 1회 (음식물구토)및 뒷다리 못쓰는 것 발견  - 그 후 1회 더 구토  - 접종 및 항체가 검사 다 되어있는 상태   - 잇몸이 안 좋아서 한달째 약 복용중  - 한 달 전 스케일링 시 마취 전 검사에서는 이상 없었음  - 평상 시에 호흡이 가쁘거나 다른 이상증상 없었음.  - 지역병원에서 혈전 의심된다고 큰 병원으로 가보라고해서 오심.    O)  - T: 33.3  - lactate  : 앞다리- 3.3/ 뒷다리- 11.3  - 양 쪽 뒷다리 deep pain 소실 및 냉감  - CBC: NRF  - 전해질:NRF  - 혈액검사(10종): glucose494(increased)/creatinine2.6(increased)/ALT336(increased)/albumin4.1(increased)  -D-dimer: 0.4      A)  - 보호자님께 일단 뒷다리 쪽 혈전으로 인해 혈액공급이 되지 않는 상태일 가능성 높으나 정확한 진단을 위해 추가적 검사 진행되어야 됨.  - 야간응급시간이라 응급처치만 진행된 상태이며, 주간에 주치의 선생님 배정되시면 연락이 갈 것이며, 이 후 추가적 검사 및 구체적인 아이 상태 면담 진행될 예정이라는 것 안내.  - 아이 언제라도 급사할 가능성 있으며, 안 좋은 상황이라는 것 설명드림.      Rx.  - Dalteparin: 150IU/kg SC      &lt;주간모니터&gt;  - 뒷다리 냉감, 보라색 변화  - 전혀 뒷다리를 사용하지 못함  - tPA 시도하기로 함  - 0.5mg/kg 10배희석해서 bolus로 주입  - 이후 0.5mg/kg/hr 2시간 주입  - 오후 5시경 의식저하, 호흡가쁨  - 6시경 혈토와 함께 사망함               </t>
  </si>
  <si>
    <t xml:space="preserve">김나영                                  </t>
  </si>
  <si>
    <t xml:space="preserve">553,640원 선결제 하셨습니다. - 송이  (짜장,로이,얼룩,호텔3박 비용포함)    오늘 입원하시고 내일 중성화 하신다고 합니다   입원비 추가 비용 안내 되었습니다 -휘린     CC : 여아중성화/상담    S]  - 짜장이가 엄마.    로이/얼룩이/까망이 형제들  - 짜장이 - 아직 집밖에 왔다갔다하는 아이. 먹이주면 와서 잘 먹음.  - 로이, 얼룩이는 보호자님을 잘따라서 집안에서 키움.    : 접종 등 진행완료. 얼마전 중성화도 진행.  - 까망이는 유독 사람을 무서워하고 따르지 않아 키우지 못하심.    : 먹이만 주는 아이. 먹이도 겨우 먹고 감.   - 당연히 접종/항체가검사/사상충 모두 진행안됨.   - 금일 겨우 데려오신 것.  오늘 입원 후 내일 일정대로 중성화 진행 원하심.  귀컷팅 필요. 생체본드로 마무리하기로 함.  - 바로 퇴원은 불안해하셔서 호텔로 3일정도 입실 예정. 금요일 퇴원.     O]  - BW : 2.9kg  - 혈액검사 : Leukocytosis (WBC 18300)    P]  - 금일 입원.   - 익일 방사선 검사 및 중성화 예정. 귀컷팅 및 생체본드로 마무리.  - 이후 3일간 호텔링.  금요일 퇴원 예정.   - 짜장이, 로이, 얼룩이 AD 챙겨드림.          </t>
  </si>
  <si>
    <t xml:space="preserve">조아름                                  </t>
  </si>
  <si>
    <t xml:space="preserve">조양                                    </t>
  </si>
  <si>
    <t>구취</t>
    <phoneticPr fontId="1" type="noConversion"/>
  </si>
  <si>
    <t xml:space="preserve">- 특이사항 없음    - 금식되어 있지 않아 위장 내 음식물 관찰됨    : 스켈링 연기    : 11/13 진행 예정  </t>
  </si>
  <si>
    <t xml:space="preserve">홍일(남아)                              </t>
  </si>
  <si>
    <t>기침, 콧물</t>
    <phoneticPr fontId="1" type="noConversion"/>
  </si>
  <si>
    <t xml:space="preserve">  S)  -켄넬코프 의심으로 내원    O)  -T: 39.4 HR: 72 RR: 30  -마른기침을 보임  -중성화수술 피부봉합이 벌어짐  -항체검사    디스템퍼 4    파보 6  -항원검사    파보 -    코로나 -    지알지아 +    디스템퍼 -    인플루엔자 -  -분변검사    NRF(지알디아 나오지 않았음)  -혈액검사   CBC : WBC 35.7  HCT 30.5 PLT 473  -흉부방사선    Tx)  -벌어진 술부에 N/S 로 세척하고 피부봉합함    Rx)  doxycycline 5mg/kg bid  acetycysteine 20mg/kg bid  bromhexine 1mg/kg bid  streptokinase 0.5mg/kg bid  codein 0.5mg/kg bid  famotidine 0.5mg/kg bid    </t>
  </si>
  <si>
    <t xml:space="preserve">홍이(여아)                              </t>
  </si>
  <si>
    <t>콧물</t>
    <phoneticPr fontId="1" type="noConversion"/>
  </si>
  <si>
    <t xml:space="preserve">S)    O)  -T: 40.2 HR: 108 RR: 24  -노란 농성콧물을 보임  -코피가 남  -중성화수술 피부봉합사 제거 안됨  -항체검사    디스템퍼 5    파보 6  -항원검사    파보 -    코로나 -    지알지아 -    디스템퍼 -    인플루엔자 -  -혈액검사   CBC : WBC 15.8  PLT 42  -혈액도말   PLT 수 정상  -흉부방사선      Tx)  내복약  doxycycline 5mg/kg bid  acetycysteine 20mg/kg bid  bromhexine 1mg/kg bid  streptokinase 0.5mg/kg bid  famotidine 0.5mg/kg bid          </t>
  </si>
  <si>
    <t xml:space="preserve">이혜란                                  </t>
  </si>
  <si>
    <t xml:space="preserve">태비                                    </t>
  </si>
  <si>
    <t>호흡기질환</t>
    <phoneticPr fontId="1" type="noConversion"/>
  </si>
  <si>
    <t>혈토</t>
    <phoneticPr fontId="1" type="noConversion"/>
  </si>
  <si>
    <t xml:space="preserve">197,840원 선납 - 종인    S)  구조묘 2년전쯤 구조  구내염 병력있었음  11시이후 혈토 보이고 바로 내원  2-3일 전부터 식욕없음  눈꼽 끼는 증상도 3일전부터  혈액 덩어리가 나오는 양상  아이 예민하고 구석에 숨어지내서 병원 잘못데려오심  여러마리 키우셔서 배변 모니터링 힘드나 설사소견없었음    O)  T 35.4  P 150  탈수 &gt;7%  기력없음  Rad : 위, 십이지장 가스팽만 소견  CBC : 백혈구 증가    A)  - 간단한 혈액검사상 백혈구의 심한증가소견 관찰되며 구내염 외 추가적인 염증소견 발견될 수 있고 추가적인 혈액검사 필요함  - 진정이 안된상태에서 구강검사가 힘들며 아이 상태가 안좋아 마취진행이 어려워 구내염으로 인한 혈토감별이 힘듬  - 방사선상 위 및 소장의 팽만소견을 동반하며 위내 이물, 장중첩 등을 의심할 수 있으며 정확한 진단을 위해 초음파검사 필요함  - 기력저하 및 탈수 심한상태라 입원처치 진행하며 주치의 결정 후 추가적인 검사 및 치료플랜 안내 예정    P)  2시 이후 주치의 정해지면 안내예정  아원장님 진료 원하십니다      * 보호자 김규연 -&gt; 이혜란님으로 변경3.7      [복부초음파_full scan by Hyuna]  Findings  1. 담낭 내 소량의 슬러지  2. 양측 신장 피질 에코 상승  3. 췌장 좌측엽의 종대 (9.8 mm) 및 에코 저하  4. 소장의 부분적인 확장 및 액체 저류 (폐색은 확인되지 않음) / 소장의 미약한 corrugation  Imaging Dx &amp; DDx  - Cholecystitis  - Interstitial or glomerular nephritis  - Acute pancreatitis  - Gastroenteritis    &lt;보호자상담&gt;  - 현재 심한 췌장염과 간부전이 확인됨. 구내염도 심한상황  - 정상컨디션이 아니고 체온도 계속 높게 유지됨  - 식욕이 없어 feeding tube 강급  - 이물에 대한 완전한 배제는 되지않아 일단 장내 gas 제거후 다시 확인할 예정임  - 언제든 응급상태 생길수 있음  </t>
  </si>
  <si>
    <t xml:space="preserve">이수진                                  </t>
  </si>
  <si>
    <t xml:space="preserve">양키                                    </t>
  </si>
  <si>
    <t>French Bulldog(프렌치 불독)</t>
  </si>
  <si>
    <t>건강검진</t>
    <phoneticPr fontId="1" type="noConversion"/>
  </si>
  <si>
    <t xml:space="preserve">S) 알러지검사 및 혈액검사    O)  - 1살령때부터 피부질환때문에 치료를 계속 해오셨음  - 약을 먹으면 좋아지다가 중단하면 다시 재발함  - 알러지검사 의뢰함  - 검사하면서 혈액검사도 같이 원하셔서 진행  - 얼굴주변, 발 습진, 하복부쪽, 목부위에 구진, 소양감 심함    A)  - 이번주 토요일에 혈액검사 상담  - 아포퀠 처방(16mg 1/2T BID 처방)  - 항생제, 항히스타민제,진균제 처방    P) 12/2일 오후 4시  </t>
  </si>
  <si>
    <t xml:space="preserve">김나연                                  </t>
  </si>
  <si>
    <t xml:space="preserve">호랑                                    </t>
  </si>
  <si>
    <t>가슴통증</t>
    <phoneticPr fontId="1" type="noConversion"/>
  </si>
  <si>
    <t xml:space="preserve">477,500원 결제완료     CC : 낙상으로 응급내원    S]  - 보호자님 인천에 거주.  금일 시댁에 방문.  2층 옥상에서 낙상.  - 중간에 한번 걸리고나서 바닥으로 떨어진 것으로 알고계심.  - 낙상 직후 신경증상 등 없었음.  - 걷지는 못했음.   - 접종 등 완료.    O]  - Alert  - No murmur, No crackle  - MMC pink, CRT&lt;1.5sec  - BW : 3.19  - BT 38.6, HR 132,  RR 60  - BP 90    - 신경반사 양호  - 혈액검사    - CBC : Hct 40.8%(pm1)  -&gt; 35%(pm6)    - Electrolyte : NRF    - S.Chem : 간수치 상승 ALP 375, ALT 1000    - CRP &lt;10    - D-dimer 5.1  - 방사선    - Rt. 2,3,4th rib fx.    - 폐야 전반적으로 침윤 소견. air bronchogram.      : rib fx. 주변부 침윤 더 심함.     - 경미한 Peumothorax 의심.     Tx]  - Oxygen supply  - 수액 : Plasma sol. + 붕붕 : 2 fold  - 주사제    : Tranexamic acid 10mg/kg iv tid    : cefa 20mg/kg iv bid    : famo 0.5mg/kg iv bid    : tra 4mg/kg iv bid    : butorphanol 0.2mg/kg iv qid     P]  - 입원진행.   - 현재상태에서는 부러진 갈비뼈 부위의 arrangement가 크게 틀어지지 않아서 수술이 필요한 상황은 아닙니다.   - 최소 3~4일 입원 필요하며, 급속히 상태 악화될 가능성도 높은 상태임 안내드림.     -  익일 인천 병원으로 옮기실지 결정하실 예정.  - 호흡수 모니터링.  - 하루종일 배뇨 없어서 야간에 방사선 검사.  방광 확장 확인됨.     -&gt; 배뇨 모니터링.  - 익일 검사 진행.  : CBC, 간수치, CRP, D-dimer, 방사선.        </t>
  </si>
  <si>
    <t xml:space="preserve">말자                                    </t>
  </si>
  <si>
    <t xml:space="preserve">S) 알러지검사 및 혈액검사    O)  - 발습진, 좌측귀의 약간의 발적있음  - 동거견과 비교해서 심하지는 않지만 알러지 의심스럽기는 함    A)  - 아베텍 알러지검사 의뢰함  - 채혈을 하면서 혈액검사도 같이 원하심  - 혈액검사결과는 토요일날 4시에 상담예정    P) 토요일 4시 혈액검사 상담  </t>
  </si>
  <si>
    <t xml:space="preserve">김윤정(ref.더케어)                      </t>
  </si>
  <si>
    <t xml:space="preserve">로이                                    </t>
  </si>
  <si>
    <t>유미흉</t>
    <phoneticPr fontId="1" type="noConversion"/>
  </si>
  <si>
    <t>호흡곤란</t>
    <phoneticPr fontId="1" type="noConversion"/>
  </si>
  <si>
    <t xml:space="preserve">[refer.]    의뢰병원관련  - 진료전 전화완료( Y )   - 진료후 전화완료( Y )     주호소)  - 흉수감별.     현증경과)  - SRR 20회 중반   - 식욕좋음.   - 전에는 설사 있었고, 구토 증상은 없음 / 지금은 정상변  - 배뇨량 정상 / 음수 양호  - 활력 좋음.     예방접종)  - 접종 완료 / 추가접종까지 완료  - 사상충예방 : 작년 여름에만 진행하심.     사료)  - w/d 사료 / lutin 복용중(+추루간식)  - 콧물증상때문에 플루맥스 복용중.     O)  1. 신체검사  - Mental : depressed  - T 38 , HR 120  - BP 85    2. 혈액검사  - Lactate : 7.2  - Chem : NRF  - CBC : NRF (도말상 양호)  - Blood gas : acidosis  - HW ab : neg.    [흉수검사]  - modified transudate chyle  - no bacteria  - lymphocytes &amp; macrophages    3. 영상검사  [흉부초음파 by Hyuna]  Findings  1. 방사선 상 우측 폐야에서 관찰되었던 opaque한 음영은 흉수로 확인됨  2. 흉수 내 fibrin이 다량 관찰되어 흉수의 전량 천자는 불가능 한 것으로 판단됨 (45 ml 가량 천자됨)  Imaging Dx &amp; DDx  - Chylothorax    [CT검사 by Hyuna]  - 사내공유-2차진료보고서-VIP CT 보고서 폴더 내 소견서 보관    Dx/Ddx)  - fibrosing pleuritis / chronic chylothorax    A)  - CT 검사 후 저체온증 관찰되어 38도까지 체온 교정.  - 검사 이후 혈압은 85로 유지되어 기존 혈압도 85정도이지 않을까 추정됨.   - 빈호흡 상태 유지되고, acidosis와 높은 lactate 수치 관찰되어 입원치료 필요성을 안내드렸으나 일단 통원 원하시어 귀가 후에도 안정화되지 않고, 빈호흡 상태 유지될 경우 바로 병원에 내원하셔서 입원치료 진행하실것 안내드림.   - fibrosing pleuritis로 진행되고 있는 것으로 보이며, 예후는 좋지 않을 수 있음 안내드림.   - 내과적 처치로 호전 없으면 흉관결찰을 진행해 볼 수 있으나 술 후 호전여부는 확실하지 않음.     Rx)  - 식이 : w/d  - 내복약 :   Rutin 500 mg/cat orally twice daily.    Tx)  - 수액처치 : Plasma sol.     P)  - blood gas &amp; lactate 재검 안내.     </t>
  </si>
  <si>
    <t xml:space="preserve">이인진                                  </t>
  </si>
  <si>
    <t xml:space="preserve">마리                                    </t>
  </si>
  <si>
    <t>Maltese(말티즈)</t>
  </si>
  <si>
    <t>퇴행성관절질환(DJD: DEGENERATIVE JOINT DISEASE)</t>
  </si>
  <si>
    <t>대퇴골두 이형성</t>
    <phoneticPr fontId="1" type="noConversion"/>
  </si>
  <si>
    <t xml:space="preserve">1.CC : 전반적인 검진     2.HPI   - 전반적인 검진 원하셔서 내원  - 2013. 8월 경 우측 후지 고관절 이상 진단, 한 지역병원에서 성장판 닫히면 수술 필요하다 들으셨는데 다른 병원에서 지켜볼 것 권고받고 이후 다소 호전 : 메타캄 복용, 사이노퀸 병용  - 흥분시 헉헉대는 증상, 밤에도 종종 보이며 몸이 뜨거움  - 전지를 바들바들 떠는 증상 (측히 우측)  - 흥분시 안구 붉어짐, 과거 편측 눈물샘 문제 들으심  - 과거 3일 정도 장염, 현재 증상은 없음  - 과거 치아가 외견상 괜찮았으나 이 전병원에서 사전 체크 안되어 11개 발치, 관련하여 상심하심    3.PHI   (1)MED : for this symptoms  (2)SUR : 중성화, 발치  (3)TRU : -  (4)VAC : 항체검사 후 추가 접종 하는 방식, HW은 예방없이 6개월 주기 검사만 하고 계셔서 연중 지속 예방 권고드림  4.Diet :    , table food :  5.EH : indoors, w/ 두리  6.Systemic   (1)GEN : BAR   (2)Skin : -  (3)Nervous : -  (4)EENT : 편측 경미한 외이염  (5)RES : 흥분시 헥헥대는 증상, 경미한 청색증  (6)CV : -  (7)GI : -  (8)UR : -  (9)REP : -  (10)MS : 현증  (11)NS : -    S)  -  활발하고 튼실함, BCS 6/9  - 흥분시 경미한 청색증, coughing reflex (+)  - 우측 전지 부중감소, 양측 후지 이상  : 우측 슬개골 GII 이상, 염발음  :: 좌측 후지는 신체검사상 큰 이상은 없으나 부중 감소  - 경추부위는 큰 저항감 없으나 흉요추 접합부 매우 경미한 back pain    O)  - Apical beat normal  - No murmur  [복부초음파_full scan by Hyuna]  - No remarkable findings    IPL)  - 향후 지속적인 관리 위한 환자 MDB 확보  - 기왕력에 대한 추가 평가    A)  - 전반적인 건강상태는 양호한 편  - 우측 후지 슬개골 및 DJD, 우측 전지 elbow jt 이상이 더 심한 편  - 장기적으로 체중조절 (현 5.7kg에서 1차 5,3, 이후 단계적으로 5kg 유지) + 근육보존/강화(게이트 헬퍼 및 기타) + 관절보조제 및 상황에 따른 소염제 예정    P)  - BNP / SDMA 결과 통보  - 이후 3개월 간격 재검      </t>
  </si>
  <si>
    <t xml:space="preserve">레오                                    </t>
  </si>
  <si>
    <t>American Shorthair Cat(아메리칸 숏 헤어 고양이)</t>
  </si>
  <si>
    <t xml:space="preserve">S) 복막염 의심    O)  - 일주일전 구토때문에 다른병원에서 검사 진행시 FIP가 의심된다는 얘기를 들으심  - 그이후 식욕, 활력 양호함, 구토없음  - 증상이 너무없어서 다시 검사위해 내원하심    &lt;혈액검사&gt;  - A/G ration 1  - 빈혈, 전해질 이상등 확인되지 않음  - 흉복부 방사선검사상 특이소견 없음    [복부초음파_Full scan]  Comment  1. FIP 의심 소견 관찰되지 않음, 림프절 양호, 복수 관찰되지 않음  2. 비장의 종대 (10.4 mm) 관찰되나 심하지 않으며 동반된 위장관 질환, 림프절 종대 등이 관찰되지 않으므로 incidental finding 가능성이 높게 판단되나 비장염, 감염성 질환을 배제할 수 없음    Radiologist: 이현아, DVM, MS      A)  - 임상증상도 없고, 검사상 FIP를 의심할만한 소견은 관찰되지 않음  - 일시적인 위장관의 문제로 인한 장간막 림프절의 종대가 있었던 것으로 보임  - FIP를 예방할수 있는 방법에 대해서 문의주셨으나 백신의 안정성, 효용성에 대해 설명드림  </t>
  </si>
  <si>
    <t xml:space="preserve">고은지                                  </t>
  </si>
  <si>
    <t xml:space="preserve">Dr.조서현    Subjective)    지난 접종 이후 밥을 잘 안먹는듯한 모습을 보임.     생식기를 핥는 증상으로 넥칼라 착용 시키셨음.     Objective)    Physical examination  : Cryptorchidism identified.    Laboratory examination  CBC : NRF  S-chem :     Radiographic examination  :     [잠복고환초음파 by Hyuna]  Findings  - 우측 서혜부 피하에서 완전히 하강하지 못한 고환 관찰됨  Imaging Dx &amp; DDx  - Cryptorchdism    Assessment)  Cryptorchdism      Plan)    Sx) Castration    : Routine castration of Lt. Testis  : Made additional incision for Rt. Testis on inguinal subcutaneous.  : Identified Cryptorchid, Removed.  : Routine closure      술후 마취 각성 이상없었음.    내일 오전 11시 술부체크 예정.    </t>
  </si>
  <si>
    <t xml:space="preserve">강준희                                  </t>
  </si>
  <si>
    <t xml:space="preserve">소코                                    </t>
  </si>
  <si>
    <t xml:space="preserve">S)  그동안 접종 1차례도 하지 않음. 며칠 전부터 구토, 설사 계속되었음. 10월 초 교상 수술하고 복막염 진단 받은 병력 있음. 10/23 퇴원하였음. 고열 보여서 응급내원하였고, 응급동의서 작성 진행.    O)  1. P/E : 6-8%의 탈수, 청진 시 NRF, 체온 40도  - FPV Ag kit : positive    2. B/A  - CBC : WBC 0  - blood smear : neutropenia, lymphoblast 확인됨. 호중구 거의 확인되지 않음.   - S/C  - electrolytes : hyperNa. 180    3. X-ray  - 흉부 방사선 : 흉수는 보이지 않음.     A)  - 범백 확인되는 바 격리 필요함. 현재 WBC 0으로 확인되어 예후 극히 안 좋을 것으로 생각됨. 격리실 빈 입원장 없는 관계로 입원 불가한 것 말씀드렸고 병원 다른 곳으로 전원됨.   - 보호자 분 메일로 금일 결과 발송함.   - 다른 처치 진행하지 않음. plasma solution IV CRI만 진행함.   9877717@naver.com,   </t>
  </si>
  <si>
    <t xml:space="preserve">오미애(ref.해)                          </t>
  </si>
  <si>
    <t xml:space="preserve">오단비                                  </t>
  </si>
  <si>
    <t>실신</t>
    <phoneticPr fontId="1" type="noConversion"/>
  </si>
  <si>
    <t xml:space="preserve">[refer.]    의뢰병원관련  - 진료전 전화완료(O)   - 진료후 전화완료(O )   - 원장님 요청사항 : 신경써주실 것 당부    주호소) 심장검진    현증경과)  - 1달 전 (10.10) 처음 실신 증상 보임, 그 후 총 3회 쓰러짐  : 주로 보호자분 퇴근시 반가워하면서 쓰러짐  :: 지속시간 10초 정도, atonic  ::: 마지막 쓰러질 때 후지 강직 및 이후 배변  - 켁켁대는 증상은 이 전부터 보임  : 주로 산책시 보임 (목줄)  - 식욕은 좋으나, 전반적인 활력 다소 감소  - 기존처방 : pimo 0.25, furo 1.5, spiro 1, enal 0.5, theo 10mg/kg    예방접종) all+, HW+    사육환경) indoors, alone, 산책 자주하는 편    사료) 사료 잘 먹지 않음, table food : 뼈다귀 간식, 수제 간식    O)  1. 신체검사  - Mental : allert, 겁많은 성격  - T : 38.1, HR : normal , RR : normal  - BP : 106mHg  - BCS : 4/9  - MMC , CRT : normal  - 탈수평가 : 5% 이하  - 사지 관절 상태 불량, 특히 우측 전지 및 양측 후지  : 슬개골 탈구 및 근육량 심한 감소  - 경부기관 자극시 기침 반응 없음  - Apical beat midly increased  - G III/VI holosystolic murmur in Lt to Rt apex    IPL)  - 심장질환 진단, staging 및 치료계획 수립  - 마지막의 강직/배변은 심인성 증상이 아닐 가능성 높은 부분 사전 고지    2. 혈액검사 : NRF  - 심장바이오마커 : 3543    3. 영상검사  1) 흉부방사선  : 심종대 외 흡기시 경부기관 TC 확인 (GII)  2) 심장초음파  Findings  1. MR : severe / MV remodeling : severe  2. TR : 4.23 m/s   3. PR : 3.9 m/s  4. 이완기능 저하 : stage 3 (E/A ratio 1.23, E'/A' ratio 0.59, EDVI 105.0 (Ref. 36.1))  5. 수축기능 : 양호 (ESVI 11.2 (Ref. 12.8))  6. LA 압력 증가 : severe (E peak 1.7 m/s, E/E' 20.8)  7. LA/Ao ratio : 2.26  8. LVd/Ao ratio : 2.93    Dx/Ddx)  - Degenerative mitral valve disease (severe)  - Pulmonary arterial hypertension (severe)    A)  - 검사결과, 심증도의 MVI, TVI, PAH 확인됨 (ACVIM C)  - 실신의 주원인으로 생각되며, 전반적으로 약물/관리 보강 필요  - 다만, 일반적인 경우에 비해 혈압이 낮아 추후 재평가 필요    Rx)  - 식이 : 사료를 잘 먹지 않아 우선 cardiac 캔에 적응토록 처방, 추후 장기적인 심장 관리에 적합한 식이 및 보조제 보강 추천  - 내복약   : Furosemide 1.5mg/kg, spironolactone 2mg/kg, enalapril 0.5mg/kg, pimobendane 0.4mg/kg, sildenafil 2mg/kg    C/E)  - 질환에 준한 제반상담 (식이, 음수, 일상생활, 투약 등)      P)  - 2주 후 재검  - 임상증상, BNP 결과 등 감안하여 약물 추가 조정   - 상태 안정 후 의뢰병원 귀원 관리    [Comment]  - 실신 주증으로 내원했던 환자로, 실신의 주원인으로 중증도 이상의 MVI/TVI/폐고혈압이 확인되었습니다. 그에 비해 혈압은 다소 낮아 추가적인 실신의 원인이 될 수 있습니다.   - 다만 혈압의 경우 단독적인 문제라기 보다는 심부전 자체로 인한 심박출량 감소와 순환 상태 저하와 관련될 것으로 생각되어 전반적인 심장약물 조정 후 재평가가 추천되는 상황입니다.   - 또한 이를 감안하여 이뇨제는 추가로 크게 증량하지 않았으나 약물 변경 후 경과 (실신 증상 지속여부, 혈압, LA 부담 정도 등)에 따라 이뇨제의 추가적인 증량이 지시될 수도 있습니다.   - 이상의 경과 확인을 위하여 내원 2주 후(11/16) BNP 결과와 임상경과 감안한 약물 재조정 후 귀원 조치할 예정이었으나 아직 재내원은 하지 않으신 상태입니다.  - 현재 심인성 실신으로 충분히 설명할 수 있는 상황이나, 약물 조정 후에도 증상이 지속된다면 추가적인 원인 감별이 필요할 수 있으며, 이뇨제를 크게 증량하지 않았기 때문에 향후 환자 호흡수(SRR) 추이를 잘 모니터링 하실 필요가 있습니다.    </t>
  </si>
  <si>
    <t xml:space="preserve">최유진(ref.서울종합)                    </t>
  </si>
  <si>
    <t xml:space="preserve">공룡                                    </t>
  </si>
  <si>
    <t>A.Cocker Spaniel(아메리카 코커)</t>
  </si>
  <si>
    <t>식욕부진, 구토</t>
    <phoneticPr fontId="1" type="noConversion"/>
  </si>
  <si>
    <t xml:space="preserve">[야간 by 현수]  - 식사에 관심은 보이나 식사 하진 않았음  - 케이지 안에서 계속 불편해 하면서 발버둥 침  ; 바닥 긁고, 빙글빙글 도는 증상, 밖에 나오고 싶어해요   ; 수액줄 2번 빠짐  - 정상 음수, 정상 배뇨 수회  - 심박수/호흡수 특이사항 없음    [복부초음파_full scan by Hyuna]  Findings  1. 담낭 벽의 미약한 점액 축적, 담낭 벽에서 유래한 폴립 관찰됨  2. 양측 신장 피질 에코의 상승  3. 좌측 신정맥 내를 거의 채우고 있는 혈전 관찰되며 신장 후극의 경색이 관찰됨  4. 양측 부신 종대 (좌측 8.5 mm, 우측 8.0 mm)  5. 췌장의 종대 (15.7 mm) 및 에코 저하 (주변 복막 양호)  Imaging Dx &amp; DDx  - GB polyp  - Chronic kidney disease  - Renal vein thrombus &amp; Renal infartion  - Hyperadrenocorticism  - Acute pancreatitis   Comment  - 담낭 점액종으로의 발전 가능성이 있으므로 주기적인 추적관찰이 추천됩니다.    &lt;주간모니터&gt;  - 좌신정맥내의 혈전으로 인한 infaction이있어서 수술적교정 혹은 신장적출이 지시되기는 하지만 나이가 많고 기대수명이 길지않아 최대한 보존처치로 유지해볼 예정임  - 췌장염도 있어서 췌장효소급여필요함    </t>
  </si>
  <si>
    <t xml:space="preserve">최인희                                  </t>
  </si>
  <si>
    <t xml:space="preserve">얀이                                    </t>
  </si>
  <si>
    <t>배변곤란</t>
    <phoneticPr fontId="1" type="noConversion"/>
  </si>
  <si>
    <t xml:space="preserve"> * 221,000원 결제하셨음 - 정은      S) 거대결장, 만성변비    O)  - 약 1년전에 변비증상이 있었음  - 관장이후 잘 지내다가 6개월만에 재발함  - 그이후로 변비재발이 점점 짧아지고 있고, 최근에는 2주만에 다시 재발함  - 현재 보름간 전혀 변을 보지를 못하고 있음  - 방사선상 거대결장 확인    A)  - 관장을 하더라도 다시 재발할가능성 높음  - 보호자분도 많이 지치셔서 안락사까지 고민하시는 중임  - subtotal colectomy수술을 권해드림  - 물론 이수술도 지속적인 설사 or 남아있는 부위에서의 변비재발이 나타날수 있지만 성공적으로 잘 유지될수도 있기때문에 한번 시도해볼만하다고 설명드림  - 만약 이번수술이후에도 지속적인 문제가 발생한다면 그때이후는 원하시는 방법을 택할수도 있다고 설명드림    Tx)  - 내일 수술위해 금일 마취하 관장진행함  - 내일 수술은 2~5시 사이쯤 진행될거고 11시에 조서현과장앞으로 상담 예약해놓음    P) 금일 입원후 내일 수술예정  </t>
  </si>
  <si>
    <t xml:space="preserve">임애균(ref.대학로)                      </t>
  </si>
  <si>
    <t xml:space="preserve">미니                                    </t>
  </si>
  <si>
    <t>눈물, 눈꼽</t>
    <phoneticPr fontId="1" type="noConversion"/>
  </si>
  <si>
    <t xml:space="preserve">Dr.조서현    Subjective)    우안에 몇달전부터 이상이 있어 멕시트롤, 리포직 점안하심.     일시적으로 호전 양상이 있었으나,    어제 밤부터 많이 안좋아졌다고 느끼심.    눈을 안뜨려고 하며, 눈에서 눈물인지 삼출물이 많이 나옴. 움직임이 적고, 식욕이 감소.   숨어있으려고 함.    성묘용 사료먹이면 자꾸 마르는 경향.   그래서 아기용 사료를 먹이고 계심.  어릴때 부터 그렇게 키우셨음.    Objective)    Ophthalmologic examination  OD : deep corneal ulcer, Desmetocele, Corneal rupture.  rupture된 site에서 안방수 유출중.    IOP  OD : 4mmHg// OS : 26mmHg    Laboratory examination  S/C : high GLU, high fructosamine    Assessment)  Deep corneal ulcer  Corneal rupture      Plan)  현재 각막의 질환이 심하여 2차적인 각막 파열이 발생한 환자로, 보존적인 처치는 의미가 없다고 판단하여 안구적출 권유드림.    혈액검사 결과 높은 혈당 및 fructosamine 수치의 상승이 확인 되어 당뇨 가진단.     현재 상태로 수술적 교정을 위한 마취는 무리가 있다고 판단하여 보호자님께 뜻 전달해 드림.     당일 입원 처치 후 혈당에 대한 교정을 우선적으로 실시하고 추 후 수술적 교정 고려해 보기로 함.    내과 고한아 팀장님께 인계.    -----------------------------    [refer.대학로]    의뢰병원관련  - 진료전 전화완료(  )   - 진료후 전화완료(O)   - 초진일 전화 안됨(  )  - 원장님 요청사항 :    주호소)  - 각막궤양    현증경과)  - 그동안 눈 이외에 다른 증상은 없음.   - 1일 전부터 밥 안 먹음. 그 전에 매우 잘 먹던 아이. 식욕 부진 이외 다른 증상은 없음. 설사, 구토 등의 위장관 증상은 없음.      사료)  - 로얄캐닌 베이비캣 건사료.     O)  1. 신체검사  - Mental : depressed  - T 38.5, HR 200, RR 30  - BCS : 4/9  - MMC pink, CRT 1s  - 탈수평가 6-8%    2. 혈액검사  - CBC  - S/C : GLU 400  - electrolytes    4. 요검사  - USG : 1.043  - pH 6, GLU 3+, ketone -, pro 1+  - 요침사 : NRF    Dx/Ddx)  - Corneal rupture  - Diabetic mellitus    A)  - 안구적출 술 전 검사 상 당뇨 확인됨. 진성 당뇨 감별 필요함. 금일 탈수 교정 실시 후 익일 재평가 진행 예정.     Rx)  - 식이 : w/d -&gt; 자발 없음.   - 안약 : OD) Tobra, 인공눈물 QID    Tx)  - 수액처치 : H/S 15ml/hr CRI  - 주사제 :   Cefazolin 25mg/kg IV BID  Metronidazole 10mg/kg IV BID    - 캐닌슐린 0.3IU/kg SC    P)  입원.  </t>
  </si>
  <si>
    <t xml:space="preserve">김지예                                  </t>
  </si>
  <si>
    <t xml:space="preserve">당고                                    </t>
  </si>
  <si>
    <t xml:space="preserve">S)   구토 하루에 2-3번. 식욕 없음. 물도 안 먹음.   항문 주위에 배변 묻어있는 양상 참고 시 설사가능성도 존재함.     O)  - FPV : positive 강양성.    1. B/A  - CBC : WBC 0  - S/C, 전해질    A)  - 범백 양성 확인됨. WBC도 감소되어 있음. 치사율 높음.   - 분양처에 문의주셔서 그 쪽에서 데려가시기로 하셨다고 함. 치료 없이 귀가.       </t>
  </si>
  <si>
    <t xml:space="preserve">김미희(ref.해)                          </t>
  </si>
  <si>
    <t xml:space="preserve">대지                                    </t>
  </si>
  <si>
    <t>식욕부진, 체중감소</t>
    <phoneticPr fontId="1" type="noConversion"/>
  </si>
  <si>
    <t xml:space="preserve">[refer.해]    의뢰병원관련  - 진료전 전화완료(O)   - 진료후 전화완료(O)   - 초진일 전화 안됨(  )  - 원장님 요청사항 :    주호소)  - 식욕부진, 체중감소.    현증경과)  - 3일 전부터 설사, 식욕부진. 현재는 설사는 멎은 상태. 연변 보고 있음.   - 2주 동안 식욕부진 보임. 고구마, 계란 먹임. 사료는 안 먹고 간식만 먹는 상태.   - 한달 만에 12kg에서 9kg로 3kg 감소.    - 구토는 없음. 체표에 mass가 촉진되는 듯함.   - 혈액검사만 진행. 전해질 양호.   - 검진 받은 적 없음.     ** ALB 3.3, ALP 158 (20-150),     예방접종)  - 어릴 때만. HW (-), 구충 (-)    사육환경)  - indoor, alone.    사료)  - 일반사료.     O)  1. 신체검사  - Mental : depressed  - T 38.5, HR 180, RR 24  - 청진 시 murmur G3  - BCS 3/9  - MMC mild pale, CRT &lt;1s    2. 혈액검사  - CBC : PCV 34  - S/C : ALB 2.3    3. 영상검사  - 방사선 : 흉부 상태 양호. 복부 검사 상 중복부에 mass로 인해 장의 변위가 확인됨.     [복부초음파_full scan by Hyuna]  Findings  1. 크기를 측정할 수 없는 비장 종괴 (정상 비장 실질 관찰되지 않음)  2. 간 실질의 다발성 종괴들 관찰됨  3. 종괴 주변으로 복수 관찰됨 (천자시 혈복)  Imaging Dx &amp; DDx  - Splenic mass  - Hepatic mass  - Peritoneal effusion    [CT검사 by Hyuna]  - 사내공유-2차진료보고서-VIP CT 보고서 폴더 내 소견서 보관    4. 복수 검사: 육안상 혈액성 복수 - PCV 25.4%    Dx/Ddx)  - splenic mass/ rupture  - metastasis (Liver / Sublumbar lymph node)    A)  - 비장에서 시작된 종양이 간, 요추하림프절로 전이됐을 것으로 생각됨. 혈액성 복수도 확인되는 바 비장파열 가능성 충분히 존재함. 앞으로 예후 극히 불량할 것으로 생각되며 수술적 제거가 추천되나 현재 전신으로 전이가 의심되는 바 치료적 의미는 없음.   - 보호자 분과 상의 시 수술은 원치 않으시며 호스피스 진행 하기로 함. 예후 극히 불량한 것 설명드림. 추후 극심한 빈혈로 진행 시 안락사도 진행될 수 있음을 설명드림.   - 식욕촉진제와 진통제 처방함.    Rx)  - 내복약 : mirtazapine 3.75mg/dog sid po    Tx)  - fentanyl patch     P)  - 3일마다 패치 교체위해 내원.     [Commnets]  해 동물병원 원장님. 소중한 환자를 의뢰해 주셔서 감사합니다.  대지는 식욕부진과 체중감소를 주증으로 내원했습니다. 검사 상 비장 내 종양과 간 및 주변 림프절로 전이가 강하게 의심되었습니다. 혈액성 복수도 확인되는 바 비장파열 가능성 크게 존재하며, 비장 내 원발성 종양을 고려했을 때 hemangiosarcoma가 우선순위로 고려됩니다. 현재 상황으로 예후는 극히 불량할 것으로 생각되며 비장파열에 의한 hypovolemic shock 방지위한 응급수술이 최우선적으로 고려되나 그럼에도 이미 전이되어 있어 예후는 극히 불량함을 설명드렸고 보호자 분은 연명치료를 위한 수술은 원치 않으셨습니다. 호스피스 치료 이어가도록 안내드렸고 fentanyl 패치 적용하고 귀가 하셨습니다.   혹시 추가적인 문의 있으시면 언제든 연락바랍니다.  </t>
  </si>
  <si>
    <t xml:space="preserve">이명주                                  </t>
  </si>
  <si>
    <t xml:space="preserve">이환희                                  </t>
  </si>
  <si>
    <t>혈액-면역(Hematology-Immunology)</t>
  </si>
  <si>
    <t>혈소판감소증(Thrombocytopenia)</t>
  </si>
  <si>
    <t>혈색소뇨</t>
    <phoneticPr fontId="1" type="noConversion"/>
  </si>
  <si>
    <t xml:space="preserve">S)  - 현재 해마루에서 진료 중 (임아영 선생님)  - 바베시아 진단 받고 치료 중 본원으로 전원하여 치료 원하심  - 베레닐 2회 투약 중 모니터링 중 (빈혈은 호전되었으나 혈소판은 아직 충분히 회복안됨)  - 최근 주황색 뇨 확인되어 본원 진료 원하심  - 상세병력 [영상자료 참고]    O)  [복부초음파_ Full scan by Joohee]   Findings  1. 양측 신장의 피질 에코의 상승이 확인됨  2. 비장 종대 및 실질 내에 다발성의 저에코성 foci 확인됨  3. 췌장의 에코 상승 및 불균질한 실질 확인됨. 췌장 두께 및  주변 장간막 양호  4. 전립선의 불균질한 실질 확인됨  Imaging Dx &amp; DDx  - EMH, lymphoid hyperplasia of spleen  - Nephritis  - Pancreatitis  - BPH    A)  - 보호자가 확인한 주황색뇨는 혈색소뇨 가능성은 있으나 아직 광범위한 용혈의 증거는 없어 바베시아 감염과 관련된 혈색소뇨 외에도 UTI/단백뇨/기타 색소뇨 등 모두 가능  - 금일 요천자 원치 않으셔서 소변검사는 실시못함  : ear vein 채혈도 원치 않으심  - 검사상 이 전 해마루 기록에 비해서는 경증의 빈혈 확인되며, 혈소판 감소증 동반 (도말상 소수의 혈소판과 거대 혈소판 확인되나 clumping은 없음), oil filed에서 시야당 0~6개 정도의 바베시아 지속적으로 확인됨  - 금일 결과만으로 바베시아로 인한 증상이 재발했다고 단정할 수는 없으나, 보호자의 관찰사항 및 과거 해마루 기록과 비교시 초기 relapse 가능성은 있어 보호자가 이미 알아보고 오신대로 아토바쿠온/아지스로 조합 추천드림  : 다만 과거 병력상 심급성 보다는 만성감염 가능성이 높고, 이미 2회의 베레닐 치료에 반응이 불충분했던 점 등 감안하여 처음부터 아토바쿠온/아지스로/독시 조합으로 14일 투약 추천드림  :: 보호자분은 말라론보다는 메프론(Mepron) 투약을 선호하셔서 해마루에 재내원하여 약물 처방받은 후 체크는 본원에서 하길 원하심  - 참고적으로, 지속적인 혈소판 감소는 단순히 바베시아의 문제가 아닌 IMT 병발 가능성도 설명드림 (금일 1회성의 검사로는 감별할 수 없으며, 이후 F/U에 따라 재판정 필요)    P)  - 2주 후 재검  - 내원시 해마루 처방받은 약물 내역 지참하실 것  </t>
  </si>
  <si>
    <t xml:space="preserve">유지수                                  </t>
  </si>
  <si>
    <t xml:space="preserve">공명                                    </t>
  </si>
  <si>
    <t>쿠싱의심</t>
    <phoneticPr fontId="1" type="noConversion"/>
  </si>
  <si>
    <t xml:space="preserve">S  5월에 동거견 사망후에 잘먹던 아이가 잘 안먹는다고 하심.   그동안특별히 아팠던적 없었음. 중성화 외에는 입원한적 없음.   사상충 매달먹이는걸로 해주심.  접종은 처음 기초접종 이후로 해주시지 않음.   식욕 저하된거 말고는 특별히 문제 없음.   배변배뇨 양호함    사과, 닭가슴살, 원래 먹이시던 나우사료    하루정도 굶겨 보셨는데 안먹는다고 하심.     작년에 스켈링 =&gt;양치질 해주고 계심.   아침에 먹고 안먹었음.       O  murmur G3정도.  _&gt;심장관련 임상증상 설명드림.   -&gt;지금현재는 운동불내성 등 따로 없음.     오늘은 건강한지 혈액검사해보고 상담 드리기로.     ALP ALT 수치 상승  TG,CHOL상승    1. 쿠싱, 갑상선기능저하의심.   2. 초음파, 갑상선 원내검사 필요함.     갑상선-1.7-&gt;IDEXX 상에 낮은 정상으로 확인됨.   갑상선 기능저하 rule out 가능    쿠싱 감별 필요-&gt;ACTH 또는 LDDST 검사로 쿠싱 감별 필요.   :각 검사의 특징, 특히 시간 걸리는 것에 대해 안내드렸고   ACTH는 애매한경우 LDDST 한번 더 해야할 수도 있다고 안내.   다음주쯤 보호자님 예약하시고 내원해주실 예정.     간보조제 일주일분 처방  UDCA 10mg/kg bid  실리마린 5mg/kg bid  SAMe(젠토닐) 1/2T-am에 갈아서 한번에 out  -&gt;검사유무를 떠나서 간보조제는 오래 급여 필요하다고 안내.     i/d low fat 건사료 및 캔사료 out    [복부초음파_full scan by Hyuna]  Findings  1. 담낭 내 약간의 점액성 슬러지 및 석회화된 물질 관찰됨, CBD의 부분적인 확장 (3.2 mm) 관찰됨  2. 간 에코의 전반적인 상승  3. 췌장의 비후 (12.4 mm) 관찰되나 에코 양호  4. 좌측 부신의 비후 (7.1 mm)  Imaging Dx &amp; DDx  - Extrahepatic biliary tract obstruction  - Steroid hepatopathy / Vacuolar hepatopathy / Hepatic lipidosis  - Chronic pancreatitis  - Hyperadrenocorticism  Comment  - 쿠싱 감별/치료 후 간수치의 지속적인 상승이 있을 시 EHBO의 확인을 위한 CT 촬영이 추천됩니다.      </t>
  </si>
  <si>
    <t xml:space="preserve">김순자(ref,번동강북)                    </t>
  </si>
  <si>
    <t xml:space="preserve">꼬미                                    </t>
  </si>
  <si>
    <t xml:space="preserve">[refer.]    주호소) 왼쪽 요척골 골절 진단 받고 내원.    현증경과) 오늘 아침에 테이블에서 뛰어내려서 수상    예방접종) 기초접종 완료    사육환경) 실내생활견. Alone    사료) 일반 건사료      O)  1. 신체검사  - Mental : Bright, alert, responsive  - T: 38.8도, HR: 150 bpm, RR: 36 회/min  - BCS: 3/5  - MMC , CRT: Normal  - 탈수평가 : Normal    2. 혈액검사  - CBC: Mild leukocytosis, mild anemia  - S-chem (10 EA): No remarkable findings      3. 영상검사  - Left radius and ulnar diaphyseal short oblique Fx.    Dx/Ddx)  Dx: Left radius and ulnar diaphyseal short oblique Fx    A)  골단간 변위가 심하여 수술적 교정 필요함.    P)  금일 요척골 골절 수술 예정.      Sx) Lt. radius reduction and fixation w/ 1.2 mm locking plate    1. Surgical procedure  - Dorsal recumbency  - Routine craniolateral approach to fracture site  - Reduction of fractured radius and re-alignment  - Fixation w/ 1.2 mm locking plate  - Close muscles, SQ, and skin routinely    2. Surgical findings  - No remarkable findings        Tx)  - 수술 후 진통관리: Fentanyl CRI and fentanyl patch  - 수액처치 : Fentanyl CRI 종료 후 하트만 유지 속도  - 주사제 :   1. Cefazoline 22 mg/kg IV bid  2. Famotidine 0.5 mg/kg IV bid  3. Meloxicam 0.2 mg/kg SC for loading and 0.1 mg/kg SC as a maintenance dose     </t>
  </si>
  <si>
    <t xml:space="preserve">한성호(ref.광화문)                      </t>
  </si>
  <si>
    <t xml:space="preserve">태양                                    </t>
  </si>
  <si>
    <t>복부팽만</t>
    <phoneticPr fontId="1" type="noConversion"/>
  </si>
  <si>
    <t xml:space="preserve">[refer.광화문]    의뢰병원관련  - 진료전 전화완료(O)   - 진료후 전화완료(O)   - 초진일 전화 안됨(  )  - 원장님 요청사항 :    주호소)  - 복부팽만    현증경과)  - 배가 너무 불러있음. 눈 검진 차 내원했다가 복부팽만 incidental로 확인되어 의뢰됨. 보호자 분 느끼시기엔 최근에 불러온 것 같다고 느낌.   - 식욕 양호. PUPD는 별로 못 느낌. 저녁에 약간 물 많이 먹는 듯 함.   - GI sign 양호. 배뇨 양호.   - 조금씩 체중이 증가하는 편. 작년 5kg대에서 올해 6kg대. 피부상태도 양호함.   - 마지막 생리 작년 봄에 하고 하지 않음. 외음부 삼출물 없고 핥지도 않음.   - 요즘 운동량 줄었음. 코 고는 것과 같은 증상이 조금 더 보임. 활력은 약간 더 저하.     - 눈은 광화문에서 관리 중.     예방접종)  - all done. HW (+)    사육환경)  - indoor. alone    사료)  - 일반사료.     O)  1. 신체검사  - Mental : alert.  - HR 150, RR 24  - BCS 5/9  - MMC pink, CRT &lt;1s  - 탈수평가 : &lt;5%    2. 혈액검사  - CBC   - S/C : TG 130, ALT 158  - IDEXX 갑상선 panel 의뢰.    3. 영상검사  - 방사선 : 흉부 NRF, 복부 방사선 상 장내 다량의 음식물과 방광확장으로 인해 복부 팽만 확인됨.     [복부초음파_full scan by Hyuna]  Findings  - 양측 자궁각의 낭성 변화 / 비후는 심하지 않음  Imaging Dx &amp; DDx  - Cystic endometrial hyperplasia    4. 소변검사  - USG 1.002  - pH 6, pro 1+  - 요침사 상 특이사항 없음.     Dx/Ddx)  - isosthenuria (kidney problem/hormone problem)    A)  - 등장뇨 확인되는 바 PUPD 가능성 높음. 이에 따라 hypothyroidism 감별 위해 갑상선호르몬 검사 진행함. 배제될 시 일시적인 등장뇨일지 재검 필요함. 또한 금일 식후 내원하여 절식 후 TG 재측정 진행하기로 하였음.   - 검사 결과 나오면 그에 따라 향후 진료 방향 정해질 예정.    - 현재 복부팽만은 소장 내 다량의 음식물과 방광 확장에 의한 것으로 생각됨. 자주 산책 시켜주시고 소량씩 급여하시도록 안내.     P)  - 갑상선 패널 결과 나오면 재진.     </t>
  </si>
  <si>
    <t xml:space="preserve">여문비                                  </t>
  </si>
  <si>
    <t xml:space="preserve">소시지                                  </t>
  </si>
  <si>
    <t>림포마의심</t>
    <phoneticPr fontId="1" type="noConversion"/>
  </si>
  <si>
    <t xml:space="preserve">  어제 밤에 2번 구토.(위액)  오늘 오전 10시 사료 먹고 구토.   어제 설사 1회.  사료 - 로얄캐닌 베이비캣    O)  [복부초음파_Full scan + GI by Joohee]  Findings  1. 비장 실질 전반에 걸쳐 hypoechoic foci 산재되어있음  2. 소장의 대다수의 분절에서 근층의 비후 확인됨. 맹장 벽비후 확인됨.  3. 장간막 림프절의 심한 비후(9.8 x 26 mm)와 복강 전반에서 복막염 소견 확인됨. 복수는 확인 되지 않음.  4. 췌장 body part 의 에코상승 확인되며 주변 복막염 소견 확인됨  5. 신장의 미약한 불규칙한 변연 확인됨  Imaging Dx &amp; DDx  - FIP(dry type), lymphoma  - Peritonitis  - Severe lymphadenopathy  - GI : Enteritis with cecum inflammation, IBD, lymphoma  - Chronic pancreatitis with focal peritonitis  Comment  - 주기적인 초음파 재검사를 통한 병변의 모니터링이 추천됩니다.    A)  - 복막염, 림포마, IBD 등이 의심되는 상황.   - 먼저 내복약부터 우선 처방 원하심.   - 조직검사도 안내드렸고, 조직검사를 예약했다가 취소.     P)  - 1주뒤 재검 / 소화기증상 심할 경우 바로 내원안내.    ** 1/6  </t>
  </si>
  <si>
    <t xml:space="preserve">이재민                                  </t>
  </si>
  <si>
    <t xml:space="preserve">루이                                    </t>
  </si>
  <si>
    <t>발적, 소양감</t>
    <phoneticPr fontId="1" type="noConversion"/>
  </si>
  <si>
    <t xml:space="preserve">다른병원 다니시다가 계속 재발하여 집가까운 병원 다니려고 내원하셨습니다  유년기봉와직염 진단받으셨습니다    약먹으면 호전, 시간 지나면 다시 재발, 안검부터 재발한다고 함    그동안 스테로이드를 쭉 먹었지만 간수치 검사가 되어있지 않아 오늘 추천드리고 진행, ALP 수치 약간 상승    보호자님 원하셔서 내복약 2주 처방    유년기봉와직염이라면 1세 전후로 사라지지만 그래도 증상 지속시 다른 질병 감별위한 검사 필요성 고지  </t>
  </si>
  <si>
    <t xml:space="preserve">오흥석                                  </t>
  </si>
  <si>
    <t xml:space="preserve">큐리                                    </t>
  </si>
  <si>
    <t xml:space="preserve">345,040원 -선납 김승희      S)  - 지난번에 처치받고  어제까지 잘 놀고 잘먹고 잘 지냈음  - 어제밤부터 구토 1회 조금하고 설사 1회   - 식욕부진    O)  _ aus : NRF  - MMC: PINK  - 5% dehydration  - BT : 40.4  - blood work : WBC(31), SAA(49.3) 외 특이사항없음  - 분변검사 : 세균증식, 상피세포 과다 출현    CE)  - 검사상 고열과 염증수치의 증가와 설사구토로 보아 세균성 장염에 대한 처치 합니다.   - 내재되어 있는 복막염은 언제든지 발생할수 있음 안내   - 어린고 면역이 아직 완전하게 형성되지 않은 개체이므로 단순 장염으로도 위험해질수 있음 고지   - 익일까지 입원처치하며 경과 보기로 함    </t>
  </si>
  <si>
    <t xml:space="preserve">최정은                                  </t>
  </si>
  <si>
    <t xml:space="preserve">장군이                                  </t>
  </si>
  <si>
    <t xml:space="preserve">S)  토요일에 종합, 코로나 접종.    사상충 키트 양성.   방사선 : 폐동맥 확장 설명들으심.     1주일전부터 기침, 호흡 불량, 운동불내성 / 토요일부터 혈뇨, 기력감소.   복부팽만은 전보다 더 진행된것은 아님.     사상충 내과적 치료는 힘들것 같다고 설명들으심.     O)  - CBC ; mild anemia  - Chem : ALP, Chol, Ca elevated / Hyperglobulinemia  - Elect ; NRF  - D-dimer : normal range  - 소변검사 : USG 1.011, pH 6, Ca ox crystal, not RBC  - CXR : mild MPA bulging, blunt liver margin  [심장초음파 by Hyuna]  Findings  1. 폐동맥 내 심장사상충 성충 관찰됨  2. 우심방, 우심실, 폐동맥 확장 관찰되지 않음  3. TR : 3.03 m/s   4. MR : moderate / MV remodeling : moderate  5. 이완기능 : 양호 (E/A ratio 1.06, E'/A' ratio 0.9, EDVI 49.1 (Ref. 44.9))  6. 수축기능 : 양호 (ESVI 8.5 (Ref. 16.6))  7. LA 압력 : 양호 (E peak 0.98 m/s)  8. LA/Ao ratio : 1.46  9. LVd/Ao ratio : 2.26  DDx  - Dirofilariasis  - Degenerative mitral valve disease    A)  - Heartworm infection stage3 / mild MVD &amp; PAH   - Cushing susp.     P)  - 내일 공복하에 내원하셔서 복부초음파 / acth 검사 진행 예정.   - 검사 결과 확인 후 심장사상충 치료 진행 시작 예정.   - 복부 초음파 검사결과 확인 후 췌장염 검사 진행할 수도 있음.     ** 11/7      </t>
  </si>
  <si>
    <t xml:space="preserve">이상민                                  </t>
  </si>
  <si>
    <t xml:space="preserve">밍키                                    </t>
  </si>
  <si>
    <t>쓰러짐</t>
    <phoneticPr fontId="1" type="noConversion"/>
  </si>
  <si>
    <t xml:space="preserve">우승지선생님 3시예약 보조제처방/기절    S)  한달전에 밤에 갑자기 잠결에 보니 누워서 버둥거림   : 코막힌것처럼 그렁그렁 소리를냄    - 지난 금요일 소리지르면서 쓰러짐  : 혀나와있고 일으켜 세워보려고 했더니 축 늘어짐, 의식 없음 / 배변, 배뇨 동반됨   : 본원 응급내원하였으나 오면서 괜찮아짐   - 평소에 왼쪽 하복부 긁고 뭔가 있는 것 같은 느낌이 드심   - 눈도 안보이는것 같고 소리도 못듣는 것 같음     O)   - T 39.2 P120 R 24 / 심잡음 G3, PMI: Lt apex   - 전신탈모 심함 / 우안 각막부종 의심, 좌안 백내장   - BA   : Non regenerative anemia, Thrombocytosis   : Azotemia (BUN 41, Cre 1.0)   : ALT, ALP 증가   : Hypercholesterolemia, Hypophosphatemia    [복부초음파_Full scan]  Imaging Dx &amp; DDx  - Hepatic mass (Primary hepatic neoplasia / Hepatic nodular hyperplasia)  - Chronic kidney disease  - Urolithiasis  - Uterine complex, Ovarian remnant suspected  Comment  1. 초음파로 정확한 크기 측정이 불가한 크기의 간 종괴 관찰됨, 활발한 혈류반응, 불균질한 에코로 관찰되며 상복부 전체를 차지하고 있어 유래된 간엽을 확인할 수 없음 / CT 촬영 추천됨  2. 양측 신장 피질 에코 상승, 불규칙한 변연, 다발성 낭포 및 결석  3. 방광 벽 양호, 방광 내 8.1 mm 크기의 결석 확인됨, 근위요도 확장  4. 절제되고 잔존한 자궁의 확장 및 액체 저류 (벽 비후는 관찰되지 않음) / CT 촬영시 잔존난소 확인 필요  5. 간 종괴에 의해 프로브로의 복부 압박이 불가하며 위의 뒤쪽 변위에 의해 위내 가스 artifact 로 양측 부신 스캔이 불가함  Radiologist: 이현아, DVM, MS    A) 간종양, 방광결석, 만성신부전, 백내장    - 간종양에 대하여 CT촬영 및 수술, 조직검사 / 방광결석 제거술 등의 상위검사 안내드렸음   : 마취, 수술 등 원치않으심, 호스피스 케어 요청   - 전신 탈모, 피부 병변이 호르몬 질환 의심되나 금일 복부 초음파상 부신 스캔 어려움. 추가 호르몬검사 원치않으심   - 히스토리상 강직성 경련 가능성 높아보임. 뇌내 병변 가능성 안내드림     Tx)   - Gabapentin 10 mg/kg BID  - UDCA 10 mg/kg BID  - Silymarin 10 mg/kg BID    - 레날어드밴스 처방.     P)   - 호스피스 케어.  추가 문의사항 있을시 전화주실 예정         - 레날 어드밴스   - 진통제     </t>
  </si>
  <si>
    <t xml:space="preserve">이은지(ref.대형)                        </t>
  </si>
  <si>
    <t xml:space="preserve">삼식                                    </t>
  </si>
  <si>
    <t>웰시코키</t>
  </si>
  <si>
    <t>혈뇨, 핍뇨</t>
    <phoneticPr fontId="1" type="noConversion"/>
  </si>
  <si>
    <t xml:space="preserve">[refer.] 대형AH    의뢰병원관련  - 진료전 전화완료( O )  - 진료후 전화완료( O )       주호소) 혈뇨, 핍뇨    현증경과)  - 내복약 처방 이틀 후부터 혈뇨 없었으나, . 배뇨 자세 취하나 아주 찔끔씩 나오기만 하고 시원하게 보지 못함.   - 어제 저녁 구토 수회. 기력 없어 설탕물만 먹이시고 금식 시킴. 식욕은 보임.  - 중성화 1년 미만일때 진행함    - 혈뇨 보기 한달 전쯤부터 사료 먹다 안먹다 함. 여행스트레스라고 생각했는데 그냥 뒀을때 3일 동안 절식.  혈뇨 보기 이틀 전 사료 변경했었는데 조금 먹음.   - 배변 계속 물렀었으나, 사료 변경 + 약 먹인 이후 변 형태 갖춰가는 중    예방접종)  all done.       사료)  - 내추럴 코어 (소프트 델리)로 변경    O)  1. 신체검사  - Mental : alert  - T 38.7, HR 132bpm, RR 36/min  - BP 120mmHg  - BCS 3/5  - MMC pink, CRT &lt;1.5s    2. 혈액검사  - CBC : NRF  - S/C : NRF  - Electrolytes : hypoK  - CRP : 13.6  - D-dimer : 8.2    3. 영상검사  [복부초음파_full scan by Hyuna]  Findings  1. 전립선의 저에코성, 혼합에코성 변화 및 불규칙한 변연으로의 종대 / 혈류반응 관찰됨  2. 요추하림프절 양호  3. 방광벽 비후 (3.8 mm) 및 방광 내 소량의 슬러지 및 결석사  Imaging Dx &amp; DDx  - Prostatic neoplasia  - Cystitis    4. FNA  - 악성도 높은 종양 상피세포들 다수 관찰됨  ; 여러 개의 핵소체, 이핵 세포, 뚜렷한 핵 대소부동증, 다양한 색 대 세포질 비율     Dx/Ddx) Prostatic Tumor     A)  전립선종양 (adenocarcinoma susp.)  악성도 높은 종양으로 예후 길지 않음 안내..  환자 스트레스로 인해 복부 초음파로 세밀한 전이 평가 어려워 CT 필요.  수술적 교정은 palliative therapy. 다음 내원시 외과 상담도 같이 진행.      Rx)  - 내복약 :   piroxicam 0.3mg/kg SID   misoprostol 5ug/kg BID   amoxicillin-clavulanic acid 12.5mg/kg BID   clopidogrel 3mg/kg SID    P)  - 금요일 재검 (11/10 2시반)  - 집에서 배뇨곤란 심해질시 바로 연락주시고 내원    </t>
  </si>
  <si>
    <t xml:space="preserve">이재인                                  </t>
  </si>
  <si>
    <t xml:space="preserve">카롱                                    </t>
  </si>
  <si>
    <t>콧물, 눈물</t>
    <phoneticPr fontId="1" type="noConversion"/>
  </si>
  <si>
    <t xml:space="preserve">[야간 by 현수]  - 식사 하지 않음  - 그 외 특이사항 없음  - 소화기 증상 확인 된 것 없음     [주간 by 혜]  - 식욕 : 츄르 잘 먹음. 참치캔+츄르 숟가락으로 주면 잘 먹음.   - 배변/배뇨 없음.   - 보호자님께서 건강상태 염려하셔서 기본혈액검사 진행. NRF.  - IV line 장착 및 수액처치 진행    : N/S + 영양제(Vit B, 타우린, 카토살, Ornipural)      - 목둘레 17cm    : 보호자님께서 목걸이 미리 주문하신다고 하셔서 목둘레 재드림.(안내 완료)    안녕하세요. VIP동물의료센터 수의사 김혜정입니다. 카롱이 목둘레는 17cm 입니다. 딱 맞게 잰 사이즈예요.  검사결과는 아직 안나왔구요.  츄르는 매우 잘 먹고 있습니다.  아직 배변/배뇨 없고 기분은 많이 풀린듯해요. 검사 결과 나오면 연락드리겠습니다.    - 보호자님 전화 상담 완료.  - PCR 결과 나오는대로 퇴원 예정.     : 금일 PCR 결과 나오면 금일 퇴원.  내일 나오면 내일 퇴원.    - PCR 결과 확인    : Campylobacter, Clostridium 만 양성 확인됨.       - 금일 퇴원 진행 :    - 내복약 일주일분    - 락토벳 1box : 1/2포 po bid     - 안약 2종류      1) 오큐플리딘(준비실 냉장고, 개인꺼) : 2~3 회.      2) 항생안약(가티플로, 개인꺼, 입원장위) : 2~3 회.     - 플루맥스 새거 챙겨드림.    - a/d can 및 츄르 남은것 챙겨드림.  (a/d can 에 츄르토핑해서 숟가락으로 먹여주세요)    - 활력/식욕 및 구토/배변상태 등 모니터링 당부드림. 이상소견 보이면 내원하셔야 합니다.         </t>
  </si>
  <si>
    <t xml:space="preserve">김미연(ref.길음)                        </t>
  </si>
  <si>
    <t xml:space="preserve">* 2,627,200원 선납 - 그림    Dr.조서현    Subjective)    당일 수술위해 내원.    Objective)    Radiographic exmination  : Medial displacement of humoral head  : no glenoid dysplasia observed.      Laboratory examination  CBC : NRF  Elec : NRF  S-chem : Elevated ALP  Coag : NRF    Assessment)  Medial shoulder luxation      Plan)  Sx) Medial shoulder luxation open corrective surgery.  : 150LBS Ligafiba 이용하여 교정.  : 내측 견갑에 1.5mm 10mm Screw로 고정.  : 내측 상완골에 2.0mm 18mm Screw로 고정.     술후 관절 가동성 이상없음.    입원관리 예정.      Assessment)        Plan)        </t>
  </si>
  <si>
    <t xml:space="preserve">정명애(ref.청계웰니스)                  </t>
  </si>
  <si>
    <t>호흡이상</t>
    <phoneticPr fontId="1" type="noConversion"/>
  </si>
  <si>
    <t xml:space="preserve">어제 저녁 생고구마를 먹고 호흡이상으로 광진동물병원에서 진료 후 호전 없어 오늘 본원으로 내원    -방사선 : 식도내 이물 소견 명확히 보이지 않으나 TC grade 4 로 굉장히 심한 단계    일단 상태 안정 후 내시경 확인하여 식도 이물 확인하고 위내로 밀어넣음    심장초음파상 심장 큰 이상 없음    산소 및 내복약 투약하면서 이틀간 지켜본 후 11월9일 목요일 퇴원 예정    [심장초음파 by Hyuna]  Findings  1. MR : mild / MV remodeling : mild  2. TR : 2.74 m/s   3. 이완기능 : 양호 (E/A ratio 0.53, EDVI 29.2 (Ref. 40.6))  4. 수축기능 : 양호 (ESVI 3.9 (Ref. 14.8))  5. LA 압력 : 양호 (E peak 0.47 m/s)  6. LA/Ao ratio : 2.09  7. LVd/Ao ratio : 2.19      </t>
  </si>
  <si>
    <t xml:space="preserve">강민정                                  </t>
  </si>
  <si>
    <t xml:space="preserve">요롱                                    </t>
  </si>
  <si>
    <t>안방수 누출</t>
    <phoneticPr fontId="1" type="noConversion"/>
  </si>
  <si>
    <t xml:space="preserve">s)  - 오늘 6시 -6시반사이에 소리를 질러서 확인해 보니 안구 내 안방수 흘러나오고 통증 호소  - 항생제와 인공누액만 넣고 계셨음  - 각막 궤양 때문에 다른 안약은 안 넣고 계셨음  - 8월 말 부터 안과 질환 관리 중 ; 3개월  ; 수정체 전안방 탈구  - 마지막 혈검은 몇 년전  - 유선종양 다수 있음   - 진통제와 치매 증상으로 혈검 하셨었음 ; 2달전 장안점 ; 간수치 경미한 정도  - 먹고 있는 약은 멜라토닌 , 치매약, 진통제   - 오늘 아직 식사 안햇음  - 안방수 흘러나오는 상황 되면 안구 적출 응급수술 필요하다고 장안 점에서 들었음      A)  - 우측 안구파열  - tra 3mg , cefa 30mg, famo 0.5mg SQ   - 환자 노령이나 현재 혈검상 경미한 leukocytosis, anemia, hyperkalemia, prerenal azotemia 외엔 특이사항 없음  ; no murmur  ; mild coarse crackled sound , 기관지염 외 폐야 양호  - 응급 안구 적출술 필요 / 내과적으로 2차감염과 진통 처치 하면서 안로 시키는 방법 정도만 optoinal 할 것으로 판단됨  - 유선종양의 경우 치료 하지 않으시는 상태임 (흉부방사선상 전이소견은 뚜렷히 확인되진 않음)    P)  - 10시까지 보호자분 기다리신 다고 합니다.  환자 분리불안과 인지장애증후군 중증도 이상으로 면회실에서 수액 처치/ 외과 응급 상담 해주세요.      -----------------------------------------------------------  외과 조서현과장 상담.    : 각막 궤양으로 인한 안구파열 증상으로 외과로 transferred.  : 해당 증상에 대한 치료방법은 수술적 적출이 권장됨.  : 보호자님 환자의 나이 및 마취 위험성에 대한 걱정이 있으셔서 수술적 교정은 원치 않으심.  : 항생제 및 진통제 점안, 복용으로 자연적 안구퇴축 기다리기로 하심.    Rx)   Po med)  Amocla 12.5mg/kg PO BID  Famo 0.5mg/kg PO BID  Tramadol 4mg/kg PO BID    OD) Topical agent  Ofloxacin TID   Brofenac BID  안과 소독액 BID  </t>
  </si>
  <si>
    <t xml:space="preserve">주혜란                                  </t>
  </si>
  <si>
    <t xml:space="preserve">몽돌이                                  </t>
  </si>
  <si>
    <t>기력저하, 식욕저하</t>
    <phoneticPr fontId="1" type="noConversion"/>
  </si>
  <si>
    <t xml:space="preserve">S) 위종양, 비장종양    O)  - 저번주 목요일 미용함  - 그다음날 가벼운 산책이후에 열이나고 기력이 떨어지고, 식욕저하 발생함  - 근처병원에서 검사 진행시 위종양, 비장종양 있다는 말씀들으심  - 혈액검사에서는 특이소견 없었다고 함  - 체온은 정상  - 거의 일주일동안 우유만 먹었음  - 혈액검사상 WBC 감소, mild한 anemia  - CRP 100  - CPL 90정도    A)  - 위종양이 있기는 하지만 급성염증을 일으킬만한 다른 질환여부도 같이 평가가 필요할수 있음  - 내일 초음파검사 및 CT 촬영예정  - 입원치료 진행함  </t>
  </si>
  <si>
    <t xml:space="preserve">우비                                    </t>
  </si>
  <si>
    <t xml:space="preserve">cc: 여아 중성화    S)  - 식욕, 활력 양호  - 구토 설사 없음  - 월요일에 퇴원하시길 원하심    O)  - T:38.9  - 혈액검사  :NRF      P)  - 11/27, 12시 퇴원 예정( 김혜정 선생님 예약)    </t>
  </si>
  <si>
    <t xml:space="preserve">이상현                                  </t>
  </si>
  <si>
    <t xml:space="preserve">쫑아                                    </t>
  </si>
  <si>
    <t>목부음</t>
    <phoneticPr fontId="1" type="noConversion"/>
  </si>
  <si>
    <t xml:space="preserve">S)  현증경과)  - 7-10일 전부터 목 있는 쪽이 부었어요.   - 8/15부터 안과검진 중. 현재 양안 실명한 상태임. 건대 병원에서 종양 가능성 얘기 듣고 내원. 눈 때문에 MRI, CT 검사했었음.   - 잘 때 숨쉬는 소리가 이상해요.   - 식욕 양호. 구토, 설사 없음. 기력 약간 저하.   - 기침은 이전부터 보임. 더 심해지진 않음.     - 유기견 출신. 키우신지는 4년.     예방접종)  - all done. HW (+)    사육환경)  - indoor. 동거견 1마리.     사료)  - 일반사료.     O)  1. 신체검사  - Mental : 약간 무기력.   - T 39.0, HR 120, RR 24  - BP (#2) 130  - BCS 3/9  - no murmur, no crackle.    ** 체표림프절  - submandibular : Rt. 2.5x4cm, Lt. 2.5x4cm 눈사람 모양  - prescapular : Rt. 2.5x3, Lt. 2.5x3  - inguinal : Rt. 1.5x1.5cm, Lt. 3x3cm  - popliteal : Rt. 2x2.5cm, Lt. 2x2.5cm    2. 혈액검사  - CBC : PCV 34.9, PLT 179  - S/C : GGT 32  - electrolytes  - blood smear : mild toxic (seg 90, lym 3, mono 3, band 4), PLT 시야 당 4-5개.    3. 영상검사  - 흉부 : Lt. lateral 상에서 carina 부근에 1cm 가량의 연부조직 밀도의 mass 확인됨.   - 복부 : 매우 심한 비장종대. 중등도 이상의 간종대. 요추하림프절 종대로 인한 결장의 변위.  - 복부 초음파 : 비장의 심한 종대. 방광 앞까지 종대. 비장 내 honey comb sign. 담낭 내 슬러지 가득.     4. FNA  - popliteal : 중형 림프구 다수. 핵인 응축 다수 확인됨. 악성도 확인됨.   - 팝애니랩 PARR 의뢰함.     Dx/Ddx)  - Lymphoma susp.    A)  - PARR 의뢰한 상태이나 그럼에도 지금까지의 증거에서 lymphoma를 강하게 지시함. 가능성 매우 높을 것으로 생각됨. 림프구의 혈액도말상태는 양호하나 CBC 상 경미한 빈혈, 혈소판 감소 확인되므로 골수까지 전이됐을 가능성 배제할 순 없음. stage 4-5로 판단됨.   - 내일 내원하면 복부초음파 재검 및 소변검사 추가로 진행 예정.   - 보호자 분께는 항암치료에 대해 설명드렸고 비용부담 너무 호소하심. CP protocol 진행 고려 예정.     Rx)  - 내복약 :  BSA 0.263  PDS 40mg/m2 SID PO (2T/dose SID PO)    P)  - 내일 절식상태로 내원하여 복부초음파 및 소변검사 진행 예정.     </t>
  </si>
  <si>
    <t xml:space="preserve">김인경                                  </t>
  </si>
  <si>
    <t xml:space="preserve">보리                                    </t>
  </si>
  <si>
    <t xml:space="preserve">cc: 중성화 수술    O)  - T: 38.6  - 혈액검사  : Alb(3.9; mild high)/globulin(1.9; low)  : PLT (168; mild low)-혈액도말 상 NRF      CE)  - 혈액검사 상 globulin이라는 단백질이 약간 낮게 나옴. 아직 어린나이이므로 낮게 나왔을 수도 있지만 기생충감염이나 다른 장기들의 문제로도 낮게 나올 수 있으므로 3-4주 후 rechck 필요 안내  - 혈소판 수치도 약간 낮게 나왔으나 도말 상 이상없으므로 크게 문제 없어보임  - 남아중성화 지침서 설명드림.    P)  - 2/2,2시 후처치 예약  </t>
  </si>
  <si>
    <t xml:space="preserve">송민규                                  </t>
  </si>
  <si>
    <t>Persian Cat(페르시안 고양이)</t>
  </si>
  <si>
    <t>구토, 식욕부진</t>
    <phoneticPr fontId="1" type="noConversion"/>
  </si>
  <si>
    <t xml:space="preserve">s)  - 어제 동거묘가 혈변으로 사망함 (같은 펫샵에서 분양)  - 1달 전에 펫샵 분양 (3마리 같이)  - 오늘 구토 있고, 식욕부진 시작, 기력저하 동반    a)  - fpv(+)  - 분변검사상 심등도의 DYSBIOSIS  - 백혈구 0, 중등도의 빈혈 동반  - 범백혈구감소증 환자로 보존 처치 필요 ; 입원 관리 하더라도 예후 불량할 가능성 높음  ; 탈수 및 전해질 교정 하면서 2차감염 방지, 장 내 환경 조성 시작  - 입원 이후 다량의 설사 시작됨    p)  - 익일 2-3시경 펫샵 연계 병원으로 이송하실 계획  - 당일은 환자 안정화 위해 1일 입원 예정  ; 검사 결과 뽑아드리기로 함  - 수납 아직 안하심  </t>
  </si>
  <si>
    <t xml:space="preserve">SUNSHIME(순심이)                        </t>
  </si>
  <si>
    <t>Old English Sheepdog(올드 잉글리쉬 쉽도그)</t>
  </si>
  <si>
    <t>소화기(Gastroenterology)</t>
  </si>
  <si>
    <t>설사 - 만성(Diarrhea - Chronic)</t>
  </si>
  <si>
    <t>비장염</t>
    <phoneticPr fontId="1" type="noConversion"/>
  </si>
  <si>
    <t>대장성설사</t>
    <phoneticPr fontId="1" type="noConversion"/>
  </si>
  <si>
    <t xml:space="preserve">S)  - 전반적인 상태는 양호  - Wax &amp; wane하게 대장성/수양설 설사    O)  [복부초음파_Full scan + GI by Joohee]  Findings  1. 비장 hilus에 고에코성 영역 확인됨  2. 소장의 다수 분절에서 내강 내 gas 확인됨  Imaging Dx &amp; DDx  - Splenic fat, myelolipoma    A)  - 기존 문제였던 비장염, 방광염 , 임파선 종대 등은 현재 정상으로 확인됨  - 만성 대장성 설사에 대해 기본적인 보조제만 처방  : 지속시 추가 검사 필요할 수 있음    P)  - 향후 재검은 하람이와 함께 1년 주기 권장  - 외과 진료는 1.5년령이 된 후 하기로 하심   </t>
  </si>
  <si>
    <t xml:space="preserve">최시숙                                  </t>
  </si>
  <si>
    <t xml:space="preserve">꼬마                                    </t>
  </si>
  <si>
    <t>고혈당</t>
    <phoneticPr fontId="1" type="noConversion"/>
  </si>
  <si>
    <t>구토</t>
    <phoneticPr fontId="1" type="noConversion"/>
  </si>
  <si>
    <t xml:space="preserve">S) 구토, 구내염    O)  - 다른병원에서 구내염으로 인해 거의 전발치 진행함  - 최근 건사료는 잘 안먹음, 캔사료만 먹음  - 수요일과 목요일에는 구토증상 있었음  - 혈액검사 : globulin 상승(구내염 영향), 고혈당  - fpl : 음성  - T4 : 정상    [복부초음파_full scan by Hyuna]  Findings  1. 양측 신장 피질 에코 미약하게 상승됨  2. 췌장 양호  Imaging Dx &amp; DDx  - Interstitial or glomerular nephritis      A)  - 구토를 유발할만한 큰 질환은 보이지않음  - 일시적인 위장관의 이상, 운동성의 문제일수도 있음  - 구내염과 위장촉진을 위한 내복약 처방해보고 반응보기로 함  </t>
  </si>
  <si>
    <t xml:space="preserve">황은경(ref.미소-본원귀속)               </t>
  </si>
  <si>
    <t xml:space="preserve">꼼이                                    </t>
  </si>
  <si>
    <t xml:space="preserve">이첨판부전증, </t>
    <phoneticPr fontId="1" type="noConversion"/>
  </si>
  <si>
    <t>기침</t>
    <phoneticPr fontId="1" type="noConversion"/>
  </si>
  <si>
    <t xml:space="preserve">[refer.] 미소AH    의뢰병원관련  - 진료전 전화완료( O )   - 진료후 전화완료( 카톡 )       주호소) 기침    현증경과)  - 약 먹이시면서 간헐적으로 기침 있다 없다 했었으나, 최근 2-3일 간 약먹여도 기침 쉬지 않고 지속  - 실신 증상은 없음    - 배뇨 관련 정확히 판단안되시나 화장실에서 잘 보는 것 같음  - 정상변    예방접종)  - 사상충은 몇개월에 한번씩 하트가드 먹이심     사육환경)  - 동거견 1마리    사료)  - 잘 먹는 편이었으나, 근래 들어서 식욕 떨어짐  - 간식은 잘 먹는편 / 심장 처방 사료    O)  1. 신체검사  - Mental : alert  - T 38.4, HR 180bpm (murmur G IV)   - RR panting  - BP 160mmHg  - BCS 3.5/5  - MMC pinkish, CRT &lt;1.5s   - 탈수평가 : &lt;5%    2. 혈액검사  - CBC : HCT 37.9, PLT 672  - S/C : NRF  - Electrolytes : NRF  - Lactate : 0.9  - D-dimer : &lt; 0.1  - SDMA, proBNP : pending      3. 영상검사  - CXR   : CTR 0.66  : LA enlargement  : carina 부위 100% collapse    [심장초음파 by Hyuna]  Findings  1. MR : severe / MV remodeling : severe  2. 이완기능 저하 : stage 3 (E/A ratio 1.55, E'/A' ratio 0.57, EDVI 55.4 (Ref. 37.7))  3. 수축기능 : 양호 (ESVI 8.7 (Ref. 13.5))  4. LA 압력 증가 : severe (E peak 1.76 m/s, E/E' 23.97)  5. LA/Ao ratio : 1.56 (외측으로의 LA 종대 관찰됨)  6. LVd/Ao ratio : 2.09  DDx  - Degenerative mitral valve disease     [복부초음파_full scan by Hyuna]  Findings  1. 간 실질의 다발성 고에코 결절 / 간 비대  2. 양측 신장의 피질 에코 상승 / 좌측 신장 위축 (28.8 mm) / 양측 신장의 결석  3. 양측 부신 종대 (좌측 8.7 mm, 우측 10.0 mm)  Imaging Dx &amp; DDx  - Hepatic nodular hyperplasia  - Steroid hepatopathy  - Chronic kidney disease  - Urolithiasis  - Hyperadrenocorticism    Dx) MVI, TC/BC  Ddx) HAC    A)  - 현증인 기침은 심장질환 및 기관/기관지협착 악화로 판단됨  ; 심장질환은 주기적 모니터링에 따라 내복약 조절하며 관리 필요함 다시 고지  - 금일 검사상 확인된 간 및 부신 비대 관련하여 호르몬검사 다음 재검시 진행 권장    Rx)  - 내복약 :   Furosemide 2.5mg/kg BID   Pimobendan 0.4mg/kg BID   Ramipril 0.125mg/kg SID   Theophylline 10mg/kg BID   Sildenafil 1mg/kg BID   Acetylcysteine 20mg/kg BID      P)  - SDMA, proBNP 결과 나오면 전화 안내 후 다음 재진일 예약 예정    </t>
  </si>
  <si>
    <t xml:space="preserve">이선혜(ref.우리)                        </t>
  </si>
  <si>
    <t>SIRS, 췌장염</t>
    <phoneticPr fontId="1" type="noConversion"/>
  </si>
  <si>
    <t>구토, 식욕부진, 발작</t>
    <phoneticPr fontId="1" type="noConversion"/>
  </si>
  <si>
    <t xml:space="preserve">  S)  지난 주 콧물 증상으로 지역병원 내원하여 치료 중이셨음  지난 주 일요일 구토/식욕부진 시작  일주일 째 식사 전혀 못했음  식욕 없음  이번 화요일 이후 부터는 음수량도 부족    췌장염 진단, 급성 신부전 진단  심장약 작년 봄부터 먹었음; 이뇨제 포함이라고 들었음, 약한 약이라고 들었음 , 심부전 1단계라고 들으신 것 외의 진단명 없음    O)  - 내원 당시 심한 전지 강직 및 안구 진탕, PLR 소실  - 패들링 동반한 의식 소실된 전신 발작  - diazepam 0.5mg/kg , pheno 15mg/kgm, mida 0.4mg/kg  -levetriacetam 30mg/kg IV  ; 발작 멈추지 않아 사용했으나 신장 배설 되는 약이니 마지막 초이스로 선택바랍니다.  - 항경련제에 반응 좋지 않은 편; 프로포폴 까지 고려함  ; levetriacetam 주사 이후 패들링 정지하여 중단  - BP 142 (#2 커프)  - BUN 198, Cre 5.6, Phos 14.3  - 중등도의 빈혈과 경등도의 백혈구 상승 동반  - d-dimer 0.2  - 심등도의 대사성 산증 (++++)  - 유선종양 여러군데서 확인    - 짖을 때마다 항문 열리면서 변이 흘러나오는 양상  - barking 증상 지속  - 연하반사는 있음    A)  1. 급만성 신부전  - 이미 오래된 심장약 복용과, 췌장염, 전신 상태등 고려시 급만성으로 진행된 신부전과 전해질/전신 대사성 산증 확인  - 현재 내원한 주증인 전신 발작의 뇌외성 원인으로 고려되는 재사성 산증 1회 0.3 응급 교정 이후 발작은 안정됨  ; 그러나 barking 과 간헐적인 의식 소실 등은 남아있음  ; uremic seizure 시 대체적인 사망 가능성 높음 보호자 고지  - 무뇨/핍뇨기 진입시 48시간 이내 사망 가능함 보호자 고지  ; 현재 까지 확인된 소변은 어제 이후로 확인되지 않음       2. 뇌내성 원인  - 환자 나이, 품종 고려시 뇌내성 원인은 배제 할 수 없으나, 현재 환자 뇌외성 원인으로 고려대상인 심등도의 산증/신부전 교정 이후 안정화 되는 지에 따라 원인 감별은 신중히 고려할 필요 있음  ; 필요하다면 MRI 촬영 고지, 그러나 현 상태에서 우선순위로 고려대상으로 보기는 어려움.  ; 선 전신상태 안정화 처치.    P)  - 입원 처치 하면서 주간 인계 후 추후 치료 플랜 상담  </t>
  </si>
  <si>
    <t xml:space="preserve">지천                                    </t>
  </si>
  <si>
    <t>식욕저하</t>
    <phoneticPr fontId="1" type="noConversion"/>
  </si>
  <si>
    <t xml:space="preserve">S) 식욕부진    O)  - 일주일전에 원보호자가 외국에 가게되어서 다른곳에 임보맡김  - 3~4일전부터 식욕부진 증상 보임  - 혈액검사, 췌장염, 방사선에서 특이소견 없음    A)  - 스트레스성 식욕부진으로 보임  - 식욕촉진제 처방  - 하루 수액처치후 밤에 퇴원예정  </t>
  </si>
  <si>
    <t xml:space="preserve">손은유                                  </t>
  </si>
  <si>
    <t xml:space="preserve">밀크                                    </t>
  </si>
  <si>
    <t>정상</t>
    <phoneticPr fontId="1" type="noConversion"/>
  </si>
  <si>
    <t>사람약섭취</t>
    <phoneticPr fontId="1" type="noConversion"/>
  </si>
  <si>
    <t xml:space="preserve">CC: 사람 감기약 섭취    S)  - 사람 감기(알레르기 비염) 약 복용  - 언제 먹은 지 정확하게 모르나 대략 3시간 정도 경과된 것 같아 보임  - 이 후 이상증상 없었지만 불안해서 내원하심    O)  -T: 39.2  - P: 160  - 혈액검사  : 특이사항 없음    A)  - 혈액검사 상 특이사항 없었으나 정확히 섭취한 시간을 알 수 없어 약물이 흡수되긴 전일 수 있음.  - 흡수되면서 일어날 수 있는 여러가지 증상에 대한 모니터링 필요.( 신경증상, 빈맥, 서맥, 과호흡, 과흥분, 구토 설사...)  - 귀가하셔서 모니터링 하실 지 고민하셨지만 입원 모니터링하시기러 하심.  - 하루 정도 입원 후 주간에 주치의 선생님 판단하에 퇴원여부 결정.(금일 pm2-3시 정도라고 말씀드림)    &lt;주간 모니터링 by 정가영&gt;    O)  -mental: BAR  -ascultation (normal)  -HR (144)/ temp (38.7)  -배뇨 2회 확인/ 배변 X    A)  -전반적으로 상태 양호하며 아이 특이사항 없음  -체온 및 심박수 안정적으로 유지되며 소화기 증상 보이지 않음  -보호자분 개인적인 사정으로 오후 퇴원 불가능하여 오전 11시 반 퇴원 진행  -혹시라도 아이 흥분/호흡 불안정/소화기 증상 보일 경우 병원으로 문의 안내드림    </t>
  </si>
  <si>
    <t xml:space="preserve">강혜이                                  </t>
  </si>
  <si>
    <t xml:space="preserve">혜순                                    </t>
  </si>
  <si>
    <t>정상</t>
    <phoneticPr fontId="1" type="noConversion"/>
  </si>
  <si>
    <t>사람약섭취</t>
    <phoneticPr fontId="1" type="noConversion"/>
  </si>
  <si>
    <t xml:space="preserve">cc: 변비약 섭취    S)  - 사람 변비약 20-25알 정도 섭취  - 섭취한지 40분 정도 경과  - 이상증상 X    O)  -T: 38.8  - P: 133    tx.  - 구토 유발처치: 3% hydrogen peroxide 1ml/kg  - 5분 후 사료 및 내복약 구토 1회, 거품 구토 1회    A)  - 아직 섭취한지 얼마되지 않아 혈액검사 진행하지 않고 바로 구토 유발처치 진행. 이 후 주치의 선생님 배정 후 아이 상태에 따라 혈액 검사 진행 여부 결정.  - 구토 유발 처치 진행하여 구토한 상태이나 섭취한 약이 모두 나온건지는 확인할 수 없음.  - 추가적으로 흡수되는 약에 의해 일어날 수 있는 증상( 구토, 설사, 신경증상, 빈맥, 과흥분..)에 대한 모니터링 필요.    [주간 by 혜]  - 혈액검사 : 경미한 간수치 증가 ALT 80 외 NRF  - 활력 양호  - 배변 없음.     - 금일 퇴원 진행.      - 간수치 증가 안내드림.     - 배변 상태를 비롯하여 식욕/활력 등 전반적인 컨디션  모니터링 필요함 안내.     - 내복물약 (Sucalfate) 2ml po tid       </t>
  </si>
  <si>
    <t xml:space="preserve">허영란                                  </t>
  </si>
  <si>
    <t xml:space="preserve">찬돌이                                  </t>
  </si>
  <si>
    <t>체중감소</t>
    <phoneticPr fontId="1" type="noConversion"/>
  </si>
  <si>
    <t xml:space="preserve">S) 체중감소    O)  - 최근들어서 체중이 갑자기 많이 빠짐  - 특별한 소화기증상은 관찰되지않지만 다른아이들에 비해서는 구토가 좀더 잦은 편이라고 하심  - 털도 많이 푸석해짐    &lt;혈액검사&gt;  - severe anemia (19%, 탈수 감안하면 더 낮을듯)  - Globulin 상승(A/G ratio 0.3)    &lt;영상검사&gt;          A)  - 검사상 신장종양(lymphoma) 혹은 FIP의 가능성이 있음  - 정확한 진단을 위해서는 신장의 조직검사가 필요함  - 보호자분이 더이상의 검진을 원치는 않으심  - 더 상태 않좋아지면 안락사 고려중이심  </t>
  </si>
  <si>
    <t xml:space="preserve">박혜상(ref.서울종합)                    </t>
  </si>
  <si>
    <t xml:space="preserve">토실이                                  </t>
  </si>
  <si>
    <t>요척골골절</t>
    <phoneticPr fontId="1" type="noConversion"/>
  </si>
  <si>
    <t xml:space="preserve">5/8 1,570,000원 선납 - 수민    S)  - 컨디션 특이사항 없음.  - 금식완료.      O)  - B.A.R  - 혈액검사  * CBC: N.R.F  * S-chem: N.R.F  * Elect.: N.R.F  * PT, aPTT: Normal    - 방사선검사  * Thorax: N.R.F      A)  - 금일 수술 진행에 이상 없음.    Sx) Rt. radial &amp; ulnar Fx repair  1. Anesthesia   1) Premedication      - Atropine 0.04 mg/kg SC      - Fentanyl 0.003 mg/kg IV      - Midazolam 0.2 mg/kg IV   2) Induction: Propofol 4 mg/kg IV   3) Maintenance: Isoflurane    2. Surgical procedure  - Dorsal recumbency  - Craniolateral approach to the Rt. radius.  - Fracture site was identified and reduced manually.  - Fixation was achieved by 1.2 locking T-plate.  - Abdominal median incision was performed 1 cm caudal to umbilicus. (Skin incision length: 2 cm)  - Greater omentum graft was harvested at the margin of the greater omentum. (3 x 3 cm)  - The omentum graft covered over the plate and fracture site on medially and laterally.  - Closure was performed routinely.      3. Surgical findings  - 골절 부위 lateral 쪽으로 육아직 일부 형성.    4. Comments  - 8주 간의 안정가료가 요구되며, 정기적인 방사선 촬영을 통한 유합 과정 확인 필요.      Operator)  안승엽, DVM, PhD  VIP동물의료센터 외과 과장  Direct: 02-953-0075 (내선 203)  E-mail: vip_surgery@vipah.co.kr      P)  Tx:  - Post-OP analgesia: Fentanyl CRI followed by fentanyl patch.    1. Cefazolin 22 mg/kg IV bid  2. Famotidine 0.5 mg/kg IV bid  3. Taurine 1 cc IV bid    Rx:  - Firocoxib 5 mg/kg PO sid  (내일부터 투약)    CE)          </t>
  </si>
  <si>
    <t xml:space="preserve">조승연                                  </t>
  </si>
  <si>
    <t xml:space="preserve">캔디                                    </t>
  </si>
  <si>
    <t>폐수종(Pulmonary Edema)</t>
  </si>
  <si>
    <t>호흡곤란</t>
    <phoneticPr fontId="1" type="noConversion"/>
  </si>
  <si>
    <t xml:space="preserve">오늘부터 빈호흡 보여서 내원.   지난 8월 이후 검사가 진행되지 않아 그 사이에 심질환이 급진전되어있는 상황으로 의심됨.   건삭파열 진행도 의심된다고 안내드리고 우선 입원치료하면서 폐부종 완화시키고 2~3일간 호전되면 심초다시보고 약용량 조절해서 퇴원하기로 함.   내일 오늘 조제된 약 가지고 내원하시면 용량 추가해서 재조제 해드린다고 안내드림.     lasix 3mg/kg IV bolus  O2    625,000원 수납완료  </t>
  </si>
  <si>
    <t xml:space="preserve">아재곤                                  </t>
  </si>
  <si>
    <t xml:space="preserve">하트                                    </t>
  </si>
  <si>
    <t>여아중성화</t>
    <phoneticPr fontId="1" type="noConversion"/>
  </si>
  <si>
    <t xml:space="preserve">S)  OHE 위해 내원    O)  - Laboratory exam  *CBC: N.R.F  *S-chem (10 EA): N.R.F    - Radiographic exam  *Thorax: N.R.F    A) Healthy!!!    Sx) OHE  OP 송지은 AS 안승엽 Ant 김다혜    - No remarkable events during Sx.    </t>
  </si>
  <si>
    <t xml:space="preserve">이윤후                                  </t>
  </si>
  <si>
    <t xml:space="preserve">눈꽃                                    </t>
  </si>
  <si>
    <t>부정맥(arrhythmia)</t>
  </si>
  <si>
    <t xml:space="preserve">  -금손이에서 틀에 묶여서 일주일에 2번씩 3달 한방치료를 받은적이 있음  -너무 싫어하는 것을 3개월동안 진행을 해서 시침 자체를 너무 싫어함  -보행 상태로 판단했을때는 한방치료가 적극 추천되지만, 스트레스도 발작의 원인이 될 수 있을꺼라 판단되어, 레이져 치료를 실시함  -레이져 치료를 진행하면서 아이와 친해진 후 한방치료를 다시 시도해볼 계획임  -그 전까지는 레이져 치료를 실시하기로 함    PE)  - OD) 시력 불분명, OS) 부분/주변 시력 있다고 보임  - OU) PLR/palpebral/corneal 등 모두 정상  - 명확한 사지 신경이상은 불분명하나 우측 반신의 부중이 전반적으로 더 감소  - 요추부 back pain  - 기타 제반 상황은 초진시 평가와 유사  - No murmur, but arrhythmic    A)  - 초진 내원 시 이후 경과 의뢰병원 자료 참고  - 수술 후에도 발작 지속되나 명확한 진행성 혹은 호전 여부는 아직 판단키 어려움  - 최근의 경향 (2월 이후)만 보면 평균 월 1회 정도로, 대부분 trigger (특히 목욕 등)가 있거나 약물 지속시간 약화 (다음 투약 전 혹은 후)시 보인 경우가 많음  - 향후 발작 지속시 원인으로는   1) 뇌내 병소 자체의 변화 : 필요시 MRI 재촬영 필요하나 FMD 수술기 messi 부착되어 촬영 의미가 떨어질 수 있음  2) Trigger : 특히 과민, 목욕, 흥분, 기타 제반 상황 control 필요  3) 병발질환이나 합병증  - 향후 고지혈증/췌장염/간담도/신장 및 비뇨기/혈전/위장관 등 검진 및 관리 필요    P)  - 충분한 음수 및 적정체중 유지 + 적극적인 재활치료  - fT4 결과 여부에 따라 갑기저 병행 치료  - 약물 조정 후 단계적으로 PDS 추가 감량  - 다음 재검시   : T4 투약 시 재평가, 일부 혈검, 복초 + 요검사 + SDMA 예정    아침약,저녁약 서로 바꾸어서 복용하심 - 서정  </t>
  </si>
  <si>
    <t xml:space="preserve">이주현(ref.트윈스)                      </t>
  </si>
  <si>
    <t>기침</t>
    <phoneticPr fontId="1" type="noConversion"/>
  </si>
  <si>
    <t xml:space="preserve">[refer.] 트윈스 AH    주호소)  물마신 후 기침    O)  1. 혈액검사   - 특이사항없음    2. 영상검사  - 방사선 :  lateral 에서 경부 기도 확장된 듯 보임. 정확한 판단위해 CT 촬영 필요.  - CT : 특이하게 비스듬하게 눌린 종방향 TC 확인. (CT보고서 참고바랍니다.)      ; 경부기도 60% (G3)     ; 흉부기도 40% (G2)    Dx/Ddx)   - TC    A)  기침은 TC 및 그로 인한 기관점막 손상, 인후두부 예민 으로 인한 것으로 보임    Rx)  - 내복약 : 7days  Doxy 5mg/kg bid  pds 0.5mg/kg bid  theophylline 10mg/kg bid  famo 0.5mg/kg bid  silymarine 7mg/kg bid  UDCA 7mg/kg bid    - 얕은 그릇에 물주기, 물꼭지 이용, 받침대 위에 물그릇 두어 목 덜 굽혀지게 하기 등등 이용해 보실 것 안내드림  - 체중감량 중요성 엄청엄청 강조    P)  7일후 재진    </t>
  </si>
  <si>
    <t xml:space="preserve">백경빈                                  </t>
  </si>
  <si>
    <t xml:space="preserve">cc: 여아 중성화    S)  - 예방접종 완료  - 항체가 검사 완료  - 구토 설사 없음  - 식욕 활력 양호    O)  - T: 38.9  - 혈액검사  : ALP(150;increased)/NRF          Sx) OHE (performed by Dr.조)    Surgical procedure  : Midline incision  : Identified Uterus and ovary.  : Transected Ovarian artery and vein with Ligasure.  : removed the Uterus.  : Routine closure.    수술 종료.     내과로 인계.    </t>
  </si>
  <si>
    <t xml:space="preserve">김혜진(ref.서울종합)                    </t>
  </si>
  <si>
    <t xml:space="preserve">꼬맹이                                  </t>
  </si>
  <si>
    <t>빈혈-재생불량성(Anemia, Aplastic)</t>
  </si>
  <si>
    <t>CKD</t>
    <phoneticPr fontId="1" type="noConversion"/>
  </si>
  <si>
    <t xml:space="preserve">기침, 식욕부진, </t>
    <phoneticPr fontId="1" type="noConversion"/>
  </si>
  <si>
    <t xml:space="preserve">  아이가 기침을 계속하고 물 너무많이먹고 몸을 떠는게 심해짐    CC) 기침, 식욕부진, Shivering, 전이평가     S)   - 최근 다음증상이 너무 심해짐   - 밥을 너무 안먹음. 닭고기는 한번 먹고 안먹고 등심만먹으려고 함   - 이틀전에 묽은변 보았음   - 기침을 계속 하는 것 같아요     O)   - Mental: alert /활력 양호   - CRT pale~pink / CRT &lt;1s  - 유선종양 총 3개 확인. 크기변화는 없음   - 청진시 심잡음 G2, 우측 크래클 사운드 미약하게 청진     [방사선검사]  Imaging Dx &amp; DDx  - Tracheal collapse  - Bronchial collapse  Comment  1. 경부 및 thoracic inlet 위치 기관의 심한 static collapse (Grade 4)  2. 기관지의 미약한 허탈 관찰되나 심하지 않음  3. VHS 9.8 로 심장 크기 양호하나 약간의 LA bulging 관찰됨  4. 폐야 전반적으로 양호  * 현증인 기침의 원인은 심한 TC의 가능성이 가장 높음    [복부초음파]  Imaging Dx &amp; DDx  - Steroid hepatopathy / Vacuolar hepatopathy  - Nephritis / Chronic kidney disease  - Hyperadrenocorticism  - Cystitis  Comment  1. 난소, 자궁 양호  2. 간 비대 심하지 않으나 에코 약간 상승되어 있음  3. 양측 신장 피질 에코 약간 상승, 모양 및 크기는 양호  4. 양측 부신 종대 (좌측 10.9 mm, 우측 8.5 mm)  5. 방광 앞쪽배쪽벽의 미약한 내벽 증식 보이나 전반적인 방광벽 양호    Radiologist: 이현아, DVM, MS  VIP동물의료센터 영상의학과 2과장  Direct: 02-953-0075 (내선 204)  E-mail: vip_radiology@vipah.co.kr    - BA  : Non-regenerative anemia (PCV 36, 도말상 재생반응의 근거가 관찰되지 않음)   : Thrombocytosis (PLT 980)   : Azotemia (BUN 20 /Cre 1.6)   : Hypochloremia (105)     A) TC, BC, Chronic bronchitis, CKD / HAC    - 현증인 기침의 원인일 가능성 있으며, 만성 기관지염에 준하여 치료 시작   - 다음증상의 원인으로 쿠싱병의 변화 혹은 만성신장질환이 있을 수 있으며, 자궁축농증은 금일 배제되었음   -&gt; 추후 ACTH 자극검사 재진행할 예정   - Shivering,식욕부진의 원인으로 의인성 에디슨 배제위해 전해질 검사 진행. 전해질 검사상 NRF   - CKD IRIS stage 2 / 보조제복용 및 정기검진 권유드림   - 빈혈은 만성빈혈일 가능성 높고 CKD, 유선종양 등 만성 빈혈 발생 소인은 가지고 있는 환자임. 철분제 처방 시작. 수요일 CBC 리첵할 예정   - 혈소판 증가증은 쿠싱에 의한 응고항진 발생 가능성 있으며, 수요일 내원시 혈전 검사 후 clopidogrel 처방 여부 결정     P)   7/4 기관지염, 빈혈 재진 / ACTH 자극검사 후 증량여부 결정, clopidogrel 추가 처방 여부 결정     </t>
  </si>
  <si>
    <t xml:space="preserve">김한울                                  </t>
  </si>
  <si>
    <t xml:space="preserve">로지                                    </t>
  </si>
  <si>
    <t>Rag doll(래그돌)</t>
  </si>
  <si>
    <t>패혈증, 범백</t>
    <phoneticPr fontId="1" type="noConversion"/>
  </si>
  <si>
    <t xml:space="preserve">373,300(by 황영주)    S)  - 2일전 진료후에도 지속적인 식욕부진과 구토  - 설사 없음    O)  - aus : no murmur  - 안구, 구강점막 건조  - 피부탄력 감소  - BT ; 37.6, RR: 48  - FPV : -  - 분변검사 : NRF  - x-ray :  ascites  - 혈액검사 : WBC (0)    A) 범백혈구 감소증, 패혈증, 전염성 복막염 susp.    Tx) metronidazol 10mg/kg, cefa 25mg/kg, famo 0.5mg/kg, meto 0.5mg/kg iv    CE)  - 검사결과 매우좋지 않은 상황으로 1~2일 사이에 급격히  안좋은 상황이 올수도 있습니다.   - 잘 나아지지 않은 안구질환과 최근에 식욕부진과 복수, 마지막에 급격히 좋지 않은 결과로 보아 전염성 복막염이었을 가능성이 제일 큽니다.   - 고양이들에게는 제일 무서운 질환으로 미리 진단이 어렵고 마지막에나 알수 있는 경우가 대부분입니다.     [야간 by 홍]  - 입원후 급격한 체온저하와 기력저하 발생  - 04:30경 CPA  - 04:50경 여자 보호자분 오심  - 05:30분경 남자보호자 오심  - 보호자분 잘 이해 하셨고 엔젤스톤에 08시 예약잡으시고 바로 출발  </t>
  </si>
  <si>
    <t xml:space="preserve">신지윤                                  </t>
  </si>
  <si>
    <t xml:space="preserve">후추                                    </t>
  </si>
  <si>
    <t>신장(Nephrology)</t>
  </si>
  <si>
    <t>질염(Vaginitis)</t>
  </si>
  <si>
    <t>대장염</t>
    <phoneticPr fontId="1" type="noConversion"/>
  </si>
  <si>
    <t>연변, 빈혈</t>
    <phoneticPr fontId="1" type="noConversion"/>
  </si>
  <si>
    <t xml:space="preserve">S)  1. 귀  - 최근 피딱지 확인  : 양측 다 귀지/hair 다량  2. 연변  - 대장성 연변 및 이급후중, fibor 급여 중  3. 실신  - 최근 격하게 흥분 후 1회 조짐 있었으나 양호  4. 구토  - 당시 전정기 증상이었던 듯함    A) 검사결과  1. 신장  - 이전과 유사한 정도이나, 상승 경향보여 SDMA 추가 평가  - 경미한 P 상승, 경미한 소화기 증상 등 uremia 증상 가능성 있음  - 빈혈의 경우 SDMA 결과에 따라 stage II 이상이라면 관련된 문제일 수 있음  - 현재 확인된 실혈/출혈 등은 없는 비재생성 빈혈로 생각되어 우선 CKD에 의한 빈혈에 준한 관리 개시  - 이후 SDMA 상 신장 양호하다면 빈혈의 다른 원인 감별이 필요할 수도 있음  2. 연변의 경우 복합적인 원인에 의한 대장 기능저하로 판단됨, 당분간 프로맥스 병용  3. 심장의 경우 유지되는 것으로 생각되나, CRS영행 생길 수 있으므로 BNP 결과 판단  4. DPO의 경우 당분간 주1회 예정    P)  - BNP/SDMA 결과 통보  - 1주 후 Dr. 김도윤 앞으로 예약 (DPO 2차 : 1회 10ug, 반시린지)  - 5/29 동일하게 3차 투약 후 5/24~25 기존 주치의 재검 : CBC/신장수치/복초/요검사 등  </t>
  </si>
  <si>
    <t xml:space="preserve">유희진                                  </t>
  </si>
  <si>
    <t xml:space="preserve">레옹                                    </t>
  </si>
  <si>
    <t>마취미용</t>
    <phoneticPr fontId="1" type="noConversion"/>
  </si>
  <si>
    <t xml:space="preserve">  -진료비 인상/ 검사 비용 인상 안내완료  -내복약 투약 안내문 안내 완료  -미용 후 상처 부위/ 지혈 되지 않은 부위 보호자분께 안내드림    CC) 마취전 혈액검사/ 마취미용    S)  -1년 전 쯤 미용 진행 하심  -그 이후 마취 미용 진행 하지 않음  -2017년 11월 말 정도 신장수치 높게 확인됨   (SDMA- 20/ crea-2.0)  -8시간 금식 진행 완료    O)  -ascultation (normal)/ temp (39.0)  - 혈액검사: NRF  - OD: 안검염/경미한 공막충혈/ 결막충혈    얼굴 장화짧게 꼬리 엉킴20000+    tx.  - DZ 0.03ml/kg  - 내복약 3일 처방  - 피부소독약  - 항생 안약    A)  -미용 후 TPR 측정 완료. 체온 37.8 확인. 심박수/호흡양상 양호함. 뒷다리 비틀거림 확인됨. 약간 몽롱한 상태로 귀가 후 아이상태 모니터링 권해드림  -마취 완전히 회복되지 않았으므로 귀가 후 바로 식이 제공 금함. 음수 섭취 확인 이후 구토와 같은 소화기 증상 확인 필요. 완전히 회복 된 이후 식이 제공하되 평소 식이의 1/3 정도만 제공 권해드림    -미용 후 앞다리 상처 확인됨. 양쪽 뒷다리 지혈 충분하게 진행되지 않았음. 상처 부위 각각 보호자분께 안내드리고 예방적으로 내복약 3일 및 피부 소독약 처방 진행 권해드림  -양안 갈색 눈꼽 확인되며 우안에 대해서 소양감 있음. 지속적으로 눈 부위 긁으려고 해서 평소 넥칼라 착용 중  -오른쪽 눈 주변으로 안검염/충혈/미약한 결막충혈 확인되어 우선적으로 항생 안약 처방해드리되 정밀 안과 검사 진행 권해드림      </t>
  </si>
  <si>
    <t xml:space="preserve">서상혁                                  </t>
  </si>
  <si>
    <t xml:space="preserve">먼로                                    </t>
  </si>
  <si>
    <t>American Pit Bull Terrier(아메리칸 핏 불 테리어)</t>
  </si>
  <si>
    <t>차트소실</t>
    <phoneticPr fontId="1" type="noConversion"/>
  </si>
  <si>
    <t xml:space="preserve">맹은정(ref.쓰담쓰담)                    </t>
  </si>
  <si>
    <t xml:space="preserve">멍군                                    </t>
  </si>
  <si>
    <t>슬개골탈구</t>
    <phoneticPr fontId="1" type="noConversion"/>
  </si>
  <si>
    <t xml:space="preserve">1,500,000원 결제하셨습니다. - 미리    Dr.조서현    Subjective)    후지파행 증상으로 보행 의지가 좋지 않은 상황.    수술위해 외과로 transferred.    Objective)    Bilatera MPL  Rt. Grade 4  Lt. Grade 2    Laboratory examination  CBC : NRF  Elec : NRF  S-chem : NRF    Assessment)  Bilateral MPL      Plan)  Sx) Patellr luxation corrective surgery    Rt. Stifle joint  1. Trochear groove plasty : Block recession  2. Lateral imbrication suture  3. Medial releasing  4. Tibial Tuberosity Trasposition : 1.2Pin and 1.0Pin placed. Testion band Wire Placed..      Lt. Stifle joint  1. Trochear groove plasty : Block recession  2. Lateral imbrication suture  3. Medial releasing  4. Anti-rotational suture : 150LB ligafiba with button suture.    수술 종료.     입원 처치중    Fentanyl CRI        </t>
  </si>
  <si>
    <t>남아중성화</t>
    <phoneticPr fontId="1" type="noConversion"/>
  </si>
  <si>
    <t xml:space="preserve">CC: 남아중성화    [S]  - 금식 완료    : 아침에 사료통에 사료가 있었음  - 급하게 먹고 사료 구토 1회 있었음    [O]  - 혈액검사    : PLT 99    : ALP 112  - 방사선 촬영상 특이사항 없음    [Sx. by 조]    [P]  - 내일 오전 10:30 김종인 선생님 앞으로 후처치 예약    - 종인선생님, 실밥제거 예약 잡는 것 좀 부탁드릴게요!  </t>
  </si>
  <si>
    <t xml:space="preserve">양수연                                  </t>
  </si>
  <si>
    <t>흉막유출(Pleural Effusion)</t>
  </si>
  <si>
    <t>세균성방광염</t>
    <phoneticPr fontId="1" type="noConversion"/>
  </si>
  <si>
    <t xml:space="preserve">* 1,300,000원 선결제하셨습니다 - 그림      주호소)  타병원에서 신부전으로 11/13~11/17 입원하 수액처치 하였으나 수치 지속적으로 상승하여 투석위해 본원에 전화하심.  내일 서원장 부재로 인해 혈액투석 불가함 설명드렸으나 복막투석이라도 먼저 시작하길 원하셔서 내원하심.    현증경과)  기존병원에서 보내준 메일 내용  11/13 식욕부진과 체중감량으로 내원한 환축으로 보호자 문진상 1년전 유기견 입양시 동물병원에서   중성화수술을 받았는데 당시 신부전으로 인한 빈혈이라 들으셨는데 병원에서 수술을 진행했다 하심  (당시 혈액검사 bun 68.6, crea 2.5, hct 27.9)  이후 신장과 관련하여 특별한 치료나 관리는 없었다 하심.  내원당시 신장관련 수치들 모두 측정불가 상태로 수일간 수액처치상 호전이 없는 상태로, 현재 구토  증상도 함께 보이고 있음.  특이적인 사항으로 자발적으로 배뇨를 불편해하고 조금씩 흘리는 모습을 보이며(방사선과 초음파상  방광팽만 상태로, 이전 보호자 배뇨관련 불편함은 관찰 못하심) 요도카테터 삽입시 장애없이 잘 삽입  되나 5cm 정도 집입하면 자발적으로 소변줄기가 두껍게 자발배뇨하는 모습이 관찰됨.      O)  1. 신체검사  - Mental : depressed  - T 38.8 , HR 150  - BP : 160  - BCS : 3/9  - MMC pale , CRT 2sec 이상  - 탈수평가 : 5~7% 탈수    2. 혈액검사  - BUN 183, Cre 9.5, P 14.4 (기타 혈검 NRF)  - Na 166, K 3.84, Cl 126  - pH 7.22, BEecf -15.7, HCO3 10.6, Anion gap 30.0  - CRP 192, cPL neg  - Hct 13.8 , Lactate low  - Blood type 1.2    3. 소변검사  - SG 1.010  - rod ++  - UPC 2.68    4. 영상검사  - 방사선 : 특이사항없음  - 초음파(신장) : 혈관반응 저조, 피질에코상승, 피질수질 경계 불명확.    Dx)   1. Acute on CKD w/ acidosis   2. 세균성 방광염    A)  췌장염, 폐렴등이 동반되지 않았으나 CRP 수치가 매우 높아 다른 원인이 동반되어 있을 가능성 있음.  소변내 세균 확인되는 바 세균성 신우신염 가능성 염두해 둬야 함.  금일 초음파는 비용없이 진행했고, 익일 비용청구하 정식 복부초음파 진행하기로 함.  입원하 수액처치, 복막투석으로 2~3일간 경과보고 일요일 오후나, 월요일 오전 중 혈액투석여부 결정하기로 함.  CRP 높아 SIRS로 진행 가능성 높음.    Tx)  Blood type 1.2 이고, lactate 정상이라 수혈보류.(원내 1.1 혈액밖에 없음)  금일 darbepoietin 1ug/kg SC 주사함.    - 헥사메딘 구강세척 bid  - 수액처치 : Plasma solution 유지 2x  - 국소마취하 복막투석관 장착   ; 1.5% Dex 투석액 (H/S 350ml + H/D 150ml + heparin 0.05ml) 가온후 250ml 투입하고 40분 정체 후 제거, 매 5시간 마다.    - 나머지 처방은 입원일지 참고바람.    P)  - 복부초음파, 신장수치, 혈액가스, CBC    : 내일 오후 2시 면회하러 오시기로 함. 그 전에 결과 내어주세요.  - 필요시 산증교정  - 필요시 수혈    ; 수혈하게 될때 조혈호르몬투약에 따른 PCV 상승폭 감안하여 최소량만 수혈요구됨)    ; 보호자께 미리 비용납부하고 혈액 준비할지 상의후 원하시면 1.2 혈액 주문요망.      </t>
  </si>
  <si>
    <t xml:space="preserve">장영주(ref.주)                          </t>
  </si>
  <si>
    <t xml:space="preserve">깜상                                    </t>
  </si>
  <si>
    <t>방광결석</t>
    <phoneticPr fontId="1" type="noConversion"/>
  </si>
  <si>
    <t>황달, 혈뇨</t>
    <phoneticPr fontId="1" type="noConversion"/>
  </si>
  <si>
    <t xml:space="preserve">  [refer.]    의뢰병원관련  - 진료전 전화완료( Y )     주호소)  - 황달, 혈뇨.    현증경과)  - 핍뇨, 혈뇨 : 지난밤부터   - 수요일 새벽부터 구토. 위액구토.   - 화요일 저녁까지 정상적으로 잘먹었다가 수요일부터 식욕부진.   - 목요일에 병원에 내원하셔서 수액 및 위장약 처방받으심.   - 목요일 저녁부터 진한 소변 보이다가 어제 새벽에는 한두방울씩 소변. 그 이후로 핍뇨. 혈뇨.   - 목요일 이후로 구토, 설사 없음.   - 원래 방광결석 있어 수술경험 있음. (오래전에)  - 요 몇달사이 배뇨양상이 정상적이지 않음.   - 다음다뇨 증상 없음.   - 결석때문에 매년 검사 진행하셨고, 최근검사에서 (작년) 빈혈이 약간.     예방접종)  - 매년 추가접종 진행하심.   - 사상충예방약 (경구제로)  - 진드기 예방약 안하심.     사육환경)  - 산책은 간헐적으로 (주 3~4회)    사료)  - 결석사료, 닭가슴살, 간식으로 사과, 고구마, 무    O)  1. 신체검사  - Mental : alert  - T 38.9,  - BP 130  - BCS 8/9  - 탈수평가 : 6~8% dehydration    - icterus (전신 피부 및 점막)    2. 혈액검사  - Chem : ALP 6605, ALT 2190, TBil 7.46  - CBC : leukocytosis (27.3), anemia (HCT 31%), thrombocytosis (630)  - anemia PCR 의뢰  - 전해질 : NRF  - CRP : high (117)  - D-dimer : 1.6    3. 영상검사  - CXR   - 복부초음파  [방사선검사 by Joohee]  Findings  1. 간 비대 소견 확인됨. 외측상에서 radiopaque materials이 간 실질로 유추되는 음영과 겹쳐서 확인됨  2. 양측 신장 석회화 및 결석 소견 확인됨  3. 방광 내 다수의 결석 확인됨(Maximum 5.09mm), Penile urethra 내에 다수의 결석 확인됨 (Maximmum 4.7mm)  [복부초음파_ Full scan by Joohee]   Findings  1. 간 내 석회화 구조물이 확인되며, 간 내 담관의 확장 소견 확인됨. CBD 확장 소견 확인됨(9.8mm).좌측 간엽에 고에코성 결절 확인됨(6.2 x 6.7mm)  2. GB로 추정되는 구조물의 mucocele양상 확인됨.  3. 췌장의 비후 및 불균질한 실질 확인되나 주변 복막은 양호함 (11.3 mm)  4. 양측 신장 피질 에코 상승이 확인되며 cyst, 결석, 석회화 소견 확인됨  5. 방광 및 penile urethra의 결석 확인됨(방광 내 free gas 확인됨). 방광 내 sediment 확인됨  6. 좌측 후극 부신의 비대 확인됨 (Rt.caudal pole=6.5mm)  5. 복강 내 다수의 고에코성 림프절 확인됨  Imaging Dx &amp; DDx  - GB mucocele  - Calculi in hepatic duct, hepatic mineralization  - Cholangiohepatitis, infiltrative hepatopathy, nodular hyperplasia  - Calculi in kidney, UB, and penile urethra  - CKD, nephritis  - Cystitis, urethritis  - Pancreatitis  - Hyperadrenocorticism   - Chronic LN lymphadenopathy  Comment  -담낭으로 추정되는 구조물의 mucocele 양상과 주변 간 실질의 저에코성 변화 인 것으로 추정되나, 환자의 신체 상태로 인해서 담낭의 정확한 영상화에 어려움이 있어 병변이 간 실질 병변일 가능성을 배제할 수 없으므로 추가 검사가 필요합니다.    4. 소변검사  - 혈뇨, 혈색소뇨  - USG 1.025 / pH 6  - rod +++  - 항생제 감수성 검사 의뢰 (IDEXX / nosvet)    Dx/Ddx)  - Urolithiasis  - GB mucocele  - cholangiohepatitis    A)  - 3일간 방광염 컨트롤 및 담낭 모니터링.  - 빈혈 감염성 유무 결과 확인 후 수술 진행예정.     (담낭상태 지속적으로 좋지 않고, 황달수치 감소 없을 경우 방광결석 수술과 함께 진행예정)    Rx)  - 식이 : Hepatic 소량 우선 강급 후 구토 모니터링  - 내복약   : zentonil  : 헤파멜즈  : 토코페롤    Tx)  - 수액처치 : NS + 영양제 * 1.5  - 주사제   : Cepha 20mg/kg iv bid    Metronidazole 15mg/kg iv bid    Famotidine 0.5mg/kg iv bid    Metoclopramide 0.4mg/kg iv bid    Tramadol 3mg/kg iv bid     P)  - 담낭재검 / CRP  - 뇨량체크   - 구토 유무 체크.     </t>
  </si>
  <si>
    <t xml:space="preserve">유현기 (ref.서울종합)                   </t>
  </si>
  <si>
    <t xml:space="preserve">핑                                      </t>
  </si>
  <si>
    <t>스핑크스</t>
  </si>
  <si>
    <t>호흡곤란</t>
    <phoneticPr fontId="1" type="noConversion"/>
  </si>
  <si>
    <t xml:space="preserve">456,300(by 아름)    S)  - 지난번 일주일치 약까지 먹이고 더이상 먹이지 않았다고 함  - 오늘 갑자기 호흡이 좋아지지 않음  - 애견카페하고 계심    O)  - x-ray : 폐야전반에 걸친 폐침윤  - RR : 130  - lactate : 4.4  - SAA : &lt;5  - WBC(29)  - PLT : 37(clumping)    Tx) furo, deltaparin     - 오늘밤이 고비일수 있음 고지하고 처치합니다.   - 더이상의 추가적인 검사는 주치의선생님과 상의후 진행하도록합니다.   - HCM질환의 전반적인 상황에 대해 다시 설명드림     -&gt; 나이도 있고해서 잘 이해하고 계심  </t>
  </si>
  <si>
    <t xml:space="preserve">최연진                                  </t>
  </si>
  <si>
    <t xml:space="preserve">이아                                    </t>
  </si>
  <si>
    <t>Singapura Cat(싱가푸라 고양이)</t>
  </si>
  <si>
    <t>여아중성화</t>
    <phoneticPr fontId="1" type="noConversion"/>
  </si>
  <si>
    <t xml:space="preserve">500,000원 수납-승희    몸무게 안에서 재주세요    Dr.조서현    Subjective)    여아중성화 위해 내원    코가 조금 막히는 편.     콧물이 나오진 않으나, 건조한 환경에서 코가 많이 막히는 편.    Objective)    Laboratory examination  CBC : NRF (relatively high level of leukocytosis)  S-chem : NRF    Assessment)  Ddx)  Allergic rhinitis      Plan)  혈액검사상 높은 neutrophil 수치로 추후 코막힘의 원인에 대해 면역매개성 질환에 대한 감별이 필요할 것으로 보임.      Sx) OHE  1. Anesthesia   1) Premedication      - Cefazolin 30mg/kg IV      - Midazolam 0.1mg/kg IV      - Butorphanol 0.2mg/kg IV     2) Induction: Propofol 6mg/kg IV     3) Maintenance: Isoflurane    2. Surgical procedure  - Midline laparotomy  - Performed Splenectomy with Ligasure  - Identified Uterine and Ovary.   - Transected Lt. Suspensory ligament with electro coagulator  - Ligation of Ovarian vessels with 3-0 Maxon and Ligasure  - Transection of Ovrian pedicle  - Same procedure on Rt. Ovary  - Transected Broad ligament with electro-coagulator  - Ligation of Rt. and Lt. Uterine vessels with 3-0 Maxon  - Figure-eight ligation on Uterine cervix  - Transection of Uterine cervix.    3. Surgical findings  - 특이소견 없음.    4. Comments  - 특이소견 없음.  - 하루간 입원 처치 후 퇴원 예정.    Operator)    조서현, DVM, MS  VIP동물의료센터 1 외과 과장  Direct: 02-953-0075 (내선 203)  E-mail: vip_surgery@vipah.co.kr    </t>
  </si>
  <si>
    <t xml:space="preserve">추세진                                  </t>
  </si>
  <si>
    <t xml:space="preserve">블리                                    </t>
  </si>
  <si>
    <t xml:space="preserve">CC: 여아중성화    [S]  - 금식 완료  - 활력, 식욕 양호  - 기초접종 완료  - 집에서 붕가붕가를 했었음  - 제일 최근에 9월 말에 생리함    [O]  - 청진시 특이소견 없음  - 체온 양호  - 혈액검사상 특이사항 없음  - 방사선상 특이소견 없음    [Sx. by 송]  - Routine abdominal incision  - Ovariohysterectomy w/ Maxon 3-0  - Abdominal wall closure w/ Maxon 3-0  - Subcutaneous double-layer closure w/ Maxon 4-0  - Skin closure w/ Blue-nylon 4-0  - NRF    [P]  - 내일 11시 김종인 선생님 앞으로 퇴원 인계    : 결제는 내일 퇴원할 때 하시겠다고 함  - 실밥제거일 예약 부탁드립니다.  - 내복약이랑 소독약, 퇴원 안내문 의국에 놓아둘게요.  </t>
  </si>
  <si>
    <t xml:space="preserve">허현행(ref.우리)                        </t>
  </si>
  <si>
    <t xml:space="preserve">고미                                    </t>
  </si>
  <si>
    <t>Shiba Inu(시바 이누)</t>
  </si>
  <si>
    <t>우측뒷다리불편</t>
    <phoneticPr fontId="1" type="noConversion"/>
  </si>
  <si>
    <t xml:space="preserve">1,673,000원 수납-승희    S)  - 금식완료.  - 약 먹고 증상 조금 좋아지긴 했음.  - 오늘 예정대로 오른쪽 고관절 FHNO 진행 예정.  -  작년까지는 접종해오셨다가 올해는 접종 진행 안했다고 하심.    O)  - Labrotory exam  * CBC: N.R.F  * Serum chemistry (10 EA): N.R.F    - Radiographic exam  * Thorax: N.R.F    A)  마취전 검사 상 특이사항 없음.    P)  오후 중 우측 FHNO       Sx) Rt. FHNO  OP 안승엽, AS 송지은, Ant 김다혜  1. Surgical procedure  - Left lateral recumbency  - Skin incision and routine approach to the right coxofemoral joint  - Joint capsure incision and femoral head and neck exposure  - FHNO w/ oscillating saw  - Joint capsure closure  - Routine closure of muscles and SQ and skin    2. Surgical findings  - Very thickened joint capsule  - Irregular surface of femoral head    - 술 후 진통처치: Fentanyl CRI + fentanyl patch  - 요도카테터 장착    - 입원 기간 동안 약물처치  * Cefazoline 25 mg/kg IV bid  * Famotidine 0.5 mg/kg IV bid  * Firocoxib 5 mg/kg PO sid    - 내일부터 수술부위 레이저 치료 실시 예정 (총 5회)  </t>
  </si>
  <si>
    <t xml:space="preserve">이선경(장안점)                          </t>
  </si>
  <si>
    <t xml:space="preserve">바다                                    </t>
  </si>
  <si>
    <t>담석증, 대장염</t>
    <phoneticPr fontId="1" type="noConversion"/>
  </si>
  <si>
    <t>발작</t>
    <phoneticPr fontId="1" type="noConversion"/>
  </si>
  <si>
    <t xml:space="preserve">발작으로 동네 병원가서 응급 처치 후 검사 필요하여 본 병원 내원    두개외 원인 감별 위한 각종 검사 실시했고 NRF    평소 코가 막히고 재치기를 하는 증상 있어 그부분 먼저 컨트롤 해보기로 함  네뷸라이져, 주사, 내복약 처방    MRI 추천드렸고 고민해 보시고 결정 예정    [복부초음파_full scan + GI by Hyuna]  Findings  1. 좌측 신장 실질의 미세결석들 관찰됨 (신장 크기, 모양, 에코 양호)  2. 결장 벽의 비후는 관찰되지 않으나 내림결장 내 액체 저류 관찰됨  Imaging Dx &amp; DDx  - Urolithiasis  - Colitis  </t>
  </si>
  <si>
    <t xml:space="preserve">박보람                                  </t>
  </si>
  <si>
    <t>좌측위협반사소실</t>
    <phoneticPr fontId="1" type="noConversion"/>
  </si>
  <si>
    <t xml:space="preserve">[refer.]    의뢰병원관련  - 진료전 전화완료(O)   - 진료후 전화완료(X)   - 초진일 전화 안됨(  )  - 원장님 요청사항 :     주호소) 예방접종차 내원하였으나 좌안 위협반사 없고 이갈이 증상 있어 refer 됨    현증경과) 올해 3월경 스켈링 받고 난 이후 이갈이 증상은 있었다고 함    예방접종) all done    사육환경) 5년 전 유기견 분양받으심    사료)      O)  1. 신체검사  - Mental : alert  - T , HR , RR : NRF  - BP : 측정 불가  - BCS : 1/9  - MMC , CRT : pale pink, 0.5 sec  - 탈수평가 : poor skin turgor    2. 혈액검사  - hypoglycemia  - hypophosphatemia  - anemia  - basal cortisol &gt;10ug/dL        3. 영상검사  [안구초음파 by Hyuna]  Findings  1. OU 유리체 내 퇴행성 변성 관찰됨  2. OS 망막 안쪽으로 선형 고에코 물질 관찰됨 (망막 박리의 가능성 있음)  Imaging Dx &amp; DDx  - Asteroid hyalosis  - Retinal detachment  [복부초음파_full scan by Hyuna]  Findings  - 양측 신장 피질 에코 양호하나 수질의 석회화 및 불규칙한 변연 관찰됨  Imaging Dx &amp; DDx  - Chronic kidney disease / Nephrocalcinosis  Comment  - 환자의 체구 및 BCS에 의해 부신의 측정이 어렵습니다.    Dx/Ddx)  - retinal detachment  - insulinoma      A) 보호자 상담 내용      Rx)  - 식이 : none  - 내복약 : none    Tx)  - 수액처치 : none  - 주사제 : none    P) 1주 후 재진 예정      빈혈 PCR, 혈액재검, 4DX, 소화기, 안저 재검사, 혈중 인슐린 농도 측정 추천됨      </t>
  </si>
  <si>
    <t xml:space="preserve">백은진(ref. 호담)                       </t>
  </si>
  <si>
    <t xml:space="preserve">순희                                    </t>
  </si>
  <si>
    <t>HW</t>
    <phoneticPr fontId="1" type="noConversion"/>
  </si>
  <si>
    <t>비강출혈</t>
    <phoneticPr fontId="1" type="noConversion"/>
  </si>
  <si>
    <t xml:space="preserve">1,000,000원 선납-지민    판교 수동물병원에서 코 이물질 의심진단받음(레퍼는아님)    일주일 전부터 좌측 비출혈 보임    1년정도에 걸쳐서 체중감소를 보임(14kg--&gt;12.5kg)      4Dx plus : HW :  Positive                 EC-EE : Negative                 Lyme : Negative                 AP_spp : Negative    [복부초음파 by Hyuna]  - No remarkable findings    [심장초음파 by Hyuna]  Findings  1. 폐동맥 내 심장사상충 성충 관찰됨  2. 우심방, 우심실, 폐동맥 확장 관찰되지 않음  3. TR : 2.17 m/s, PR 2.18 m/s  4. MR : moderate / MV remodeling : moderate  5. 이완기능 : 양호 (EDVI 27.8 (Ref. 47.5))  6. 수축기능 : 양호 (ESVI 4.9 (Ref. 17.8))  7. LA 압력 : 양호 (E peak 0.51 m/s)  8. LA/Ao ratio : 1.07  DDx  - Dirofilariasis (Class 2)    [CT검사 by Hyuna]  Findings  1. 좌측 비강 전체를 차지하고 있는 강하게 조영 증강되는 종괴 관찰됨 / 안와골, 비갑개, 비골 등의 골소실 관찰됨  2. 폐 실질의 다발성 미세결절 / 흉부 림프절 양호  3. 간 실질의 저감쇠 결절 2개 관찰됨 (최대 6.9 x 6.6 mm)  4. 양측 신장 실질의 불균질한 에코증강  5. 양측 부신 종대 (좌측 9.5 mm, 우측 17.8 mm)  Imaging Dx &amp; DDx  - Nasal neoplasia  - Pulmonary metastasis  - Hepatic metastasis / Hepatic nodular hyperplasia  - Interstitial or glomerular nephritis  - Hyperadrenocorticism / Adrenal mass    비강출혈의 원인으로는 좌측 비강 종양에 기인한것으로 진단.   심장사상충에 대한 치료는 조금 더 보기로 함.     오늘 입원 치료 후 내일 퇴원.   </t>
  </si>
  <si>
    <t xml:space="preserve">조한나                                  </t>
  </si>
  <si>
    <t xml:space="preserve">몽실이                                  </t>
  </si>
  <si>
    <t>외음부삼출물, 빈혈</t>
    <phoneticPr fontId="1" type="noConversion"/>
  </si>
  <si>
    <t xml:space="preserve">623,300원 선납-지민    S)  5일 전 지방종 수술 진행함(엔젤동물병원). 2일 전 구토 심하게 보임. 사과 다량 급여했었음. 다른 병원에 내원하여 항구토제 주사하고 초음파 상 자궁축농증 의심된다, 그러나 현재는 수술이 힘들 것 같다는 얘기 들음. (월계동 닥터스동물병원.)  어제는 기운 없었으나 오늘은 비교적 양호.   염증 수치는 약간 높은 정도였다고 들었음. BUN 높고 혈청색이 노랗다고 하셨음. 빈혈도 있다고 들음.   10월에 생리보임.    외음부 부종 보이고 계속 핥아서 삼출물 여부는 모르심.   어제 책상에 배 부딪힌 적 있음.     O)  - T 38.3, HR 120, RR 24  - 청진 시 no murmur, no crackle.  - 복부 피하출혈반점 : 모르고 계심.     1. B/A  - CBC : WBC 7000, PCV 38.5  - S/C : NRF  - CRP 150  - electrolytes   - d-dimer : 0.1    - 응고계검사 : aPTT 3s 지연.    2. X-ray  - 흉부 : NRF  - 복부 : 연부조직 밀도의 관상구조물 보이나 확장정도 경미함.     [복부초음파_full scan by Hyuna]  Findings  1. 양측 자궁각의 비후 및 낭포, 자궁 내 고에코 액체 저류  - 좌측 10.6 mm, 우측 14.5 mm  2. 우측 난소의 낭종 (17.7 x 14.9 mm)  Imaging Dx &amp; DDx  - Uterine complex (pyometra) / cystic endometrial hyperplasia  - Ovarian cyst  Comment  - 좌측 부신의 크기 정상범위보다 약간 높으나 (6.4 mm) 모양 양호    A) pyometra  - 자궁축농증에 준해 내일 수술 진행.   - sepsis에 의한 coagulopathy 발생 가능성 있음. 면밀한 평가 필요. 술 전 혈장수혈 진행 후 들어가기로 함.     P) 입원.  </t>
  </si>
  <si>
    <t xml:space="preserve">박민관                                  </t>
  </si>
  <si>
    <t xml:space="preserve">누리                                    </t>
  </si>
  <si>
    <t>경련, 구토, 탈진</t>
    <phoneticPr fontId="1" type="noConversion"/>
  </si>
  <si>
    <t xml:space="preserve">S)  - 어제부터 구토 하고 오늘은 일어나지도 못하고 경련증세도 있음  - 다른 기왕증은 없었고, 치료받은 것도 없음    O)  - mental : depress  - aus : no murmur, no crackle  - BT: 37.3  - MMC: pink  - PLR : -    - 성숙백내장  - 혈검 : BG 686이상, BUN(130이상), Cr(2.3)             Na(100)m cl(46) pH(7.2)  - CPL : 918  -CRP : 200이상  - lactate : 3.4    -&gt; 검사까지는 동의 하였으나 향후 치료비에 대한 부담감으로 안락사 원하심    Tx) DZ마취후  T61 IV    - 단체화장 맡기시면 다시는 볼수 없음 고지  </t>
  </si>
  <si>
    <t xml:space="preserve">이설                                    </t>
  </si>
  <si>
    <t xml:space="preserve">꿈이                                    </t>
  </si>
  <si>
    <t xml:space="preserve">cc: 심장사상충검사/ 혈액검사    S)  - 동거견이 관절 쪽 통증 때문에 메타캄 및 지사제 처방가능한지 문의  - 알러지 때문에 생식주고 계신데 계속 줘도 괜찮은 건지 문의  - 아직 출국일정이 정해지지 않음  - 검사 결과 출력해서 받으시는 것 원하심.      O)  - T: 39.2  - 혈액검사  :NRF  - 심장사상충 항원 검사  : 음성    A)  - 혈액검사 상 빈혈 수치 및 간 수치 , 신장수치 양호해 보이나 신장 수치의 경우 신장의 70프로 이상이 손상되어야 나타나기 때문에 신장에 대한 정확한 손상지표는 될 수 없다는 것 안내.  - 알러지 반응으로 인해 생식을 먹이는 것은 좋은 방법이나  생식자체가 사료로 얻을 수 있는 필요한 영양소를 다 채워줄 수 는 없기 때문에 종합 영양제 같이 챙겨주시는 것 권해드림.  - 메타캄 및 지사제 처방은 동거견이 진료를 본 적이 한번도 없기 때문에 처방이 불가하다는 것 안내.    * 출국일 정해지시면 증명서 받으시러 내원 예정.  </t>
  </si>
  <si>
    <t xml:space="preserve">오수연(ref.호)                          </t>
  </si>
  <si>
    <t xml:space="preserve">짱구                                    </t>
  </si>
  <si>
    <t>궤양</t>
    <phoneticPr fontId="1" type="noConversion"/>
  </si>
  <si>
    <t xml:space="preserve">    Dr.조서현    Subjective)    10일정도전부터 갑작스럽게 우측눈에 궤양 소견 발생.  우측 눈에 안약점안은 계속 해오셨음.     어릴때 좌측 후지 수술 받으셨음. 재수술까지 총 2회의 수술 병력. 만성적인 후지파행증상은 계속해서 보였다고 하심.    호동물병원에서 방사선 촬영 후 결석이 방사선에서 관찰되었음.    치석이 심한편. 구취가 심하다고 하심.    식욕이 별로 없는편. 배변 배뇨를 직접 보시진 못하셨다고 하심.       Objective)    Physical examination    GC : Mentation= Dull   /BCS= 3/5   /MMC= Pink    /PLR= Normal     /CRT&lt; 1.5sec    /Skin turgor= normal  SK : Multiple Skin papules  EENT : Severe dental callus formation       OD = Deep corneal ulcer (desmetocele)   MS : Lt. Medial patellar luxation (grade 1)  CV : Murmur sound from T area   RE : NRF  GI : NRF  UG : NRF  NV : Neck pain. 움직임이 적으며 standing 자세에서 목을 아래쪽으로 늘어뜨리고 있는 모습.    Laboratory examination  CBC : thrombocytosis  Elec : NRF  S-chem : Elevated ALP  Coag : not performed    Radiographic examination  : Rt. side heart enlargement  : Cystolithiasis  : Urethrolithiasis  : IM pin inserted on proximal tibia    Assessment)  Dx)    Deep Corneal ulcer  Urolithiasis  Medial patellar luxation    Ddx)  Cervical IVDD  COMS  Right heart failure        Plan)    보호자분 수술비 부담에 의해 수술진행 원치 않으심.     호 동물병원 원장님과 통화 완료.     원장님 혈액검사 결과 원하셔서 이메일 발송해 드렸습니다.   </t>
  </si>
  <si>
    <t xml:space="preserve">공미숙(ref.큐)                          </t>
  </si>
  <si>
    <t xml:space="preserve">깜지                                    </t>
  </si>
  <si>
    <t xml:space="preserve">  [refer.]    주호소)  - 식욕부진, 구토(혈액성구토)    현증경과)  - 5일전 구토로 의뢰병원 내원하여 내복약 처방받으심.   - 몇일전부터 물도 못먹고 구토 지속, 기력감소.   - 몇일동안 밥은 전혀 못먹음.   - 어제는 혈액성 구토.     예방접종)  - 추가접종 진행 / 사상충예방 (도포형)    O)  1. 신체검사  - Mental : lethargy  - T 37.2, HR 198  - BP low   - BCS 3/9  - MMC pink, CRT &gt; 2sec  - 탈수평가 : &gt;10%     2. 혈액검사  - Lactate : 3.0 (elevated)  - Chem : BUN, Crea, TP (elevated : 탈수에 기인한 것으로 추정)  - Blood gas : hyponatremia, hypokalemia  - CBC : HCT 58.9%, Leukocytosis  - CRP : 200 (high)  - D-dimer 0.2  - cPL : neg.     3. 영상검사  - CXR : 심한 탈수로 인한 심장크기 감소.   - AXR : 심한 소장 확장. 우측 하복부에서 이물 의심음영 확인.   - US : 심한 소장 확장 및 장내 내용물 저류, 이물확인    Dx/Ddx)  - Intestinal obstruction by foreign body    A)  - 이물에 의한 장폐색이 발생되어 이로 인하여 심한 구토증상이 유발됨.  - 장폐색 상태에서 시간이 여러날 경과되어 장 괴사가 진행되었을 가능성이 높아 응급수술로 진행.  - 심한 탈수와 저혈압이 관찰되어 수액처치를 진행하여 혈압 및 심박수를 교정한 뒤 수술 진행하였으나 사망.     Tx)  - 수액처치 : HS * 3 fold  - 주사제   : Cephalexin 30mg/kg iv    Metronidazole 15mg/kg iv     Sx)   Intestinal anastomosis    Premedication   Midazolam 0.1mg/kg IV   Butorphanol 0.2mg/kg SC   Cephazolin 30mg/kg IV     Inductin agent   Propofol 5mg/kg IV     Induction 이후 심정지 발생 (4:28)    CPR started  4:29  Atropine 0.04mg/kg IV   Epinephrine 0.1mg/kg IV     4:38   Atropine 0.04mg/kg IV   Epinephrine 0.1mg/kg IV    4:45  Atropine 0.04mg/kg IV   Epinephrine 0.1mg/kg IV     3차례의 응급약물 주입 및 심장 마사지 실시하였으나, 반응없음.     4:52  보호자 입회하에 사망선고.     종료.   </t>
  </si>
  <si>
    <t xml:space="preserve">박자원                                  </t>
  </si>
  <si>
    <t>스케일링</t>
    <phoneticPr fontId="1" type="noConversion"/>
  </si>
  <si>
    <t xml:space="preserve">알콩이                                  </t>
  </si>
  <si>
    <t>스케일링</t>
    <phoneticPr fontId="1" type="noConversion"/>
  </si>
  <si>
    <t xml:space="preserve">이승은                                  </t>
  </si>
  <si>
    <t xml:space="preserve">솜이                                    </t>
  </si>
  <si>
    <t>내분비(Endocrinology)</t>
  </si>
  <si>
    <t>부신피질기능저하증 - 에디슨병(Hypoadrenocorticism (Addison's Disease))</t>
  </si>
  <si>
    <t>구토, 기력없음, 식욕저하</t>
    <phoneticPr fontId="1" type="noConversion"/>
  </si>
  <si>
    <t xml:space="preserve">이주전 낙상후 기력없음     CC : 구토, 기력없음, 식욕 저하  HPI : 3일전부터 구토, 하루에 한번씩. 2주전에 낙상 있었는데 일주일동안에는 이상 없었음. 힘 없이 걷는 증상. 가끔씩 떠는 증상.      MED: -  SURG: -  TRA: 2주전 낙상  VAC: All done, HWP done,  ENV: Indoor, 동거견 1마리  DIET: 생식 (닭고기, 소고기 날것채로 주심) 하루에 한번씩 급여.      GI: 형태는 있으나 약간 무른 변. 3일전부터.  UG: 최근에 물을 많이 마시는 것 같음.    O)  1. 신체검사  GC : Mentation= B.A.R     /BCS= 3/5   /MMC= PINK    /PLR= Normal     /CRT&lt; 1.0 sec     /Skin turgor=  Normal  SK : N.R.F  EENT : Moderate dental calculi (CI 2)  MS : Rt.       2. 혈액검사  1) CBC: Lymphocytosis   2) Chem: Azotemia (BUN 81/Cre 2.7)  3) Elect: Hyponatremia &amp; Hypochloremia / Bicarbonate 감소   4) CRP 정상범위     5) ACTH 자극검사   pre &lt;0.5 / post &lt;0.5   -&gt; 에디슨병 확진     3. 방사선검사  [복부초음파]  Finding &amp; DDx  - hypoadrenocorticism/normal variation (Lt ADG 2.8 mm  Rt ADG 2.9 mm)  - gastroenteritis (non specific multiple intestinal speckle, decreased intestinal motility)    Comment  - 에디슨 감별 필요  - 십이지장 이하에서 이물의심소견은 확인되지 않음.   - 위내 다량의 가스로 인해 위 내부 평가가 명확치 않음.  - 대증 처치에 반응없을 시 위내 이물 또는 병변 감별위해  x-ray 촬영/ hydroultrasonography 필요할 수 있음.    - 이외 특이사항은 확인되지 않음.     Radiologist : 윤학영, DVM, PhD    A) Hypoadrenocorticism   - 금일 낙상 후 기력저하로 외과 진료 진행 후 내과로 인계   - 2주전 스트레스 이벤트 후 기력저하, 이후 식욕부진 및 소화기 증상은 에디슨으로 인한 임상증상인 것으로 생각됨   : 금일 신전선 질소혈증 / 전해질 불균형도 동반되어 관찰됨   - CE: 평생 치료해야하는 질환입니다. 금일 입원 권유드렸으나 통원치료 요청하셔서 익일 내원하여 재검 및 수액 처치 하기로 함     Tx)   Famotidine 0.5 mg/kg BID   Meto 0.4 mg/kg BID   PDS 0.5 mg/kg BID (Tapering 예정)  Fludrocortisone 0.01 mg/kg BID (전해질 리첵하며 용량 조절 예정)    Cerenia 0.1 ml/kg SC    P)  - BCP, 전해질 리첵 및 수액 처치       </t>
  </si>
  <si>
    <t xml:space="preserve">홍은효                                  </t>
  </si>
  <si>
    <t xml:space="preserve">아가                                    </t>
  </si>
  <si>
    <t>후두골이형성</t>
    <phoneticPr fontId="1" type="noConversion"/>
  </si>
  <si>
    <t>panting</t>
    <phoneticPr fontId="1" type="noConversion"/>
  </si>
  <si>
    <t xml:space="preserve">S)  - panting 증상으로 다시 오심  - 떠는 증상은 없는데 한번씩 헥헥거림이 심함  - 스켈링하고 동거견이랑 잘 놀다가 갑자기 깽~ 한번 하고 나서부터 증세 시작  - 홍역후유증으로 틱증상 있음    O)  - aus : NRF  - BT : 39  - 복압상승 없음  - MMC; pink  - PLR : +  - Bi-MPL : G2~3  - blood work : NRF  - back pain : 흉요추부위 통증 심함  - x-ray : 경도의 후두공 이형성    Tx) tramadol 4mg/kg iv sc    DDx) 디스크 질환, 신경증상의 전조증상    CE)  - 히스토리로 보아 격한 움직임으로 인한 허리 통증으로 인한 가능성이 제일 커 진통처치합니다.   - 홍역후유증으로 미약한 신경증상이 있는상태에서 어제의 스켈링의 일련의 과정이 그러한 증상을 더 증폭시켰을수도 있습니다.   - 경도의 후두공이형성도 있어 신경증상의 소인이 될수도 있습니다.   - 감별진단은 MRI로 합니다.   - 당분간 운동제한 안내  - 혹시라도 후지마비 올수 있음 안내            </t>
  </si>
  <si>
    <t xml:space="preserve">꼬비                                    </t>
  </si>
  <si>
    <t>마취미용</t>
    <phoneticPr fontId="1" type="noConversion"/>
  </si>
  <si>
    <t xml:space="preserve">몸무게는 안에서 재주세요  10역 양말 꼬리  (무마취 미용 가능해요)    CC: 마취미용    S)  - 식욕활력 양호  - 구토 설사 없음    O)  - T: 38.9  - 혈액검사: NRF    tx.  - DZ 0.03ml/kg      </t>
  </si>
  <si>
    <t xml:space="preserve">전윤경                                  </t>
  </si>
  <si>
    <t xml:space="preserve">태양이                                  </t>
  </si>
  <si>
    <t>남아중성화</t>
    <phoneticPr fontId="1" type="noConversion"/>
  </si>
  <si>
    <t xml:space="preserve">30만원결제완료_효정    CC : 남아중성화    S)  - 금수/금식 시켜주심  - 따님분이 대구에서 키우다가 수술 위해서 서울로 잠시 데려옴  - 코옆에 털있는부위에 뾰루지가났어요. 왼쪽편에는 났다가 나아서 털이 나고있고, 오른쪽에 또 털이 빠지는 것 같음  - 귀 가끔 닦아주는데 노란 귀지가 나와요    O)  - Auscultation : 심/폐음 normal  - BT 39.7  - 눈깨끗, 콧물없음, 기침반사없음    - 우측 코 옆에는 발적/가피/papule 등과 같은 병변 관찰되지는 않으나 직경 1-2mm정도의 탈모만 관찰  - 좌측 코 옆에는 직경 5mm정도의 탈모 후 털이 다시 나고있는 모습  - 다른 부위에 추가 탈모는 관찰되지않음    Sx)  1. Anesthesia   1) Premedication      - Cefazolin 30mg/kg IV      - Tramadol 4mg/kg IV   2) Anesthesia      - DZ 0.03ml/kg IV    2. Surgical procedure     - Scrotal midline incision     - Open type castration     - Orchiectomy with overhand hemostat technique     - Skin closure with blue nylon 4-0 (2 knots)      Rx)  - 헥시딘 소독약 및 넥카라 처방    C.E)  - 술 후 하루이틀동안은 술부에 혈액삼출물이 소량씩 나올 수 있음  - 하루 두번 화장솜에 소독약 묻혀서 술부 톡톡 소독해주세요  - 코 옆부분에도 처방드린 소독약으로 소독해주세요.  - 추가 탈모 병변 나타나면 곰팡이 피부병 진단 위한 검사가 필요할 수 있어요.    P)  - 6/29 오전 11시. 김종인 선생님 앞으로 술 부 소독 예정  - 일주일 뒤 실밥 제거 예약 부탁드려요.  </t>
  </si>
  <si>
    <t xml:space="preserve">김민정(ref.봄봄)                        </t>
  </si>
  <si>
    <t xml:space="preserve">가오                                    </t>
  </si>
  <si>
    <t>좌측슬개골탈구</t>
    <phoneticPr fontId="1" type="noConversion"/>
  </si>
  <si>
    <t xml:space="preserve">Dr.조서현    Subjective)  좌측 슬개골 탈구 수술 환자.      Objective)  Laboratory examination  CBC : NRF  Elec : NRF  S-chem : NRF  Coag : NRF        Assessment)  Lt medial patellar luxation      Plan)  Sx) Patellr luxation corrective surgery    1. Trochear groove plasty : Block recession  2. Lateral imbrication suture  3. Medial releasing  4. Anti-rotational suture : 150LB ligafiba with button suture.    수술 종료.     입원 처치중    Fentanyl CRI      </t>
  </si>
  <si>
    <t xml:space="preserve">고지은(ref.앙리)                        </t>
  </si>
  <si>
    <t xml:space="preserve">빌리                                    </t>
  </si>
  <si>
    <t>발작, circling</t>
    <phoneticPr fontId="1" type="noConversion"/>
  </si>
  <si>
    <t xml:space="preserve">  [refer. 앙리]    의뢰병원관련  - 진료후 전화완료( 카톡전송 )       주호소)  발작    현증경과)  - 금일 저녁 6시반경 구토 1회 후 발작 시작.  - 저녁 잘먹고 산책다녀와서 보호님 외출 후 돌아왔는데 누워있었음.     갑자기 일어나서 구토(일반 사료알 그대로), 고개 돌아감.   - 작년에 건강검진시에 간에 nodule 있지만 간수치는 정상이었고, 이외 특이사항 없었음. Recheck 진행 예정이었음.   - 근래들어 보호자님과 안떨어질려고 함.   - 언젠가부터 걸을때 중심 못 잡는다는 느낌 받으셨음.  Circling도 있었음.     사육환경)  - Indoor      O)  1. 신체검사  - Lateral recumbency, Stuporous  - No murmur, No crackle  - T 38.5 , HR 108   - BP 160  - BCS 3/5  - MMC pink  , CRT&lt;1.5sec  - 탈수평가 &lt;5%    - 신경계검사    : Palpebral reflex (+)    : PLR direct/indirect : +/+ (slow)    : Lt. Horizontal Nystagmus     2. 혈액검사  - Lactate 0.8  - Mild anemia (Hct 34.9%)  - S.Chem NRF  - CRP &lt;10    Dx/Ddx)  - Structural epilepsy susp.      Tx)  - 응급 처치 (Seizure control)    : Diazepam 1mg/kg iv  3회    : Phenobarbital 5mg/kg iv 2회 (loading 중)  - ICP decompression     : Furosemide 1.5mg/kg iv 후 Mannitol 0.5g/kg slowly iv    : 이후 배뇨 다량.   - 수액 : N/S 1 fold      P)  - 입원진행,  발작 모니터링.    - 현재 발작의 뇌외성 원인을 의심할 수 있는 혈액검사상 이상소견은 확인되지 않음. (필요시 영상검사 및 추가 검사 등 진행하여  Extracranial cause에 대하여 Rule out.)  - MRI, CSF 검사를 진행하여 발작의 뇌내성 원인에 대한 감별 필요함 안내드림.     - 야간중에라도 발작 컨트롤 안되면 보호자께 연락드린 후 Propofol CRI 진행. (진행된다면 6~12시간 이상 재운후 천천히 깨울것임 안내드림.)    - 내일 아원장님께 인계. (보호자께 안내드림)  - 나이와 대형견임을 고려했을때 뇌종양 가능성도 큰 상황임을 말씀드림.   - MRI 검사 진행 여부는 보호자님께서 내일까지 고민해보시고 말씀해주시기로 함.         </t>
  </si>
  <si>
    <t xml:space="preserve">최미금                                  </t>
  </si>
  <si>
    <t xml:space="preserve">티아라                                  </t>
  </si>
  <si>
    <t>폐렴</t>
    <phoneticPr fontId="1" type="noConversion"/>
  </si>
  <si>
    <t>기침, 객혈, 파행</t>
    <phoneticPr fontId="1" type="noConversion"/>
  </si>
  <si>
    <t xml:space="preserve">S) 동구협에서 구조함    O)  - 방금 구조함  - 파보검사 및 플루검사에서는 음성  - 기침이 심하고 간혹 객혈을 함  - 좌측 뒷다리의 부분파행 보임    &lt;방사선검사&gt;  - 매우심한 폐렴소견  - 좌측뒷다리는 파행을 유발할만한 특이소견은 없음    &lt;전염병검사&gt;  - 심장사상충 : 양성  - 파보-코로나- 지알디아 : 음성  - 홍역-플루 : 음성    &lt;혈액검사&gt;  - CRP 55로 많이 높아져있음  - WBC 상승, 특이소견 없음    [심장초음파 by Hyuna]  Findings  1. PR : 2.24 m/s  2. 이완기능 : 양호 (E/A ratio 1.02, E'/A' ratio 1.82, EDVI 73.5 (Ref. 55.3))  3. 수축기능 : 양호 (ESVI 18.8 (Ref. 21.3))  4. LA 압력 : 양호 (E peak 0.6 m/s, E/E' 8.21)  5. LA/Ao ratio : 0.98  6. LVd/Ao ratio : 1.94  7. 우심방, 우심실, 폐동맥 내 심장사상충 성충 관찰되지 않음      A)  - 심장사상충은 양성이지만 현증은 사상충으로 인한 증상이라기 보다는 폐렴으로 인한 증상임  - 입원치료하면서 호전여부 관찰하기로 함    </t>
  </si>
  <si>
    <t xml:space="preserve">이기행                                  </t>
  </si>
  <si>
    <t>경련마비</t>
    <phoneticPr fontId="1" type="noConversion"/>
  </si>
  <si>
    <t xml:space="preserve">일주일정도 전부터 꾸준히 증상있었습니다.  상체 위주로 경련. 마비   스트레스받거나 하면 그런것 같아요.  어릴때 홍역 감염 병력 있음    1주일 전 이사 이후 더 그런 것 같다고 함    내원 당시에는 증상 거의 없음    오늘 검사 결과 extracranial 쪽으로의 특별한 이상 의심되지 않음    어릴때 홍역으로 인한 후유증, 새로운 신경계 질환 발생 가능성 등등 있어 MRI 검사 추천드렸으나 최근 이사로 인한 stress 가 강력히 의심되는 것 같아 일단 rescue remedy 투약 후 반응 보고 지속시 MRI 검사 받으시기를 추천드림  척수쪽 이상도 감별해야 해서 경추까지 추가 촬영하는 것이 좋을 것 같음  </t>
  </si>
  <si>
    <t xml:space="preserve">이지혜(ref.이솝)                        </t>
  </si>
  <si>
    <t xml:space="preserve">이누                                    </t>
  </si>
  <si>
    <t>안면부 종양</t>
    <phoneticPr fontId="1" type="noConversion"/>
  </si>
  <si>
    <t xml:space="preserve">946,000원 현금결제하셨습니다. - 미리    Dr.조서현    Subjective)    좌측 안면부 종양발생으로 리퍼된 환자.    종양발생이외에 별다른 이상은 없었음.     몇개월 전부터 발생하여 종양의 크기가 점점 커지고 있다고 느끼심.    몇달전부터 좌측 눈에 눈물량이 많아 고민이라고 하심.     Objective)    Physical examination  GC : Alert, normal PLR, Pink mucous membrane, normal skin turgor  EENT : Bilateral medial median canthus entropion identified.  Soft tissue density mass on Left side of face (above the lateral ear canal)   Size : 3cm x 4cm    Laboratory examination  CBC : NRF  Elec : NRF  S-chem : NRF    Assessment)  Skin mass on left face  Median canthus entropion, Epiphora      Plan)  Sx) Mass resection    Surgical procedure  : Skin incision around the mass (narrow margin)  : Undermine the subcutaeous.  : Remove of the mass.  : routine closure.    술중 별다른 이상 없었음.     재진예정.      </t>
  </si>
  <si>
    <t xml:space="preserve">이경민(ref. 서울종합)                   </t>
  </si>
  <si>
    <t xml:space="preserve">깜비                                    </t>
  </si>
  <si>
    <t>호흡곤란</t>
    <phoneticPr fontId="1" type="noConversion"/>
  </si>
  <si>
    <t xml:space="preserve">S)  - 어제밤 산책하고난 후부터 호흡곤란  - 4~5개월전부터 기침 가끔 함    O)  - aus : NO murmur,              crackle sound  - BT : 38.9  - RR: 115  - X-ray : 전반적인 폐침윤    Tx) cefa furo iv    ----&gt; 심질환과 폐질환 감별위해 추가적인 검사 필요하고 입원처치 필요하나           비용적인 부담과 살만큼 살았다고 생각하시기 때문에 더이상의 검사및 처치는 원치 않으시고 약만 좀 달라고 하심  </t>
  </si>
  <si>
    <t xml:space="preserve">전정미                                  </t>
  </si>
  <si>
    <t>통증호소, 보행장애</t>
    <phoneticPr fontId="1" type="noConversion"/>
  </si>
  <si>
    <t xml:space="preserve">아이가 아파해요.  몸무게는 안에서 재주세요      Subjective)    CC : 안절부절해 하면서 호흡이 거칠어 지고 통증호소가 있음.  HPI : 이번주 월요일에 처음 증상을 보였음. 그 이후 통증이 간헐적으로 나타났음. 눕지도 앉지도 못함.  목을 뻣뻣해하는 자세를 보임. 등 구부정하게 있고 꼬리를 말고 있음. 뒷다리에 힘이 풀려 주저 앉은 적 있음.  대소변에는 큰 이상은 없음. 통증 사라지면 밥은 잘 먹었음. (통증 시에는 밥 못 먹음)  약먹으면 좋아지는 것 같다가 어제는 통증호소 있었음.      Vaccine : 기본접종 이후 추가접종 해오고 있음.  condition : 증상 보이기 전 특이사항 없음.  Diet : 다이어트 사료 + 일반 사료, Table food는 가끔씩 급여.      GC: -               SK : -  EENT : -  MS : -  CV : -  RE : -  UG : -  NV : 현증.    SURG: 어렸을 때 OHE  MED: 가끔씩 관절보조제. 이번주 수요일 지역병원에서 약 처방 받아서 계속 먹어옴.    Objective)    Physical examination    GC :   - Mentation= depressed  / BCS=  4/5 / MMC=  Pink / PLR= Normal / CRT= &lt; 1.5 sec / Skin turgor= Normal  SK :   EENT :   MS :  CV : Ausculation: normal  RE : Lung Ausculation: normal  UG :   NV :   (0: absent / 1: decreased / 2: normal / 3: increased)  - Posture: hunched back, increased tone of all limbs muscle (UMN sign)    - Postural reaction  * Paw position: All limbs normal  * Hopping: LF: 1 / RF: 2 / LR: 2 / RR: 1  * Wheel barrowing: LF: 0 / RF: 0 (검사 순응도 떨어짐)  * Tactile placing: LF: 1 / RF: 2 / LR: 1 / RR: 1  * Extensor postural thrust: LR: 1 / RR: 1    - Panniculus reflex: All normal  - 목부위 촉진 시 뚜렷한 통증호소는 없느나 목 근육을 뻣뻣하게 유지    Laboratory examination  CBC : N.R.F  Elec : N.R.F  S-chem : N.R.F    - MRI (from 이안동물영상의학센터)  * Cervical IVDD (C2-3, C4-5-6-7, 주요 병변 C4-5)  * Chiari-like malformation  * Syringohydromyelia    Assessment)  Dx) Multiple Cervical IVDD (주요 병변 C4-5)  Chiari-like malformation    CE)  현재 미미의 증상은 경추 디스크 (4-5번)에 의한 것으로 판단됩니다. 수술적 치료가 권장됩니다.  또 한가지 후두골 이형성증을 선척적으로 가지고 태어나서 이 또한 현재 증상에 일정부분 영향을 미칠 수 있습니다. 따라서 경추 디스크 수술을 진행하더라도 후두골 이형성증으로 인한 증상은 남아있을 가능성도 존재합니다. 경추디스크 수술의 경우 입원비 6일 포함하여 대략 280만원 정도 예상됩니다. (이 금액은 어디까지나 가이드에 불과하며 실금액은 이와 상이할 수 있습니다.)        Plan)  - 수술적 치료가 권장되나 보호자분께서 약물치료를 우선적으로 강력히 원하셔서 일단 일주일 약물처치 후 경과 지켜보기로 함.    Tx)  Neck brace (w/ Cotton roll and Coban)    Rx)  PDS 2 mg/kg PO bid for first 3 days  PDS 1 mg/kg PO bid for following 5 days  Famotidine 0.5 mg/kg PO bid  Omeprazole 0.5 mg/kg PO sid  Gabapentin 10 mg/kg PO bid  Vit E 1 capsule/head PO sid  SAM-e 1/2T/day PO bid  Furosemide 0.5 mg/kg PO bid  Pentoxifylline 10 mg/kg PO bid    for 8 days    - 일주일 뒤 경과 재진        </t>
  </si>
  <si>
    <t xml:space="preserve">주민진                                  </t>
  </si>
  <si>
    <t xml:space="preserve">루찌                                    </t>
  </si>
  <si>
    <t xml:space="preserve">108, 208 : periodontitis 2  BI grade2    동국제약 임상 5번.   </t>
  </si>
  <si>
    <t xml:space="preserve">102,103 periodontitis grade 2    동국제약 4 (4T/day)  </t>
  </si>
  <si>
    <t xml:space="preserve">백소희                                  </t>
  </si>
  <si>
    <t>외음부삼출물</t>
    <phoneticPr fontId="1" type="noConversion"/>
  </si>
  <si>
    <t xml:space="preserve">* 650,300원 결제하셨습니다 - 그림    s)  - 오늘 생식기 농 처음 확인. 거의 설사처럼 흘러나오는 중  - 활력, 식욕 저하 크지 않았었음    o)  - alert  - 외음부 농 다량 흘러나옴    - CRT 1.5s  - MMC light pink  - BP 160mmHg    - 혈검  CBC : HCT 33  CRP &gt;200    [복부초음파_full scan by Hyuna]  Findings  1. 간 에코 전반적으로 약간 상승됨   2. 양측 신장 피질 에코 약간 높으며 수질의 석회화 관찰됨  3. 양측 자궁각의 확장 심하며 (좌측 33.8 mm, 우측 21.7 mm)  4. 방광 벽 비후 (5.9 mm) 및 불규칙한 내벽 증식  5. 췌장 에코 낮으며 비후 있으나 (11.7 mm) 주변 복막 양호  Imaging Dx &amp; DDx  - Vacuolar hepatopathy / Hepatic lipidosis / Steroid hepatopathy  - Interstitial or glomerular nephritis  - Uterine complex (pyometra)  - Cystitis  - Acute pancreatitis    a)   - 자궁축농증 수술 안내. 비용부담으로 서울종합AH에서 익일 수술하신다고 함. 금일 하루 입원 처치 후 내일 오전 퇴원 예정  </t>
  </si>
  <si>
    <t xml:space="preserve">냉이                                    </t>
  </si>
  <si>
    <t>여중, 제대허니아</t>
    <phoneticPr fontId="1" type="noConversion"/>
  </si>
  <si>
    <t xml:space="preserve">615,000원 수납-김승희    Dr.조서현    Subjective)    어릴때부터 선청성 제대 허니아 환자.    최근사이 좀 심해졌다고 느끼심.    Objective)    Laboratory examination  CBC : NRF  Elec : NRF      Assessment)  Umblical hernia      Plan)  Sx) OHE + Herniorrhapy    Hospitalization    내일 퇴원 예정.    의뢰병원 연락 완료.  </t>
  </si>
  <si>
    <t xml:space="preserve">이승현                                  </t>
  </si>
  <si>
    <t xml:space="preserve">폴                                      </t>
  </si>
  <si>
    <t>스케일링</t>
    <phoneticPr fontId="1" type="noConversion"/>
  </si>
  <si>
    <t xml:space="preserve">스켈링 및 폴리싱(102,103,202,203 치주염 2단계)  </t>
  </si>
  <si>
    <t xml:space="preserve">김용남(ref.광화문)                      </t>
  </si>
  <si>
    <t xml:space="preserve">탄                                      </t>
  </si>
  <si>
    <t>Bengal Cat(뱅갈 고양이)</t>
  </si>
  <si>
    <t>장폐색</t>
    <phoneticPr fontId="1" type="noConversion"/>
  </si>
  <si>
    <t>구토, 식욕부진</t>
    <phoneticPr fontId="1" type="noConversion"/>
  </si>
  <si>
    <t xml:space="preserve">  [refer.] 광화문 동물병원    의뢰병원관련  - 진료전 전화완료( X )  - 진료후 전화완료( O )  - 초진일 전화 안됨(  )  - 원장님 요청사항 :    주호소) 구토, 식욕부진    현증경과)  - 약 두달전부터 식욕부진, 구토증상이 있었음  - 한달전에 근처병원에서 방사선촬영시 특이소견은 없었다고 함  - 탈수가 심하고 체중감소가 심해 내원함    예방접종) all done    사육환경) indoor      O)  1. 신체검사  - Mental : normal  - T : 38.1도, HR : 120회, RR : 17회  - BCS : 4/9  - MMC , CRT  - 탈수평가 : 8% 탈수    2. 혈액검사  - WBC 72,000  - 그외에는 특이소견 없음    3. 영상검사  - 방사선상 복강내 다량의 gas    [복부초음파_full scan + GI by Hyuna]  Findings  1. 양측 신장 피질 에코 약간 높음  2. 소장의 전반적인 확장 및 액체 저류  3. 회장 내 3 cm 가량의 강하게 shadowing 관찰되는 물질 관찰됨  Imaging Dx &amp; DDx  - Interstitial or glomerular nephritis  - Intestinal foreign body (ileum)    Dx/Ddx)  - 장폐색(소장이물)    A)  - 소장이물에 의한 장폐색으로 위장운동성의 심한 저하가 관찰됨  - 수술적교정을 통해 장의 개통성을 확보해야함  - 폐색의 정도에 따라 장절개술이 진행될수도 있고, 장문합술이 진행될수도 있음. 직접 수술이 들어가봐야 결정이 될거고 수술방법에 따라 비용 및 입원기간이 달라질수 있음      Rx)  - 식이 : 금식    Tx)  - 수액처치 : N/S 1.5 fold  - 주사제     - cefazolin 25mg/kg    - famotidine 0.5mg/kg    P) 내일 수술예정        </t>
  </si>
  <si>
    <t xml:space="preserve">강유리                                  </t>
  </si>
  <si>
    <t>후지마비</t>
    <phoneticPr fontId="1" type="noConversion"/>
  </si>
  <si>
    <t xml:space="preserve">437,300납부-김승희    S) 우측 후지파행    O)  - 오늘 저녁 6시경 갑작스런 뒷다리 파행  - 양쪽뒷다리의 냉감, 뒷다리 deep pain 소실  - 발톱제거시 출혈 거의 없음    &lt;방사선&gt;  - 사지 골격계의 큰 이상은 보이지않음  - 흉부방사선상 심비대등도 관찰되지않음    &lt;초음파검사&gt;  - aorta 분지부의 혈전은 육안적으로 확인되지 않았으나 dopler 영상에서 혈류의 흐름이 거의 관찰되지 않음  - 심장초음파상 HCM은 크게 의심되지않음    A)  - 현재 혈전으로 인한 사지냉감, 보행실조증상이 의심되나 가장큰 원인인 심장의 이상이 당장은 확인되지않음  - 혈전을 유발할만한 다른 원인을 감별해야함  - 내일 전신평가를 다시 진행할예정임(혈액검사, 복부초음파검사, 필요시 전신 CT, 호르몬검사등이 필요함)  - 오늘은 수액처치 및 항혈전제처치 진행될거고 보행실조 개선되지않으면 TPA치료가 진행될수도 있음(비용도 비싸고 위험성이 있는 치료라고 안내)  - 비용은 대략 40내외정도 들어갈수 있고, CT촬영이 진행시 별도로 60만원정도 더 들어감    P) 내일 전신평가  - 김성수 원장님께 말씀은 드렸는데 성수원장님이 예약진료로 많이 바쁘시면 김석원원장님이 같이 봐주시는게 좋을듯 싶습니다.   </t>
  </si>
  <si>
    <t xml:space="preserve">위정숙(ref.주연)                        </t>
  </si>
  <si>
    <t xml:space="preserve">쿠키                                    </t>
  </si>
  <si>
    <t>반상출혈, 기력저하</t>
    <phoneticPr fontId="1" type="noConversion"/>
  </si>
  <si>
    <t xml:space="preserve">  [refer.]    의뢰병원관련  - 진료전 전화완료( Y )     주호소)  - Ecchymosis / anorexia    현증경과)  - 토요일 신수치 상승으로 피하수액 치료받는중.   - 심한 치주염 때문에 1주마다 항생제 주사 처치 받고 호전되고 있음.   - 식이 강급 중이었고, 어제부터 받아먹지 않음.   - 급격한 기력저하 및 피부 출혈 반점 관찰되어 본원으로 의뢰.     O)  1. 신체검사  - T Low, Cardiac arrest -&gt; HR 126, ,BT 37.8  - BP 80  - BCS 2/9  - MMC pale , CRT delayed  - 탈수평가 : 8% dehydration    2. 혈액검사  - Lactate 3.9  - CBC Leukocytosis, Anemia, Thrombocytopenia   - 혈액도말 : 혈소판 관찰안됨. Toxic change 관찰됨.   - Chem : mild azotemia  - Blood gas : mild acidosis  - D dimer : 2.3 (high)  - CRP : 153 (high)  - cPL : neg.    Dx/Ddx)  - Sepsis / DIC    A)  - 현 상태에서는 예후가 그리 좋지 못할것으로 판단됩니다.   - 근본적 원인보다 우선 저혈압, 저혈당 등의 상태에 대한 대증처치를 우선 진행합니다.   - 혈소판 감소증이 근본원인일 가능성을 완전히 배제할 수는 없으나 히스토리상과 현 검사 결과상으로 미루어 볼 때 DIC로 인한 혈소판 감소증일 가능성이 높다고 판단됩니다.     Rx)  - 식이 : a/d 유동식     Tx)  - 수액처치 : Plasma sol. * 2 fold  - Dobutamin CRI  - Cefotaxim CRI (5mg/kg/hr CRI)  - FFP CRI  - 주사제   : Enrofloxacin 5mg/kg sc sid    Metronidazole 15mg/kg iv bid    Dalteparin 150IU sc    Famotidine 0.5mg/kg iv bid    Metoclopramide 0.4mg/kg iv bid    [입원경과]  - 30분단위 CPR,BP monitoring  : BT  입원 3시간 후부터 38.5~38.7 정도로 유지.     HR  부정맥과 서맥이 반복적으로 발생.     BP  50mmHg까지 감소하여 dobutamine CRI    obtundation 상태로 유지.   : 오후 8시 cardiac arrest 발생    -&gt; CPR (atropine, epinephrine 투여) 후 회복되었으나 stupor상태 지속.       </t>
  </si>
  <si>
    <t xml:space="preserve">깨방이                                  </t>
  </si>
  <si>
    <t>Pointer(포인터)</t>
  </si>
  <si>
    <t>지알디아, enteritis</t>
    <phoneticPr fontId="1" type="noConversion"/>
  </si>
  <si>
    <t>무른변</t>
    <phoneticPr fontId="1" type="noConversion"/>
  </si>
  <si>
    <t xml:space="preserve">CC : 케어 구조견 기초검사    S]  - 금일 구조하신 아이.  - 외견상 큰 상처는 없음.     : 아이가 많이 활발하여 이전 보호자님께서 힘들어하심.  - 활력 양호.  - 진료실 내에서 배변. 무른변.   - 전반적인 검사 및 증상들 모니터링 위해 입원 원하심.    O]  - BAR  - BW : 9.6kg  - BT : 38.9,  HR : 120  - No murmur, no crackle  - MMC pink, CRT&lt;1.5sec  - no skin turgor delay     - CHW (-)  - 항체가검사 : CPV(+5), CDV(+3)  - CPV (-),  CCV(-),  Girdia(+)  - 분변검사 : Clostridium (+++)    - 혈액검사 : 경미한 빈혈 (Hct 31.5%)  - 우측 윗입술 부위 상처/부종.  - 유치만 있는 상태.  고환 하강 완료 안됨(편측 복강내, 편측 피하 유동적)    A] Girdiasis, Clostriral enteritis    Tx]  - 구충제 복용  - 수액처치 : N/S 1 fold  - 주사제  : metro, cefa, tra iv bid  - 입술 상처부위 소독 bid    P]  - 입원처치 진행.      소화기치료될때까지 당분간 입원처치 원하심.    - 대략적인 나이 : 4~5 개월령 안내드림.   - 퇴원전 HG/FL 진행 예정.     - 익일 주치의 휴무인것 안내드림.   - 이남경선생님께 인계.       </t>
  </si>
  <si>
    <t xml:space="preserve">이현경(ref.대학로)                      </t>
  </si>
  <si>
    <t xml:space="preserve">손코코                                  </t>
  </si>
  <si>
    <t>Beagle(비글)</t>
  </si>
  <si>
    <t>담도폐색, 담낭점액증</t>
    <phoneticPr fontId="1" type="noConversion"/>
  </si>
  <si>
    <t>구토, 식욕부진, 황달</t>
    <phoneticPr fontId="1" type="noConversion"/>
  </si>
  <si>
    <t xml:space="preserve">  [refer.]    의뢰병원관련  - 진료전 전화완료( O )   - 진료후 전화완료( O )   - 초진일 전화 안됨(  )  - 원장님 요청사항 :    주호소) 구토, 식욕부진, 황달    현증경과)  - 3일전부터 구토증상 보임  - 대학로 병원에서 항구토제 처방받으셨으나 잘 먹이지를 못하고 구토 지속됨  - 기력도 떨어짐    예방접종) all done    사육환경) indoor      O)  1. 신체검사  - Mental : dull  - T  : 38.3,  HR : 100회,  RR : 35회  - BCS : 9/9  - MMC , CRT  - 탈수평가 : 5% 탈수    2. 혈액검사  - ALP, ALT, T.bil 상승  - leukocytosis,  mild anemia    3. 영상검사  - 과체중이 심해 정확한 판단이 힘듬  - 담낭점액종이 확인되고 담도폐색 및 담낭파열이 의심되어 CT 촬영 진행    Dx/Ddx)  - 담도폐색  - 담낭점액종    A)  - 현재 담낭점액종과 담도폐색이 관찰되어 확장이 심함(최대직경 1.5cm)  - 황달의 완화와 파열의 예방을위해서는 담낭제거 및 flushing 필요함  - 내일 오후 수술예정    Rx)  - 식이 : 금식    Tx)  - 수액처치 : N/S 1 fold  - 주사제    - cefazolin 25mg/kg    - metoclopramide 0.4mg/kg    - famotidine 0.5mg/kg    P) 내일 수술예정      </t>
  </si>
  <si>
    <t xml:space="preserve">최효숙                                  </t>
  </si>
  <si>
    <t xml:space="preserve">동국제약 임상 8번    208 furcation exposure  </t>
  </si>
  <si>
    <t xml:space="preserve">동국제약 9번  </t>
  </si>
  <si>
    <t xml:space="preserve">올리브                                  </t>
  </si>
  <si>
    <t>기력저하, 보행이상</t>
    <phoneticPr fontId="1" type="noConversion"/>
  </si>
  <si>
    <t xml:space="preserve">S) 기력저하, 보행이상    O)  - 길거리에서 방치되어있던 고양이를 데리고 오심  - 보행실조, 기력저하, 의식도 몽롱한 상태  - 체온 : 측정안됨  - 혈뇨, 변을 온몸에 뭍혀놓음  &lt;혈액검사&gt;  - 고혈당, 간, 신장수치 상승  - FPV 음성  &lt;방사선&gt;  - 늑골 골절    A)  - 사고가 있었던 것으로 추정됨  - 사고이후 방치되어 shock 상태임  - 병원에서 가온 및 수액처치동안 응급상황 생김  - 사망함  - 보호자분 사체가지러 오신다고 함  </t>
  </si>
  <si>
    <t xml:space="preserve">김혜향(ref.서울종합)                    </t>
  </si>
  <si>
    <t xml:space="preserve">큐티                                    </t>
  </si>
  <si>
    <t>당뇨</t>
    <phoneticPr fontId="1" type="noConversion"/>
  </si>
  <si>
    <t>복막염, 당뇨 재진</t>
    <phoneticPr fontId="1" type="noConversion"/>
  </si>
  <si>
    <t xml:space="preserve">박홍주                                  </t>
  </si>
  <si>
    <t xml:space="preserve">뚱자                                    </t>
  </si>
  <si>
    <t>설사</t>
    <phoneticPr fontId="1" type="noConversion"/>
  </si>
  <si>
    <t xml:space="preserve">365,600원 결제하셨습니다. - 미리  11월22일 길냥이 구조, 23일 카라동물병원 내원  양측 대퇴골 골절, 골반에 금이 가있음  골반, 다리골절로 병원 내원했다가 범백키트 진행하여 양성 나옴. (동물단체 카라동물병원)  리퍼는 아니고 보호자분께서 검색 후 내원하심    FPV infection    입원 치료 진행    예후 불량 가능성 충분히 안내 드림  </t>
  </si>
  <si>
    <t xml:space="preserve">윤필주(ref.서초동작점)                  </t>
  </si>
  <si>
    <t>엄지발가락 부종</t>
    <phoneticPr fontId="1" type="noConversion"/>
  </si>
  <si>
    <t xml:space="preserve">100만원/486,500원 2번에 걸쳐 총 1,486,500원 결제완료  효정    [CT검사 by Hyuna]  - 사내공유-2차진료보고서-VIP CT 보고서 폴더 내 소견서 보관    Dr.조서현    Subjective)    서초동작점 리퍼환자.    심장병 병력으로 2~3년 먹이셨음.    항생제 과민반응 있음. 구토 증상.    우측 앞발의 엄지발가락 부종으로 내원하심.    발견하신지는 한달가량 되셨음.    Objective)    Mass on Rt. Front foot Digit No.1  (Solitary, Firm, Fixed to tissue)       Assessment)  Suspect Digit neoplasia      Plan)  CT scan    Sx) Digit amputation.    Post OP X-ray  : confirmed complete resection of No.1 Digit    </t>
  </si>
  <si>
    <t xml:space="preserve">황세정                                  </t>
  </si>
  <si>
    <t xml:space="preserve">CC: 남아중성화    [O]  - 청진상 특이사항 없음  - 혈액검사상 특이사항 없음    [Sx. by 송]  - Prescrotal midline incision  - Orchiectomy w/ Maxon 3-0  - Subcutaneous closure w/ Maxon 3-0  - Skin closure w/ Blue-nylon 4-0  - NRF    - 수술 후 5시간 경과 후 흥분시 혈액이 술부 통해 나오는 것 확인    : 피하출혈 즉각적으로 커져가고 있었음    : 압박 후 테가덤 다시 붙임    [P]  - 내일 집에서 테가덤 제거 후 소독하시도록 안내  - 동물등록 내장형 진행  - 일주일 후 실밥제거 예정    : 편한 시간에 데리고 오도록 안내  </t>
  </si>
  <si>
    <t xml:space="preserve">김현정(ref.용산보광)                    </t>
  </si>
  <si>
    <t xml:space="preserve">홍이                                    </t>
  </si>
  <si>
    <t>E.Cocker Spaniel(잉글리쉬 코커)</t>
  </si>
  <si>
    <t>황달(Icterus)</t>
  </si>
  <si>
    <t>신부전, 빈혈</t>
    <phoneticPr fontId="1" type="noConversion"/>
  </si>
  <si>
    <t xml:space="preserve">[refer.]    의뢰병원관련  - 진료전 전화완료(O)   - 진료후 전화완료(O)     주호소) 신부전, 빈혈, 수혈필요    현증경과)  - 금일 의뢰병원 내원 후 수혈 필요성에 대해 들으시고 응급내원  - 외견상 우측 후지의 큰 종괴 확인  : 작년 6월 경 유선종양 수술 후, 8-9월 중 확인  :: 영상검사상 뼈가 녹아있다고 들으심  ::: IDEXX 조직검사 결과 지방종(?)으로 판정받음  - 그 외에는 다른 특별한 이상 없었다고 하심  -  올 7월 혈검상 황달수치 상승 (bil 3.1) 된 경력    (1)MED : for this symptoms  (2)SUR : 유선종양 2회에 걸쳐서 수술 (조직검사나 병기 판정 못받으심), 중성화  (3)TRU : -  6.Systemic   (1)GEN : 기력저하, 전혀 먹지 못함 (2개월 됨), 강급중   (2)Skin : -  (3)Nervous : -  (4)EENT : 현증  (5)RES : 빈호흡  (6)CV : ?  (7)GI : 구토, 설사, 최근 들어서는 흑변을 봄  (8)UR : 3~4일 전까지는 음수는 했음  (9)REP : -  (10)MS : -  (11)NS : -    예방접종) HW 예방만 실시 (2개월 전 마지막)    사육환경) indoors, 동배견 2마리 더 있었는데 모두 종양으로 사망    사료) 일반사료 table food : 두부, 고구마, 사과 등    O)  1. 신체검사  - Mental : severe depression  - T 38.2 , HR/RR : mild tachy  - BP : 140mmHg  - BCS : 심한 sarcopenia, BCS는 3/9이나 근육 감소는 심함  - MMC , CRT : 점막 창백, CRT 측정 곤란  - 탈수평가 : 7% 정도  - 전반적인 피부가 늘어지고 부종있음  - 우측 후지 대퇴부에 경결감 있는 큰 종괴, 우측 전지 완전 마비  - 하복부 피부 비박화 / 혈관화 / wrinkling  : 내/외인성 스테로이드 영향 의심됨  - GII/VI systolic murmur   : 빈혈에 의한 생리적 murmur vs 심질환 감별 필요  - 체표임파선은 양측 SM LN 외 정상  - 우측 측두부에도 1개의 단일 종괴    2. 혈액검사  - 내원당시 HCT 9.7%    3. 영상검사  [복부초음파_ Full scan by Joohee]  Findings  1. CVC collapse 미약하며 간정맥 확장이 확인됨  2. 간 비대 및 불균질한 실질 확인됨  3. 비장의 저에코성 결절 확인됨(4.0 x 5.3mm)  3. 양측 신장 피질 에코 상승 및 석회화 병변 확인됨  4. 양측 부신의 비대가 확인됨  (Lt 6.4mm,6.8mm/Rt. 7.4mm,7.6mm)  5. 췌장의 비후 및 주변 장간막 에코 상승이 확인됨 (11.9mm)  6. 양측 요추하 림프절의 중증도의 비후 및 불균질한 실질 확인됨  7. 소장의 다수의 분절에서 벽의 비후가 확인됨  8. 극소량의 무에코성의 복수 및 복부 장간막 에코 상승 확인됨  Imaging Dx &amp; DDx  - Peritoneal fluid, peritonitis(edema)  - Gastroenteritis, edema, IBD, colitis  - Sublumbar LN metastatic, reactive lymphadenopathy  - Congestive hepatopathy, vacuolar hepatopathy, hepatitis  - Splenic nodular hyperplasia, congestion  - Nephritis(glomerulonephritis), senile change  - Reactive lymphadenopathy (PD LN, hepatic LN)  - Hyperadrenocorticism (PDH)  - Chronic pancreatitis    Comment  영상 검사 상 요추하 림프절은 전이성 병변일 가능성이 높다고 판단됩니다. 또한 간정맥의 확장과 CVC collapse가 미약한 것을 고려하였을 때   우심부전의 가능성이 있으므로 추가 검사가 추천됩니다.      Dx/Ddx)  - Problem List 참조    A)  - 빈혈을 유발할 수 있는 다양한 기왕력/합병증으로 내원  : 노령, 종양, 기타 다양한 만성 소모적 질환 상태  - 현재 신장은 빈혈의 주원인으로 보기 어려우며, 반대로 장기간에 걸친 빈혈과 탈수, 신장석회화 등에 의한 이차적인 신손상 진행중으로 보임  - 빈혈 정도에 비해서는 비교적 stable 하고 혈압/lactate/vital 등 안정적인 양상으로 보아 만성비재생성 빈혈 상태에서 추가적인 실혈로 증상 악화된 것으로 판단됨  - 추가 병력상 위장관 실혈 의심되며, 체온 측정시에도 확인됨  : 과거 진통제 및 PDS 등 사용 경력 있음  - 그 외 총체적인 전신 상태상 내/외인성 스테로이드 과다 상태로 추정되며, PDH 상태에서 증상을 감추고 있었을 가능성 혹은 만성적인 PDS 투약 여부 등 확인 필요함  : 의심가는 관련 병력은 있으나 내원 목적 및 환자 상태상 금일은 정확한 확인 불가, 배제될 경우 소화기 유래 종양 가능성도 배제할 수 없음  - 후지 종괴의 경우 과거 조직검사 시행되었으나 단순 지방종이 아닐 것으로 생각되며, liposarcoma 등 악성 종양 가능성 고려됨  - 심한 복강내 울혈 확인되며, 잠재적 R-CHF 가능성 있음    Tx)  - 금일은 종합적인 환자 상태상 제한적인 목적의 응급처치만 시행키로 하고 DEA 1.1 120ml (+ N/S total 240ml)  수혈  - 전처치 cerenia + tramadol  - 수혈 중 빈호흡 지속되어 속도조절하면서 종료  : post 13%로 크게 상승하지 못함    P)  - 금일은 pimo 포함하여 위장관 실혈 방지 및 기왕력을 완화하기 위한 보조적인 약물 선처방  - 식이 주의 및 충분한 음수, 변상태/혈색소뇨 모니터링 당부  - 다음 주 목요일 재검  : CBC, T4, 전반적인 상태 재평가, 필요시 HW/심초 등  - 중간에 응급 내원 가능하며, 주치의 부재중인 부분 알고 계심  : 수혈 필요할 경우 혈액은행 사정으로 본원 및 인근 병원 혈액 재고 없어 수혈 가능한지 여부 확인 후 내원하실 것                        </t>
  </si>
  <si>
    <t xml:space="preserve">최지선                                  </t>
  </si>
  <si>
    <t xml:space="preserve">기쁨                                    </t>
  </si>
  <si>
    <t>남중, 잠복고환</t>
    <phoneticPr fontId="1" type="noConversion"/>
  </si>
  <si>
    <t xml:space="preserve">  CC) 잠복고환/남아중성화    S)  -내원 전 금식 진행 완료 (12시간)  -전반적인 활력. 식욕 양호  -최근 소화기 증상 없음. 배변 형태 양호    O)  -ascultation: normal. temp: 38.9  -Blood exam: NRF    [복부초음파]  Finding &amp; DDx  - Rt. inguinal and subcutaneous cryptochidism (undescended testis and pampiniform plexus at the Rt.inguinal subcutaneous region)    Comment  - 잠복고환 제거술과 중성화 추천됨    Radiologist : 윤학영, DVM, PhD    -유치발치    804/ 604   506/ 607/706    -806 뿌리가 녹지 않아 금일 유치발 치 진행 불가    C/E)  -금일 유치발치 진행. 806 유치의 경우 치아뿌리가 녹지 않아 무리하게 발치 진행하지 않음.  지속적으로 유치잔존 확인 될 경우 추후 추가 발치 진행 필요성 안내드림  -마취 회복 과정 중 특이사항 보이지 않음. 수술 부위 경미한 출혈 소견 확인되어 수술 후 부착한 밴드 제거하지 않음. 다음 날 내원하여 후처치 진행 중 확인하고 제거 예정. 염증소견 보일 경우 항생제 복용 가능성 있음 안내드림    P)  -4월 23일 오전 10시 반  (후처치)  -4월 30일 오전 11시 (실밥제거)    </t>
  </si>
  <si>
    <t xml:space="preserve">백병근(ref.바른)                        </t>
  </si>
  <si>
    <t>PS</t>
    <phoneticPr fontId="1" type="noConversion"/>
  </si>
  <si>
    <t>murmur</t>
    <phoneticPr fontId="1" type="noConversion"/>
  </si>
  <si>
    <t xml:space="preserve">[refer. 바른]    의뢰병원관련   - 진료후 전화예정.     : 금일 일요일이라 의뢰병원 원장님 통화안됨. 익일 전화드릴 예정.     주호소) 심장검진    현증경과)  - 11월 3일생. 집에서 출산. 어미와 형제 4마리.   - 1차 접종 차 바른동물병원에 내원.  청진 후 심장병 의심소견으로 리퍼.     예방접종)  - 2주전 1차 접종 완료.  구충제 복용완료.     사육환경)  - Indoor.  - 동거견 4마리. (어미/형제들 3마리)    사료)  - 일반 건사료    O)  1. 신체검사  - Mental :  Alert  - T 39.0 , HR , RR panting(흥분상태)  - BP 105  - BCS 3/5  - MMC pink , CRT&lt;1.5sec  - 탈수평가 : No dehydration  - Continuous Murmur     2. 혈액검사  - Lactate 3.2  - CBC : mild anemia (Hct 32.9%)    3. 영상검사  - 흉부방사선 : NRF    [심장초음파 by Hyuna]  Findings  1. 폐동맥 내 PDA flow 확인됨 (systolic 4.2 m/s)  2. PV annulus 좁아져 보이지 않으나 RVOT flow 2.65 m/s로 측정됨  3. MR, TR 등의 역류 관찰되지 않음  4. MPA 확장 뚜렷하지 않음  DDx  - Patent ductus arteriosus  - Pulmonary stenosis    Dx/Ddx)  - Pulmonary stenosis  - Patent ductus arteriosus    A) PDA    - 경미한 PS 및 PDA 혈류 확인되나 심장 리모델링등은 아직 진행안된 상태.   - 식이변화/내복약 없이 유지하며 증상 모니터링.   - 수술 가능한 시기까지 정기적인 Recheck 필요.     P)  - 1개월 후 심장초음파 재진 예정. 보호자님께서 전화예약 하기로 함.   - PDA 수술 필요 시 4~5개월령 이후 수술 가능성 안내.    : 수술비용 300, 필요시 CT 진행 및 CT 비용 추가됨 안내드림.   - 그동안 아이컨디션 모니터링 당부드림.    : shortness of breath, coughing, weakness, exercise intolerance 증상 안내.         </t>
  </si>
  <si>
    <t xml:space="preserve">홍원열(ref.주)                          </t>
  </si>
  <si>
    <t>장중첩, 복막염</t>
    <phoneticPr fontId="1" type="noConversion"/>
  </si>
  <si>
    <t>구토, 기력없음</t>
    <phoneticPr fontId="1" type="noConversion"/>
  </si>
  <si>
    <t xml:space="preserve">오늘 763.300 수납 완료      [refer.]    의뢰병원관련  - 진료전 전화완료( Y )     주호소)  - vomiting, anorexia, coughing    현증경과)  - 식욕부진. (추석때부터 이후로)  - 4월달에 자궁축농증 수술.   - 간식은 잘먹음. 지난주부터 구토.   - 혈액검사상에는 특이사항 없음. (5일전 검사)  - 식이 후 구토. anorexia  - 식이 후 직후 또는 한참뒤에 구토.   - 사상충예방약 격달로   - 근 2년간은 예방접종 안되어 있음.   - 산책은 매일 하심. 진드기 예방약은 안하심.     O)  1. 신체검사  - Mental : depression  - T 38.8, HR 114, RR 36  - BP 130  - BCS 3/9    2. 혈액검사  - Chem : mild hyperglobulinemia  - CBC : mild leukocytosis, anemia, mild thrombocytopenia  - Blood gas : NRF  - CRP : high (96.6)  - cPL : neg.  - T4 : 정상범위내 하한치    3. 영상검사  [방사선검사 by Joohee]  Findings  1. Sternum의 등쪽으로 soft tissue opacity 증가 확인됨  2. 우측 상복부에서 경계가 불명확한 gas mottled sign이 확인됨  3. 양측 고관절의 퇴행성 변화 확인됨, patella의 내측 변위 확인됨  Imaging Dx &amp; DDx  - Sternal LN lymphadenopathy, fat  - Hip joint DJD, subluxation  - MPL  [복부초음파_ by Joohee]  Findings  1. 양측 신장의 석회화 소견 및 에코 상승 확인됨  2. 근층이 비후된 소장 분절으로부터 장벽내의 extraluminal mass가 확인됨. 비후된 근층에 다수의 gas 확인되며 mass내에도 gas와 fluid 확인됨  3. 복강 내 장간막 심한 장간막 에코 상승(특히 종괴 주변), 종괴 주변으로 소량의 복수 확인됨. 복강 내 림프절 비후 확인됨  4. 확장된 장 분절과 비후되고 고에코의 점막층의 장분절 확인됨  5. 장 종괴 근처의 간엽의 저에코성 변화와 hyperechoic material 확인됨  Imaging Dx &amp; DDx  -Intestinal mass  -Functional ileus, mass-induced ileus  -Gastroenteritis, colitis  -Severe peritonitis, small amount of peritoneal fluid, lymphadenopathy  -Hepatitis  -Nephrocalcinosis, nephritis  Comment  장의 종괴는 근층 유래의 장 종양 또는 이전의 장벽 손상(ulcer, fistula etc)에 따른 악화된 변화 가능성이 있다고 판단됩니다. 주변 복막염이 심하고 소량의 복수가 확인되어 장벽의 fistula 가능성을 배제할 수 없습니다. 또한 장 종괴의 위치 주변에 있는 간 내에 가스로 의심되는 병변도 함께 확인됩니다. 정확한 검사를 위해서는 조직검사가 추천됩니다.     4. 소변검사  - USG 1.022 / NRF    Dx/Ddx)  - severe small bowel disease or tumor w/ peritonitis    A)  - 소장 근층의 심한 비후와 그 주변의 gas 및 복막염이 관찰되고, 이는 소장 leakage가 의심되는바, 미세한 rupture 가능성이 있음.   - rupture일 경우 병증악화 속도가 빠를 수 있어 보리의 컨디션이 급격하게 저하될 가능성이 있음.   - CT 검사도 고려될 수 있으나 CT 검사로 뚜렷한 파열소견이 관찰되지 못할가능성이 있어 개복하여 직접 장상태를 파악하고, 장 조직검사로 종양 여부를 확인하는 것이 더 좋을 것으로 판단됩니다.   - 보호자님께서 아직 수술 여부를 결정하지 못하시어 내일 결정하시고 동의서 작성하실 예정.     내일은 수술이 불가할 수 있음 안내드림.     Rx)  - 식이 : i/d stew 소량    Tx)  - 수액처치 : HS * 1.5 fold  - 주사제   : Cefotaxim 20mg/kg iv tid    Metronidazole 15mg/kg iv bid    Famotidine 0.5mg/kg iv bid    Tramadol 3mg/kg iv bid    Maropitant sc     P)  - 내일 수술 여부 결정하여 동의서 작성하시고, 수술은 내일 또는 모레 진행 예정.   - CRP 재검.     </t>
  </si>
  <si>
    <t xml:space="preserve">허효진(ref. 강북중앙)                   </t>
  </si>
  <si>
    <t xml:space="preserve">뽀순                                    </t>
  </si>
  <si>
    <t>구토, 기력저하</t>
    <phoneticPr fontId="1" type="noConversion"/>
  </si>
  <si>
    <t xml:space="preserve">[refer.] 강북중앙동물병원    의뢰병원관련  - 진료전 전화완료(  )   - 진료후 전화완료( O )   - 초진일 전화 안됨(  )  - 원장님 요청사항 :    주호소) 염증수치 상승, 기력저하    현증경과)  - 약 2주전부터 구토가 있었고 기력저하 있었음  - 중앙병원에서 WBC 상승이 있었고, 백혈병 의심된다는 설명들으심    예방접종) 어렸을때 외에는 진행하지 않으심    사육환경) indoor      O)  1. 신체검사  - Mental : dull  - T : 37.9도,  HR : 110회 ,  RR : 22회  - BCS : 3/9  - MMC , CRT  - 탈수평가 : 5% 탈수  - 체포임파절의 비대는 촉진되지 않음    2. 혈액검사  - CBC 재검사 : WBC 256  - mild anemia  - 도말검사상 대부분 다수의 백혈구 모세포들이 관찰됨      Dx/Ddx)  - 백혈병이 강하게 의심됨  - 정확한 진단(급성, 만성, 림프계, 골수계의 감별)을 위해서는 전신평가 및 골수검사가 필요함    A)  - 급성인 경우는 치료에 대한 반응이 좋지않을수 있음(예후는 대략 1~2개월)  - 만성인경우라면 치료를 기대해볼수는 있음  - 정확한 진단이 필요하지만 보호자분이 원치않으심  - 일단 만성백혈병에 준해 치료해보기로 함  - 약효가 없을수도 있고, 약을 쓰더라도 예후는 않좋을수 있음      Rx)  - chlorambucil 4mg/m2(1/2T) sid  - prednisolone 2mg/kg sid  - famotidine 0.5mg/kg sid      P) CBC, 간수치 재검사, 항암제 재처방      </t>
  </si>
  <si>
    <t xml:space="preserve">황연주                                  </t>
  </si>
  <si>
    <t xml:space="preserve">도담                                    </t>
  </si>
  <si>
    <t>구취, 염증</t>
    <phoneticPr fontId="1" type="noConversion"/>
  </si>
  <si>
    <t xml:space="preserve">구조묘 구내염 의심  - 방금 데려왔는데 많이 예민해져서 간단한 전염병검사와 구내염 검사하지 못함  - 하루정도 안정화시킨후 익일 검사진행하기로 함  - 바로 튀어나오기 때문에 입원장문을 열수도 없을정도 임    S) 구내염    O)  - 구취심하고 입안에 염증 심함  - 치과치료는 아마도 목요일날 혹은 토요일에 가능함  </t>
  </si>
  <si>
    <t xml:space="preserve">유솔비                                  </t>
  </si>
  <si>
    <t xml:space="preserve">콜라                                    </t>
  </si>
  <si>
    <t>유선종양</t>
    <phoneticPr fontId="1" type="noConversion"/>
  </si>
  <si>
    <t xml:space="preserve">1,500,000원 선결제- 송이    Dr.조서현    Subjective)    한달정도 전부터 유선쪽에서 종양이 확인되었음.     해당 종양의 크기 증가가 보여 수술위해 내원.    Objective)    Laboratory examination  CBC : NRF  Elec : NRF  S-chem : NRF  Coag : NRF    Physical examination  : Total 4 MGT found  Rt. 2nd Mammary gland = Single (0.5x0.5cm)  Rt. 4th Mammary gland = Single (0.2x0.2cm)  Rt. 5th Mammary gland = Single (0.2x0.2cm)  Lt. 5th Mammary gland = Single (3x3cm)    Assessment)  Mammary gland tumor      Plan)  Sx) Mastectomy   Lt.4,5 + Rt.4,5 Mastectomy performed.    histopathologic examination pending.    Hospitalization.      </t>
  </si>
  <si>
    <t xml:space="preserve">강대성                                  </t>
  </si>
  <si>
    <t xml:space="preserve">짱아                                    </t>
  </si>
  <si>
    <t>침샘 점액낭종(Salivary Mucocele)</t>
  </si>
  <si>
    <t>시력소실</t>
    <phoneticPr fontId="1" type="noConversion"/>
  </si>
  <si>
    <t xml:space="preserve">1.CC : 침샘 수술 후 대뇌괴사, 시력 소실 등    2.HPI   - 식탐, 다음/다뇨, 탈모/피부비박화, : 술 전에는 4.6kg 가량 (술 후 최대3kg까지 감소)  - 침샘 종대로 좌측 하악 침샘 제거   - 술 후 3일 입원, 이후 귀가 시 눈도 안보이고 귀도 안들림  : 당시 병원에서는 기력이 없다고 들으심, 강직도 있었던 듯  - 좌안 궤양, 원래 눈물이 많았는데 이후  - 수술한 병원에서는 호르몬 문제 / 또는 특발성으로 들으심  - 이후 웨스턴 추천 받고 내원  : 예후 불량할 것으로 듣고 안락사도 권유 받으심 (여자 수의사 분)  - 쿠싱 치료 중 (1주), 투약 후 아직은 변화 없음, 식욕은 다소 줄어든 듯  - 기타 다른 치료는 받은 적 없음  - 평소 한 쪽 눈이 좌안 외사시    3.PHI   (1)MED : for this symptoms  (2)SUR : 좌측 후지 골절, 자연 유합, 3년 전 (낙상). 높은 것  (3)TRU : 현증   (4)VAC : all+, HW+  4.Diet : 나우, 네츄럴 코어:  5.EH : indoors, alone, 산책  6.Systemic   (1)GEN : 현증  (2)Skin : 전신적인 탈모, 피부비박화, 혈관화 및 comedo  (3)Nervous : 현증  (4)EENT : OD) 각막궤양  (5)RES : -  (6)CV : -  (7)GI : -  (8)UR : 다음/다뇨  (9)REP : -  (10)MS : 현증  (11)NS : -    S)  - 내원당시 기립 불가 상태, tetraparalysis  - BCS 1/9, mental " dullness ~ CDS  - CP/부중/WB/hopping (-)  - Deep pain (+)  - OS) 여전히 상공막 혈관화 심하며 각막부종, 표면에 치유되지 않은 궤양의심  : 현재 관리 중(?) 이라고 하심  - OD) PLR 없으나 빛에 대한 반응, OS) 시력없으며, 빛자극시 통증(?)    O)  - Apical beat midly increased  - No murmur ~ GI systolic     IPL)  - 복잡다양한 기왕력으로 내원, 금일은 우선 그간의 history에 따른 교통정리와 현 상황에 대한 추가 의견 드리고 향후 관리 방향 등 협의    A)  - 과거 최초 병원(방학AH)에서 수술 전 이미 PDH가 있었을 것으로 생각됨  - 술 후 발생한 문제들 관련 기왕력의 악화 vs 수술/이후 과정에서의 손상 모두 가능함  - 기왕력 중 뇌수두증은 충분히 임상증상의 원인이 될 정도이나, 중이염은 incidental 가능성 우선 고려  - 대뇌의 변화는 원발성 MUE, ischemic brain injury 모두 가능할 것으로 생각되나 증상 발현 시점 및 현재 추가 발작이 없는 점 등 후자의 가능성이 상대적으로 우선 고려됨  - 원인과 상관없이 광범위한 CNS 손상상태로 보이며, 완전히 회복되는 것은 어려울 것으로 생각됨  - 어느 정도 한계를 가지되, 기왕력 + 예상되는 현상태 등 감안하여 호스피스 개념의 추가 치료개시  : 특히 사지마비나 기타 제반 상황은 내과적인 치료만으로 어려우며 레이져/침/기타 적극적인 재활 필요함  - 갑기저는 근본원인과의 관련성은 적으나, 우발적인 대발작 발생 관련 myxcoma 가능성은 배제할 수 없으며 최소한 향후 호스피스 개념의 관리에서 환자에 도움될 수 있는 여지가 있어 추가 검사 의뢰  - 향후 CDS / 각막 궤양 등에 대한 추가 상담 및 치료도 요함    P)  - 현 관리 중인 병원 원장님과 협의하여 향후 본원 관리 원하시는 상황  - 현재 쿠싱 치료약물 용량과 진정제(?) 등 추가 치료내역 확인 후 1주 후 재내원키로 함    </t>
  </si>
  <si>
    <t xml:space="preserve">이주석                                  </t>
  </si>
  <si>
    <t xml:space="preserve">고테츠                                  </t>
  </si>
  <si>
    <t>구토, 연변</t>
    <phoneticPr fontId="1" type="noConversion"/>
  </si>
  <si>
    <t xml:space="preserve">12/13 381870원 결제하셨습니다    S)  2일 전부터 구토. 초록색 배변 보이며 연변 보임.   밥을 안 먹고 콧물도 심해짐.   눈은 많이 좋아짐.     O)  - 진료실 내에서 심한 설사보임.   - FPV Ag kit : 양성    - CBC : WBC 0  - 혈액도말 : WBC 거의 보이지 않음. 혈소판은 양호함.   - S/C , 전해질    A)  - 범백 양성 확인되었음. 원래 본 보호자 분은 중국 분으로 치료 원치 않아 안락사 얘기하셨음. 그러나 같이 오신 분은 학원 선생님으로 대신 임보해주시기로 함. 임보해주시며 치료 진행하기로 하심. 2-3일 정도 경과 지켜 볼 예정.     P) 입원.   </t>
  </si>
  <si>
    <t xml:space="preserve">유성정(ref.대학로)                      </t>
  </si>
  <si>
    <t xml:space="preserve">케이크                                  </t>
  </si>
  <si>
    <t>체중감소, 식욕부진</t>
    <phoneticPr fontId="1" type="noConversion"/>
  </si>
  <si>
    <t xml:space="preserve">[refer.대학로]    의뢰병원관련  - 진료전 전화완료(O)   - 진료후 전화완료(O)   - 초진일 전화 안됨(  )  - 원장님 요청사항 :    주호소)  - 체중 감소. 식욕부진. 활력 감소.    현증경과)  - 5개월 전 입양함.   - 지금은 배뇨 양호. 1주 전에 설사하고 구토보임. 이후에는 양호해짐.   - 지금 밥도 어느정도 먹고 있으나 살이 빠져서 나쁜 상황일까봐 걱정되어 내원.   - 지금 식욕부진 증상만 있고 구토나 설사는 없음. 활력 저하 증상 보임.     예방접종)  - all done. 백신은 모두 진행. HW 3개월동안 진행하지 않음.     사육환경)  - 동거묘 1마리 5개월령.     사료)  - 일반 사료.     O)  1. 신체검사  - Mental : alert.   - HR 180, RR 24  - BCS 3/9  - 탈수평가 : 5%    2. 혈액검사  - CBC : WBC 24000, PCV 23.1, PLT 167  - S/C : TBIL 2.5, 타병원 검사 시 A/G ratio 0.68  - 혈액도말 시 호중구 전체적으로 증가하여 확인됨.     3. 영상검사  - 흉부 방사선 : NRF  - 복부 방사선 : 복부 전반적으로 serosal detail 감소. 복수 존재할 가능성 높음.   - 복부 초음파 : 상복부의 심한 복막에코상승 (심한 복막염 확인됨.) 복부 전반적으로 복수 산재되어 있음. 췌장의 비후가 확인됨.     4. 복수 검사   - TNCC : 11800, TP 5.6, ALB 2.0, A/G ratio 0.55, TBIL 1.2  - 세포 검사 : 호중구와 macrophage 확인됨.    -&gt; exudate ascite로 확인됨.     -&gt; IDEXX FIP real time PCR 의뢰함.     Dx/Ddx)  - Feline Infectious Peritonitis susp.     A)  - FIP 가능성 높은 바 예후는 불량할 가능성 높음. PCR 검사 나올 때까지 FIP에 준해 내복약 처방함.   - PCR 결과에 따라 향후 방향 정해질 예정.     Rx)  - 내복약 :  Prednisolone 1mg/kg BID PO  Famotidine 0.5mg/kg BID PO  UDCA 5mg/kg BID PO  Vit B  Cephalexin 25mg/kg BID PO  Spirinolactone 1mg/kg BID PO  interperone alpha 1ml/cat SID PO    P)  - 일주일 뒤 PCR 결과 안내드릴 예정. 12/14    </t>
  </si>
  <si>
    <t xml:space="preserve">방정현                                  </t>
  </si>
  <si>
    <t xml:space="preserve">S)  식욕 활력 양호  배변 배뇨 양호  금식완료    O)  T 38.8  P 160  혈액검사 NRF  항체가검사 (P:6 H:5 C:4)    A)  남아중성화  항체가검사   퇴원당시 예민한 상태로 퇴원    [Sx by 종]  - routine scrotal incision  - orchiectomy over-hand hemostat technique  - skin closure w/ blue-nylon 4-0 3knots    P)  12월 8일 10시 술부확인  </t>
  </si>
  <si>
    <t xml:space="preserve">유혜정                                  </t>
  </si>
  <si>
    <t xml:space="preserve">샤샤                                    </t>
  </si>
  <si>
    <t>혈전색전증(TE: Thromboembolic disease)</t>
  </si>
  <si>
    <t>LSA</t>
    <phoneticPr fontId="1" type="noConversion"/>
  </si>
  <si>
    <t>구토,식욕부진</t>
    <phoneticPr fontId="1" type="noConversion"/>
  </si>
  <si>
    <t xml:space="preserve">1.CC : LSA 의심, 심장 등    2.HPI   - 1월달에 혈액검사와 초음파 실시했을 때는 큰 이상 없었음  - 심장 판막 이상 있다고 들으시고 강심제 투약  : 간헐적인 켁켁대는 증상으로 투약, 이후 다소 호전  - 잠을 많이 잠  - 턱밑 종대는 최소 2개월 이상 : 11/27부터 PDS 투약  : 아직 큰 차도는 없음, 투약 후 오히려 더 안좋은 것 같음  - 구토는 1회, 설사는 없었음 (돼지 간 먹음)  - 식욕은 거의 없음, 음수는 함  - 3주 사이에 급격한 변화 느끼심    3.PHI   (1)MED : PDS는 목요일까지, 강심제는 오늘까지 투약  (2)SUR :  중성화, 스케일링 2회  (3)TRU : -  (4)VAC : all+, HW (+)  4.Diet : 일반사료 , table food : 현재는 식욕이 없어 소량씩, 고기 등 급여  5.EH : indoors, alone, 산책 거의 못함  6.Systemic   (1)GEN : 기력저하, 식욕저하, 악액질  (2)Skin : -  (3)Nervous : -  (4)EENT : -  (5)RES : 빈호흡  (6)CV : ?  (7)GI : 현증  (8)UR : 현증  (9)REP :  (10)MS : -  (11)NS : -    S)  - Depression, 심한 악액질 (BCS 2/9)  - 양측 하악 임파선 종대  - 우측 PS LN, 양측 POP LN 종대  : 전반적인 크기는 1.5~3cn  - 전반적인 사지의 근육 거의 없어 MCS 감소 심각한 상태  : 특히 우측 전지, 우측 후지 부중 감소  :: 우측 후지는 경미한 CP 지연 및 강직도 증가하여 허리 문제와 관련 우선 고려됨    O)  - Apical beat midly increased  - G I~II/VI systolic murmur      IPL)  - 다발성 임파절 병증 및 심한 악액질의 원인 감별  - LSA (multicentric, high-grade, T cell) 가능성 우선적으로 고려됨  - 금일은 전반적인 상태 평가와 체표임파선에 대한 FNA 까지만 진행키로 함    [복부초음파_ Full scan + GI by Joohee]  Findings  1. Pylorus 내에 이물 확인되나 현재 폐색 소견 확인되지 않음 (14mm)  2. 담낭 슬러지 및 간의 에코 상승 및 비대가 확인됨  3. 심한 비장 비대와 불균질한 실질 및 결절 확인되며 말단부의 저에코성 영역 확인됨  4. 복강 내 림프절의 심한 비대가 확인되며 복막염 소견 확인됨  5. 양측 신장 피질 에코 상승 및 결석/석회화 소견 확인됨  6. 방광 내 고에코성의 부유물과 작은 결석 확인됨  7. 복강 내 저에코성의 free fluid 확인됨  Imaging Dx &amp; DDx  - Lymphoma, systemic infection    - Gastric foreign body  - Ascites, peritonitis, lymphadenopathy  - Nephritis(glomerulonephritis, interstitial nephritis), renal calculi/mineralization   - Infilatrative hepatopathy, hepatitis  - Cystitis  Comments  - 비장의 말단부에서 확인되는 저에코성 영역의 경우 infarction 가능성 있으므로 추적 검사가 추천됩니다.     A)  1. 검사결과 LSA (multicentric, high-grade) stage V-b로 진단됨  - 현재까지의 PDS 사용에 대한 반응, 칼슘 불균형 등 감안시 T-cell origin 가능성도 있음  2. 그 외 전반적으로 다양한 PNS 확인되며,  1) 혈전색전증  2) GN  3) Cachexia &amp; sarcopenia  4) 빈혈 등  3. 위내 이물은 며칠 전 섭식한 개껌 가능성이 높으나 모니터필요  4. 이물과 별도로, 현재 위장관 손상이나 출혈 고려할 수 있는 상황으로 PDS 투약에 따른 부작용 최소화 위해 적극적인 위장관보호제 사용 + 식이상 극도의 주의(급여가능한 것들 교육) + 수화기 증상 긴밀한 관찰 (구토, 특히 흑변이나 혈변) 당부    P)  - 1주 후 재검  - 대증처치에 대한 반응 + PCR 결과에 따라 항암 vs 호스피스 결정하기로 함                </t>
  </si>
  <si>
    <t xml:space="preserve">이현아(ref,누리봄)                      </t>
  </si>
  <si>
    <t xml:space="preserve">별                                      </t>
  </si>
  <si>
    <t>장염(Enteritis)</t>
  </si>
  <si>
    <t>혈변, 구토</t>
    <phoneticPr fontId="1" type="noConversion"/>
  </si>
  <si>
    <t xml:space="preserve">[refer.] 누리봄AH    의뢰병원관련  - 진료전 전화완료( O )   - 진료후 전화완료( O )     주호소) 구토, 설사  - 아프기 전날, 산책도 많이 하고 동거견 첫째랑 심하게 많이 놈  - 사료 잘 먹었고, 고구마 / 사과, 바나나 등    - 보호자분이 먹는 약 떨어트리는 적 가끔. 먹었을 가능성?    현증경과)  - 구토를 시작. (하얀 거품토)  - 금식 이후 구토는 멈췄으나, 혈변 시작. 처음엔 1시간 단위. 어제 1회. 오늘은 아직까지 없음  - 어제/오늘 물 많이 먹는데, 이후 구토. 식욕은 전혀 없음  - 처음에 비해서는 오늘은 활력 호전    예방접종)  - all done. 내/외부 기생충 구제제  - 중성화 4개월령때.    사육환경)  - 동거견 1마리    사료)  - 성견 사료 (동거견과 함께)    O)  1. 신체검사  - Mental : quiet, alert  - T 37.8, HR 132, RR  - BCS 4/9  - MMC pinkish, CRT 2s  - 탈수평가 : 7-8%    2. 혈액검사  의뢰병원)  12.5     - CBC   - S/C : ALT 127, ALP 911    12.6   - CBC : WBC 35.9   - S/C : ALT 104, ALP 1077    - CBC : WBC 17200  - S/C : ALT 103, ALB 2.4, iP 4.4  - Electrolytes : hypoK 2.96, hypoCl 103  - CRP 62.2    3. 영상검사  [복부초음파_full scan + GI by Hyuna]  Findings  1. 위 및 소장 내 다량의 액체 저류, 운동성 저하  2. 소장의 심한 corrugation  3. 췌장의 비후 심하지 않으나 에코 저하 관찰됨  Imaging Dx &amp; DDx  - Gastroenteritis  - Acute pancreatitis    Dx/Ddx) Gastroenteritis    A)  - 이물은 배제. 사람약 섭취 가능성 존재하나 명확치 않음  - 입원하 소화기 증상 모니터링    Rx)  - 식이 : i/d can    Tx)  - 수액처치 : N/S + KCl 20mEq + Gabexate + 영양제 (유지x2)  - 주사제 :    Cefazolin 22mg/kg IV BID   Metronidazole 15mg/kg IV BID   Famotidine 0.5mg/kg IV BID   Metoclopramide 0.4mg/kg IV BID   Tramadol 4mg/kg IV BID   Maropitant 1mg/kg SC SID   Ondansetron 0.5mg/kg IV BID    P)  - 입원  - CRP, 전해질, iP  </t>
  </si>
  <si>
    <t xml:space="preserve">허승호                                  </t>
  </si>
  <si>
    <t xml:space="preserve">풀풀이                                  </t>
  </si>
  <si>
    <t>외음부 삼출물</t>
    <phoneticPr fontId="1" type="noConversion"/>
  </si>
  <si>
    <t xml:space="preserve">614,300원 결제완료 -휘린     S)  한 달 전부터 전혀 먹질 않음. 물도 거의 먹지 않음.   생리 11월 초에 끝남. 이후 공격성 보임. 이후 바깥에서 키우심. 집 밖에 안 나옴.  외음부에 고름이 노랗게 있는 것 오늘 확인하심. 타 병원엔 다니시지 못 함.   구토는 없음. 무른변 봄.     매 달 사상충 예방 했고 먹이는 약으로 함. 10월까지만 함. 5-10월에만 실시. 구충이나 외부기생충은 따로 하지 않음.   작년 여름에 타 병원에서 검진 시 간수치 높다고 얘기 들음.     O)  - 외음부 부종 보이며 농성 삼출물 보임.   - T 39.2, HR 150, RR 24, BP 140  - 6-8% dehydration.    1. B/A  - CBC : WBC 43200, PCV 37.4  - S/C : hyperGlob, hyperCHOL  - electrolytes  - CRP : 70.9  - CHW Ag kit : negative.    2. X-ray  - 흉부 : 후엽으로의 폐침윤 미약하게 확인됨.   - 복부 : 방광 앞쪽에 연부조직 밀도의 관상구조물 확인됨.     [복부초음파_full scan by Hyuna]  Findings  1. 양측 자궁각의 벽 비후 및 내강 확장, 액체 저류 (좌측 14.2 mm, 우측 13.6 mm)  2. 방광 앞쪽 벽의 심한 비후 (7.9 mm) 및 다량의 결석사  Imaging Dx &amp; DDx  - Uterine complex (pyometra, mucometra, hydrometra)  - Cystitis  - Urolithiasis    A) pyometra, cystitis  - 방광염에 의한 자궁축농증 가능성 높음. 탈수 교정 후 내일 수술 진행 예정.     P) 입원 후 내일 CBC 체크하고 수술 진행 예정.   </t>
  </si>
  <si>
    <t xml:space="preserve">박세은                                  </t>
  </si>
  <si>
    <t xml:space="preserve">시크                                    </t>
  </si>
  <si>
    <t>안충</t>
    <phoneticPr fontId="1" type="noConversion"/>
  </si>
  <si>
    <t>충혈</t>
    <phoneticPr fontId="1" type="noConversion"/>
  </si>
  <si>
    <t xml:space="preserve">S)  왼쪽 안구 내 기생충 보임  기생충 찾아보려고 계속 찾아보려다 눈 충혈되어보임    O)  1. Blood exam  CBC : NRF  Chem : NRF  HW : negative    2. Opthalmic exam  OS conjuctival hyperemia  IOP OD : 18  OS : 22      A)  안충제거  호흡마취 진행  왼쪽 눈에서 4마리 제거   포러스 좌안 일3회 우안 일1회 안내    P)  12월 13일 재진 Dr. 종  </t>
  </si>
  <si>
    <t xml:space="preserve">장아라(ref.호담)                        </t>
  </si>
  <si>
    <t xml:space="preserve">오레                                    </t>
  </si>
  <si>
    <t>낙상</t>
    <phoneticPr fontId="1" type="noConversion"/>
  </si>
  <si>
    <t xml:space="preserve">300,000원 결제하셨습니다. - 미리   616,300원 결제하셨습니다. - 휘린    [refer.호담동물병원]    의뢰병원관련  - 진료전 전화완료(  )   - 진료후 전화완료( O )   - 초진일 전화 안됨(  )  - 원장님 요청사항 :    주호소)  - 아파트 5층에서 낙상    현증경과)  - 오늘 아침에 낙상 있었음    : 보통 현관문 나갔다 바로 들어오는데 안 들어와서 이상하게 여기고 있는데 친구분이 1층에 있다고 알려줌  - 뒷다리 절면서 걷고 있는 것 보셨다고 함    예방접종)  - 기초접종 완료    사육환경)  indoor    : 가끔 현관문 열어주면 그 앞까지만 왔다갔다 한다고 함    사료)  - 결석사료 먹이다가, 요새는 일반사료 먹이고 있음    - 예전에 결석 진단받고 처방식 먹이다가, 좋아졌다고 안내받음    O)  1. 신체검사  - Mental : alert  - T 35.8, HR 224, RR 28  - BP: doppler 잡히지 않음  - BCS: 5/9  - MMC pale, CRT &gt;2  - 탈수평가 : 4% 탈수  - 찰과상: 얼굴 오른쪽, Lt. 뒷다리, Rt. 뒷다리  - 항문 왼쪽의 puncture wound    : 직경 0.1cm 이하의 입구 안쪽에 사강 3cm  - 뒷다리 만졌을 때 통증반응  - 왼쪽 metatarsal bone에서 연발음    2. 혈액검사  - lactate 4.3  - ALT increased (X5)    3. 영상검사  - 방사선 촬영    : 3rd/4th Lt. Metatarsal bone Fx.    : Bilateral sacroiliac luxation  [CT검사 by Hyuna]  - 사내공유-2차진료보고서-VIP CT 보고서 폴더 내 소견서 보관    Dx/Ddx)      A)  - 3rd/4th Lt. Metatarsal bone Fx.  - Bilateral sacroiliac luxation    Rx)  - 식이 : a/d    Tx)  - 수액처치 : H/S 유지 3배 -&gt; H/S 유지 2배  - 주사제    : Cefazoline 30mg/kg IV BID    : Butorphanol 2mg/kg IV QID    P)  - 쇼크에 대한 처치    : 가온, 수액처치, 모니터링    : 이후 체온 회복, MMC 정상적으로 돌아옴  - 입원 진행  - 요도카테터 장착    : 수액처치에도 불구하고 배뇨 없음    : 장착 후 혈액성 소변  - 찰과상 소독 및 드레싱 진행    : 골절부 안정화 위해 해당부위에 RJB 실시  - 기흉에 대한 방사선 추적검사    : 저녁 6시 촬영시에는 방사선상에서 기흉 확인하기 어려움    : 새벽에 추가 촬영 통해 기흉이 확인되는지 알아볼 예정  - 익일 천장골 탈구 교정 및 골절 교정 수술 예정    : 안 과장님 앞으로 12시 수술 상담    : 총 비용 400만원 전후 발생할 것이라고 안내함  </t>
  </si>
  <si>
    <t xml:space="preserve">정현미                                  </t>
  </si>
  <si>
    <t xml:space="preserve">로키                                    </t>
  </si>
  <si>
    <t xml:space="preserve">퍼플캣 제휴 10%할인해서 270,000원 선결제하셨습니다-준민    S)  - 절식 완료  - 컨디션 좋음, 어제 녹색변을 봤었음.      O)  1. 신체검사  GC: B.A.R, Normal skin turgor  UG: 양쪽고환하강완료    2. 혈액검사  CBC: Thrombocytopenia  S-chem: N.R.F      A)  혈소판수치가 적어 응고지연에 대한 가능성 있음. (보호자 면담과정에서 예전에 발톱깎다가 피났었는데 지혈 잘 됐었다고 언급)  그외 수술 진행에 있어 특이 사항 없음.      P)  Sx: Castration  OP 안승엽, Ant 강수아  특이사항 없이 수술 완료. 마취 각성 완료.    - 퇴원  - 내일 술부 recheck 예정 (송지은 선생님 앞으로 예약)          </t>
  </si>
  <si>
    <t xml:space="preserve">한미선                                  </t>
  </si>
  <si>
    <t xml:space="preserve">보보                                    </t>
  </si>
  <si>
    <t>외이염</t>
    <phoneticPr fontId="1" type="noConversion"/>
  </si>
  <si>
    <t xml:space="preserve">장안점 환자.    history)  지난 12/3 매우심한 외이염 발생해 본원에서 2회 치료하고 금일 3회차 재진일임.   - 염색검사 : mala +++   - 이개 전체를 뒤덮을 정도의 갈색의 분비물.    S)  금일 재진시 이개는 많이 좋아졌고, 분비물도 많이 줄어들었음.  이도내 부종, 발적은 아직 있음.  이도 깊은곳에서 지속적인 출혈보임.  검이경상 고막, 수평이도 영상화 안되어 중이염 가능성 배제위해 CT 촬영진행.    O)  CT 상 특이사항없음.    Tx)  금일부터 양쪽귀 오리존 sid 투약지시  내복약 유지(pds 0.5bid -&gt; sid 로 감량)    P)  외이염 치료 지속합니다.  12/15 1시 내원 : 젭시 수술합니다. 비용은 장안점 비용으로.  (편측 275000원으로 청구예정.)  (마취전검사는 금일 검사로 갈음)    [CT검사 by Hyuna]  - 외이도 비후 관찰되지 않음  - 중이 고실의 이상 관찰되지 않음  - 흉부 양호  - 복부 담낭 내 슬러지볼 외 양호      * 6개월후 담낭 초음파 진행.  </t>
  </si>
  <si>
    <t xml:space="preserve">엄연순                                  </t>
  </si>
  <si>
    <t xml:space="preserve">오뎅                                    </t>
  </si>
  <si>
    <t>발열, 탈수</t>
    <phoneticPr fontId="1" type="noConversion"/>
  </si>
  <si>
    <t xml:space="preserve">561,840원 선결제 하심 - 송이    길고양이 지금 바로 구조 후 데려오심, 평소에 밥을 좀 주던 아이라고 함    양측 상하안검 + 3안검 부종, 전안방 혼탁  발열, 탈수    - A:G ratio 0.3  - FCoV kit : positive  - SAA : 87.3  - 안구초음파 : 포도막염, 양안 망막박리 확인    O)  [복부초음파_ Full scan + orbit by Joohee]  Findings  1. 비장의 비대 및 혈관 반응 보이지 않는 hypoechoic foci 실질 전반에 산재되어 있음  2. 양측 신장의 비대와 에코 상승 및 perirenal fluid 확인됨 (small cyst-LK, mineralization-bilateral)   좌측 신장에서 혈관반응이 확인되는  round to triangular shape의 저에코성 영역 확인됨 (4.0 x 4.2 mm)  우측 신장의 미약한 pelvis 확장 확인됨  3. 미약하게 비후된 불규칙한 방광벽 확인됨  4. 복강 내 다수 림프절 비후 및 복막염 소견, 소량의 free fluid 확인됨  Imaging Dx &amp; DDx  - FIP, lymphoma, systemic infection   - Peritonitis(retroperitonitis), ascites, lymphadenopathy   - Nephritis, renal nodule or infarction, CKD  - Cystitis  - Orbit : bilateral retinal detachment, uveititis    임상증상, history, 임상병리, 영상검사 등등 고려하여 FIP dry type 가능성 굉장히 높을 것으로 보임    보호자님 상황상 집으로 데려가시지도, 도로 원래 있던 길 위로 데려다 놓을 수도 없어 결정날 때까지 당분간 병원에 입원하기로 함  예후 좋지 않을 가능성 안내, 적극적 치료보다는 일단 입원에 중점  입원은 1일 8만원 청구하기로 했고 20% 할인 적용해드리기로 함    김석완 원장 부재 안내드림    문의사항 있으시면 김석완 원장님께 연락 부탁드립니다.  </t>
  </si>
  <si>
    <t xml:space="preserve">김정진(ref.동물을)                      </t>
  </si>
  <si>
    <t xml:space="preserve">흰둥이                                  </t>
  </si>
  <si>
    <t>보행이상</t>
    <phoneticPr fontId="1" type="noConversion"/>
  </si>
  <si>
    <t xml:space="preserve">[refer.동물을사랑하는사람들]    의뢰병원관련  - 진료전 전화완료(O)   - 진료후 전화완료(  ) -&gt; 전화드렸으나 외출중이셨음.   - 초진일 전화 안됨(  )  - 원장님 요청사항 :    주호소)    현증경과)  - 5일 전에 밥을 안 먹어서 동사사 내원함. 디스크 의심 얘기들음.근이완제 처방받았고(meloxicam, tramadol) 호전 크게 못 느끼심. 점점 뻗뻗해지는 듯함.   - 허리가 구부정하고 앞다리가이상함.   - 밥을 안 먹고 물을 안 먹어서 다른 원인 없는지 판단받으라고 얘기 들음.   - 구토나 설사는 없음. 배변, 배뇨 양호.     - 올해 초에 혈액검사만 진행. 정상이라고 얘기들음.     예방접종)  - all done. HW(하트가드,+), 외부기생충은 하지 않음.     사육환경)  - indoor. alone.     O)  1. 신체검사  - Mental : alert.  - BCS 5/9  - 흉요추 부위 구부정한 자세.   - 복부 촉진 시 복압 상승.  - 척추 주변 촉진 검사 시 흉요추 부위 통증반응 보이나 심하지 않음. 근 강직은 없음.     2. 신경계검사  - brain, spinal 모두 특이사항 없음.     3. 영상검사  [방사선검사 흉요추 by Joohee]  Findings  1. T12-13-L1-2 사이 intervertebral disc space 좁아져 있음. 척추의 ventral, lateral bone spurs, sclerosis 확인됨  2. T13- L1 사이 intervertebral foramen에 작은 radiopaque materials 확인됨  Imaging Dx &amp; DDx  - IVDD with degenerative change of vertebrae  - Spondylosis deformans    4. 혈액검사  - CBC : NRF  - S/C : NRF    Dx/Ddx)  - T12-T13-L1-L2 IVDD susp.   - T13-L1-L2 Spondylosis deformans    A)  - 현재는 신체검사와 방사선 검사만 진행되어 디스크에 대해 확진은 할 수 없음. 다만 디스크 의심되므로 이에 준해 내복약 처방하였고, 반응 미미할 수 있음. 반응 보이지 않을 경우 MRI 촬영 추천됨.   - 전침치료와 diode lazer 진행하였음.     Rx)  - 전침치료 및 레이저치료.   - 내복약 :   Firocoxib 5mg/kg SID PO   Misoprostol 5ug/kg BID PO   Methocarbamol 20mg/kg BID PO   Gabapentin 10mg/kg BID PO    P)  - 일주일 뒤 내원하여 상태 평가 후 향후 플랜 설정 예정. 12/16 아재곤 원장님 예약.     </t>
  </si>
  <si>
    <t xml:space="preserve">김현정                                  </t>
  </si>
  <si>
    <t xml:space="preserve">복이                                    </t>
  </si>
  <si>
    <t>낙상</t>
    <phoneticPr fontId="1" type="noConversion"/>
  </si>
  <si>
    <t xml:space="preserve">침대에서 뛰어내리고 우측 전지 4번째 발톱 골절.  방사선상 발가락뼈는 정상적임.    부토, 포폴 마취하 손상된 발톱제거하고, 레이저로 지혈후 붕대장착함.    내복약은 3일만 먹이세요.    이틀후 재진   - 출혈없으면 붕대제거 해도 됩니다.   - 핥으려 하면 넥카라 씌워두세요.   - 2주간 산책제한합니다.  </t>
  </si>
  <si>
    <t xml:space="preserve">이지희                                  </t>
  </si>
  <si>
    <t xml:space="preserve">호빵이                                  </t>
  </si>
  <si>
    <t>만성설사</t>
    <phoneticPr fontId="1" type="noConversion"/>
  </si>
  <si>
    <t xml:space="preserve">S) 만성설사    O)  - 한달전에 데리고 오심(보호소?)  - 데리고 오실때부터 설사증상이 있었음  - 나래 병원에서 분변 PCR 검사상 특이소견 없었는데 호전이 없다고 함    &lt;혈액검사&gt;  - WBC 약간 상승  - amylase 약간 상승    [복부초음파_full scan by Hyuna]  Findings  1. 양측 신장 피질 에코 높음 (크기, 모양 양호)  2. 좌측 신장 실질의 부분적 석회화  3. 방광 벽 양호하나 방광 내 소량의 미세결석 관찰됨  4. 췌장의 비후 심하지 않으나 (8.3 mm) 에코 저하 관찰됨  5. 위 및 소장 내 다량의 음식물 저류 (음식 섭취 후 4시간 이상 경과되었을 경우 운동성 저하로 판단)  Imaging Dx &amp; DDx  - Interstitial or glomerular nephritis  - Urolithiasis  - Acute pancreatitis  - Gastroenteritis    A)  - 현재 신장에 결석 있고, 신장피질에코 상승되어있어 만성신부전의 가능성 있음  - 췌장염 의심되는 상황임. 췌장염으로 인해 만성설사의 가능성 있음  - 내복약, 유산균제제, 필요시 w/d 등의 사료급여가 필요함  - 내복약 일주일치 처방, 프로맥스처방    P) 일주일후에 재진  </t>
  </si>
  <si>
    <t xml:space="preserve">김금옥(ref.강북)                        </t>
  </si>
  <si>
    <t xml:space="preserve">로또                                    </t>
  </si>
  <si>
    <t>췌장염, 위장염, 빈혈</t>
    <phoneticPr fontId="1" type="noConversion"/>
  </si>
  <si>
    <t xml:space="preserve">  [야간by홍]  - 식욕 : 참치갠 급여량의 1/3정도 잘 먹음  - 활력 어제와 비슷하게 아주 나쁘지는 않음  - 배뇨배변없음  - 밤새 열이있어 (40.1) 주사처치후 38.6도(08:00)  - 위내용 보호자 통화 완료(08:00)        [입원]    의뢰병원관련  - 중간 통화여부 (O)      S)  - condition : Depressed  - 식욕 : 아침 자발 식욕 있음.   - 배변/배뇨/소화기증상 유무 : 배뇨 수회. 배변 없음. 구토 없음.     O)  - BW :4.0kg  - T 38.0, HR 198 , RR 24    - FeLV/FIV : all negative  - autoagglutination : (-)    - 혈액검사     : CBC - Severe anemia (Hct 14.5%)    : S.Chem - 신장수치 증가 Cert 2.0    : SAA 61.7    - 혈액도말 : Left shigt with Toxic change. Plt clumping                    anisocytosis,  Reticulocyte 확인됨.   - 혈액형검사 : A형.   - Anemia PCR : all negative    [복부초음파_full scan + GI by Hyuna]  Findings  1. 복강 내 부분적으로 산재된 소량의 에코성 복수 관찰됨  2. 상복부의 복막 에코 상승 / 췌장십이지장림프절 종대  3. 양측 신장 피질 에코 상승, 좌측 신장 전극의 실질 소실 (32.6 mm)  4. 우측 신장 실질의 저에코, 부정형의 영역 관찰됨 (혈류 관찰되지 않음)  5. 소장의 전반적인 근육층 비후 (1.6 mm) 및 corrugation  Imaging Dx &amp; DDx  - Peritoneal effusion  - Acute pancreatitis with reactive lymphadenopathy  - Chronic kidney disease  - Renal cyst / necrosis  - IBD / Gastroenteritis / Intestinal lymphoma    - 복수검사 : Exudate     : TNCC 47,500    : SG 1.020    : TP 3.5,  Alb 1.5,  A/G 0.8,  Lactate 11, T.bil&lt;1.0,  Cret 1.3    : 도말검사 - 세균탐식 Np 다량. (Rod &amp; Cocci)      A) Bacterial peritonitis  - Pancratitis, Gastroenteritis  - DDx : IBC, Intestinal lymphoma, Intestinal foreign body  - Chronic Diz. Anemia     Rx)  - 식이 : i/d can    Tx)  - 수액 : H/S 2 fold  - 주사제     : Cefotaxim 25mg/kg iv tid    : Metronidazole 10mg/kg iv bid    : Famotidine 0.5mg/kg iv bid    : Ondansetron 0.1mg/kg iv bid    : Tramadol 4mg/kg iv bid     P)  - 복수 항생제 감수성검사 의뢰.     - 입원 유지.    - 익일 복부 초음파검사 진행.  CBC, SAA 검사.   - Sepsis로 진행될 가능성 및 응급수혈 가능성도 말씀드림.       [보호자님 상담 내용]  - 세균성복막염(심한장염 및 췌장염 동반)이 심한 상태이며, 염증에 의한 빈혈이 발생한 것으로 판단됩니다.   - 세균성 복막염의 원인은 특별한 외상이나 이물이 없다는 전제하에, 심한 장염이나 IBD, 혹은 Intestinal lymphoma 에 의해서도 발생할 수 있으나, 현재 아이 컨디션에서는 정확한 진단을 위한 조직검사가 불가능한 상태입니다.   - 언제든지 Sepsis나 SIRS로 발전하며 급격히 상태가 안좋아질 수도 있습니다.  따라서 세균성 복막염을 컨트롤하고 안정화시키기 위한 처치를 먼저 진행하며 염증이 가라앉고 안정화됨에 따라 필요시 추가적인 검사들을 진행하겠습니다.     -&gt; 염증이나 복수가 계속될시 탐색적개복술 및 장 조직검사가 필요할 수 있습니다.   - 수액처치에 따라 Hct 더 감소할 시 응급수혈 필요할 수 있음 안내드림.                  </t>
  </si>
  <si>
    <t xml:space="preserve">황자애                                  </t>
  </si>
  <si>
    <t xml:space="preserve">월아                                    </t>
  </si>
  <si>
    <t xml:space="preserve">S)  - 며칠전부터 식욕부진  - 평상시에는 식욕좋음  - 최근에 사료를 많이 바꿈  - 어제밤  밥 조금 먹고 구토   - 오늘밤 밥 조금 먹고 구토 해서 내원  - 설사는 없고, 소변이 적어요   - 작년에 종합백신은 맞았고, 사상충은 하지 않고 있음  - 11/25일 건강검진차 혈액검사 초음파 함      -&gt; 방광결석 진단받았다 함      -&gt; ALT:262(13~109), ALP:179(9~109), Tbil: 1.04(~1.0)  - 지난주에는 기침을 심하게 해서 기침약 처방받아 먹이고부터 괜찮아짐  - 밖에만 나오면 엄청 흥분하고 개구호흡까지 하는 스타일      O)  - aus : no murmur  - BT: 40-&gt; 39.4  - blood test : 특이사항없음  - fPL : &lt;1  - SAA: &lt;5    Tx) meto, famo iv       cerenia sc      피하수액 : N/S 100ml sc  CE)  - 이물에 대한 검사는 완전히 배제되지 않은 상태이며 이는 추후에 추가적인 검사가 필요할수도 있습니다.   - 다른 검사에서는 특이할만한 사항이 없어 구토에대한 대증처치 합니다.   - 증세지속시 추가적인 검사와 입원처치 필요합니다.   - 내복약은 비슷한 몸무게의 동거묘 위장약(메토,시메, 판딜등)이  한달치 정도 있다하여 그것 먹이시라고 안내함    ***  - 보호자분은 동거묘가 예전에 첫날 검사에서는 괜찮았다가 밤새 증세가 지속되 고생하고 나중에 췌장염 진단 받은경험이 있어서 불안해 하심  -&gt; 충분히 그럴수 있습니다. 잘 모니터링 해주세요   - 보호자분은 진료시 검사결과와 성분등 다 알고 싶어 하시고 검사결과지도 원하심(드림)        </t>
  </si>
  <si>
    <t xml:space="preserve">박예슬                                  </t>
  </si>
  <si>
    <t>추간판질환-흉요부(Intervertebral Disc Disease, Thoracolumbar)</t>
  </si>
  <si>
    <t>뇌수종, 디스크</t>
    <phoneticPr fontId="1" type="noConversion"/>
  </si>
  <si>
    <t xml:space="preserve">1.CC :  뇌수막염, 뇌수두증 등    2.HPI  -  2개월 전 뇌수막염, 뇌수두증 진단  - 초기 발작했었으나 현재는 호전  - 최초 약물 투약 후 발작, 2차 약물 투약 후에도 발작하였으나 최근 추가한 약? 이후 발작은 없음  - 전반적인 컨디션이나 일상생활에는 큰 지장 없음  - 스테로이드 투약 후 근육량 소폭 감소됨    3.PHI   (1)MED : for this symptoms  (2)SUR : 중성화, 슬개골 탈구 (2회에 걸쳐)  (3)TRU : 한 번 밟힌 적 있음 2년 전  (4)VAC : all+, HW+  4.Diet : 나우사료에서 다이어트 사료 , table food : 후코이단, 그리니스 껌  5.EH : indoors, alone, 산책  6.Systemic   (1)GEN : 활발하진 않으나 식욕은 좋음  (2)Skin : -  (3)Nervous : -  (4)EENT :  -  (5)RES : -  (6)CV : -  (7)GI : 배변 량 증가  (8)UR : 다음다뇨  (9)REP : -  (10)MS : -  (11)NS : -    S)  - 내원당시 비교적 allert, BCS 4/9  - 경미한 dental tartar  - Normal LN, 침샘종대 없음  - Opened fontanellae   - 기본적인 뇌신경 검사상 큰 이상 없으며, mental은 다소 dull 하나 원래 그런 성격이었다고 함  - 그 외 우측 전지 부중 다소 감소 및 우측 후지 CP 지연  - 흉요추 부 back pain    O)  - Apical beat normal  - No murmur    [기존 약물]  10/24  PDS 0.5mg/kg  -&gt; 따로 처방  zonisamide 10mg/kg   글리벡 7mg/kg   케프라 20mg/kg   hydroxyurea 50mg/kg   leflunomide 4mg/kg      10/31  zonisamide 10mg   글리벡 7mg   케프라 20mg   hydroxyurea 50mg  leflunomide 4mg     11/19  글리벡 7mg   케프라 20mg   hydroxyurea 50mg  leflunomide 4mg   pheno 추가, PDS는 1개월 반 동안 복용 중    A)  - 광범위한 MUE와 심한 뇌수두증, 후두공 문제 및 다발성 IVDD로 내원  - 현재는 뇌신경 장애는 보이지 않으나, 부분적인 말초 신경장애 보이고 있음  - 주증과 연관 혹은 발작 후유증상 혹은 특히 후지는 IVDD 관련성도 고려할 수 있음  - 현재 다행히 대발작은 없는 상태이나, 아직 발작 종료 후 기간이 짧아 발작할 수 있는 소지는 다분함  - 앞의 경력상 처음부터 일반적인 경우보다 비교적 강한 약물이 들어갔던 상태이고, 이후 변경했던 약물은 비교적 minor 한 약물이어서 특정약물에 의한 발작 호전보다는 약물 induction 후 시간이 지났거나 혹은 초기 발작 후유문제가 호전된 것이 우선 고려됨  : 이에 대해서는 좀 더 긴 기간동안의 F/U과 추후 MRI 재촬영을 통해 병소의 변화를 통해 판단할 필요 있음  - 또한 현재의 약물은 장기적으로 지속하기에는 주의할 부분들이 있어 단계적으로 약물 줄여나가기로 함    P)  - 우선 기존 약에 배제된 뇌압/진통/간보호 관련 약물 추가하고 PDS sid로 감량  - 현재 간담도 수치 관련 단순히 PDS 외에 pheno 등에 의한 induction도 가능하므로 혈중농도에 따라 pheno 중단 여부 결정  - 이후 발작 지속적으로 없다면 최우선 적으로 chemo 약물부터 감량 후 중단  - 현재까지 chemo protection에 대한 교육 전혀 받지 못한상태셔서 교육 드림  - 1주 후 통화하여 추가 약물 처방 또는 재검    12/19 통화상담내용  보호자님이 문의하신 목욕,접종가능 여부에대해 답변드렸습니다.  - 목욕문의 : 스트레스를 받게되면 발작을 할 수도 있기때문에 최소한으로 하시는게 좋다고 말씀드렸습니다. 버블티슈제품도 있으니 제품사용도 안내해드렸습니다.  - 접종문의 : 접종은 재진때 김성수원장님과 상의 후 진행하셔야 된다고 말씀드렸습니다.  -by.정지원 -  </t>
  </si>
  <si>
    <t xml:space="preserve">우득섭                                  </t>
  </si>
  <si>
    <t xml:space="preserve">똘순이                                  </t>
  </si>
  <si>
    <t>복부팽만</t>
    <phoneticPr fontId="1" type="noConversion"/>
  </si>
  <si>
    <t xml:space="preserve">S) 복수    O)  - 약 일주일전부터 복수가 차기 시작함  - 지역병원에서 검사상 원인은 잘 모르겠다고 하심  - 식욕없고,기력도 별로 없음    &lt;혈액검사&gt;  - 중등도 빈혈  - 염증수치 상승    &lt;영상검사&gt;  - 다량의 복수 확인  - 좌측 신장부위에 4cm 정도의 mass 확인됨    A)  - 정확한 진단을 위해서는 CT 촬영이 필요함  - 보호자분이 일단 고민하시고 내일 내원하신다고 하심  </t>
  </si>
  <si>
    <t xml:space="preserve">김강운(ref. 해)                         </t>
  </si>
  <si>
    <t xml:space="preserve">평화                                    </t>
  </si>
  <si>
    <t>CRS Type I (CvRD-H unstable)()</t>
  </si>
  <si>
    <t>호흡곤란</t>
    <phoneticPr fontId="1" type="noConversion"/>
  </si>
  <si>
    <t xml:space="preserve">[refer.]    의뢰병원관련  - 초진일 전화 안됨    주호소) 호흡곤란    현증경과)  - 해동물병원에서 당일 저녁 폐렴으로 진단 받고 응급내원 (레퍼는 아님)   - 폐렴으로 3일을 넘기지 못할것 같다고 들으심  - 입원은 원치 않아 집에서 데리고 있었는데 호흡이 너무 좋지 않아 산소처치만 해달라고 야간에 응급 내원  - 혈액검사는 실시했으며 신장, 간 등이 다 좋지 않다고 들음      예방접종) : 전혀 하지 않았음    사육환경) 실내    사료) 확인 곤란, 다양한 일반식이 및 table food    O)  1. 신체검사  - Mental : depression  - Aus : Systolic murmur G4  - T39.2, HR 150, RR132  - 기좌호흡  - MMC , CRT : 창백, 지연    2. 혈액검사  - WBC 33.300  - d-dimer : 0.1  - CRP ; 125  - lactate : 4.2  - BUN 59, creat 1.2, P 6.9    3. 영상검사  - X-ray : 전반적인 간질/폐포침윤, 심음영 평가 어려움    Tx) cefa, furo     야간 보호자 교육)  - 산소처치만 하는 단순한 문제가 아니고 폐렴, 폐수종 등 고려되므로 최소한의 검사는 필요합니다.  - 응급시 상황만으로 폐렴/폐수종 확실히 감별할수 없고, 환자 상태도 추가적인 검사가 불가능한 상태입니다.   - 검사상 염증 소견도 있으나 심잡음과 심비대 관련 폐수종도 배제할수 없는 상태이니 초기 병행치료 하게됩니다. .   - 기왕력도 확인되지 않고, 다른 병발질환 가능성 등 복합적이므로 언제든지 응급상황 발생할수 있음 고지  - 폐수종일경우 최소 1~3일정도 입원치료필요, 폐렴일경우 7~10일 입원치료 필요할수 있습니다.   - 정확한 심장 상태 알기 위해선 심초음파 검사 필요합니다.   - 보호자분은 평화가 여기저기 좋지 않기 때문에 치료가 무리가 가지 않을까 걱정하시며 비용 부담도 매우 심함  - 현재는 그냥 두면  곧 사망할수 있는 상태이기 때문에 일단 살리고 보자는 생각으로 치료에 임해야 합니다.  - 치료를 했을때 괜찮아질 확률 알고 싶어하시고, 재차 비용 부담  - 아직 확률을 알수는 없고, 현 상태에서는 바로 사망할 수 있기때문에 최선을 다한다는 생각으로 치료에 임해야함 재강조.  - 비용 부담이시면 익일 담당선생님과 향후 검사및 치료에 대해서는 상담하시기 바랍니다.    [야간 by홍]  - 물은 먹음  - 호흡수 132-&gt; 7~80회/분대로 떨어짐, 엎드려 자기도 함  - 배뇨원활  - 오전 보호자 통화 :   *위내용 이야기하고, 지속적으로 치료하며 경과는 봐야한다고 안내  * 다시한번 정확한 진단 위해 심장초음파 등 추가 검사 의향 여쭈어 보았으나 가족과 상의하신다 하고 일단 대증 치료와 모니터링만 원하심  * 주치의 오후 1~3시사이에 연락드린다고 함    S) 내과 by 김성수  - 다른 보호자 상담 (누나)  - 중이염이 있었다는 정도 뼤고는 과거 병력에 대해 거의 모르심  - 신장/간이 좋지 않다고 듣고 약을 먹이는 정도 (약물 내역 확인 안됨)  - 헐떡이는 증상 : 오래된 문제였으나 나이 탓에 그런 것으로 생각하심    A)  - 기왕력에 대한 정보가 전혀 없고, 보호자 순응도 등의 문제로 어제 야간 이후 극히 제한적인 검사와 처치만 진행되었음  - 그럼에도 불구하고 환자의 컨디션, 호흡양상, 폐침윤의 호전으로 보아 주문제는 CHF로 생각됨 (L-CHF가 주이나, R-CHF, PAH 병발가능성도 고려됨)  - 폐침윤 호전 후 확인된 심음영의 변화상 CTA 가능성도 고려됨  - WBC/CRP 상승 관련 독성변화는 경미하나, 병발하는 폐렴 가능성 고려하여 병행 치료 중  - 하지만, 기 확인된 문제들 외에 다른 문제들은 알수 없는 상태로 입원 중 추가 검사 필요함  - 이상에 대해 주상담자(누나분) 동의하여 익일 추가 검사 (심초, 복초, 요검사 등) 진행키로 함  : 요검사 (USG, 침전, 스틱, UPC, 필요시 배양)    P)  - 내일 치료 지속 및 추가 검사 (담당 : 박주형/홍은형 선생님)  - 익일은 자세한 상담 불가하며, 상세한 상담은 토요일 주치의 출근 후 내원 상담하실 것  - 익일은 가능한 면회 제한하며, 환자 흥분 감안하여 멀리서 면회하실 것 권고  - BNP, SDMA pending                           </t>
  </si>
  <si>
    <t xml:space="preserve">권도남(ref.미소)                        </t>
  </si>
  <si>
    <t>간 전이</t>
    <phoneticPr fontId="1" type="noConversion"/>
  </si>
  <si>
    <t>하악종괴</t>
    <phoneticPr fontId="1" type="noConversion"/>
  </si>
  <si>
    <t xml:space="preserve">[refer.] 미소AH    의뢰병원관련  - 초진일 전화 안됨( O; 카톡보고 )    주호소)  - 한달 전 구취 / 유연증상 -&gt; 턱쪽이 부어있음   - 내복약으로 관리해보았으나, 체중감소 및 크기는 더 커짐   - 이틀전까지는 약 먹은 후 음식 섭취도 가능. 대소변도 양호  - 최근 활력 저하     현증경과)  - 어제 수액 / 항생제 처치 후 약간 음식 섭취      사료)      O)  1. 신체검사  - Mental : depressed  - T 39.3   - HR 156bpm, no murmur   - BP 120mmHg  - BCS 2/5  - 탈수평가 : 5%    - 심한 구취 / 치석  - 좌측 안면신경 반사 X (palpebral, menace x), dazzle o    2. 혈액검사  - CBC : HCT 35.2  - CRP : 44    3. 영상검사  [CT검사 by Hyuna]  - 사내공유-2차진료보고서-VIP CT 보고서 폴더 내 소견서 보관    Dx/Ddx)  Parotid gland tumor  Abscess    A)  - 영상 가소견상 parotid 유래 종양 가능성  ; 범위 매우 넓은 상태로 완전 절제는 어려울 것으로 판단됨  - FNA pending    P)  - CT 소견 및 검사 결과 나오면 재상담 진행  - 현재 갖고 계신 내복약 (항생제, 소염제, 진통제) 복용 진행  </t>
  </si>
  <si>
    <t xml:space="preserve">옥윤주(ref.트윈스)                      </t>
  </si>
  <si>
    <t xml:space="preserve">랑부                                    </t>
  </si>
  <si>
    <t xml:space="preserve">    [refer. 트윈스]    의뢰병원관련  - 진료전 전화완료(O)   - 진료후 전화완료(O)       주호소) 식도 이물    현증경과)  - 당일 12시반경 개껌으로 추정되는 물체가 목에 걸려 지역병원 응급내원.   - 무호흡으로 인한 응급처치 이후 본원으로 이송.  - 내원 후 혈액성 설사 확인됨.     사육환경)  - Indoor      O)  1. 신체검사  - Mental : Depressed   - Hypothermia (34.8도), HR  , RR 96  - BP : &lt;40  - BCS : 3/5  - MMC Pale , CRT 지연.   - 탈수평가 : No dehydration  - Normal PLR    2. 혈액검사  CBC : Mild anemia (Hct 32.7%)  Elec : Hypochloremia  B-gas : Acidosis  S-chem : Hyperglycemia, ALT 증가    3. 영상검사  - Radiographic examination    : Suspect esophaseal FB      A) Esophaseal Foreign body.       Hypoxemic / Distributive shock susp.          Tx)  - Oxygen supply 및 가온  - 산증교정 실시 : Bicarbonate 5ml IV    - HHS (5.85%) 5ml/kg IV 15분간  - Dobutamine CRI (5ug/kg/min)  - Plamsa solution 15ml/kg IV      - Shock 처치 후  BT 38.8, BP 90~100으로 회복, 산증 교정되어 식도 내시경 실시.     : 식도내 이물을 위로 밀어넣음. 식도염 확인됨.     : 마취 유도 및 회복시 컨디션 양호.     - 내시경 시술 후  : BT 38.3,  HR 180,  RR 114,  BP 80   - 수액처치 : Plasma solution + KCl 10mEq + (타우린, 오니퓨랄, 비타콤, 카토살) : 3 fold   - 주사제       : Cefotaxime 25mg/kg iv tid    : Famotidine 0.5mg/kg iv bid    : Metoclopramide 0.4mg/kg iv bid    : Metronidazole 15mg/kg iv bid    : Tramadol 4mg/kg iv bid  - 내복약 : Sucralfate 2cc po qid      P)  - 최소 2일간 입원 처치 안내드림.   - TPR, BP 모니터링.    - Bacterial translocation 가능성 대비하여 항생체 처치 실시.     소화기증상 모니터링.     - 내시경 실시 후 의뢰병원 원장님께 전화드림.  - 보호자님께 내일 주치의 휴무 안내드림. 아원장님께 인계함.  - 퇴원시 진료 소견서 요청하심.     : dhryoony@naver.com 소견서. 보듬 교육센터 환급.       </t>
  </si>
  <si>
    <t xml:space="preserve">김희식                                  </t>
  </si>
  <si>
    <t xml:space="preserve">오달수                                  </t>
  </si>
  <si>
    <t>교상</t>
    <phoneticPr fontId="1" type="noConversion"/>
  </si>
  <si>
    <t xml:space="preserve">216,300  선납  아름    S)  -풍산개한테 앞다리를 물렸어요  - 남의 집 대문밑에 손 넣었다가 안에 있던 개에게 물림  - 예방접종은 작년에 광견병만함  - 사상충은 먹이고 있음    O)  - 오른쪽 발가락 열상  - 왼쪽 얼굴열상  - x-ray    Tx) cefa, tra  sc , dressing    CE)  - 외과팀에서 출근하는대로 치료계획 세워서 연락드리겠습니다.   - 전신마취하게되면 혈액검사 및 수술비 좀 나올것 예상해야 합니다.     ***  - 수술동의서 미리 받아놓음  - 상태보시고 전신마취후 수술필요하면 연락드려서 검사하고 수술해야한다고 말씀하시면 됩니다.   - 검사비는 미리 받으려 했으나 최소한으로만 해달라고하셔서 주치의 선생님과 상의 하시라고 함          [O]  - 오른뒷발가락 발톱 위쪽에 창상    : 2번에는 puncture, 3번 및 4번에는 각각 길이 3cm, 0.8cm 벌어짐    : 3번째 발가락의 경우 발톱과 매우 가까운 부위  - 왼쪽얼굴 창상: 길이 1cm 가량  - 혈액검사상 특이사항 없음    [A]  - 교상 후 찢김    [Sx. by 송]  - N/S 세척, 소독, N/S 세척, 소독  - Blue-nylon 3-0로 4번째 발가락 창상 봉합  - 3번째 발가락 창상 봉합  - 왼쪽 얼굴 창상 봉합    [P]  - 교상의 위험성 설명 드림    : 균이 깊은 곳에 침투하였을 가능성 있음    : 보이는 상처의 크기보다 심각도 및 추후 염증 발생률 높다고 설명드림  - 오늘의 봉합 목적은, 이대로 두기엔 발톱이나 발가락이 유실될 위험성이 크기 때문에 일단 충분히 세척 후 봉합 시도해 보는 것임을 이해시켜 드림    : 추후 세균에 의한 감염 진행 및 염증 가능성 있으며, 이 경우에는 발톱을 뽑거나 발가락을 잘라내야 할 필요성이 있을 수도 있다고 설명드림  - 드레싱은 집에서 진행하길 원하셔서, 거즈-솜붕대-압박붕대 적용하시도록 안내드림    : 매일 적용하시도록 안내  - 내복약 7일치 처방  - 염증 진행되는 것 의심되면 내원하시도록 당부  </t>
  </si>
  <si>
    <t xml:space="preserve">김재정                                  </t>
  </si>
  <si>
    <t xml:space="preserve">난이                                    </t>
  </si>
  <si>
    <t>기력저하, 구토</t>
    <phoneticPr fontId="1" type="noConversion"/>
  </si>
  <si>
    <t xml:space="preserve">644,300원 결제_효정    cc: 기력저하, 구토    S)  - 한 달 전부터 음식물 구토 이틀에 한번 있는 편  - 최근 3 일 전 부터 물 구토 및 뒷다리 잘 못씀  - 여러마리 키우셔서 변 상태 및 횟수 파악 X  - 눈 상태 양호  - 육안 상 체중 감량 심해보인다고 하심.  - 접종 다되어있는 상태  - 내외부기생충 예방 X  - 집에 화초나 아이가 먹을 만한 요인 X    O)  - T: 36.7  - BP: 105  - skin turgor&lt;2sec  - 심한 탈수(&gt;5%)    [혈액검사]  : BUN-&gt;200/crea-6.4/P-16 /amylase -1682(increased)  : Na- 137(low)/K-3.05(low)/calcium-0.82(low)/Cl-93(low)/PH-6.92(low)/BEecf- -21.9(low)  : SAA-(-)  :fpl- (+)  : FcoV- mild(+)    [복부초음파_Full scan + GI by Joohee]  Findings  1. 담낭 슬러지 확인됨  2. 양측 신장 에코 상승 및 불규칙한 신장 변연 확인됨. 양측 신장 결석 확인됨  2. 췌장 저에코성 변화 및 주변 장간막 에코 상승 확인됨. 두께는 양호함  3. 위장관 운동성 저하 확인됨  Imaging Dx &amp; DDx  - Nephritis, CKD, bilateral renal calculi  - Pancreatitis  - Gastroenteritis    tx.  - 산증 교증 1회    CE)  - 아이 현재 탈수 및 전해질 불균형 심한 상태. 수액처치를 통한 교정 필요.  - 신장수치 높은 상태; 선천적인 신장 이상으로 인한 만성 신부전이거나 어떠한 요인으로 인한 급성 신부전 가능성 안내.  - 현재 양측 신장에 결석 소견보이며 불규칙한 신장 변연 및 낮은 뇨비중으로 보았을 때 만성적인 신부전 가능성 높은 상태.(이 후 지속적 관리 필요)  - 현재 전해질 교정 및 신수치 떨어뜨리기 위한 수액처치 진행 후 혈액 검사를 통한 수치 변화 체크 필요   - 수액처치 후에도 교정되지 않고 악화될 시 복막투석 및 혈액투석까지 필요할 수 있다는 점 안내드림.  - 현재 약간의 위장염 및 췌장염도 같이 동반된 상태이므로 같이 치료 들어가야 함  - 현재 아이 안좋은 상태이므로 갑자기 상태악화될 수 있다는 점 안내.    * 보호자님께서 완치되는 질병이 아니며 지속적으로 비용 많이 들어간다면 치료 원하시지 않으심  월요일까지 수액처치 진행 후 수치변화 호전 없을 시 안락사 원하시는 상태  동물을 좋아하지만 이렇게 많은 비용을 들여서 치료하고 싶지는 않다고 하시는 상황  </t>
  </si>
  <si>
    <t xml:space="preserve">장영주(ref.앙리)                        </t>
  </si>
  <si>
    <t xml:space="preserve">소주                                    </t>
  </si>
  <si>
    <t>커피섭취</t>
    <phoneticPr fontId="1" type="noConversion"/>
  </si>
  <si>
    <t xml:space="preserve">  CC) 커피원두 섭취    S)  -우리 병원 거의 내원하지 않으심  -주로 정릉 부각동물병원 내원하심  -내원 전 날 저녁 다이어트용 커피 원두 한 주먹 먹음  -커피 마시고 구토 1회 확인되었으나 보호자분께서 확인하지 못했음  -추가 구토 여부도 확인하지 못했음  -구토에서 커피 알갱이 확인됨  -병원 내원하여 대변에서 커피 알갱이 추가적으로 확인됨  -배변 양상: 완전 설사 아님/ 묽은 변/ 형태 있음  -밤 사이 떨림/ 그 외 신경증상 보이지 않음  -병원 내원 후 대기시간동안 유연증상 보임    -평소 식이: 일반 건사료/ 간식 거의 주지 않음    -커피 섭취 전 켁켁거림 보임  -최근 복부 팽만 보이는 것 같음  -당일 추가 영상촬영 문의하심    O)  -ascultation (normal)/ temp (38.9)  -Blood exam (electrolytes)   : Na (153)/ Cl(107)/ K(3.6)   : chemistry(NRF)/CBC (NRF)    -radiology   : calcifiation (incidental findings)    Tx)  -N/S 100ml + kcl 10mEq  -famotidine 0.5mg/kg IV SID  -meto 0.5mg/kg IV SID    A)  -수액처치 진행 원하심. 수액 처치 동안 아이 안정화 시킴. 추가 유연 증상을 비롯하여 신경증상/ 구토와 같은 소화기 증상 보이지 않아 퇴원 진행함.  -퇴원 이후 유연/몸 떨림과 같은 신경증상/ 추가 구토 보일 경우 병원으로 문의 필요성 안내드림    -노령성으로 인한 혈관/기관지 석회화 및 종양 가능성 안내드림/ 정확한 감별을 위해서는 CT 촬영 진행 필요성 안내드림  -당장 CT 촬영 진행 원하지 않음. 고려해보시기로 함  -위 내 이물 다량으로 간/신장 음영 시야가 가림. 따라서 당일 복부 초음파 진행 불가함  -다음 날 내원하여 복부 초음파 및 피부 진료 진행 원하심    P)  -12월 17일 오후 3시 반 (복부초음파/피부종괴) - &gt; 예약변경  -12월 22일 오후 2시 반 (박주형 선생님)   : 아이 나이 많음. 커피 섭취 이후 전반적인 검사 진행 원하심/ 초음파까지 진행 원하셨음   : 당일 내원 시 위 내 음식물로 간 시야 가림/ 장 내도 뚜렷하지 않아 초음파 진행 불가함   : 내원하여 피부 종괴 진료 우선적으로 진행. 수의사 선생님과 상담 진행 후 초음 파 진행 여부 결정 예정            </t>
  </si>
  <si>
    <t xml:space="preserve">박은하(ref. 종로누리봄)                 </t>
  </si>
  <si>
    <t xml:space="preserve">아르고스                                </t>
  </si>
  <si>
    <t>담낭점액종, 췌장염, 비뇨기계결석</t>
    <phoneticPr fontId="1" type="noConversion"/>
  </si>
  <si>
    <t>체중감소, 구토</t>
    <phoneticPr fontId="1" type="noConversion"/>
  </si>
  <si>
    <t xml:space="preserve">    [refer.] 누리봄동물병원    의뢰병원관련  - 진료전 전화완료(  )   - 진료후 전화완료(  )   - 초진일 전화 안됨(  )  - 원장님 요청사항 :    주호소) 당뇨. 체중감소    현증경과)  - 최근 한달안에 체중이 8kg -&gt; 5kg으로 빠짐  - 누리봄병원에서 검사시 당뇨와 간수치 상승이관찰됨  - 오늘은 구토를 여러번 보임    예방접종) all done    사육환경) indoor, 동거견 한마리 있음      O)  1. 신체검사  - Mental : mild depression  - BCS : 5/9  - MMC , CRT  - 탈수평가 : 5% 탈수    2. 혈액검사  - 혈액가스 : pH 7.17, 산증상태  - CBC : 염증수치 약간 상승  - cPL kit 음성  - 혈당 : 540    3. 소변검사  - 뇨당 1000  - 케톤뇨 50  - 뇨비중 1.015    4. 영상검사  [복부초음파_full scan by Hyuna]  Findings  1. 담낭의 확장 및 담낭벽의 점액 축적  2. 간 에코의 전반적인 증가  3. 신장의 모양, 에코 양호하나 미세결석들 관찰됨  4. 방광 내 다수의 결석 및 결석사, 요도 내 결석사  5. 췌장의 에코 저하 및 비후 (12.9 mm)  Imaging Dx &amp; DDx  - GB mucocele  - Vacuolar hepatopathy / Steroid hepatopathy / Hepatic lipidosis  - Urolithiasis  - Cystitis  - Acute pancreatitis    Dx/Ddx)  1. 케톤뇨, 산증, 고혈당(540)  2. 담낭점액종  3. 방광, 요도내 결석  4. 췌장염  5. 신장의 결석    A)  - 당뇨가 진행되어 현재 케톤성당뇨인 상태임  - 담낭점액종과 요도결석은 수술이 필요한 상태이지만 당뇨를 우선적으로 control후 수술계획 잡을 예정  - 만약 당뇨가 control 되기전이라도 담낭점액종과 요도결석의 문제가 생기면 위험감안하고 수술이 필요함  - 당뇨 control을 위해서는 최소 5일~7일간 입원하면서 산증교정과 함께 인슐린 치료 진행할 예정  - 내일부터 치료진행 예정. 오전에 내원하신다고 함    P) 내일 당뇨치료위해 내원      </t>
  </si>
  <si>
    <t xml:space="preserve">송지나                                  </t>
  </si>
  <si>
    <t xml:space="preserve">또리                                    </t>
  </si>
  <si>
    <t>호흡곤란, 기절</t>
    <phoneticPr fontId="1" type="noConversion"/>
  </si>
  <si>
    <t xml:space="preserve">godlove35567@gmail.com 보호자분 메일주소     1.CC : 심장검진 및 약물 변경    2.HPI   - 올 초에 reverse sneedzing 최초 확인  : 8월 말에 미용하러 갔다가 청진시 잡음 확인  :: 방사선상 심비대 확인되어 심장약 간단히 받으심, 보호자분은 감기약으로 아셨음  ::: 3일 투약 이후 투약 하지 않음  - 9/30에 국내선 비행, 당시 캐리어 안에서 심한 호흡곤란  : 찬물로 씻기심  - 이후 추석연휴에 다시 비행하여 10/9 귀가  : 비행 후 돌아온 날부터 상태가 좋지 않음  :: 당일 밤 거품 섞인 소리 나면서 호흡이 좋지 않았음  - 다음 날 아침 식욕은 있어서 안심하셨으나 이후 반가워하다가 전지 강직 보인후 실신/발작, 이후 지역병원 내원하여 산소 및 이뇨제 처치 (폐수종 의심)  - 10/11에 이차병원 내원하여 폐수종은 심하지 않다 들으심, 신장수치 검사 및 심초 (MMVD 진단)  : 당시 15일 분 처방 받음  - 이후에도 밤에 잠을 잘 자지 못하하고 불편해 함  : 이후 또 다시 syncope 보임, 이후 응급실 재내원  :: 잇몸이 하예짐, 당시 적절한 조치 받지 못하셨으며 강심제 증량 받음, 당시 syncope 다시 보였으며 떨림 지속  ::: 이후 보호자분이 약을 중단하심, 약에 대한 불안으로 약을 임의로 중단하심, 1달 가까이  - 이후 개구호흡/노력성 호흡보여 다른 이차병원에 재내원하여 약물 처방 받음  - 쓰러지고 잇몸이 하예지는 증상이 어제 새벽에 또 있었음  - BNP 1880 (11/18), SDMA   - 중간에 다른 병원 (두리틀)에서 쿠싱 이라고 들으심    3.PHI   (1)MED : for this symptoms  (2)SUR : 어려서 성대수술, 2015 목의 이물 밀어넣는 시술, 중성화  (3)TRU : -  (4)VAC : all+, HW+  4.Diet :오리젠, table food : 오이, 방울 토마토  - cardiac, 습/건 다 먹지 않음  - 전해질 불균형으로 오히려 나트륨 공급 권장 받으심  5.EH : indoors, alone, 산책은 당분간 못하셨음  -동거인 (조카)에게 스트레스 심함  6.Systemic   (1)GEN : 식탐은 있는 편, 4.2kg에서 심하게 빠진 편  - 음수 배뇨는 잘함  (2)Skin : -  (3)Nervous : -  (4)EENT : -  (5)RES : 현증, SRR  (6)CV : syncope (총 3회 중 초회는 강직 동반, 마지막 2회는 새벽녁 잠잘 때)  (7)GI : 오리고기만 편식  (8)UR :   (9)REP : -  (10)MS : 우측 전지  (11)NS : -    S)  - 내원시 비교적 빈호흡, 지속적으로 혀를 날를 거리며 혀색은 다소 탁함 (강박행동 의심)  - 전체적인 신체상태는 비교적 양호(BCS 4/9)하나, 원체중 (4.2kg)에서 심하게 빠진 상태라고 함  - 양측 후지 근육량 감소 (과거 슬개골 이야기 들으심) 및 편측 전지 확연한 부중 감소 (견관절 아탈구 및 DJD 의심)    O)  - Apical beat moderately increased  - G IV/VI holosystolic murmur in Lt apex to Rt   - No crackle    [심장초음파 by Hyuna]  Findings  1. MR : severe / MV remodeling : severe  2. TR : 2.92 m/s   3. PR : 2.96 m/s  4. 이완기능 저하 : stage 3 (E/A ratio 1.37, E'/A' ratio 0.77, EDVI 71.8 (Ref. 35.2))  5. 수축기능 : 양호 (ESVI 6.4 (Ref. 12.5))  6. LA 압력 증가 : severe (E peak 1.32 m/s, E/E' 13.03)  7. LA/Ao ratio : 2.33  8. LVd/Ao ratio : 2.82  DDx  - Degenerative mitral valve disease (severe)  - Pulmonary arterial hypertension (moderate)    A)  - 복잡한 history와 불분명한 과거 병원들의 소견관련 많이 불안하신 상태로 내원  - 심등도의 MMVD (w/ CTR), 중증도 이상의 PAH 확인되며, 아직 LA/AO 증가 및 LA 압력은 상승  - 향후에도 PE 발생 가능성은 있는 상태이나, 최근 처방한 약물 등에 따라 (추정) 과거보다는 안정세로 진입할 것으로 생각됨  - 최근 빠르게 변경된 기존 약물을 임의로 재변경하기보다는 이후 안정화지속하면서 추이에 따라 디테일한 조정키로 함  - 초회 syncope에서 강직 동반 및 지속시간 길었던 부분은 비보상성 심부전에 의한 뇌허혈로 인한 일시적 convusive syncope 혹은 잠재적 뇌내성 문제 가능성 있어 이후 경과에 따라 추가 대응, 뇌외성 문제는 추가로 확인되지 않음    P)  - BNP/SDMA 결과 통보  - 금일 검사 결과 발송 요청  - 향후 기존 병원 지속 내원 vs 본원 전원 결정키로 함  </t>
  </si>
  <si>
    <t xml:space="preserve">박성현                                  </t>
  </si>
  <si>
    <t xml:space="preserve">루나                                    </t>
  </si>
  <si>
    <t>중성화수술</t>
    <phoneticPr fontId="1" type="noConversion"/>
  </si>
  <si>
    <t xml:space="preserve">  CC) 항체가검사/여아중성화    S)  -전반적인 활력 양호  -최근 구토를 비롯한 소화기 증상 보이지 않음  -금식.금수 진행 완료  -전반적인 비용 안내/입원 절차 안내완료    O)  -ascultation: normal. temp: 38.7  -항체가검사: pan (6)/ herpes(1)/calici(6)  -Blood exam: NRF    Sx)  1. Anesthesia   1) Premedication      - Cefazolin 30mg/kg IV      - Butorphanol 0.2mg/kg IV   2) Induction: Propofol 6mg/kg IV   3) Maintenance: Isoflurane    2. Surgical procedure  -Abdominal midline incision from umbilicus to pubis center of 1/3  -Blunt dissection of subcutaneous used to Metzenbaum scissor  -Linea alba idetified and incised used to Mayo scissor  -Traction is be placed on the proper ligament of the ovary  -Cut off suspensory ligament w/ electro coagulator  -Ovarian vessels double ligated w/ maxon 3-0 and transected  (first ligature is round and second trasfixation ligation is placed proximal to the first)  -Transected broad ligament  -Cervix and uterine vessels double ligated w/ maxon 3-0 and transected  -Routine abdominal closure w/ maxon 3-0 and nylon 4-0     3. Surgical findings  -NRF    Operator) Dr.김은진      C/E)  -혈액검사 결과 안내완료  -마취 전/회복 후 전화상담 진행 완료. 카카오톡 사진 전송 완료  : 마취 회복 후 전반적인 바이탈 양호  : 금일 입원 진행하여 야간동안 아이 바이탈/술부 모니터링 진행 예정  : 수술 당일로부터 일주일 뒤 술부 특이사항 없을 경우 실밥제거 진행 예정    Tx)  -tramadol 0.3mg/kg IV bid   -famotidine 0.5mg/kg IV bid    P)  -5월 29일 오후 6시 (퇴원)   : 여아중성화 수술 후 주의사항 안내 필요   : 넥칼라 착용/ 피부소독약 처방   : 항체가 검사 결과 안내 필요    -6월 4일 (실밥제거)  </t>
  </si>
  <si>
    <t xml:space="preserve">김남진(ref.앙리)                        </t>
  </si>
  <si>
    <t>배뇨곤란,잠복고환</t>
    <phoneticPr fontId="1" type="noConversion"/>
  </si>
  <si>
    <t xml:space="preserve">1,963,000원 결제 하심 -휘린     아원장님 휴무 안내드림  상태가 그대로여서 수술적 교정필요할것같아서 전화주심  수술예약전화 부탁드립니다.      Dr.조서현    Subjective)    술전 검사위해 내원.    Objective)    Radiographic examination  : Urethrolith  : Nephrolith  : Cystolith       Assessment)  Urolithiasis  Cystitis  Urethral partial obstruction  Pancreatitis    Plan)  내일 수술진행 예정.    췌장염으로 인한 마취 리스크는 높은편.    [복부초음파_full scan by Hyuna]  Findings  1. 비장 실질의 저에코 결절 1개 관찰됨  2. 좌측 신장 신우 위치의 결석 (약 1.3 cm), 신우확장 관찰되지 않음  3. 방광 및 근위요도 내 결석, 결석사 관찰됨 / 방광벽 비후 (4.8 mm)  4. 우측 신우 확장 (3.5 mm), 우측 요관 내 다수의 미세결석들 관찰됨 (부분폐색)  5. 췌장 우측엽의 비후 (12.4 mm) 및 에코 저하  6. 우측 피하 위치의 잠복고환 종양화 관찰됨 (3.2 x 5.6 cm)    Imaging Dx &amp; DDx  - Splenic nodular hyperplasia / Primary splenic neoplasia  - Urolithiasis  - Cystitis  - Hydronephrosis (mild)  - Acute pancreatitis  - Cryptorchidism    </t>
  </si>
  <si>
    <t xml:space="preserve">안영옥(ref.나루)                        </t>
  </si>
  <si>
    <t xml:space="preserve">청평                                    </t>
  </si>
  <si>
    <t>혈소판감소증-면역매개성(IMT; Thrombocytopenia, Primary Immune-mediated)</t>
  </si>
  <si>
    <t>출혈반점</t>
    <phoneticPr fontId="1" type="noConversion"/>
  </si>
  <si>
    <t xml:space="preserve">1,044,000원 결제하셨습니다. - 미리    1.CC : IMT 재발, 수혈 필요할 수 있음    2.HPI   - IMT 관리 중, 약물에 반응 잘 없고 빈혈 지속  - 현 약물 PDS, 류마이드, CyS  - 금일 HCT 22, 혈액혈 1.1  - 작년 11월 경에도 의뢰병원에서 동일 문제로 치료 받았다가 회복된 경력 있음  : 미용 하면서 출혈 반점 확인되어 알게 됨, 당시 안구 탈출(안내출혈에 의한 현상으로 현재는 호전)  - 변이 검었음, 위장관 출혈 의심됨  - 기왕력에 근거하여 면역억제제 위주 치료하였으나 빈혈이 하락하여 2회 수혈  - 그 전에는 다른 문제 없었음,     3.PHI   (1)MED : for this symptoms  (2)SUR : -  (3)TRU : -  (4)VAC : all+, HW+ (지난 주), 진드기 (-)  4.Diet : 밥을 잘 먹지 않음, 오리고기/닭고기, 간없이 사람음식  : 이물 가능성이나 약물 섭취 가능성은 없음  :: 어제 흰 뼈 섭식  5.EH : 동거견은 처음 입양시 보내고 현재는 혼자, 산책거의 안함  6.Systemic   (1)GEN : 매우 소심한 편 , 투약 후 식욕이 오히려 없음  (2)Skin : -  (3)Nervous : -  (4)EENT : -  (5)RES : 빈호흡  (6)CV : -  (7)GI : 구토, 주로 아침에 공복성, 흑변/혈변   - 구토는 거의 하지 않으나 변은 금일 아침 마지막  - 변 냄새는 심하지 않았음  (8)UR : 다음, 다뇨  (9)REP : 마지막 발정은 정확히 모르심  (10)MS : -  (11)NS : -    S)  - Nervenousness, 소심한 편  - 점막창백 (periocular, 구강점막, 혀색)  - BCS 5/9   - Normal LN    O)  - Apical beat midly increased   - No mumur     [복부초음파_full scan + GI by Hyuna]  Findings  1. 간 실질의 고에코 결절 (8.7 x 5.1 mm)  2. 위장관 운동성 및 벽 두께 양호  3. 췌장의 미약한 에코 저하 있으나 크기 양호  Imaging Dx &amp; DDx  - Hepatic nodular hyperplasia / Primary hepatic neoplasia    IPL)  - 현증의 원인 감별    A)  1. 현재 환자의 주요한 문제점 목록은  - 빈혈 (현 시점에서는 비재생성으로 판단됨)  - 혈소판 : 기계상 정상이나 정작 도말상은 충분치 않으며, 기왕력 감안 필요  - 질소혈증 : 신전성 원인 우선 고려되나, SDMA로 객관적인 신장상태 평가 필요  - 백혈구 상승 : 초기 재생성의 지표로 보이나, 아직 빈혈 자체는 비재생성이라 정확한 상승 원인을 확정키는 어려움, 하지만 독성 변화는 없어 감염성에 기인한 것은 아닌 것으로 사료  - 저 alb : 마찬가지로 위장관 실혈의 결과로 추정  2. 현재 빈혈의 주원인은 잠재적인 위장관 실혈 때문으로 추정되며, 이물이나 명확한 출혈의 원인은 확인되지 않음  - 또한, 환자 특성과 종합적인 상황 고려시 애디슨에 대한 재감별도 필요한 상황  3. 현재 IMT를 포함한 혈소판 감소가 빈혈의 원인이라 보기는 어려운 상황이나, 과거 병력 및 의뢰병원 판단 감안하여 PDS는 제외하되 류마이드는 일단 유지 후 , 예정대로 빈혈 호전시 중단 예정   4. 가능성은 낮은 상황이나, 감염성 원인에 대한 PCR pending    P)  - 입원 하 집중 모니터링 : 특히 변상태, 호흡, 식욕 등  - 밤사이라도 상태 악화시 응급수혈 동의 받음, 보호자 연락 필수  - 특별한 이상 없다면 익일 재검사 (CBC, BUN, 전해질, lac)                </t>
  </si>
  <si>
    <t xml:space="preserve">임준택(ref.해)                          </t>
  </si>
  <si>
    <t xml:space="preserve">밍밍                                    </t>
  </si>
  <si>
    <t>구토, 식욕부진, 설사</t>
    <phoneticPr fontId="1" type="noConversion"/>
  </si>
  <si>
    <t xml:space="preserve">  [refer.] 해동물병원     의뢰병원관련  - 진료전 전화완료( O )   - 진료후 전화완료( O )   - 초진일 전화 안됨(  )  - 원장님 요청사항 :    주호소) 구토, 식욕부진, 설사    현증경과)  - 약 3일전부터 구토, 식욕부진, 설사증상 있음      O)  1. 신체검사  - Mental : depression  - BCS : 5/9  - 탈수평가 : 8% 탈수  - 심한 복압항진  - 항문에서 변 흘러나옴    2. 혈액검사  - 고혈당(175)  - ALP, amylase 2000 이상  - cPL spec 2000 이상  - 췌장염 강하게 의심됨      3. 영상검사  [복부초음파_full scan by Hyuna]  Findings  1. 간 실질의 전반적인 에코 상승 및 다발성 저에코 결절들 (최대 6.2 x 7.2 mm)  2. 췌장의 심한 비후 (18.0 mm) 및 혼합에코성 변화  3. 췌장 주변의 상/중복부 복막 에코 심한 상승  Imaging Dx &amp; DDx  - Hepatitis / Hepatic nodular hyperplasia  - Acute pancreatitis (severe)  - Pancreatitis  Comment  - 복부 압박시 통증을 호소하여 부신은 스캔하지 않았습니다.    Dx/Ddx)  - 췌장염(괴사성 췌장염 의심)  - 전반적인 복막염  - 간부전    A)  - 매우 심한 췌장염으로 인해 복통, 소화기증상 발현  - 심한 염증반응으로 인해 전신염증반응증후군(SIRS) 가능성 있음  - FFP는 일단 비용문제로 보류  - 입원은 대략 5일에서 7일정도예상    Rx)  - 식이 : low fat  - 내복약 : lypex 1T    Tx)  - 수액처치 : N/S 2 fold + KCl(20)  - 주사제    - cefazolin 25mg/kg    - metronidazole 25mg/kg    - metoclopramide 0.4mg/kg    - famotidine 0.5mg/kg      P) 입원유지      </t>
  </si>
  <si>
    <t xml:space="preserve">박회숙                                  </t>
  </si>
  <si>
    <t>식욕부진, 복부팽만</t>
    <phoneticPr fontId="1" type="noConversion"/>
  </si>
  <si>
    <t xml:space="preserve">[refer.] 다나AH    의뢰병원관련  - 진료전 전화완료( O )   - 진료후 전화완료( 카톡보고 )     주호소) 식욕부진, 복부팽만  - 한달 정도의 식욕부진  - 복부팽만 ; 2주쯤 되었을 것으로 추정    현증경과)  - 닭가슴살 + 사료 / 시저 등  - 계단 오르내리기 힘들어함  - 소변볼때도 다리 드는거 힘들어함    - 금일 다나 내원시 간비대, 종괴? / 복수는 아니라고 들음  - 무른변 일주일 간 (형태있는), 어제 산책시 물설사 2회 / 구토는 없었음     예방접종)  - all done. 내외부 구제 모두 ok    사육환경)  - 2-3층 왔다갔다  - alone    사료)  - 건사료, 어느 정도의 사람 음식    O)  1. 신체검사  - Mental : depressed  - T 39.1, HR 140bpm, RR 60/min  - BP 120mmHg  - BCS 3.5/5  - MMC pale pink, CRT 1.5s  - 탈수평가 : 5-7%    2. 혈액검사  - CBC : WBC 24.9, HCT 23.9  - lactate 2.2  - S/C : ALP 상승, Alb 경미하게 감소  - CRP : 194  - D-dimer : 0.7    3. 영상검사  [복부초음파_full scan + GI by Hyuna]  Findings  1. 우측 상/중복부 위치의 거대 종괴, 활발한 혈류 반응 (간 유래 종괴 가능성 높음)  2. 췌장의 에코 저하 및 비후 (14.0 mm), 췌장 및 종괴 주변의 복막 에코 상승  3. 좌측 신장 실질의 결절 (12.1 x 13.8 mm), 혈류반응 관찰됨  4. 하복부 방광 근처에서 관찰되는 소량의 복수  5. 방광벽 비후 (2.6 mm) 및 불규칙한 내벽 증식  Imaging Dx &amp; DDx  - Abdominal mass  - Acute pancreatitis  - Renal nodule (Metastasis / Primary renal neoplasia)  - Peritonitis  - Peritoneal effusion  - Cystitis  Comment  - 우측 신장은 관찰되지 않습니다.    - 복수 : TNCC 48.2 HCT 2.6  neutrophil. neoplastic cell    Dx/Ddx)  Neoplasia   - Liver  - Rt. kidney    A)  - 복강 내 종괴의 유래 (간 or 신장)에 대해 CT 통해 확인 필요    Tx)  - 수액처치 : plasma sol.  - 주사제 :    Cefazolin 22mg/kg IV BId   Famotidine 0.5mg/kg IV BID   Metronidazole 15mg/kg IV BId   Tramadol 4mg/kg IV BID    P)  - 2-3일간 입원치료 하 익일 CT 및 FNA  - 내일 김수정과장님께 인계.  ; CT 동의서는 유선상으로 안내 후 진행.   ; CT/FNA 관련 자세한 상담은 주치의 출근 후 하기로 함  </t>
  </si>
  <si>
    <t xml:space="preserve">까망                                    </t>
  </si>
  <si>
    <t>U</t>
  </si>
  <si>
    <t>Unknow</t>
  </si>
  <si>
    <t>피부외상</t>
    <phoneticPr fontId="1" type="noConversion"/>
  </si>
  <si>
    <t xml:space="preserve">[[야간 by 홍]  - NPO  - 배변배뇨없음    [주간 by 혜]  - 컨디션 양호  - 마취전 검사 : WBC 28,100.  이외 특이사항 없음.  - 남아중성화 수술 진행.     : 술부는 벳본드로 마무리.    : 귀 안잘렸어요..  보호자님께도 안내드림.   - 우측뒷다리 피부병변부위 소독/드레싱.   - 특이사항 없음.     - 다른 보호자님 통화함(미자/찐빵이 보호자님).     아이상태 안내드림.   - 내일 오후 4시 퇴원 예약해드림.     : 특이사항 있을시 (입원연장 필요 등) 미리 전화드려주세요~~    </t>
  </si>
  <si>
    <t xml:space="preserve">박두은                                  </t>
  </si>
  <si>
    <t xml:space="preserve">금동                                    </t>
  </si>
  <si>
    <t>설사, 혈변</t>
    <phoneticPr fontId="1" type="noConversion"/>
  </si>
  <si>
    <t xml:space="preserve">3~4일전부터 혈변 설사를 보기 시작  헬릭스 동물병원에서 심장(판막질환)케어받고 있고  내복약(심장,이뇨제)먹고있습니다  심장사상충10개월전 치료이력있음   심장약은 1개월전부터 시작.    ---------  CC&gt; 설사, 혈변    history)  산책 주기적으로 하는 편.  지난주중에 기름진 간식을 많이먹음.  이후 설사 수회 있었다가 일요일에 증상 소실.  몸을 좀 떠는 증상만 있음.  월요일부터 다시 계속 수양성 설사 시작되어 오늘 더욱 심해짐.  활력감소, 몸을 떨음. 혈변으로 바뀜. 배를 웅크리기도 함.  식욕 줄어들었음. 2일간 전혀 안먹음.    물은 잘 마심.  소변양호.    기생충, 사상충 예방 : all done  예방접종 : none    O)  신체검사상 특이사항없음.    방사선)  흉부 - CVC 허탈   ; 지속된 설사로 인한 탈수에 이뇨제가 탈수를 심화시켰을 수 있음.    [복부초음파_full scan + GI by Hyuna]  Findings  1. 방광벽 비후 (2.9 mm) 및 불규칙한 내벽 증식  2. 소장의 전반적인 corrugation (부분적으로 심하게 관찰됨)  3. 결장벽 비후 (3.2 mm) 및 corrugation  Imaging Dx &amp; DDx  - Cystitis  - Gastroenteritis  - Colitis    혈검)  미약한 전해질 감소  WBC, CRP 정상 상한치로 상승.  췌장염 음성    분변검사)  세균량 감소외 특이사항없음.    A)  증상시작이 다량의 기름진 간식 급여후 시작되어 식이성 장염으로 판단됨.    Tx)  H/S 120ml SC  킹벨린, 디센탈 SC  내복약 5일치  후라베린 2ml bid     P)  증상 개선 없으면 분변 PCR 등의 상위검사 필요합니다.  5일간 약 먹고 증상 남아있으면 추가처방 하러 내원하세요.    * 본 증상 소실되면    - 흉부 방사선통해 CVC 허탈 지속여부 체크 필요   - 방광염 관련 방광초음파 및 소변검사 필요.    </t>
  </si>
  <si>
    <t xml:space="preserve">김지영(ref.대학로/트윈스)               </t>
  </si>
  <si>
    <t>기력저하, 식욕부진, 소화불량</t>
    <phoneticPr fontId="1" type="noConversion"/>
  </si>
  <si>
    <t xml:space="preserve">S) 기력저하, 식욕부진    O)  - 식욕이 거의 없어서 현재 일부 강급중  - 변을 못보는지 자꾸 방귀를 많이 낌  - 구토는 없음  - 복부방사선 : 직장내 gas만 다량 확인, 복강내 detail 떨어짐  - 초음파검사상 위장운동성 저하, 위정체소견.복수는 그다지 많지않음  - 혈액검사상 빈혈 더 진행, 염증수치 상승, 췌장수치 상승되어있음    &lt;예전검사&gt;  - WBC 9.5  - HCT 35%  - Alb 2.7  - ALP 271  - ALT 257    A)  - 열흘전에 비해 전체적으로 많이 않좋아짐  - 체중 500g 빠짐  - 위장운동성저하로 인해 식욕부진 심한편  - 위장운동촉진제 처방, 탈수교정을위해 피하수액처방  - N/S 50ml sid 유지하실것    P) 배가 더 빵빵해지면 내원예정  </t>
  </si>
  <si>
    <t xml:space="preserve">김희선(ref.누리봄)                      </t>
  </si>
  <si>
    <t xml:space="preserve">야스                                    </t>
  </si>
  <si>
    <t>기침</t>
    <phoneticPr fontId="1" type="noConversion"/>
  </si>
  <si>
    <t xml:space="preserve">[refer.] 누리봄    의뢰병원관련  - 진료전 전화완료( O )     주호소) 기침  - 두달 전쯤 처음 발견 / 지속되기 보다는 아주 간헐적으로 (3주)  - 어제 저녁 기침 증상 다시 관찰  - 어제 이불에 혈액 (소변?) 묻어있는 것 발견    현증경과)  - 이전에 비해 장난감 갖고 놀더라도 금방 그치고 , 많이 뛰어놀지는 않는식  - 식욕 유지.     - 두달 전에 이사오심. 일시적으로 스트레스에 의한 배뇨 곤란 / 이후 양호함    예방접종)  - all done. 사상충은 1회 정도만 진행했었음    사육환경)  - alone    사료)  - 방광처방사료 (2달 정도)    O)  1. 신체검사  - Mental : alert   - T , HR 208bpm, RR  - BP 130mmHg  - BCS 3/5  - MMC pink, CRT &lt;1.5s      2. 혈액검사  - NRF  - HW (-)  - BNP (-)    3. 영상검사  - CXR : 우심방 bulging  - 심초 : MR, TR 없음. 판막 이상 확인되지 않음. 우심방의 확장이     Dx/Ddx)      A)  -         P)  - 3개월 후 심장재검  - 그 사이 호흡기 증상 모니터링    </t>
  </si>
  <si>
    <t xml:space="preserve">한진희(ref.중앙)                        </t>
  </si>
  <si>
    <t>후지파행</t>
    <phoneticPr fontId="1" type="noConversion"/>
  </si>
  <si>
    <t xml:space="preserve">1,899,600원 결제완료_효정      [야간 by 홍]  - 식욕양호   - 배변없음  - 배뇨정상    Dr.조서현    Subjective)    대퇴골절 수술 당일.    Objective)    Laboratory examination  CBC : Mild anemia, Leukocytosis  Elec : NRF  S-chem : NRF  Coag : NRF      Assessment)  Lt. Femoral fx      Plan)  Sx) Fracture fixation by plate and screw    Surgical procedure.  : routine lateral approach to femur shaft.  : 2.0 lock plate (sythes) applied.  : 2.0 locking screw applied. (from the top 8mm, 8mm, 8mm, 10mm, 12mm  : Routine closure.    Bandage applied.    Fentanyl CRI started.    Fentanyl patch applied.  </t>
  </si>
  <si>
    <t xml:space="preserve">하미영                                  </t>
  </si>
  <si>
    <t>구토, 기력저하</t>
    <phoneticPr fontId="1" type="noConversion"/>
  </si>
  <si>
    <t xml:space="preserve">130,000(현금) 선결제 홍    S)  - 어저께 아침에 사료먹은거 다토하고 물도 다 토함  - 구토 2-3번  - 기력없었고 새벽 5시 쯤 확인해 보니 몸이 뻣뻣해져있는거 같았다고 함  - 움직이기는 하는데 몸이 굳어 있는것 같았음  - 6~7개월전에 방광결석제거수술  - 평소 황태도 섞여 준다고 함  - 화장실도 자주 들락거리며 오줌도 방울방울 흘린다 함    O)  - aus : no murmur  - mmc: pink  - T 40.8  - x-ray : 방광/요도결석  - cbc : WBC(2.5),   - chem : ALP(589), amylase(2111), lipase(2895)  - CRP : &gt;200  - cPL : 483  - lactate : 5.3    Tx) 입원처치    CE)  - 구토는 췌장염으로 인한 것으로 보이고,ALP의 상승과, 방사선상 간의 크기가 좀 작아보이고 간담도 포함 복부 초음파 검사 하겠습니다.   - 열이 높고,염증수치가 높고, 백혈구수치가 낮은것으로 보아 패혈증의 가능성도 열어두고 급격한 상황발생할수 있음 안내합니다.   - 방광/요도 결석은 요카 장착후 우선적으로  내과적처치로 염증수치 가라앉히고 이후에 진행하게 될것입니다.   - 오전에 초음파 검사진행하고 오후 1~3시사이 주치의 선생님 결과 종합하여 연락드리겠습니다.   - 구토중 강직이 온것은 구토중에 일시적으로 쇼크 와서 그럴수도 있고, 다른 질환 문제이면 다시 반복적으로 나타날수 있기때문에 지속적으로 모니터링 해야합니다.     -&gt; 보호자분은 잘 이해하시고 비용에 대한것은 물어보지는 않으시고 잘 따라 오십니다.   - 아마도 가까운 집근처 동물병원에서 입원처치하시는것 원하실수도 있습니다.     [주간 by 주형]  - 오전 10시반 보호자님 전화주셔서 타병원으로 전원하시겠다고 함.  - 혈액검사 출력하여 드렸고, 방사선 사진은 따로 요청주신다고 하셨음.    </t>
  </si>
  <si>
    <t xml:space="preserve">임숙자                                  </t>
  </si>
  <si>
    <t xml:space="preserve">시로                                    </t>
  </si>
  <si>
    <t>방광파열</t>
    <phoneticPr fontId="1" type="noConversion"/>
  </si>
  <si>
    <t>교통사고</t>
    <phoneticPr fontId="1" type="noConversion"/>
  </si>
  <si>
    <t xml:space="preserve">[야간 by 종]  - 별다른 통증호소 없이 얌전히 잘있었음  - NPO  - 배변 없음  - 방광파열로 요팩 오줌 회수량 거의 없음    Dr.조서현    Subjective)    밤새 별다른 이상없었음.    소변의 회수량이 적은편.    Objective)    Radiographic examination  : Retro-urethral contrast study.  - No evidence of UB or Urethral rupture.      Assessment)  Lt Sacroiliac luxation  Rt. Iliac fx      Plan)  2일간 안정위해 입원관리.     수술적 교정에 대해서는 여전히 고민중이심.    UB rupture가 rule out 되어 골반골절에 대한 수술적 교정이 필요한 상황.     이후 수술에 대해서는 결정해서 알려주시기로 하심.      </t>
  </si>
  <si>
    <t xml:space="preserve">신예원                                  </t>
  </si>
  <si>
    <t>설사</t>
    <phoneticPr fontId="1" type="noConversion"/>
  </si>
  <si>
    <t xml:space="preserve">S)  - 5차 까지 접종 완료  - 혈변 이 전에도 1회  - 설사는 금일 아침 처음 (노란 설사, 변 끝에 선혈 의심)  - 식욕은 양호, 구토는 없음  - 어제 닭고기맛 간식 처음 먹이심  - 동거 동물 없음, 산책은 하지 않음    PE)  - 신체검사시 중하복부 가스 및 소화안된 내용물 filled  : 당분간 방귀나 연변 볼 수 있음    A)  - 전염성/감염성 질환은 잠정 배제  - 어린 연령 + 식이성에 의한 장염 우선 고려되며 이차적인 dysbiosis에 대한 치료    P)  - 당분간 식이 및 스트레스에 유의  - 1주 후 재검  : 상태 호전시 인플루접종 / 2주뒤 플루접종2차, 광견병  - 피부체크        </t>
  </si>
  <si>
    <t xml:space="preserve">허연미                                  </t>
  </si>
  <si>
    <t xml:space="preserve">랑                                      </t>
  </si>
  <si>
    <t>방광염</t>
    <phoneticPr fontId="1" type="noConversion"/>
  </si>
  <si>
    <t>복부팽만, 호흡곤란</t>
    <phoneticPr fontId="1" type="noConversion"/>
  </si>
  <si>
    <t xml:space="preserve">CC) 횡격막 허니아 수술 위해 내원.    1. 횡격막 허니아  여름에 장안점 VIP에 야간에 응급으로 방문.   - 산책후 구부정한 자세, 배가빵빵, 숨이가쁨   - 트림하고 호전되었다고 함.  바로 전에 다니던 병원에 방문해서 횡격막 허니아 진단받음.   - 큰병원에서 수술하라고 했다고 함.    평소 다른 아이보다 호흡이 빠른편 이라고 함.    방사선 :    - 우측폐야를 가득채우는 복강장기 확인   - CT 촬영진행.    [CT검사 by Hyuna]  Findings  1. 좌측 등쪽의 광범위한 횡경막의 결손  2. 결손부로의 비장, 소장 전체, 장간막의 흉강 탈출  3. 좌측 폐 전엽 및 후엽의 완전한 허탈  Imaging Dx &amp; DDx  - Diaphragmatic hernia  - Lung collapse (Lt.lobe)    Plan)  다음주 수요일 조서현 과장앞 수술 예약.     ------------------------------------------------------    2. 방광염    최근 간헐적으로 혈뇨를 보였다고 함. 생리기간 아님.     - 초음파   ; 심한 방광염, 방광벽 비후, 방광내 슬러지 다수     - 소변검사   ; 간균다량 확인됨. struvite 결정 확인됨.    - 항감수 의뢰보냄 (노스벳으로만 의뢰)    P)  항감수 결과나오기 전까지 약 처방합니다.  다음주 횡격막 수술하러 내원시 항감수 결과에 따라 약 교체 할 수 있음.    ------------------------------------------------------    3 척추 상담    척추 측만이 있다고 함.  걷다가 뒤뚱하고 갑자기 쓰러진다고 함.  통증반응은 없었다고 함.     - 방사선   ; T6~9 에 걸친 척추체 기형   ; 외상이력은 없다고 해서 선천성 기형 가능성 높음    - 외과적 수술 불가능함.   ; 통증보이거나 보행실조 보이기 시작하면 재활, 침, 레이저 치료등을 옵션으로 설명드림.    </t>
  </si>
  <si>
    <t xml:space="preserve">단추                                    </t>
  </si>
  <si>
    <t>혈토</t>
    <phoneticPr fontId="1" type="noConversion"/>
  </si>
  <si>
    <t xml:space="preserve">S) 핑크색 구토    O)  - 원래 예전부터 간헐적인 구토가 있었음  - 체중은 지속중  - 어제부터 심한 구토와 함께 혈토를 보임  - 혈액검사상 탈수외에는 특이소견 없음    O)  [복부초음파_Full scan + GI by Joohee]  Findings  1. 양측 신장 피질의 미약한 상승 및 불규칙한 변연 확인됨  2. 방광의 다량의 고에코성 sediment 확인됨  3. 췌장의 고에코성 변화와 주변 복막염 소견 확인됨  4. 소장의 여러 분절에서 근층 비후가 확인됨  5. Jejunal LN의 저에코성 비후가 확인됨   Imaging Dx &amp; DDx  - Enteritis, IBD, alimentery lymphoma  - Chronic pancreatitis, pancreatic steatosis, focal peritonitis   - Cystitis  - Nephritis, fatty infiltration   - Lymphadenopathy  Comment  - 장벽 비후의 원인 감별을 위해서 biopsy가 추천됩니다.    A)  - 췌장염 소견 관찰됨  - 장벽의 근육층 비후가 관찰됨. 정확한 장상태 확인을 위해서는 조직검사가 필요함  - 일단 췌장염에 준해 약처방원하심    P) 일주일후재진   </t>
  </si>
  <si>
    <t xml:space="preserve">나현웅                                  </t>
  </si>
  <si>
    <t xml:space="preserve">적립금 사용완료   400,000원 수납완료(적립금 1만원사용 39만원 수납)-승희      CC) 남아중성화(호흡마취)    S)  -오전 12시 이후부터 금식 진행 완료  -이전 처방받으신 내복약 2일 복용하고 병변 호전 보이는 것 같아 보호자분께서 임시로 중단하심  -내복약 복용 중 구토. 소화기 증상 없음  -전반적인 식욕/활력 양호    -호흡마취 비용 설명.안내완료    O)  -temp: 38.9    -아랫 입술 안쪽으로 여전히 염증 병변 확인   : 융기된 병변은 사라졌으며 범위는 감소하였으나 여전히 발적 소견 확인됨    -Blood exam  : T.protein (5.4)  ; Globulin  (2.1)    -수술 부위 특이사항 없음  -수술 부위 소독 진행. 체온/심박수 확인 후 넥칼라 착용 상태에서 퇴원 진행  -남아중성화 수술 후 주의사항 안내완료    C/E)  -마취 회복 확인 후 TPR 체크하여 퇴원 진행. 금일 구토와 같은 소화기 증상 유무 확인 필요함. 귀가 후 음수량 섭취 확인 후 메스꺼움.구토 증상 없을 시 기존 정량의 1/2 정도만 식이제공 권해드림  -상시 넥칼라 착용 필요함. 모래 생활하는 아이로 수술 부위 청결하게 유지 및 소독 진행 권해드림    -입술 주변 궤양 병변 범위 확대 여부 모니터링 진행 예정  -수술 부위 안정화 되고 내복약 복용 시작하기로 안내드림    P)  -3월 27일 오후 2시 (후처치)  -4월 2일 오후 12시 (실밥제거/입술염증병변 재확인/내복약 복용)   </t>
  </si>
  <si>
    <t xml:space="preserve">김금련                                  </t>
  </si>
  <si>
    <t xml:space="preserve">디노                                    </t>
  </si>
  <si>
    <t>후지파행</t>
    <phoneticPr fontId="1" type="noConversion"/>
  </si>
  <si>
    <t xml:space="preserve">900,000원 선결제하심 -송이  271,300 선납 홍    S)  - 동거견 2마리 더 있음  - 뛰다가 미끄러져서 다리를 들고 다님  - 일주일전 분양받음  - 예방접종은 다 맞추고 분양받았다 함    O)  - x-ray :  left radius/ular Fx    Tx) tramadol sc        R-J bandage , 입원처치    CE)  - 익일 외과에 인계됩니다. 오전중으로 연락드리겠습니다.   - 술전검사, 비용, 수술방법, 시기, 사후관리등 자세한 내용은 주치의 상담하게됩니다.   - 오늘은 오늘 검사비와 입원처치비만 결제합니다.   - 항체가 검사 해야합니다.   - 수술동의서 받아놓음        -AM 11:00 by 안          </t>
  </si>
  <si>
    <t xml:space="preserve">김연주                                  </t>
  </si>
  <si>
    <t>배뇨곤란</t>
    <phoneticPr fontId="1" type="noConversion"/>
  </si>
  <si>
    <t xml:space="preserve">513300원 결제완료-김효정    몸무게는 안에서 재주세요  12시까지 검사진행된다고 안내드렸습니다. 혜정      CC : 방광염의심    S]  - 배뇨곤란 증상은 11월초에 시작. 집에서 가까운병원에서 진료받으신 적 있음.   - 동거견/동겨묘 많이 있음.    - 타 병원 진료시 영상검사/뇨검사 진행하셨음.    : 뇨검사시 슬러지 확인되었었고, 염증성 방광염진단 받으심.    : 내복약 일주일 먹었음. 괜찮아서 그후로 안먹이셨음.   - 엊그제부터 동일증상 재발.     : 다니시던 병원 내원 - 영상검사 등 없이 재발판정. 내복약 다시 받으셨음.     : 오늘새벽까지 약 먹이심. 2일 먹이셨음.   - 생활패턴이 아예 바뀜. 야옹거리는 성격아닌데 야옹거리고, 안절부절못하고 돌아다님.   - 배변있으나 배뇨 힘들어하는 것 같음.   - 그동안 식욕은 양호했음. 오늘아침부터 잘 안먹음.   - 활력은 원래 없음. 주로 잘 안움직이고 누워만 있는 아이.   - 침대나 소파에서 엉거주춤한 자세 취함.     - 사료 : 일반사료 먹이심.  습식사료는 아침에 1 접시.   - 내원하셨던 병원에서 혈액검사는 진행안됨.      O]  - Alert. 조용하고 얌전한 아이.  - BW : 6.7kg  - BT : 38.0    - 복부방사선 : 방광확장 소견    [복부초음파_urinary tract by Hyuna]  Findings  1. 요로 폐색에 의한 신장 종대 (좌측 47.3 mm, 우측 49.3 mm) 및 좌측 신장 주변의 복막 에코 약간 상승  2. 방광의 심한 확장 및 요도 확장  3. 방광 및 요도 내 다량의 결석사 / 방광벽 비후 (3.7 mm)  Imaging Dx &amp; DDx  - Cystitis  - Urolithiasis  - Focal peritonitis    - 소변검사       - 혈액검사    : WBC 49,900    : 전해질 양호    : S/C - 신장수치 상승 (BUN 46.5, Cret 3.1)      A] FLUTD (Postrenal azotemia susp)    Tx]  - 요도카테터 장작    : Penis 말단부터 막혀있었음.  혈뇨 확인됨.   - Meloxicam 0.2mg/kg sc  - 수액 : N/S 3 fold  - 식이 : c/d multicare stress can 식욕체크  - 내복약 PO BID  - 배치플라워 4방울 PO BID    P]  - 입원 진행.   - In &amp; Out 진행.   - 익일 : BCP 재검  - 정상 뇨색 확인 후 요도카테터 제거 및 정상배뇨 확인 후 퇴원안내드림.  최소 2일이상 입원 예정.      - 저녁에 카톡으로 사진 전송해드림.     </t>
  </si>
  <si>
    <t xml:space="preserve">김인실                                  </t>
  </si>
  <si>
    <t xml:space="preserve">도토리                                  </t>
  </si>
  <si>
    <t>초콜릿 섭취 후 구토</t>
    <phoneticPr fontId="1" type="noConversion"/>
  </si>
  <si>
    <t xml:space="preserve">  CC) 초콜릿 섭취 후 구토 확인    S)  -3일 전 (금요일) 손바닥 만한 쿠키 (3/5) 정도 섭취  -쿠키에 하얀 색깔 초콜릿 포함  -섭취 당일 배변 다량 확인 (형태 있는 정상 변)  -그리고 당일 오전 구토 2번 확인되어 내원함  -구토 양 다량. 구토에서 초콜릿/쿠키 확인됨  -식이는 항상 오후 11시 1회 제공. 오전 식이 들어가지 않음  -오전 7-8시 중 알러지 관련 간식 2개 먹음  -평상 시 아이 굉장히 흥분 상태임. 침흘림. 신경증상 보이지 않음    O)  -mental (alert)  -HR (180)/BP(130-140)/RR (panting)/temp (39.0)   : 아이 굉장히 흥분상태로 내원함  -blood exam   : Cl (107)/ K (3.73)    Tx)  -sucral PO sid  -N/S 100ml fluid therapy    A)  -수액 처치 진행 중 추가 신경증상/소화기 증상 및 특이사항 확인되지 않음    -혈액검사 결과 빈혈/탈수와 같은 특이사항 보이지 않음.  각 장기에 대한 혈액검사 상에도 이상 소견 보이지 않았으나 혈액 검사 만으로 평가하기에는 제한 있음. 소화기 증상으로 전해질 수치 저하 확인됨. 전해질 수치에 대하여 수액 교정 들어감.  - 초콜릿 일부 소화 되었기 때문에 추가 소화기 증상 및 신경증상 발생 가능성 안내드림  -당일 영상 촬영 진행하지 않았으나 퇴원 이후 이상 증상 보일 경우 영상검사와 같은 추가 검사 진행 가능성 미리 안내드림  -아이 자주 흥분함. 당일 안정화 필요함.  퇴원 이후 음수량 섭취 부터 확인 필요. 이후  헛구역질/유연/추가 소화기 증상 보이지 않을 경우 기존 식이 제공 시간에 식이 제공 하되 소량으로만 제공 권해드림   </t>
  </si>
  <si>
    <t xml:space="preserve">강선구(ref.서초동작)                    </t>
  </si>
  <si>
    <t xml:space="preserve">나르                                    </t>
  </si>
  <si>
    <t xml:space="preserve">[야간 by 홍]  - NPO  - 배뇨량 : 총 220ml   5ml/kg/hr  - 배변없음  - 엎드려 잘 잠      [입원]    S)  - condition : alert  - 식욕 :  renal pouch 자발 (오전 20g, 점심 20g, 저녁80g)  - 배변/배뇨/소화기증상 유무    : 요카. 배뇨 원활 (주간평균 4.5ml/kg/hr), 배변 없음.    O)  - BW 3.78kg  - T 38.2  - BP 140mmHg  - RRR 30/min  - BUN 192 -&gt; 148 / CREA 10.6 -&gt; 8.7 / iP 18.3 -&gt; 14.9  - K 정상범위 유지됨    [복부초음파_urinary system by Hyuna 21:00]  - 양측 신우 및 요관 확장 정도 초진시와 유사하게 관찰됨    A)  관련수치 하락보여 혈액투석은 일단 보류함.  내일 수치변화에 따라 투석 재개 가능성 높음   ; 미리 투석동의서 받았고, A형 혈액 원내 비치 완료   ; 혈액비용 발생 동의하심.    P)  현 치료 유지.  필요시 투석.  B/C/P, 가스, CBC 재검.    </t>
  </si>
  <si>
    <t xml:space="preserve">김은진                                  </t>
  </si>
  <si>
    <t xml:space="preserve">이브                                    </t>
  </si>
  <si>
    <t xml:space="preserve">CC: 여아중성화/유치발치    S)  - 활력 양호, 식욕은 보통, 음수는 양호  - 호흡 양호  - 최근 GI 증상없음  - 원내에서 다른 환자 간식 손가락 2~3마디 되는 황태포 간식 삼켜버림  - 좌측 상악 유치 잔존 관찰되므로 치과 상담 필요함    O) 중성화 마취전 검사 및 중성화  - 혈액검사: ALT (89; MILD INCREASED)   - 방사선 : NRF     A)  Sx) OHE  1. Anesthesia   1) Premedication      - Cefazolin 30mg/kg IV      - Midazolam 0.1mg/kg IV      - Butorphanol 0.2mg/kg IV   2) Induction: Propofol 6mg/kg IV   3) Maintenance: Isoflurane  2. Surgical procedure  - routine midline incision 3/1 from ublicus to pubis  - ovarian vessel ligation w/ maxon 3-0 and transection  - broad ligament transection w/ bovie  - uterine vessel ligation w/ maxon 3-0 and transection  - abdominal closure w/ maxon 4-0  - subcutaneous closure w/ maxon 4-0  - skin closure w/ blue nylon 4-0  - 504 retraction  3. Surgical findings  - base narrow canine  4. Comments  - 하악 base narrow canine으로 발치이후 교정되어 정상 교합 보일 수도 있으나 교정되지 않을 경우 하악 송곳니가 입천장 자극할 수 있으며 상황에 따라 발치 필요할 수 있음    Operator)  김종인    p)  - 내일 2시 퇴원 예정.    </t>
  </si>
  <si>
    <t xml:space="preserve">노학선(ref.대학로)                      </t>
  </si>
  <si>
    <t>호흡곤란</t>
    <phoneticPr fontId="1" type="noConversion"/>
  </si>
  <si>
    <t xml:space="preserve">    [refer.]    의뢰병원관련  - 진료전 전화완료( Y )   - 진료후 카톡발송     주호소)  - 심장검진, 호흡곤란    현증경과)  - 최근 몇일간 앉은 자세에서 호흡이 가쁜 증상이 관찰됨.   - 2년에 심장병 진단받으심. 5~6개월정도 보호자님 사정에 따라 휴약.   - 오늘 아침까지 내복약 복용.   - 최근 심하게 흥분한 적 있음.     O)  1. 신체검사  - Mental : depression  - T , HR 156/min, RR (Tachypnea)  - BP 110mmHg  - BCS 6/9    2. 혈액검사  - Lactate 3.8  - Chem : mild BUN elevated, hyperglycemia    (Urine glucose neg.)  - Blood gas : acidosis  - CBC : mild Leukocytosis, Thrombocytosis  - D dimer : normal range    3. 영상검사  [방사선검사 by Hyuna]  Findings  1. 심비대에 의한 심한 기관 거상  2. VHS 15.0v  3. 우측 폐야의 중등도의 침윤 관찰됨  [심장초음파 by Hyuna]  Findings  1. MR : severe / MV remodeling : severe  2. TR : 4.19 m/s   3. PR : 3.15 m/s  4. 이완기능 저하 : stage 3 (E/A ratio 1.88, EDVI 106.9 (Ref. 34.9))  5. 수축기능 저하 : moderate (ESVI 17.9 (Ref. 12.3))  6. LA 압력 증가 : severe (E peak 2.15 m/s, E/E' 25.95)  7. LA/Ao ratio : 3.24  8. LVd/Ao ratio : 4.28  DDx  - Degenerative mitral valve disease  - Pulmonary arterial hypertension  - Pulmonary edema    Dx/Ddx)  - severe MVD &amp; PAH    A)  - 현 상태는 입원치료가 필요하고, 사망가능성도 매우 높은 상태.   - 일단 보호자님은 통원치료 원하시어 주사처치 후 내복약 처방.   - 내복약 복용하면서 췌장염, azotemia 발생 가능성 안내.     Rx)  - 내복약   : ramipril 0.125mg/kg sid    Clopidogrel 1mg/kg sid    Pimobendan 0.4mg/kg tid    Sildenafil 2mg/kg tid    Furosemide 2mg/kg bid    Spironolactone 1mg/kg bid    Isosorbide 1mg/kg bid    Metoclopramide 0.4mg/kg bid    Tx)  - 주사제 : Furosemide 2mg/kg SC  (퇴원 후 바로 내복약 복용 안내)    P)  - 1주뒤 lactate, 흉부방사선 / 필요시 신수치 &amp; 혈액가스 재검    ** 1/1    </t>
  </si>
  <si>
    <t xml:space="preserve">이정숙(카카오N)                         </t>
  </si>
  <si>
    <t xml:space="preserve">웅이                                    </t>
  </si>
  <si>
    <t>방광결석</t>
    <phoneticPr fontId="1" type="noConversion"/>
  </si>
  <si>
    <t>배뇨곤란</t>
    <phoneticPr fontId="1" type="noConversion"/>
  </si>
  <si>
    <t xml:space="preserve">  [refer.] 카카오N 동물병원    의뢰병원관련  - 진료전 전화완료(  )   - 진료후 전화완료( O )   - 초진일 전화 안됨(  )  - 원장님 요청사항 :    주호소) 요관결석    현증경과)  - 최근 소변을 잘보지를 못해서 방사선으로 확인해보니 요관결석이 심하게 막힘  - 원래 방광결석이 있었던 아이였고 최근에 잘게 쪼개지면서 요관으로 내려온것으로 보임  - 최근까지 췌장염치료 진행했었고, IVDD 있어서 장기간 치료를 받으셨음      O)  1. 신체검사  - Mental : dull  - BCS : 2/9  - MMC , CRT  - 탈수평가 : 8% 탈수    2. 혈액검사  - 요독증 심함(BUN 150, cre 2.7)  - hyperkalemia (K : 10)  - mild anemia    3. 영상검사  - 요관에 매우 큰 결석 다수로 인해 폐색유발  - 방광내에도 매우 작은 사이즈의 결석은 확인됨    Dx/Ddx)  - 요관결석  - 요독증  - 고 K 혈증    A)  - 수술을 하기에는 사실 몸상태가 좋지않아 원칙적으로는 신장수치와 K 교정후에 수술이 진행되야하지만 요도폐색의 경우는 교정이 쉽지않음  - 가급적 빠른 시일내에 수술을 하는게 좋으나, 현재 몸상태로는 수술중, 수술후 회복을 못하거나 사망할 가능성이 높음(최소 50%이상이라고 안내)  - 마취가 잘회복되더라도 신부전, 췌장염, 심질환등이 2차적으로 발병하여 회복못할수도 있음  - 수술의 경우는 아마도 요도절개수술이 필요하며, 요도성형까지 할지는 고민해봐야할듯 보임  - 보호자분이 하루더 생각해보신다고 하심  - 내일 수술이 가능하기에 만약 수술하신다면 내일 11시 30분 조과장님 앞으로 가예약을 잡아놓겠다고 안내드림  - 수술비용은 대략 300정도 소요될거고 만약 2차적인 합병증이 생긴다면 비용은 더 나올수도 있음    P) 내일 수술예정(가정)      </t>
  </si>
  <si>
    <t xml:space="preserve">함지현                                  </t>
  </si>
  <si>
    <t xml:space="preserve">홍짱돌                                  </t>
  </si>
  <si>
    <t>Pungsan Dog(풍산견)</t>
  </si>
  <si>
    <t>구토, 쓰러짐</t>
    <phoneticPr fontId="1" type="noConversion"/>
  </si>
  <si>
    <t xml:space="preserve">CC) 구토, 쓰러져서 잘 일어서지 못함    S)  - 풍산개 암수 한쌍 기르심  - 저녁때까지 밥도 잘먹고 잘 놀고 함  - 마당에서 있는데 저녁때 보지 저녁먹은것 다 토해놓고, 쓰러져서 잘 서지도 못하고    고개도 못들고 버둥버둥 비틀대고 있었다 함  - 그와중에 똥도 쌌다 함  - 차타고 병원오는식에 많이 좋아졌다 함  - 마당에 누가 약을 타서 먹였을수도 있다 함  - 예방접종, 사상충 하지 않음    O)  - aus : no murmur  - MMC : pink  - T 39.5  - lactate : 6.0  - blood test : ALT(249), K(3.4)외 특이사항없음      Tx) famo, 킹벨린   Rx) metro 1T, famo 1T, meto 2T, bestase 1T po bid for 3days    P)  - 증세지속시 추가적인 검사 및 치료    CE)  - 구토후 비틀거림보다 경련발작증상으로 구토,배변증상이 나타났을 가능성이 더 큽니다.   - 향후 경련발작등 지속적인 모니터링 필요합니다.   - 그런증상 반복되면 MRI검사 필요합니다. (특발성 발작의 경우도 있을수 있습니다.)  - 일시적으로 어떠한 스트레스로 인한 일시적인 쇼크증상일수도 있습니다.   - 물론 소화기 자체의 문제로 구토설사 했을 가능성도 존재합니다. 지속시 추가적인 검사필요합니다.   - 누가 무엇을 먹이고 중독증상이면 바로 나타나지 않고 1~2일후에 나타날수도 있으니 지켜보시기 바랍니다.   </t>
  </si>
  <si>
    <t xml:space="preserve">정세윤                                  </t>
  </si>
  <si>
    <t>중성화수술</t>
    <phoneticPr fontId="1" type="noConversion"/>
  </si>
  <si>
    <t xml:space="preserve">S)  - 식욕 활력 양호  - 배변 배뇨 양호  - 특이사항없음    O)  - T 38.8  - Aus : NRF  - CBC, Chem : NRF    A)  - 남아중성화 (서원장님 진행)  - 우측 피하잠복고환 (pubis와 inguinal canal 사이 위치)    P)  - 5월 2일 2시반 술부확인  </t>
  </si>
  <si>
    <t xml:space="preserve">조은희(ref.대학로)                      </t>
  </si>
  <si>
    <t>다음다뇨/복부팽만</t>
    <phoneticPr fontId="1" type="noConversion"/>
  </si>
  <si>
    <t xml:space="preserve">  주호소)  - 다음다뇨 / 복부팽만    현증경과)  - 다음다뇨다식 : 1달 좀 넘는 기간  - 누워있는 시간이 길어진듯하나 활력은 괜찮은듯.   - 1달전 간수치 높아 간관련 내복약 복용하였으나 감소되지 않아 본원에 내원. 가루약 내복약 복용   - 복부팽만 관찰된지 좀 된것 같음.   - 방사선상 간크기 증가.     예방접종)  - 매년 추가접종 진행 / 사상충예방 매달 진행.     사료)  - now senior 급여중이다가 로얄캐닌 헤파틱으로 교체    O)  1. 신체검사  - Mental : alert  - BP 200  - 심한 복부팽만  - 후지 근육위축    2. 혈액검사  - Chem : Liver enzyme elevated (ALP, ALT, GGT), CHOL high  - Electrolyte : mild hypokalemia  - CBC : mild anemia, mild leukocytosis  - D dimer : high (1.3)  - ACTH : post high (28.9)    3. 영상검사  [방사선검사_복부 by Hyuna]  Findings  1. 간의 심한 비대에 의한 소장 등의 복강 장기의 후방 변위  2. 초음파 검사시 관찰되는 담석사, 신장의 미세결석 등은 관찰되지 않음  Imaging Dx &amp; DDx  - Hepatomegaly  [복부초음파_full scan by Hyuna]  Findings  1. 담낭 내 소량의 슬러지 및 담석사  2. 간 에코의 전반적인 상승 및 간 비대  3. 양측 신장 피질 에코의 미약한 상승 / 크기 및 모양 양호 / 소량의 미세결석  4. 양측 부신 종대 (좌측 6.5 mm, 우측 6.6 mm)  5. 방광 내 다량의 슬러지 및 결석사  6. 췌장의 크기 양호하나 췌장 주변의 복막 에코 상승  Imaging Dx &amp; DDx  - Cholelithiasis  - Hyperadrenocorticism  - Steroid hepatopathy  - Nephritis, Urolithiasis  - Cystitis  - Chronic pancreatitis with focal peritonitis    4. 소변검사  - USG 1.010  - UPC &gt; 2.0    Dx/Ddx)  - Hyperadrenocorticism   - Hypertension    A&amp;P)  - 2주단위 호르몬검사로 모니터링  - 4주단위 혈압, 간수치, UPC     ** 1/12      </t>
  </si>
  <si>
    <t xml:space="preserve">한서윤                                  </t>
  </si>
  <si>
    <t xml:space="preserve">한비단                                  </t>
  </si>
  <si>
    <t>잇몸발적</t>
    <phoneticPr fontId="1" type="noConversion"/>
  </si>
  <si>
    <t xml:space="preserve">cc: 치과치료    S)  - 평상 시 먹는 것 어려워 하지는 않음  - 잇몸 발적 외에 특이증상 없었음  - 식욕 활력 양호  - 구토 설사 없음    O)  -T: 38.2  - 혈액검사  :NRF  - 흉부방사선  : 부분적 으로 노령성 석회화 이외에 특이사항 없음  - 치아검진  : 307/407 FORL 확인됨  : 전반적으로 잇몸 발적 및 치석없음     tx.  - 307/407 발치 및 스케일링 진행    CE)  - FORL이 있었던 아이들은 다른 치아에도 발생가능성 높으므로 정기적으로 치아체크 받으시는 것 안내  - 일주일 내복약 복용 안내  - 몇일 간은 씹기 편한 음식 위주로 주세요  </t>
  </si>
  <si>
    <t xml:space="preserve">홍필숙                                  </t>
  </si>
  <si>
    <t xml:space="preserve">쏘나                                    </t>
  </si>
  <si>
    <t>후지마비</t>
    <phoneticPr fontId="1" type="noConversion"/>
  </si>
  <si>
    <t xml:space="preserve">2,500,000원 결제하셨습니다. - 미리    Subjective)    CC : 후지마비  HPI :  - 미국에서 3년간 기르시다가 2년전 한국으로 데려와 키우심  - 한국에 온 이후 병원 다닌적 없음  - 3일전부터 안으려고 겨드랑이쪽 만질때마다 통증호  - 뚜렷한 트라우마 이벤트는 없었으나 어린 딸 2명과 같이 키움  - 오늘 새벽부터 통증호소와 함께 후지마비 증상 보임  - 어제 저녁 선회운동 잠깐 보임  - 어제 저녁까진 자발 소변 배변 확인  - 후지마비 증상 보인 이후 배변 지림, 소변 확인 x    Vaccine : all done, boosting -  condition : indoor alone  Diet : 로얄캐닌    GC: none  SK : none  EENT : none  MS : none  CV : none  RE : none  GI : none  UG : none  NV : none    Objective)    Physical examination    GC : Mentation = alert, BCS= 6/9, MMC= pink, PLR= positive ,CRT = &lt;2sec  , Skin turgor = -    NV : no pain perception at both hindlimbs         no panniculus reflex from L2 to bottom           Laboratory examination  CBC : NRF  Elec : mild hypokalemia  B-gas : NRF  S-chem : NRF    Positional reflex  (반응없음 :0, 반사감소 : 1, 정상 : 2)                               F             R  preprioception -   FR 2 / FL 2  :   RR 0  / RL 0  Hopping -           FR 2 / FL 2 :   RR  0 / RL 0  Hemi waliking -   FR 2 / FL 2 :   RR 0  / RL 0  Wheelbarrowing -  FR 2 / FL 2   Postural extensor - RR 0  / RL 0  Tactile Placing -   FR 2 / FL 2 :   RR 0  / RL 0  Visual Placing -   FR 2 / FL 2  :   RR 0  / RL 0    Panniculus reflex   R: L2    / L: L2    Anus reflex : 0    Deep pain : 0    Neurologic deficit grade = Grade 5    Radiographic examination  : IVDD susp. between T10-T12   : 이안 MRI 촬영 의뢰    Assessment)  Ddx)  IVDD    Dx)  IVDD    [Hemilaminectomy by 조서현]    Sx)   Rt.side Hemilaminectomy (T10~11, T11~12)  : Para-midline incision.  : Identified articular process on T10~11  : Removed articular process by rongeur  : Made surgical window by Sonocure.  : Removed disk materials and confirmed decompressed Spinal cord.  : Same procedure performed on T11~12.  : Autogenous fat graft performed  : Routine closure    Surgical findings  : Spinal cord contusion suspected (Color changed)  : Hemorrhage on Spinal canal  : Disk extrusion on T11~12    Plan)  입원기간동안 신경반사 진행  </t>
  </si>
  <si>
    <t xml:space="preserve">오지후(ref.북악)                        </t>
  </si>
  <si>
    <t xml:space="preserve">재롱                                    </t>
  </si>
  <si>
    <t>Abyssinian Cat(아비시니아 고양이)</t>
  </si>
  <si>
    <t xml:space="preserve">cc: 여아중성화/항체가검사      S)  - 피부 상태 많이 호전보임  - 구토 설사 없음  - 평소 음수량 양호, 습식사료 먹이시는 편    O)  - T: 38.9  - aus: no murmur, no crackle  - 혈액검사  : NRF(채혈 시 혈액 점도 높음)  - 흉부방사선  : NRF  -     A)  - 혈액검사 상 이상없으며 탈수 및 혈당 정상범위이나 채혈 시 점도 높은 혈액 관찰됩니다. 추 후 혈전에 대한 평가 필요할 수 있습니다. 충분한 수액처치 후 수술 들어가는 것 안내드림.    Sx) OHE by. 김은진/김종인  1. Anesthesia   1) Premedication      - Cefazolin 30mg/kg      - Butorphanol 0.2mg/kg   2) Induction: Propofol 0.6mg/kg   3) Maintenance: Isoflurane    2. Surgical procedure  - Abdominal midline incision from umbilicus to pubis center of 1/3  - Blunt dissection of subcutaneous used to Metzenbaum scissor  - Linea alba idetified and incised used to Mayo scissor  - Traction is be placed on the proper ligament of the ovary  - Suspensory ligament and ovarian vessels double ligated w/ maxon 3-0 and transected  - Transected broad ligament  - Cut off roud ligament w/ electro coagulator  - Cervix and uterine vessels double ligated w/ maxon 3-0 and transected  - Routine abdominal closure w/ maxon 3-0 and nylon 4-0     3. Surgical findings  - N.R.F    P)  - 내일 오전 9시 퇴원 예정  </t>
  </si>
  <si>
    <t xml:space="preserve">이주영(ref.이솝)                        </t>
  </si>
  <si>
    <t>폐혈전색전증(Pulmonary Thromboembolism)</t>
  </si>
  <si>
    <t>디스크, 이첨판판막폐쇄부전증</t>
    <phoneticPr fontId="1" type="noConversion"/>
  </si>
  <si>
    <t>식욕부진, 빈호흡</t>
    <phoneticPr fontId="1" type="noConversion"/>
  </si>
  <si>
    <t xml:space="preserve">[refer.]    의뢰병원관련  - 진료전 전화완료(O)   - 진료후 전화완료(O)   - 의뢰병원 요청 : 충분히 안정 후 귀원 요망    주호소) 갑기저, 디스크, 빈호흡    현증경과)  - 10월 경 최초 갑기저 진단, 이후 투약하다가 중단 (소변 먹는 습성 때문에 검사하게 됨)  - 11월 경 갑기저 재진단 : 복약 중 (투약 후 T4 농도는 재지 않은 것으로 알고 계심)  -  빈호흡은 3일 전부터 발현  - 아침이나 낮에는 덜하며, 밤에는 심함  - 차가운 곳을 찾지는 않았으나 물을 많이 찾음  - 코곯이가 원래 심함  - 심장병 약 복용중 (furo 0.5 등)  - 식욕은 아예 없음, 물은 마심    3.PHI   (1)MED : for this symptoms  (2)SUR : 중성화, 양측 슬개골 수술  (3)TRU : -  6.Systemic   (1)GEN : 현증, depression  (2)Skin : -  (3)Nervous : -  (4)EENT : 편측 장액성 비루  (5)RES : 빈호흡, 노력성 호흡  (6)CV : 어제, 그제 건성기침  (7)GI : 식욕저하  (8)UR : -  (9)REP : -  (10)MS : 현증  (11)NS : -    예방접종) all+, HW+    사육환경) indoors, alone, 산책 거의 안함, 유기견 출신    사료) cardiac + obesity, 입은 짧은 편, 오메가덤    O)  1. 신체검사  - Mental : depression  - 왜소한 체형, 특히 몸톰에 비해 사지 근육량 크게 부족 (BCS 3/9)  - 신체검사시 경부 및 흉요추 디스크 의심  - 우측 전/후지 부중 크게 감소 및 좌측 후지 관절 이상  : 총체적인 DJD, 슬개골 문제 등 의심되며 신경장애는 아님  - Dental 상태 불량  - 가벼운 조작에도 심각한 청색증 보여 극히 주의가 필요한 환자  - Apical beat midly increased  - G II/VI systolic murrmur in Lt apex  - Mild coarse crackle, wheezing    2. 혈액검사  - WBC 소폭상승, CRP 심증도 상승, d-dimer 상승    3. 영상검사  [방사선검사 by Hyuna]  Findings  1. 기관 양호  2. 기관지의 호기 시 허탈 관찰됨 (거의 100%)   3. VHS 양호하나 외측상에서의 우심 종대 관찰됨  4. 전반적인 폐야의 불투과도 증가  5. 후두덮개 및 주변 연골의 석회화  Imaging Dx &amp; DDx  - Bronchial collapse  - Pulmonary edema / Pneumonia  - Right-sided cardiomegaly  - Epiglottis calcification    [복부초음파_full scan + GI by Hyuna]  Findings  1. 담낭 내 거의 움직이지 않는 슬러지, 점액 축적  2. 간 실질의 다발성의 작은 고에코 결절들, 다발성 낭포  3. 비장 실질의 비정형의 다발성 고에코 결절들 (혈관 주변)  4. 양측 신장의 다발성 낭포 (최대 좌측 18.0 x 14.8 mm) / 양측 신장 피질 에코 상승  5. 위 및 소장의 운동성 거의 관찰되지 않음 / 위내 음식물 저류 / 소장의 미약한 corrugation  6. 췌장 양호  Imaging Dx &amp; DDx  - GB mucocele  - Hepatic nodular hyperplasia, Hepatic cyst  - Splenic myelolipoma  - Chronic kidney disease, Renal cyst  - Gastroenteritis    [심장초음파 by Hyuna]  Findings  1. MR : mild  2. TR : 4.19 m/s / PR : 2.92 m/s  3. LA, LV, MPA dilation  4. 이완기능 저하 : stage 1 (E/A ratio 0.44, EDVI 26.8 (Ref. 32.8))  5. 수축기능 : 양호 (ESVI 2.3 (Ref. 11.5))  6. MPA/Ao ratio : 1.39  7. LA/Ao ratio : 1.66  DDx  - Degenerative mitral valve disease (mild)  - Pulmonary arterial hypertension (moderate)  Comment  - Flattening septum 또는 paradoxical septal motion 은 관찰되지 않습니다.      Dx/Ddx)  - Problem list와 assessment 참조    A)  - 검사결과 현증의 원인 뿐 아니라, 병행해서 치료/관리 필요한 문제점들 다수   1) 호흡  - 편측비루, 상부기도 문제, 심한 기관지협착, 잠재적인 기관지염 또는 폐렴 의심  - 특히 편측 비루는 치아 또는 별개의 비강/부비동내 문제일 수 있어 모니터링 및 필요시 상위검사 진행해야 함  2) 심장  - 경증의 MR, TR 있으나 오히려 이뇨제 사용후 volume depletion 상태이며, 중증도 이상의 폐고혈압 확인  - 상기 만성적인 호흡기의 문제로 발생한 것 추정  3) d-dimer 상승 : PTE 의심  4) 갑기저 관련  - 총체적인 환자 상태, 위장관 상태, 점액종 등 관련되어 보임  - 표준적으로 치료 후 모니터링 필요  5) 기타  - 중장기 관리 및 모니터링 필요한 문제들 다수    Rx)  - 식이 : intestinal low fat  - 내복약 :   1) Sildenafil 2mg/kg bid  2) Pimobendane 0.4mg/kg bid  3) Theophylline 12mg/kg bid  4) Bromhexine 2mg/kg bid  5) Streptokinase 0.5T/day  6) Clopidogrel 3mg/kg bid  7) Levothyroxine 0.02mg/kg bid  8) Gabapentine 7.5mg/kg bid  9) Nizatidine 3mg/kg bid  10) Metronidazole 25mg/kg bid  11) Mirtazapine 1/4T/day sid  12) Clavamox 시럽 PO bid    Tx)  - O2 supply  - Nebulization : 겐타마이신 + 아세틸시스테인 + 벤토린    C/E)  - 식이상의 주의사항, SRR 모니터링 등  - 음수/가습/환경 관리 등  - 산소발생기 대여    P)  - 1주 후 재검  - 호흡 및 염증수치 등 단기간에 교정가능한 문제들부터 해결 후 중장기 관리 지속  - 상태 안정 후 귀원 요청하심  </t>
  </si>
  <si>
    <t xml:space="preserve">심이순(ref.장안)                        </t>
  </si>
  <si>
    <t xml:space="preserve">150만원 결제완료_효정  </t>
  </si>
  <si>
    <t xml:space="preserve">김성미                                  </t>
  </si>
  <si>
    <t xml:space="preserve">미로                                    </t>
  </si>
  <si>
    <t>천식, 기관지염(Asthma, Bronchitis-cats)</t>
  </si>
  <si>
    <t>빈호흡, 개구호흡</t>
    <phoneticPr fontId="1" type="noConversion"/>
  </si>
  <si>
    <t xml:space="preserve">1.CC : 빈호흡, 개구호흡    2.HPI   - 2일 전부터 개구호흡  - 의뢰병원 내원시 흉방상 심종대 의심  : 기관지 주사(기관지확장제 추정) 맞은 후 개구호흡은 호전  - 원래 어려서부터 호흡음이 컸음, 빈호흡 동반  - 원래 부산에서 살다가 KTX 타고 이동 후 합사한 스트레스 확인됨    3.PHI   (1)MED : for this symptoms  (2)SUR : 중성화  (3)TRU : -  (4)VAC : all+, HW+  4.Diet : 어스봉, 츄르  5.EH : indoors, w/ 동거묘 2마리 (호흡양호)  - 가정 분양 받으심  6.Systemic   (1)GEN : 식욕이나 활력은 양호  (2)Skin : -  (3)Nervous : -  (4)EENT : 과거 허피스 증상  (5)RES : 현증  (6)CV : ?  (7)GI : -  (8)UR : -  (9)REP : -  (10)MS : -  (11)NS : -    S)  - BAR, BCS 5/9  - 내원 후 1회성 sneezing    O)  - Apical beat normal  - Mild gallop in sternum    [심장초음파 by Hyuna]  - No remarkable findings    IPL)  - 병력과 품고상 심인성 보다 호흡기 문제 우선 고려됨  - 천식 및 FURD 검사진행 및 심장에 대한 추가 확인    A)  - 검사결과, 천식으로 잠정진단하였으며 일령에 비해 기관지/간질 침윤 등은 추가적인 환경적인 요소 가능성 있어 교육 실시  : 특히 현재 간접 흡연 등 영향 고려됨  - 연령상 FURD 병발 가능성 있어 추가 검사 pending    P)  - 환경/음수/스트레스 관리 + 당분간 기관지 확장제 지속  - 동거묘 검진 (눈꼽, 유사한 호흡증상) 원하실 경우 의뢰병원 혹은 병원 선택하여 보호자가 예약키로 하심  - 의뢰병원 귀원 관리    </t>
  </si>
  <si>
    <t xml:space="preserve">우민경(refer.유현)                      </t>
  </si>
  <si>
    <t>발작</t>
    <phoneticPr fontId="1" type="noConversion"/>
  </si>
  <si>
    <t xml:space="preserve">653,000원 결제완료_효정    [refer.] 유현AH    의뢰병원관련  - 진료전 전화완료( O )   - 진료후 전화완료( 카톡보고 )     주호소) 발작  - 6시 퇴근하셔서 발작하고 있는 것 발견 (2시간 이상 된것으로 추정)    현증경과)  - 오전에 구토 1회 (식후) / 그 외 특이사항 없었음  - 어릴때부터 약하게 태어남.   - 잠복고환 수술/유치발치 이후 고유반사 떨어지고, 중심 못잡을 때 있었음.   - 밥먹기 전/ 흥분시 빙글 도는 증상    예방접종)  all done. 사상충 매달    사육환경)  - 동거견 2마리( 부모견)    사료)      O)  1. 신체검사  - Mental : stupor/coma   - T 42.9 -&gt; 37.5, HR 168, RR   - BP  - BCS 3/5  - MMC reddish, CRT &gt;2sec  - 탈수평가 : 8%    2. 혈액검사  - CBC : HCT 67  - S/C : hyperglycemia, 신수치 경미한 상승, ALT 상승, iP 상승  - Lac 10.7  - Blood gas : metabolic acidosis    Dx/Ddx) Seizure  - Intra / extra    A)        Tx)  - 수액처치 : plasma sol.   - 산증교정  - 주사제 :   diazepam   phenobarbital  midazolam    P)  - 입원 하 발작 모니터링    </t>
  </si>
  <si>
    <t xml:space="preserve">양은혜                                  </t>
  </si>
  <si>
    <t xml:space="preserve">호띠                                    </t>
  </si>
  <si>
    <t>폐수종-심원성(Pulmonary Edema, Cardiogenic)</t>
  </si>
  <si>
    <t>폐수종</t>
    <phoneticPr fontId="1" type="noConversion"/>
  </si>
  <si>
    <t xml:space="preserve">466900원 결제하셨습니다    S) 호흡곤란    O)  - 오늘 낮 3시부터 호흡이 가쁘고 힘들어함  - 근처병원에서 약처방을 받아서 먹이심. 심장병때문인것 같은데 만약 약먹고 호전없으면 큰병원가보시라고 안내받으심  - 약먹고나서도 지속적인 호흡곤란 및 구토증상 보임  - 호흡수 : 124회/min  - murmur G5  - BP : 110mmHg    &lt;혈액검사&gt;  - lactate 7.9  - chemistry : 특이소견없음  - CBC : WBC 상승    &lt;흉부방사선&gt;  - 심비대  - 폐야의 전반적인 폐침윤양상    A)  - 심인성폐수종이 가장의심되는 상황  - lasix CRI, pimo 급여  - 오늘, 내일 응급상황 언제든 생길수 있다고 강조드림  - 폐침윤 호전되고 호흡수 감소하면 심장초음파통해 정확한 심장상태 평가할 예정임    P) 입원  - 흉부방사선, 혈압, 호흡수 모니터링  </t>
  </si>
  <si>
    <t xml:space="preserve">윤시환                                  </t>
  </si>
  <si>
    <t xml:space="preserve">럭키                                    </t>
  </si>
  <si>
    <t xml:space="preserve">291,200원 결제하셨습니다. - 미리    Dr.조서현    Subjective)    3일전에 발톱손상으로 본원에 내원하심.     본원 내원하여 2개의 발톱 제거 진행.     소독후 드레싱 장착 유지중.    당일 마취시 해당병변 확인 부탁하심.    * 퇴원시 발톱 출혈보여 거즈 코반 드레싱 진행했습니다. (코반, 거즈 챙겨드림)  지혈된 후에는 거즈드레싱 제거해주시고 소독 및 연고 도포해주시는 것 안내드렸습니다.   메타캄은 오늘까지 먹여주시고 아파하지 않으면 중단하셔도 됩니다.  내일 후처치도 조과장님 앞으로 예약원하셨으나 예약 다 차있으셔서 일주일 후 발사 및 발톱재진 예약해놓았습니다.(꼭 수술해주셨던 과장님으로 예약원하셨습니다..)      Plan)  Routine Castration performed.    술중 이상 없었음.     퇴원      </t>
  </si>
  <si>
    <t xml:space="preserve">조아라                                  </t>
  </si>
  <si>
    <t>빠삐용</t>
  </si>
  <si>
    <t>구취</t>
    <phoneticPr fontId="1" type="noConversion"/>
  </si>
  <si>
    <t xml:space="preserve">S)  - 식욕 활력 양호  - 배변 배뇨 양호  - 지역병원에서 치주질환, 구취 등으로 발치 5개 진행  - 덴탈케어 건사료 먹는중  - 딱딱한 간식도 무리없이 잘 먹음  - 흉방촬영 후 재문진 시 개구호흡 자주보이고, 꺽꺽거리는 소리냄    O)  1.physical exam  T 38.8  P 120  104 gingivitis, root exposure    2. blood exam  CBC : mild leukocytosis  Chem : elevated ALT, ALP    3.X-ray  Thoracic - tracheal collapse susp.  Dental - 104 gingivitis, periodontitis           - 207 dental root remained, no crown observation    A)  ALT, ALP의 사용은 일주일간 복용한 스테로이드 때문일 가능성있으나 추가적인 간질환 배제할 순 없음  흉부방사선상 TC관찰되며 과흥분 시 개구호흡, goose honk보일수 있음  호흡기관련 현증 심하지않아 경과보지만 향후 지속적인 모니터링 필요성 안내  207 치아 치관부분 부러져 보이지않으나 치근이 남아있어 제거  104 치아 주변 치은염, 치주염 심한상태이며 발치 이후 심한 코피관찰됨, 흥분시 추가적인 코피가능성 안내  발치 후 해당부위 소독하여 추가적인 호흡기 등의 감염 일어나지 않도록 안내  치주질환 준해 내복약 복용하면서 모니터링 예정    [Sx by 종]  207 remained dental root extraction  104 teeth extraction  gingival minocycline application  scaling &amp; polishing    P)  1월 9일 11시 재진 Dr.종  </t>
  </si>
  <si>
    <t xml:space="preserve">한똘                                    </t>
  </si>
  <si>
    <t>치석</t>
    <phoneticPr fontId="1" type="noConversion"/>
  </si>
  <si>
    <t>치석, 잇몸발적</t>
    <phoneticPr fontId="1" type="noConversion"/>
  </si>
  <si>
    <t xml:space="preserve">CC : 치과치료/치과방사선    S]  - 안쪽 어금니부위 치석, 치은염 의심하셔서 내원하심.  - 식욕은 양호함.   - 활력 양호. 배변/배뇨 상태도 양호.  - 치아 방사선 검사 후 스케일링 예정. 필요시 발치 진행.     O]  - BAR  - No murmur, No crackle  - T 38.9, P 168, R 36  - 어금니에 심한 치석, 어금니 주변 잇몸 발적/부종 심함.      - 혈액검사 : Hct 54.6, 이외 특이사항 없음.   - 흉부방사선 : NRF  - 치아 방사선 진행     : 좌측 상악 어금니(209) 마지막 뿌리 부위 경미한 염증소견 외 특이사항 없음.    Tx]  - 발치 없이 스케일링 진행.   - 마취 유도 및 회복시 컨디션 양호.    P]  - 헥사메딘 구강소독제 챙겨드림. 하루 2회 소독.  - 식이/물은 내일아침부터 주세요.           </t>
  </si>
  <si>
    <t xml:space="preserve">김미경(ref.대학로)                      </t>
  </si>
  <si>
    <t xml:space="preserve">김사랑                                  </t>
  </si>
  <si>
    <t>췌장염</t>
    <phoneticPr fontId="1" type="noConversion"/>
  </si>
  <si>
    <t>구토, 설사</t>
    <phoneticPr fontId="1" type="noConversion"/>
  </si>
  <si>
    <t xml:space="preserve">  [refer.]    의뢰병원관련  - 진료전 전화완료( Y )   - 진료후 전화완료( Y )     주호소)  - 구토 설사    현증경과)  - 2일전 구토 심해짐.   - 어제 분변이 무르기 시작하여 오늘은 수양성 설사 수회.   - 죽을 만들어 급여해봤는데, 전혀 안먹음.   - 다음다뇨는 확인안됨.     사료)  - 사료 + 고기, 사골국물 등     O)  1. 신체검사  - Mental : lethargy  - T 36.6, HR 150, RR 36, No murmur  - BP 120  - BCS 3/9  - MMC pink, CRT &gt; 2 sec  - 탈수평가 : 8~10% dehydration    2. 혈액검사  - Lactate 5.6  - Chem : Severe azotemia (BUN351, Crea5.4, IP28.1)  - CBC : Leukocytosis, Thrombocytosis  - Blood gas : Acidosis  - CRP ; high (103)  - cPL : abnormal (&gt;2000)  - D dimer : normal range (0.1)    3. 영상검사  [방사선검사_복부 by Hyuna]  Findings  1. 양측 신장 신우 위치의 석회화  2. 양측 신장 종대 (K/L2 ratio 4.5)  3. 방광 내 14 x 15 mm 크기의 결석  [복부초음파_urinary &amp; reproductive system by Hyuna]  Findings  1. 양측 신장 실질의 전반적인 에코 상승, 다발성 낭포, 석회화 관찰됨 / 양측 신장 종대  2. 방광 벽 비후 (3.3 mm) 및 방광 내 거대 결석  3. 양측 자궁각의 미약한 확장 (좌측 6.6 mm, 우측 9.4 mm) / 자궁벽 양호  Imaging Dx &amp; DDx  - Acute tubular necrosis / Chronic kidney disease  - Cystitis  - Urolithiasis  - Uterine complex (mucometra, hydrometra)    Dx/Ddx)  - Acute on Chronic renal failure  - Acute pancreatitis    A)  - 만성 신부전이 기저질환으로 있는 상태에서 악화된 것으로 판단됨.   - 잘못된 식이로 인하여 췌장염 발생되었고, 구토 설사로 인한 심한 탈수 때문에 azotemia 상태가 더 악화된 것으로 판단됨.  - 예후가 불량할 수 있음을 충분히 설명드림.     Rx)  - 식이 : NPO    Tx)  - 수액처치 : 0.45NS + 영양제 * 3 fold -&gt; 2 fold  - 주사제   : Cefotaxim 20mg/kg iv tid    Metronidazole 15mg/kg iv bid    Famotidine 0.5mg/kg iv bid    Metoclopramide 0.4mg/kg iv bid    Tramadol 4mg/kg iv bid    Cerenia 1mg/kg sc      P)  - 경제적 부담으로 최소한의 검사만 진행예정.   - 구토 없을 경우 경구제 추가 투약 예정.     </t>
  </si>
  <si>
    <t xml:space="preserve">차순형                                  </t>
  </si>
  <si>
    <t xml:space="preserve">알콩                                    </t>
  </si>
  <si>
    <t xml:space="preserve">29만원 결제완료_효정    CC: 남아중성화    [S]  - 활력, 식욕 양호  - 배변, 배뇨 양호  - 금식 완료  - 특이사항 없음    [O]  - 혈액검사상 특이사항 없음    [Sx. by 송]  - Scrotal midline incision  - Orchiectomy (over-hand tech.)  - Skin closure w/ Blue-nylon 4-0  - NRF    [P]  - 퇴원 진행  - 이전 고지 금액으로 25만원 결제  </t>
  </si>
  <si>
    <t xml:space="preserve">달콩                                    </t>
  </si>
  <si>
    <t xml:space="preserve">500,000원 선결제 - 송이    cc: 여아 중성화    S)  - 구토 설사 없음  - 식욕 활력 양호  - 금식 시켰으나 아침에 간식 소량 먹음    O)  - T: 38.9  - 흉부방사선  : NRF  - 혈액검사  : PLT(105; low) - 혈액도말 상 NRF    Sx. by 송]  - Routine midline incision  - Ovariohysterectomy w/ Maxon 3-0  - Abdominal wall closure w/ Maxon 3-0  - Double-layer SQ closure w/ Maxon 4-0  - Skin closure w/ Blue-nylon 4-0  - NRF    * 술 후 흡기 시 폐에서 약간의 잡음    P)  - 내일 폐음 양호할 시  4시 퇴원 예정.        </t>
  </si>
  <si>
    <t xml:space="preserve">아리                                    </t>
  </si>
  <si>
    <t>건강검진</t>
    <phoneticPr fontId="1" type="noConversion"/>
  </si>
  <si>
    <t>증상없음. 건강검진</t>
    <phoneticPr fontId="1" type="noConversion"/>
  </si>
  <si>
    <t xml:space="preserve">S)건강검진    O)  &lt;혈액검사&gt;  - PCV 40%(mild anemia)  - 그외에는 특이소견 없음    &lt;영상검사&gt;  - 우측 대퇴골의 이형성    [복부초음파_ Full scan by Joohee]  Findings  1. 담낭 내 슬러지 확인됨  2. 간 실질 에코 상승 확인되며 불규칙한 간 변연 확인됨  3. 미약하게 불규칙한 복측 방광벽 확인됨(thickness:2.2mm)  Imaging Dx &amp; DDx  - Chronic hepatitis, hepatic lipidosis  - Nephritis, CKD  - Previous cystitis    &lt;눈검사&gt;  - 눈물량 검사 : 양안 정상  - 안압 : 양안 정상범위  - 양측눈 각막표층의 혈관신생    - 만성각막염의 소견. 소염안약 처방필요함    A)  - mild한 빈혈이 있어서 펫티닉 3ml 나눠서 bid 처방  - 오메가 3 영양제 급여지시함  </t>
  </si>
  <si>
    <t xml:space="preserve">박공연                                  </t>
  </si>
  <si>
    <t xml:space="preserve">순동이                                  </t>
  </si>
  <si>
    <t>전염병(Infectious-Disease)</t>
  </si>
  <si>
    <t>고양이 범백혈구감소증(Feline Panleukopenia)</t>
  </si>
  <si>
    <t>식욕부진</t>
    <phoneticPr fontId="1" type="noConversion"/>
  </si>
  <si>
    <t xml:space="preserve">S)  - 스님께서 절에서 키우심  - 유기묘 및 동거묘 많음, 현재는 지하실에서 키우심  - 원래 잘 먹었으나 3일 전부터 먹지 않음  - 배변 확인은 잘 하지 못하셨으며, 구토는 몇 번 했음    PE)  - 탈수 5~7%  - 기력은 있는 편  - 체온 측정시 흑변 (malordor)    A)  - 범백 확인되며 nadir 상태로 판단됨  - 정식 치료 절차와 예상비용 안내드렸으나 현실적으로 어려움이 있어 최대한 supportive care 후 결과에 따르기로 함  - 상황에 따라 2일 이내 사망할 수 있음 고지    P)  - 귀가 후 상태에 따라 재내원  </t>
  </si>
  <si>
    <t xml:space="preserve">홍경진                                  </t>
  </si>
  <si>
    <t>이첨판기능부전증(MMVD: Myxomatous mitral valve degeneration)-ㅡmoderate~severe</t>
  </si>
  <si>
    <t>이첨판기능부전증</t>
    <phoneticPr fontId="1" type="noConversion"/>
  </si>
  <si>
    <t>실신, 설사</t>
    <phoneticPr fontId="1" type="noConversion"/>
  </si>
  <si>
    <t xml:space="preserve">S)  - 상세병력 및 약물 처방 내역 등 영상자료 참고  - 실신 증가하여 12월에 해마루에서 흉방 검사, BNP 10000  : 당시 폐수종 및 PTE 의심되었음  - 최근 설사/연변 심해지고 잘 먹지 않아 걱정이 많으심  : 관련하여 유산균 및 간헐적인 PDS 복용 중    PE)  - 과거에 비해 서맥 심화 (과거 40~60, 금일 30대)  - 혈압 평균치 상승    A)  - 여전히 ACVIM D의 심부전 상태 유지  - 과거보다 TR/LVOT/AR 상승하였으며 평균 심박수 감소  - 이완기능 저하 확인됨  - 기존 약물 유지하되, 추가적인 afterload 감소위해 amlo / carvedilol 추가  - 워낙 cardiac function이 감소된 비가역적 상태이므로 약물 전환 과정에서 일시적으로 syncope 증가될 수 있는 부분 고지  - 아주 천천히 약물 변경예정    [심장초음파 by Hyuna]  Findings  1. MR : moderate  2. TR : 3.99 m/s   3. PR : 2.91 m/s  4. AR : 3.43 m/s  5. Aortic flow Vmax : 4.47 m/s  6. 이완기능 저하 : stage 3 (E/A ratio 2.99, EDVI 97.1 (Ref. 43.7))  7. 수축기능 : 양호 (ESVI 7.1 (Ref. 16.1))  8. LA 압력 증가 : moderate (E peak 1.05 m/s)  9. LA/Ao ratio : 3.10  10. LVd/Ao ratio : 3.23  DDx  - Degenerative bivalvular disease  - Degenerative aortic valve disease / Endocarditis  - Pulmonary arterial hypertension    P)  - 1개월 후 재검 : 임상증상, 혈압 위주  - 심초는 2개월 후 추천  </t>
  </si>
  <si>
    <t xml:space="preserve">유정인                                  </t>
  </si>
  <si>
    <t xml:space="preserve">파스                                    </t>
  </si>
  <si>
    <t>기침, 콧물</t>
    <phoneticPr fontId="1" type="noConversion"/>
  </si>
  <si>
    <t xml:space="preserve">177,040원 결제완료_효정    cc. 폐렴    s)  - 2주 전 보호소에서 데려오심  ; 기침, 콧물 매우 심했음.   - 드림동물병원에서 진료 지속 ; 홍역, flu 키트 음성    - 앓는 소리. 눈 잘 못뜨는듯 / 미열    - 집에서 네뷸 10시간 간격    o)  - BT 39.0    - CXR : 전반적 interstitial/bronchial pattern  - CRP 108    a)  - 폐렴에 준해 입원 처치. 보호소에 다시 보내야하는지에 대해서도 고민많으시고 비용부담있어 우선 이틀 정도 입원 치료 예정    p)  - CXR, CRP  </t>
  </si>
  <si>
    <t xml:space="preserve">최호석                                  </t>
  </si>
  <si>
    <t xml:space="preserve">어리                                    </t>
  </si>
  <si>
    <t>항문 주위 종양</t>
    <phoneticPr fontId="1" type="noConversion"/>
  </si>
  <si>
    <t>변비, 항문염증</t>
    <phoneticPr fontId="1" type="noConversion"/>
  </si>
  <si>
    <t xml:space="preserve">CC: 항문에 만성화된 염증. 변비.   HPI: 그전에도 소량씩 나오다가 (항문이 찢어지면서 변이 나옴.) 소독해서 아물면 또 변을 잘 못봄.  예전에 항문낭이 터졌었는데 수술적인 치료까지 진행하진 않음. 이후 만성적인 염증.    GC: 기분이 많이 침울해짐. (원래 성격은 굉장히 활발한 편)  SURG: 중성화수술 (3-4년전), 발치  MED: 락툴로즈 하루에 2번씩 먹음 (정확한 양은 모르심. 병원에서 표시해준 양까지만 먹임)  3주전까지는 락툴로즈로 효과를 봄    DIET: 일반건사료, Table food 자주 급여. 물은 자주 먹는 편  ENV: 실내생활견  VAC: DHPPi done, HWP done.    2주전 건대병원에서 관장.      O)  1. 신체검사  - Mildly depressed, Alert, Responsive  - BCS 2/5  - Severe brown ear wax (bilaterally)  - No cardiac murmur  - Normal lung sound  - RP: 손가락 삽입하려할 때 강한 통증호소, 항문 주변으로 경도높은 mass들이 손가락을 압박하여 진입 불가능. RP 후에 항문에서 출혈 일어남.  - 배변자세는 원내에서도 계속 취하나 변을 보지는 못함.  - 원내에서 정상 배뇨 실시.      2. 혈액검사  * CBC  - Mild leukocytosis  - Mild anemia  - Mild thrombocytosis  * S-chem  - Increased ALP (2 fold)  * Elect.  - Mild hypokalemia      3. 방사선검사  * Thorax  - 특이 사항 없음  * Abdomen  - Megacolon      A)  항문 내 심각한 통증을 유발하는 병변. 그로 인한 변비 증상. 병변의 원인과 범위, 치료 방법을 찾기 위해서는 CT검사 및 FNA 등의 추가 검사 요망됨.    P)  내일 오전 10:30 내원 후 오전 중 마취 하 CT 촬영 및 FNAB, 관장 등 진행예정.    CE)  - 어리는 현재 항문 내 심한 통증을 느끼고 있어 그 원인 확인을 위해서는 추가적인 검사가 필요합니다.  - 오늘 진행했던 혈액검사, 방사선 검사 상에서는 마취 가능한 건강 상태로 평가됩니다.  - 거대 결장 상태가 만성화 된다면 항문 수술 이후에도 변비증상이 지속될 수 있기 때문에 수술을 가급적 빠른 일정 내에 진행해서 변비를 해소하는 것이 필요합니다.  - 현재 원인은 만성화된 염증 병변 또는 종양 등이 의심이 됩니다. 정확한 진단을 위해 내일 CT 및 FNAB 검사 진행하겠습니다. 마취 된 상태에서 관장을 통해 최대한 결장 내 변을 제거하는 방법도 시도해볼 예정입니다.  </t>
  </si>
  <si>
    <t xml:space="preserve">장미진                                  </t>
  </si>
  <si>
    <t xml:space="preserve">진숙                                    </t>
  </si>
  <si>
    <t>비뇨생식기/출산(Theriogenology)</t>
  </si>
  <si>
    <t>유선염(Mastitis)</t>
  </si>
  <si>
    <t>유선종괴</t>
    <phoneticPr fontId="1" type="noConversion"/>
  </si>
  <si>
    <t xml:space="preserve">1.CC : 가슴에 뭔가 남    2.HPI   - 오늘 처음 확인하심  - 우측 유선 정맥 부위 : 경결감 있는 단일 종괴  - 6개월 전 마지막 발정    3.PHI   (1)MED : for this symptoms  (2)SUR : 항문 쪽 수술  (3)TRU : -  (4)VAC : all-, HW- (확실치 않음)  4. Diiet :  일반사료, 육포  5.EH : 3달 전 쯤 부모님으로부터 데려오심, indoors, alone    S)  - 강박적이고 소심한 성격  - 우측 유선 중간부에 1.5cm 정도의 경결감 있는 mass  - 동측 유선 정맥 확장  - 특별한 통증이나 불편감은 없음  - 기타 부위 유선종괴는 확인되지 않으며, LN 정상    O)  - Apical beat midly increased  - No murmur, but tachycardia    A)  - FNA 결과 유선염으로 확인됨, 내용물상 만성 경과 의심됨  - 눈에 보이는 종괴외 여상H 불균형 및 별도의 생식이 문제 있을 가능성 충분히 고려되므로 복부초음파 권고했으나 금일은 원치 않으심    P)  - 1개월 후 재검 : 재검 용의가 확실치 않아 보호자분이 예약키로 함  - 환부 상태 재확인 및 복부초음파, 중성화 권고 드림  </t>
  </si>
  <si>
    <t xml:space="preserve">최미화                                  </t>
  </si>
  <si>
    <t>간헐적 파행</t>
    <phoneticPr fontId="1" type="noConversion"/>
  </si>
  <si>
    <t xml:space="preserve">2,726,000원 선결제하셨습니다 -준민      S)  - 특이사항 없었음.  - 금식 완료.      O)  1. 신체검사  - B.A.R  - 특이사항 없음.    2. 혈액검사  * CBC: Mild leukocytosis, mild thrombocytopenia  * S-chem: Increased BUN  * Elect.: N.R.F  * PT, aPTT: Normal    3. 방사선검사  * Thorax: N.R.F      A)  - 약간의 탈수가 의심되지만 마취 가능한 건강한 상태      Sx) Bilateral MPL repair (TBR, TTT, LI, MR) and OHE  - 양측 Block recession 실시  - TTT 후 1.2 mm k-wire 2개로 고정  - Synovium은 열지 않고 그 직전까지만 Medial releasing  - Lateral imbrication w/ PDS 3-0    - Routine OHE procedure    - 양측 RJB 적용 및 요도카테터 장착  - 술후 Fentanyl + Lidocaine CRI and Fentanyl patch      P)  Tx:  술후 주사제 처치  1. Cefazoline 25 mg/kg IV bid      Rx:  입원약  1. Firocoxib 5 mg/kg PO sid  2. Famotidine 0.5 mg/kg PO bid  3 Silymarine 15 mg/kg PO bid  for 4 days    CE)  - 짱아 양쪽 무릎수술 및 중성화 수술 이상 없이 잘 마무리되었습니다.  - 우측 무릎관절의 경우 대퇴고랑 윗부분의 관절염증이 심한 편이었고, 좌측은 상대적으로 괜찮은 편이었습니다.  - 입원 관리하면서 지켜볼 예정이며, 퇴원 후에 집에서 관리하실 때는 2달간은 걷기 외에 점프나 두발도 껑충껑충 뛰는 무리한 운동은 자제시켜주시기 바랍니다.        </t>
  </si>
  <si>
    <t xml:space="preserve">강아리                                  </t>
  </si>
  <si>
    <t xml:space="preserve">뭉치                                    </t>
  </si>
  <si>
    <t>유선종양</t>
    <phoneticPr fontId="1" type="noConversion"/>
  </si>
  <si>
    <t>안검종양</t>
    <phoneticPr fontId="1" type="noConversion"/>
  </si>
  <si>
    <t xml:space="preserve">1.010.000원중 카드 810.000원+ 현금 200.000원   전액 선결제완료. -다올    Dr.조서현    Subjective)    안검 종양 제거위해 내원.    Objective)    Physical examination  GC : Alert, BCS = 3/5, normal PLR, Pink mucous membrane, normal skin turgor  EENT : Eyelid mass on Lt. upper eyelid.    Laboratory examination  CBC : Mild anemia  Elec : NRF  S-chem : NRF  Coag : NRF      Plan)  Sx) mass resection + laser     Po med 7 days     안약 하루 2~3회 점안.    조직검사 진행 여부 보호자님 결정 예정.  </t>
  </si>
  <si>
    <t xml:space="preserve">이시원(ref.미아중앙)                    </t>
  </si>
  <si>
    <t xml:space="preserve">크림                                    </t>
  </si>
  <si>
    <t>좌측 후지파행</t>
    <phoneticPr fontId="1" type="noConversion"/>
  </si>
  <si>
    <t xml:space="preserve">1,794,300원 선결제완료- 송이    Dr.조서현    Subjective)    당일 수술 위해 내원.    Objective)    Laboratory examination  CBC : NRF  Elec : NRF  S-chem : NRF  Coag : NRF      Plan)  Sx) Tibial tuberosity fixation surgery.  Surgical procedure  : Cranio-lateral approach  : Identified fractured site.  : Reposition for fragment. positioned about 3mm below from original fracture location for prevent patellar alta.  : Fixation using 1.2mm and 1.0 IM pin.  : place of tension band wire.  : routine closure.       </t>
  </si>
  <si>
    <t xml:space="preserve">구다은                                  </t>
  </si>
  <si>
    <t xml:space="preserve">성남                                    </t>
  </si>
  <si>
    <t xml:space="preserve">cc: 건강검진     S)  - 작년에 감기 증상있었는데  그 이후로 마른 기침 잦아진것 같다고 하심(네뷸라이저에 효과X)  - 움크려서 잠잘 때 기침 증상있으나 뻗어서 자면 기침증상 없음  - 가끔 뛰어놀다가 켁켁거리는 증상있음   - 작년보다 1키로 정도 증량  - 슬개골 탈구 진행 정도 체크 요청  - 구토 설사 없음  - 사료를 자주 질려함(사료를 주기적을 바꿔주시는 편)/입이 짧은 편  -  간식 많이주시는 편(건 고구마, 육포, 치즈)  -  산책은 짧게 자주해주심  - 접종 되어있는 상태    O)  - BW: 3.3  - T: 39.0   - HP/HR: 120/156  - R: panting  - 혈액검사 :NRF  - 소변검사  : proteinuria+/PH9(high)/S.G1.036  - 치아검사  : 702 유치잔존/ 104,204 중등도 치석 및 잇몸 발적  - 양 쪽이도 mild한 발적 및 노란귀지 소량  - 흉부/복부 방사선: NRF  - 복부 초음파 : NRF  - 안과검사  눈물량:  Rt- 15/Lt- 18  안압: Rt- 17/ Lt- 16  - 분변검사  : NRF    P)  - 1/27, 6시 건강검진 결과 상담 진행 예정.    </t>
  </si>
  <si>
    <t xml:space="preserve">엄준희                                  </t>
  </si>
  <si>
    <t xml:space="preserve">피넛                                    </t>
  </si>
  <si>
    <t xml:space="preserve">CC:     [S]  - 대학로 동물병원에서 접종 완료  - 항체가검사는 하지 않음: 원하지는 않음(원 보호자 아님)  - 금식 완료  - 활력, 식욕 양호  - 2일 전에 사료 바꿨고, 어제 내원한 보호자 집으로 갔다고 함    [O]  - 혈액검사: ALP 166    [Sx. by 송]  - Scrotal midline incision  - Testicles removed (over-hand tech.)  - Skin closure w/ Blue-nylon 4-0  - NRF    [P]  - 원내 입원장에서 스트레스 때문에 설사변 봤음    : 소화기 증상 집에서 모니터링 해주십사 말씀드림    : 술부 오염시 물티슈 등으로 닦고 다시 소독해 주시도록 안내  - 익일 10시 30분 후처치 예정  - 실밥제거 예약은 전화로 나중에 잡겠다고 함  </t>
  </si>
  <si>
    <t xml:space="preserve">허창수(ref.비비펫)                      </t>
  </si>
  <si>
    <t xml:space="preserve">세아                                    </t>
  </si>
  <si>
    <t>지알디아 장염</t>
    <phoneticPr fontId="1" type="noConversion"/>
  </si>
  <si>
    <t>호흡곤란, 구토, 유연</t>
    <phoneticPr fontId="1" type="noConversion"/>
  </si>
  <si>
    <t xml:space="preserve">  [refer.]    의뢰병원관련  - 진료전 전화완료(  )   - 진료후 전화완료( Y )   - 초진일 전화 안됨(  )  - 원장님 요청사항 :    주호소)  - 호흡곤란, 구토, 유연    현증경과)  - 12/20정도 입양.  - 처음엔 사료를 몇알 구토.   - 어제부터 포말성 유연.   - 어제 6시간 이상 금식 후 저녁에 사료 한스푼 급여. 그 후에도 구토.  - 정상배변.   - 오늘 지역병원 내원하셨고, 주사처치.   - 그 이후 당수 급여. 구토 없이 포말성 유연.   - 켁켁거림 있음.    - 이전 호흡기 증상 없었고, 주워먹는 성격은 아님.   - 건사료로 교체 후 소화기 잘 안되는 느낌.   - 어제 밤에 숨쉴때 평소와 다른 소리가 남.     예방접종)  - 2차접종까지 완료.     사료)  - 최근 2일간 건사료 급여 시작.     O)  1. 신체검사  - Mental : depressed  - T 39.2, Tachypnea  - MMC pale pink    2. 혈액검사  - CBC : anemia  - Chem : hypoalbuminemia  - CRP : normal range    - CDV : pos. / CIV : neg.  - CPV : neg. / CCV : neg. / Giardia : pos.    3. 영상검사  - CXR : 폐야 전반적 bronchial pattern, 우측 전엽&amp;후엽 alveolar pattern 관찰됨.   - AXR : 장내 경미한 가스 팽창 관찰됨.     Dx/Ddx)  - CDV / Giardia infection  - CDV로 인한 기관지폐렴    A)  - 입원치료 안내드렸고, 현 포말성유연 증상이 신경증상일 수도 있어 모니터링 안내.   - 일단 입원치료 보류하시고, 통원치료 진행하기로.     Rx)  - 식이 : 기본 식이 불린것 + a/d can  - 내복약   : AMX+Clavulanic acid 12.5mg/kg bid    Metronidazole 25mg/kg bid    Famotidine 0.5mg/kg bid    Metoclopramide 0.4mg/kg bid    Codein 0.5mg/kg bid    Streptokinase 0.5mg/kg bid    Tx)  - Nebulization (genta + acetylcystein + salbutamol)  - 주사제 : Cefotaxime 20mg/kg sc    P)  - 매일 내원 안내.     ** 1/6    </t>
  </si>
  <si>
    <t xml:space="preserve">금미애                                  </t>
  </si>
  <si>
    <t>우측 전지파행</t>
    <phoneticPr fontId="1" type="noConversion"/>
  </si>
  <si>
    <t xml:space="preserve">wintersea86@hanmail.net    pm 2:20 보호자분께서 다시 전화주셔서, 수의사와 보호자 본인 사이에 오해가 있었던걸 인지하시고 병원에서 보여주신 행동에 대해 죄송하다고 말씀주심.    pm 12:00  -연고처방 안드리려다 처방원하기길래 다시 영수증 올려서 5500원 추가결제요청하니 컴플레인.  공짜로 주는줄 알고있었는데 아니어서 불만.  리셉에서 나서서 결제해달라고 말하는게 불만.  -그리고 가는길에 다시오셔서... 바르는 사상충약 구매 원하셨는데 제(김은진)가 깜빡하고 못 챙겨드리고 다시 챙겨드리며 결제요청하니 아까 결제할때 그럼 뭘 결제하신거냐며 그냥 구매안하겠다시며 컴플레인.  -진료중에도 할인안되냐고 물어보시는, 금액에 민감하신 분이긴 하셨음....    --------------------------    S)  CC: 오른쪽 앞다리 파행  HPI    : 저녁 먹고먹고나서 패드에 배뇨 후 갑자기 오른쪽 앞다리를 절어요. 잘 일어서지도못하고 걷지도못해요.   : 만져보니 어깨나 팔은 괜찮은데 발바닥쪽을 아파하는 것 같아요.   : 어제 아침 산책까지만해도 괜찮았음.    MED: -  SURG -  TRA: -  VAC: all done  ENV: 아침마다산책.  DIET   : 오베서티 먹이는중. 하루에 두번.   : 최근 닭가슴살이랑 사료랑 섞어서 급이중.   : 삼겹살, 빵, 계란 등 자주줘요.    SK   : 슬개골탈구있다고 들음. 눈올때 뒷다리를 드는거 본 적 있음.   : 가끔 다리 접질러지면 깨갱거리긴해도 크게 다리 불편해한적없음.    EENT: 귀청소 잘 안해주고있음  RE: - / 흥분하면 헥헥  GI: - /변잘눠요. 끝이 살짝 무른편.  UG: 집에서는 소변 시원하게 잘 누는데 산책시에는 찔끔찔끔눠요. 마킹하는거인듯.    -작년 가을에 혈액검사 했었는데, 오늘도 염증수치같은거 검사하고싶어요.  -올해말or내년초에 제주도로 이사 계획중이심.  5살경에 미국에서 18시간가량 비행기를 타고 왔는데, 그때도 물못먹고 밥못먹으며 왔는데 아이 제주도갈때 또 비행기를 타도 괜찮을까요.    O)  - auscultation 심/폐음 양호  - BT 40.0  - 콧물/기침반사없음  - 양측 귀 털만 좀 많고 노란귀지 소량.    - 양측 전지 신경/통증반응 검사시 이상없음  - 원내에서 보행 이상 없음  - 양측 슬개골 탈구 3기    - 우측 견갑쪽에 피지샘종  - 등쪽에 직경 1cm 가량의 피하지방쪽에 mass    lab   : globulin 4.7   : 간/신수치 normal   : CBC    Tx)  - 귀 드레싱  - 발바닥 헥시딘 드레싱    Rx)  - 헥시딘 소독약 BID  - 베데스타 크림 SID-BID    C.E)  - 발바닥 소독 후 연고는 아주 얇게 도포해주세요  - 아이 피부가 전반적으로 붉고 습진이 심한건 알러지 가능성도있으니 체중조절 및 알러지예방을 위해 사람 음식은 최대한 먹이지 말아주세요.  - 비행기타는건, 짧은 비행은 괜찮을 것 같지만 그때 아이 컨디션에 따라 달라질 수 있어요.  - 패드 부분 굳은살은 산책을 자주 해주니 생길 수 있어요. 바세린이나 사람헤어에센스를 발라주는 것 보다 천연 유래 성분의 밤 종류 같은걸(ex코코넛오일 등) 패드 부분에만 발라주면 좋을 것 같아요.  </t>
  </si>
  <si>
    <t xml:space="preserve">하신애                                  </t>
  </si>
  <si>
    <t xml:space="preserve">여름                                    </t>
  </si>
  <si>
    <t>부정교합으로 인한 입술 손상</t>
    <phoneticPr fontId="1" type="noConversion"/>
  </si>
  <si>
    <t>잠복고환, 부정교합</t>
    <phoneticPr fontId="1" type="noConversion"/>
  </si>
  <si>
    <t xml:space="preserve">S)  식욕 활력 양호  배변 배뇨 양호  금식완료    O)  CBC : mild polycythemia  Chem : NRF  mild dehydration  부정교합(underbite)  104,204로 자극되는 하악피부 만성적 염증 소견  전반적인 치아에 치태 치석 치은염소견    A)  잠복고환 수술 피하잠복  104, 204 발치 완료  발치부위 구강소독약으로 소독해주세요  해당 이빨로 인해 자극되었던 하악 피부 괴사조직 제거하였고 피부소독약으로 소독후 연고 얇게 도포해주세요  치은염 내복약 관리하며 실밥제거 시 재진 예정    [Sx by 조서현 &amp; 김종인]  - Rt. testis : routine castration  - Lt. testis : inguinal skin incision &amp; open type orchiectomy  - 104, 204 extraction  - mandible skin debridement    P)  1월 18일 6시30분 Dr.종  가슴줄 챙겨드려야합니다.(유실물보관함)  </t>
  </si>
  <si>
    <t xml:space="preserve">김명국                                  </t>
  </si>
  <si>
    <t xml:space="preserve">튼튼이                                  </t>
  </si>
  <si>
    <t>자궁축농증</t>
    <phoneticPr fontId="1" type="noConversion"/>
  </si>
  <si>
    <t xml:space="preserve">튼튼이 606,000원 선결제 했습니다. By 혜민    S)-오늘 낮에 구토 2회(식이성 및 노란색 위액)     -어제 밤 및 오늘 낮에 설사 보임 ( 소량의 대장성 설사 양상)     -오늘 낮부터 구토 시작된 이후로 활력 및 기력 저하 보이며 ,떨기시작함     -이틀전 아침에 사람먹는 야구르트 주심     -최근 사료 변화등은 없음     -오늘 식욕 없으며, 물은 소량 마심     - 배뇨 소량 확인됨     - 평소 쓰레기통 뒤지는 성격(-) , 이물 가능성 낮음     - 내부기생충 (-) , 심장 사상충 (-)      O)- T : 39.9  R :36, P :120      - PE) Depressed , Normal SKT , Pink MM, CRT 1.5 sec              No heart murmur, Normal lung sound              Abdominal pain      -CRP :!65.4      -CPL : 128      -혈액도말 :  Band Neutrophil , Toxic change +++ (Formy ,Basophilic)        A) [Gastroenteritis &amp;Pancreatitis &amp; Pyometra susp]    -이틀전 시작된 구토 및 설사 증상으로 응급내원 한 환자로, 당일 검사상 높은 염증수치 및 fever 39.9도 확인되었으며, 혈액도말검사상 독성변화 심하게 확인되어, 전신염증에 대한 대증처치 진행 및 입원 조치함    -환자 병력상 다음,다뇨 심하지 않지만. 중성화 하지않은 상태 및 x-ray 검사상 후복강내의 장기 비대로 판단되는바 Pyometra도 의심되는 상황    -분변검사상 두드러지는 세균성 장염은 확인되지 않으며, 췌장염 수치는 128로 이차적으로 급성췌장염도 동반될 가능성 높은것으로 판단됨    -전신염증 및 위장염 에 대한 처치 진행    -보호자님 , 높은 비용 때문에 하루 입원 조치만 원하시며 , 익일(20일) 오전 11시에 퇴원 처치 원하심    -추가 영상 (복부초음파) 원하시지 않음 . 수술이 필요한경우 타병원에서 진행 원하심 (비용부담 크심)    TX) Cerenia 0.1cc/kg SC SID        Marbocyl 0.2cc/SC SID        Metro 10 IV BID        Famo 0.5 IV BID        Tra 3 IV BID        Cepha 30 IV BID    P) -익일 주치의 배정 이후 ,오전 퇴원 상담 필요함         (보호자님 11시 내원 예정, 바로 퇴원 요청하실것으로 판단됨)  </t>
  </si>
  <si>
    <t xml:space="preserve">신정윤                                  </t>
  </si>
  <si>
    <t>코분비물-재채기, 역재채기, 구역질(Nasal Discharge-Sneezing, Reverse Sneezing, Gagging)</t>
  </si>
  <si>
    <t>비염, 부비동염</t>
    <phoneticPr fontId="1" type="noConversion"/>
  </si>
  <si>
    <t>재채기, 기침, 비루</t>
    <phoneticPr fontId="1" type="noConversion"/>
  </si>
  <si>
    <t xml:space="preserve">CC) 재채기, 기침, 비루    S)  - 원래 길냥이 였음  - 1개월 전 입양하여 지하실에 두고 계심  - 입양 전 여름에도 재채기 지속  - 비루는 잘 확인되지 않으나 맑은 장액성 비루  : 가져오신 동영상상 sneezing, reverse sneezing, snoring/stertotr 확인됨  - 플루맥스 며칠 먹이심  - 배변은 시원하게 잘 보았으나 소변량이 줄고 있음  : 마지막 배변은 어제  - 집에 동거 동물은 없음, 고양이 처음 키우심  - Vac (-), 사상충 (-)    PE)  - 외견상 비루는 없으나 후비루 의심 (지속적인 코곯이)  - 청진시 기관지음 증가  - No murmur, bur tachy &amp; gallop sound    IPL)  - 천식 및 FURD 가능성이 우선 고려되며, 심장은 fBNP로 배제  - 나머지 배변/소변 관련 증상은 비특이적이고 생리적인 부분일 수도 있는 문제라 급한 호흡기에 대한 부분을 먼저 해결하시고 추후 검사 권고 (나중에 방광염에 대해서는 검사해달라고 별도 요청하심)    A)  - 호흡기 증상 관련 잠정적으로 천식가능성이 우선 고려되나, 비염/부비동염 별개로 있을 가능성 있음  : 이 부분 평가를 위해서는 두부방서선, CT 및 비강내시경 까지 필요할 수 있음  - FURD 결과에 따라 병행 치료 또는 천식과 별개의 문제로 볼지 결정  - 배변, 소변량 감소 관련해서는 생리적인 영향 우선 고려되나 지속시 별도의 검사 필요함  - 금일 영상상 신장염 의심소견은 있으나, 유기묘 특성상 현재 진행중인문제인지 과거에 그랬던 것인지 등은 알 수 없음, 정상상한치의 cre 감안시 신장관련 지속모니터링 추천  - 사상충은 음성으로 예방개시 권고  - 백신의 경우 FURD 결과 나오고, 현증에 대한 교통정리 후 아이 상태에 따라 기초 접종 개시할 것    [흉부방사선 by Hyuna]  Findings  - 폐야의 전반적인 bronchointerstitial pattern  Imaging Dx &amp; DDx  - Allergic lung disease (feline asthma)  - Bronchopneumonia   - Bronchitis  [복부초음파_urinary system by Hyuna]  Findings  1. 양측 신장 에코 약간 상승되어 있음, 크기 정상범위 상한치  2. 방광 양호  Imaging Dx &amp; DDx  - Interstitial or glomerular nephritis    P)  - FURD 결과 나오면 상담, 경과에 따라 추가 약처방 및 재검 결정    </t>
  </si>
  <si>
    <t xml:space="preserve">송명철                                  </t>
  </si>
  <si>
    <t xml:space="preserve">김치                                    </t>
  </si>
  <si>
    <t>혈뇨</t>
    <phoneticPr fontId="1" type="noConversion"/>
  </si>
  <si>
    <t xml:space="preserve">cc: 양파섭취 재진    S)  - 소변색 진해졌음  - 먹긴 먹지만 조금 줄어든것 같음  - 구토 설사 없음(배변 상태 양호)  - 기력 약간 떨어져 보임  - 그 외에 특이사항없음  - 비용부담있으셔서 꼭 필요한 검사만 추가적으로 하시길 원하심  - 혈액검사 결과 출력 요청    O)  - T: 39.0  - 활력 양호  - mild dehydration(CRT&lt;2sec)  - 혈액검사  : Hct(42.1-&gt;38.2)  : BUN(45.3 mild high)  - 혈액도말  : 전반적으로 적혈구 모양 abnormal  : 염색현미경 검사 시 codocyte 및 heinz body(부정확함) 관찰    CE)  - 지난번 보다 빈혈 수치 더 떨어졌으며 도말 상 적혈구 모양도 전반적으로 좋지 않아보임. 빈혈 수치 더 떨어질 가능성 높음.  - BUN수치 약간 올라간 양상 보였으나 탈수 및 식이의 영향으로 일시적으로 올라갔을 수 있으므로 재확인 필요  - 귀가하셔서 아이 기력 및 식욕 등 전반적인 상태 모니터링 중요  - 아이 상태 급격히 안좋아졌을 경우 수혈 및 입원처치 필요할 수 있으며 추가적인 혈액검사, 영상검사 필요할 수 있음 안내    P)  - 빈혈수치 및 신장수치 재검 후 더 떨어졌을 시 항산화제(acetylcystein)IV로 적용 및 필요 시 수혈 및 입원처치  - 1/13, 4시반 정가영 선생님 예약          </t>
  </si>
  <si>
    <t xml:space="preserve">예예(ref.해)                            </t>
  </si>
  <si>
    <t xml:space="preserve">후후(HUHU)                              </t>
  </si>
  <si>
    <t>복부팽만, 통증</t>
    <phoneticPr fontId="1" type="noConversion"/>
  </si>
  <si>
    <t xml:space="preserve">[refer.] 해 AH    의뢰병원관련  - 진료전 전화완료( X )   - 진료후 전화완료( O )       주호소) 복부팽만, 통증호소    현증경과)  - 금일 오전에 보호자 외출 전 먹었던 쌀죽을 아이가 다 먹은것같음. 동거견도 같이 먹은걸로 추정되나 그 아이는 괜찮음   - 외출 2시간 후 귀가시 아이가 비명지르면서 젖어있었다고 함. 배가 너무 빵빵하게 터질것 같았음. 구토 2회 정도. 토사물(죽) 먹으려고 했음. 배변은 손톱만큼 두덩이 (설사 아니었음)    - 12월 초에 친구가 길에서 발견. 그 당시 2개월령 추정  - 지금 보호자님이 데리고 오신지 일주일.  - 처음에 앞다리 둘다 잘 못썼었는데 현재는 나아짐    예방접종)  - 광견병 빼고 all done    사육환경)  - 동거견 1마리    사료)  - 일반 건사료    O)  1. 신체검사  - Mental : depressed.   - T 36.5, HR 144bpm, RR  - BCS 1.5/5  - MMC , CRT  - 탈수평가 : 8%    - 경미한 복부팽만  - 104, 204 fx.    2. 혈액검사  - CBC : WBC 17.9, HCT 30.8  - S/C : Crea 0.1   - Electrolytes : severe hypoNa/hypoCl, mild hypoK    3. 영상검사  [방사선검사 by Hyuna]  Findings  - 우측 13번, 좌측 11,12,13번 늑골의 골절 후 유합 중 상태 관찰됨  Imaging Dx &amp; DDx  - Previous rib fracture    A)  - 입원 처치 후 강직성 발작/심한유연/opisthotonus 등 신경증상 확인. 보호자 면회 재진행하여 금일 위험성 다시 한번 고지. Diazepam, 수액 처치 한 이후 다시 의식은 회복. a/d 받아먹음. 앞다리 고유반사는 아직 떨어짐.   - 저나트륨혈증에 의한 발작 가능성 높으나 회복 후 추가 검사 필요함    Rx)  - 식이 : a/d 소량씩 자주    Tx)  - 수액처치 : N/S + KCl 20mEq  (유지x2; 8ml/hr)  - 주사제 :    Cefazolin 22mg/kg IV    Famotidine 0.5mg/kg IV   Metoclopramide 0.4mg/kg  IV    P)  - 입원  - 익일 김수정과장님께 인계 ; 전해질, 경련모니터링.   </t>
  </si>
  <si>
    <t xml:space="preserve">차민경                                  </t>
  </si>
  <si>
    <t xml:space="preserve">아쵸                                    </t>
  </si>
  <si>
    <t xml:space="preserve">cc: 남아중성화/제대허니아    S)  - 전화상담 이후 보행 양호  - 식욕 활력 양호  - 특이사항없음    O)  - T: 38.6  - ausculation: NRF  - blood exam: NRF    Sx) Castration  1. Anesthesia   1) Premedication      - Cefazolin 30mg/kg IV      - Midazolam 0.1mg/kg IV      - Tramadol 3mg/kg IV      2) Induction: Propofol 6mg/kg IV     3) Maintenance: Isoflurane    2. Surgical procedure  - Midline incision over umblicus.  - Identified umblical heniation. eliminated herniation with 3-0 polypropylene suture  - Prescrotal incision for castration  - Open the tunic for open type castration.  - Ligation of spermatic cord and Testcular vessels with 4-0 maxon  - Same procedure for opposite site  - routine closure    3. Surgical findings  - NRF    4. Comments  - 술중 별다른 이상없었음.    Operator)    조서현, DVM, MS  VIP동물의료센터 외과 과장  Direct: 02-953-0075 (내선 203)  E-mail: vip_surgery@vipah.co.kr    A)  - 좌, 우 측 송곳니 유치 잔존/ 미리 고지하지 않아 중성화 수술 이후 진행되지 X/ 유치 잔존으로 인한 치석 및 치은염 생길 수 있으므로  추 후 발치 필요할 수 있는 것 안내드림.  - 하루 2회 소독 및 긁거나 핥지 않도록 주의    P)  - 5/19, 12시 반 후처치/ 생식기 고름 체크  - 5/25, 2시 실밥제거   </t>
  </si>
  <si>
    <t xml:space="preserve">이영란                                  </t>
  </si>
  <si>
    <t xml:space="preserve">사랑                                    </t>
  </si>
  <si>
    <t>충혈, 안충</t>
    <phoneticPr fontId="1" type="noConversion"/>
  </si>
  <si>
    <t xml:space="preserve">&lt;진료비 인상/ 각 검사에 대한 비용 안내 완료&gt;    CC) 안과검사 (안충)    S)  -올해 여름 양안 안충 제거 (마취.진정 없이 진행)  -내원 전 날 눈 아래쪽에 하얀 색깔 움직임 확인됨  -최근 들어 눈을 계속해서 비빔  -최근 눈꼽 다량으로 낌 (노란색 눈꼽)  -양안 분비량 많은 편. 최근 더 심해진 것 같음  -원래부터 안검염/충혈이 심한 편이였음  -내/외부기생충 관리 X    O)  -OU: 안검염/ moderate lower.upper 각막부종/양안 충혈  -IOP: 19 (OD)/ 16 (OS)  -STT: 16(OD)/ 17 (OS)  -staining: positive (OU)   OD: 각막 위 점만한 staining 확인    OS: 각막 아래 점만한 staining 확인    -안충   OD: 3 마리/ OS: 2 마리 (at upper conjunctiva)    Tx)  -궤양 안약 (OU)  -항생 안약 (OU)  -소염 안약 (OU)    A)  -양안 세정  -양안 안충 제거  -기본적인 안과 검사 진행    -애드보킷 도포      -양안 안충 확인됨. 양안 충혈 및 결막 부종 심하며 아이 협조적이지 않아 프로포폴로 진정 시키고 안충제거 진행하려고 함. 아이 나이가 많아 진정/마취 전 혈액검사 진행 권해드림  -혈액 검사 결과 ALP 높게 확인됨. 그 외 간수치는 정상 범위. 그러나 마취 진행 있어서 보호자 분 염려 많으심. 입마개 씌우고 우선적으로 안충제거 실시하나 다음 재진 시 추가 안충 보일 경우 진정/마취 진행하기로 안내드림  -형광염색 결과 양안 각막 상처 확인 되며 본인 혹은 동거견/동거묘 털로 추정되는 다량의 털 각막 위쪽으로 확인됨. 각막 궤양 안약으로 관리하되 외부에서 가할 수 있는 자극/행동 제한 반드시 필요함 (절대 발로 눈을 긁지 않도록 행동 제한)  -양안 분비물 다량/ 눈꼽 다량 확인됨.  눈꼽 제거 및 눈 주변 축축하지 않게 관리 필요성 안내드림    -안약 적용으로 바로 좋아질 수 없음. 안과 약물에 대한 호전 양상 지켜보면서 얀약 교체 및 추가 처방 발생 가능한 점 안내완료      P)  -일요일 1월 14일 (오전 10시 반)   사랑: 안충재진/안과검진   마음: 안과검진  </t>
  </si>
  <si>
    <t xml:space="preserve">이안서경                                </t>
  </si>
  <si>
    <t>고양이상부호흡기증후군</t>
    <phoneticPr fontId="1" type="noConversion"/>
  </si>
  <si>
    <t xml:space="preserve">456,540원 결제완료-휘린   루이,마틸다 애드보킷 32,000원 결제     S)  어제 사무실로 들어온 길냥이.   식욕은 있으나 잘 먹지 못하고 물만 마심.   어제 점심 이후 배뇨, 배변 없는 상태.     O)  - 내원 시 기력이 매우 없는 상태.   - 음식에 반응 없음. 눈 주위와 코 주위 분비물 가득해 비강 폐색 유발함.   - BCS 3/9  - T 38.0, HR 180, RR 24 청진 시 NRF  - BP 100  - 구강 내 심한 구내염.  - 8% 탈수    1. B/a  - cbc : wbc 상승.  - s/c : gLOB 상승    2. 방사선   - 복부 NRF,. 흉부에서 폐야의 기관지염 확인됨.     3. 키트 : FPV ; 음성    4. 호흡기 PCR 의뢰    A) FURD, 구내염  - 탈수 교정 및 구내염과 FURD 관련해 입원 치료 진행.   </t>
  </si>
  <si>
    <t xml:space="preserve">장정혜                                  </t>
  </si>
  <si>
    <t>심신부전, 췌장염</t>
    <phoneticPr fontId="1" type="noConversion"/>
  </si>
  <si>
    <t>기력저하, 창백</t>
    <phoneticPr fontId="1" type="noConversion"/>
  </si>
  <si>
    <t xml:space="preserve">1.CC : 심신부전, 췌장염, 갑기저, 혈액투석 필요    2.HPI   - 상세 내용 영상자료 / 해마루 웹챠트 참조    S)  - 내원당시 기력은 없으나 스스로 걸을 수는 있는 정도  - 이 전보다 체중 많이 감소 (4kg 중반에서 현재 4.06kg)  - BCS 4/9이나, MCS 크게 감소  - 사지 관절 전반적으로 좋지 않으며, 양측후지, 특히 좌측 후지는 강직도도 증가, 좌측 전지도 부중감소  - 흉요추 부에 다발성의 back pain  - 구강점막 다소 창백, CRT는 정상    O)  - Apical beat moderately increased  - G IV/VI holosystolic murmur in Lt &amp; Rt apex  - NO crackle    [방사선검사 by Hyuna]  Findings  1. 기관 및 기관지 연골의 석회화 (노령성)  2. 견관절의 뒤쪽 골증식 관찰됨  3. 흉추의 부분적인 배쪽 골증식 (T5-6, T11-12)  4. 매우 좁게 관찰되는 척추사이공간 (T9-10, T13-L1)  Imaging Dx &amp; DDx  - Shoulder osteoarthrosis  - Spondylosis deformans  - Intervertebral disc disease  [복부초음파_full scan + GI by Hyuna]  Findings  1. 간 실질의 고에코, 저에코의 다양한 크기의 결절들 다수 관찰됨 / 전반적인 불균질한 간 에코  2. 간 네모엽 또는 좌측내측엽 위치의 25.5 x 30.9 mm 크기의 종괴 관찰됨  3. 양측 신장 피질 에코 상승, 다발성 낭포, 불규칙한 변연, 결석 관찰됨 / 신우 확장 (좌측 3.0 mm,   4. 방광 배쪽벽의 비후 (2.8 mm) 관찰되나 내벽 증식 심하지 않음, 방광목이 골반강 내에서 관찰됨  5. 췌장의 비후 (9.8 mm), 혼합에코성 변화, 다발성 낭포 / 췌장십이지장림프절 종대  Imaging Dx &amp; DDx  - (Nodules) Hepatic nodular hyperplasia / Hepatitis  - (Mass) Primary hepatic neoplasia / Nodular hyperplasia  - Chronic kidney disease  - Urolithiasis  - Cystitis, Pelvic bladder  - Chronic pancreatitis, Pancreatic cyst  - Reactive lymphadenopathy    A)  - 장기간에 걸쳐 CHF(심증도의 MMVD, TVI, PAH) 와 CRS에 의한 CKD (IRIS II~III) 상태로 관리중이던 환자임  - 12월 무렵부터 acute on chronic으로 신장수치 급등하고, 부분발작 보여 관련 치료 보강  - 췌장염(췌장낭종), 갑기저, 간종괴 등 추가로 확인 및 관리 중  - 일반적인 CKD에 대한 치료를 총동원했음에도 불구하고 명확한 호전 보이지 않아 혈액투석 옵션에 대해 본원 내원  - 내원당시까지는 혈액투석의 지시가 충분히 고려되는 상황이었으나 현 시점에서는 질소혈증/요독증 많이 완화된 상태이고 전반적인 컨디션도 유지되고 있음  - 혈액투석은 가능하나 감수할 부분 대비 얻을 효과가 불분명하여  1) 혈액투석 + 줄기세포  2) 입원하 집중처치 후 통원 + 줄기세포  3) 통원 + 줄기세포 옵션 드임  - 우선 다양한 기왕력과 관리중인 약물/보조제 등의 연속성 및 보호자분 댁(현재는 서현동으로 이사) 감안하여 기존 관리는 해마루에서 유지하되 당분간 본원에서 줄기세포 치료 시도하기로 함 (최소 4회 예정)    P)  - 1주 후 내원하여 줄기세포 1차 주사  </t>
  </si>
  <si>
    <t xml:space="preserve">송영희                                  </t>
  </si>
  <si>
    <t xml:space="preserve">피또                                    </t>
  </si>
  <si>
    <t xml:space="preserve">CC: 남아중성화    [S]  - 기초접종 완료  - 활력, 식욕 양호  - 배변, 배뇨 양호  - 금식 완료  - 항체가검사 안내드렸으나 원치 않음    [O]  - 혈액검사상 특이사항 없음    [Sx. by 송]  - Scrotal midline incision  - Orchiectomy (over-hand tech)  - Skin closure w/ Blue-nylon 4-0  - NRF    CE)  - 넥칼라 유지 및 하루 2회 소독 안내드림  - 술부 발적심하거나 열감있을 경우 내원 안내    P)  - 11/13, 4시: 후처치(송지은 선생님 예약)  - 11/19, 4시 : 실밥제거(송지은 선생님 예약)  </t>
  </si>
  <si>
    <t xml:space="preserve">토마스                                  </t>
  </si>
  <si>
    <t xml:space="preserve">cc. 남중, 제대허니아, 유치발치    s)   - 금식완료    o)  - B/A : NRF    Sx) Castration and Umbilical hernia repair  1. Anesthesia   1) Premedication      - Butorphanol 0.2 mg/kg IV      - Cefazolin 30 mg/kg IV   2) Induction: Propofol 6 mg/kg IV   3) Maintenance: Isoflurane    2. Surgical procedure  - Routine procedure of prescrotal castration.  - Umbilical hernia 위에서 skin incision 후 탈장된 지방조직 제거 및 복벽 근막 trimming 후 봉합 w/ Maxon 3-0    3. Surgical findings  - No remarkable findings    4. Comments  - 특이사항 없이 회복할 것으로 생각됩니다.    Operator)  안승엽, DVM, PhD  VIP동물의료센터 외과 과장  Direct: 02-953-0075 (내선 203)  E-mail: vip_surgery@vipah.co.kr    a)  - 고관절, 슬관절 방사선상 특이사항 없으나 보행에 따른 주기적 재검 권장됨.    p)  - 익일 후처치 (정가영선생님 12시) : 테가덤 제거 여부, 항생제 추가 투약 여부 결정해주세요~   - 4/2 3시반 : 실밥제거, 동물등록   </t>
  </si>
  <si>
    <t xml:space="preserve">이수미(ref.이솝)                        </t>
  </si>
  <si>
    <t xml:space="preserve">예랑이                                  </t>
  </si>
  <si>
    <t xml:space="preserve">예랑&amp;예송 1,000,000원 결제하셨습니다. - 미리    CC: 여아중성화    [S]  - 이물 먹고 위에 쌓아뒀다가 구토한다고 함    : 3~4일 전에 구토했었음  - 식욕, 활력 양호  - 접종 완료, 항체가검사 완료    [O]  - 청진상 특이사항 없음  - 체온: 39.4도  - 방사선상 특이사항 없음  - 혈액검사    : BUN 27.7, Glob 1.8    [Sx. by 송]  - Abdominal midline incision  - Ovariohysterectomy w/ Maxon 3-0  - Abdominal wall closure w/ Maxon 3-0  - Double-layer subcutaneous closure w/ Maxon 4-0  - Skin closure w/ Blue-nylon 4-0    - 송곳니 유치 4개 확인    [P]  - 송곳니 유치 모두 발치 진행  - 익일 12시~12시 반 사이에 퇴원 예정    : 정가영 선생님께 인계  - 발치 처음에 3개로 안내나가서, 66,000원만 추가결제  </t>
  </si>
  <si>
    <t xml:space="preserve">김동희(ref.트윈스)                      </t>
  </si>
  <si>
    <t>폐성고혈압, 만성기관지염</t>
    <phoneticPr fontId="1" type="noConversion"/>
  </si>
  <si>
    <t>기침</t>
    <phoneticPr fontId="1" type="noConversion"/>
  </si>
  <si>
    <t xml:space="preserve">[refer.]  의뢰병원관련  - 진료후 전화완료(O)   - 원장님 요청사항 : none    주호소)  심장검진    현증경과)  - 이 전에도 기침은 했으나 1~2개월 전부터 기침 더 뚜렷해짐  : 뭔가 사래걸린 듯한 건성 기침  - 기침 증상으로 의뢰병원 내원  : 흉부방사선 상 심비대 확인  - 투약 후 증상은 약간 호전  - 뛰거나 흥분시 기침심해짐    (1)MED : 눈에 대해 안약만 점안 중  (2)SUR : 중성화  (3)TRU : -  (4)VAC : all+, HW+  4.Diet : 사료를 아예 먹지 않음, 닭가슴살 및 사람음식 위주로 급여  5.EH : indoors, w/ other, 산책은 자주  6.Systemic   (1)GEN : 활력이나 식욕은 양호  (2)Skin : -  (3)Nervous : -  (4)EENT : 점안 중  (5)RES : 현증  (6)CV : 현증  (7)GI : 자주 구토 급하게 먹은후, 가끔 설사  (8)UR : -  (9)REP : -  (10)MS : -  (11)NS : -    초기진단계획)  1. 기침의 원인 감별  2. 신체검사상 MMVD 가능성 우선 고려되나, 기침의 추가적인 원인도 확인    O)  1. 신체검사  - 소심하고 약간 마른 편, BCS 3/9  - Dental 상태 불량  - OS) 백내장  - Apical beat moderately increased  - G III/VI holosystolic murmur in Lt paex    2. 혈액검사  - 경미한 고혈당, 젖산수치 상승 외 NRF  - BNP : 정상    3. 영상검사  [방사선검사 by Joohee]  Findings  1. VHS 10.2v, sternal contact 4, ICS4  2. 심장의 1-2시 방향 bulging  3. 호기시 bronchus 직경 감소 확인됨  4. 경부 trachea의 직경 감소(23%)확인되며 soft tissue opacity가 기관 내강에 중첩되어 확인됨  4. PA, PV의 확장 확인됨  5. 폐야의 bronchointerstitial pattern이 확인됨  Imaging Dx &amp; DDx  - Bronchial collapse  - Tracheal collpase(Grade1), redundancy of dorsal tracheal membrane  - Cardiogenic pulmonary edema, pneumonia    [심장초음파 by Joohee]  Findings  1. MR : severe,MV remodeling : moderate, valve prolapse   2. LA 압력 증가 (E peak 1.4 m/s, E/E' 15.95)  3. LA/Ao ratio : 1.9  4. MPA/Ao ratio : 1.2, RMPA확장 확인됨, PR :  2.37 m/s   5. 수축기 시 역류된 MR flow가 PV로 유입되는 것 확인됨  DDx  - Degenerative mitral valve disease   - Mitral insufficiency  - Pulmonary arterial hypertension  Comments  - 환자는 mitral valve prolapse와 severe MR 확인되었으며 역류된 MR flow가 수축기에 폐정맥으로 역류되는 것이 확인되어 폐부종 발생가능성이 매우 높습니다.    Dx/Ddx)  - MMVD, 폐성고혈압 (ACVIM C)  - 만성기관지염    A)  - 증증도의 MMVD, 중증도의 PAH 확인 (ACVIM early C)  - 심장문제가 현증의 주원인이라고 생각되나, 과거 병력상 만성기관지염 병발 가능성 고려 필요  - 일반적인 심장질환에 준한 상담 후 의뢰병원 관리 예정    Rx)  - Furosemide 1.5mg/kg BID  - Enalspril 0.5mg/kg BID  - Spironolactone 1mg/kg BID  - PImobendane 0.3mg/kg BID  - Sildenafil 1mg/kg BID  - Theophylline 10mg/kg BID  - 헤파카디오  - 오메가3 (SKAGA)    P)  - 이후 의뢰병원 귀원 관리    C/E)  - 식이 : 단계적으로 처방식 전환, 염분 제한, 지나친 단백질 지양  - 음수 : 1일 최소 250ml~최대 400ml  - 가벼운 운동, 산책은 가능 / 미용 및 목욕은 가능하나 주의  - 기타 환경 관리 등      </t>
  </si>
  <si>
    <t xml:space="preserve">김봉희(ref.주)                          </t>
  </si>
  <si>
    <t xml:space="preserve">라온                                    </t>
  </si>
  <si>
    <t>뇌전이</t>
    <phoneticPr fontId="1" type="noConversion"/>
  </si>
  <si>
    <t>사지불안정, 유연</t>
    <phoneticPr fontId="1" type="noConversion"/>
  </si>
  <si>
    <t xml:space="preserve">  [refer.] 주동물병원    의뢰병원관련  - 진료전 전화완료( O )   - 진료후 전화완료( O )   - 초진일 전화 안됨(  )  - 원장님 요청사항 :    주호소) 사지불안정, 침흘림    현증경과)  - 일주일전에 집에 왔을때 침흘리면서 버둥거리는 증상이 있었음  - 주동물병원 내원시 복부초음파사 종괴의 영상이 있었고, 큰병원을 가보시라고 안내드렸으나 점차 증상 호전되어 집으로 가심  - 오늘도 사지를 잘 사용하지 못하고 버둥거리는 증상이있어서 본원 내원하심    O)  1. 신체검사  - Mental : normal  - T : 38.1도, HR : 140회, RR : 45회  - BCS : 4/9  - 탈수평가 : normal  - 복부팽만 확인됨    2. 혈액검사  - mild hyperglycemia(140)  - 그외에는 특이소견 없음      3. 영상검사    [방사선검사 by Hyuna]  Findings  - 좌측 중하복부의 비장 내측으로 거대종괴 관찰되며 종괴에 의해 소장 및 대장의 우측 변위 관찰됨  [복부초음파_full scan by Hyuna]  Findings  1. 좌측 중하복부 위치의 깊이 55 mm 이상의 혼합에코성 종괴 (비장과의 연결성 모호함)  2. 우측 난소 위치의 종괴 (29.8 x 22.6 mm) / 좌측 종괴와 유사한 양상을 나타냄  3. 좌측 부신 종대 (6.4 mm)   Imaging Dx &amp; DDx  - Ovarian neoplasia  - Hyperadrenocorticism  Comment  - 좌측 난소, 자궁각은 관찰되지 않으며 우측 자궁각은 양호하게 관찰됩니다.  - 난소 유래의 종양 가능성이 높으나 비장과의 연결성이 모호하여 비장 유래 또는 비장으로의 침습 가능성이 있습니다.    Dx/Ddx)  - 난소종양(Lt)  - 뇌의 전이가능성    A)  - 좌측난소종양이 커다랗게 관찰이 되지만 현증과의 관련성이 애매한 상황임  - 뇌자체의 문제, 뇌로의 전이여부등을 감별하고, 다른장기로의 전이평가를 위해 CT &amp; MRI 촬영이 필요함  - 비용적인 문제로 인해 보호자분이 한번 가족분들과 상의후에 다시 오신다고     &lt;보호자 상담내용&gt;  - MRI를 찍는게 가장 표준적인 방법이기는 하지만 비용부담이 있으시다면 먼저 수술진행후에 실신여부를 모니터링 하는방법도 있음. 수술후에도 실신증상이 지속된다면 뇌쪽에 관련된 MRI가 필요함  - 토요일 수술을 위해서는 금요일 CT촬영이 선행되어야함  - CT촬영후 수술은 토요일날 가능함  - 비용은 수술에 관련된 비용 200, CT비용이 44만원임  - 내일 CT촬영을 하러 오신다면 영상과장님(이현아과장님) 찾으셔서 촬영하시고 그다음날 수술할때는 아원장이 담당할 예정임(만약 CT찍고 입원시킨다면 내과팀 아무나 연결해주세요. 외과팀은 내일 수술이 많아 보이네요)    P) 내일 CT촬영한다면 이현아 과장님 연결        </t>
  </si>
  <si>
    <t xml:space="preserve">김미숙                                  </t>
  </si>
  <si>
    <t xml:space="preserve">두부                                    </t>
  </si>
  <si>
    <t>후지파행</t>
    <phoneticPr fontId="1" type="noConversion"/>
  </si>
  <si>
    <t xml:space="preserve">S)  배뇨는 가능하나 배변은 힘듬.   정상배변 (어제 소량)  식욕부진  12일부터 다리가 불편하기 시작하여 어제는 매우 심해짐. 다리를 쭉 펴고 보행.   항생제, 진통제 처치에도 반응 없이 더 악화됨.     1차 접종만.     다 잘먹는 아이.     O)  - BT 38.4    [positional reflex]  (반응없음 :0, 반사감소 : 1, 정상 : 2)                               F             R  preprioception -   FR 2 / FL 2  :   RR 1  / RL 1  Anus reflex : 애매함.   Deep pain : 2+ (촉진시 매우 아파함)    - 사지 냉감 없음. 오히려 열감     - 양안 통증 있음.     IOP OD 7 OS 9    - FeLV / FIV : neg.   - FCov : pos.  - CBC : mild leukocytosis  - Chem : NRF  - Elect : mild hyperkalemia  - SAA : normal range    - 방사선 : NRF    [복부초음파_Full scan by Joohee]  Findings  1. 복막염 소견 확인되나 복수는 확인되지 않음  2. 혈관반응이 없는 hypoechoic foci가 비장 내에 산재되어 있음  3. 양측 신장 에코 상승 확인되며 우측 신장의 아주 소량의 perirenal fluid 확인됨  4. 불규칙한 방광벽 확인되나 벽 두께는 양호함  5. 우측 요추하 림프절이 중증도 비대 확인됨(12.4x5.1mm). 이외에 미약한 복강 내 림프절 비대  Imaging Dx &amp; DDx  - Peritontitis  - FIP(dry type), systemic infection, lymphoma   - Lymphadenopathy  - Nephritis(perirenal fluid)  - Cystitis    A)  - Ddx. 신경계질환(뇌/척추) / FIP  - MRI 검사 진행 안내드렸으나 일단 보류하고 치료먼저 진행해보기로.   - 신경증상 진행속도가 워낙 빨라 내복약 복용하면서도 발작 등의 더 진행된 신경증상 발생 가능성 있음.   - 너무 좋지 않을 경우 퇴원 또는 안락사 진행도 상담드림.   - FIP/신경계질환에 준한 치료 (PDS) 진행.    P)  - SAA / 신경계검사   </t>
  </si>
  <si>
    <t xml:space="preserve">이정옥                                  </t>
  </si>
  <si>
    <t xml:space="preserve">깜이                                    </t>
  </si>
  <si>
    <t xml:space="preserve">300,000원 선결제하셨습니다 -준민    CC: 남아중성화    [S]  - 금식 완료    [O]  - 청진상 특이사항 없음  - 혈액검사상 특이사항 없음    [Sx. by 송]  - Scrotal midline incision  - Orhiectomy (over-hand tech.)  - Skin closure w/ Blue-nylon 4-0  - NRF    [P]  - 금일 6시 30분 퇴원 예정  </t>
  </si>
  <si>
    <t xml:space="preserve">강유빈                                  </t>
  </si>
  <si>
    <t xml:space="preserve">호랑이                                  </t>
  </si>
  <si>
    <t>비염 및 부비동염(Rhinitis and Sinusitis)</t>
  </si>
  <si>
    <t>눈물, 콧물</t>
    <phoneticPr fontId="1" type="noConversion"/>
  </si>
  <si>
    <t xml:space="preserve">1.CC : 길고양이 구조 후 검진    2.HPI   - 성균관대에서 구조, 한 마리만 있었음  - 어제 밤에 처음 발견  - 눈물,콧물이 많고 얼어있음  - 어제 밤에 밥을 주었으나 먹지 않음  - 고양이 1마리 키우고 계심  : 집에서 합사는 하지 않고 임보처 구했다고 하심    S)  - 여윔, poor hair coat (BCS 2/9)  - 기력 저하, 일어설 정도의 기력은 있음  - 양안에 점액성 눈꼽 다량 및 양측 비강에 점액/농성 비루  - 탈수 5~7%    Tx)  - H/S 30ml SC, nebul : BAG  - a/d 캔 급여    A)  - 잠재적인 전염성 질환에 대한 검사 (FIP, 범백 등)까지는 원치 않으시며 우선 명확한 호흡기 증상에 대해 FURD PCR 의뢰  - 당분간 supportive care에 주력    P)  - PCR 결과 통보    </t>
  </si>
  <si>
    <t xml:space="preserve">김지영(ref.길음)                        </t>
  </si>
  <si>
    <t xml:space="preserve">고로                                    </t>
  </si>
  <si>
    <t>이개혈종</t>
    <phoneticPr fontId="1" type="noConversion"/>
  </si>
  <si>
    <t xml:space="preserve">진료비 1,217,000원 선납완료-황세정     Dr.조서현    Subjective)    이개혈종 수술을 위해 내원.    Objective)    Physical examination  GC : Alert, BCS =3/5, Normal PLR, CRT &lt; 1.5sec, Pink mucous membrane, normal skin turgor    SK : Lt. Aural hematoma,     Assessment)  Aural hematoma      Plan)  Sx) Surgical drainge of hematoma (CO2 laser technique)  : Multiple Skin puncture made by CO2 laser.     Convenia SC injection    진통제 처방.     넥칼라 착용.     다음주 내원 예정.    ** 퇴원 후 보호자 전화 상담 **  넥칼라로 인해 매우 불편해 한다고 느끼심.   적응하는 과정이기 때문에 하루 정도 지켜 보시길 권유.   혹시 계속해서 불편함을 호소할 경우 내일 내원하셔서 작은 사이즈로 바꿔 드리기로 함.  </t>
  </si>
  <si>
    <t xml:space="preserve">송승익(Ref,이솝)                        </t>
  </si>
  <si>
    <t xml:space="preserve">달                                      </t>
  </si>
  <si>
    <t xml:space="preserve">[refer.정릉이솝]    의뢰병원관련  - 진료전 전화완료( O )   - 진료후 전화완료( O )     주호소)  여아중성화    예방접종)  - 기초접종 완료    사육환경)  - Outdoor    : 잔디밭이 있는 넓은 공간에서 생활  - 동거 동물 없음    O)  1. 신체검사  - Mental : alert  - BCS: 5/9    2. 혈액검사  - WBC 16.7    3. 영상검사  - No remarkable findings    Tx)  - 수액처치 : H/S 1 fold  - 주사제 :     Cefazoline 30mg/kg IV BID    Famotidine 0.5mg/kg IV BID    Tramadol 4mg/kg IV BID    Sx)  - Routine abdominal midline incision  - Ovariohysterectomy w/ PDS 2-0 and Ligasure  - Abdominal wall closure w/ Maxon 0  - Double-layer subcutaneous closure w/ Maxon 3-0  - Skin closure w/ Blue-nylon 3-0  - NRF    P)  - 익일 4:30 퇴원예정    </t>
  </si>
  <si>
    <t xml:space="preserve">최혜림                                  </t>
  </si>
  <si>
    <t xml:space="preserve">인절미                                  </t>
  </si>
  <si>
    <t>양파섭취</t>
    <phoneticPr fontId="1" type="noConversion"/>
  </si>
  <si>
    <t xml:space="preserve">S)  3-4시간 전에 양파 3-4조각 섭취함. 이후 다른 활력 이상은 없음.     O)  - 신체검사 양호. MMC pink    - 혈액검사 상 NRF  - 혈액도말 : NRF. NMB 염색 시 heinz body 보이지 않음.     A)  - 하루 입원하여 항산화 처치 진행하기로 함.   - 내일 CBC 양호 시 퇴원 진행. 다른 소화기계 증상 없을 시 젠토닐만 처방할 예정.   ** 정가영 선생님 부탁드립니다^^ 수납 안 하고 가셨어요 ㅠ 수납 부탁해요!  </t>
  </si>
  <si>
    <t xml:space="preserve">이성욱                                  </t>
  </si>
  <si>
    <t xml:space="preserve">링링                                    </t>
  </si>
  <si>
    <t>림프절염</t>
    <phoneticPr fontId="1" type="noConversion"/>
  </si>
  <si>
    <t>귀 아래 종괴</t>
    <phoneticPr fontId="1" type="noConversion"/>
  </si>
  <si>
    <t xml:space="preserve">S)  2달 전 보호자 분이 데려오심. 데려올 때 구내염도 매우 심하고 상태 좋지 않았음. 다른 병원에서 치과치료 했음. 스케일링 실시. 현재는 구강 상태 양호해짐. 데려올 때 귀 상태도 좋지 않음.    약 먹어도 동일함. 꾸준히 먹임.   활력 양호. 식욕왕성, 과식하기도 함. 간혹 연변.  체중 계속 증가중.     항문 주위 발적 및 체온 측정 시 출혈 보임.     O)  - bilat. submandibular L/N : 0.7cm 정도 크기 연달아 촉진됨. 침샘도 1cm 가량 촉진됨.     - 마취 전 검사 양호. glob 5, A/G ratio 0.5  - FeLV/FIV : negative.  - SDMA 검사 의뢰함.   - CT 촬영 차 마취 유도 시 양쪽 림프절 FNA 실시. ; Rt. 중대형림프구 50% 정도 확인됨. reactive lymph node로 판단됨. Lt. 호중구 확인되는 소형림프구 주종. 림프선염 의심.  - 검이경 검사 : 양쪽 고막 intact. 외이도 상태 양호함.    [CT검사 by Hyuna]  Findings  1. 폐 우측 중엽 허탈   2. 좌측 bulla 및 고막 주변의 외이도 내 액체 저류 관찰됨, bulla wall의 비후는 관찰되지 않음  3. 양측 하악림프절 종대  4. 좌측 하악샘의 앞쪽 부분에서 침샘과 연결성을 보이는 낭성 구조물 관찰됨 (11.2 x 9.4 mm)  5. 양측 신장의 다발성 낭포, 불균질한 조영 증강, 불규칙한 변연 관찰됨  6. 공장림프절 종대 (14.2 mm), 결장림프절 종대 (9.1 mm) 관찰됨  Imaging Dx &amp; DDx  - Lung collapse (Rt.middle lobe)  - Bulla effusion / Otitis media  - Reactive lymphadenopathy / Lymphoma / FIP  - Mandibular sialocele  - Chronic kidney disease / Polycystic kidney disease  - Gastroenteritis with reactive lymphadenopathy    A)   - 림프절 종대의 경우 lymphadenopathy로 의심됨. 구내염 병력있고, 좌측 bulla에 fluid 확인되는 바 이로인한 림프선염일 수 있음. 항생제와 스테로이드 더 복용해보고 크기 줄어드는지 체크하기로 함.  - sialocele 확인되는 바, 심해지면 외과적 절제가 필요함.  - 신장 내 낭종 확인됨. SDMA 의뢰함.   - 현재 FIP 배제할 수 없는 상황. 계속 고려 예정.    P) 1/29 재진.     </t>
  </si>
  <si>
    <t xml:space="preserve">추연석                                  </t>
  </si>
  <si>
    <t xml:space="preserve">333,000원 선결제 - 송이    S)  - 식욕 활력 양호  - 배변 배뇨 양호  - 금식 진행완료    O)  - T 39 P 180  - CBC : NRF  - Chem : NRF    A)  - castration  Sx)  1. Anesthesia   1) Premedication      - Cefazolin 30mg/kg IV      - Tramadol 4mg/kg IV   2) Anesthesia      - DZ 0.03ml/kg IV  2. Surgical procedure     - scrotal midline incision     - open type castration     - orchiectomy with overhand hemostat ligation technique     - skin closure with blue nylon 4-0 (3 knots)  3. Surgical findings     - NRF  Operator) 황인선    P)  - 6/30 10:30 퇴원    C/E)  - 보호자님 사정상 하루 더 입원을 원하십니다   : 당일 경환자 입원비(33,000원) 외 환자처치료(22,000) 추가되어 청구되어 55,000원비용발생합니다.  </t>
  </si>
  <si>
    <t>유승환</t>
    <phoneticPr fontId="1" type="noConversion"/>
  </si>
  <si>
    <t xml:space="preserve">코코                                    </t>
    <phoneticPr fontId="1" type="noConversion"/>
  </si>
  <si>
    <t>우측슬개골골절, 좌측발목 봉와직염</t>
    <phoneticPr fontId="1" type="noConversion"/>
  </si>
  <si>
    <t>기력없음</t>
    <phoneticPr fontId="1" type="noConversion"/>
  </si>
  <si>
    <t xml:space="preserve">[야간 by 홍]  - NPO  - 정상 배변배뇨  - 특이사항없음  - 체온 39.2(06:00)  </t>
  </si>
  <si>
    <t xml:space="preserve">이경숙                                  </t>
  </si>
  <si>
    <t>결막염, 안검주위염</t>
    <phoneticPr fontId="1" type="noConversion"/>
  </si>
  <si>
    <t>몸을 떨고 눈을 불편해함</t>
    <phoneticPr fontId="1" type="noConversion"/>
  </si>
  <si>
    <t xml:space="preserve">S)  - 새끼 낳은지 약 20일 정도 되었음(2마리)  - 오늘 외출하고 돌아와보니 한쪽 눈을 불편해 하는것 같아 보임  - 식욕양호  - shivering, 힘들어 함    O)  - aus : NRF  - MMC; pink  - PLR : +  - BT : 39                  OD             OS  - IOP        24               24  - F-dye     -                 -   - 이소첩모  +(상안검)     + (상하안검)  - 양측 약간의 충혈  - CBC: HCT 38  - Chem : Cr 2.1,  Ca 5.3  - elec : Na 144   Cl 101    A)   - 이소첩모로 인한 결막염  - 안검주위염  - 저칼슘 혈증    Tx) 칼슘포르테 1ml(with N/S)  iv  Rx) 칼시델리스 수유기간동안 하루 반알    P)  - 한달후 CBC, 신장수치 체크  - 아기들 수유 분유와 병행  - 자궁쪽 문제는 오늘검사에서는 배제/ 향후 검사시 문제있을수도있습니다.      </t>
  </si>
  <si>
    <t xml:space="preserve">유별라                                  </t>
  </si>
  <si>
    <t xml:space="preserve">쿵                                      </t>
  </si>
  <si>
    <t xml:space="preserve">S)  식욕 활력 양호  배변 배뇨 양호  금식진행  특이사항 없음    O)  Aus : no murmur  CBC : mild polycythemia  Chem : NRF  X-ray : NRF  항체가 : P 4 H 2 C 6    A)  미약한 적혈구의 증가는 탈수로 생각됨  매년 보강접종 해주세요  여아중성화 진행    [Sx by 종]  - routine midline incision  - ovarian pedical &amp; uterine cervix ligation w/ maxon 3-0  - subcutaneou closure w/ maxon 4-0  - skin closure w/ blue-nylon 4-0    P)  1월20일 11시30분 퇴원 by 종\par   </t>
  </si>
  <si>
    <t xml:space="preserve">김민서                                  </t>
  </si>
  <si>
    <t xml:space="preserve">아름이                                  </t>
  </si>
  <si>
    <t>치주염</t>
    <phoneticPr fontId="1" type="noConversion"/>
  </si>
  <si>
    <t>기력감소, 식욕부진</t>
    <phoneticPr fontId="1" type="noConversion"/>
  </si>
  <si>
    <t xml:space="preserve">S)  올해들어 기력감소.   식욕감소.   기침은 없음.   배뇨는 자주 하는 듯 보임.   대소변잘 못가림.     O)   - BT 37.9 / HR 156  - No murmur  - moderate periodontitis  - Chem : NRF  - Elect : NRF  - CBC : thrombocytosis, mild anemia  - CRP : normal range    A)  - 혈액검사 및 흉부방사선 상 특이사항 없음.   - 경미하나 강직성 발작 유사 증상 관찰된 적 있어 고 혈소판혈증과 관련된 질환이 있거나 뇌질환 있을 가능성 있음.   - 보호자님 가능한 빠른 치과치료 원하시고, 오늘 본원에서 진행할 수 없어 타병원에 진행시 검사 결과 드린다고 안내드림. 그러나 현 혈액검사상 뇌질환 있을시 치과치료 이후 신경증상이 심화될 수 있음 안내드림.   - 치아관련 &amp; 인지기능장애 관련 내복약만 1주 처방해드림.   - 어떤 증상이든 심해지면 바로 내원안내.    P)  - 어디서든 치과치료 예정. / 증상악화시 검사 위한 내원하실 예정. 복부초음파 &amp; d-dimer 검사 등 추가로 진행예정.   </t>
  </si>
  <si>
    <t xml:space="preserve">문지은(ref. 광화문)                     </t>
  </si>
  <si>
    <t xml:space="preserve">삼월                                    </t>
  </si>
  <si>
    <t>중성화수술</t>
    <phoneticPr fontId="1" type="noConversion"/>
  </si>
  <si>
    <t xml:space="preserve">560.000원 선결제 하심 -다올      CC: 여중, 유치발치    [S]  - 접종 완료, 항체가검사 진행했었다고 함(정확히는 모름)  - 금식 완료  - 활력, 식욕 양호  - 배변, 배뇨 양호  - 입양한 지 2년 정도 됨  - 제일 최근에 작년 10월 생리했었음  - 유치 모두 발치 원함  - 양치질 해주는데, 일주일 정도 못함    [O]  - 청진시 호기 때 호흡잡음 청취  - 혈액검사    : PLT 92K/uL  - 혈액도말검사상에서도 혈소판 적게 관찰됨  - 응고계 검사 정상    [Sx. by 송]  - Routine midline incision  - Ovariohysterectomy w/ Maxon 3-0  - Abdominal wall closure w/ Maxon 3-0  - Double-layer subcutaneous closure w/ Maxon 4-0  - Skin closure w/ Blue-nylon 4-0    - 마취회복시 Horizontal nystagmus 나타남    : 모니터링하며 자극하자 5분 정도 후 없어짐    [P]  - 익일 정가영 선생님께 퇴원 인계    : 6시 퇴원 예정    - 보호자님께 실밥제거 본원에서 하실 건지, 지역병원에서 하실 건지 한 번 여쭤봐 주세요.  - 추가로 결제하셔야 되는 청구서는 뽑아놨습니다.  </t>
  </si>
  <si>
    <t xml:space="preserve">현우종                                  </t>
  </si>
  <si>
    <t>고혈압, 혈전증, 갑상선저하증</t>
    <phoneticPr fontId="1" type="noConversion"/>
  </si>
  <si>
    <t xml:space="preserve">1.419.900원 선결제 하심 - 세정      1.CC : 말기 신부전, 혈액투석 필요할 수 있음    2.HPI   - 2017. 2 기록부터 IRIS II 정도의 CKD, 고 chol, 췌장수치상승  - 그간은 만성간질환/췌장염, 초기 CKD에 준한 관리  - 작년 12월 경 후지를 심하게 떨고 식욕 등 저하  - 올 1월 구토(포말성) 및 식욕저하 두드러져 방학현대AH 내원  - 1/10부터 금일까지 입원하 CKD에 준한 처치 중 본원 내원    3.PHI   (1)MED : N/S, cimetidine, tra, cerenia, 아조딜, Vit B/C 등  (2)SUR : 중성화  (3)TRU : -  (4)VAC : ?  4.Diet :low fat, 기타  5.EH : indoors, alone  6.Systemic   (1)GEN : 1월부터 요독증증상 심화  (2)Skin : -  (3)Nervous : -  (4)EENT : -  (5)RES : -  (6)CV : -  (7)GI : 현증  (8)UR : 현증  (9)REP : -  (10)MS : -  (11)NS : -    S)  - 심한 depression, sternal recumbency, 눈 잘 뜨지 못함  - 심한 악액질 (BCS 2/9), poor hair coat  - Dental problem  - 구강점막 창백, CRT 측정 곤란  - Normal LN    O)  - Apical beat midly increased  - G I/VI systolic murmur in Lt apex  - 초기 MMVD 가능성 있으나 지속 수액처치 및 빈혈에 의한 생리적 murmur도 고려    [복부초음파_full scan + GI by Hyuna]  Findings  1. 부분적으로 관찰되는 소량의 복수  2. 간 에코의 전반적인 상승 및 다발성 고에코, 혼합에코 결절  3. 양측 신장 종대, 피질 에코 상승, 수피질 경계의 석회화, 다발성 낭포,   4. 양측 부신 종대 (좌측 8.0 mm, 우측 6.7 mm)  5. 췌장의 전반적인 종대 (17.6 mm) 및 에코 저하  6. 위벽의 전반적인 비후 및 액체 저류  Imaging Dx &amp; DDx  - Hepatitis / Hepatic nodular hyperplasia  - Steroid hepatopathy / Vacuolar hepatopathy / Hepatic lipidosis  - Peritoneal effusion  - Hyperadrenocorticism  - Acute pancreatitis with peritonitis  - Gastritis    A)  - 만성적인 CKD (IRIS II) 및 췌장염 상태로 유지되다가 12월부터 상태 악화되기 시작된 것으로 추정  - 1월에 요독증 관련 문제 심화되면서 의뢰병원 입원 처치 중 유지/회복기로 진입하지 못하고 본원으로 이송  - 검사결과,   1) CKD  - 현재 진행성 IRIS IV 상태 추정되며 핍뇨기로 가기전 집중처치 필요  2) 단백뇨, 요당 등  - 일반 CKD의 경과로 보기 어려우며 acute on chronic CKD의 원인일 수 있음  - 잠재적인 GN 및 후천성 Fanconi 또는 rTA 가능성  3) 췌장염  - 심증 상태로 국소 복막염 병발된 상태, 잠재적인 괴사성 췌장염 진행 가능성 있어 집중 치료 필요  4) 갑기저/쿠싱 등  - 기저질환으로 고려되며, 쿠싱은 현 시점에서는 우선고려대상은 아님  - 갑기저는 가능성 매우 높아 선치료하며 fT4 결과 참조  5) 빈혈  - 일반 CKD 경과상 급격하며, 잠재적 위장관 실혈 가능성 있으나 확인되지은 않음, 입원 중 변상태 모니터링 필요    P)  - 수혈 종료 후 FFP, 이후 본격적인 CKD in &amp; out  - 수혈 종료 무렵 경과 보호자 통화완료, 익일 오전 검사 후 재통화      </t>
  </si>
  <si>
    <t xml:space="preserve">이상협                                  </t>
  </si>
  <si>
    <t>체중감소, 식욕부진</t>
    <phoneticPr fontId="1" type="noConversion"/>
  </si>
  <si>
    <t xml:space="preserve">740,500원 선납-김승희      S)  - 전에도 마른 편이었으나 전보다 더 마름.   - 최근 한달가량 체중감소 심함.   - 사료 잘 먹다가 동거묘 분양간 다음부터 잘 안먹기 시작한듯.   - 사료 교체 없었음. 안먹은 다음에 사료 교체 해봤으나 조금 잘 먹다가 다시 안먹기 시작.   - 화장실 밖에 무른것이 발견되었는데, 소변인지 설사인지 구토인지 확실하지 않음.  - 2~3일전부터 거의 안먹음. 간식도 안먹음.   - 물은 먹으나 많이 안먹는듯함.   - 목요일에 해외여행을 가심.     O)  - BT 35.1 (hypothermia)  - dehydration 8~10%  - mmc : pale yellow / CRT &gt;2 sec  - FPV : neg.  - Chem : hypoglycemia, hyperbilirubinemia, hyperglobulinemia, mild azotemia  - Blood gas : hypernatremia  - CBC : anemia  - SAA : high (36.1)  - fPL : abnormal  - AXR : serosal detail이 너무 떨어져 감별 불가능.   [복부초음파_full scan+GI by Hyuna]  Findings  1. 양측 신장 정상 범위의 위쪽 (좌측 37.6 mm, 우측 38.9 mm), 피질 에코 상승  2. 공장림프절 종대 (10.1 mm) 및 에코 저하  3. 소장의 부분적인 corrugation  Imaging Dx &amp; DDx  - Gastroenteritis  - FIP / Lymphoma    Dx.  - Pancreatitis / Icterus (지방간)  Ddx  - FIP / IBD / Lymphoma / GE    A)  - 저혈당성 쇼크로 인한 사망 가능성 있음.   - 복막염일 경우 아이 상태가 점차 악화될 가능성있음.   - 일단 오늘밤이 고비이고, 예후는 앞으로 회복되는 상태를 지켜봐야할듯하며, 최소 7일 이상 입원기간 요함.   - 보호자님이 목요일 해외 나가실 계획이므로, 목요일 이후부터 친구분이 대신 면회오실 예정. 보호자님과는 카톡으로 전달예정.     P)  - 혈당 / SAA / D-dimer / 탈수교정 뒤 복초 재검.        </t>
  </si>
  <si>
    <t xml:space="preserve">장현수                                  </t>
  </si>
  <si>
    <t xml:space="preserve">385,000 수납 -승희      Dr.조서현    Subjective)    건강상 다른 이상은 없음.    중성화 및 항체가 검사 위해 내원하심.    Objective)    항체가 검사  CDV : +++++  CPV : ++++++    항체가 형성 이상없음.    Laboratory examination  CBC : NRF  S-chem : Elevated BUN, Crea    Assessment)  NRF    Plan)  보호자님께 술 전 신장에 대한 종합적인 검진을 권유드렸으나, 일단 수술을 진행하시길 원하심.    술 후 신장수치 상승 위험성에 대해 충분히 고지 드림.    Tx)  Influenza 2nd vaccine injection IM    Sx) Castration  1. Anesthesia   1) Premedication      - Cefazolin 30mg/kg IV      - Midazolam 0.1mg/kg IV      - Tramadol 3mg/kg IV      2) Induction: Propofol 6mg/kg IV     3) Maintenance: Isoflurane    2. Surgical procedure  - Prescrotal incision for castration  - Open the tunic for open type castration.  - Ligation of spermatic cord and Testcular vessels with 4-0 maxon  - Same procedure for opposite site  - routine closure    3. Surgical findings  - NRF    4. Comments  - 술중 별다른 이상없었음.  - 술 후 신장수치 변화 가능성 있음.    Operator)    조서현, DVM, MS  VIP동물의료센터 외과 과장  Direct: 02-953-0075 (내선 203)  E-mail: vip_surgery@vipah.co.kr    당일 오후 5시 퇴원 예정.     내일 술부 확인 위해 내원예정.  </t>
  </si>
  <si>
    <t xml:space="preserve">장호범                                  </t>
  </si>
  <si>
    <t xml:space="preserve">토미                                    </t>
  </si>
  <si>
    <t>복부팽만</t>
    <phoneticPr fontId="1" type="noConversion"/>
  </si>
  <si>
    <t xml:space="preserve">1,500,000원 선납 - 김승희  (결제수단 변경예정. kb체크 1/19 30018522)    [내과 by 고]  - 활력 양호.   - 마취 전 검사 특이사항 없으나 #3 혈압 220 측정. 안정 시 측정해도 170 확인됨.  - 술 후 상태 양호함. 4-5일 입원 예정.     [CT검사 by Hyuna]  Findings  1. 폐 양호  2. 흉골림프절의 미약한 종대  3. 비장 유래의 14.6 x 16.4x 8.5 cm 크기의 낭성 종괴 관찰됨  4. 비장림프절 양호  5. 요추하림프절 양호  6. 다른 복강 내 장기로의 전이 관찰되지 않음  Imaging Dx &amp; DDx  - Primary splenic neoplasia  Comment  - 복강 내 전이가 의심되지 않으므로 흉골림프절의 종대는 incidental finding의 가능성이 높습니다.    Surgery by Dr.조서현    Sx) Splenectomy    Surgical procedure  : Midline incision  : Identified multiple cystic mass on caudal part of spleen.  : Adhesion of greater omentum.  : Separate of greater omentum from adhesion site.  : Splenectomy performed with Ligasure  : Routine closure.    Histopathologic examination pending.    술중 마취 이상 없었음.    술 후 마취 각성시 별다른 이상 없었음.     내과로 인계 완료.    ** 내일 드레싱 및 cbc 체크 부탁드립니다! 조과장님 연결해주세요  </t>
  </si>
  <si>
    <t xml:space="preserve">떠뽀끼                                  </t>
  </si>
  <si>
    <t>이물섭취</t>
    <phoneticPr fontId="1" type="noConversion"/>
  </si>
  <si>
    <t xml:space="preserve">90만원 선결제하심_효정    cc: 유리섭취의심    S)  - 30분 전 그릇 깨지면서 밥풀 및 유리조각 먹은 것 의심됨  - 오전 11시 쯤 식이 주셨으며, 30분전 개껌 섭취  - 이 전 식욕, 활력 양호  - 구토 설사 X      O)  - T: 38.6  - 심음, 폐음 양호  - 목, 등 쪽에 지름 5cm 정도의 탈모 및 각질 병변 관찰됨  - 혈액검사  : NRF  - 복부 방사선  : 위 부분에 radiopaque 한 조각 물체 관찰됨    [복부초음파_Hydrosonography by Hyuna]  Findings  - 위내 음식물에 의해 명확히 관찰되지 않으나 이물로 의심되는 강하게 shadowing을 보이는 물체들 관찰됨  - 소장 내 이물 관찰되지 않음  Imaging Dx &amp; DDx  - Gastric foreign body     [위내시경]  - 초록색 물질(개껌으로 추정) 및 그릇 조각처럼 보이는 하얀색 물질 관찰되었으나 액체 및 음식물 찌꺼기로 인해 명확하지 않음    CE)  - 방사선 상에서 유리로 추정되는 물질 관찰되었으나 방사선 상 유리조각은 잘 보이지 않을 확률 높으므로 복부 초음파를 통해 위내 물질 확인 후 천공 및 장으로 넘어간 조각 유무 확인하는 것 안내.  - 초음파 상에서 이물로 의심되는 강하게 shadowing을 보이는 물체 관찰되기는 하였으나 다른 음식물로 인해 명확하지 않은 상태.  - 위 절개에 대한 부담감 심하셔서 위내시경으로 그릇 조각 확인 후  필요 시 위 절개하시는 것 권해드림.  - 왜 처음부터 위내시경하지 않고 방사선 및 초음파 검사 진행했는지 불만 토로하심.  - 처음 부터 마취를 필요로하는 내시경을 하지는 않음. 방사선 및 초음파를 통해 어느 정도 유리조각이 있는 지의 여부를 확인 후 명확하지 않을 시 내시경을 통한 확인이 필요하다는 것 설명드림  - 위 내시경 및 위절개 절차, 비용 등에 대해 안승엽과장님이 상담 진행  - 위 내시경으로 하얀색 조각 물질 촬영하여 보여드렸으나 명확하지 않은 상태이며 위절개에 대한 걱정 많으셔서 수술 원치 않으심.  - 위나 장의 천공 발생 시 바로 응급 수술 필요할 수 있음 안내.  - 귀가 하셔서 아이 기력, 식욕 떨어지는 모니터링 해주시고 복압 항진 및 이상 증상 보일 시 바로 내원 안내  - DTM배지 결과는 일주일 정도 소요되며 전화로 안내드릴 예정  - 결과 나오기 전까지 하루 두번 소독 및 연고 도포 및 5일에 한 번 약욕 안내드림  - 곰팡이일 경우 보호자님께 옮을 수 있으며 포자를 생성하기 때문에 주변 세척 자주하시는 것 안내드림.    P)  - 기력, 식욕, 복압 항진 등 이상증상 보일 시 응급수술 진행 예정.  - DTM배지 결과 나오면 전화로 재진일 잡을 예정.    </t>
  </si>
  <si>
    <t xml:space="preserve">양희지                                  </t>
  </si>
  <si>
    <t xml:space="preserve">도도                                    </t>
  </si>
  <si>
    <t>신장석회화(Renal Mineralizations)</t>
  </si>
  <si>
    <t>심장검진</t>
    <phoneticPr fontId="1" type="noConversion"/>
  </si>
  <si>
    <t xml:space="preserve">1.CC : 심장검진, 중성화, 스케일링    2.HPI   -  생후 1년 령 AS 진단 닥터펫)  - 이후 2년 여 동안 심장약 (atenolol 1mg/kg bid) 복용  - 그 외 헤파카디오 등 다양한 보조제 사용했으나 증상이 없어 중단  - 심장 관련 증상은 느끼지 못하며 활력 좋음  - 가끔 흥분시 끅끅대는 증상    3.PHI   (1)MED : for this symptoms  (2)SUR : -  (3)TRU : -  (4)VAC : all+ (올 해 추가 접종하셔야 함) HW (겨울에는 하지 않음)  4.Diet :  나우사료, 사료 잘 먹지 않아 거의 닭가슴살이 주식  5.EH : indoors, w/ 1dog, 함께 입양, MUE 치료 중   6.Systemic   (1)GEN : 활력은 좋음  (2)Skin : -  (3)Nervous : -  (4)EENT : -  (5)RES : 이 전보다는 약간 썍쌕대는 소리  (6)CV : ?  (7)GI : -  (8)UR : -  (9)REP : 현재 생리 중 (반년마다, 2주 정도지속)  (10)MS : 슬개골  (11)NS : -    S)  - BAR, 약간 소심한 편 (BCS 4/9)  - Normal LN  - Dental 상태 불량 (스케일링 및 발치 필요)    O)  - Apical beat normal   - G I/VI very fainting murmur in Lt apex to base    [방사선검사]  Findings  1.   심장 및 폐 혈관의 특이적인 소견 확인되지 않음    [복부초음파]  Imaging Dx &amp; DDx  1.   GB sludge  2.   Normal estrus cycle(bilateral ovarian cyst, endometrial cyst, endometrial hyperplasia)  3.   Left renal mineralization/small calculus  Comment  -  양측 난소와 자궁에 cyst는 발정주기에 따른 변화의 가능성이 높다고 판단되나    추후 초음파 재검사가 추천됨.    [심장초음파]  Findings  1.   LVOT velocity : 2.17m/s (PG 18.89 mmHg)  2.   AR : 1.26 m/s  3.   LV wall thickness : IVSd 8.13mm, IVPWd 7.48mm (ref.5mm)  4.   LVOT/Ao : 0.7  5.   이완기능장애 : E/A ratio 0.65  6.   LA/Ao : 1.1  7.   No MR, TR  Imaging Dx &amp; DDx  1.   LV hypertrophy  2.   Impaired relaxation of LV  3.   Subaortic stenosis  Comment  Subaortic stenosis의 명확한 병변 부위는 확인되지 않으나LVOT의 미약한 협소화 및 미약한 모자이크 패턴이 확인됨. 또한LV의 hypertrophy 및 이완 기능 감소가 확인되어 탈수상태 및 전신 혈압의 이상이 확인되지 않을 시에 경미한 SAS고려됨.    Radiologist : 조주희, DVM    A)  - 검사결과, 명확한 AS/SAS는 확인되지 않음  - 하지만, LVOT의 존재 및 좌심실벽의 비후, 심전도상에서도 만성적인 좌심비대 및 보상성 sinus tachycardia 감안시 경미한 AS/SAS가 있는 상태에서 보상과정이 활성화되어 있다고 생각됨  - 당장의 치과시술/중성화에 큰 무리는 없을 것으로 생각되나 심장에 대해서는 장기적인 모니터링 필요하며, 향후 노령성 문제 (MMVD / CKD) 발현시 문제가 될 소지가 충분하므로 정기검진 추천    P)  - BNP 결과 통보  - 외과.치과 시술 후 3개월(7월 말 경) 후 재검진 (BNP/신장/혈압 등)  - 4/28 오후 2시 내원하여 중성화(조서현과장) 이후 스케일링/발치(금선생님) 진행 예정 (절식안내 완료)  : 중성화 50여만원 + 스케일링 추가 20여만원으로 이 전 상담되었으나 발치 비용은 별도 임.    </t>
  </si>
  <si>
    <t xml:space="preserve">김나은                                  </t>
  </si>
  <si>
    <t xml:space="preserve">쌀                                      </t>
  </si>
  <si>
    <t xml:space="preserve">500,000원 선결제 하셨습니다 -준민    S)  - 요즘 밥 잘 먹고있어요. 아침 6시에 밥먹었어요. 물은 그 때 먹고 안먹었어요.  오늘 가능하면 중성화 하고 내일 데려가고 싶어요.   - 원래 종이 작아서 대여섯끼씩 먹이고 있어요,.   - 귀는 괜찮은 거 같아요.     O)  1. B/A  : PLT 48.9 BUN 33 이외 NRF (lab 참조)    2. Thoracic radiography  - VHS 10.0 v  - Thorcic inlet 부분 기관 조금 좁아보이는 것 이외 특이사항 없음     A)   - 마취가능하여 금일 중성화 후 입원처치  - 심장사상충 매달 챙기기 어려워 하는 관계로 프로하트 추천드림  - 수술 이후 안정될 때 심장사상충 예방    P)  - 금일 입원 후 수액처치  - 익일 술부 확인 후 퇴원예정  - 6일 후 발사 시 양호할 경우 심장사상충 예방 관련 프로하트 주사       Sx)  1. Anesthesia   1) Premedication      - Cefazolin 30 mg/kg IV      - Butorphanol 0.2 mg/kg IV   2) Induction: Propofol 6 mg/kg IV   3) Maintenance: Isoflurane    2. Surgical procedure  - OHE was routinely performed.    3. Surgical findings  - N.R.F    4. Comments  - 마취 각성 직 후 녹색 빛의 음식물 구토 (쌀로 추정됨). 입원 기간 동안 호흡 양상 모니터링 필요.      Operator)  안승엽, DVM, PhD  VIP동물의료센터 외과 과장  Direct: 02-953-0075 (내선 203)  E-mail: vip_surgery@vipah.co.kr    </t>
  </si>
  <si>
    <t xml:space="preserve">김지연(ref.봄봄-본원귀속)               </t>
  </si>
  <si>
    <t xml:space="preserve">칸                                      </t>
  </si>
  <si>
    <t>식욕감소, 간수치상승</t>
    <phoneticPr fontId="1" type="noConversion"/>
  </si>
  <si>
    <t xml:space="preserve">    [refer.]  의뢰병원관련  - 진료전 전화완료(Y)     주호소)  - 간수치 상승.     현증경과)  - 꾸준한 체중 증가 있다가 금주 식욕감소 및 체중정체   - 활력 양호함.   - 설사 구토 증상 없음.   - 복부팽만  - 음수 양호   - 방광염 걸린적 있음. 치료 완료.     예방접종)  - 2차접종까지 완료    O)  1. 신체검사  - Mental : alert  - T 38.7  - BCS 3/9  - MMC yellow, CRT &lt; 2sec    2. 혈액검사  - Chem (의뢰병원) : liver enzyme elevated  - CBC : leukocytosis  - SAA : normal range  - T4 : normal range  - NH3 : normal range  - Electrolyte : NRF  - FeLV / FIV (의뢰병원)  : neg.  - FCoV (의뢰병원) : neg.    3. 영상검사  [방사선검사 by Joohee]  Findings  1. 좌측 폐의 미약한 간질 패턴 확인됨  2. 간 비대 소견 확인됨  3. 가스로 확장된 장 분절 확인됨(diameter: L5 =1.96)  3. 방광 확장 소견 확인됨  4. 복부 선예도의 감소 확인됨  Incidental findings  1. 요추 6개 확인됨  Imaging Dx &amp; DDx  - Normal variant, pulmonary edema, pneumonia  - Hepatomegaly  - Functional ileus  - Six lumbar vertebrae  Comments  - 심장, 신장의 크기는 골격 성장이 완료된 이후에 평가 추천됩니다.  [복부초음파_Full scan by Joohee]  Findings  1. 간 내 담관의 비후 및 심한 확장 소견 확인되며 담낭벽 비후 확인됨  2. 간 실질의 고에코성 결절 확인됨  3. 간 주변으로 무에코성의 복수 확인됨(간문맥 고혈압 소견 확인되지 않음)  4. CBD의 부분적 확장 소견 확인됨  3. 비장 실질의 hypoechoic foci 산재 확인됨  4. 신장 에코 상승 및 perirenal hypoechoic rim 확인됨  4. 복강 내 림프절 비후 및 복막염 소견 확인됨  5. 방광의 중증도 확장 및 요도 확장 확인됨  Imaging Dx &amp; DDx  - Cholangiohepatitis, EHBO, cholecystitis, diffuse cholangiocarcinoma (less likely)  - Hepatic regenerative nodules                   - FIP, systemic infection  - Nephritis  - Lymphadenopathy, peritonitis, small amount of peritoneal effusion    Dx/Ddx)  - Cholangiohepatitis  - EHBO  - FIP    A)  - CT검사로 EHBO부터 rule out을 한 뒤 입원치료 진행 안내드렸으나 일단 먼저 입원치료로 cholangiohepatitis 치료해 본 뒤 효과 없으면 CT진행하시기로.   - 염증치료는 우선 항생제 치료 3~4일 진행하면서 호전 여부 모니터링 한 뒤 효과 없을시 PDS 처방하기로.  - 주중에는 면회시간내에 면회 힘드시어 저녁 8:30~9:30분 사이에 짧은면회만 진행하실 수 있도록 해드리기로함.     Rx)  - 식이 : 로얄캐닌 키튼 파우치  - 내복약   : UDCA 10mg/kg bid    Zentonil 1/2T bid    Streptokinase 0.5mg/kg bid  : 헤파멜즈     Tx)  - 수액처치 : Plasma sol. + 영양제 + 헤파멜즈  - 주사제   : Marbofloxacin 4mg/kg iv sid    Metronidazole 15mg/kg iv bid    N acetylcystein 70mg/kg iv bid     P)  - 간수치 재검.     </t>
  </si>
  <si>
    <t xml:space="preserve">한창석(ref.앙리)                        </t>
  </si>
  <si>
    <t xml:space="preserve">루피                                    </t>
  </si>
  <si>
    <t>2156(안충감염)</t>
    <phoneticPr fontId="1" type="noConversion"/>
  </si>
  <si>
    <t>결막염</t>
    <phoneticPr fontId="1" type="noConversion"/>
  </si>
  <si>
    <t>눈물과다</t>
    <phoneticPr fontId="1" type="noConversion"/>
  </si>
  <si>
    <t xml:space="preserve">Dr.조서현    Subjective)    작년11월경부터 눈물이 많은 증상으로 지역병원에서 안약을 처방받으심.     안약을 처방받아 점안하였을때 처음에는 증상 개선이 보였으나, 다시 증상이 안좋아 내원하여 점안을 진행 하였으나, 별다른 차도가 없다고 느끼심.    Objective)    Ophthalmologic examination  OD : NRF  OS :   - Thelazia infection  - Conjucntival hyperemia  - Episcreral congestion  - Plurent discharge    Laboratory Examination  CBC : NRF  Elec : NRF  S-chem : NRF    Assessment)  Dx)   Thelazia infection (안충감염)  Conjuctivitis      Plan)  Sx)  Manual worm removal    Tx)  Ivermectin 0.2mg/kg SC injection    Rx)  넥스가드 PO     일주일 뒤 한번더 경구 투여.    한달뒤 1T 투여.    이후 앙리에서 관리 받으시길 원하심.     지역병원으로 귀원조치.     종료.  </t>
  </si>
  <si>
    <t xml:space="preserve">허경림                                  </t>
  </si>
  <si>
    <t xml:space="preserve">눈누                                    </t>
  </si>
  <si>
    <t>기관지염(Bronchitis)</t>
  </si>
  <si>
    <t>헉헉거림</t>
    <phoneticPr fontId="1" type="noConversion"/>
  </si>
  <si>
    <t xml:space="preserve">S)   - 밤 중 불안하여 예정일보다 일찍 내원함.   - 흥분 시 창백해지며 냉감도 느껴지며 panting 보임.  - 현재는 양호.    O)  - 청진 시 no murmur, 폐음 양호.  - BP 80  - HR 174, RR 24    1. B/A  - CBC : WBC 17500   - SAA : &lt;5.0  - lactate : 2.8    2. 흉부 방사선 재촬영  : 심종대 보이지 않음. 심장음영 양호함.  : 외측상 폐 전엽 침윤 확인됨.  : 복배상 폐엽 전반적으로 bronchointestitial pattern 확인됨.     [심장초음파]  Comment  1. IVSd 4.08 mm (Ref. 3.0 ± 0.5 mm)   2. LVPWd 4.69 mm (Ref. 3.0 ± 0.1 mm)  3. LVIDd 12.41 mm (Ref. 16.0 ± 0.2 mm)  - reference range와 비교하여 미약하게 두꺼운 LV wall과 heterogeneous myocardial echogenicity를 고려할 때 향후 HCM으로의 발전 가능성이 있을 수 있으나 현재의 벽 두께, 내강 확장 정도, 압력, 심장 크기 등을 고려할 때 심질환 상태로 보기 어려움  - 기타 선천적 심질환 또한 의심되지 않음    A) bronchitis  - HCM 가능성을 배제할 순 없으나 현재 증상의 원인으로 판단되지 않음. 앞으로 발전 가능성 있어 6개월 간격 재검이 필요함. HCM 소인이 있을 수 있기 때문에 중성화 전에 심장초음파 재검 후 진행하시도록 안내드림.   - 현재 증상의 원인으로 기관지염 혹은 천식 가능성 있을 것으로 판단됨. 우선 세균성 기관지염에 준해 처치하고 반응 없을 경우 호흡기 PCR 의뢰예정임.   - 금일 항생제 추가 및 네뷸라이저 실시함.    Tx)  - nebulization : NS w/벤토릴, budesonide    Rx)  - clavamox 1ml/dose BID PO    P) 4/10 내원하여 증상 및 흉방 체크 예정.     </t>
  </si>
  <si>
    <t xml:space="preserve">배용기                                  </t>
  </si>
  <si>
    <t xml:space="preserve">꽃님이                                  </t>
  </si>
  <si>
    <t>파행</t>
    <phoneticPr fontId="1" type="noConversion"/>
  </si>
  <si>
    <t xml:space="preserve">    Dr.조서현    Subjective)    보행상에 이상은 없으나, 보행시 다리를 외전해서 보행하는 양상을 보임.     앉을때 다리를 펴고 앉는듯한 모습.     다리를 들고 다니거나, 통증을 호소하는듯한 모습을 보이지는 않음.    Objective)    Physical examination  GC : Alert, normal PLR, Pink mucous membrane, normal skin turgor. CRT&lt;1.5sec.  MS :  Rt. Stifle joint : Medial patellar luxation (grade 1)  Lt. Stifle joint : Medial patellar luxation (grade 2~3)    Laboratory examination  CBC :  Elec :  S-chem :  Coag :    Assessment)  Medial patellar luxation      Plan)  보호자 상담)  양측 슬개골 탈구 확인됨.    우측 슬관절의 경우 1기. 슬개골 탈구 수술의 경우 3기 이상에서 지시되며, 파행이 있을 경우 2기에서도 시행하는 경우 있음. 우측 슬관절은 수술 지시사항이 아니므로 당일 수술 진행하지 않음.    좌측 슬관절의 경우 2기로 판단됨. 현재 파행이 없어 보존적인 처치를 하는 것도 하나의 선택지이나, 악화될 여지가 있어 당일 예방차원에서 수술적 교정으로 치료진행.    총 치료비는 200만원 아래로 예상. 3일 입원. 금요일 퇴원 예정.    Sx) Patellar luxation corrective surgery  (Dr.조)  - Trochlear groove wedge osteotomy  - Medial releasing  - Lateral imbrication  - Anti-rotational suture    현재 Fentanyl CRI infusion    내일 혈액검사 및 드레싱 교체 부탁드립니다.  </t>
  </si>
  <si>
    <t xml:space="preserve">박예나                                  </t>
  </si>
  <si>
    <t xml:space="preserve">점순이                                  </t>
  </si>
  <si>
    <t>검진</t>
    <phoneticPr fontId="1" type="noConversion"/>
  </si>
  <si>
    <t xml:space="preserve">S) 혈액검사    O)  - 6개월전 암모니아 수치가 높다는 진단받고 본원에서 재검사시 정상판정받음  - 그이후 특이소견은 없었고, 체중도 정상적으로 늘었음  - 태어난지 1년정도 된 시점이라 다시한번 검진 진행하고 싶어서 내원하심  - 양쪽 상악 송곳니 유치있음    &lt;혈액검사&gt;  - chem 검사상 특이소견 없음  - NH3 정상범위  - CBC상 PCV 51%정도로 많이 높음    A)  - PCV가 높다는건 탈수의 영향일수 있음. 수분공급에 신경써 주세요  - 양측 송곳니 발치 필요함(유치 2개)  - 호흡마취로 진행시 대략 25내외 발생할수 있음    P) 6/13 발치 예약  </t>
  </si>
  <si>
    <t xml:space="preserve">오진희(ref.호담)                        </t>
  </si>
  <si>
    <t>구토, 설사</t>
    <phoneticPr fontId="1" type="noConversion"/>
  </si>
  <si>
    <t xml:space="preserve">[야간 by남경]  - 밤 새 편안히 자는 편  - 물 설사 뿜어냄..2회  - 튜브 강급 진행  - 구토 없음      [입원]    의뢰병원관련  - 중간 통화여부 (   )  - 보고내용 :  - 원장님 요청사항 :       S)  - condition : depression  - 식욕 : poor  - 배변/배뇨/소화기증상 유무 : 혈액성 설사    O)  - 빈혈 심해짐(15%)  - MMC pale.  - CBC : PCV 15%  - CRP : 70(&lt;-100)  - blood type : 1 positive. 1.2 type  - cross matching : negative. 연전 1+    A)  - 50ml 전혈 수혈. target PCV 31.3%  - 수혈 중 서맥 확인 되었으나 흥분 시 다시 심박 회복됨. 호흡 양호함.   - 수혈 이후 활력 약간 증가한 듯하며 MMC pink 회복.   - 동일 처치 지속.     Rx)  - 식이 : w/d 30g tid tube 공급  - 내복약     - lypex 1T SID    Tx)  - 수액처치 : plasma sol. 1.5 fold  - 주사제    - metoclopramide 0.4mg/kg    - famotidine 0.5mg/kg    - cefazolin  25mg/kg    - metronidazole 15mg/kg    - tramadol 3mg/kg      P) PCV 확인. 소화기증상 모니터링    </t>
  </si>
  <si>
    <t xml:space="preserve">임혜주                                  </t>
  </si>
  <si>
    <t xml:space="preserve">마요                                    </t>
  </si>
  <si>
    <t>기력저하</t>
    <phoneticPr fontId="1" type="noConversion"/>
  </si>
  <si>
    <t>-신규 진료비 안내완료    CC) 기력저하    S)  -다른 지역병원에서 접종 진행  -대략 작년 2월 정도 마무리 (종합/광견병)  -1주일 전부터 기력저하/식욕 저하 확인  -사료랑 약간 감소한 것 같음. 간식은 잘 먹음  -배변/배뇨 양호. 소화기 증상 없음. 배변 형태 양호  -종합구충제: 작년 10월 정도 복용 완료  -심장사상충.내외부: 진행 X  -중성화 진행 시 마취전 혈액검사 진행 완료  -다른 아이들 보다 비장이 큰 편이라고 안내받</t>
  </si>
  <si>
    <t xml:space="preserve">전효정(ref.대학로)                      </t>
  </si>
  <si>
    <t xml:space="preserve">여름이                                  </t>
  </si>
  <si>
    <t>Turkishangora(터키쉬 앙고라)</t>
  </si>
  <si>
    <t xml:space="preserve">[refer.]    의뢰병원관련  - 진료후 전화완료( O )     주호소)    현증경과)    예방접종)  - 접종 완료    사육환경)  - 집에서 생활  - 혼자 삶    사료)  - 건사료    O)  혈액검사  - 특이사항 없음    영상검사  - 특이사항 없음    [Sx. by 송]  - Routine midline incision  - Ovariohysterectomy w/ Maxon 3-0  - Abdominal wall closure w/ Maxon 3-0  - Double-lyaer subcutaneous closure w/ Maxon 4-0  - Skin closure w/ Blue-nylon 4-0  - NRF    Tx)  - 수액처치 : N/S 유지  - 주사제 : Cefa, Famo, Tra, 컨베니아(SC)    P)  익일 11시 김종인 선생님 통해서 퇴원 예정  </t>
  </si>
  <si>
    <t xml:space="preserve">이정희(ref.강북)                        </t>
  </si>
  <si>
    <t xml:space="preserve">보스                                    </t>
  </si>
  <si>
    <t>후지마비</t>
    <phoneticPr fontId="1" type="noConversion"/>
  </si>
  <si>
    <t xml:space="preserve">[야간 by 홍]  - 식욕 : 네발캔 관심만있음, a/d 조금 먹음  - 05:00경 정상 배뇨 (양 많음)  - 배변없음    * 입원 중 주요 관리 사항  - 매일 신경 검사 통한 증상 개선 여부 확인  - 대소변 여부  - 재활 훈련      S)  기본상태: B.A.R. 잦은 barking (대형견 입원장으로 이동)  식욕: 없진 않으나 적은 편  배변/배뇨: 배변 없음. 자발 배뇨.      O)  - 1. 신경검사  (반응없음 :0, 반사감소 : 1, 정상 : 2, 항진 : 3)  Postural reaction    preprioception -   FR 2 / FL 2 :   RR   / RL   Hopping -           FR 2 / FL 2 :   RR   / RL   Hemi waliking -   FR 2 / FL 2 :   RR   / RL   Wheelbarrowing -  FR 2 / FL 2   Postural extensor - RR   / RL   Tactile Placing -   FR 2 / FL 2 :   RR   / RL   Visual Placing -   FR 2 / FL 2 :   RR   / RL       Anus reflex : Positive    Deep pain : Positive        A)        P)        보호자 상담내용)        </t>
  </si>
  <si>
    <t xml:space="preserve">조은비                                  </t>
  </si>
  <si>
    <t>위장염-출혈성(HGE; Hemorrhagic gastroenteritis)</t>
  </si>
  <si>
    <t>2073 (출혈성위장염)</t>
    <phoneticPr fontId="1" type="noConversion"/>
  </si>
  <si>
    <t>간담도염</t>
    <phoneticPr fontId="1" type="noConversion"/>
  </si>
  <si>
    <t xml:space="preserve">573,000원 결제하셨습니다-준민  379,500원 결제하셨습니다-송이    추가결제 하신것 확인 필요 -    S)  - 오늘아침 픽하고 쓰러지더니 구토와 묽은변 1회씩  - 지금은 괜찮은데 잇몸도 하얗게 되었었음  - 그후로 기운이 없음  - 어제까지만 해도 평상시와 다르지 않았음  - 마지막 산책은 어제 오후 2~3시경  - 특별히 먹거나 한것은 없음    - 나우 사료로 변경    O)  - depress  - aus : no murmur  - T 37.8 HR 120 RR30  - MMC : pink  - 입원처리한후부터 혈액섞인 설사 많이 함,     그이후에는 완전 피설사 함(보호자에게 이야기 해 놓음)    CE)  - 소화기 증상이 나타나기전 쓰러진것으로 보아 단순 소화기증상이 아닐수도 있고, 심장이나 신경증상도 고려해야 합니다.   - 기본적인 검사외에 주치의 선생님 판단하 추가적인 검사 실시하겠습니다.   - 9:30분이후 주치의 선생님 출근하시고 기본적인 혈액검사결과 나오면 먼저 오전에 연락드리겠습니다. (빨라도 11시이후에나 연락드릴수 있을것 같습니다. )  - 초음파검사는 오전중에 진행되며 전체적인 검사결과는 아마도 오후에나 나올것입니다.   - 비용은 검사전이니 우선 검사비용에대해서만이라도 결제바랍니다.   - 오늘 하루 검사/입원처치비용은 100만원이상이 될수도 있습니다.   - 하루 입원처치비용은 40~50만원정도 나올수 있습니다.   - 갑자기 이상증상이 나타난것이라서 검사중 또는 처치중이라도 응급상황이 발생할수도 있습니다.     ***  - 우선 입원 처리하고 이후에 검사하는것이기때문에 결과 대략적인 결과 나오면 먼저 연락해주시면 됩니다.   - 검사및 비용에 대한것은 설명과 동의 하셨습니다.     [주간 by 주형]  - 입원 후 오전 동안 hematochezia 수회.  - HCT 63.2  - Lac 7.4 -&gt; 2.3  - Glu 410 -&gt; 112    [방사선검사]  Finding &amp; DDx  - VHS 8.5  - redundant trachelis dorsalis membrane  - pancreatitis (decreased serosal detail of cranial abdomen)  - thoracolumbarization (흉추 12개 요추 8개)    [복부초음파]  Finding &amp; DDx  - cholecystitis/cholangiohepatitis/portal hypertension (Thicknend GB wall)  - inflammatory cell infiltration of portal vein (periportal hypoehocic halo and thickenend portal vein wall)  - vacuolohepatopathies/other infiltrative disease (hyperechoic echo and fine echotexture)  - nephritis/CKD (hyperechoic parenchyma)  - cushing (Lt ADG 5.6 mm  Rt ADG 6.9 mm)  - chronic pancreatitis of Lt. limb +/- early pancreatitis of Rt. limb  - gastroenteritis (corrugation/hyperechoic mucosa)  - peritoneal effusion (소량의 anechoic free fluid)  - sublumbar and jejunal lymphadenopathies    Comment  - GB  wall 의 뚜렷한 종대로 담도 담낭 간염 의 가능성이 높음. hypoalbumin 우심부전 등으로 인한 종대 가능성은 낮음  - 부신크기의 증가와 vacuolohepatopathies 의 소견으로 쿠싱을 완전히 배제할 수 없음  - 좌측엽의 만성 췌장염 소견과 우측엽의 국소적인 초기 췌장염 소견을 보여 CPLI 검사 필요할 수 있으며, 수치가 정상일 경우에도 장염에 의해 나타나는 저등도 초기 췌장염 가능성을 배제할 수 없음.   - 요추하 림프절과 공장 림프절의 종대는 위장염 소견과 관련될 수 있음.  - portal vein 벽의 염증성 부종 소견과 뚜렷한 위장염, 간담도염 소견으로 감염(바이러스 세균 곰팡이)/중독 등의 다양한 원인 감별이 필요할 수 있음.     RADIOLOGIST : 윤학영, DVM, PhD    a)  - HCT 상승, acute onset of GI signs(vomiting, hematochezia) 정황상 HGE 가능성 높음. 입원 치료 진행.  - 분변 pcr pending : 감염성 질환 감별 필요    p)  - 입원  - 전해질, ALT, CRP, D-dimer  </t>
  </si>
  <si>
    <t xml:space="preserve">이기용(ref.서울종합)                    </t>
  </si>
  <si>
    <t>기침, 체중감소</t>
    <phoneticPr fontId="1" type="noConversion"/>
  </si>
  <si>
    <t xml:space="preserve">[야간 by 홍]  - a/d캔 1/2 자발로 먹음  - 컨디션 양호   - 배뇨확인  - 배변없음    S)  기본상태: B.A.R  식욕: Good  배변/배뇨: 배뇨 4회    O)  -혈액검사  CBC : leukocytosis, mild anemia susp.  Chem : NRF  Elec : mild hypochloremia  - 흉강튜브 흡인  1. 19 mL at 10:00 AM  2. 2 mL at 8:00 PM    A)  - 흉수량 점차 감소세  - 원내 저장된 자료 없어 전반적인 혈액검사 진행    P)  - 흉수량 모니터링  - CRP 모니터링  </t>
  </si>
  <si>
    <t xml:space="preserve">최경희                                  </t>
  </si>
  <si>
    <t xml:space="preserve">엔젤                                    </t>
  </si>
  <si>
    <t xml:space="preserve">S)  - 한사랑 동물병원 다시는 중  - 25분전 전자담배 작은것 2개정도먹음  - 비정형 에디슨으로 약 먹고 있다 함  - 혈압은 평소 180정도 임  - 평소에도 이것저것 다 먹는스타일  - 희석시키려 물도 많이 먹이고 오심  - 서울대 병원에서 안과다니고 계심  - 전에 커피다량먹고 탈난적도 있음  - 2달전에는 팥빵을 먹고 탈난적이 있음  - 응급처치만 하고 다니는 병원에 아침에 가기 원하심    O)  - alert  - aus : nrf  - mmc : pink  - T 38.5 HR 120 RR 30  - x-ray : Bi-renal calculi  - cbc  - chem  - elec  - CRP  - BP : 95(05:00)    Tx)  - 03:00 구토유발 : tranecxamic acid 50mg/kg iv                      -&gt; 1회구토시 다량의 담배           구토불충분하여 H2O2 투여후 3~4회구토           famo 0.5mg/kg iv           N/S 유지속도  - 05:00 혈압 95mmHg, alert  - 08:00 혈압 170mmHg,              더이상의 구토없고, 컨디션 양호   - 08:30 지금까지 괜찮으면 괜찮아질 확률이 높지만 어차피 여기 입원해 있어도 오늘 저녁까지는 수액맞으며 모니터링 하려고 했기때문에 다니는 동물병원병원에 일단 가셔서 모니터링 합니다.   - 검사결과지 필요하시면 전화요청해 주세요      ***  - 입원시키고 오전에 다니던 병원으로 가기로 하였으나 보호자분 병원에서 지켜보고 싶으시다 하여 면회실에서 같이 있기로 함    </t>
  </si>
  <si>
    <t xml:space="preserve">정이슬(ref.주연)                        </t>
  </si>
  <si>
    <t>2277(항문주위종양 전신전이)</t>
    <phoneticPr fontId="1" type="noConversion"/>
  </si>
  <si>
    <t>기립불능, 항문주위종양</t>
    <phoneticPr fontId="1" type="noConversion"/>
  </si>
  <si>
    <t xml:space="preserve">CC : 항문주위종양 및 후지파행  HPI : 1-2년 전쯤 항문종양 생김. 지역병원에서 cryosurgery 1회 및 절제술 3-4회 받으심. 이후 또 자라남. 기립불능 증상은 약 열흘 전부터 나타남. 지역병원에서 내복약 일주일 먹었고 각종 치료 받았으나 큰 개선은 없었음.      Vaccine : DHPPi none, HWP done, Deworming done  condition : 활력은 좋은 편.  Diet : 시저나 고구마, 닭가슴살 등 간식을 거의 주식으로 먹고 생활함.    GC: 최근에 끙끙대며 호흡이 불안정함.  SK : -  EENT : 스케일링 해본 적 없음. 특별한 치아 관리는 없었음.  MS : 3년전쯤에 관절이 안 좋다는 이야기 듣고 영양제 복용했었음.  CV : 심장병 있어서 심장약 꾸준히 복용 중. (3년 정도 됨)  RE : -  GI : 대변을 보긴하나 다리가 안 좋아진 뒤로 자세 잡는게 힘들어 자주 보진 못함.  UG : -  NV : 현증.    &lt;심장약 투약과 관련된 주연AH 원장님 멘트&gt;  아시메딘 키로당 0.25   에날라프릴 키로당  0.5  라식스 키로당 0.8   암로디핀 키로다 0.12  정도 하루에두번씩 2년반정도 먹여왔습니다  처음에는 기침도심하고 활력이 떨어졌었는데  약물투여후 증상이 많이 개선된거 같아 계속 유지시켜왔습니다      Objective)    Physical examination    GC :   B.A.R, BCS= 3/5, MMC= Pink, CRT &lt; 2.0 sec, Skin turgor= Normal  PLR= decreased  SK : Perianal mass (12시부터 5시 방향 위주로 크게 형성, 궤양화, 지속적인 혈액성 삼출물)  EENT :  MS :  CV : Cardiac murmur G3 (M area)  RE : Normal lung sound  GI :   UG :   NV :   후지 기립 불능  좌측 후지 강직성 부분 마비  우측 후지 완전 마비     (반응없음 :0, 반사감소 : 1, 정상 : 2, 항진 : 3)    Postural reaction    Paw position  -   FR 2 / FL 2 :   RR 0  / RL 0  Hopping -           FR 2 / FL 2 :   RR 0  / RL 0  Hemi waliking -   FR 2 / FL 2 :   RR 0  / RL 0  Wheelbarrowing -  FR 2 / FL 2  Postural extensor thrust - RR 0  / RL 0  Tactile Placing -   FR 2 / FL 2 :   RR 0  / RL 0  Visual Placing -   FR 2 / FL 2 :   RR 0  / RL 0      Hypereshesia (Back pain): Negative    Panniculus reflex   R: sacrum (normal)  / L: sacrum (normal)    Anus reflex : Positive    Superficial pain: Positive  Deep pain : Positive      Laboratory examination  CBC : Moderate leukocytosis, mild anemia, mild thrombocytosis  Elec : Hypokalemia, hypochloremia  S-chem : Hyperglycemia, hyperphosphatemia, increased BUN, ALT, GGT    [방사선검사_흉복부 by Hyuna]  Findings  1. 폐야의 전반적인 bronchointerstitial pattern  2. 2번 흉골 위쪽으로 opaque material  관찰됨 (VD에서는 관찰되지 않아 흉골림프절 또는 폐 결절의 가능성 있음)  3. 간 비대 (rib cage 뒤쪽으로 비대됨)  4. 전립선의 심한 종대 관찰됨  5. L1-5 의 endplate 등쪽 및 배쪽으로의 opaque material 관찰됨  6. L7 의 크기 매우 작게 관찰되며 배쪽 경계 불분명함  7. 양측 신장 실질의 결석 및 석회화 (좌측에서 뚜렷하게 관찰됨)  Imaging Dx &amp; DDx  - Pneumonia / Pulmonary edema / Diffuse metastasis  - Hepatomegaly  - Prostatomegaly  - Intervertebral disc disease  - Congenital L7 dysplasia or compression fracture  - Urolithiasis    [복부초음파_Full scan by Hyuna]  Findings  1. 간 실질의 다양한 크기의 다발성 고에코 결절들, 낭포 (6.4 x 7.6 mm)  2. 양측 신장 피질 에코 상승, 실질의 석회화 및 결석, 미약한 신우 확장 (좌측 3.0 mm, 우측 2.3 mm), 우측 신장의 낭포  Imaging Dx &amp; DDx  - Hepatic nodules (Metastasis / Nodular hyperplasia)  - Chronic kidney disease  Comment  - 전이 평가를 위한 CT 촬영이 추천됩니다.    Assessment)  Ddx)  1. Thoracolumbar IVDD  2. Perianal tumor      Plan)  - 신경증상의 정확한 진단 및 항문종양 전이 평가를 위해 내일 헬릭스에서 CT 및 MRI 촬영 예정.    </t>
  </si>
  <si>
    <t xml:space="preserve">조윤정(ref.서울종합)                    </t>
  </si>
  <si>
    <t>만성신부전, 유선종양</t>
    <phoneticPr fontId="1" type="noConversion"/>
  </si>
  <si>
    <t>간헐적기침</t>
    <phoneticPr fontId="1" type="noConversion"/>
  </si>
  <si>
    <t xml:space="preserve">[refer.] 서울종합AH    의뢰병원관련  - 진료후 전화완료( 카톡보고 )     주호소) 기침. 심장검진    현증경과)  - 기침 간헐적으로 켁켁거리는 증상  - 유선종양도 전체적으로 있음    O)  1. 신체검사  - Mental : alert  - T 39.1, HR 174   - BP 140mmHg  - BCS 2.5/5   - MMC pinkish, CRT &lt;1.5s  - 탈수평가 : 5% 미만    2. 혈액검사  - CBC : HCT 40.3  - Lactate : 2.8   - Electrolytes : hyperNa, hyperCl, pH 7.49  - S/C : azotemia (BUN 75.9, CREA 2.7)  - D-dimer : normal  - CRP : normal    - proBNP, SDMA : pending    3. 영상검사  [방사선검사_흉부 by Hyuna]  Findings  1. VHS 11.0v  2. 외측상 LA 위치의 불투명도 증가  Imaging Dx &amp; DDx  - Cardiomegaly  [복부초음파_Full scan by Hyuna]  Findings  1. 담낭 내 점액성 슬러지  2. 양측 신장 크기 약간 저하되어 있으며 피질에코 상승, 미약한 신우 확장 (좌측 2.0 mm, 우측 2.5 mm)  3. 양측 자궁각의 확장 및 무에코 액체 저류  Imaging Dx &amp; DDx  - Chronic kidney disease  - Uterine complex (mucometra, hydrometra)  Comment  - 담낭점액종으로의 발전 가능성이 있으므로 정기적인 추적관찰이 추천됩니다.  [심장초음파 by Hyuna]  Findings  1. MR : severe / MV remodeling : severe  2. 이완기능 저하 : stage 3 (E/A ratio , E'/A' ratio , EDVI 89.9 (Ref. 34.2))  3. 수축기능 저하 : mild (ESVI 15.2 (Ref. 12.0))  4. LA 압력 증가 : severe (E peak 1.54 m/s)  5. LA/Ao ratio : 2.15  6. LVd/Ao ratio : 2.91  DDx  - Degenerative mitral valve disease    Dx/Ddx) MVD, CKD, MGT    A)  1. 심장/신장  - ACVIM B2; 심장질환에 대해 전반적인 보호자 교육.  - 질소혈증 동반. 금일 뇨검사 실시하지 못해 다음 재검시 필요.     2. 유선종양/Uterine complex  - 심장약 투약하며 상태 안정화에 따라 수술적 제거 필요. 현재 전반적으로 유선종양 퍼져 있어 전적출 필요. 장시간 마취보다는 짧게 2회에 걸쳐 수술 진행하는 방향으로 말씀드림. 1st op + OHE    Rx)  - 내복약    Furosemide 1mg/kg BID   Pimobendan 0.25mg/kg BID   Enalapril 0.5mg/kg BID    Tx)  - 수액처치 : 피하수액 0.45 N/S 120ml    P)  - 2/5 2pm ; 신수치, lac, 소변검사  - 의뢰검사 유선안내  </t>
  </si>
  <si>
    <t xml:space="preserve">김홍재                                  </t>
  </si>
  <si>
    <t xml:space="preserve">배트맨                                  </t>
  </si>
  <si>
    <t>유기묘검진</t>
    <phoneticPr fontId="1" type="noConversion"/>
  </si>
  <si>
    <t xml:space="preserve">[길고양이 할인 20%]    cc: 기초검진/혈액검사/항체가검사    S)  - 학교에서 지내던 길고양이 무리에서 따당하던 아이라고 하심.  - 집에서 데리고 계실 예정.  - 집에 중성화 되어있는 여아 2마리 있으심.  - 아이 상태 전혀 모르시는 상황  - 오늘 데려가시기는 어려우신 상황이라 입원원하시며 가능한한 빨리 중성화하시길 원하심.    O)  - T: 39.4  - ausculation: no murmur  - 원내에서 개구 호흡 및 호흡수 빠른 편  - 양 쪽 안구 양호  - 항문 주변 부 깨끗함  - 치아상태 양호  - 혈액검사  :WBC(23.5; mild high)/NRF  - 복부 방사선  : 위 확장(음식물로 가득참)  : colon 부분의 확장 심함  - 항체가 검사  : FPV1/FHV1/FCV4    CE)  - 치아상태 송곳니 부분 잇몸의 mild한 발적 이외에 양호한 편  - 복부방사선 상 음식물로 위확장이 심한 상태이며 대장 쪽 확장관찰되는 상황. 연동운동 저하로 인해 음식물 및 분변이 정체되어있는 상태인지 단순히 음식물을 과하게 섭취해서 인지 감별 필요.  - 이 후 정상변보는지 여부 모니터링 중요  - 혈액검사 상 WBC의 mild한 상승을 보이나 위장관의 확장에 의해 일시적으로 상승된 것인지 다른 장기의 염증 상태인지는 아직 확실 하지 않은 상태이므로 추가적인 체크 필요.  - 원내에서 호흡 계속 빠른 상태. 일식적으로 긴장하여 나타나는 증상일 수 있으나 위내 팽창에 의해서도 나타날 수 있으므로 모니터링 필요.  - 원내 범백으로 입원 중인 아이 있는 상태이며, 아이 항체 거의 생성되지 않은 상태이므로 되도록이면 빨리 퇴원하셔서 집에서 모니터링 하시는 것 권해드림.  - 최소 1주일 정도는 아이 상태 체크 후 호흡기, 소화기 증상없을 시 접종 진행하신 후 중성화 수술 하시는 것 안내드림.    P)  - 필요 시 복부방사선 재촬영 후 복부 초음파   - 보호자님 오후 3-4시 쯤 내원가능하심  - 주치의 배정 후 11시 이 전에 연락드린다고 안내된 상태  - 주치의 판단하에 아이 상태 양호할 시 목욕 후 퇴원 예정  </t>
  </si>
  <si>
    <t xml:space="preserve">양회욱(ref.강북)                        </t>
  </si>
  <si>
    <t xml:space="preserve">핑크                                    </t>
  </si>
  <si>
    <t xml:space="preserve">[refer.강북]    의뢰병원관련  - 진료전 전화완료(O)   - 진료후 전화완료(O)   - 초진일 전화 안됨(  )  - 원장님 요청사항 :    주호소)  기침.     현증경과)  동거묘 10마리. 동거묘 중 설사하는 아이와 호흡기 안 좋은 아이가 있음.   이번주 들어와서 기침 심하게 보임. 콧물 없고 기침만 심하게 보이며 개구호흡까지도 보임. 저녁이 유독 심함.  다른 검사는 진행하지 않음.     아직 젖 떼지 못 하고 설사해서 아직 예방주사 못 함. 15일정도 되었음. 형태 있는 무른 변 정도이며 정상일 때도 있음. 따로 약 먹이시는 것은 없음.   온 집안 식구가 ring worm으로 고생하심. 핑크도 옮은 것 같음. 그 이후 기침이 심해짐.     예방접종)  - 아직 진행 못 함.     사육환경)  - indoor. 동거묘 10마리. 엄마, 아빠 동배 등.     O)  1. 신체검사  - Mental : alert. 활발.  - T 38.5, HR 180, RR 24  - BCS 4/9  - 청진 시 NRF  - 기침 자극에는 반응 없음.   - 콧물 등 분비물 없음.   - 가져오신 동영상 자료 확인 시 기침 양상 약간 wet cough, high pitch sound 들림.   - no murmur, no crackle. 폐음 양호.  - 호흡기 panel 팝애니랩 swab 의뢰.    2. 혈액검사  - CBC : WBC 7300  - SAA : 22.1 (0-5)    3. 영상검사  [방사선검사_흉부 by Hyuna]  Findings  - 전반적인 폐야의 alveolar pattern 과 기관분지부 주변의 심한 bronchointerstitial pattern 혼재됨  Imaging Dx &amp; DDx  - Pneumonia  - Pulmonary edema      Dx/Ddx)  - Pneumonia  - Bronchitis    A)  - 기관지염, 폐렴에 의한 증상으로 판단됨. PCR 결과에 따라 내복약 교체될 수 있음.   - 폐 상태 좋지 않고, 집에서 관리 어려운 점 들어 입원 권하였으나 원치 않으심. 통원치료 하기로 하였음. 자주 내원하여 네뷸라이져 치료 받기로 하심.     Rx)  - 내복약 :  Amoxicillin clavurinic acid 12.5mg/kg BID PO  Famotidine 0.5mg/kg BID PO  Bromhexine 1mg/kg BID PO  Acetylcysteine 20mg/kg BID PO    - 플루맥스(FLUMAX)    Tx)  - nebulization (NS w/ genta, 뮤코미스트)    P)  3일 뒤 내원. 1/29 흉부 방사선 촬영 및 네뷸라이져 치료 예정.     </t>
  </si>
  <si>
    <t xml:space="preserve">김영미(Ref,광화문)                      </t>
  </si>
  <si>
    <t xml:space="preserve">환희                                    </t>
  </si>
  <si>
    <t>만성신부전</t>
    <phoneticPr fontId="1" type="noConversion"/>
  </si>
  <si>
    <t>기침, 구토, 식욕부진</t>
    <phoneticPr fontId="1" type="noConversion"/>
  </si>
  <si>
    <t xml:space="preserve">1.CC : 심부전, 신부전    2.HPI   -  2년 이상 간수치가 높았다고 들으심 (간보호제 지속 복용)  - 9월 부터 기침 시작되어 광화문 AH 내원  : 3년 전에 기관지가 좋지 않고 심장이 조금 커졌다고 들으심  :: 기관지 확장제, 염증약 - 투약 중 호전, 5일 정도씩 산발적 복용  - 12월 초 경 목에서 뽀글뽀글 하는 소리가 남, 당시 심장 문제일 수 있다고 처음 들으셨음  : 12/25 경 숨이 가쁘기 시작, 다른 전신 증상은 없었음  - 12/28 가로수 병원 내원  : 혈액검사, x-ray  :: 폐부종 확인되어 치료, 심장약(tid 약물 받으심)   ::: 투약 후 호흡과 기침은 다소 호전  - 투약 후 신장수치 상승  - 1/3 부터 신장수치 더 상승하여 점심약 제외 (이뇨제만 있었음)  : 피하수액, 영양제(?)는 거의 매일 투약, 제토제  - 2주 전부터 구토 및 식욕저하 시작  - 췌장염 검사는 내원 마지막 날 실시, 음성이었다고 들으심  : 어제 오늘은 구토 하지 않음    3.PHI   (1)MED : 심장약 2회, 과립, 캡슐(아조딜), 간보호제, 신장보호제(레날), 약물 용량 등은 확인 하지 못함    (2)SUR : 2살 경 중성화 수술  (3)TRU : -  (4)VAC : all+, HW+  4.Diet : 원래 intestinal low fat,  오리고기, 닭가슴살 죽, K 보충제  5.EH : 4마리 키우시다가 마지막 아이임, indoors, alone, 산책거의 안함  6.Systemic   (1)GEN : 기력 및 체중 감소 (원래 6.3에서 현재 5.9 kg)  (2)Skin : -  (3)Nervous : -  (4)EENT : 원래부터 실명상태, 편측은 안로 진행 상태  (5)RES : 현증  (6)CV : 현증?  (7)GI : 식욕감소 및 구토  (8)UR : 음수는 잘하고 있음, 소변은 잘 보고 있음  (9)REP : 유선 종양, 오래 전부터 있었으며 갈수록 커짐  (10)MS : -  (11)NS : -    S)  - 기력저하, 탈수는 심하지 않음 (말단 상태 비교적 양호)  - 체중감소에도 불구하고 현재 BCS 5/9 (근육량은 감소)  - OU) blindness  - 전반적인 DJD 의심 및 경미한 back pain  - 복부 촉진시 복압 항진 있으나 명확한 통증은 아님  - 유선종양 T2~3     O)  - Apical beat moderately increased  - G II/VI systolic murmur in Lt apex  - G III/VI systolic murmur in Rt apex    [방사선검사_흉부 by Hyuna]  Findings  1. VHS 9.3v  2. 폐야의 전반적인 mild to moderate bronchointerstitial pattern  Imaging Dx &amp; DDx  - Pneumonia / Pulmonary edema  [복부초음파_Full scan by Hyuna]  Findings  1. 담낭 내 다량의 슬러지 (점액 축적은 관찰되지 않으나 점액종 발전 가능성 있음)  2. 양측 신장 피질 에코 상승 / 신장 크기 및 모양 양호  3. 방광 벽의 심한 비후 (7.0 mm)  4. 췌장의 비후 (12.2 mm) 및 에코 상승  Imaging Dx &amp; DDx  - Interstitial or glomerular nephritis  - Cystitis  - Chronic pancreatitis  [심장초음파 by Hyuna]  Findings  1. MV remodeling : mild / TV remodeling : severe  2. TR : 4.19 m/s   3. PR : 3.31 m/s  4. RV hypertrophy &amp; dilation  5. RA dilation  6. MPA, RPA, LPA dilation  7. Flattening septum &amp; paradoxical septal motion  DDx  - Degenerative bivalvular disease   - Right-sided congestive heart failure  - Pulmonary arterial hypertension  Comment  - 우심확장에 의한 좌심의 압박이 있으나 MR, LA 압력 증가 등의 심원성 폐수종을 유발할 근거가 부족하므로 전반적인 폐의 침윤은 Pneumonia 또는 Noncardiogenic pulmonary edema 의 가능성이 높습니다.    A)  - 보호자분 전반적으로 많이 불안정하신 상태로 정확한 문진에 상당한 지장 있었음  - 또한 과거 다른 동거견들 큰 병원에서 사망했던 기억이 있어 입원은 원치 않으심  - 검사결과,  1. 심장  : 중증도 이상의 TR/PAH가 주 문제로 보이며, 심인성 폐부종을 유발하기 어려운 상황  :: 우심의 overload로 좌심이 압박되어 심박출량 감소될 수 있는 상태로 향후 실신이나 sudden death 가능한 부분 고지  2. 기침, 호흡 관련  - 오래 전부터 지속된 기관지 협착증 및 현재 폐혈전이 강력히 의심되는 상태임, 또한 일부 비심인성 폐수종 또는 폐렴 동반상태가 현증의 주원인으로 판단됨  3. 신장  - 현재 CKD I~II 정도로 추정되며, 잠재적인 CKD + 신전성질소혈증(이뇨제 및 닭가슴살 급여) + cardiorenal syndrome type I 의 영향이었을 것으로 생각됨  - SDMA 의뢰하고 향후 지속적인 관리 필요  4. 간수치 관련  - 이 전 수치에 비해 급등하여 추가적인 급성 손상원인 (약물, 식이, 간식 및 기타)이 명확히 있을 것으로 생각되나 병력상 확인은 불가한 상태, 기저질환 자체보다는 의인성 문제로 판단되므로 재검하면서 추이에 따라 재판단 필요  5. 기타  - 만성췌장염, 담낭염 및 초기 점액종  - 방광염 (금일은 요가 없어 천자하지 못함)    C/E)  - 음수 1일 500ml 이상, 기타 제반 식이 및 모니터링 사항에 대한 교육    P)  - 1주 후 재검 : 임상증상 및 식욕/구토, BNP/SDMA 결과 상담 및 d-dimer/흉방/신장 수치 등 감안하여 약물 재조정  - 의뢰병원 연락 완료, 추후 진료보고서 발송  </t>
  </si>
  <si>
    <t xml:space="preserve">김순주                                  </t>
  </si>
  <si>
    <t xml:space="preserve">왕순이                                  </t>
  </si>
  <si>
    <t>미용 가위에 혀 절상</t>
    <phoneticPr fontId="1" type="noConversion"/>
  </si>
  <si>
    <t xml:space="preserve">1,338,000원 수납 완료. - 다올    S)  - 미용사분.  - 호텔중인 아이이고, 원보호자분 지방에 계심.  - 미용하다 혀 절상.   - 요즘 평소 기침증상 있었고, 다니시던 병원에서 2주정도 후에 좋아질 거라고 했으나 아직 호전은 없음.     O)  - 혀 앞쪽 좌측 1cm가량 절상   - 좌측 murmur G2  - 전해질 : mild hypernatremia  - CBC : thrombocytosis  - Chem : NRF  - CXR : VHS 9.5 / mild LA bulging susp.    A)  - 마취 위험성 충분히 고지해드렸고, 술 후 폐부종 가능성도 안내드림.   - 술 후 유동식 급여 및 재수술 가능성도 안내.    P)  - 내일 2시 퇴원 예정.   </t>
  </si>
  <si>
    <t xml:space="preserve">신철                                    </t>
  </si>
  <si>
    <t xml:space="preserve">구름이                                  </t>
  </si>
  <si>
    <t>중성화수술</t>
    <phoneticPr fontId="1" type="noConversion"/>
  </si>
  <si>
    <t xml:space="preserve">390,000원 결제하셨습니다 -준민        동물등록 내장형도 같이 상담 원하심  효정    CC: 항체가검사, 남아중성화    [S]  - 활력, 식욕 양호  - 배변, 배뇨 양호    [O]  - 청진상 특이사항 없음  - 혈액검사    : HCT 42.1    : ALT 137  - 항체가검사: CDV 5.5, CPV 6  - 송곳니 및 작은어금니 유치 확인됨    [Sx. by 송]  - Prescrotal midline incision  - Orchiectomy w/ Maxon 4-0 (close tech.)  - Skin closure w/ Blue-nylon 4-0  - NRF    [P]  - 비용부담으로 유치발치는 원치 않음  - 동물등록 내장형 진행  - 익일 11시 반 후처치 예정  - 2/4 10시 실밥제거 예정  </t>
  </si>
  <si>
    <t xml:space="preserve">김유현(ref. 성북 행복한)                </t>
  </si>
  <si>
    <t xml:space="preserve">이강한                                  </t>
  </si>
  <si>
    <t>후지마비</t>
    <phoneticPr fontId="1" type="noConversion"/>
  </si>
  <si>
    <t xml:space="preserve">CC: 후지마비  HPI: 어제 저녁쯤에 보호자분이 밟으심. 당시 통증 호소만 있다가 오늘 아침에 보니 뒷다리를 잘 못씀    Vaccine: 모든 예방 접종 진행함.  condition: 좋음. 활력 식욕좋음.  Diet: 일반 건사료, No table food    GC: 아픈 부분 전혀 없이 너무 잘 지내다가 이번에 사고 후 병원 갔음.  SK:   EENT:   MS:   CV:   RE:   GI:   UG:   NV:     Objective)    Physical examination    GC : B.A.R   /BCS= 3/5  /Pink mucous membrane / Normal skin turgor  SK : -  EENT : -  MS : -  CV : -  RE : -  GI : -  UG : -  NV :  (반응없음 :0, 반사감소 : 1, 정상 : 2, 항진 : 3)    Postural reaction    Paw position  -   FR  2/ FL 2 :   RR 0 / RL 0  Hopping -           FR  2/ FL 2 :   RR 0  / RL 0  Hemi waliking -   FR 2 / FL 2 :   RR 0  / RL 0  Wheelbarrowing -  FR 2 / FL 2  Postural extensor - RR 0  / RL 0  Tactile Placing -   FR 2 / FL 2 :   RR 0  / RL 0  Visual Placing -   FR 2 / FL 2 :   RR 0  / RL 0      Spinal reflex    * Hindlimbs  Patellar reflex - RR 2/ RL 2  Cranial tibial m. reflex - RR 2/ RL 2  Gastrocnemius m. reflex - RR 2/ RL 2  Withdrawal reflex - RR 2/ RL 2      Hypereshesia (Back pain):     Panniculus reflex   R: L3    / L: L3    Anus reflex : Positive    Deep pain : Positive (both)  Superficial paine : Negative (both)    Laboratory examination  CBC : N.R.F  Elec : N.R.F  B-gas :   S-chem : Mildly increased BUN, mildly decreased ALP  Coag :     Radiographic examination  : Disc space narrowing of L1-2, L3-5  : Mild bronchointerstitial pattern (By Hyuna)      Assessment)  Ddx)  Thoraco lumbar IVDD (L1-3)      Plan)  - 금일 이안영상의학센터에 MRI 촬영 예정    의뢰원장님께 문자 보고  "안녕하세요 원장님. VIP 동물의료센터 외과 과장 안승엽 수의사입니다. 의뢰해주신 이강한은 오전에 내원해서 신경검사, 마취전 혈액검사, 흉부 방사선 검사 진행하여 요추쪽의 IVDD가 의심되어 방금 이안영상센터로 MRI 촬영 위해 출발하였습니다. 검사 결과 나오거든 또 연락드리도록 하겠습니다. 감사합니다!"      * MRI 가소견  : L1-2 왼쪽에서의 압박률 50%의 IVDD 관찰됨. 그 외 나머지 특이소견 없음.      * 보호자 통화  : 가소견상 첫번째, 두번째 요추 사이에서 디스크 탈출증이 진단되었습니다. 압박률이 높아 빠른 수술적 감압이 지시됩니다.    보호자: 우선 가족들과 수술에 대하여 상의한 후 연락드리겠습니다.  안: 수술 실행 시간이 늦어질 수록 예후가 안좋아질 수 있습니다. 빠른 수술 결정 내려주시기 바랍니다.  </t>
  </si>
  <si>
    <t xml:space="preserve">김지원                                  </t>
  </si>
  <si>
    <t xml:space="preserve">뽁이                                    </t>
  </si>
  <si>
    <t>위장염</t>
    <phoneticPr fontId="1" type="noConversion"/>
  </si>
  <si>
    <t xml:space="preserve">657,000원 결제완료_효정    s)  - 금요일 저녁에 족발 소량 먹음. 밤사이 구토 3-4회.   - 오늘 아침 추가적으로 구토 1회 더.  - 금식시키심.   - 기력저하.   - 마지막 생리 지난 여름.  - 동거견 1마리.     o)  - BT 39.4  - CRT &lt;1.5s    - CRP 172  - cPL &gt;2000    [복부초음파_Local scan by Hyuna]  Findings  1. 췌장의 비후 (16.0 mm) 및 저에코성 변화  2. 췌장 주변 복막 에코의 심한 상승  3. 소장의 부분적인 심한 확장 및 액체 저류, 운동성 거의 없음  4. 난소 및 자궁 양호  Imaging Dx &amp; DDx  - Acute pancreatitis with peritonitis  - Gastroenteritis    Dx. Pancreatitis / Peritonitis / Gastroenteritis    a)  - 사람음식 (족발) 급이 후 심한 췌장염/위장염 촉발된 상태로 판단.  - 입원 처치하 모니터링 필요.    p)  - 입원  - CRP, 전해질.  </t>
  </si>
  <si>
    <t xml:space="preserve">박현                                    </t>
  </si>
  <si>
    <t xml:space="preserve">몽                                      </t>
  </si>
  <si>
    <t xml:space="preserve">CC) 설사, 혈변    S)  - 설사기가 있는지 5일 정도 됐는데 핏기가 있었고, (고동색), 어제 낮에 고기 조금 먹고 오늘까지 안먹음  - 어제 새벽에 공복성으로 노란색 구토 해놓은 것 같아요.   - 조금 피곤하면 설사하다가 나았다가 유산균 계속 먹고 있는데 주기적으로 계속 하는 것 같아요.   - 절식하면 좋아지곤 했어요.   - 지난 8월 내원해서 주사맞고 유산균 먹였을 때는 바로 괜찮아졌고, 캔은 안먹어서 안먹였어요.   - 그때는 구토를 많이 했었는데 이번에는 구토는 한 번 이외에 없어요.     O)  1. P/E  - T P 180 R 30  - Auscultation: bilateral murmur g2  - MMC: pink (dry) CRT 2 sec  - 복부촉진  - dehydration: skin turgor delay, dry mucous membrane, CRT delay 7~8% dehydration    [복부초음파_Full scan]  Imaging Dx &amp; DDx  - Chronic kidney disease  - Cystitis  - Colitis  Comment  1. 양측 신장 피질 에코 상승, 불규칙한 변연, 다발성 결석 확인됨  2. 방광벽의 미약한 비후 (2.6 mm) 및 불규칙한 내벽 증식  3. 내림결장의 뚜렷한 벽 비후 (2.7 mm) 확인됨 / 그 외 위장관 및 췌장의 이상소견 관찰되지 않음  Radiologist: 이현아, DVM, MS    A) Colitis, Dehydration, Pancreatitis susp.  - 신체검사 상 탈수 심하게 확인되고 혈액검사 상 pcv 상승, Alb 상승 등 탈수소견 보임  - 지속된 설사로 인한 전해질 불균형 (Hypernatremia, hyperchloremia, hypokalemia) 확인됨  - BEecf 감소, anion gap 증가 확인되어 metabolic acidosis 있는 것으로 보이며 pH 정상 pCO2 낮아 보상작용 있는 것으로 보임. H/S 수액처치  - 분변 검사 상 염증세포 다수 및 상피세포 이형성. abnormal flora확인되고 초음파 상에서 대장벽 두꺼워져 있어 대장염 추정  - 췌장염 키트 양성으로 수치 높으나 영상 상 췌장 에코 큰 이상 없으며 소장에 특이적인 사항 없어 심한 탈수에 의한 상승 가능성 있음. 만성적인 췌장염 있었을 가능성 존재  - 신장 내 결석 다수 확인되며 피질의 에코 상승, 불규칙한 변연 확인되어 만성 신부전 단계로 보이나 신장수치는 아직 정상으로 확인됨. 추후 신장수치 모니터링 필요할 것으로 보임  - 탈수교정 및 전해질 불균형 교정위해 입원처치 진행 24시간 정도 소요될 예정  - 익일 오후 또는 2일 후 (금요일) 퇴원고려  - 혈변 및 설사에 대해 항생제 및 지사제, 유산균 처방    Tx)  - fluid therapy: H/S 5 ml/kg/hr   - famotidine 0.5 mg/kg IV bid  - metronidazole 10 mg/kg IV bid  - metoclopramide 0.4 mg/kg IV bid  - 킹벨린 (TS) 1.5 ml SC    Rx)  - 식이: intestinal low fat RER  - sucralfate 2.5 ml/dose PO tid  - 스멕타 3 ml/dose PO bid  - 락토벳 1포/day PO    P)  - 입원하여 수액처치 및 소화기 증상 모니터링  - 익일 탈수평가 및 CBC, 전해질 측정 양호할 시 오후 퇴원 (또는 2일 후 퇴원 고려)    </t>
  </si>
  <si>
    <t xml:space="preserve">이소정(ref.호담)                        </t>
  </si>
  <si>
    <t xml:space="preserve">민트                                    </t>
  </si>
  <si>
    <t>토이푸들</t>
  </si>
  <si>
    <t>요골 골절</t>
    <phoneticPr fontId="1" type="noConversion"/>
  </si>
  <si>
    <t xml:space="preserve">타병원에서 우측전지수술함.  수술후 또 이상이 있는 것 같아 다른병원 내원했으나 별다른 이상없다며 2~3개월간 깁스만 진행.    금일 호담에서 뼈가 제대로 붙지않은 것으로 확인됨.  본원 레퍼환자로 보냄.    CC :   HPI : 반년 전에 왼쪽 요골 골절. 제주도에서 외고정 수술 받음. 골 유합 판정 후 핀 제거했으나 부러졌던 곳에 재골절 일어남. 변위가 심하지 않아 깁스만으로 유지. 직접 체중 지지 없이 스플린트로 체중 지지 하고 있었음.        Vaccine :  condition :  Diet :    GC:  SK : -  EENT : -  MS :  CV : -  RE : -  GI : -  UG : -  NV : -    Objective)    Physical examination    GC :  B.A.R. Normal skin turgor, PLR: Normal, CRT &lt; 1.5 sec. BCS: 3/5  SK : -  EENT : -  MS : 우측 전지 체중지지 불가. Lameness G5  CV : -  RE : -  GI : -  UG : -  NV : -    Laboratory examination  CBC : N.R.F  Elec : N.R.F  B-gas :  S-chem : N.R.F  Coag : Normal    Radiographic examination  : Transverse fracture and nonunion of right distal radius and ulna   : Decreased opacity of right forelimb - Disuse atrophy (By Hyuna)      Assessment)  Dx)  Non-union of the Rt. radius and ulnar Fx    Plan)  - 수요일 (1/31) 수술 예정  </t>
  </si>
  <si>
    <t xml:space="preserve">이신규                                  </t>
  </si>
  <si>
    <t xml:space="preserve">포테                                    </t>
  </si>
  <si>
    <t>낙상 후 발작</t>
    <phoneticPr fontId="1" type="noConversion"/>
  </si>
  <si>
    <t xml:space="preserve">578000원 선결제(by 원)    S)  - 접종 한차례 했다고 듣고 2일전 분양  - 조금전 책상위에 올려 놓았다가 떨어져서 발작증세 일어남    O)  - aus : NRF  - T38.5, HR 96  RR 30  - x-ray :전반적인 mild한 폐침윤  - 노력성 호흡  - cbc  - chem  - elec   - CRP : &lt;10  - lactate : 4.1  - 유연    DDx) 폐출혈, 폐부종, 뇌손상    Tx) dexa 0.1ml, famo 0.1ml, furo 0.2ml, tranexamic 0.1ml        tra 0.05ml iv    CE)  - 현재 호흡상태가 좋지 않아 제한된 검사진행합니다.   - 걷는것으로 보아 사지골격은 괜찮은것 같고 엑스레이상의 골절 소견은 보이지 않으나 두개부의 골절은 추후에 검사 진행할수 있습니다.   - 폐출혈의 가능성이 크고 폐부종도 고려하여 이에 대한 병해 치료 하겠습니다.   - 지금부터 1~3일안에 언제든지 응급상황 나타날수 있습니다.   - 경과는 치료하면서 지켜봅니다.   - 주치의 선생님 오후 2시이후 연락드리겠습니다.   - 중간에 연락드리는것은 좋지 않은 소식을 전해드릴 가능성이 큽니다.     ***  - 비용이 얼마가 들어도 할수 있는것 다 해달라고 하심  - 오전 11~1시에 면회오실것입니다. 미리 주치의 선생님 배정하고 면담 준비하시면 됩니다.   - 오전통화로 상태는 내원당시와 비슷하다고만 말씀드렸고, 혈액검사결과는 오시면 종합판단해서 설명해주시면 됩니다.       &lt;주간 모니터링 by 가영&gt;  -mental (alert.responsive)  -MMC (normal)  -CRT (slightly delayed)    -배뇨 3회/ 정상배변 1회  -오전10시 수액처치 이후 호흡 수 빨라짐  -오후2시 수액처치 중단. furo CRI 진행  -오후 6시 furo CRI 중단     -6:00 am (36) -&gt;furo bolus IV (1.7mg/kg)  -7:00 am (42)  -8:00 am (60)  -10:00 am - &gt; 수액처치 (4.3ml/hr)  -11:00 am - &gt; 배뇨 확인  -12:00 pm (84 SRR) -&gt;furo bolus IV (1.7mg/kg)  -1:00 pm (96 SRR) - &gt; 배뇨 확인  -2:00 pm (90 SRR) - &gt;furo CRI (1mg/hr/kg for 6hr)  -3:00 pm (90 SRR)  -4:00 pm (72 RR)  -5:00 pm (70 RR) -&gt; 배뇨 확인  -5:30 pm (100 RR)  -5:40 pm (92 RR)  -6:00 pm (62RR) - &gt;furo CRI 중단/수액처치 (4.3ml/hr)  -9:00 pm (68 RR)    &lt;blood exam&gt;  -CRP: 증가 (&lt;10 - &gt; 97.9)    -Hct: 증가 (33.9 - &gt; 34.4)  -WBC: 증가 (5.9 -&gt; 16.4)  -PLT: 증가 (432- &gt; 488)    </t>
  </si>
  <si>
    <t xml:space="preserve">김세희(ref.주)                          </t>
  </si>
  <si>
    <t xml:space="preserve">노랑이                                  </t>
  </si>
  <si>
    <t>우측 눈 잘 못뜸</t>
    <phoneticPr fontId="1" type="noConversion"/>
  </si>
  <si>
    <t xml:space="preserve">몸무게는 진료시 재주세요    Dr.조서현    Subjective)    CC : 우측 눈 이상  HPI : 2일 전부터 우측 눈을 잘 못뜨고, 아파하며, 눈이 뿌옇게 보이는 증상. 치주염 치료를 지속적으로 받고 계심. 한달 전부터 치주쪽이 좋지 않아 치료중.    Vaccine : All done, DW unknown  condition : Indoor, 1 companion cat.  Diet : normal dry food    GC:  Depressed. good Urination/good Defecation/decreased Appitite/no Vommiting  SK : none  EENT : otitis externa, OD : corneal color changed,  MS : none  CV : none  RE : Coughing recently.  GI : none  UG : none  NV : none    Objective)    Physical examination    GC : Mentation=  Alert,    /BCS= 3/5   /MMC=  Pink   /PLR= Normal     /CRT &lt;1.5sec    /Skin turgor= normal  SK : NRF  EENT :   Ophrhalmologic examination   - OD : Corneal edema, Episcreral congestion, conjuctival hyperemia, Normal vision, Brephalospasm.    - OS : NRF  MS : NRF  CV : NRF  RE : Mild coughing, No discharge  GI : NRF  UG : NRF  NV : NRF    Laboratory examination  CBC : NRF  Elec : NRF  B-gas : NRF  S-chem : NRF    Radiographic examination  : Not performed.    Assessment)  Ddx)  Conjuctivitis (infection)  Allergic conjuctivitis  Infectious viral disease    Plan)  우안의 결막염 증상 의심됨.    해당증상은 바이러스 감염에 의한 증상발현일 가능성 있음.    고양이 호흡기 패널 PCR pending     금요일 내원 예정.  </t>
  </si>
  <si>
    <t xml:space="preserve">사나영(ref.주-본원귀속)                 </t>
  </si>
  <si>
    <t xml:space="preserve">엘라                                    </t>
  </si>
  <si>
    <t>인후두허탈</t>
    <phoneticPr fontId="1" type="noConversion"/>
  </si>
  <si>
    <t>무호흡성 강직</t>
    <phoneticPr fontId="1" type="noConversion"/>
  </si>
  <si>
    <t xml:space="preserve">[refer.주]    의뢰병원관련  - 진료전 전화완료(  )   - 진료후 전화완료(  )   - 초진일 전화 안됨(O) 익일 전화드릴 예정.   - 원장님 요청사항 :    주호소)  잘 때 숨을 제대로 못 쉼.     현증경과)  잘 때 갑자기 짖으면 강직되면서 옆으로 넘어짐. 1분 정도 지속되다가 금방 양호해짐. 자다가 무호흡증 오면서 꽥꽥거리고 강직됨. 코를 원래 자주 고는 타입.   깨어있을 때 그러지 않고 잘 때 그러함. 요즘들어 매일매일 하루에도 수회차례 보임.   자주 그러함. 북악AH 진료 받았었음. 심장 때문이라고 얘기 듣고 내복약 먹다가 양호해져서 끊었음. 심장약 먹을 땐 빈도는 줄었으나 아에 없어지진 않음.  2개월 전 중단. 6개월 간 복용.   기침 간헐적으로 보임.   최근 1kg 넘게 살 빼고나서 호흡 많이 좋음.     예방접종)  - HW (+) 하트가드 매달 진행중.    사육환경)  - indoor, 동거견 3마리    사료)  - 일반사료.     O)  1. 신체검사  - Mental : alert  - HR 120, RR 24  - BP (#3) : 90  - BCS 7/9  - MMC pink, CRT 1s  - 탈수평가 : 5% dehydration  - Lt. murmur G3-4    2. 혈액검사  - ALT, ALP 경미한 증가.  - 전해질 : hypoNa,K,Cl  - d-dimer : 0.2    3. 영상검사  [방사선검사_경부,흉부 by Hyuna]  Findings  1. 흡기 시 50% 가량의 인두 공간이 좁아짐  2. 기관 연골의 노령성 변화 관찰되나 기관허탈, 기관지허탈은 관찰되지 않음  3. 연구개 노장 및 비후 있을 것으로 판단되나 인후두 부위의 detail이 명확하지 않으므로 후두경으로의 확인이 추천됨  4. VHS 12.6, 복배상에서의 양심 종대 관찰됨  5. 심기저부 주변 및 우측 후엽의 mild bronchointerstitial pattern  Imaging Dx &amp; DDx  - Pharyngeal collapse  - Soft palate elongation  - Cardiomegaly  - Pulmonary edema    [심장초음파 8.6kg by Hyuna]  Findings  1. MR : moderate / MV remodeling : moderate  2. 이완기능 저하 : stage 2 (E/A ratio 1.12, EDVI 64.8 (Ref. 43.8))  3. 수축기능 : 양호 (ESVI 10.8 (Ref. 16.1))  4. LA 압력 : 양호 (E peak 0.86 m/s, E/E' 7.78)  5. LA/Ao ratio : 1.27  6. LVd/Ao ratio : 1.99  7. TR : 3.46 m/s  / TV remodeling : severe  8. PV doming, mild PR  9. RA, RV dilation, RV hypertrophy  DDx  - Degenerative mitral valve disease   - Pulmonary arterial hypertension     4. ECG  - NRF    Dx/Ddx)  - Pharyngeal collapse  - Soft palate elongation  - Degenerative mitral valve disease   - Intracranial seizure    A)  - 본 증상은 1. 연구개 노장, 인후두허탈 등에 의한 상부 기도 폐색에 의한 증상. 2. 심원성강직. 3. 뇌내성 강직 등의 가능성을 생각해 볼 수 있음. 1.2번 가능성이 높을 것으로 생각됨. 우선 심장관리 진행하고도 증상호전 안 될 시 후두검사 혹은 연구개노장 수술 진행 고려될 수 있음을 안내드림.   - 반드시 체중감량 해주시도록 안내.      Rx)  - 식이 : Hills metabolic 1컵/하루   - 내복약 :  Furosemide 1.5mg/kg BID PO  Pimobendan 0.25mg/kg BID PO  Enalapril 0.5mg/kg BID PO  Spironolactone 1mg/kg BID PO  Sildenafil 1mg/kg BID PO    Prednisolone 0.5mg/kg BID PO  Famotidine 0.5mg/kg BID PO    페디라산 1포/day PO    P)  - 일주일 뒤 상태 체크 및 신장수치, 청진 재검 예정. 필요 시 방사선. 2/6  </t>
  </si>
  <si>
    <t xml:space="preserve">김현지(ref. 저스트벳)                   </t>
  </si>
  <si>
    <t>만성설사, 장종양</t>
    <phoneticPr fontId="1" type="noConversion"/>
  </si>
  <si>
    <t xml:space="preserve">1.CC : 만성 설사    2.HPI   - 2차병원에 의뢰도 해보고 약도 변경해였지만 몇달동안 호전되지 않음  - 2017년 10월경 BCS 5/9 4kg  - 구토.식욕부진으로 검사에서 장종양, 파열로 타 병원에서 응급수술 하여 맹장부위 종양 포함하여 회장 맹장 결장 부위 약 20cm 정도 절제 후 복막염으로 일주일정도 입원후 퇴원.  - 장종양은 조직검사 의뢰: leiomyosarcoma or possible gastrointestinal stromal tumor 로 이후 형광염색검사가 필요하다고 했으나 더이상 진행하지는 않음  - 이후 메트로니디졸, AMC, 로페라마이드, 파모티딘 처방받아 약 2~3주간 복용  - 2달동안 설사 지속되었으나 짧은창자증후군 가능성 있어 좀 더 지켜보기로 하여 내복약 복용은 중단하고 유산균 제제만 처방. 변상태 호전없음  - 수술 약 3달 후 췌장염, 구균증식되어 항생(메트로,AMC) 처방하여 췌장염은 완화, 구균도 감소.  - 이후에도 설사 지속되어 항생제 장기 복용해보고자 하였으나 시도하였다가(약 3주정도) 전혀 변화 없어 중단된 상태  - 중간에 PDS도 1mg/kg BID 2주 0.7mg/kg BID 1주 복용하였다가 중단.  - 현재 사료는 LOW FAT , 라이펙스(췌장효소제) 복용  - 현재까지 설사 호전되지 않고 체중은 2.6kg 감소  - 그동안 다시 2차급 병원에서 초음파 검사 하였으나 특별한 전이 소견,장 염증소견은 관찰되지 않는다고 하였고 그 병원에서는 우선 다시 항생제 및 지사제 복용해 보자고 하여 복용중이였으나 로페라마이드 처방 후 배변실금증상이 나타나 현재 중단한 상태  - 다양한 치료해도 설사 개선되지 않아 수원 본 AH ref 해서 CT 등 상위검사 했으나 증상 개선되지 않음.  - 전혀 설사증상이 완화되지 않고 체중도 감소하여 혹시 다른 처방이나 치료방법이 있을까하고 문의  - 다른 이차 병원에서 지사제를 받았는데 변을 더 지림, 약을 끊었더니 지리는 것은 더 줄어듦  - 며칠 전 소뼈를 좀 주심, 배변 횟수가 감소 (1일 10회 정도에서 현재는 6회 정도로 줆어듦)  - 간이나 흉강에도 전이 되었었음    3.PHI   (1)MED : for this symptoms  (2)SUR : 중성화, 장종양 수술, 스케링일 발치  (3)TRU : -  (4)VAC : 마지막 한 지 1년 여 경과  4.Diet : 사료 갈아서 물에 섞어 급여 (intestinal low fat) 유산균  + lypex 등  5.EH : indoors, w/ 3dogs  6.Systemic   (1)GEN : 활력이나 기력은 감소  (2)Skin : poor  (3)Nervous : -  (4)EENT : -  (5)RES : -  (6)CV : -  (7)GI : 대장성 설사 지속, 색은 짙은 편, 냄새는 wax &amp; wane, 구토는  없음  (8)UR : 음수/배뇨 잘함   (9)REP : -  (10)MS : -  (11)NS : -    S)  - BAR, but 심한 악액질 (BCS 2/9)  - 복부촉진시 복압항진 있으나 명확한 복통은 불명  - Dental 양호, normal LN    O)  - Apical beat moderately increased  - GI very faint murmur and gallop sound in Lt apex  : 극초기 MMVD 또는 현경과에 따른 생리적 murmur 추정됨     [방사선검사 by Hyuna]  - No remarkable findings  [복부초음파_Full scan + GI by Hyuna]  Findings  1. 담낭 벽의 전반적인 비후 (3.1 mm)  2. 간, 비장, 신장 등 실질 장기의 전이는 관찰되지 않음  3. 소장의 부분적인 corrugation, 근육층 비후 (1.3 mm)  4. 대장의 심한 확장 및 연변 저류  Imaging Dx &amp; DDx  - Cholecystitis / Cholangiohepatitis  - Gastroenteritis / IBD / Intestinal lymphoma  - Colitis  Comment  - 환자의 BCS가 낮아 복강 내 지방조직에 의한 장기간의 구분이 잘 되지 않으며 rib cage 안쪽 구조물의 확인이 어려우므로 이전에 발생한 종양 전이의 확인을 위해서는 CT촬영이 추천됩니다.    A)  - 과거 소징일부~대장일부에 걸친 악성 종양으로 수술 받은 환자  - 만성적인 대장성 설사로 내원했으나, 체중 감소 등 일부는 소장성 문제도 같이 보이고 있음  - 검사결과, 현 시점에서 명확한 종양의 잔존 또는 전이 여부는 불분명하나 일부 소장분절은 아래의 원인 감별 및 관리후에도 잔존시 종양가능성을 배제할 수는 없음  - 관련 증상 지속의 원인으로 추가 고려/감별 대상으로  1) 만성경과와 기왕력에 따른 과민성 장증후군  2) 추가적인 감염체 배제  3) 소화기 외적 원인 (갑기저, 췌장염, 담낭염 등)  4) IBD 및 PLE  5) 특히 소장분절의 경우 종양 완전 배제할 수는 없음  - 등이 고려되나 우선적으로 장기간 경과에 따른 장기능 저하 및 이차적인 무력증 동반된 상태로 판단되며, 단계적인 관리/배제 진행키로 함    P)  - 식이량 증량 (사료로 1일 최소 250kcal, 필요시 사료 교체) + 추가 식이 (탄수화물 및 일부 섬유소 교육)  - 이차적인 상기 문제들 호전시키기 위한 대증 관리  - 추가 의뢰검사 결과에 따른 치료  - 기본적으로 회복시까지 시간이 오래 걸릴 수 있는 부분 고지  - 2/22 목 오후 재검 (코발라민은 의뢰병원에서 지속 투약 추천)  </t>
  </si>
  <si>
    <t xml:space="preserve">김종호(ref.장안점)                      </t>
  </si>
  <si>
    <t xml:space="preserve">베컴                                    </t>
  </si>
  <si>
    <t>기력저하, 발열</t>
    <phoneticPr fontId="1" type="noConversion"/>
  </si>
  <si>
    <t xml:space="preserve">[야간 by 인선]  - 배뇨 없음  - 자발 식욕 없음    * 입원 중 주요 관리 사항  - 술부관리  - 배뇨 여부 체크      S)  - 입원장 안에 주로 엎드려 있으며 움직임이 많지는 않음.      O)  기본상태: Calm, alert, responsive  식욕: Poor  배변/배뇨: 배변 없음. 배뇨 없음. 산책 배뇨 나가도 소변 안 봄.    T: 38.8    - 혈액검사  *CBC:  Moderate leukocytosis (어제보다는 감소 35.43-&gt;30.32)  Moderate non-regenerative anemia (28.7-&gt;27.5)  *Crp: High (156)    - 술부상태 체크: 거즈에 미량의 술부 삼출물 젖은 것 외 술부상태 양호.      A)  - 어제보다 WBC, Crp 수치 소폭 감소  - HCT도 소폭 감소, 재생성은 여전히 확인되지 않음.  - 어제 내원 당시보다 체온 감소.  - 입원하면서 식욕 매우 나쁘며, 배뇨없이 계속 참고 있는 상태. 산책 배뇨 시켜도 보지 않음.      P)  - 금일 퇴원 후 조직검사 결과 나올 때까지 항생제, 진통소염제 복용.  - 이 후 장안점에서 재진 이어갈 예정.  - 생검부위 소독 하루 1회 안내드림.    Rx:  1. Cephalexin 25 mg/kg PO bid  2. Enrofloxacin 5 mg/kg PO bid  3. Famotidine 0.5 mg/kg PO bid  4. Misoprostol 5 ug/kg PO bid  5. Firocoxib 5 mg/kg PO sid  6. Silymarin 15 mg/kg PO bid  for 5 days    - CHX 0.5% 피부소독약      보호자 상담내용)  - 어제 CT검사 결과 종양 원발부위로 의심되는 병소는 관찰되지 않았습니다.  - 전신 다발성으로 림프절 종대가 확인되어 처음 목적이었던 요추하림프절만이 생검대상이어야하는 상황이 아니었습니다. 오히려 보다 비침습적으로 생검할 수 있는 사타구니에 있는 림프절을 생검하였습니다.  - 지금처럼 전신 다발성으로 림프절 종대가 있을 경우, 림프계쪽의 종양이 있거나, 또는 전신 염증 상태일 때를 예상할 수 있습니다. 이를 감별하기 위하여 조직검사 결과가 필요합니다. 결과는 대략 일주일 이후에 나올 것입니다. 그 때까지는 우선 전신 염증에 준해서 항생제 및 소염, 해열 약을 처방해드리겠습니다.  - 이 후 재진은 장안점에서 진행하실 예정입니다.    </t>
  </si>
  <si>
    <t xml:space="preserve">이명희(ref.중앙)                        </t>
  </si>
  <si>
    <t>건삭부분파열</t>
    <phoneticPr fontId="1" type="noConversion"/>
  </si>
  <si>
    <t>구토, 식욕저하</t>
    <phoneticPr fontId="1" type="noConversion"/>
  </si>
  <si>
    <t xml:space="preserve">  [refer.]    의뢰병원관련  - 진료전 전화완료( Y )   - 진료후 전화완료( Y ) 카톡   - 초진일 전화 안됨(  )    주호소)  - vomit    현증경과)  - 평소 식탐이 많은 아이. 급하게 먹는 아이.     사료, 양배추 조금 섞여서 급여.   - 오늘 오후 구토 1회. / 오늘부터 식욕 감소.   - 정상배변   - 어릴때, 기관협착증 때문에 내복약 복용한적 있음. 그 당시 비만이었음. 지금은 체중감량 상태.   - 지방종 수술 경력 있음.     O)  1. 신체검사  - Mental : depression  - T 37.8, RR 48  - BP 120  - BCS 6/9  - MMC pink  - 탈수평가 : 5% dehydration    2. 혈액검사  - Lactate 3.3  - Chem : NRF  - Electrolyte : NRF  - CBC : mild leukocytosis, thrombocytosis, HCT elevated  - CRP : mildly elevated (34.5)  - D-dimer : high (0.8)    3. 영상검사  - CXR : 폐후엽 심한 간질패턴 관찰됨.     Dx/Ddx)  - Cardiogenic pulmonary edema    A)  - 심원성 폐수종으로 인한 호흡곤란으로 aerophagia가 발생되어 구토 증상 발생한 것으로 추정.   - 일단 폐수종 관리로 호흡상태 안정화 시킨 후 심장질환에 대한 감별 예정.   - 폐렴도 함께 진행된 경우 폐침윤이 더 악화될 수 있음 안내.     Rx)  - 식이 : cardiac can   - 내복약   : enalapril 0.5mg/kg bid    pimobendan 0.25mg/kg bid    Tx)  - Oxygen supply  - furosemide CRI : 0.35mg/kg/hr (9mg/kg/day)  - 주사제   : metoclopramide 0.4mg/kg iv tid    famotidine 0.5mg/kg iv bid     P)  - 흉방 / 혈압 / 퇴원할 경우 신수치, CRP 재검.   - 호흡 안정화시 심초 예정. 필요시 복초도 함께     </t>
  </si>
  <si>
    <t xml:space="preserve">이세나(ref.해)                          </t>
  </si>
  <si>
    <t xml:space="preserve">둘리                                    </t>
  </si>
  <si>
    <t>저혈당 증(Hypoglycemia)</t>
  </si>
  <si>
    <t>2203(견관절탈구)</t>
    <phoneticPr fontId="1" type="noConversion"/>
  </si>
  <si>
    <t>저혈당</t>
    <phoneticPr fontId="1" type="noConversion"/>
  </si>
  <si>
    <t>좌측어깨탈구</t>
    <phoneticPr fontId="1" type="noConversion"/>
  </si>
  <si>
    <t xml:space="preserve">2,045,000원 수납-김승희      몸무게는 안에서 재주세요~    Dr.조서현    Subjective)    당일 수술위해 내원.    Objective)    Labolatory examination  CBC : Polythrombocytosis  Elec : Hypernatremia  S-chem : Hypoglycemia  Coag : NRF      Assessment)  Lt. medial shoulder luxation      Plan)  Sx) Medial glenohumoral ligament construction    ** Surgical procedure   (Surgeon Dr.조서현/ Main assistant Dr.김종인)  1. Craniomedial approach to left glenohumoral joint  2. Incised superficial pectoral muscle and deep pectoral muscle from attachment  3. Identified suprascapuralis muslce and tendon, and incised tendon near insertion site.  4. Placed 1.5 10mm Screw with plain washer to medial glenoid.  5. Placed 2.0 16mm Screw with plain washer to medial humeral head.  6. Placed 150Lb Ligasure under the both washers, and hand tied.  7. Confirmed no luxation occurred when passive movenment of joint.  8. Routine closure    Hospitalization.  </t>
  </si>
  <si>
    <t xml:space="preserve">이호경(Ref.정다운)                      </t>
  </si>
  <si>
    <t xml:space="preserve">춘자                                    </t>
  </si>
  <si>
    <t>파종혈관내 응고(DIC)(Disseminated Intravascular Coagulation)</t>
  </si>
  <si>
    <t>DIC</t>
    <phoneticPr fontId="1" type="noConversion"/>
  </si>
  <si>
    <t>혈설사, 기력저하</t>
    <phoneticPr fontId="1" type="noConversion"/>
  </si>
  <si>
    <t xml:space="preserve">  [refer.]    의뢰병원관련  - 진료전 전화완료(  )   - 진료후 전화완료( Y )     주호소)  - 혈변, 구토    현증경과)  - 집근처병원(정다운AH)에서 장염 주사, 내복약 간헐적으로 복용.   - 검사 및 입원치료한적 없으심.   - 1달전에 구토, 혈액성 설사 증상 있어 치료받으심.   - 항문주위 염증도 발생.   - 2일전에 몸에 혹이 발생했고, 파열됨.     O)  1. 신체검사  - Mental : lethargy  - T 36.5  - BP low  - BCS 3/9  - 탈수평가 : 8~10%     - 우측 옆구리 피부염증 부위 파열된 부분 관찰됨. 농피증이 파열된 것으로 추정됨.     2. 혈액검사  - Chem : 경미한 알부민 감소 / 경미한 인 상승. (탈수 교정 후 알부민 수치 감소될 것으로 예상)  - Blood gas : hyponatremia, hypokalemia, metabolic acidosis  - CBC : severe anemia, leukocytosis, thrombocytopenia  - CRP : high (&gt;200)  - cPL : normal range  - D dimer : high (5.3)    3. 영상검사  [방사선 검사 By Joohee]   Radiographic findings  1. 복강 선예도 감소된 것으로 판단됨  2. 간 비대 및 비장 비대 소견 확인됨  3. L6-7의 복측으로 soft tissue opacity 상승 확인됨(내림결장의 복측 변위)  Incidental findings  1. L4-5사이 intervertebral disc space 좁아진 것으로 판단되며 intervertebral foramen의 opacity증가된 부분 확인됨  Imaging Dx and DDx  1. Peritonitis, peritoneal effusion,  2. Sublumbar LN lymphadenopathy  3. Hepatomegaly, infiltrative,vacuolar hepatopathy, hepatitis  4. Splenomegaly  5. IVDD  Comments  - 복부 방사선 상에서 좌심방 비대 소견이 의심되며 폐야의 bronchointerstitial pattern이 확인되어 흉부 방사선 검사가 추천됩니다.  [복부초음파_Full scan by Joohee]  Findings  1. 담낭 벽 비후 및 담낭 내 고에코성 구조물 확인됨   2. 간 에코 상승 확인됨  2. 비장의 hyperechoic   3. 신장 피질 에코 상승 확인됨  4. 양측 부신의 후극 비후 확인됨(7.4mm)  5. 방광목에 불규칙한 변연을 가지는 방광벽 병변 확인됨.  6. 췌장의 불균질한 실질 확인됨  7. 복강 전반에 걸쳐 복막염 소견 확인됨  8. 복강 내 림프절의 심한 비후 확인됨  9. 위벽의 비후 및 에코 상승 확인됨  10. 결장 벽의 비후 및 궤양 소견 확인됨  Imaging Dx &amp; DDx  - Peritonitis, peritoneal effusion  - Cystitis, neoplasia(TCC)  - Lymphoma, systemic infection  - Gastroenteritis, colitis  - Chronic pancreatitis, steatosis  - Cholecysititis, Cholelithiasis  - Vacuolar hepatopathy, infilitrative hepatopathy, cholangiohepatitis  - Splenitis  - Nephritis, senile change    Dx/Ddx)  - DIC &amp; SIRS susp.  - Lymphoma    A)  - 기존 질환이 이미 많이 진행되어 DIC or SIRS가 의심되는 상태로 신선동결혈장치료 또는 응급 수혈치료가 필요하나 보호자님과 상담 후 오늘 하루 입원 치료 후에 결정하신다고 하심. 바로 수혈이 필요한 부분은 안내드림.   사망가능성도 충분히 고지해드림.   - 현 소화기 증상은 심한 대장염, 췌장염, 복막염으로 인한 것으로 판단됨.   - 방광내 종양, 자궁, 임파절 종대는 종양과 자궁질환 가능성이 있으나 감별을 위해서는 현 상태가 안정화되면 가벼운 진정 후 영상 추가검사가 필요함.    Rx)  - 식이 : NPO    Tx)  - 수액처치 : NS + 영양제 + gabexate * 2  - 주사제   : Cefotaxime 22mg/kg iv tid    Metronidazole 15mg/kg iv bid    Famotidine 0.5mg/kg iv bid    Metoclopramide 0.4mg/kg iv bid    Tramadol 4mg/kg iv bid    Dalteparin 150IU/kg sc bid    Cerenia 1mg/kg sc sid    Tranexamic acid iv tid    P)  - BP CBC CRP Bloodgas 검사 후 수혈진행여부 보호자님과 상담후 진행.     </t>
  </si>
  <si>
    <t xml:space="preserve">김자영                                  </t>
  </si>
  <si>
    <t xml:space="preserve">꼬망이                                  </t>
  </si>
  <si>
    <t>Pituitary inflammation/hemorrhage/necrosis</t>
  </si>
  <si>
    <t>간질, 뇌수두증</t>
    <phoneticPr fontId="1" type="noConversion"/>
  </si>
  <si>
    <t>발작, 저체온</t>
    <phoneticPr fontId="1" type="noConversion"/>
  </si>
  <si>
    <t xml:space="preserve">1.CC : 발작, 저체온 증    2.HPI   - 상세경력 8/9 초진자료 및 금일 영상자료 참고    3.PHI   (1)MED : for this symptoms  5.EH : indoors, w/3dogs    S)  - 총체적인 노환, CDS, 다발성 근골격계 문제와 신경관련 문제들 다수  - 전반적인 post clipping alopecia 상태, wrinkled skin  - 양측 후지 부전마비, 고개 숙이는 것을 싫어함  : 특히 좌측 후지 반응이 가장 떨어짐  :: 요추 하방의 경미한 pain 및 강직  - 양측 전지는 비교적 감각 있으나 우측이 더 양호  - Normal LN  - OU) 각막궤양 및 칼슘침착증    O)  - Apical beat normal, 지속적인 부정맥  - No murmur, but 간헐적인 S2 split in Lt base    (반응없음 :0, 반사감소 : 1, 정상 : 2, 항진 : 3)    Postural reaction    Paw position  -   FR 2 / FL 2  :   RR 1  / RL 0   Hopping -           FR 2 / FL 2 :   RR 1  / RL 0  Hemi waliking -   FR 2 / FL 2 :   RR 1  / RL 0   Wheelbarrowing -  FR 2 / FL 2  Postural extensor - RR 1  / RL 1   Tactile Placing -   FR 2 / FL 2 :   RR 0   / RL 0   Visual Placing -   FR 2 / FL 2  :   RR 2  / RL 0    Hyperesthesia (Back pain): -    Anus reflex : 2    Deep pain : 2      [이전 MRI 검사]  Finding &amp; DDx  - IVDD C2-3   C4-5-6-7 and multiple spondylosis deformans  - Atlantoaxial band   - brain atrophy  - pituitary inflammation/hemorrhage/mild necrosis (T2 hyper)  - hydrocephalus  - interthalamic adhesion atrophy (3.6 mm)    Comment)  - syringomyelia는 심하지 않고 대뇌 위축과 보상성 hydrocephalus 가 확인되며, 이는 노령성 CDS와 간질과 관련될 수 있음.   - 경추 디스크와 AA band 문제들은 신경반사와 사지 마비 등과 관련된 증상을 유발할 수는 있으나, 의식소실보이는 간질을 유발할 가능성은 낮음.   - pituitary 염증 의심 소견이 일부 확인되나, 정상에서도 간혹 나타날 수 있는 소견으로 임상증상과의 관련성은 불명확함.     [방사선검사]  Finding &amp; DDx  - redundant trachealis dorsalis membrane  - mild right sided cardiomegaly ( RA bulge, increased sternal contact)  - pectus excarvatum  - multiple IVDD and spondylosis cervical and thoracolumbar vertebrae  - shoulder DJD     Comment  - 다른 방사선소견 보다도 다발성 디스크가 심하여 보행 이상 발생 가능.    [심장초음파]  Finding   날짜 18-8-11   LA/Ao 1.00    MPA/AO 1.34    LVIDd inc% -24.14    LVIDs inc% -36.38    LVIDd/Ao 1.38    LVIDDN 1.16    LVIDSN 0.60    EDVI 34.69    ESVI 6.56    RWT 0.70    LVMI 74.73    E peak 54.00    E/A 0.81    E/IVRT 0.84    E/E' 12.22    E'/A' 0.77    Tei index 0.56    FS 46.52    EF 81.08    AV vel, profile 86.00    PV vel, profile 58.00    TR d,e TR vel 3.91    SPAP 66.15        Echo DDx  - mild TR  - moderate pulmnary hypertension   - mild dehydration  - ACVIM stage B2    Comment  - 보호자분 입회하 초음파 실시  - 기존 다른 병원에서는 폐성고혈압 평가를 모두 실패하고, 결국 포기 하셨었다고 하심.  - 본환자의 폐성 고혈압은 중등도로 확인되며, brachycephalis syndrome 과 pharyngeal collapse 등으로 인한 만성 저산소증이 영향을 주었을 가능성은 있으나, 현재 상태에서 심한 임상증상을 유발할만한 상태는 아닐 것으로 판단됨.   - TR 자체는 많지 않았음.  - 저등도 탈수상태로 볼륨오버로드는 관찰되지 않음.   - 저등도 TR과 중등도 폐성고혈압 환자로 폐성고혈압에 준한 관리는 지속 필요할 수 있음.   - 만성 저산소증 환자에서 응급상황에서 사용하기 위한 집안내 산소방 처치는 도움이 될 수 있음.         [복부초음파]  Finding &amp; DDx  - mild GB sludge  - hepatic cysts/hepatic cystadenoma/adenocarcinoma around the GB  - benign hepatic nodules  - mild vacuolohepatopathy ( fine echotexture and normal echogenicity)  - renal mineralization and bilateral renal calculi/CKD  - Lt ureteral calculi app 5.4 mm (현재 완전 폐색을 유발하고 있지는 않음)   - Lt ADG 5.9 mm Rt ADG 4.7 mm  - non-specific intestinal speckles    Comment  - 보호자분 입회하 초음파 실시    - 간내 다발성 낭종 구조물은 종양 가능성을 완전히 배제할 수는 없음.   - 간내 비 낭종 구조물은 양성 종괴 가능성이 높음.   - 공포성 강병변은 갑기저, 쿠싱, 당뇨, 고지혈증, 다른 만성 간손상성 질병과 관련될 수 있음. 초음파상 쿠싱 가능성은 높지 않음.   - 비특이적인 소장내 multiple speckle이 확인되나, 임상증상을 유발할 만큼 다발성으로 확인되지는 않음.   - 왼쪽 요관 결석이 확인되나 아직 폐색을 유발하고 있지는 않음. 그러나 추후 폐색에 의한 급성 신부전을 유발할 수 있음.     Radiologist : 윤학영, DVM, PhD    A)  - 전신 다발성의 문제점 다수 확인 (problem list 참조)  - 향후 주안점은 CDS/다발성 IVDD 및 DJD 등에 따른 삶의 질저하/통증 관리 쪽  - 갑기저 추가 확인시 치료 병행 권장  - 적극적인 재활관리, 순환상태 개선을 위한 맛사지 및 피하수액, 줄기세포 등의 옵션도 권유드림    P)  - BNP/fT4 결과 통보  - 기존 치료에서 진통제 보강, 씬지로이드 0.02mg/kg 복용개시, CDS에 대한 치료 재개, 한방/재활 재개, 줄기세포 옵션 등 권장드림      </t>
  </si>
  <si>
    <t xml:space="preserve">유상미                                  </t>
  </si>
  <si>
    <t xml:space="preserve">S) 구토, 식욕부진    CC)  - 금요일날 구토가 있었음  - 그이후 구토는 없는데 기력이 없고 식욕없음  - 어제 다른 병원에서 황달. 신부전등의 가능성 말씀들으시고 검사진행하려고 하였으나 채혈이 안되어서 검사진행하지 못하심  - 어제는 보호자분이 지속적으로 급여하셨음    O)  - 과체중  - 5% 탈수  - 기력저하  &lt;혈액검사&gt;  - WBC 상승(33)  - cre 1.7  - amylase 1500이상으로 상승됨  [복부초음파_Full scan by Hyuna]  Findings  1. 복강 내 다량의 무에코 복수  2. 췌장의 비후 (13.2 mm), 췌장 내 저에코 영역들 관찰됨 / 전반적인 복막 에코의 심한 상승  3. 췌십이지장림프절의 종대 및 에코 저하  4. 양측 신장 피질 에코 상승 / 크기 및 모양 양호  5. 소장의 부분적인 corrugation 및 근육층의 미약한 비후 (1.2 mm)   Imaging Dx &amp; DDx  - Peritoneal fluid  - Peritonitis  - Acute edematous pancreatitis  - Reactive lymphadenopathy  - Interstitial or glomerular nephritis  - Gastroenteritis  Comment  - 뚜렷한 복수 생성의 원인이 관찰되지 않으므로 CT검사 또는 천공의 감별을 위한 탐색적개복술이 추천됩니다.    &lt;복수검사&gt;  - 도말검사상 다량의 호중구, 대식구 관찰됨  - 세균은 특별히 관찰되지는 않지만 퇴행성 호중구가 간헐적으로 관찰됨      A)  - 췌장염, 복막염이 심하고 복수도 있는 상태  - 췌장염, 복막염으로 인한 복수의 가능성도 있지만 장천공에 의한 세균성 복막염의 가능성도 있음  - 감별을 위해서는 탐색적 개복술이 필요하지만 바로 수술을 하기에는 컨디션이 좋지않음  - 뽑은 복수를 가지고 항감수 의뢰보냄. 만약 항감수에서 세균확인되면 수술적인 교정 필요하다고 안내드림  - 현재 구토는 없어서 통원치료 하기로 함    Tx)  - N/S 100ml SC  - 내복약 급여  - 캔은 i/d can 하루에 최소 2캔정도 강급    P) 2/11일 일요일 재진  - 만약 중간에라도 상태 않좋아지면 바로 내원하시라고 안내  - 언제든 패혈증으로 진행될 가능성 높다고 안내드림  </t>
  </si>
  <si>
    <t xml:space="preserve">오보름                                  </t>
  </si>
  <si>
    <t xml:space="preserve">보비                                    </t>
  </si>
  <si>
    <t>발작</t>
    <phoneticPr fontId="1" type="noConversion"/>
  </si>
  <si>
    <t xml:space="preserve">663,000원 선결제 - 다올    S)  1시간 전쯤 갑자기 두번 짖더니 옆으로 꼬꾸러짐. 배뇨하면서 눈에 초점이 없어짐. 30초 정도로 매우 짧았고, 이후 의식은 회복되었으나 의식 몽롱한 상태. 이후 내원함.   2번째 보이는 증상.   가까운 병원에서 심장이 안 좋아서 그럴 수 있다고 얘기들음.     한달 전 에는 경련 발작 보이다가 강직성 발작. 이후 금방 풀렸고 거친 호흡.   피부 때문에 스테로이드 먹이고 있고 검사 상 오류 발생할 수 있으니 끊자고 하여 현재는 중단한 상태.     - 요즘 기력 저하, 배뇨를 이불에 많이 함. 누워서 쌈. PUPD, 식욕부진, 운동불내성은 이전부터 보임.     - 심장사상충 예방 하지 않음.     O)  1. P/E  - 내원 시 mental 혼미한 상태에서 내원. lateral recumbency, 노력성 호흡. 약간의 유연증상.  - 청진 시 우측 후엽의 crackle. murmur G4, respiratory arrhythmia  - BP (#3) : 120  - MMC pink, CRT &lt;1s  - dehydration : 5%  - femoral pulse : normokinetics  - T 35.8    2. B/A  - CBC : WBC 22.5, PCV 33  - S/C : GLU 315  - electrolytes : 호흡성 산증  - d-dimer : 0.2  - lactate : 4.1  - CHW Ag : negative    3. X-ray  - 흉부 : VHS 11.9v, tracheal dorsal elevation, 좌심방의 bulsing, 우심실 종대. 우측 폐 후엽의 침윤.  - 복부 : 상복부의 serosal detail 감소. L4-5 디스크 사이 공간 좁음.    [심장초음파 4.4kg by Hyuna]  Findings  1. MR : severe / MV remodeling : severe  2. TR : 4.26 m/s / TV remodeling : severe  3. PR : 2.21 m/s  4. 이완기능 저하 : stage 3 (E/A ratio 3.66, EDVI 66.9 (Ref. 37.3))  5. 수축기능 : 양호 (ESVI 8.5 (Ref. 13.3))  6. LA 압력 증가 : severe (E peak 1.50 m/s, E/E' )  7. LA/Ao ratio : 1.75  8. LVd/Ao ratio : 2.48  9. MPA/Ao ratio : 1.39  DDx  - Degenerative bivalvular disease   - Pulmonary arterial hypertension  Comment  - LA의 확장이 우심쪽으로 심하게 관찰되어 LA/Ao ratio는 실제 확장에 비해 작게 측정되었습니다.    A) 강직  - 본 증상의 경우 신경증상 가능성 높을 것으로 판단되나 심원성 발작도 함께 고려되는 상태. 우선 심장관리 후 증상 모니터링하기로 함. 이후에도 유사한 증상 발생하고 신경증상으로 더 높게 판단 시 MRI 촬영 고려 예정.   - 비강으로의 호흡기 폐색도 의심됨. 내일 호흡양상 양호하면 네뷸라이저 치료도 고려 예정.   - 현재 고혈당과 경미한 빈혈도 확인되는 바 복강평가도 필요함. 호흡양상 양호할 시 복부초음파와 요검사 진행 예정. 전반적인 상태 불량함. 호르몬 질환 감별도 필요할 수 있음.   ** 고혈당 보일 때 요 딥스틱에도 요당 확인되었음. 저녁에 다시 배뇨 시엔 요당 나오지 않음. 경련에 의한 일시적 당뇨이었을 가능성 높을 것으로 생각됨.     P)  - 내일 증상, 혈압 모니터링. 상태 양호 시 복부초음파, 요검사 진행 예정.   - 상태 불량하여 하루 더 입원한다고 해주세요!   </t>
  </si>
  <si>
    <t xml:space="preserve">황지선                                  </t>
  </si>
  <si>
    <t xml:space="preserve">제이콥                                  </t>
  </si>
  <si>
    <t>귀 출혈</t>
    <phoneticPr fontId="1" type="noConversion"/>
  </si>
  <si>
    <t xml:space="preserve">CC) 귀진료    S)  -2일 전(2/3)에 귀에서 출혈  -집에서 꾸준히 귀를 관리해주고 있으나 늘 귀를 긁고 털고 함. 어릴때부터 귓병을 앓아왔음    O)  -우측 이도 내 출혈..   -양측 이도에 다량의 슬러지, 귀세정 후에도 고막 관찰되지 않음.  -도말: cocci+++ rod++++  [CT검사 by Hyuna]  Findings  1. 양측 외이도 벽의 비후 (양측 6.7 mm)  2. 외이도 내측 부분의 심한 폐색과 석회화 관찰됨  3. 고실벽의 비후 (좌측 3.2 mm, 우측 3.9 mm)  4. 양측 고실 내 액체 저류  5. 흉부 및 복부 양호  Imaging Dx &amp; DDx  - Otitis externa and media    A)  -otitis media  -양측 TECA 진행하기로 함  -수술 전까지 먹을 내복약과 외용제 받아가심. 금식 안내드림.    P)  -2/11 수술예정  </t>
  </si>
  <si>
    <t xml:space="preserve">김혜란(ref.신창)                        </t>
  </si>
  <si>
    <t>배변곤란</t>
    <phoneticPr fontId="1" type="noConversion"/>
  </si>
  <si>
    <t xml:space="preserve">[refer.신창]    의뢰병원관련  - 진료전 전화완료(O)  - 진료후 전화완료(O)   - 초진일 전화 안됨(  )  - 원장님 요청사항 :    주호소)  골반강내 종양 의심. 대변 잘 못 봄.    현증경과)  - 수술 이후 확인된 종양 평가 및 배변곤란, 빈뇨증상에 대해 확인 위해 의뢰됨.    - 간헐적으로 근경련 및 고개 뒤로 넘어가면서 숨 넘어가서 병원 내원함. 자궁축농증 확인되어 수술 진행함(10일 전).   배변 시 힘을 너무 많이 주고 힘 들어 하는 듯함. 그땐 배변도 딱딱했음. 지금은 형태 있는 연변 보고 있음.   2일 전 쓰러질려고 했었음. 등심 20g 먹은 후 기절 증상 보임. 후궁반장 보이더니 푹 쳐짐.   외음부에서 출혈 보이고 있음. 12월에 생리 다시 시작했다고만 생각하심.     소변 자주 봄. 수술 후 PUPD 보임.     식욕 양호. 활력 양호. 구토 없음.   기침 간헐적.     - 우안 시력 소실. 치아 상태 좋지 않음. 치근단농양 있어 발치 수술 진행했었음. 양호해졌다가 다시 어제 좌측에 눈 밑 농양 나옴.     사료)  식이 변경은 없음.     O)  1. 신체검사  - Mental : alert.  - T 38.3, HR 126, RR panting   - BCS 3/9  - MMC pink, CRT 1s  - 탈수평가 : dry MMC, 5%  - murmur G1-2  - severe teeth calculi  - 외음부로 출혈 확인됨.    2. 혈액검사  - CBC : WBC 21.7, PCV 37.9, PLT 2042  - S/C : ALT, ALP 상승.  - 전해질 : K 5.9  - d-dimer 0.1  - blood smear : PLT 다수 확인됨. clumping.    3. 영상검사  [방사선검사_흉부 by Hyuna]  - No remarkable findings    [CT검사 by Hyuna]  - 사내공유-2차진료보고서-VIP CT 보고서 폴더 내 소견서 보관    4. FNA  - 다수의 적혈구, 백혈구 확인됨. 혈액 유입으로 판단됨. 중간중간 혈소판 응집 clumping 다수 확인됨.     Dx/Ddx)  - 후복강내 mass    - vaginal mass    - hematoma    A)  - 현재 FNA 검사만으로 유의적인 판단 불가함. 내일 CT 결과 확인 후 자세한 상담 가능함. 양성이라고 할 지라도 현재 방광과 결장을 물리적으로 압박하여 증상을 보이고 있기에 외과적 제거가 추천됨.   - 익일 CT 소견 확인되는 대로 향후 plan 설정 예정.     P)  - 내일 내원하여 상담 후 방향 결정 예정. 2/9    </t>
  </si>
  <si>
    <t xml:space="preserve">똘이                                    </t>
  </si>
  <si>
    <t>심장사상충감염</t>
    <phoneticPr fontId="1" type="noConversion"/>
  </si>
  <si>
    <t xml:space="preserve">CC: 목에 올가미에 피부가 파인 상처  HPI: 오늘 구조됨.    - 오늘 치킨을 먹은 흔적 있음      O)  - GC: Depressed, responsive, Mildly delayed skin turgor    - 목 중간부분 양옆, 배쪽면에 철사에 쪼여져 생긴 최대 1.5 cm 깊이의 열상. 열상부위 margin 따라 육아조직 형성. 혈농성 삼출물 다량.    - Laboratory exam  * CBC: Moderate leukocytosis  * S-chem (15 EA): N.R.F  * Elect.: Mild hypernatremia  * 심장사상충 Ag test: Positive    - Radiographic exam  * Thorax:  * Abdomen: Decreased serosal detail  * Hindlimb  1) IM pinning in the right femur  2) Shortened right femur  * Neck: Soft tissue defect, intact trachea      A)  Dx:   1. Neck skin laceration  2. Heartworm infection      P)  Tx:  - 창상세척 및 honey dressing    - 수액: H/S Fr: 40 ml/hr    - 주사처치  1. Cefazolin 22 mg/kg IV bid  2. Famotidine 0.5 mg/kg IV bid  3. Tramadol 2 mg/kg IV bid      CE)  - 철사로 된 올가미에 목 피부가 패여 피부 열상 및 감염이 심한 상태입니다. 우선적으로 꿀을 이용한 습윤드레싱을 통해 환부 안정화 및 감염을 잡는 작업이 필요합니다. 그런 후 수술적으로 과도하게 형성된 육아조직을 정리한 후에 피부 봉합하는 과정이 필요합니다.    - 현재 심장사상충에 이환되어있는 것으로 결과가 나왔습니다. 현재 상태의 정확한 파악을 위해 내일 심장 초음파 및 복부 초음파, 뇨검사 진행 계획에 있습니다. 심할 경우 수술적으로 일부 제거하는 수술이 필요할 수 있습니다.      report@fromcare.org  -&gt; 진료 사진 및 견적서, 소견서 다음주 중으로 발송요      </t>
  </si>
  <si>
    <t xml:space="preserve">장원미(ref.신창)                        </t>
  </si>
  <si>
    <t xml:space="preserve">호야                                    </t>
  </si>
  <si>
    <t>이개농양</t>
    <phoneticPr fontId="1" type="noConversion"/>
  </si>
  <si>
    <t>귀농양파열</t>
    <phoneticPr fontId="1" type="noConversion"/>
  </si>
  <si>
    <t xml:space="preserve">Dr.조서현    Subjective)    어릴때부터 외이염 증상을 지속적으로 가지고 있었던 환자.    귀를 지속적으로 긁어서 농양이 파열된 것으로 보임.    해당 부분에 대한 정확한 확인을 위해 CT검진차 내원.    지난주 일요일 우측 이개 뒤쪽으로 배농을 위한 tube 장착.    Objective)    Laboratory examination  CBC : Leukocytosis   Elec : NRF  S-chem : Elevated ALP    Assessment)  Otitis externa  Otitis media  Ear canal calcification  periaural abscess      Plan)  다음주 목요일 수술예정.      </t>
  </si>
  <si>
    <t xml:space="preserve">이슬비(ref.웰니스)                      </t>
  </si>
  <si>
    <t>호흡곤란</t>
    <phoneticPr fontId="1" type="noConversion"/>
  </si>
  <si>
    <t xml:space="preserve">    [refer.웰니스AH]    의뢰병원관련  - 진료전 전화완료(O )   - 진료후 전화완료(O )   - 초진일 전화 안됨(  )  - 원장님 요청사항 :    주호소)  기침, 호흡곤란 및 개구호흡    현증경과)  3일 전 기침 및 유연 증상으로 웰니스 AH에 내원    예방접종)    매번 진행하심    사육환경)  실내    사료)  건사료    기타)  이전에는 이상 증상 전혀 없었음   항문낭 수술 이력    O)  1. 신체검사  - Mental : Stupor   - 좌후엽 Crackled sound 청진됨  - Tachypnea (RR 64회)  - BP 180 mmHg (HDO)  - BCS 7/9  - MMC Pale~pink      2. 혈액검사  - CBC: NRF  - Chem: Hyperglycemia (386), Crea증가 (2.2), Amylase 1452   - Elect: Hyponatremia (145), Hypochloremia (105), Hypokalemia (2.77)      3. 영상검사  - 안정화 후 진행 예정 (오후 3시 30분 기준)    [방사선검사 by Hyuna]  Findings  1. 폐야의 전반적인 심한 침윤 (심장 실루엣 거의 관찰되지 않음)  2. 가스에 의한 경부 및 흉부의 식도 확장, 위 확장   Imaging Dx &amp; DDx  - Pulmonary edema / Pneumonia  - Aerophagia    Dx/Ddx)    HCM (TD) 로 인하여 폐수종 발생하였을 가능성 높음   Pneumonia  PTE    Tx)  - 수액처치 : Furosemide CRI (1 mg/kg/hr, 2 ml/h)   - 주사제 : Furosemide bolus 2 mg/kg iv   Cefotaxime 20 mg/kg iv   Famotidine 0.5 mg/kg iv  Enrofloxacin 5 mg/kg iv   - 산소처치 지속      [주간 모니터링]  1) 오후 4시   - 여전히 개구호흡 및 빈호흡  - Mental: Stupor  - 유연  - 배뇨 1회   2) 오후 6시 변화소견 없음 / 추가 배뇨 1회   - 추가 이뇨 처치 (furosemide iv 2 mg/kg bolus )진행  - 폐렴에 준하는 처치 진행 (Enro, Cefotaxime)    3) 오후 6시 30분 경   - 개구호흡 지속되다 호흡 정지   - CPR 진행하였으나 소생되지 않음       [Comment]  - 안녕하세요 원장님.   아리는 개구호흡, 호흡곤란 및 유연으로 응급 내원하였습니다.   청진 후 폐 전반적인 Crackled sound 확인되어 폐수종에 준하는 처치 진행하였습니다.  이후 추가검사 결과 NT-proBNP 키트 양성 등을 바탕으로 HCM 매우 의심되는 상태였으나, 이외 폐질환 (폐렴, 폐혈전색전증) 배제할 수 없어 이에 준하는 처치 추가 진행하였습니다.     이뇨제 처치 및 산소 처치 지속에도 불구하고 호흡패턴 개선이 되지 않았고, 추가 모니터링 중 오후 6시 30분경 호흡정지, 심정지 확인되어 CPR 진행하였으나 소생하지 못하였습니다.     - 내과팀장 우승지 수의사 드림 -  </t>
  </si>
  <si>
    <t xml:space="preserve">황정인                                  </t>
  </si>
  <si>
    <t xml:space="preserve">cc: 남아중성화    S)  - 식욕은 원래 잘 없는 편, 맛있는 것 섞어주면 잘먹음  - 설사 구토 없음    O)  - T: 38.9  - 혈액검사  :ALT- 588(high)  - 치아 전반적으로 유치 잔존  - 104,304,404 유치로 인한 영구치 안 쪽으로 나고있는 상태    tx.  - 남아중성화   - 104,304,404 유치발치 진행(뿌리 깊음)    CE)  - 혈액검사 상 ALT가 높은 상태. 간이나 근 골격계에 문제가 있을 경우 높아지는 수치로 일시적 또는 치아 문제로 인해 올라간 상태일 수 있음. 1-2달 뒤 쯤 recheck필요함.  - 송곳니의 유치 뿌리가 깊으므로 자연적으로 빠질 가능성 낮으며 유치로 인해 영구치가 원래 자라는 위치보다 안 쪽으로 자라고 있는 상황이므로 유치 발치 진행함.  - 유치 발치 후 원래 자리로 자라면 괜찮겠지만 지속적으로 안쪽으로 자라날 시 입천장 및 혀 쪽을 계속 자극하면서 궤양 발생할 수 있음.  - 공을 입에 많이 물도록하여 안 쪽으로 나는 송곳니가 바깥 쪽으로 자리 잡을 수 있도록 유도해주시는 것 안내.  - 그럼에도 불구하고 지속적으로 안 쪽으로 자랄 시 발치 필요.  - 아이가 많이 아파하는 것 같다고 내복약 처방 원하심. (pm8시반에 찾으러오실 예정.)  </t>
  </si>
  <si>
    <t xml:space="preserve">최다현                                  </t>
  </si>
  <si>
    <t xml:space="preserve">양갱                                    </t>
  </si>
  <si>
    <t xml:space="preserve">방부제 섭취 의심. </t>
    <phoneticPr fontId="1" type="noConversion"/>
  </si>
  <si>
    <t xml:space="preserve">CC) 방부제 섭취 의심    S)  -6시간 외출. 그 사이 방부제 섭취 의심  -2마리 같이 있었음. 정확하게 누가 섭취했는지 확인 불가함  -믿음이는 평상 시에 얌전한 편  -동거견 양갱이가 먹었을 가능성이 높음  -구토. 형태 있는 묽은 변과 완전히 풀어진 설사 섞여서 확인되었으나 양갱이 가능성 높음. 확실하지 않음  -신경증상 보이지 않음/ 내원 전 큰 특이사항 보이지 않음    O)  -mental (alert)  -HR(부정맥)/RR(NRF)/TEMP(40.1)  -MMC: pale    -항문 주변 묻어 있는 분변 확인  -Blood exam: 경미한 빈혈 수치 감소    A)  -정확한 섭취 시간 확인 불가하여 구토 유발 처치 진행하지 않음. 대신 혈액검사 진행 안내드림    -부정맥. 점막 창맥과 경미한 빈혈 수치 감소. 고열.항문 주변 묻어 있는 변 확인됨. 그 외 특이사항 보이지 않았으나 추가 소화기 증상/빈호흡/신경 증상과 같은 부작용 보일 수 있으므로 당분간 아이 전반적인 컨디션 모니터링 권해드림  -당일과 같은 구토/설사와 같은 소화기 증상 보일 경우 탈수 증상과 함께 전해질 불균형 보일 수 있음으로 병원 재 내원하여 재진.추가 검사 진행 필요성 안내드림  -보호자 분 많이 염려되시면 당일 저녁 입원 처치 진행 혹은 내일 주간에 재내원 권해드림. 추가 특이사항 보일 경우 병원 내원 예정  </t>
  </si>
  <si>
    <t xml:space="preserve">믿음                                    </t>
  </si>
  <si>
    <t xml:space="preserve">  CC) 방부제 섭취 의심    S)  -6시간 외출. 그 사이 방부제 섭취 의심  -2마리 같이 있었음. 정확하게 누가 섭취했는지 확인 불가함  -믿음이는 평상 시에 얌전한 편  -동거견 양갱이가 먹었을 가능성이 높음  -구토. 형태 있는 묽은 변과 완전히 풀어진 설사 섞여서 확인되었으나 양갱이 가능성 높음. 확실하지 않음  -신경증상 보이지 않음/ 내원 전 큰 특이사항 보이지 않음    O)  -mental (alert)  -no dehydration  -HR(96)/RR(NRF)/TEMP(38.7)  -MMC: pink/ CRT &lt;2    -Blood exam (NRF)    A)  -정확한 섭취 시간 확인 불가하여 구토 유발 처치 진행하지 않음. 대신 혈액검사 진행 안내드림    -항문 주변 깨끗함  -전반적으로 컨디션 양호. 혈액검사 결과 큰 특이사항 없음. 그러나 방부제 섭취 후 얼마되지 않았음. 귀가 후 추가 구토.설사/ 호흡/신경증상(떨림) 과 같은 증상 모니터링 필요함. 특이사항 보일 경우 병원 내원하여 재진 필요성 안내드림  </t>
  </si>
  <si>
    <t xml:space="preserve">위량곤                                  </t>
  </si>
  <si>
    <t xml:space="preserve">커피                                    </t>
  </si>
  <si>
    <t xml:space="preserve">CC: 남아중성화    [S]  - 활력, 식욕 양호  - 금식 진행  - 기초접종 완료, 항체가검사 결과 양호했던 걸로 기억  - 중국분    : 웬만한 의사소통 가능하나, 원만하게는 힘든 편    [O]  - 청진상 특이사항 없음  - 혈액검사    : PLT 50  - 채혈시 지혈에 특이사항 없었음    [Sx. by 송]  - Scrotal midline incision  - Orchiectomy (Over-hand tech.)  - Skin closure w/ Blue-nylon 4-0  - NRF    [P]  - 내일 11시 후처치 예정  </t>
  </si>
  <si>
    <t xml:space="preserve">이영주                                  </t>
  </si>
  <si>
    <t xml:space="preserve">몽실                                    </t>
  </si>
  <si>
    <t>2156(각막천공)</t>
    <phoneticPr fontId="1" type="noConversion"/>
  </si>
  <si>
    <t>좌측눈손상</t>
    <phoneticPr fontId="1" type="noConversion"/>
  </si>
  <si>
    <t xml:space="preserve">1.061.000원에서 용품 2만원 환불금액 빼드림.  1.041.000원 결제완료. -다올    용품 환불로 2만원 적립금 발생      S)  - 하루동안 특이사항은 없었음.      - 소변은 주로 실외에서 보는 편.  - 이전 입원 생활 시에는 케이지 안에서 보기는 했음.      O)  - Menace reflex: OD (+), OS (-)  - OS 각막 정중앙부근 각막 천공 및 안방수 누수 확인됨.  - OS conjunctival hyperemia 및 농성 ocular discharge 확인됨.      A)  - OS 각막 천공 후 망막박리 의심됨.      P)  - 왼쪽 안구적출술(Enucleation) 시행 예정.    Sx) OS Enucleation  * Surgical procedure  - Right lateral recumbency 로 포지셔닝  - 360도 결막 절개  - 안구근육 절개 후 시신경 노출  - 시신경 절단 후 안구 적출 완료  - 지혈 후 결막 봉합 by simple interrupted sutures w/ Maxon 4-0  - 상안검 하안검 margin 따라 절개 후 봉합 Dafilon 3-0    * Postoperative analgesia: Fentanyl + Lidocaine CRI followed by Fentanyl patch      CE)  - 안구적출 수술은 잘 마무리되었습니다. 이틀 정도 입원하면서 혈관으로 약물 처치 진행하고 술부 관리 예정입니다. 회복에 특이사항없으면 2~3일 후 퇴원 후 통원 치료 예정입니다.    - 입원 처리    - 내일 술부 체크 및 CRP 검사 예정.      </t>
  </si>
  <si>
    <t xml:space="preserve">황지영(ref.중앙)                        </t>
  </si>
  <si>
    <t>호흡곤란, 식욕저하</t>
    <phoneticPr fontId="1" type="noConversion"/>
  </si>
  <si>
    <t xml:space="preserve">2월10일 오후 5시 환자상태 확인차 보호자님이 전화주심  -담당의가 전화드릴수있도록 메모남겨드림-2회전화주심    cc: 폐수종    S)  - 2016에 폐수종으로 지역병원 내원하셔서 이뇨처치 및 심장약 일주일 정도 처방받으신 후 상태 양호해져서 이후 약 안먹이심  - 2017, 12월에 심장 초음파, 복부초음파, 혈액검사 시 심장 비대 및 신수치 약간의 상승, 복수 소량 이외에 별다른 문제 없었음  - 6개월 사이에 급속하게 체중 감량  - 어제부터 식욕 떨어지기 시작하여 아무것도 먹지 못함  - 어제 저녁 기침 시 객혈보임  - 노견이다보니 현재 호흡 상태 호전되면 추가적 검사 진행이나 입원 진행 원하시지 않음  - 평소에 물을 많이 먹는 습관있음  - 하루에 한번 정도는 구토 있음  - 변상태는 양호     O)  - Cachexia  - 호기시 호흡곤란   - PE: HR 180, RR 48, BP 80 mmHg, BT 37.9  - Systolic heart murmur G4, PMI left apex   - BA: Leukocytosis 및 CRP 증가  Azotemia (BUN 109, Cre 1.9)  Lactate 2.4  D-dimer 3.1     A)  MMVD (추정)로 인한 이차적인 폐수종   CKD    [보호자상담]  - 주간 입원 진행 (보호자분께서 입원치료 진행 원하지 않으심)        </t>
  </si>
  <si>
    <t xml:space="preserve">안수진(ref. 대형-본원귀속)              </t>
  </si>
  <si>
    <t xml:space="preserve">뮤                                      </t>
  </si>
  <si>
    <t>Maine Coon Cat(메인 쿤 고양이)</t>
  </si>
  <si>
    <t>체중감소, 구토, 활력저하</t>
    <phoneticPr fontId="1" type="noConversion"/>
  </si>
  <si>
    <t xml:space="preserve">[재진]    의뢰병원관련  - 중간 통화여부 (O)  - 보고내용 :  - 원장님 요청사항 :       S)  - 상태는 양호. 보호자 분은 체중이 더 증가했다고 느끼심.    O)  - TPR 양호.    1. 혈액검사  - CBC : WBC 5.7, PLT 48  - S/C : crea 2.8  - seg 63.3, lym 30, mono 3.3, band 3.3, PLT 시야 당 10개.     2. 영상검사  [수술 주변부 림프절 장 초음파]  Comment  - 술부 열개는 확인되지 않음.   - 이미 이전에 림포마, GIST 진단된 환자  - mesenteric LN들의 종대가 더욱 심화되어 mesenteric LN으로의 metastasis 가능성 높음.  - 이전에 확인되지 않던 peritoneal free fluid가 추가적으로 확인됨.   - omental and mesenteric invasion/metastasis 의심 소견이 확인됨. 항암 추천됨.   - 항암 후 술부와 인근 림프절 장간막의 정기적인 모니터링 추천됨.     RADIOLOGIST : 윤학영, DVM, PhD      A)  - 림프절 종대 더 심화된 바 전이 가능성 높음. 항암치료 금일부터 시작.   - 혈액검사 상 항암치료 가능하나 정상범위 하안치 확인되므로 부작용에 대해 앞으로 면밀한 모니터링이 필요함.   - 신장수치 높은 바 SDMA 검사가 필요함.     Rx)  - 내복약 : (BSA 0.273)  chlorambucil 2mg 3일에 1번씩 PO  PDS 5mg PO SID for 14days, then q48h  famotidine 0.5mg/kg BID PO  마이다케어 5방울/day PO    P)  - 일주일 뒤 내원하여 CBC, S/C, SDMA 검사 예정. 4/8  </t>
  </si>
  <si>
    <t xml:space="preserve">박혜진                                  </t>
  </si>
  <si>
    <t xml:space="preserve">뽀동이                                  </t>
  </si>
  <si>
    <t>만성신부전</t>
    <phoneticPr fontId="1" type="noConversion"/>
  </si>
  <si>
    <t>사지강직, 경련</t>
    <phoneticPr fontId="1" type="noConversion"/>
  </si>
  <si>
    <t xml:space="preserve">460,000원 선납(by 영주)    CC)  - 금일 구토후 사지 쭉뻗고 심한 경련하다가      지금은 사지 쭉 뻗고 계속 소리지름, 똥도 지름  S)  - 1년여전부터 신부전 관리 받고 있음  - 작년 5월에는 췌장염 병력있음  - 금요일 BUN정상, Cr 2.0 관리되고 있음  - 빈혈수치낮아 조혈인자도 고려하고 있음  - 몸통쪽 출혈성 자반은 금요일 미용하면서 발견  - 2주전부터 써클링, 벽타고 다니기, 멍하니있기에 치매증상일줄 아심  - 3~4일전부터 식욕없음  - 2~3일전부터는 틱증상 보임  - 현재 구토, 설사 증세 있음    O)  - 사지강직, 소리지름  - PLR :-  - mmc :pale  - 출혈성 자반(몸통)  - aus : no murmur  - T 37.9  - BG 91  - lactate : 2.4  - elec    Tx)   - 06:00 라인잡을때 구역질 증상 있었음     diazepam 0.3ml iv 후 진정됨  - dexa 0.27ml, mannitol 0.5g/kg, famo meto iv    P/CE)  - 뇌질환으로 의심되고, 전반적인 검사필요합니다. MRI제외한 검사비용은 60~70만원정도 소요되고, 입원처치비는 30~40만원정도 나올수 있습니다.   - 수혈을 할수도 있고 수혈 및 MRI검사비용은 따로 나옵니다.   - 금요일에 검사 받았고, 비용에 대한 부담때문에 우선 응급처치실시하고, 나머지 검사 및 향후 치료는 주치의 선생님과 상의하기로 함  - 주치의 선생님 오후 2시이후에 연락드리겠지만 상황에따라 그전에라도 연락드릴수 있습니다.   - 치료기간은 환자별로 상이하고, 짧게는 2~3일정도고 길게는 몇주 소요될수도 있습니다.   - 노령으로 언제든 응급상황 발생할수 있습니다.     ***  - 보호자분들은 이해도 높으시고, 다 해주시고 싶으시나 비용적인 부담이 있으십니다.   - 내원시 혈액샘플은 백신 냉장고에 있음    ----------------  S)  - 경련 증상은 처음.   - 2주 전부터 컨디션 저하. 벽에 기대서 걷거나 비틀거림. 틱처럼 고개를 흔들림. circiling도 보임.   - 어제 밤에 경련 보였고(5분 이내) 이후 잦아든 이후에도 paddling, barking 보임(3시간 이상). 6시간 사이 경련 2회 보임.   - 더블유 동물병원(관악구) 담당 선생님 번호 010-2763-7646  - 매일 200ml 피하수액 받던 아이.     O)  1. P/E  - 체표 전반적으로 petechia 확인됨.  - T 36.2, HR 156, RR 30    1. B/A  - CBC : PCV 22.6 (3일전에 비해 5정도 감소), PLT 4  - S/C : BUN 80, crea 3.3, IP 11, AMYL &gt;2000, NH3 정상  - CRP 130  - d-dimer 0.7  - 응고계검사 : aPTT 지연    2. 방사선  - 흉부 : 양호  - 복부 : 상복부 detail 떨어짐. 담낭 위치의 고밀도 확인됨. 담석 의심.     A) seizure(intracranial susp.), CKD, coagulopathy (DIC susp.)   - 원내에서도 diazepam 들어가도 3시간 만에 다시 강직성 경련 보임. phenobarbital loading 및 bolus 투여 이후 seizure는 보이지 않지만 barking은 간헐적으로 보임.   - 응고계 장애 확인되나 정확한 원인평가는 현재 어려움. proteinuria 여부도 평가해야함. DIC 가능성 존재할 수 있음.     Rx)  - clopidogrel 1mg/kg sid PO 추가    P) 입원. 아원장님께 인계.   ** 보호자 분 월,화 제주도 출장 가심. 전화로 안부전화 드리기로 함. 비용 부담 있으십니다. 내일은 CBC 검사와 경련 모니터링 부탁드립니다.            </t>
  </si>
  <si>
    <t xml:space="preserve">최연아                                  </t>
  </si>
  <si>
    <t>담낭염</t>
    <phoneticPr fontId="1" type="noConversion"/>
  </si>
  <si>
    <t>식욕부진, 신수치상승</t>
    <phoneticPr fontId="1" type="noConversion"/>
  </si>
  <si>
    <t xml:space="preserve">2월11일 740,000원 수납완료-황세정      주형과장님과 전화통화 완료.    처음에 방광염증상으로 동네병원갔다가 방광염증상으로 요카설치후 하루만에 빼버림. 이후 소변 잘 봤었음.   재진은 고양이전문병원에서 했는데 혈검, 방사선 검사했고 특이사항없었다고 함.   이후 며칠전부터 식욕부진등 증상 발생하여 지역병원에서 혈검했더니 신장수치 상승해서 3일간 수액치료 함.  레퍼는 아니고, 보호자분이 검색후 내원했다고 함.    s)  - 오리젠 -&gt; urinary s/o   - 사료 안먹은지는 2주 / 그외, 츄르, 템테이션, 캣만두 등은 조금씩 먹었었음. 어젯밤까지도 간식 소량씩.  - 오늘 오전 이후 식욕이 없어 보이진 않으나 관심만 보이고 그릇 앞에서 먹지 않는 상태.  - 음수/강급 진행하심.    - 첫번째 병원에서 이뇨제(이틀 bid) / 두번째 병원에서 방광염약 + 시스테이드 (10일치 중 5일 먹이고 난 다음 급격한 악화)  - 그외 먹었을 만한 것들 전혀 없음.  - 환경변화 x    o)  - HR 210bpm, RR 54/min   - BT 39.8 -&gt; ice pack  - BP 140mmHg    - CBC : NRF  - S/C : Azotemia (BUN 50.7, CREA 4.1)  - SAA 87.6    [2/7-9 타병원결과]  - BUN 140 -&gt; 82.2, CREA 24 -&gt; 5.6, iP 15 -&gt; 6.8    [복부초음파_Full scan + GI tract by Hyuna]  Findings  1. 담낭 벽 비후 (1.7 mm)  2. 양측 신장 종대 (좌측 47.5 mm, 우측 48.3 mm), 신장 피질 에코 상승, medullary rim sign 관찰됨  3. 소장의 부분적인 미약한 corrugation  Imaging Dx &amp; DDx  - Cholecystitis  - Acute tubular nephrosis or necrosis  - Gastroenteritis    a)  - AKI / Cholecystitis / Enteritis      p)  - 최소 2-3일간 수액처치하며 신수치/염증수치 모니터링  - SDMA 안내 드렸으며, 퇴원시 진행 예정    </t>
  </si>
  <si>
    <t xml:space="preserve">최소아(ref.해)                          </t>
  </si>
  <si>
    <t>비틀거림</t>
    <phoneticPr fontId="1" type="noConversion"/>
  </si>
  <si>
    <t xml:space="preserve">  [refer.]    의뢰병원관련  - 진료전 전화완료( X )   - 진료후 전화완료( X )   - 초진일 전화 안됨(  )  - 원장님 요청사항 :    주호소) 비틀거림    현증경과)  - 일주일전에 전신미용함  - 미용이후 좌측으로 자꾸 쓰러지고 중심을 잘 못잡는 증상이 보임  - IVDD의 가능성을 두고 내복약 급여하였으나 증상은 점점 심해지는것 같음  - 식욕등은 양호함      O)  1. 신체검사  - Mental : normal  - T : 38.1도,  HR : 110회 , RR : 44회  - BCS : 3/9  - MMC , CRT  - 탈수평가 : normal    &lt;신경반사&gt;  - 좌측으로 자꾸 쓰러짐  - 뒷다리 고유반사 약간 소실  - Lt head turn 증상 보임    2. 혈액검사  - BUN 상승, cre 정상범위  - ALP 미약상승      3. 영상검사  - 흉부방사선상 특이소견 없음    Dx/Ddx)  - IVDD 보다는 뇌질환의 가능성    A)  - 정확한 감별을 위해서는 MRI촬영이 필요함  - 보호자분과 상담진행후 이안으로 촬영 예약함    P) 2/18일 일요일 오후 12시 30분 예약      </t>
  </si>
  <si>
    <t xml:space="preserve">곽창민                                  </t>
  </si>
  <si>
    <t xml:space="preserve">도리                                    </t>
  </si>
  <si>
    <t xml:space="preserve">430,000원 결제완료 - 민혜    S)  - 식욕 활력 양호  - 배변 배뇨 양호  - 금식 완료    O)  - T 39  P 120  - Aus : no murmur  - CBC : NRF  - Chem : NRF    A)  - 남아중성화, 며느리발톱제거  - 동물등록번호 : 410160010483846  Sx by 종  1. Castration  - prescrotal incision  - open type castration  - double ligation testicular vessels and transected  - figure 8 ligation viginal tunic  - skin closure w/ blue nylon 3-0  2. Dew claw removal  - dewclaw and skin removal  - skin closure w/ blue nylon 3-0    P)  - 당일 6시30분 퇴원  - 6월 2일 11시 남중후처치, 며느라발톱 확인 Dr.종  - 접종수첩 챙겨드리기  </t>
  </si>
  <si>
    <t xml:space="preserve">최정희                                  </t>
  </si>
  <si>
    <t xml:space="preserve">세니                                    </t>
  </si>
  <si>
    <t>혈뇨</t>
    <phoneticPr fontId="1" type="noConversion"/>
  </si>
  <si>
    <t xml:space="preserve">  S)   - 오늘 새벽 혈뇨 봄   - 기존에 스트레스 받으면 periuria 경향 있음   - 식욕 활력 양호함  - 접종은 다 진행했다고 하심   - 2년전 특발성 방광염 치료, 일주일소요, 다른병원에서치료 받으셨고 다른 보호자분이 케어해주셔서 자세한건 모르심  - 고양이 두마리 키우심: 사이가 안좋음   - 최근 하루 집을 비운적이 있으심   - 주말에 양파+마요네즈 핥아먹음 -&gt;다음날 괜찮음     O)  - CBC: NRF  - Chem: NRF / SAA 정상   - X-ray: NRF   - UA  -&gt; 요량 적어 한시간 이상 대기하였으나 배뇨로 인해 채뇨하지 못함     A)  - FLUTD       Tx)  아미트립틸린 5 mg/cat sid 2주처방   환경 개선 말씀드림 (동거묘와 분리, 스트레스 요인 제거 등)    P)  2주 뒤 재진 혹은 약 추가 처방, 예약 2/28   1) 증상 개선시 추가 처방 2주 후 컨디션 체크  2) 증상 개선 없을 시 재내원하여 복부 초음파 및 요검사 진행      [보호자 상담]  - 양파 미량 섭취 이력 있으므로 빈혈도 같이 체크해보기로 말씀드리고 진행함  - 고양이는 감염으로 인한 방광염 발병 매우 드물다고 알려드림  - 약은 오래먹어야 할 수도 있다고 말씀드림   - 신장 모양 정상이고 결석 없습니다.   - 심장 모양도 정상입니다.     </t>
  </si>
  <si>
    <t xml:space="preserve">김지훈                                  </t>
  </si>
  <si>
    <t xml:space="preserve">희망                                    </t>
  </si>
  <si>
    <t>콧물, 재채기</t>
    <phoneticPr fontId="1" type="noConversion"/>
  </si>
  <si>
    <t xml:space="preserve">CC)콧물    S)  -지난번 구비강누공 수술한 곳 반대편에서 콧물, 재채기    O)  -104 palatal PD 8~9mm  -105 동요도 3  -CI 2, GI 2    A)  -스케일링 및 폴리싱  -104, 105, 102 발치 후 봉합  -내복약 7일    P)  -2/26 재진, 항생제내복약만 연장해서 택배로 보내드려야 할 수도 있음. 전화주실 예정  </t>
  </si>
  <si>
    <t xml:space="preserve">황리라                                  </t>
  </si>
  <si>
    <t xml:space="preserve">멍뭉                                    </t>
  </si>
  <si>
    <t>설사, 식욕부진</t>
    <phoneticPr fontId="1" type="noConversion"/>
  </si>
  <si>
    <t xml:space="preserve">전화상담&gt;항문이 까매요  검사를 해서 까만건지? 변이 묻어까만건지 문의  010-5147-0330/ 우승지선생님    -&gt; 내원 후 전화상담   변이 묻어서 까만 것으로 생각되고, 변이 정말 까만색이면 위장관내 출혈 동반되었다는 의미일 수 있으므로 배변을 하고 나서 색을 관찰해주세요.   내원 후 집에서 컨디션 좋다고 하심   초음파 젤 먹어도 되는지?  -&gt; 그루밍해도 유해하지 않습니다.     CC) 식욕없음, 설사    S)   - 설사는 오늘/ 완전 노란색   어제부터 잘 안움직이고 계속 자요. 재채기도 해요   - 구토는 없었어요   - 체중이 감소 되고 있는 것 같아요   - 한달전에 데려온 동거묘가 많이 괴롭혀요   - 화장실은 하나로 같이 써요  - 동거묘도 설사를 하는 것 같아요   - 백신/구충은 한살 때 3차까지 한 이후로 전혀 하지않았어요   - 동거묘는 1.6kg     O)   - 체중 약 열흘만에 200g 감소   - T 40.4 P 180 R 64   - 폐음 양호   - MMC pink   - 위장관 초음파 검사 진행   : 대장내 Fluid 다량 확인. 대장성 설사인 것으로 판단됨   - 분변 검사 : Dysbiosis  - BA: Neutrophilia, Azotemia (Cre 1.8)     [복부초음파]  Finding &amp; DDx  - 대장내 수양성 변 정체 이외의 특이소견은 확인되지 않음.     Comment)  - 대장내 감염원 배제 필요할 수 있음.     Radiologist : 윤학영, DVM, PhD      A) Colitis, Azotemia   - 대장염으로 인한 설사로 생각됩니다. 원충감염으로 인한 증상 발현 배제할 수 없으니 구충도 함께 진행하겠습니다.   - 혈액검사상 염증수치 (호중구수치) 증가되어 관찰되고, 발열 또한 있는 상태입니다. 장염으로 인해 체온이 증가한 것일 수 있고, 현증을 유발하는 다른 원인 때문에 증가한 것일 수 있습니다.   : 리첵 필요합니다.     - 동거묘 데리고 온 이후 기생충 감염이 된 걸 수도 있습니다. 화장실은 두개이상 두어주세요   : 동거묘도 구충해야할까요? 몸무게는 1.6kg 이에요. 동거묘 또한 동일 증상 나타난다면 함께 구충 권유드리고, 설사 지속시 내원하시어 분변검사 진행 부탁드려요     - 코로나 바이러스는 아닐까요? 혈액검사상에서 안나오나요? 코로나 바이러스는 복수를 이용한 PCR 검사가 제일 정확하고, 분변으로 PCR 검사 진행할 수 있습니다. 외부검사, 비용 11만원 입니다.   : 감염 자체의 문제보다 변이로 인한 증상 발현시 구토, 기력저하, 발열, 경련 등 나타날 수 있습니다.     - 질소혈증은 설사로 인한 탈수 때문에 나타난 것일 수 있고, 신장 기능이 정말 떨어진 아이라 나타난 것일 수 있습니다. 이후 설사증상 개선되고 나서 신장수치 리첵 필요합니다.     - 지난번에 처방받은 허브오일 먹여도 될까요? 먹여주세요   - 캡슐 챙겨주세요     Tx)   0.9% NS 50 ml SC     Famo 0.5 mg/kg bid   Metro 15 mg/kg bid   Bestaste 7.5 mg/kg bid     +) 락토벳 1포  sid   +) cyproheptadine 1 cap sid (저녁)   +) 파나쿠어 3/4 T sid for 3 days   (동거묘는 나머지 1/4 T로 3일간 먹여달라고 말씀드림)     P)   6/20 대장염 재진, 체온 체크 /개선없을시 분변 PCR 의뢰        </t>
  </si>
  <si>
    <t xml:space="preserve">이화선(ref.장안점)                      </t>
  </si>
  <si>
    <t xml:space="preserve">세리                                    </t>
  </si>
  <si>
    <t>비장종양전이</t>
    <phoneticPr fontId="1" type="noConversion"/>
  </si>
  <si>
    <t xml:space="preserve">S)  - 특이사항 없음.     O)  - T 38.9, HR 양호. 호흡 양호.    1. B/A  - 항암 전 검사 양호.   - troponin I 의뢰.  - blood smear : seg 78.6, lym 4.8, band 2.4, eosino 4.8, mono 4.8. PLT 양호    [방사선검사]  Finding &amp; DDx  - VHS 8.9  - tracheal collapse grade 4  - 폐수종, 폐렴이나 종양 전이소견은 뚜렸하지 않음.    - 우측 중복부에 약 90 X 80 mm 가량의 큰 mass가 확인되며, 소장 대장은 좌측으로 변위됨.     Comment  - TC가 심하여 goose honking이 없더라도 만성 hypoxia를 겪을 수 있음.   - 이전 병원의 복부 초음파에서 간과 복막 림프절 전이와 대형 mass 형성이 이미 확인된 환자임.   - 이전 비장 적출 환자로 비장은 없는 환자임    Radiologist : 윤학영, DVM, PhD  VIP동물의료센터 영상의학과 1과장   건국대학교 수의영상의학과 겸임교수  Direct : 02-953-0075 (내선 204)  E-mail: vip_radiology@vipah.co.kr    A)  - doxorubicin 3주간격 5차 진행 예정.     Tx)  doxorubicin(2mg/ml) 1mg/kg IV(1.7ml)  전처치 실시.    P) 1주 뒤 내원하여 CBC, 혈액도말 예정. 5/16  </t>
  </si>
  <si>
    <t xml:space="preserve">최가은                                  </t>
  </si>
  <si>
    <t>세균성장염</t>
    <phoneticPr fontId="1" type="noConversion"/>
  </si>
  <si>
    <t>혈변, 구토</t>
    <phoneticPr fontId="1" type="noConversion"/>
  </si>
  <si>
    <t xml:space="preserve">[주간 by 주형]  - 기력저하  - 구토, 혈변/설사 지속    - BW 0.37kg  - BT 38.1-39.4    - CBC : WBC 23.2, HCT 31, PLT 172   - 구토 이후 저혈당 관찰됨 ; BG 39 -&gt; glu IV 및 PO     - 호흡기 관련 검사 안내하였으나 일단 보류. 혈액검사 (WBC체크) 까지는 동의하여 진행.   pcr 검사 빠르면 내일 저녁, 그렇지 않으면 화요일에 나올 예정.  </t>
  </si>
  <si>
    <t xml:space="preserve">멜로디                                  </t>
  </si>
  <si>
    <t>치아골절</t>
    <phoneticPr fontId="1" type="noConversion"/>
  </si>
  <si>
    <t>침흘림</t>
    <phoneticPr fontId="1" type="noConversion"/>
  </si>
  <si>
    <t xml:space="preserve">  철거지역에서 밥주시다가 구조해오심.   캔은 먹고, 작은 알 사료는 먹는듯함.   식이 먹을 때 침을 많이 흘림.     양측 구내염 (출혈 / 치은염) - 전구치 이후부터.  204 치아골절    CBC : leukocytosis  Chem : mild hyperglobulinemia  Electrolyte : NRF    몇일 입원하면서 모니터링 한 뒤 양호하면 치과치료 예정.   토요일 아원장님 나오신다고 안내드림.   </t>
  </si>
  <si>
    <t xml:space="preserve">오춘화                                  </t>
  </si>
  <si>
    <t xml:space="preserve">아름                                    </t>
  </si>
  <si>
    <t>초콜릿섭취</t>
    <phoneticPr fontId="1" type="noConversion"/>
  </si>
  <si>
    <t xml:space="preserve">S)  - 두시간 전 (12시 40분 쯤) 초콜릿 섭취   - 88% 카카오 함량     O)  - 흥분시 청색증 확인   - CBC: Leukocytosis   - Chem, Elec: NRF       Tx)  - 과산화수소수 10 ml 적용에도 구토 하지 않아 트라넥삼산 50 mg/kg iv   - 0.9% NS 유지속도  - 내복약  Famotidine  Cephalexin   Silymarin   베스타제      CE)   - 3일간 증상모니터링 해달라고 말씀드림   - 이상 증상 없을 시 치료 종료     </t>
  </si>
  <si>
    <t xml:space="preserve">이해윤                                  </t>
  </si>
  <si>
    <t xml:space="preserve">초록                                    </t>
  </si>
  <si>
    <t xml:space="preserve">CC: 여아중성화    [S]  - 지난 주 초에 발정 마지막  - 데려온 지 한 달 조금 더 됨  - 접종 완료 된 후 분양받음    : 항체가검사 안 되어 있음  - 내일 퇴원시 결제 예정    [O]  - 방사선상 특이사항 없음  - 혈액검사상 특이사항 없음  - 항체가검사    : FPV 2, FHV 1, FCV 4.5    [Sx. by 송]  - Abdominal midline incision  - Ovariohysterectomy w/ Maxon 3-0  - Abdominal closure w/ Maxon 3-0  - Double-layer SQ closure w/ Maxon 4-0  - Skin closure w/ Blue-nylon 4-0  - NRF    [P]  - 익일 11:30 퇴원에정  - 내일 비용결제 예정  - 추가접종 필요성 전달드림(전화상)  </t>
  </si>
  <si>
    <t xml:space="preserve">최지민                                  </t>
  </si>
  <si>
    <t xml:space="preserve">레나                                    </t>
  </si>
  <si>
    <t xml:space="preserve">560,000원 선결제하셨습니다 -준민    S)  - 식욕 활력 양호하나 평소 입이 짧은 편  - 배변 배뇨 양호  - 금식완료  - 2017년 11월 5일 출산경험(자연분만 2마리)    O)  - 혈액검사 : NRF  - 항체가검사 P:3  H:4  C:6    A)  - 항체가 검사, 여아중성화 수술    [Sx by 종]  - routine midline incision  - ovarian pedicles &amp; cervix ligation w/ maxon 3-0  - abdominal closure w/maxon 3-0  - intradermal closure w/ maxon 4-0  - skin closure w/ blue nylon 4-0    P)  - 2월 21일 11시 퇴원예정 Dr.종  </t>
  </si>
  <si>
    <t xml:space="preserve">이현주(ref.서울종합)                    </t>
  </si>
  <si>
    <t xml:space="preserve">강식이                                  </t>
  </si>
  <si>
    <t>강직성 경련</t>
    <phoneticPr fontId="1" type="noConversion"/>
  </si>
  <si>
    <t xml:space="preserve">s)  - 내원 전 5-7분경 경련/강직성발작 -&gt; 이후 스스로 조금씩 회복  - 개집에 하얀거품 있었던 적 있으나, 정확히 구토인지 경련여부는 알기 어려움 (동거견도 1마리)  - 발작 1시간반 전쯤 20-30분 가량 짖고 울음. 평소랑 전혀 다름.    - 어제 바닥에 포도 / 사람 알약 있었던 것 같은데 정확히 먹었는지 알수 없음    o)  - HR 126, BP 100-110mmHg  - RR 60   - BT 38.8    - CBC : NRF  - Lac : 2.1  - S/C : hypoGl 외 NRF  - 전해질 경미한 불균형  - NH3 : 26 (normal)  - D-dimer : 0.1    - 방사선 : susp. mild microhepatica     ddx.  intracranial seizure    a)  - 뇌내성 발작 가능성 높음. 공복하 추가 초음파 검사 진행 후 뇌외성 원인 모두 배제 필요.  - 뇌내성 질환의 확진 위해서는 MRI 촬영 필요함  - 원내 산소방에서 안정적인 상태이나, 금일 전신 경련 다소 오래 지속되었던 환자로 입원하 발작 모니터링 권장드렸으나, 집에 귀가하셨다가 응급 상황 발생시 내원하시겠다고 함. 가족들과 추가 검사 및 내복약 투약에 대해 상의하신다고 하고 데리고 가심.   </t>
  </si>
  <si>
    <t xml:space="preserve">부선예                                  </t>
  </si>
  <si>
    <t xml:space="preserve">히로                                    </t>
  </si>
  <si>
    <t>폐결절(Pulmonary Nodule)</t>
  </si>
  <si>
    <t>심장검진</t>
    <phoneticPr fontId="1" type="noConversion"/>
  </si>
  <si>
    <t xml:space="preserve">1.CC : 심장검진, 구강종양    2.HPI   - 구강 종양으로 KNU 내원  - 당시 FNA로 Epitheliotrophic LSA 의심  - CT 촬영 전 심장 평가 권고 받아 본원 내원  - 당시 strage IV perionontitis, GIII murmur, 폐결절 2개 확인    3.PHI   (1)MED : 방광염  (2)SUR :  중성화   (3)TRU : -  (4)VAC : all+, HW+  4.Diet : 일반사료, 사람 음식은 가끔:  5.EH : indoors, alone, 산책 가끔  6.Systemic   (1)GEN : BAR  (2)Skin :  (3)Nervous : -  (4)EENT : 맑은 장액성 비루  (5)RES : 약간 빈호흡 , 얕은 기침  (6)CV : -  (7)GI : 가끔 공복성  (8)UR : 다음/다뇨  (9)REP : -  (10)MS : -  (11)NS : -    S)  - BAR, BCS 4/9, 소심한 성격  - Dental problems, 특히 우측 상악 PM/P 부위 치근노출 및 염증/출혈  - 체표임파선 normal    O)  - Apical beat midly increased  - G II/VI holosystolic murmur in Lt apex    [방사선검사_ by Yoon]  Finding &amp; DDx  - tracheal collapse grade 3/redundant trachealis dorsalis membrane (75% 이상의 tracheal narrowing)  - 16.35 X 16.35 mm nodule at right middle lung field on VD view   - 14.87 X 12.81 mm nodule at mid-dorsal lung field on Rt lateral view  - shoulder DJD    [심장초음파 by Yoon]  Finding   LA/AO 1.33   LVIDd inc% 3.89   LVIDs inc% 0.14   EDVI 80.84   ESVI 24.71   RWT 0.45   LVMI 110.52   E peak 69.95   E/A 1.00   E/IVRT 1.38   E/E' 17.66   E'/A' 0.59   Tei index 0.75   MR d,e MR vel 5.32   PISA radius 1.60   PISA EROA 0.01   FS 37.58   EF 69.43   AV vel, profile 89.00   AR vel 3.80   PV vel, profile 55.00   TR d,e TR vel 2.50   SPAP 30.00   PR d,e PR vel 1.00   MPAP 4.00     Echo DDx  - MMVD   - mild MR  - mild TR  - mild pulmonary hypertension  - physiologic PR  - mildly decreased diastolic function  - ACVIM stage B1-B2    Comment)  - 투약이 반드시 필요한 심장병 단계는 아닌 것으로 판단됨.  - 본 환자의 미약한 폐성 고혈압은 Tracheal collapse와 관련될 수 있음.   - 호흡기 관련 임상증상이 있는경우 TC의 정확한 판단과 BC의 병발 등을 확인하기 위해서는 흡호 촬영이 추가적으로 필요할 수 있음,  - 어깨 관절 DJD 는 방사선 촬영시 과도하게 당길때 통증을 유발할 수 있으니 유의.  - 폐야의 nodule로 보이는 음영은 매우 미약하게 관찰되나, 인근의 다른 구조물들에 의한 artifact를 완전히 배제할 수 없음    A)  1. 심장 : 경도의 MMVD/TVI/PAH/no arrhythmia  - ACVIM B1 정도로 판정되며, 예상되는 CT 촬영이나 일반적인 마취헤는 큰 무리 없을 것으로 생각됨  2. TC : 관련 증상은 뚜렷치 않으나 간헐적인 상부호흡기성 기침/호흡음 관련성  3. 구강 관련  - 심한 치주염 및 치아 관련 문제 확인됨  - 본원 내원 주증은 마취전 심장평가이기에 관련 평가는 진행하지 않았으나 정황상 FNA로 추정된 Epi/LSA는 일반적인 우선 순위는 아니므로 만성염증에 의한 변화 and/or 종양 (특히 FNA 상 감별이 불충분한 종양들의 가능성도 고려 필요)  - 본원에서 관련 평가 원하실 경우 재통화하여 관련 예약진행  : CT (치아, 관련구조 및 비강, 전이평가 병행) + 진정하 육안평가 + FNA and/or punch biopsy    P)  - SDMA/BNP 통보  - 결과에 따라 3~6개월 주기 재검 권고  - 우선적으로 치주염에 준한 대증 관리 선시행  </t>
  </si>
  <si>
    <t xml:space="preserve">이연화                                  </t>
  </si>
  <si>
    <t>구토, 설사, 식욕부진</t>
    <phoneticPr fontId="1" type="noConversion"/>
  </si>
  <si>
    <t xml:space="preserve">S)  - 2일 전부터 구토, 설사(형태 없음.) 보임. 어제부터 식욕도 없음.  - 활력 약간 저하. 냉장고 위에만 있음. 많이 떨어진 적은 없음.   - 사료 교체한지 15일 정도. 일주일 전 치킨 먹은 적 있음.   - 식욕은 있어보이나 먹지 못 하는 듯함. 유연 없음.   - 이물 가능성은 적음.     O)  - 활력 양호.     - B/A : GLU 232, fPL neg.  - 방사선 : 흉부 NRF, 복부 NRF 지방 가득.    [복부초음파_Full scan + GI tract by Hyuna]  Findings  1. 양측 신장 피질 에코 약간 상승되어 있으나 크기 및 모양 양호함  2. 위 및 소장의 확장 및 액체 저류, 운동성 저하, 부분적인 corrugation  3. 췌장 양호  Imaging Dx &amp; DDx  - Interstitial or glomerular nephritis  - Gastroenteritis    A) gastroenteritis  - 위장염에 준해 입원처치.     P) 입원.    </t>
  </si>
  <si>
    <t xml:space="preserve">강승진                                  </t>
  </si>
  <si>
    <t>골반골절</t>
    <phoneticPr fontId="1" type="noConversion"/>
  </si>
  <si>
    <t>후지파행</t>
    <phoneticPr fontId="1" type="noConversion"/>
  </si>
  <si>
    <t xml:space="preserve">딸꾹이는 고양이 입원실안 통덫에 있음  아이 많이 ㅇㅖ민해요    Dr.조서현    Subjective)    원래 밥을 주시던 고양이.    어제 하루 보이지 않더니 오늘 뒷다리 파행증상을 보여 데리고 내원하심.     좌측 후지를 끄는듯 보인다고 하심.     Objective)    Laboratory examination  CBC : NRF  Elec : Hyponatremia, Hypochloremia  S-chem : NRF    Physical examination  : Open Wound on Left thigh.  : Left hindlimb swelling  : Bloody-sanguineous discharge from wound     Radiographic examination  : Rt. Sacroiliac subluxation  : Lt. Femoral head fracture  : Lt. Distal femoral diaphyseal fracture  : Pubic fracture    Assessment)  Dx)  Open fracture  : Rt. Sacroiliac subluxation  : Lt. Femoral head fracture  : Lt. Distal femoral diaphyseal fracture  : Pubic fracture    Plan)  현재 수술적 교정이 필요한 상태.     아직 성장기의 환자이기 때문에 성장판 조기폐쇄 가능성 높음.     큰 충격에 의한 부상일 가능성이 높아 보행에 대한 평가는 수술적 교정이 끝난 후 평가 필요함.     경우에 따라 amputation을 선택할 수 있는 상황으로 보임.     수술적 교정에 대한 상담 아원장님과 하길 원하심.     Wound : 삭모 및 세척 후 manuka honey dressing 적용.   당일 입원 예정.       </t>
  </si>
  <si>
    <t xml:space="preserve">이숙희                                  </t>
  </si>
  <si>
    <t xml:space="preserve">모리                                    </t>
  </si>
  <si>
    <t>치아골절</t>
    <phoneticPr fontId="1" type="noConversion"/>
  </si>
  <si>
    <t xml:space="preserve">CC)치과치료    S)  -단단한 것 안주심  -금식 확인    O)  -HW kit: -  -CBC: WBC의 미약한 상승  -chemistry: 금식으로 인한 탈수로 ALB 미약하게 상승      치과치료)  -206, 306: CCRF  -110: PD4, mobility 3  -스케일링 후 폴리싱, 206/306/110 발치 후 봉합    -내복약 3일    CE)  -호흡마취 위한 기관튜브 사용으로 2~3일간 기침증상을 보일 수 있습니다.  -내일 아침부터 하루 2회, 3일간 내복약을 복용시켜 주세요.  -7일간 무른 음식을 급이해 주시고 양치질을 시키지 마세요.  -산책을 하면서 단단한 이물을 먹는 버릇이 있는데, 막으실 수 없다면 7일간 산책을 시키지 않으시는 것이 좋겠습니다.      P)  -3/6 11:30 재진. 별다른 문제 없으면 양치질 교육 후 치료종료.   </t>
  </si>
  <si>
    <t xml:space="preserve">김미옥                                  </t>
  </si>
  <si>
    <t>실신</t>
    <phoneticPr fontId="1" type="noConversion"/>
  </si>
  <si>
    <t xml:space="preserve">CC)흥분시 실신    S)  -흥분하거나 했을 때 켁켁거리다가 근육힘이 풀리면서 픽 쓰러짐. 대소변 지림.  괜찮아져서 일어남.  -주로 목욕하고 나와서 흥분하고 뛰어다녔는데, 그 이후 실신. 3개월전부터 증상 나타나고 주기가 짧아짐.   -주 1회 실신  -피부영양제 먹이고 있고 피부약은 현재 안먹고 있음    O)  -청진시 심잡음 4/6, crackle은 들리지 않음  -P 150  -R 48  -피부 전반적으로 발적, 꿈꿈한 냄새가 남.   -BW: ALP의 미약한 상승. 그 외 양호      [방사선검사_ by Yoon]  Finding &amp; DDx  - genalized cardiomegaly (VHS 10.6, increased sternal contact, back pack sign (LA bulge), globoid heart)  - pulmonary vein dilation  (cranial lung on the lateral veiw)  - mild shoulder DJD  - renal calculi      [심장초음파 by Yoon]  Finding   LA/AO 2.1   LVIDd inc% 51.24   LVIDs inc% 13.30   EDVI 197.55   ESVI 32.13   RWT 0.25   LVMI 156.51   E peak 166.16   E/A 1.83   E/IVRT 4.97   E/E' 21.33   E'/A' 0.68   Tei index 0.50   MR color LA %, essentric  MR d,e MR vel 6.26   PISA radius 8.5  FS 51.88   EF 83.73   AV vel, profile 147.00   PV vel, profile 75.00   TR d,e TR vel 3.20   SPAP 45.96   PR d,e PR vel 2.00   MPAP 16.00       Echo DDx  - MMVD  - moderate MR  - increased LA pressure  - mild to moderate TR  - mild pulmonary hypertension  - decreased systolic and diastolic function   - ACVIM stage B2 --&gt; C      Comment  - 현재 폐수종은 보이지 않으나 일부 폐정맥의 확장과 좌심압 상승으로 언제든 폐수종 발생 가능    하며, stage B2 이나 언제든 C로 발전 가능한 상태로 판단됨.  - 수축과 이완기능 모두 저하되어 있고 좌심방압 상승으로 stage C에 준한 관리가 필요할 수도 있음.  - 현재 저등도의 폐성고혈압은 좌심 문제의 이차적인 반응으로 판단되며, 해당 케이스에서는    좌심압 감소시 폐성 고혈압이 줄어드는 경우가 흔함.   - x-ray, 혈압, 신장수치, 전해질, 등의 정기적인 모니터링이 추천될 수 있음.     A)  -ACVIM stage B2.   -MMVD에 대한 개괄적인 설명 드림. 내복약 2주 투약 후 재진예정. 비용부담 있으신 편    P)  -3/24 11:30 우승지선생님 재진, 혈압/흉부방사선/신장수치/전해질/혈전검사 등 모니터링   </t>
  </si>
  <si>
    <t xml:space="preserve">공원지                                  </t>
  </si>
  <si>
    <t>구개열, 콧물</t>
    <phoneticPr fontId="1" type="noConversion"/>
  </si>
  <si>
    <t xml:space="preserve">CC: 구개열  HPI: 태어났을 때 분유를 잘 못 먹어서 입천장에 이상이 있는 걸 알았고 1개월령 쯤에 지역병원에서 진단받음.  콧물나오는 증상 외에는 특이사항 없음.      O)  1. 신체검사  - GC: B.A.R, Normal skin turgor  - EENT: Mucopurulent nasal discharge,  Median hard and soft palate defect,  Malocclusion.    2. 혈액검사  - CBC: Mild leukocytosis  - S-chem: Mild elevation of ALP  - Elect.: Mild hyperkalemia  - PT, aPTT: Normal range    3. 방사선검사  - Thorax: N.R.F    A)  Dx: Congenital palate defect      P)  - 금주 일요일 선천성 구개열 수복 수술 진행 예정. (수술 비용 술전 검사비(금일), 수술비, 입원비 포함 130-150만원 가량 안내드림)    - 금식안내 완료      CE)  - 선천성 구개열은 치료가 되지 않을경우 만성 비염, 오연성폐렴 등의 호흡기 질환을 계속적으로 유발할 수 있으므로 수술적인 치료가 지시되는 질환입니다.    - 일요일 오전 내원, 수술은 오후에 진행될 예정입니다. 전날 자정까지만 밥 주시고 물은 적어도 수술 당일날 아침 7시까지만 먹여주세요. 그 이후로는 절대 금식, 금수 입니다.      </t>
  </si>
  <si>
    <t xml:space="preserve">김경수                                  </t>
  </si>
  <si>
    <t>좌측전지발목종괴</t>
    <phoneticPr fontId="1" type="noConversion"/>
  </si>
  <si>
    <t xml:space="preserve">727,000원 결제하셨습니다. - 미리    S)  - 농성+부종성 삼출물 확인됨   - 금일 종괴 제거술 진행 후 조직검사 보낼 예정     O)  - T 39.2 P 120 R 24   - 청진시 심음, 폐음 이상 없음   : Leukocytosis (WBC13.9)  : Hyperalbuminemia (3.9)    - 흉부X-ray  : NRF    Sx) Skin mass excisional biopsy (Marginal)  - Dorsal recumbency 후 좌측 전지 술전 preparation  - Mass margin에 맞춰서 skin incision 및 둔성분리  - Mass 적출 후 skin tension releasing incision 적용  - Skin suture w/ Nylon 3-0    - Soft bandage dressing      - 귀가전 바이탈 체크  : T 38.7 P 120 R 24   : 심음 폐음 양호     CE)   - 조직을 제거하고 피부를 당긴 상태이기 때문에, 혈액순환 부전등의 문제가 생길 수 있으므로 냉감 관찰 부탁드립니다.   - 내일 술부 소독 및 드레싱 필요한 상태입니다.   - 조직검사 결과는 10일~14일 소요됩니다.   - 내복약 추가처방 해드렸고, 기존에 받은 약은 중단해주세요.     P)  재진 3/5  :술부 확인 및 소독, 드레싱   </t>
  </si>
  <si>
    <t xml:space="preserve">정경화(ref.길음)                        </t>
  </si>
  <si>
    <t>폐무기질침착(Pulmonary Mineralizations)</t>
  </si>
  <si>
    <t>기침, 호흡곤란</t>
    <phoneticPr fontId="1" type="noConversion"/>
  </si>
  <si>
    <t xml:space="preserve">[refer.길음]    의뢰병원관련  - 진료전 전화완료(O)   - 진료후 전화완료(O)   - 초진일 전화 안됨(  )  - 원장님 요청사항 : 웨스턴AH에 오래 다니던 아이로 잘 봐주시도록 당부하심.    주호소)  cough, orthopnea    현증경과)  2일 전부터 심한 기침, 고개를 빼는 등 호흡곤란 보임. 따라서 길음AH에 내원하여 흉부 방사선 상 폐침윤 보여 내원. 구강 내 종괴도 보인다고 들었음. 잠을 잘 못 잠. 2일 전 밤에는 circling과 안절부절하지 못함. 길음AH에 내원하였고 방사선 상 폐의 심한 침윤 확인되어 본원에 자세한 평가 위해 refer됨.  흉부 관련해서는 알고 계신 바는 없음.     - 현재도 PUPD는 지속되었음. 혈당관리 되지 않던 때에 더 심할 뿐. 이 외 다른 특이사항은 없음.     - 현재 병력 : 웨스턴에서 당뇨, 췌장염 진단받고 계속 관리중. 양안 백내장 수술 진행했었고 현재는 시력소실. 디스크 수술 병력도 있었음. 보통 10시반~ 11시에 인슐린 투여. 금일 공복혈당 115. 웨스턴 마지막 차팅 기록은 작년 10월(보호자 분 기억으로는 1-2달 전이라고 하심.).     예방접종)  - all done. HW (+)    사육환경)  - 동거견 5마리. 동배는 아님. indoor.    사료)  - 로얄 캐닌 low fat과 hypoallergenic 등 섞어서.     O)  1. 신체검사  - Mental : alert.   - 노력성 호흡양상. 목 길게 빼고 숨을 쉼. 기좌호흡양상(orthopnea).  - T 38.3, HR 150, RR panting. 얕고 빠른 호흡.  - BP 130  - BCS 3/9  - MMC pink, CRT &lt;1s  - 청진 시 폐야 전반적으로 흡기 시 crackle.   - 좌측 상악의 1cm 가량의 잇몸 종괴. 심한 치석.  - 전신 림프절 유의적으로 종대됨. 양쪽 submandibular, prescapular, inguinal, popliteal L/N 종대.     2. 혈액검사  - CBC : WBC 15700  - S/C : ALP, ALT, Glob, TG(측정불가) elevation.  - 전해질  - d-dimer 0.3  - lactate 6.0  - CRP &lt;10  - fructosamine 282    3. 영상검사  [방사선검사_흉복부 by Hyuna]  Findings  1. 폐 실질의 전반적인 석회화   2. 경추 및 앞쪽 흉추의 등쪽으로 피하 석회화 관찰됨  3. L2-3 배쪽, L3-4 등쪽으로 radiopaque bridging 관찰됨  Imaging Dx &amp; DDx  - Pulmonary mineralization  - Calcinosis cutis  - Spondylosis deformans  - Intervertebral disc disease    [복부초음파_Full scan by Hyuna]  Findings  1. 간 비대 및 간 실질의 전반적인 석회화  2. 담낭 내 점액성 슬러지, 총담관의 미약한 확장 및 major duodenal papilla의 비후 / 담낭 내 다수의 미세 담석들 관찰됨  3. 양측 신장 피질 에코 약간 상승되어 있으나 크기 및 모양 양호  4. 방광벽의 비후 (2.9 mm) 관찰되나 내벽 증식 심하지 않음  5. 우측 부신의 미약한 종대 (6.5 mm)  6. 췌장 비후 (14.1 mm) 및 에코 저하  Imaging Dx &amp; DDx  - Hepatic mineralization, Hepatomegaly  - Cholelithiasis  - Cholangitis / Cholecystitis / Cholangiohepatitis  - Cystitis  - Hyperadrenocorticism  - Acute pancreatitis    [경부초음파 by Hyuna]  Findings  1. 하악샘 뒤쪽, 기관의 배쪽 양측으로 1 cm 가량의 결절 관찰되며 혈류반응 관찰됨  2. 양측 하악림프절 종대 / 인두뒤림프절 양호  Imaging Dx &amp; DDx  - Cervical nodule  Comment  - Hyperparathyroidism의 감별을 위한 추가 검사가 추천됩니다.    Dx/Ddx)  - pulmonary mineralization/ pulmonary fibrosis  - cholelithiasis/ cholestasis  - cholangitis/ cholecystitis  - dilabetic mellitus  - pancreatitis  - hyperparathyroidism  - hyperadrenocorticism  - lymphadenopathy  - lymphoma   - epulis    A)  - 폐와 간 내 mineralization 확인됨. calcinosis cutis도 확인되는 바 systemic mineralization이 의심되는 바 폐와 간내 고밀도 신호는 칼슘침착이 우선 고려됨. 그러나 혈중 칼슘, 인수치 정상으로 확인되어 다른 원인 감별도 우선순위에 고려해야함. 웨스턴AH 진료기록 참고 시 17년 10월의 방사선 및 초음파 상에도 폐 내 무기질침착과 간 내 고에코 신호가 확인되고 점차 진행된 것으로 판단됨. 만성적으로 진행되었을 것으로 생각됨.   - systemic mineralization 감별을 위해 CT 촬영 및 추가적인 ACTH 혹은 LDDST 고려됨. 현재 fructosamine 농도도 낮고 혈당도 높지 않은 바 현재 보이는 PUPD 등의 증상은 다른 호르몬성 질병과 연관 있을 것으로 판단됨.   - 체표림프절의 유의적인 종대 확인되는 바 lymphoma 가능성 배제할 수 없음. FNA 추천됨. CT 촬영 진행 시 마취 하 진행 예정.   - 추후 필요 시 PTH 등 부갑상선 호르몬 검사도 요구될 수 있음.   - 구강 내 mass는 epulis가 우선 고려되며 양성 가능성이 높지만, 악성일 가능성 배제할 순 없음.   - 금일 하루 입원 권하였으나 우선 데려가시고 응급상황 시 다시 데려오시기로 함. 집에 산소발생기 대여하시도록 안내드림.     ** 보호자 분 웨스턴AH에 강한 신뢰 있으시며 오랜 기간 다니셔서 갑작스럽게 병원 변경하는 것은 부담느끼심. 현재 많은 상위검사가 요구되는 바 주 병원에서 진행하시도록 안내드림. 고민 해보시고 어디서 진행할 지 연락주시기로 함.     Tx)  - nebulization w/ NS, genta    P)  - 내일 전화주셔서 CT, 체표림프절 FNA, 부신관련 호르몬검사 진행여부 결정 예정.     </t>
  </si>
  <si>
    <t xml:space="preserve">이상필(ref.대학로)                      </t>
  </si>
  <si>
    <t xml:space="preserve">로티                                    </t>
  </si>
  <si>
    <t>식도이물</t>
    <phoneticPr fontId="1" type="noConversion"/>
  </si>
  <si>
    <t xml:space="preserve">대학로 동물병원 [Refer.]    의뢰병원관련  - 진료전 전화완료(  )   - 진료후 전화완료(  )   - 초진일 전화 안됨(  )  - 원장님 요청사항 :    주호소)  -  1시간 전쯤 보호자 먹기위해 잘라놓은 사과를 덩어리째 삼킴  - 삼킨 후 유연증상 및 구토보여서 대학로 내원 후 본원 안내받고 내원    예방접종)  - all done    사육환경)  - indoor    O)  1. 신체검사  - Mental : Alert  - T 39, HR 140, RR 48  - BP 120  - BCS 5/9  - MMC , CRT &lt;1.5sec  - 탈수평가 : NRF    2. 혈액검사  - CBC : NRF  - Chem : NRF  - Elec : NRF    3. 영상검사  - 식도 조영촬영 : 위 분문부 앞쪽 식도이물    Dx/Ddx)  - Esophageal Foreign Body    A)  - 음식물을 내시경을 통해 위로 밀어넣어주는 시술 진행  - 마취시 특이사항없음  - 회복 후 특이사항없음  - 내복약 및 위장관 보호제 처방후 퇴원조치  - 입원 권해드렸으나 집에서 지켜보길 원하셨고 관리중 유연, 구토, 호흡곤란 등 특이적인 임상증상 관찰될 시 즉시 내원안내          </t>
  </si>
  <si>
    <t xml:space="preserve">정현진(ref.시마)                        </t>
  </si>
  <si>
    <t xml:space="preserve">어흥                                    </t>
  </si>
  <si>
    <t>2215(안구주변농양)</t>
    <phoneticPr fontId="1" type="noConversion"/>
  </si>
  <si>
    <t>눈밑부종</t>
    <phoneticPr fontId="1" type="noConversion"/>
  </si>
  <si>
    <t xml:space="preserve">[refer.] 시마AH    의뢰병원관련  - 진료후 전화완료(O)     주호소)  - 올 초에 눈물량이 많아짐 (우측만)  - 다니시던 병원에서 포러스 처방 후 약간 호전되는 듯 하다가 다시 눈물/눈곱 -&gt; 항생안약 추가 처방    - 지난주 화요일부터 눈밑이 붓기 시작함.   - 주말에 시마 동물병원에서 내복약 + 안약 처방받았으나 크게 호전 없음. 닦아주다가 고름이 눈물샘쪽으로 배출되면 붓기 줄어들었다 다시 부었다 반복.    - 컨디션 양호한 편이기는 하나, 최근 병원 많이 왔다갔다하면서 스트레스 받는듯. 식욕 약간 줄어듬. 배변/배뇨 양호    - 2년령쯤 길냥이 입양. 허피스 항체 추가접종에도 안생겼던 아이.    현증경과)    예방접종)    사육환경)    사료)      O)  1. 신체검사  - Mental : alert  - T 39.3, HR 198  - BCS 6/9  - MMC pink, CRT  - 탈수평가 : &lt;5%    2. 혈액검사  - CBC : NRF  - S/C : CREA 1.8, hyperGlo . hyperlipidemia    3. 영상검사  [방사선검사_흉부 by Hyuna]  - No remarkable findings  [CT검사 by Hyuna]  - 사내공유-2차진료보고서-VIP CT 보고서 폴더 내 소견서 보관    4. Smear  - 다수의 neutrophil w/ few cocci    Sx)  Dr.조서현    Subjective)    안구 내측 배농 위해 이송.    Assessment)  Periocular abscess      Plan)  Sx) Abscess open debridement + Penrose drainge placement    : Skin incision for approach to the abscess.  : Open the abscess with stap incision.  : Drainge the discharge, and debride of debri inside the abscess with Currette  : Placement of penrose drainge.  : End of procedure    보호자 상담)  누관과 연결되어 농양이 발생한 케이스로 추정.   해당 농양은 세척결과 누관에 이어진 것으로 보임.   농양의 제거가 성공적으로 이루어져 배액관의 청결한 관리와 항생제 복용시 수술없이 치료가 가능할 수 있을 것으로 보임.     다음주 화요일 배액관 제거 예정.    Dx/Ddx)  - Periocular abscess    A)  - 우측 안구 주변 농양   - 세균 배양/항감수 진행 -&gt; 배액관 제거시 결과 확인하여 항생제 변경 필요할 경우 진행 예정 (조과장님께 인계)     Rx)  - 내복약 :  Cephalexine 30mg/kg PO BID  Enrofloxacin 10mg/kg PO BID  Famotidine 0.5mg/kg PO BID    Ofloxacin ocular agent TID    P)  - 4일 후 배액관 제거 예정    ** 2/27 3시 조과장님.  </t>
  </si>
  <si>
    <t xml:space="preserve">박찬용                                  </t>
  </si>
  <si>
    <t xml:space="preserve">s)  - 접종과민반응 없었음  - 금식완료    o)  - 마취전검사 이상 없음    [Sx. by 송]  - Scrotal midline incision  - Orchiectomy (over-hand tech.)  - Skin closure w/ Blue-nylon 4-0    - 마취 후 술전 압박배뇨시 혈뇨 보임    a)  - 내일 후처치 안내드렸으나 모레 시간 가능하시다고 함.  - 술부 소독 안내.    p)  - 3/5 실밥제거  </t>
  </si>
  <si>
    <t xml:space="preserve">김진이(Jeannien Kim)                    </t>
  </si>
  <si>
    <t xml:space="preserve">제키(Jackie)                            </t>
  </si>
  <si>
    <t>척추 추간판 질환(IVDD(InterVertebralDiskDisease))</t>
  </si>
  <si>
    <t>기관허탈, 기관지허탈</t>
    <phoneticPr fontId="1" type="noConversion"/>
  </si>
  <si>
    <t>기침, 심장검진</t>
    <phoneticPr fontId="1" type="noConversion"/>
  </si>
  <si>
    <t xml:space="preserve">1.CC : 심장질환    2.HPI   - 컥컥대고 꽥하는 소리를 내서 지역병원 내원, 십잡음 및 흉방상 심장 질환 진단  : 2일 투약 후 M 동물병원 내원  :: 속에서 올라오는 기침  -  2017. 7월 M 동물병원에서 심초 진행 후 약물 투약  : Furosemide 1.25mg/kg, spironolactone 0.5mg/kg BID, enalapril  0.5mg/kg, theophylline 10mg/kg BID  - 9월 경에 후지 일시적 마비 (강직은 없었음)  - 10월에 다른 선생님이 심장이 커졌다고 하여 약물 증량  : pimobendan 0.25mg/kg, furosemide 2 mg/kg, spironoloctone 1mg/kg, enalapril 0.5mg/kg (Theophylline은 제외)   - 11월에 다른 병원(D 병원) 방문시 7월과 비슷하다고 들으심  - 이뇨제 증량으로 신장도 걱정되심    3.PHI   (1)MED : 방광염 (작년 8.15 경, 10.2 재발, 11/16 요실금)  (2)SUR : 중성화, 복부 종괴   (3)TRU : -  (4)VAC : all+, HW+ (작년 12월 마지막)  4.Diet : 닥터 힐 (저알러지 사료) , table food :   - 닥터모폴라 비뇨기용 / 카디오스트랭스 / SAMe / 유산균   - 액티베이트는 중단 (오메가3는 하지 않음)  - 클루코사민  - 고구마 / 계란 / 상추 / 양배추 / 말린 오리 / 북어  5.EH : indoors, alone, 산책  6.Systemic   (1)GEN : 식욕/활력은 좋음  (2)Skin : 알러지 소인  (3)Nervous : -  (4)EENT : -  (5)RES : 약간 코막힘, SRR은 20회 정도 (이 전에는 16회 정도)  (6)CV : 간헐적인 건성 기침  (7)GI : -  (8)UR : 음수/배뇨는 잘함, 450-500ml  (9)REP :  (10)MS : -  (11)NS : -    S)  - 다소 예민한 편 (BCS 5/9)  - 우측 하복부 작은 결절 (3-4mm)  - 우측 볼 부분에 모낭염 혹은 구순염  - 양측 외이염 (귀 만지는 것 싫어함)  - Normal LN    O)  - Apical beat moderately increased  - G IV/VI holosystolic murmur in Lt apex to sternum    [방사선검사_흉부]  Imaging Dx &amp; DDx  - Tracheal collapse  - Cervical IVDD, Spondylosis deformans  Comment  1. 흉부 기관 (분지부 근처) 의 허탈 (29 %), 미약한 노령성 기관 석회화  2. 기관지 허탈은 normal variation 정도로 확인됨  3. VHS 10.3v  4. C2-T1 의 디스크공간 좁아짐, Spondylosis 동반    [심장초음파 4.67kg]  Findings  1. MR : moderate to severe / MV remodeling : severe  2. TR : 2.15 m/s   3. 이완기능 저하 : stage 2 (E/A ratio 1.31, E'/A' ratio 0.44, EDVI 36.6 (Ref. 37.9))  4. 수축기능 : 양호 (ESVI 5.4 (Ref. 13.6))  5. LA 압력 증가 : moderate (E peak 1.15 m/s)  6. LA/Ao ratio : 1.31  7. LVd/Ao ratio : 1.83  DDx  - Degenerative mitral valve disease   Comment  - MV remodeling 정도에 비해 LA 내에서 MR이 차지하는 범위는 크지 않으나 국소적으로 강도높은 MR이 관찰됨  - 현재 LA의 압력이 중등도로 상승되어 있으며 이완기능의 저하가 Stage 2 로 관찰되나 LA, LV의 확장이 크지 않은 것은 이뇨제의 투여에 의한 것으로 판단됨    Radiologist: 이현아, DVM, MS  VIP동물의료센터 영상의학과 2과장  Direct: 02-953-0075 (내선 204)    A)  1. 심장  - 중증도의 MMVD, 경도의 TVI 확인됨 (ACVIM C)  : 아직 좌심방압력은 다소 높은 편이나, 기존 경력 감안하면 현재는 유지되고 있다고 판단됨  :: 이후 경향은 BNP 추이에 따라 우선 평가  ::: Pimo는 보호자분이 별도로 가지고 급여하심  2. 경부기관 허탈 관련 임상증상은 없으나, 형후 기관지 허탈/압박 등에 의한 증상 발현은 가능할 것으로 생각되며 심인성 증상과 구분 필요  3. 기타  - 갑기저 가능성 높아 fT4 pending  - HW은 즉시 예방 개시하실 것  - 향후 재활/한방센터 병행 추천  - 보조제 교통정리 : 오메가3는 듀오메가로 개시    P)  - fT4, BNP, SDMA 통보  - 다음 재검은 1개월 후, 이후 단계적으로 간격 연장  - 복초 및 소변검사등도 추천드림  : 혈압, B, C, 전해질, SDMA  </t>
  </si>
  <si>
    <t xml:space="preserve">최하늘                                  </t>
  </si>
  <si>
    <t xml:space="preserve">또또                                    </t>
  </si>
  <si>
    <t>잠복고환</t>
    <phoneticPr fontId="1" type="noConversion"/>
  </si>
  <si>
    <t xml:space="preserve">1,077,000원 선결제하셨습니다 -준민    Dr.조서현    Subjective)    1년반전에 한쪽 고환만 제거 하심.     당시 잠복고환 판정을 받았으나, 초음파상 고환의 위치가 확인되지 않아 수술적 교정을 하지 못하였음,    최근 남성호르몬으로 인한 행동학적 문제들이 발생.     수술적 교정 위해 내원하심.    Objective)    U/S finding   : impossible detecting cryptorchid  : NRF    CT scan  : Lt. Cryptorchid identified on dorsal to UB  : 검사 상 그 외 이상소견 관찰되지 않음 (By Hyuna)    Assessment)  Cryptorchidism      Plan)  Sx) Cryptorchid resection surgery          </t>
  </si>
  <si>
    <t xml:space="preserve">박시원                                  </t>
  </si>
  <si>
    <t xml:space="preserve">명수                                    </t>
  </si>
  <si>
    <t>유기묘검진</t>
    <phoneticPr fontId="1" type="noConversion"/>
  </si>
  <si>
    <t xml:space="preserve">472,000원 선결제하셨습니다-준민      S)  - 어제 새벽 열두시에 집앞에서 발견  - 물이랑 참치 소량 급여 (자발)    O)  1. PE   - BW 2.75 HR 120 RR 18  / BCS 2/9   - 7% 탈수 / MMC pale~ pink  - 눈꼽 소량   - 양측 비공 농성 &amp; 혈액 삼출물 확인   - 콧등 까짐   - 귀지 다량   - 하악 돌출 / 상악좌측 C1 부러짐 / 치은염   - 피모 불량   - 고환, 꼬리, 항문주변 후지 피부 짓무름     2. BA   - Leukocytosis (WBC 27)   - Thrombocytosis (830)   - Azotemia (BUN 51 Cre 1.8)  - Metabolic acidosis     2. 기타검사  - FPV (-)5  - FeLV/FIV (-)  - 호흡기, 분변 PCR 의뢰보냄    A)   - Dx  : Enteritis - 분변검사상 Bacterial overgrowth, 충란 등 감염원 확인되지 않았음 / 분변 PCR 의뢰   : Malnutiriton - 심한 Cachexia, X-ray상 복강내 음영 감소  : FURD (sus) - 호흡기 PCR 의뢰 / 농성, 출혈성 삼출  : Azotemia - Pre-renal 가능성 높으므로 수액 처치 후 익일 리첵 필요함 /추후 복부 초음파 및 소변검사를 통한 신장 평가 필요할 수 있음     CE)   - 만성적인 영양실조 및 탈수 심한 상태 이므로 입원 처치하여 탈수교정 필요한 상태입니다.   - 엑스레이 검사결과 부러진 부분은 없는 것으로 보입니다.   - 콧등이 까져있으므로 소독 및 연고처치하겠습니다.  - 짓무른 부분은 소독 및 연고 처치 하며 관리하겠습니다.   - 설사 심한 상태이며, PCR 결과 나오면 알려드리겠습니다.   - 하룻밤 집에 있었으므로, 위생관리 위하여 메디록스 개별적으로 구매하시어 집 소독해주세요.   - 예방접종 및 중성화 수술은 컨디션 안정화 후 진행하는 것이 좋겠습니다.   - 길고양이 20% 할인 안내드렸고, 하루 입원비 추가 25만원~30만원 안내드렸습니다  : 비용부담으로 이틀까지 입원 시키겠다고 하셨습니다.   : 퇴원 후에는 내복약 투약해주셔야 하고, 3일에 한번씩 내원하여 전신 평가 권유드렸습니다.   - 퇴원하는 날 전신목욕 부탁하셨고, 비용 추가될 것이라 말씀드렸습니다.     Tx)  - 식이 급여 (a/d) -&gt; i/d로 교체   - 종합구충 진행 (파나쿠어 1T)  - 애드보킷 도포   - 짓무른 부분 소독 및 연고 적용   - 수액: H/S + VitB + Taurine 13 ml/h (유지 두배)   - 주사제  : Famotidine 0.5 IV BID  : Cefazolin 25 mg/kg IV TID   : Metronidazole 15 mg/kg IV BID     P)  - 익일 BUN, Cre 리첵  - 변 상태 모니터링     ** 반려묘 호흡기 PCR + 분변 PCR 개별검사에서 반려묘 검진 프로그램으로 변경하여 의뢰하였고, 수납처리는 퇴원시 부탁드립니다.   </t>
  </si>
  <si>
    <t xml:space="preserve">이아연                                  </t>
  </si>
  <si>
    <t>식욕부진, 구토, 설사</t>
    <phoneticPr fontId="1" type="noConversion"/>
  </si>
  <si>
    <t xml:space="preserve">S)  - 어제 저녁에 데리고 왔음   - 식욕부진   - 자발음수 소량   - 구토 : 사료가 녹은 형태   - 수양성설사 (혈변X)     O)   - CPV (+) / Giardia (-) / CCV (-)  - CIV (-) / CDV (-)   - Leukopenia (5.7)  - Anemia (PCV 27)  - ALP 증가 (709)    A)  - Leukopenia, Anemia 동반되어 Bone marrow suppression 초기일 가능성 높음  : 보호자분께 예후가 좋지않음을 알려드렸음  : 치료를 진행하더라도 치료 반응이 나타날 가능성 불투명하다고 말씀드림     - 설사에 준하는 내복약 처방해드림   : 1cc주사기로 물에 섞어 급여해주세요     - 인테스티날 캔 급여해주세요. 하루 1/4 캔을 나누어서.   : 물을 섞어 믹서기에 갈면 유동식처럼 됩니다.     Tx)   - 내복약 3일  : Famotidine   : Metronidazole  : Metoclopramide  : Cephalexin   : Silymarin    - 항구토주사  : Cerenia     - 인테스티날캔 처방    P)   - 상태 확인 전화 2/28  </t>
  </si>
  <si>
    <t xml:space="preserve">서영숙(ref.서울종합)                    </t>
  </si>
  <si>
    <t xml:space="preserve">꽃님                                    </t>
  </si>
  <si>
    <t>구토, 설사, 기력부진</t>
    <phoneticPr fontId="1" type="noConversion"/>
  </si>
  <si>
    <t xml:space="preserve">[refer.]    의뢰병원관련  - 진료전 전화완료( O )   - 진료후 전화완료( O )   - 초진일 전화 안됨(  )  - 원장님 요청사항 :    주호소) 기력저하, 빈혈, 염증수치 상승    현증경과)  - 5일전부터 점점 기력이 떨어지고 구토, 설사증상 보임  - 그전까지는 활력, 식욕은 양호했음.   - 원래 어렸을때부터 저체중이었던 아이  - 서울종합에서 검진상 빈혈심하고, 알부민 저하등이 관찰되어 자궁축농증 의심되어 내원함    사육환경) indoor      O)  1. 신체검사  - Mental : depression  - T : 38.1,  HR : 130회,  RR : 25회  - BP : 90mmHg  - BCS : 2/9  - MMC , CRT : 점막창백  - 탈수평가 : 8% 탈수    2. 혈액검사  - 알부민 저하(1.3), 저혈당(56) -&gt; 서울종합 검사결과  - PCV 20%, WBC 20.9 -&gt; 서울종합 검사결과  - CRP : 200이상  - 혈당 재검사 : 59  - 알부민 재검사 : 2.3          3. 영상검사    [방사선검사_복부 by Hyuna]  Findings  - 중하복부 양측의 관성 구조 관찰됨, serosal detail의 심한 저하  [복부초음파_Full scan by Hyuna]  Findings  1. 양측 자궁각의 심한 확장 및 에코성 슬러지  - 좌측 36.8 mm  - 우측 44.8 mm  2. 양측 부신 및 난소 관찰 불가  Imaging Dx &amp; DDx  - Pyometra / Hemometra    Dx/Ddx)  - severe pyometra  - hypoglycemia(sepsis 가능성)  - severe anemia    A)  - 심한 자궁축농증으로 인해 심한 염증과 출혈이 동반되어 2차적인 빈혈과 알부민 저하가 동반된것으로 보임  - 수술시 저혈량성 shock의 위험성이 있어서 수혈이 필요하다고 판단되며 수혈하면서 수술진행할 예정  - 마취의 위험성 높으며, 마취회복후에도 전신염증반응증후군으로 인해 사망할 가능성 높음(50% 말씀드림)    - 혈액형검사 : 1.1  - 혈액교차반응 : 음성  - 40% 목표로 60ml 농축적혈구 N/S 1:1로 희석해서 투여  - 수혈모니터링중 특이사항 없어서 수혈하면서 수술진행     Sx) OHE  OP 안승엽 AS 송지은 Ant 김다혜  1. Anesthesia  1) Premedication  - Butorphanol 0.2 mg/kg IV  - Midazolam 0.1 mg/kg IV  - Cefazolin 30 mg/kg IV  2) Induction  - Propofol 6 mg/kg IV  3) Maintenance  - Isoflurane    2. Surgical procedure  - Dosral recumbency 후 복부 midline incision  - 확장된 자궁 확인 후 Ligasure를 이용해 양쪽 ovarian pedicle 소락 및 절단  - Broad ligament, round ligament 절제 후 Uterine cervix의 바로 proximal 부위에서 Maxon 2-0로 circumferential ligation 2개 적용.  - 자궁 및 난소 적출 후 남은 자궁 stump에 노출된 점막은 Povidon iodine으로 소독  - Routine한 방법으로 복벽, 피하, 피부 봉합.    3. Surgical findings  - 크게 확장된 자궁 외 특이 소견 없음.        Rx)  - 식이 : 금식    Tx)  - 수액처치 : 수혈 끝나면 N/S 2 fols  - 주사제      - 저혈당 관찰되어 10% 포도당 10ml IV    - cefotaxim 25mg/kg tid    - metronidazole 15mg/kg bid    - metoclopramide 0.4mg/kg bid     - famotidine 0.5mg/kg bid    - tramadol 3mg/kg bud    P) 혈압, CBC, 혈당, 알부민, 컨디션 체크      </t>
  </si>
  <si>
    <t xml:space="preserve">김준민(ref.나래)                        </t>
  </si>
  <si>
    <t xml:space="preserve">다르                                    </t>
  </si>
  <si>
    <t>paraovarian cyst()</t>
  </si>
  <si>
    <t>복부팽만</t>
    <phoneticPr fontId="1" type="noConversion"/>
  </si>
  <si>
    <t xml:space="preserve">  [refer.]    의뢰병원관련  - 진료전 전화완료(Y)   - 진료후 전화완료(Y)   - 원장님 요청사항 : 수술 및 치료 마무리.     주호소)  - 복부팽만    현증경과)  - 오늘 나래 동물병원에 중성화 수술 위해 내원. 술전 검사 위한 방사선 검사에서 복부에 액체저류 의심 음영 확인되어 의뢰.   - 명절때 이후로 얌전해진 느낌.   - 식욕 양호.   - 1주일전부터 변 크기감소.   - 배뇨 양호.   - 요즘들어 배가 불룩해진 느낌.    예방접종)  - 3차검사 진행. / 사상충예방 진행.     사료)  - 뉴트로초이스 건사료, 위스카스 파우치, 영양제.     O)  1. 신체검사  - Mental : alert  - T 39.2  - BCS 3/9  - MMC pink, CRT &lt; 2 sec  - 심한 복부팽만    2. 혈액검사  - Chem : NRF  - CBC : mild anemia  - Electrolyte : NRF  - SAA : high (134)  - 응고계 : normla range  - FeLV / FIV : negative  - FCoV : negative    3. 영상검사  [방사선검사 by Hyuna]  Findings  - 복강 내 8.7 x 13.9 cm 크기의 거대 구조물 관찰됨  - 흉부 양호  [복부초음파_Full scan by Hyuna]  Findings  1. 복강 내 종괴는 내측에 에코성 액체가 저류한 타원형 낭성 구조로 확인됨  Imaging Dx &amp; DDx  - Uterine complex (pyometra, hemometra)  - Parauterine cyst  - Paraovarian cyst  Comment  - 거대 낭성 구조물에 의해 비장, 신장, 부신, 생식기 등은 확인되지 않습니다.  [CT검사 by Hyuna]  - 사내공유-2차진료보고서-VIP CT 보고서 폴더 내 소견서 보관    Dx/Ddx)  - pyometra  - paraovarian cyst ~ abscess  - renal dysplasia    Sx) Abdominal mass removal  OP 안승엽 AS 금현정 Ant 박지선  1. Surgical procedure  - Dorsal recumbency로 포지셔닝  - 복부 정중 절개  - 개복 후 바로 복강 mass 확인. 둘러싸고 있는 대망 걷어낸 뒤 mass와 주변 장기들 관계 확인 (우측 후복강 유래 mass인 것 확인)  - 우선적으로 OHE를 실시  - Mass 주변으로 혈관화 되어있는 후복막을 Ligasure를 이용해 절제 후 mass로 들어가는 여러 혈관 pedicle 절제.  - mass에서부터 기시되어 나오는 우측 요관을 방광과 가까운곳에서 double ligation 후 절제 및 mass 적출  - 남아있는 일부 우측 요관과 위축되어 있는 우측 신장 Routine한 방법으로 적출 실시  - 복강 closure w/ Maxon 3-0  - 피하 및 피부 closure.    2. Surgical findings  - 우측 후복강에서 발생한 mass는 우측 난소 및 ovarian pedicle과 인접해 있었으며 (유착은 없었음), 우측 요관에 침식하여 중간 경로를 포함하고 있었음. Capsulation이 잘 되어있는 상태였으며, 약간의 경도가 있는 fluid-filled mass 였고, 어두운 pink 빛의 color를 보임.   - 우측 신장의 경우 atrophy되어 있어 매우 작은 상태였으며, mass로 인해 요관의 sacrifice가 불가피한 상태이기도 하였기에 우측신장,요관 적출술이 동반되어 진행됨.  - 우측 요관의 경우 확장되어있어 직경이 약 4 mm가량으로 관찰됨.    A)  - 복강내 농양은 장기간 지속되었을 가능성이 높으며, 우측 요관이 농양내로 유착되어 함께 제거.   abscess 300ml 배농.   - 오늘 당일 술 후 저혈압, 저체온 위험성으로 응급 위험성 있음.   - 앞으로 패혈증, 복막염 발생 가능성 있음.     Rx)  - 식이 : NPO    Tx)  - 수액처치 : NS * 1.5  - 주사제   : Cefotaxime 20mg/kg iv tid    Metronidazole 15mg/kg iv bid    Tramadol 3mg/kg iv bid     P)  - SAA, CBC 재검.     </t>
  </si>
  <si>
    <t xml:space="preserve">박불휘                                  </t>
  </si>
  <si>
    <t>만성신질환(CKD: Chronic Kidney DIsease - IRIS stage)</t>
  </si>
  <si>
    <t>다음, 구토, 설사, 탈모, 귀 소양감</t>
    <phoneticPr fontId="1" type="noConversion"/>
  </si>
  <si>
    <t xml:space="preserve">s)  1. 2016년도에 신부전 진단  ; 다음 증상.   - 현재 투약 : 크레메진 bid. 레날어드밴스. (아조딜은 현재 drop 상태)  - 12월 초 설사/구토 (두달간 호텔링 하던 중)   : BUN 40대중후반, CREA 3. 초반  : 3-4일 입원  - 간헐적 정상변/형태있는 무른변, 구토 없고 식욕 양호 (레날 파우치)    - 발치 작년 7월19일 (큰어금니들 거의 다 발치) , 중성화 10월    2. 피부  - 귀 소양감 (2주)   - 예전부터 원형 탈모 병변 생겼다 없어졌다 했었음. 최근 듬성듬성 가려워하고, 귀 상처.  - 이전에도 계속 비슷하게 반복되어 옴.   - 포비돈 소독 / 예전 중성화 때 받았던 연고 적용    o)  - hypercalcemia (tCa 15, iCa 1.69)  - azotemia (BUN 38.1, CREA 3.2)  ; SDMA 의뢰    - 양측 외이개 alopecia, crust, erythema  ; taping 상 neutrophil clumping 다량. fungi susp.     a)  1. 신장  - 2개월 전 신수치와 거의 유사. SDMA 의뢰  - 고칼슘혈증의 원인의 우선감별진단목록으로 신부전(secondary renal hyperparathyroidism)이 있으나 다른 원인들에 대한 검사 또한 필요.  - 처음 진단때부터 고칼슘혈증 관찰되었던 환자로 보호자분께서 우선 한번 더 재검 후 양상에 따라 추가처치 진행원하심. PTH 등 검사 안내 또한 권장.    2. 피부  - 현재 2차 감염으로 인한 소양감으로 판단되나, 이전 알러지검사 등 진행했을때 집먼지진드기 (보호자분 기억) 등 다양한 알러젠들 확인되었다고 하는 바 기저질환으로 아토피/알러지성피부염 진단 가능.  - 2차 감염 컨트롤 후 기저질환 관리 필요    p)  - 3/18 5시  ; 전해질, B/C/Ca, 피부 체크, 추가 접종 여부  - 헥시딘 누락되어 익일 받으러 오실 예정  </t>
  </si>
  <si>
    <t xml:space="preserve">박상현                                  </t>
  </si>
  <si>
    <t xml:space="preserve">랄라                                    </t>
  </si>
  <si>
    <t>중성화수술</t>
    <phoneticPr fontId="1" type="noConversion"/>
  </si>
  <si>
    <t xml:space="preserve">500,000원 선결제하셨습니다. - 미리    CC: 여아중성화    [S]  - 기초접종 완료  - 항체가검사 진행하지 않은 것 같으나, 검사 원치 않음  - 특이사항 없음   - 금식 완료    [O]  - 청진상 특이사항 없음  - 방사선 사진상 특이사항 없음  - 혈액검사상 특이사항 없음    [Sx. by 송]  - Midline incision  - Ovariohysterectomy w/ Maxon 3-0  - Abdominal wall closure w/ Maxon 3-0  - Double-layer SQ closure w/ Maxon 4-0  - Skin closure w/ Blue-nylon 4-0    - 우측 자궁체(장막층)에서 직경 0.5cm cyst 확인됨    [P]  - 익일 6:30 퇴원 예정  </t>
  </si>
  <si>
    <t xml:space="preserve">장낙미                                  </t>
  </si>
  <si>
    <t xml:space="preserve">제이(J)                                 </t>
  </si>
  <si>
    <t>제왕절개/중성화수술</t>
    <phoneticPr fontId="1" type="noConversion"/>
  </si>
  <si>
    <t xml:space="preserve">[300,000원 납부하심]      cc: 제왕절개    S)  - 양수터진 후 1시간 반 지났는데도 새끼가 나오지 않는다고 전화상담 후 내원하심  - 바로 수술 들어가지 않으시고 최대한 기다리시다가 제왕절개하시길 원하심  - 내원 직 후 초음파로 태아 3마리 확인, 심박 양호   - 내원 30분 후 초음파로 확인 시 골반쪽에 걸려있는 태아의 심박수 느려짐  - 골반 쪽에 걸려있는 아이 제왕절개 후 사망할 수 있는 점 고지함  - 제왕절개하면서 중성화 같이 진행    O)  - T: 38.6  - 혈액검사  : NRF    * 태아 1마리 사망  * 나머지 2마리 분유 잘 받아먹고 활력 양호함    CE)  - 처음 야간 응급수술 비용 150만원 안내드렸으나 보호자님께서 비용에 대한(다른병원비용, 새끼사망 등등..) 할인원하셔서 아원장님과 상담 후 120만원으로 안내된 상황.  - 야간수술비용 및 하루 입원비용에 대한 비용이 120만원이기 때문에 추가적인 입원이나 처치 비용 발생할 수 있는 점 안내드렸으나 모든 비용을 다 포함에서 120만원으로 해주면 안되겠냐고 계속 부탁하심.. 일단은 할인 많이 적용된 금액이며 추가적인 비용 나올 수 있다는 것  안내드렸고 비용적인 문제는 저의 권한이 아니므로 주간에 주치의 선생님 및 원장님과 상의 후 진행될 예정이라고 안내드림.  - 별다른 문제없을 시 주간에 주치의 선생님 배정 후 전화드릴 예정이며 보호자님께서 너무 일찍은 내원 불가능하실 것 같다고 하셔서 오후 2시 이후 전화 드릴 것이라고 안내드림.  - 사망한 아이에 대한 개인화장 및 단체화장 여부는 남편과 상의 후 주간에 결정하실 예정.(아이 냉동보관 중)  - 현재 어미에게서 유즙이 거의 나오지 않으며  아이를 돌보지 않는 상태이므로 퇴원 후 2-3시간에 한번 씩 식이급여 및 배변 유도 필요함. 체온유지를 위해 보온에 신경써주셔야합니다.  - 어미 상태에 따라 당일 퇴원가능할 수도 있으며 추가적인 입원처치 필요할 수 있음.    &lt;주간모니터&gt;  - 제이는 식욕은 없음. 전반적인 TPR 소견은 양호함  - 아이에 대해서 전혀 관심없음. 아이를 돌보지도 않고 젖을 물리지도 않음  - 2~3시간에 한번씩 초유급여, heating 처치중  - 보호자분께 여러번 전화연락 드렸지만 통화가 되지않음  - 입원하실지 퇴원하실지 빠른 연락달라고 문자넣어놓음      </t>
  </si>
  <si>
    <t>인후두 발적</t>
    <phoneticPr fontId="1" type="noConversion"/>
  </si>
  <si>
    <t xml:space="preserve">S) 구내염 의심 고양이    O)  - 구강검사상 인후두부위에 발적이 매우매우 심함  - 혈액검사상 globulin 수치 상승함    A)  - 구내염치료 예정  - 다음주 월요일 전발치 예정  </t>
  </si>
  <si>
    <t xml:space="preserve">지은                                    </t>
  </si>
  <si>
    <t xml:space="preserve">nuan nuan(놘놘)                         </t>
  </si>
  <si>
    <t>고양이 전염성 복막염(FIP; Feline Infectious Peritonitis)</t>
  </si>
  <si>
    <t>식욕절폐, 복부 팽만</t>
    <phoneticPr fontId="1" type="noConversion"/>
  </si>
  <si>
    <t xml:space="preserve">917,500원 결제완료 - 다올    CC)  배가 통통하고 오줌을지려요  어제부터 밥도못먹어요  힘들어해요    S)  - 배가 통통한 것은 일주일 정도 된것 같고, 밥을 어제 부터 아예 안먹어요.   - 머리를 덜덜 떠는 것처럼 좌우로 흔들어요.   - 오줌도 2~3일 전 부터 아무데나 지려요.  - 반 달 전에 한 번 구토하고 그 이후로는 안토함  - 변은 특별히 잘 모르겠어요.     - 다른 곳에서 3차 접종은 하심.     O)  1. P/E  - T 39.2 P 240 R 26  - 복부 촉진 시 파동감  - 좌측 목부분 열상 및 심한 사강 확인됨. 출혈 없으며 농성 삼출물은 확인되지 않으나 피부 얇고 잘 찢어짐    2. B/A  CBC  - WBC 12440  - PCV 21.6  - PLT 6.4  - #Ret 8100    S/C  - Glu 35  - Bun 12.6 Cre 0.7   - ALT 40 ALP 20  - Tp 5.3 Alb 2.5  - A/G ratio 0.9    Elec  - Na+ 142 K+ 5.38 Cl- 107  - pH 7.33 HCO3- 12.9 pCO2 25.3    SAA &lt; 5    3. Ascites anlaysis  - sticky ascites  - TNCC 5430  - Tp 3.8 Alb 1.5   - A/G ratio 0.7  - cytology: degenerative neutrophils, no bacteria  -&gt; exudates    4. kit 검사  - feline corona Ab test: plasma (-), ascites (-)  - feline parvovirus Ag (-)    5. FIP real PCR (IDEXX): result pending    6. skin smear  - 열상 부분 도말 시 상피 세포 일부, 아주 극소수의 백혈구 및 적혈구 확인되나 세균은 확인되지 않음    7. Abdominal radiology &amp; sonography  [복부초음파_Full scan]  Imaging Dx &amp; DDx  - Peritoneal effusion / FIP  - GB edema  - Gastroenteritis  Comment  1. 복강 내 다량의 복수  2. 담낭 벽 비후  3. 위장관의 운동성 거의 없음  4. 그 외 복강 내 이상 소견은 관찰되지 않으며 공장림프절의 크기는 정상 범위로 확인됨  Radiologist: 이현아, DVM, MS    A) Feline Skin Fragility Syndrome (FSFS) susp., Feline infectious peritonitis susp.  - 목부분 열상과 관련 보호자 전혀 알고있지 않으며, 본원 내원 시 알게 됨. 열상 부분 세척 후 삭모. 이후 suture 진행하려 하였으나 피부 약해 찢어지며 조작하면 할 수록 광범위하게 벗겨짐. Sugar dressing으로 열어둔 채 관리하기로 함  - 복수관련 혈액검사, kit 검사 시 FIP는 의심되지 않으나 초음파 상에서 장간막 echo올라가 있고, 복수의 A/G ratio 0.7로 조금 낮아 FIP 가능성 배제 못함. IDEXX FIP PCR 의뢰  - 저혈당 심하게 확인되어 20% 포도당 iv, 이후 5% dextrose 처치  - FSFS와 FIP와의 명확한 관계는 밝혀진 바 없으나 (FIP 진단 이후 hepatic lipidosis, steroid 처치 후 발생하는 FSFS, cushing의한 FSFS 등이 보고됨) 일부 case 보고에서 FIP와 함께 FSFS 병발한 경우가 있어 FIP일 가능성 존재  - FIP 및 SIRS에 준해 처치 진행할 예정    * 아이 예후 좋지 않을 것으로 추정되나 보호자분 일단 입원 처치 원하심. 입원 4~5일 정도 생각하고 계심    Tx)  - 20% dextrose 5 ml/kg IV  - 5% dextrose 5 ml/kg/hr   - sugar dressing  - cefotaxime 30 mg/kg IV tid  - metronidazole 15 mg/kg IV bid  - famotidine 0.5 mg/kg IV bid  - interferon omega 1 MU/kg SC    P)  - 입원하여 수액처치 및 항생제 처치  - 익일 CBC, BG, 전해질, SAA, Tbil 측정  </t>
  </si>
  <si>
    <t xml:space="preserve">강선형(ref.대학로)                      </t>
  </si>
  <si>
    <t xml:space="preserve">모모                                    </t>
  </si>
  <si>
    <t>식욕부진, 구토, 연변</t>
    <phoneticPr fontId="1" type="noConversion"/>
  </si>
  <si>
    <t xml:space="preserve">[refer.대학로]    의뢰병원관련  - 진료전 전화완료(O)   - 진료후 전화완료(O)   - 초진일 전화 안됨(  )  - 원장님 요청사항 :    주호소)  식욕부진, 구토, 활력저하. 연변.     현증경과)  3일 전부터 식욕부진, 2일 전부터 사료 그대로 구토. 음수량 증가함. 배변 무름. 활력도 떨어진 듯함.   최근에 식이 변경 없음.   오늘 새벽에는 물도 다 토함. 혈액검사 상 신장수치 증가된 것 확인됨. 체온 39.8도로 높아 본원으로 의뢰됨.     O)  1. 신체검사  - Mental : alert  - HR 150, RR 42  - BP 160  - BCS 5/9  - MMC pink, CRT &lt;1s  - 탈수평가 : skin turgor 지연, 5% dehydration    2. 혈액검사  - 의뢰병원 혈액검사 결과 참고.  - 전해질 : hypoNa,K,Cl. Ca 감소.  - CRP : &gt;200  - cPL : 1055    3. 영상검사  [방사선검사_흉복부 by Hyuna]  Findings  1. T12-L1 척추체의 배쪽 endplate의 미약한 골증식  2. 복배상에서의 우측 중상복부 디테일 감소됨  Imaging Dx &amp; DDx  - Spondylosis defomans    [복부초음파_Full scan + GI tract by Hyuna]  Findings  1. 양측 자궁각의 확장 (좌측 9.8 mm, 우측 9.7 mm)  2. 근위 십이지장의 심한 벽 비후 (11.7 mm), 층은 완전히 소실되지 않았으나 뚜렷하게 관찰되지 않음 / 비후된 십이지장 벽 부분으로 총담관 개구하는 것이 관찰됨  3. 췌장의 심한 비후 (16.9 mm) 및 에코 저하  4. 십이지장 및 췌장 주변의 복막 에코 심한 상승  Imaging Dx &amp; DDx  - Uterine complex (mucometra, hydrometra)  - Duodenal mass (primary neoplasia / severe enteritis)  - Acute pancreatitis    Dx/Ddx)  - duodenal neoplasia   - duodenitis  - pancreatitis  - mucometra / hydrometra    A)  - 현재 십이지장종양에 의한 2차적인 췌장염 가능성 높을 것으로 판단됨. 거꾸로 심한 췌장염에 의해 십이지장염 가능성도 있을 순 있으나 가능성 적을 것으로 판단됨. 해부학적 위치 상 수술적 제거는 어려움. 정확한 구조 파악을 위해 CT 촬영이 필요하나 수술적 제거가 어려울 것으로 판단되는 상황에서 보호자 분은 원치 않으심.   - 십이지장 전층 biopsy는 고려해볼 수 있음. 그러나 이 역시 마취가 필요하므로 먼저 췌장염 컨트롤 후 진행 해보길 권해드림. 현재 증상이 심한 바 입원하여 처치 받으시도록 하였으나 만일 종양에 의한 췌장염의 경우 호전반응 보이지 않을 가능성에 대해 설명드렸고, 이에 입원 보호자 분 원치 않으심. 대증치료만 진행 원하심.   - 진통 패치 및 내복약 투약, 피하수액 실시함.     Rx)  - 식이 : low fat  - 내복약 :  Metoclopramide 0.4mg/kg BID PO  Metronidazole 15mg/kg BID PO  Famotidine 0.5mg/kg BID PO  Bestase 7.5mg/kg BID PO  Pentoxifylline 10mg/kg BID PO    Tx)  - 수액처치 : Plasma solution 200ml SC    - 주사제 : Maropitant 0.1ml/kg SC    - Fentanyl Patch    P)  - 보호자 분 대증처치 원하심. 수액처치 및 대증처치 차 내원하거나 귀원하여 관리 받으실 예정.     </t>
  </si>
  <si>
    <t xml:space="preserve">오동원                                  </t>
  </si>
  <si>
    <t xml:space="preserve">꼬물                                    </t>
  </si>
  <si>
    <t>콧물, 구토, 식욕절폐</t>
    <phoneticPr fontId="1" type="noConversion"/>
  </si>
  <si>
    <t xml:space="preserve">425,000원선납-승희    S)  - 2일전에 대구에서 데려오심.   - 지인분한테 입양  - 온 당일은 활발하고, 조금 먹음.   - 동거견이 짖고, 집이 이사를함.   - 비루, 기침 없음. 눈꼽은 조금.   - 통조림 사료 받아오심. 첫날은 먹음.   - 물 같은 것을 구토. 밥은 전혀 안먹음.     O)  - BW 0.48  - BT 36  - BG 18  - CBC : leukopenia    A)  - 현재 탈수, 저혈당, 저체온.. 등의 전반적 상태가 매우 좋지 않아 예후가 좋지 않을 것.   오늘 사망 가능성 높음.   - 오늘은 항혈장 투여 없이 내일까지 아이 상태 보고 투여예정.     P)  - CBC, 전해질, BG ALB 검사 / 항혈장 투여.  </t>
  </si>
  <si>
    <t xml:space="preserve">신효진                                  </t>
  </si>
  <si>
    <t xml:space="preserve">서래                                    </t>
  </si>
  <si>
    <t xml:space="preserve">S)   - 남아중성화위해 내원   - 금식/금수 진행되었음     O)   - 심음 및 폐음 양호   - T 39.5 P 132 R 42   - PLT 163 -&gt; 도말시 혈소판 확인되어 수술 진행     A)   - 금일 술 후 수액 처치 중 배변 배뇨로 인해 전신이 더러워 짐  : 목욕 진행하려했으나 매우 예민해져 있어 진행하지 못함  : 보호자분께 아이상태 거듭 말씀드림 / 집에 가셔서 물티슈로 닦아주신다고 함   : 보호자분 컴플레인 소지 있으시어 스트레스 완화 허브 오일 희석액 드림 (하루에 한두방울씩 먹여주세요)   : 술 후 성격변화 일부일 수 있다고 말씀드림     P)   4/16 안승엽 과장님 후처치   4/22 김정국 선생님 실밥 제거    Sx)  1. Anesthesia   1) Premedication      - Cefazolin 30 mg/kg IV      - Tramadol 4 mg/kg IV   2) Induction and maintenance: D/Z    2. Surgical procedure  - Routine procedure of feline castration (scrotal, figure-8 knot technique)  - Skin suture w/ Nylon 4-0    3. Surgical findings  - No specific findings    4. Comments  - 특이사항 없음.      Operator)  안승엽, DVM, PhD  VIP동물의료센터 외과 과장  Direct: 02-953-0075 (내선 203)  E-mail: vip_surgery@vipah.co.kr    - 마취 각성 atipamezol로 진행  </t>
  </si>
  <si>
    <t xml:space="preserve">강준미(ref.우리)                        </t>
  </si>
  <si>
    <t xml:space="preserve">똘똘이                                  </t>
  </si>
  <si>
    <t>외음부 삼출물</t>
    <phoneticPr fontId="1" type="noConversion"/>
  </si>
  <si>
    <t xml:space="preserve">    [refer.]    의뢰병원관련  - 진료전 전화완료(Y)   - 진료후 전화완료 : 전화 안받으셔서 카톡.    주호소)  - Pyometra susp.    현증경과)  - 미용을 하다가 생식기에서 삼출물 발견하여 의뢰병원에 내원하심.   - 초음파 검사 결과 자궁축농증 의심.   - 오늘 오전 구토.   - 닭가슴살 섞어주지 않아서 어제하루 밥 안먹음.     간식은 잘 먹음.   - 다음다뇨 증상은 예전부터.   - 닭고기 등을 먹을 때는 변이 무른적이 많음.   - 생리 안한지 꽤 오래됨.   - 청진상 심잡음 있어 의심됨.     예방접종)  - 접종 및 사상충예방은 안하심.     O)  1. 신체검사  - Mental : alert  - T 38.4, HR 120, RR 28  - BP 150  - BCS 4/9    2. 혈액검사  - CBC : thrombocytosis  - Chem : mild BUN elevated  - CRP : normal range  - D dimer : normal range    3. 영상검사  [방사선검사_흉복부 By Hyuna]  Findings  - L4-6 사이의 척추체 배쪽증식 심하게 관찰됨, 척추사이공간 매우 좁게 관찰됨  DDx  - Spondylosis deformans  - Intervertebral disc disease  [복부초음파_Full scan By Hyuna]  Findings  1. 양측 신장 피질 에코 상승, 불규칙한 변연, 실질의 부분적인 석회화  2. 좌측 부신 종대 (6.7 mm)  3. 양측 자궁각 확장 및 에코성 액체 저류 (좌측 15.4 mm, 우측 23.3 mm)  Imaging Dx &amp; DDx  - Chronic kidney disease  - Hyperadrenocorticism  - Uterine complex (mucometra, hydrometra, pyometra)    Dx/Ddx)  - Uterine complex    A)  - 현재 자궁 점액종에서 자궁 축농증으로 진행되고 있는 단계로 판단됨. 진행속도는 알 수 없으나 자궁축농증으로 진행되고 난 뒤 수술할 경우 지금보다 마취 위험성은 더 커질 수 있어 가능한 빠른 수술을 권유해드림.   - 전에 다른 아이를 수술 후에 잃은 적이 있어 수술에 대해 걱정이 많으심.   - 일단 내복약 처방 후 고민해보시고 전화 다시 주실 예정.     Rx)  - 식이 : 고지방 식이, 고단백식이는 제외하고 먹이실것.   - 내복약   : Cephalexin 20mg/kg bid    Metronidazole 15mg/kg bid    Streptokinase 0.5mg/kg bid    P)  - 수술 결정되시면 1일정도 입원하면서 수액처치 진행 후 수술 진행 원하심.   - 내일이라도 전화주실수 있음.     </t>
  </si>
  <si>
    <t xml:space="preserve">박상은                                  </t>
  </si>
  <si>
    <t>설사</t>
    <phoneticPr fontId="1" type="noConversion"/>
  </si>
  <si>
    <t xml:space="preserve">S) FIP 재검사  - 한달동안 지속적인 설사증상을 보여 근처병원에서 검사 진행함  - 검사상 FIP의심된다고 설명들으심  - 다시한번 검진 원하셔서 내원함    O)  - 활력은 전체적으로는 양호하나 약간 처질때도 있음  - 체중 약간 감소함  - 식욕은 양호, 구토는 초반에 조금 있었다가 현재는 없어졌다고 함    &lt;혈액검사&gt;  - globulin 상승 : A/G ratio 0.3  - mild anemia : 29%  - 그외에는 특이소견 없음    &lt;영상검사&gt;  [복부초음파_Full scan]  Imaging Dx &amp; DDx  - Perirenal fluid  - Ileac thickening  - FIP / Lymphoma (Multicentric) / Reactive lymphadenopathy  Comment  1. 좌측 신장 약간 종대되어 있으며 외측으로 미량의 복수 관찰됨  2. 회장 원위부의 불균질한 벽 비후 (최대 7.4 mm, 근육층 4.8 mm), 층간 소실 관찰되지 않음  3. 장간막림프절들의 종대 (최대 13.0 mm), 결장림프절들의 종대 (최대 8.5 mm) 관찰됨  4. 신장 주변의 복수, 림프절의 종대, 장벽의 비후 등을 종합적으로 고려할 때 FIP의 가능성이 높으며 림포마의 가능성 또한 고려되므로 혈액검사 상 FIP의 근거가 불충분할 경우  조직검사를 통한 Lymphoma의 rule out 후 FIP의 진단이 추천됨   Radiologist: 이현아, DVM, MS    A)  - 검진상 FIP or lymphoma의 가능성이 있음  - 두 질환에 대한 감별을 위해서는 조직검사가 필요함  - FIP라면 사실 효과적인 치료방법은 없으며 생존기간을 늘리는 방향으로 치료를 결정하게 되며, lymphoma라면 항암치료로 어느정도의 효과를 볼수 있기에 시도는 해볼만할 상황임  - 보호자분이 조금 고민해보신다고 하심     </t>
  </si>
  <si>
    <t xml:space="preserve">조혜옥                                  </t>
  </si>
  <si>
    <t xml:space="preserve">500,000원 결제완료 - 민혜    내일 퇴원시 오후 4시이후부터 가능하다고 하심 - 다올    - 발톱 정리, 귀 검사  - 동물등록 (내장형): 410160010419415  - 광견병-&gt; 관납기간에 안내    S)  - 평상시 건강한 편.  - 사료를 안 먹음. 집에서 현미밥에 노른자 익혀서 급여. 산책나가서 길고양이 사료를 먹임.      O)  1. 신체검사  - B.A.R, Normal skin turgor  - 청진상 이상 없음.    2. 혈액검사  - CBC: Mild anemia, mild thrombocytopenia  - S-chem: Decreased BUN    3. 염색현미경검사  Rt- mal++  Lt- mal+    4. 방사선검사  - Thorax: N.R.F    A)  - 금일 중성화 수술 진행에 이상 없는 상태  - 양쪽귀 Mild to moderate malassezia 외이염      P)  Tx:    Rx:      CE)        </t>
  </si>
  <si>
    <t xml:space="preserve">전채영                                  </t>
  </si>
  <si>
    <t xml:space="preserve">민돌                                    </t>
  </si>
  <si>
    <t>교상, 잇몸 출혈</t>
    <phoneticPr fontId="1" type="noConversion"/>
  </si>
  <si>
    <t xml:space="preserve">S) 이빨, 잇몸손상  - 까페개네에서 다른아이에게 물림  - 입주변에 출혈로 내원함    O)  - 입주변 출혈  - 만지면 통증반응 호소함  - 206 치아 소실 및 잇몸찢어짐  - 치조골 노출됨    A)  - 치아가 빠지면서 잇몸의 손상이 유발됨  - 영구치가 빠진거라면 치아가 다시 나지는 않음  - 찢어진 잇몸은 봉합이 필요하다고 판단되어 마취하에 시술진행함    Tx)  - 마취하 잇몸조직 세척 및 봉합 진행함  - 발사는 필요없으며 내복약 5일간 급여필요함  - 일주일간은 사료를 불려서 급여해주세요    </t>
  </si>
  <si>
    <t xml:space="preserve">성호진                                  </t>
  </si>
  <si>
    <t xml:space="preserve">키키                                    </t>
  </si>
  <si>
    <t>경련, 혈소판 감소</t>
    <phoneticPr fontId="1" type="noConversion"/>
  </si>
  <si>
    <t xml:space="preserve">907,000원 결제완료 -준민    주호소)  발작/외상의심    현증경과)  - 베란다에서 키우시는 아이  - 약 30분전 번개치고 나서 바사삭 소리가 나서 나갔더니 쓰러져있었음,   - 침을 흘려서 30분간 물을 먹임   - 한사랑 동물병원에서 산소처치 받다가 입원 권유받으시고 내원    기왕력: 중성화 수술할 때 심장이 치우쳐져 있다고 얘기 들으심     평소에 잘 뛰는 아이 / 겁이 엄청 많아요   산책하다가도 고양이 나오면 놀램     크게 아픈적은 없었음   드라이기에 맞고 기절한적 있음 : 그때는 금방 돌아왔음     내원당시 전신 발작 (tonin-clonic 양상)      예방접종)  5차접종까지 다 진행하심   사상충 예방 매달 / 저번달에 3개월짜리로 바꾸심          사육환경)  베란다    사료)  로얄캐닌 10개월짜리 건사료   간식은 개껌만 한번씩 주심     O)  1. 신체검사  - Mental : stupor~coma  - T 38.4, HR 168, RR 72  - BCS 4/9  - MMC pale~cyanotic, CRT 2s  - 탈수평가 : 7% dehydration  - 신경검사상 양안 축동 확인     2. 혈액검사  1) CBC: polycythemia, lymphocytosis, thrombocytopenia (PLT 140)  2) S/C: Azotemia  : Elevated ALT  : Hypercholesterolemia   : Hypophosphatemia   3) Elect: Hypernatremia, Hypokalemia, Hypernatremia  : Metabolic acidosis   4) ammonia 14  5) basal cortisol &gt;10   6) BG 35   7) D-dimer 7.7     3. 영상검사  [복부초음파_Full scan]  Imaging Dx &amp; DDx  - Gastroenteritis, Colitis (severe) with reactive lymphadenopathy  - Acute pancreatitis  Comment  1. 소장 및 결장의 심한 확장 및 다량의 액체 저류, 부분적인 corrugation  2. 장간막림프절의 비후 및 에코 저하  3. 췌장 비후 (10.3 mm) 및 에코 저하  4. 그 외 복강 내 장기의 이상소견 관찰되지 않음  Radiologist: 이현아, DVM, MS  VIP동물의료센터 영상의학과 2과장  Direct: 02-953-0075 (내선 204)  E-mail: vip_radiology@vipah.co.kr    Dx/Ddx)  Seizure   Hypoglycemia   DIC (sus)     A)  경련의 뇌외성 원인으로 저칼슘혈증/고암모니아혈증 배제. 저혈당으로 인해 발생하였을 가능성 있으나 혈당 교정 후에도 부분발작 보여 뇌내성 원인 배제할 수 없음   저혈당의 원인으로 pss/에디슨 배제, 경련 장시간 지속으로 인한 전신다발성 장기손상 가능성, DIC 가능성... / 문진상 중독 가능성은 떨어지나 재문진 필요함   금일 지혈장애 확인됨    Rx)  - 식이 i/d can RER BID  - 내복약   : 암포젤 20 mg/kg BID     Tx)  - 수액: plasma + 2.5% dex 유지 두배, 혈당 모니터링 하며 50% dex 4배 희석 bolus   - 주사제  : Famotidine 0.5 mg/kg iv bid   : Metoclopramide 0.4 mg/kg iv bid   : Cefotaxime 0.58 mg/kg iv bid   : Levetiracetam 20 mg/kg iv tid   : Dalteparin 150 IU/kg iv tid  : Metronidazole 15 mg/kg iv bid     P)  MRI촬영 고려, 응고계 평가, 전해질, 혈당 cbc리첵     </t>
  </si>
  <si>
    <t xml:space="preserve">김가령(ref.서울종합)                    </t>
  </si>
  <si>
    <t>기침, 호흡곤란</t>
    <phoneticPr fontId="1" type="noConversion"/>
  </si>
  <si>
    <t xml:space="preserve">[refer.서울종합]    의뢰병원관련  - 진료전 전화완료(O)   - 진료후 전화완료(O)   - 초진일 전화 안됨(  )  - 원장님 요청사항 :    주호소)  기침, 호흡곤란    현증경과)  오늘 미용 후부터 갑자기 켁켁 거리는 기침이 심함. 호흡이 약간 빠른 듯함.   미용 전에는 특이사항 없음. 콧물 없음. 운동량 변화 없음(매일 10-20분 정도 운동.). 호텔링이나 카페 등의 다른 아이와 조우는 하지 않음.     키우신지 5년됨. 집에 흡연가 없음.     예방접종)  - 사상충 예방 (-), 접종 (-)    사육환경)  - indoor, alone.     사료)  - 쌀밥. 황태, 닭가슴살 등을 삶아서 급여.     O)  1. 신체검사  - Mental : alert.  - HR 150, RR 42  - BP 132  - BCS 4/9  - MMC pink, CRT 1s  - 탈수평가 : 5% dehydration  - no murmur, Bilat. ventral crackle sound. 폐야 전반적으로 harsh bronchial sound.    2. 혈액검사  - CBC : WBC 22.8  - S/C : NRF  - electrolytes : NRF  - CRP : 32.3  - lactate : 3.9  - d-dimer 0.1  - CHW Ag kit ; positive. 말초 혈액도말 상 microfilaria 확인됨.     3. 영상검사  [방사선검사_ by Yoon]  Finding &amp; DDx  - Right sided cardiomegaly (VHS 10.2, increased sternal contact)  - pulmonary hypertension (MPA bulge)  - eosinophilic infiltration/ broncho pneumonia/pulmonary edema  - shoulder DJD    [심장초음파 by Yoon]  Finding   초음파 검사시 HR : 160~180  LA/AO 1.20   LVIDd inc% -16.11   LVIDs inc% -26.08   EDVI 46.67   ESVI 10.71   RWT 0.60   LVMI 88.89   E peak 73.44   E/A 0.75   E/IVRT 3.98   E/E' 24.48   E'/A' 0.60   MR d,e MR vel 5.19   FS 43.25   EF 77.04   AV vel, profile 147.00   PV vel, profile 108.00   PR d,e PR vel 3.12   MPAP 38.94   Heartworm in main pulmonary artery     Echo DDx  - dirofilariasis (stage 2~3)  - mild to moderate PR  - moderate pulmonary hypertension    Comment)  - 좌심방 압력 관련 수치 상승은 심박수 증가에 따른 수축이완시간 감소에 의한 위양성으로 판단됨. 좌심이 폐병변과 관련될 가능성은 낮음.  - 사상충의 숫자는 적지만, 사상충 숫자와 폐병변의 관계는 항상 일치하지 않음. 적은 수의 사상충도 심한 eosinophilic pneumonia를 유발할 수 있음.  - 사상충 치료중에 폐성 고혈압의 증가와 폐병변의 증가가 유발될 수 있음.     A)  - 비심원성 폐수종을 배제할 순 없으나 현재 보이는 양상과 병변을 바탕으로 사상충에 의한 폐렴으로 우선 고려됨.  - 폐렴에 준해 입원 하 처치 지속하며 사상충 성충 치료 이어갈 계획.     Rx)  - 내복약 :  Sildenafil 1mg/kg BID PO  Diphenhydramine 2mg/kg BID PO  Prednisolone 0.5mg/kg BID PO for 7 days.  Doxycycline 10mg/kg BID PO   Famotidine 0.5mg/kg BID PO    Tx)  - 수액처치 : HS 1 fold.  - 주사제 :   Cefazoline 25mg/kg BID IV     P)  - 입원. 익일 호흡수 및 방사선 촬영 예정.     </t>
  </si>
  <si>
    <t xml:space="preserve">조인하(ref.큐)                          </t>
  </si>
  <si>
    <t>하복부 종괴</t>
    <phoneticPr fontId="1" type="noConversion"/>
  </si>
  <si>
    <t xml:space="preserve">[refer.] 큐AH    의뢰병원관련  - 진료전 전화완료( 부재 )   - 진료후 전화완료( 부재 )     주호소) 하복부 종괴    현증경과)  - 마당에서 사는 아이. 종괴 여부 모르고 계셨음  - 일주일 전쯤 부터 깽깽거리고, 식욕 저하 있었음. 어제 처음 종괴 발견.    - 마지막 발정은 한참 전으로 기억.    사육환경)  - outdoor. alone.     사료)  - 일반 사료    O)  1. 신체검사  - Mental : depressed. 겁이 매우 많음  - T 40.2, HR 132, RR 36  - BCS 3/5  - 좌측 5번 유선 유래로 보이는 직경 약 10cm의 mass, 유선 양측 #1-2, 좌측 #4 작은 mass 다수    2. 혈액검사  - CBC : WBC 129.2, HCT 28.3  - HW kit (+)  - CRP 180  - D-dimer 1.0    3. 영상검사    [방사선검사_흉복부 by Hyuna]  Imaging Dx &amp; DDx  - Dirofilariasis  - Inguinal mass   Comment  1. VHS 10.1  2. 외측상에서의 폐혈관 확장 및 기관분지부 주변의 침윤 관찰됨  3. 복배상에서 심한 주폐동맥의 확장 및 폐동맥의 구불구불한 주행과 확장 관찰됨  4. 서혜부 위치의 9.8 x 10.3 cm 크기의 거대 피하 종괴 관찰됨, 내측의 부분적인 석회화    RADIOLOGIST:  이현아, DVM, MS  VIP동물의료센터 영상의학과 2과장  Direct : 02-953-0075 (내선 204)    Dx/Ddx) MGT, HW infection    A)  - 좌측 5번 유선의 거대 악성 유선종양 및 이외 다른 유선에도 작은 mass들 확인됨 &amp; 사상충 양성.   - 수술적 여부 결정 및 사상충 관련 추가 진단 위해 상위 검사 필요. 경제적인 부담 및 케어할 수 있는 보호자 부재 등 현실적으로 추가 검사 및 처치 어려운 상황.   - 안락사 동의하여 진행함. 단체화장.    [Comment]  재롱이는 하복부 종괴로 본원에 의뢰되었습니다. 신체검사상 좌측 5번 유선 유래로 판단되는 약 10cm 가량의 거대 종괴가 확인되었으며, 환자가 실외견에 겁이 무척 많은 편으로 보호자님께서는 전날까지도 종괴 존재에 대해서는 알지 못했다고 하셨습니다. 거대 종괴 외 다른 유선들에도 작은 mass가 다수 촉진되었으며, 혈액검사상으로 심한 백혈구증가증 및 염증/혈전수치 증가와 더불어 사상충 양성이 확인되었습니다. 종괴에 대한 수술적인 계획 및 사상충 치료 위해 최소한의 검사와 처치에 대해 안내드렸으나, 현실적으로 아이를 돌봐줄 수 있는 경제적/인적 여건이 도저히 되지 않는 상황으로 가족분들 합의 하 안락사 요청하여 진행하였습니다.    - 내과과장 박주형 수의사 드림   </t>
  </si>
  <si>
    <t xml:space="preserve">남호선                                  </t>
  </si>
  <si>
    <t>환자정보없음</t>
    <phoneticPr fontId="1" type="noConversion"/>
  </si>
  <si>
    <t xml:space="preserve">  CC) tachypnea    S)  -3일 전부터 호흡수 불규칙. 얕고 빠르게 쉼 (SRR 70/RR90)  -금일 목을 앞으로 빼며 숨을 쉬었음. 오래 보이지는 않았음  -금일 저녁까지 아이 호흡 불규칙하여 내원하심 (내원 전 SRR 70)  -강남25시 동물병원에서 진단 받으시고. 투약 중인 심장약 있음  -금일 오전 8시 심장약 복용. 병원 내원 전 저녁 내복약 복용 X  -1월 달 혈액검사 진행    -&gt; 신부전 3기 정도로 안내 받으셨으나 정확하지 않음  -심부전. 신부전 진단 받음  -식이: 레날 건사료 제공 (주로 레날건사료. 간헐적으로 레날습식캔)  -병원 내원 전 식이 제공. 식욕 굉장히 좋음. 많은 양 섭취  -최근 체중 감소 경향 보임. 평소 체중 6kg 대 였음 (6kg - &gt; 5.4kg)    -아이 호흡 상태 불안정하여 금일 병원에서 산소 처치 진행 원하심      O)  -ascultation: murmur. no crackle sound     RR   1:00 am 78 RR   3:00 am 72 RR   4:00 am 60 RR   5:00 am 30 SRR   6:00 am 30 SRR    1. blood exam.  -metabolic acidosis (pH7.17/ HCO3 13.1)  -hypernatremia (167)  -hyperkalemia (5.07)  -hypercalcemia (1.45)  -hyperchloremia (131)    -BUN (67.5)/ Crea (2.9)   : 1월 혈액검사 비해 감소 한 편    -WBC (20)    -radiology:    Tx)  - O2 supply  - bicarbonate: 0.3(BW)(Becf) 1/2 volume IV CRI    A)  -금일 수액처치. 주사처치 들어가지 않을 경우 입원비. 모니터링. 산소 공급 비용 만 발생 하되 내일 중으로 처치 들어가게 될 경우 중환자 level 1 에 준하여 하루 입원 비 25만원 이상 발생 가능함  -아이 상태 악화 될 경우 중환자 level 에 따라서 비용 추가 되며.  다음 날 추가 검사 사항에 따라서 금액 변동 될 수 있다는 점 보호자 분께 안내완료   -&gt; 보호자 분 이해 잘 하시고 잘 따라오십니다. 그러나 처치 진행 전 비용 안내. 확인 부탁드립니다    -흉부 방사선 여러차례 촬영 진행 하였으나 VD 촬영 진행의 어려움 있었음   -&gt; 심장이 오른쪽으로 치우쳐지면서 제대로 된 영상 판독 불가함. 그러나 폐 침윤 소견은 보이지 않음   -&gt; 산소 처치 진행 후 안정화 시키고 오전 중으로 흉부 방사선 재 촬영 진행 예정 보호자 분께 안내드림    -오전 중에 아이를 데리고 이전 병원으로 내원 불가함. 병원을 옮겨야 되는 상황이라 우리 병원에서 아이 관리. 검사. 진료 진행 에 대해서 고민하시고 계심    -야간 사이 CBC/전해질/chemistry 혈액검사 진행 예정. 무리하게 진행되지 않을 것이며 아이 호흡 양상 확인해 가며 처치.검사 진행 예정임.  -오전 10시 이후 주치의 선생님 배정 되며 오후 12시 이후 주치의 선생님과 전화상담 가능함. 혈액검사/초음파와 같은 추가 검사 진행 가능성 및 각 비용 보호자 분께 안내 완료      -보호자 분 오전 출근. 회의로 전화 상담은 12시 이후에야 가능합니다.  -오전 8시 다음 혈액검사 결과 및 아이 상태 전화드렸습니다     </t>
  </si>
  <si>
    <t xml:space="preserve">장효주(ref.드림)                        </t>
  </si>
  <si>
    <t>사지마비</t>
    <phoneticPr fontId="1" type="noConversion"/>
  </si>
  <si>
    <t xml:space="preserve">2,00,000원 선납하셨습니다-준민    Dr.조서현    Subjective)    CC : 사지마비  HPI : 2/27 부터 경추통증및 사지 보행 이상증상이 발생하여 드림동물병원에서 진료. 3/5 MRI 촬영 이후 사지마비 증상으로 본원에 수술위해 내원.    Vaccine : all done.  condition : indoor, 2 companion dogs  Diet : R/C    GC: Depressed.   SK : NRF  EENT : Otitis externa  MS : NRF  CV : NRF  RE : NRF   GI : NRF   UG : NRF   NV : Tetraparalysis    Objective)    Physical examination    GC : Mentation=  Alert    /BCS=  3/5  /MMC=  Pink   /PLR= Normal      /CRT &lt;1.5sec    /Skin turgor= normal  SK : NRF  EENT : Mild Otitis externa  MS : NRF  CV : NRF  RE : NRF  GI : NRF  UG : NRF  NV :  (반응없음 :0, 반사감소 : 1, 정상 : 2, 항진 : 3)    Postural reaction    Paw position  -   FR  0/ FL 0  :   RR 0  / RL 0  Hopping -           FR 0 / FL 0 :   RR 0  / RL 0  Hemi waliking -   FR 0 / FL 0  :   RR 0  / RL 0   Wheelbarrowing -  FR 0 / FL 0  Postural extensor - RR 0  / RL 0  Tactile Placing -   FR 0 / FL 0 :   RR  0 / RL 0   Visual Placing -   FR 0 / FL 0 :   RR 0  / RL 0    Hypereshesia (Back pain): Neck pain elicited by palpation, ROM    Panniculus reflex   R: -    / L: -    Anus reflex : 2    Deep pain :  2      Laboratory examination  CBC : Mild Anemia  Elec : NRF  B-gas :NRF  Coag : NRF    Radiographic examination  : NRF    MRI Findings  :       Assessment)  Dx)  IVDD (C2~3) disk extrusion  IVDD (C6~7) disk protrusion  IVDD (L2~3~4) disk protrusion    현재 증상을 발현하는 Main lesion은 C2~3으로 확인되며 해당 부분에 대한 수술적 교정이 필요한 상태.    Plan)    Sx) Ventral Slot    Surgeon : 조서현,    : Midline cervical incision  : Identifed location of C2~3 IVDS  : Elevated muscles, placed gelpi retractor  : Disk incision by No.11 blade,   : Removed disk material by rongeur  : made a Slot by Sonocure.  : Removed disk material inside of spinal canal  : Routine closure    술중 EtCO2 높게 유지되는편.     마취중 별다른 이상 없었음.    수술종료.     입원관리중.  </t>
  </si>
  <si>
    <t xml:space="preserve">우승연(ref.앙리)                        </t>
  </si>
  <si>
    <t xml:space="preserve">샤미                                    </t>
  </si>
  <si>
    <t>구토, 신수치 상승</t>
    <phoneticPr fontId="1" type="noConversion"/>
  </si>
  <si>
    <t xml:space="preserve">  [refer.] 앙리동물병원    의뢰병원관련  - 진료전 전화완료( O )   - 진료후 전화완료( O )   - 초진일 전화 안됨(  )  - 원장님 요청사항 :    주호소) 만성신부전    현증경과)  - 작년에 북악동물병원에서 검진진행 (BUN 29.1 CRE 2)  - SDMA 수치는 22로 나옴   - 1/14 절뚝거림으로 앙리 AH에서 소염제 3일 처방 받으심(tramadol)     - 3/3     - 절뚝거림으로 앙리 AH에서 진통소염제 주사 처치 후 소염제 3일간 경구 복용 (tramadol, 3/4~3/6)    - 복용 3일 째부터 시름시름 앓기 시작     - 하얀 거품 구토, 식욕 활력 저하     - 3/9     - 앙리 AH 내원하여 혈액검사 진행,     - BUN 측정 불가 CRE 11    - 주간 수액 처치 후 컨디션 개선되어 월요일 재진 진행하기로 하심     - 수치는 많이 높으나 임상적으로는 신부전 2기정도로 해당한다고 들으심    - 귀원 후 수액 처치 전보다 좋아졌다고 보호자분도 느끼심     - 인흡착제, 크레메진 처방 받으셨음     - 3/10     - 오전 식욕 및 활력 저하, 헛구역질 확인     - 24시간 입원처치위해 본원내원함      O)  1. 신체검사  - Mental : normal  - T: 37.6 ,  HR : 138,  RR : 24회  - BP : 150mmHg  - BCS : 5/9  - MMC , CRT  - 탈수평가 : normal    2. 혈액검사  - 신장수치 여전함 (BUN 185, cre 12.2, IP 15.5)  - 빈혈은 정상 하한치  - 고K혈증(7. 5), 고Na혈증     3. 영상검사  [복부초음파_Urinary system by Hyuna]  Imaging Dx &amp; DDx  - Renal mass (Primary renal neoplasia / Hematoma / Granuloma)  Comment  1. 좌측 신장 후극에서 유래한 것으로 판단되는 23.2 x 26.5 mm 크기의 불균질한 저에코 종괴가 관찰됨, 변연은 불규칙하나 분명하고 혈류반응은 가장자리로 부분적 혈류만 관찰됨  2. 외상 등의 히스토리가 없는 경우 해당 종괴는 신장 유래의 Renal cell carcinoma 등의 악성 종양 가능성이 높을 것으로 판단되며 혈종, 육아종 등의 가능성도 있음  3. CT 촬영 및 수술적 제거 또는 크기 변화의 초음파 재검 등이 추천됨    Dx/Ddx)  - CKD  - Lt kidney tumor     A)  - 현재 심한 질소혈증 보이며 좌신에는 종양의심소견이 관찰됩니다.  - 심한 요독증의 원인이 종양때문일수도 있지만 아닐가능성도 있기에 일단 당장의 종양처치보다는 신부전의 안정화를 먼저 해결하자고 안내드림  - 추후 CT촬영하여 수술적제거, 조직검사등의 추가검사가 필요함  - 당분간 매일 신장수치, 전해질검사 진행될거라고 안내드림    Rx)  - 식이 : k/d can + k/d 건ㅅ료  - 내복약    - renamezin 285mg 1T bid    - azodyl 1T bid    - renal advanced 1sp bid    - ipakitin 1sp bid      Tx)  - 수액처치 : 0.45% N/S 1.5 fold  - 주사제     - metoclopramide 0.4mg/kg bid    - famotidine 0.5mg/kg bid    P) 신장수치, 전해질재검사, 임상증상 확인      </t>
  </si>
  <si>
    <t xml:space="preserve">조가기(ref.대학로)                      </t>
  </si>
  <si>
    <t>패혈증 및 세균혈증(Sepsis and Bacteremia)</t>
  </si>
  <si>
    <t>설사, 구토</t>
    <phoneticPr fontId="1" type="noConversion"/>
  </si>
  <si>
    <t xml:space="preserve">  [refer.]    의뢰병원관련  - 진료전 보고완료( Y ) : 늦은시간이라 카톡으로 보고.     주호소)  - 설사, 구토    현증경과)  - 길에서 구조.   - 식욕없음.   - 설사. 구토.  - 대학로동물병원에서 검사 진행. FPV positive    O)  1. 신체검사  - BT 40.9  - Mental : depression  - BCS 3/9  - MMC pale pink, CRT &gt; 2 sec  - 탈수평가 : 6~8% dehydration    - bilateral severe ext. otitis (purulent)  - Fecal exam : spirochaetae, coccidium infection    2. 혈액검사  - CBC : severe leukopenia, mild anemia  - Blood gas : mild acidosis, mild hyponatremia  - Chem : hyperglycemia    Dx/Ddx)  - FPV  - Coccidiosos / bacterial enteritis    A)  - severe leukopenia.   양측 외이 심한 염증을 포함한 전신 컨디션이 매우 불량하여 예후가 좋지 않을 것으로 판단됨.   - 유기묘 할인 적용해드림.     Rx)  - 식이 : 맛있는캔  - 내복약   : Smecta tid    Tx)  - 수액처치 : NS + 영양제 * 2 fold  - 주사제   : Cefotaxime 20mg/kg iv tid    TS 15mg/kg iv bid    Metronidazole 15mg/kg iv bid    Famotidine 0.5mg/kg iv bid    Metoclopramide 0.4mg/kg iv bid    Maropitant 1mg/kg sc sid    G CSF 5ug/kg sc sid     P)  - CBC, 전해질  - 항혈장치료 / 디펩티벤 추가.         </t>
  </si>
  <si>
    <t xml:space="preserve">박원애(ref.길음)                        </t>
  </si>
  <si>
    <t>호흡곤란, 배뇨곤란, 식욕부진</t>
    <phoneticPr fontId="1" type="noConversion"/>
  </si>
  <si>
    <t xml:space="preserve">[refer.] 길음AH    의뢰병원관련  - 진료전 전화완료(O)   - 진료후 전화완료(O)     주호소)  - 빈호흡, 배뇨곤란, 기력저하, 식욕저하    현증경과)  - 이틀 전부터 기력, 식욕없음/주사기로 물 먹이시다가 기절 증상보여 의뢰병원 내원하심  - 의뢰병원에서 요도 폐색 의심되어 내복약 처방받으심  - 어제 딱딱한 변 소량 본 후 묽은 변 관찰됨/ 배뇨1회 관찰된 후 현재까지 배뇨없음   - 어제 저녁부터 호흡 빠르고 불안정함  - 본원에 내원 시 눈을 잘뜨지 못하며, 기력없이 엎드려있음/빈호흡 심한 상태    예방접종)  예방접종X / 심장사상충예방X    사육환경)  indoor    사료)  건사료, 간식      O)  1. 신체검사  - Mental : depressed  - T 37.7 , HR 210, RR 102 (dyspnea)  - BP 75-80  - BCS 2/7  - MMC pale pink / CRT &gt; 2sec  - 탈수평가 : 8% dehydration  - 사지 냉감 없음  - 보행 양호    2. 혈액검사  - Lactate: 3.3  - ProBNP: abnormal  - hyperglycemia(&gt;388)    3. 영상검사    [방사선검사_ by Yoon]  Finding &amp; DDx  - VHS 7.4  - pulmonary edema due to HCM/RCM/UCM   / pneumonia    Comment  - 호흡증상이 급격히 악화될 수 있음. 입원처치 추천됨.  - proBNP, SAA, CBC, 심초, 호흡기 패널 등의 검사가 추천됨.    Dx/Ddx)  - 심원성 폐수종 (HCM 등의 가능성) // 폐렴  - FIC      A)  - 폐침윤 소견과 함께 ProBNP kit상 양성 확인되어 심인성 폐수종 가능성 높을 것으로 판단.  - FIC로 인한 배뇨 곤란 의심되는 상황.  - 보호자님 비용부담으로 추가적인 검사없이 요도 카테터 장착 후 이뇨 처치 진행.  - 지속적으로 호흡 불안정할 시 예후 좋지 않을 수 있는점 고지.  - 혈액검사 상 고혈당 확인되었으므로 추후 혈당에 대한 모니터링 및 추가적인 검사 필요.  - 내일 보호자님과 아이 상태에 대한 상담 후 심장초음파 및 추가적인 검사 진행 예정.    Rx)  - 식이 : I/d 50g bid  - 내복약   : pimobendan 1.25mg/cat bid   : doxycycline 5mg/kg bid  Tx)  - 수액처치 : 5DS* 유지 1/4  - 주사제  : furosemide 1mg/kg bolus  :  furosemide0.25mg/kg/hr CRI  - 요도카테터 장착      P)  - 흉부방사선, BUN, Cratinine/ 보호자님과 상담 후 복부초음파, 심장초음파 진행 예정.  </t>
  </si>
  <si>
    <t xml:space="preserve">김종희(ref.큐)                          </t>
  </si>
  <si>
    <t xml:space="preserve">복실이                                  </t>
  </si>
  <si>
    <t>자궁축농증(Pyometra)</t>
  </si>
  <si>
    <t>식욕부진 , 외음부 삼출물, 복부 종괴</t>
    <phoneticPr fontId="1" type="noConversion"/>
  </si>
  <si>
    <t xml:space="preserve">[refer.] 큐AH    의뢰병원관련  - 진료전 전화완료( Y )   - 진료후 전화완료( Y )     주호소)  - anorexia    현증경과)  - 15년전에 유기견 데려오심.   - 1주일동안 식욕없고, 물만 먹음.   - 1달전에 생식기에서 삼출물 나옴.   - 설사, 구토 없음.   - 우측 유선종양.   - 큐동물병원으로 내원하시어 초음파 검사상 자궁확장이 확인되어 본원으로 의뢰됨.     예방접종)  - 접종 안하심. / 사상충예방알약 예방 안하신지 14년.     사료)  - 건사료. 과일. 고구마. 간식들.     O)  1. 신체검사  - Mental : depression  - T 39.4, HR   - BP  - BCS 4/9  - MMC pale pink, CRT &lt; 2 sec    2. 혈액검사  - CBC : leukocytosis (30.8)  - Blood gas : NRF  - Chem : NRF  - CRP : high (137)  - D-dimer (0.4)  - 응고계 (PT aPTT) : normal range  - HW : neg.     3. 영상검사  [방사선검사_흉복부 by Hyuna]  Imaging Dx &amp; DDx  - Urolithiasis  - Gastric foreign body  - Abdominal mass  Comment  1. 흉부 양호  2. 양측 신장 위치의 부분적인 석회화 관찰됨  3. 위내 복숭아씨로 추정되는 이물 의심됨  4. 우측 중하복부 위치의 종괴 관찰되며 (12.7 x 8.0 cm) 주변의 serosal detail 감소  [복부초음파_Full scan by Hyuna]  Imaging Dx &amp; DDx  - Nephrocalcinosis / Urolithiasis  - Uterine complex (pyometra, hemometra) / Uterine cystic mass  - Cystitis  Comment  1. 양측 신장 피질 에코, 모양, 크기 양호하나 수질 위치의 석회화 관찰됨  2. 좌측 자궁각 양호 / 우측 자궁각의 심한 확장 (48.9 mm) 및 고에코성 슬러지 저류  3. 방광벽의 미약한 비후, 불규칙한 내벽 증식 및 뭉친 고에코 슬러지 관찰됨  4. 복부 압박 불가로 부신 측정되지 않음    Dx/Ddx)  - Pyometra / Mammary gland tumor    A)  - 아이 나이와 현 자궁상태를 고려할 때 위험성이 매우 높은 편이며, 술 후에도 패혈증, 혈전증, 췌장염 등의 합병증 발생 가능성이 높습니다.   - 보호자님 경제적 부담 심하시어 어느정도 고려해드리기로함.   - 우측 3번유선 종양 제거도 원하시어 함께 lumpectomy 해드리기로 하고, 술 후 재발가능성 충분히 설명해드림.     Surgery)  OHE + Single Mastectomy (Surgeon : Dr. 조서현)    : Midline incision from umblicus to pubis.  : Dilated Rt. Uterine horn identified.   : Routine OHE performed.  : Rt. 3rd MGT found (2 MGT, 1cmx1cm, 1.5cm x 1cm)  : Single mammectomy performed.  : Routine closure of skin     우측 자궁각 기시부에 Cystic 한 병변 확인됨.  다른 자궁부 및 난소에 이상소견 없음.  마취중 이상없었음.     수술종료. 내과로 인계.    =&gt; 종료 후 자궁내 삼출물 도말상 severe rod bacterial infection 확인됨.     Rx)  - 식이 : NPO    Tx)  - 수액처치 : NS + KCl 10mEq * 1.5 fold  - 주사제   : Cefotaxime 20mg/kg iv tid    Metronidazole 15mg/kg iv bid    Famotidine 0.5mg/kg iv bid    Tramadol 3mg/kg iv bid    Dalteparine 150IU/kg sc sid     P)  - 전해질, CRP   </t>
  </si>
  <si>
    <t xml:space="preserve">남정하                                  </t>
  </si>
  <si>
    <t xml:space="preserve">비앙카                                  </t>
  </si>
  <si>
    <t xml:space="preserve">경련 </t>
    <phoneticPr fontId="1" type="noConversion"/>
  </si>
  <si>
    <t xml:space="preserve">705,000원 선납(by 건휘)    S)  - 3개월전부터 콧물이 났다가 괜찮아졌다가 했음  - 허피스때문에 그렇다고 들어서 그런가 하고 그냥 지냈음  - 3주전에 갑자기 노랗고 피도 약간 섞인 콧물이 보여 치료시작  --&gt; 첫째주때 누런 콧물은 잡혔음. 재채기 빈도도 약간 줄어듬  --&gt; 2주차 약 (항생제는 동일. 식욕촉진제가 추가됨)이튿날부터 약간의 이상증상. 캣닙 갖고 놀때보다 더 심하게 흥분. 유연증상.  --&gt; 3주차 약에서 항생제 변경?  - 2주치 약먹고 잘 듣지 않아 3주차엔 조금 바뀐약 먹인지 2일됨  - 자려고 하는데 갑자기 헉헉대더니 사지 쭉뻗고, 동공이 확장되고 털이 서서 솜뭉치같이 되고, 오줌을 쌈  - 그러고 나서 놀라서 데려오심  - 2015년 발바닥 종양 제거했는데 악성으로 최대 19개월정도 밖에 못산다고 들었는데 현재 20개월 넘게 살고 있음  - 평상시 기침은 없고, 재채기는 있었음  - 호흡기 질환 치료받을때 방사선과 염증수치 검사했는데 염증수치가 높다고 계속 모니터링 하고 있었음  - 사상충 접종 다 하고 있음  - 소화기 증세는 없었고, 항생제 먹으면서 식욕이 줄었음    - 금일 퇴근하고 와서 보니 사료 안먹었음.    O)  - mental : mild dull  - PLR : -  - MMC : pink  - aus : no murmur, no crackle  - T 39.1 HR 180 RR 36,    - 호흡은 약간 노력성 호흡  - latate : 6.0  - SAA : 14.4  - chemi :ALP 180으로 약간 높은것 빼고는 특이사항없음    Tx)    cefo 25mg/kg iv   famo 0.5mg/kg iv   dexa 0.3ml iv   mannitol 0.5g/kg iv    CE)  - 검사상 뇌질환쪽으로 의심이 되는 상황으로 진단은 MRI등 추가적인 검사 필요합니다.   - 노령이고 해서 다시 발작중 응급상황이 올수도 있습니다.   - 신경질환에 준해서 처치 하며 경련 모니터링하겠습니다.   - 익일 주치의 판단하에 추가적인 필요한 검사 있으면 검사하고 연락드리겠습니다.   - 비용은 1박2일에 일반적인 검사비, 입원처치할경우 100만원이상 나올수 있습니다.   - MRI 비용은 별도고 약 100만원정도 됩니다. 주치의 선생님 상담합니다.   - 입원처치비용만 하루 40~50만원정도 나올수 있고, 검사비는 별도여서 그 이상 나옵니다.         ***  - 보호자분은 비앙카 잘못될까 매우 걱정이 많으시고, 설명 잘 이해해주시고, 주치의 판단하에 필요한 검사 모두 동의 하셨습니다.   - 비용은 위에 적힌대로 대략적으로 안내 되었습니다.   - 주치의 판단하 추가적인 필요한 검사 있으면 검사하시면 됩니다.   - MRI 검사도 오늘이든 내일이든 할수 있으면 하시기로 했습니다.     주치의 판단하 필요하다 생각되시면 연락드리고 진행하시면됩니다.     [야간 by 홍]  - 밤새 추가적인 경련없었고, 기력없이 옆으로 누워 잠  - 식욕없음  - 보호자 통화 : 위의 내용 전하고, 주치의선생님 보통 오후 2시이후에 연락드리나 필요시 그전에라도 연락이 갈수 있습니다.   연락갈때까지 일단 기다려 주세요.    [주간 by 주형]  - 추가 신경증상 없이 양호함    [방사선검사]  Finding &amp; DDx  - VHS 6.4  - functional ileus of the SI   - 요추6개  - Hip DJD/dysplasia    [복부초음파]    Finding &amp; DDx  - feline cushing (Lt ADG 5.6 Rt ADG 5.1 mm)  - chronic pancreatitis (hyperechoic, heterogenous changes)  - focal gastiritis (focal hyperechoic rugal fold)  - gastroenteritis (decreased intestinal motility, corrugation of the SI)  - hepatitis (hypoechoic parenchyma)    Comment  - 경련과 직접 관련될 만한 특이 소견은 관찰되지 않음. 간의 hypoechoic changes 는 경련에 의한 것일 가능성도 있음.  - 부신의 크기가 크나 간의 글리코겐 침착에서 보이는 소견등은 확인되지 않음.   - 비특이적인 위장염 소견과 만성췌장염 소견으로 추후 식욕 저하 발생이나, 만성활성형 췌장염으로의 발증이 쉬울 수 있음.     - Hip DJD 소견으로 뒷다리 보행시 통증 발생 가능.     RADIOLOGIST : 윤학영. DVM. PhD.  VIP동물의료센터 영상의학과 1과장.   건국대학교 수의영상의학과 겸임교수  Direct : 02-953-0075 (내선 204)  E-mail: noxknight77@hanmail.net    a)  - 뇌외성 질환 배제되어 보호자 상담 후 금일 저녁 MRI 촬영 진행  - MRI 영상 : 비강종양 - 전두엽까지 침습되어 있는 상태로 이로 인한 호흡기 증상 및 신경증상.  - 보호자 상담 진행 : 비강종양/뇌침습. 금일 야간 외래 진료 없어 혹 밤중 추가 신경증상 나타날 수 있어 금일 입원 진행. 익일 조직검사 관련 추가 상담 진행 해볼 예정.    p)  - 입원하 추가 경련 모니터링  </t>
  </si>
  <si>
    <t xml:space="preserve">강영복                                  </t>
  </si>
  <si>
    <t xml:space="preserve">준이                                    </t>
  </si>
  <si>
    <t>검진</t>
    <phoneticPr fontId="1" type="noConversion"/>
  </si>
  <si>
    <t xml:space="preserve">S) - 작년 초여름에 대퇴부 절단 수술 받음       :: 그후 간수치 상승되어 , 작년 가을까지 관리받았음      - 오른쪽 눈을 많이 깜박거림 , 찡그러니가 긁거나 눈꼽 양이 증가하지는 않음      - 호흡기 질환은 관찰되지않음      - 현재 활력은 정상, 식욕 정상, 음수력은 좋지않은편 ( 강급 + 습식사료, 하루에 100cc/day)      - '16년도에 환경변화(새로운 고양이) 떄문에 방광염 앓음 , 현재 배변, 배뇨 정상      - 작년 늦가을까지 사상충 예방(에드보킷), 개인적으로 진행할 예정      - 귀지 많이 끼는 편이며 ,항문낭도 자주 나오는 편      - 기초접종(+) , Boosting(-)  , 체중 관련 사료량 상담    O) - PE : 탈수 5% , Normal Skt , Pink MM, CRT 1sec                   No heart murmur , normal lung sound       -CBC ,전해질, 혈청화학검사 , 항체가 검사       - Lab test : 간수치 ,신장수치 NRF              - 항체가 검사 결과 :  Panleukopoenia 2 , Herpes virus 3 , Calici virus5         - 사료량 = 1.3 *RER   ,  1.3*&lt; (6.3+30)*70 &gt;  = 330~340 cal                                         A) - 이전에 외과술후 , 간수치 상승 과 환경 변화에 따른 방광염  기왕력 있는 환자      - 당일 혈액 겸사 결과 특이사항은 없지만 , 신체검사상 mild 한 탈수 관찰      - 항체가 검사 결과 , Boosting 접종 필요      CE) - 보호자님께 음수량 및 사료량 관련 안내함          P) -3월 20일 오전 10시 예약        :추가 접종       </t>
  </si>
  <si>
    <t xml:space="preserve">임서영                                  </t>
  </si>
  <si>
    <t>혈변</t>
    <phoneticPr fontId="1" type="noConversion"/>
  </si>
  <si>
    <t xml:space="preserve">** 비용없이 인퓨전 대여해가심 (서원장님 확인) **    [야간 by 홍]  - am 1:17 : 심박수 78과 기력없음  atropine 0.35ml iv  0.35ml sc  - 수혈 120ml  : post PCV  27.2  - 이후 활력과 심박수 안정되었으나 지속적인 설사(혈변)  - am 6 이후 기력저하와 혈압 130 , 심박수 72회/분으로 아트로핀 동일 처치   - 이후 심박수 120대로 유지하나 기력없이 누워서 잠만 잠  - 배뇨원활  - 야간새 혈변 7회    [주간모니터링 by 서]    S)   - 오전 9시부터 4시까지 변 없음.  - T 38.5, P 132, R 22, BP 110  - 기운없이 대부분 누워 있으나 산책시 잘 움직임    O)  1. 영상검사  [복부초음파_GI tract]  Imaging Dx &amp; DDx  - Severe gastroenteritis  - Colitis  - Acute pancreatitis (less likely)  Comment  1. 어제 검사 시 관찰되었던 shadowing을 나타내었던 위내 물질들은 현재 관찰되지 않음  2. 금식 12시간 이상 진행되었으나 여전히 위, 소장 내 다량의 음식물 정체되어 있으며 위 및 십이지장의 운동성 거의 관찰되지 않음  3. 소장의 전반적인 벽 비후 관찰되며 corrugation, 복막염 등이 동반되지 않으나 부분적인 확장 및 운동성 저하를 나타냄  4. 췌장의 미약한 비후 (9.7 mm) 관찰되나 주변 복막 에코 및 췌십이지장림프절 양호  Radiologist: 이현아, DVM, MS    2. 혈검   - HCT 31%   - TP, ALB 낮아졌으나 아직 교정 불필요.    A)  - 위내 이물 rule out 되어, 항암제/스테로이드 부작용에 촛점 맞춰 처치 진행함.  - 통증 컨틀롤 위해 fentanyl patch 적용함.    퇴원상담&gt;  1. 내복약 bid   - AMC 12.5mg/kg bid   - metronidazole 15mg/kg bid   - diphenhydramine 2mg/kg bid   - metoclopramide 0.4mg/kg bid   - silymarine 10mg/kg bid   - UDCA 10mg/kg bid   - famotidine 0.5mg/kg bid   - omeprazole 1mg/kg sid   - clopidogrel 1mg/kg sid  2. sucralfate 3cc PO qid  3. Kaolin - pectin 3cc PO qid  4. L-glutamine 4cc PO qid  5. Tranexamic acid 0.7cc bid IV  6. Plasma sol + Bcom, Taurine, Ornipural, B12 첨가 11ml/h   7. Diet : Recovery Liquid   - day1 : RER 70% (200ml 하루 6회로 나누어 급여)   - day2 : RER (280ml 하루 6회로 나누어 급여)     ; 설사여부, 컨디션 여부에 따라 변동.    * 인퓨전 펌프 빌려드림 (보증금 없음)  </t>
  </si>
  <si>
    <t xml:space="preserve">권수진                                  </t>
  </si>
  <si>
    <t xml:space="preserve">3/21 수술비 643,000원 선결제 - 민혜    중성화전 검사    S&gt;  - 식욕, 활력은 양호  - 배변, 배뇨 정상적  - 절식상태로 내원    O&gt;  - 청진상 심음,폐음 정상, T39.6 /P156 /R panting/ BP120  - 혈액검사 :normal  - 방사선 : normal  - 초음파 : normal    [방사선검사]  Finding &amp; DDx  - VHS 9  - no remarkable findings    [복부초음파]  Finding &amp; DDx  - no remarkable findings    RADIOLOGIST : 윤학영, DVM, PhD  </t>
  </si>
  <si>
    <t xml:space="preserve">까비                                    </t>
  </si>
  <si>
    <t xml:space="preserve">854,000원 선납(by 미래)    S)  - 30~40분전부터 경련을 하더니 멈추질 않음  - 경련은 처음  - 작년 8월부터 다니는 동물병원에서 심비대로 심장약 bid로 먹이고 있음  - 특별한 이벤트없이 잘 지내고 있었는데 갑자기 증세 발현    O)  - 지속적인 경련/유연  - PLR : -  - MMC : pink  - T 39.9  - x-ray(흉복부) : mild한 폐침윤소견  - boold test : NH3 183, BUN, Cr, Glu 상승    Tx) diazepam,0.25ml*3        pheno 5mg/kg *3        famo 0.5mg/kg         meto 0.5mg/kg        dexa 0.25ml         furo 2mg/kg        metro 15mg/kg    P)  - 익일 심초, 복초 및 추가적인 검사 실시    CE)  - 내일 뇌외적인 원인에 대하여 주치의 판다하에 추가적인 검사 하게되면  실시하겠습니다. (동의함)  - 경련이 잘 잡히지 않을경우 위험성 감수하고 마취하여 진정시킬수 있습니다.   - 익일 오늘 높아진 수치들에 대해 재검사합니다.   - 노령이고 경련하다 응급상활이 언제라도 발생할수 있습니다.   - 1박2일 검사/처치비용은 최대 150만원까지도 나올수 있습니다.   - MRI촬영할경우 100만원정도 소요되는데 별도입니다.   - 내일 오전에 검사후 오후2시이후에 주치의 선생님 연락드리겠습니다.   - 향후 경과나 치료에대한 상담은 주치의 선생님과 합니다.     ***  - 보호자분은 잘 이해하시며 필요하다면 MRI검사도 하실 의향이 있으십니다.   - 필요한 검사 하시고 연락주시면 됩니다.       </t>
  </si>
  <si>
    <t xml:space="preserve">김소영                                  </t>
  </si>
  <si>
    <t>외음부삼출물, 다음다뇨, 구토</t>
    <phoneticPr fontId="1" type="noConversion"/>
  </si>
  <si>
    <t xml:space="preserve">1,500,000원 결제 - 민혜    S)  - 2일 전 부터 lateral recumbency. 외음부 혈액성 삼출물 보임.   - 지난 주에 PUPD 더 심해짐.   - 음수, 식욕 모두 거부.   - 1주일 전부터 구토증상. 어제부터 약간 지리는 변 보임.   - 5개월 전에도 동일 증상. 타 병원에서 내원했는데 금방 좋아짐. 그땐 다른 검사는 안 했음.     - 1년 전에 타병원 건강검진 진행함.   - 5개월 전에 마지막 생리 가능성.     O)  1. P/E  - T 38.3, HR 180, RR 42  - BP 90  - 청진 시 muffled heart sound. 폐음 양호.   - lateral recumbency. 외음부에 혈액농성 삼출물 다량 분비.     2. B/A  - CBC : HCT 23.9, PLT 양호.   - 혈액도말 : 호중구 대다수 band cell. severe toxic change.  - CRP &gt;200  - S/C   - electrolytes    3. 수혈 평가  - blood type : 1.1 type. DEA 1 positive  - cross matching : negative. 수혈가능.  - donor PCV 50%, 수술 전 patient PCV 23.9%, 술후 PCV 알 수 없으나 MMC pale. 더 떨어졌을 것으로 보임. 수술 전 기준으로 target PCV 37.5%    4. 영상검사  [방사선검사]  Finding &amp; DDx  - obese  - VHS 10.9  - pulmonary hypertension (mild RA bulge, dilated pulmonary artery)  - mass effects at the bilateral uterine regions  - hip DJD/dysplasia/subluxation    Comment  - 방사선상 폐동맥 확장 의심 소견이 확인되어 폐 고혈압 배제 못함.   - 양측 뒷다리 고관절의 병변이 확인되어 신체검사 추천됨.    [복부초음파]  Finding &amp; DDx  - hepatitis/vacuolohepatopathy  - mild renal mineralization  - Lt ADG 4.4 mm Rt ADG 5 mm  - uterine complex (pyo, hemo, muco, etc..)  - cystitis/non-specific UB sludge  - sublumbar lymphadenopathy  - perilymphatic inflammation  - chronic/chronic active pancreatitis  - hepatic lymphadenopathy  - splenic nodule (benign/malignant)  - colitis (thickened colic wall)    Comment  - 자궁 축농증으로 수술적 제거 추천됨.  - 만성 또는 만성 활성형 췌장염이 확인되며, 이는 자궁축농증 후유증이나, 마취 후에 췌장염 증상이 활발해 질 수 있음.   - 방광내 슬러지가 확인되어, 요로계 감염 확인위한 요검사 추천됨.   - 요추하 림프절 병증은 매우 심하며, 자궁축농증에 기인했을 가능성 높음.   - 비장내 결절은 양성, 악성 모두 가능성 있으며, 자궁축농증 수술시 partial splenectomy나 전체 비장 절제 후 조직검사가 도움 될 수 있음.    - 간종대 원인으로 자궁축농증에 의한 이차 손상, 갑기저, 쿠싱, 당뇨, 고지혈증, 다른 만성 간손상성 질병 감별 추천됨.     Radiologist : 윤학영, DVM, PhD    A)  - 자궁축농증 관련해 응급 OHE 진행.   - PCV 낮아있는 상태에서 술 후 더 떨어질 가능성 높다 판단되어 술 후 직후 전혈수혈 실시.   - 입원 처치 진행.     P) 익일 CBC 체크 예정.       Sx) OHE  1. Anesthesia   1) Premedication      - Midazolam 0.1 mg/kg IV      - Cefotaxim 25 mg/kg IV   2) Induction: Propofol 4 mg/kg IV   3) Maintenance: Isoflurane    2. Surgical procedure  - Routine OHE procedure was performed with Ligasure      3. Surgical findings  - 양쪽 자궁각의 심한 확장 및 자궁 내 혈농성 삼출물    4. Comments  - 자궁축농증으로 인한 sepsis로 진행 가능성 유념하여 적절한 항생제 처치, 수액 처치가 요구됨.      Operator)  안승엽, DVM, PhD  VIP동물의료센터 외과 과장  Direct: 02-953-0075 (내선 203)  E-mail: vip_surgery@vipah.co.kr    </t>
  </si>
  <si>
    <t xml:space="preserve">이소담(ref. 대학로)                     </t>
  </si>
  <si>
    <t xml:space="preserve">곤지                                    </t>
  </si>
  <si>
    <t>결막충혈, 각막부종, 안구혼탁</t>
    <phoneticPr fontId="1" type="noConversion"/>
  </si>
  <si>
    <t xml:space="preserve">야간 내원시   235,000원  주간 내원시 1,318,000원     총 1,553,000원 납부완료- 승희      cc: 담낭결석/안과진료    S)  - 6개월 전부터 시력없는 것 같아보임  - 치매증상 있음  - 3주 전 구토, 발열 증상있어서 지역병원 내원 시 담석증(크기가 컸다고함) 진단받음/ 이때부터 좌측 안구 갑자기 뿌옇게 변함  - 혈액검사 상 크게 특이사항 없었으며 염증 수치가 높게 나와 항생제 처방받은 후 구토, 발열 증상 양호해졌음.   - 오늘 계속 짖으면서 아파하는 것 같아 내원하심  - 식욕 양호  - 다른 특이사항없음  - 3주 전 혈액검사 내역 필요하면 이메일로 받으실 예정.  - 3주전 외상이나 눈 쪽에 충격갈만한 일은 없었으나 아이가 시력이 없기 때문에 보호자님 안보는 사이에 부딪혔을 확률 높다고 하심.     O)  - T:38.9  - ausculation: no murmur  - 폐음 양호  - BP: 130  - 육안 상 우측 안구 양호하나 좌측 눈을 잘 뜨지 못함  - 좌측은 mild하게 시력 남아있을 것으로 추측  - IOP: OS-90/OD-20  - slit: OS- slit 전혀 투과되지 않음 (수정체 전방탈구 의심됨)      TX.  - tropicamide 로 산동시킨 후 prednisolon acetate 1% 점안  - mannitol 1g/kg/IV CRI (for 20min)-&gt;OS-80/OD-13 로 감압-&gt;am 3:30 OS-90/OD-15로 다시 상승   am 9:00 OS-80/OD-15 로 감압  - Dorzolamide2%(코솝) 점안    * 혈액검사 및 추가적인 검사는 이 전병원에서 검사한 것으로 확인할 수 있는 부분은 하고 추후 어머니와 상의 후 필요한 검사하시길 원하심.  -&gt; 혈액검사 받으신지 3주정도 경과되었기 때문에 대부분의 검사 다시 진행 필요한 것에 대해 안내드림.    A)  - 현재 좌측 안압 아주 높은 상태임. 현재로서는 수정체 전방탈구 가능성 높아보이며 이로 인해 안압 상승했을 것으로 보임. 반대로 높은 안압이 지속되면서 수정체 탈구되었을 가능성도 있음.  - 산동 및 감압처치 진행하면서 안압감소 및 수정체 다시 들어갈 가능성 있지만 지속적으로 안압떨어지지 않을 경우 안구 적출 및 외과적인 교정 필요함.  - 밤 새 감압처치 진행하면서 아이 눈 상태 모니터링 예정.  - 담낭 결석의 경우 복부방사선 및 초음파를 통해 평가 필요하며, 크기가 너무 크거나 지속적으로 폐색 위험성 높을 경우 제거 필요함.  - 담낭 폐색의 경우 응급상황 발생할 수 있음는 것 안내드림.  - 주간에 주치의 선생님 배정되면 12시 전후로 연락드릴 것이며 상담 진행하면서 추가적인 검사 진행예정.  - 담낭결석제거술 및 안구적출 비용 대략 300-400만원정도로 안내드렸으면 외과상담 후 비용차이 있을 수 있음.    * 전화 시 전화번호란(어머니)에 있는 전화번호로 전화해주세요.  * 나이가 많아 되도록이면 수술하지 않는 방법 원하시나 검사 진행에 있어서는 잘 따라오실 것 같습니다.    Dr.조서현    Subjective)    야간에서 좌안의 안압상승을 주증으로 인계.    Objective)    Ophthalmologic examination  OS :   Corneal edema  Episcleral congestion  Conjunctival hyperemia  Posteior synechcia on anterior chamber    IOP  OS : 80mmHg // OD : 7mmHg    [안구초음파]  Imaging Dx &amp; DDx  - OD : Cataract  - OS : Lens luxation, Vitrous body hemorrhage  Findings  1. 우안 렌즈의 앞쪽 변연 고에코 변화 관찰되며 핵 내 고에코 물질 관찰되며 핵경화로 판단됨  2. 좌안 렌즈의 전방 이동이 관찰되며 유리체 내 움직임이 적은 고에코 슬러지 관찰됨    Radiologist: 이현아, DVM, MS  VIP동물의료센터 영상의학과 2과장  Direct: 02-953-0075 (내선 204)    Assessment)  Anterior lens luxation  Suspect Glaucoma  Uveitis  Corneal edema      Plan)    Sx) Enucleation  1. Anesthesia   1) Premedication      - Midazolam 0.2mg/kg IV       - Cefazolin 30mg/kg IV      - Butorphanol 0.4mg/kg SC   2) Induction: Propofol 6mg/kg IV   3) Maintenance: Isoflurane    2. Surgical procedure  - Lateral canthus incisional elongation  - Dissection of Scleral conjunctiva by Tenotomy scissor.  - Transection of muscles attached to orbit, ligated vessels.  - Ligation of optic nerve, transection.  - Routine closure.    3. Surgical findings  - NRF    4. Comments  - Hospitalization      Operator)    조서현, DVM, MS  VIP동물의료센터 외과 과장  Direct: 02-953-0075 (내선 203)  E-mail: shcho0904@hotmail.com        </t>
  </si>
  <si>
    <t xml:space="preserve">이복순                                  </t>
  </si>
  <si>
    <t>후두마비, 하악골절, 경련</t>
    <phoneticPr fontId="1" type="noConversion"/>
  </si>
  <si>
    <t xml:space="preserve">499,000원 선납 - 민혜    해마루에서 김성수 원장님께 진료보시던 환자임.    하루에 발작 20번까지도 하는 아이라고 하심.  i/d low fat캔+사료+영양제등 갈아서 강급중. 강급중에도 발작할수 있다고 하심.  오메가3 간식만 조금 먹을때도 있음.    갈비뼈 4개 부러짐. 2개는 붙고 2개는 아직 부러져있다고 하심.  김성수 원장님 진료 원하셨으나 오늘은 불가하시다고 말씀드림.      S&gt;  - 후두마비 / 발작 / 하악골절    (고개흔들다가 쓰러지고 팔을 쫙 뻗고 비명 지르면서)  - 후두마비 수술이후 발작증상 나타남.  - 발작은 1년6개월전(후두마비있을때부터) 이후   - 빈도가 확 늘어난건 약 1개월정도 /     하루에 20번이상 1회1분내외  - 20일치중 약 1주일정도 먹이셨음.  - 밥은 못먹지만 물은 잘 마심.  - 우측으로 circling.(2년정도) 후두마비수술전부터 있었음.    O&gt;  - WBC 20.700 / PCV31.7  - BUN 56.4 / Crea1.0  - CRP 158  - BG47 (Hypoglycemia)  - 금일 원내 seizure or circling은 없음  - 좌측 갈비뼈 골절  A&gt;  - 저혈당증상은 지속된 발작 or PSS / Stravation 감별필요  - 경미한 빈혈은 starvation 혹은 간질환/홍역등 감별필요  - 신경증상은 뇌내성 발작으로 인한 가능성  - 기존 IRIS stage 1로 확인된환자  - 후두마비와 하악골절로 인해 섭식시 비강으로의 누출 생각됨.  - 갈욕이 심한상태    Tx&gt;  - 감압처치 (Mannitol 0.5g/kg IV + Furo 2mg/kg IV) 1회  - Famo 0.5mg/kg bid iv  - Levetiracetam 60mg/kg + 20mg/kg bid iv  - 10% glucose 1ml iv twice  - Tramadol 3mg/kg bid iv  - Pheno 4mg/kg qid iv (loading)  - Ampicillin 22mg/kg bid iv  - Nebulizer (BAG) 4h에 1번 20분씩    P&gt;  - 발작에 대한 모니터링 (페노 로딩중) + 항경련처치중  - MRI를 찍을 상태가 안되는것으로 판단시, 연령과 증상을 고려해         MUE에 준해 처치계획에 대하여 보호자분께 말씀드린 상태.  - 지속적인 섭식 장애시 PPN고려  - 치료시 Cytarabine + PDS 고려중.  - 신경증상 Stable해질시 한방치료도 고려.  - 익일 CBC(도말)/전해질 평가 + PDS 고려  - 혈압 모니터링     </t>
  </si>
  <si>
    <t xml:space="preserve">오용진                                  </t>
  </si>
  <si>
    <t xml:space="preserve">S)  - 식욕 활력 양호  - 가끔 무른변 봄  - 5마리 기르고 계시고 똘이만 남아  - 4마리중 3마리 여아중성화 완료, 1마리 노령견이라 중성화X  - 집 옆에 아이들만 따로 사육하는 공간이있음  - 자가접종해주심    O)  - T 39  - no murmur  - CBC : NRF  - Chem : NRF  - 항체가검사 P:6, D:3    A)  - 남아중성화    [Sx by 종]  - routine prescrotal incision  - orchiectomy double ligation w/ maxon 2-0  - skin closure w/ blue-nylon 3-0    C/E)   - 매년 보강접종 해주세요  - 완전히 술부 유합될때까지 다른아이들과 분리하여주세요    P)  - 3월 27일 2시 실밥제거  </t>
  </si>
  <si>
    <t xml:space="preserve">다솜                                    </t>
  </si>
  <si>
    <t>설사, 기력부진</t>
    <phoneticPr fontId="1" type="noConversion"/>
  </si>
  <si>
    <t xml:space="preserve">2시 김성수 원장님 예약이신데 응급으로 오심    1.CC : 만성설사, 말기신부전 및 기타    2.HPI   - 상세경력 해마루 웹챠트 참고   - 2주 전 해마루 응급내원시 metronidazole/tylosin 사용 했으나 특히 tylosin 사용시 오히려 상태 악화  - 부스코판 / 스코플라민 투약 후 다소 나아짐  -  PDS는 2일 전부터복용 : 아직 확실한 효과는 못보고 있음  - 금일 오는 중 입이 떨리다가 비명질러서 사망하는 것으로 생각하셨다가 이후 고구마를 먹었다고 함  - 해마루에서 최근 anlergenic 급여 후 설사 더 심해짐  - 해마루 현 주치의 (김진경 과장)도 거의 포기한 듯하며, 자신없어하는 것 같아 남양주 쪽의 지역병원으로 전원, 췌장염 진단되었으며 패혈 증 등 우려 받음  - 월요일부터 FFP(1일 40ml)/알부민/라니티닌/세레니아/메트로니다졸 주사 등 매일 투약 중  - 금일 아침에는 정상변을 봄  - 초음파 및 요천자에 대한 거부감 무척 심함  - metronidazole(먹이면 복통유발) / ampicillin  / convenia 등 추가 처치, 킹벨린 반응 있는 것 같다고 하심    S)  - 내원당시 거의 기립하지 못하고 기력 없음  - 양측 후지 근육 거의 없으며, 전신적인 악액질/sarcopenia 및 일부 부종  - 복부 촉진시 복압 거의 없으며 심한 위장관 무력증 상태  - 기타 총체적인 소모성 상태    O)  - Apical beat normal  - No murmur ~ GI systolic   - CBC : NRF ,  No toxic, no band , Enough Platelet                   ( Neutro 78 , lymph 13 , mono 7 ,eosino 2)    A)   - 15년에 걸친 만성 소모적인 질환들과 많은 치료들, 그리고 중간중간 의인성 해석의 오류로 인한 과정들이 개입되어 problem list가 지나치게 많고, 아주 작은 지엽적인 부분들에 치료가 집중되어 있는 상황  - 금일은 전반적으로 혈액으로 할 수 있는 검사 위주로 진행하였으며, 현재 진행중인 지역병원 치료 종료되는 대로 이후 과정 단계적으로 재설정 및 치료해나갈 예정  - 가장 중요한 것은, 검사결과의 확대해석 및 환자 몸에서 반응을 보기 전에 지속적으로 변경된 다양한 치료들로 인한 오류 및 환자의 스트레스/소모적인 상태를 서서히 풀어나가는 것에 대해 주지드림  - 최소 1주 정도 주기로 변화의 추이를 판단하되, 지엽적인 문제들 하나하나를 즉시 대응하지 않는 쪽으로 상담드림    P)  - 이번 설사 등 호전시 만성변화를 역전시킬 수 있는 요법으로 한방/재활 병용 및 줄기세포 치료권유 드림  - 주치의 부재시 김정국/김도윤 수의사 통해 상담하실 것  - SDMA / GI panel 결과 통보            </t>
  </si>
  <si>
    <t xml:space="preserve">조민선(ref.청계웰니스)                  </t>
  </si>
  <si>
    <t>혈뇨, 빈뇨</t>
    <phoneticPr fontId="1" type="noConversion"/>
  </si>
  <si>
    <t xml:space="preserve">[refer.] 청계웰니스 동물병원    의뢰병원관련  - 진료전 전화완료(O)   - 진료후 전화완료(O)   - 초진일 전화 안됨(  )  - 원장님 요청사항 :    주호소) 방광종양 의심    현증경과)  - 2월초부터 혈뇨와 빈뇨증상을 보임  - 청계웰니스에서 검사시 방광염/방광종양 의심소견 보여 일단 방광염에 준한 내과적인 치료를 진행함  - 꾸준한 치료를 함에도 불구하고 빈뇨, 혈뇨가 지속되어 방광종양 감별을 위해 내원함      O)  1. 신체검사  - Mental : normal   - T : 38.0,  HR : 150회 ,  RR : 44회  - BCS : 4/9  - MMC , CRT  - 탈수평가 : normal    2. 혈액검사  - BUN 상승, 그외에는 특이소견 없음      3. 영상검사  [방사선검사]  Finding &amp; DDx  - No remarkable findings    [복부초음파]  Finding &amp; DDx  - GB sludge  - small hepatic nodular hyperplasia/tumor  - bilateral CKD with multiple cysts  - Lt ADG 4.4 mm  Rt ADG 4.5 mm  - UB tumor(TCC/other tumors) with urethral invasion  - small splenic lymphoid follicular hyperplasia/tumor  - UB calculi or tumor calcification of the UB  - sublumbar metastasis/lymphadenopathies  - gastric mucosal hyperplasia    Comment  - 방광 종양 가능성 높음.    - 요도로의 침습 가능성이 높음  - sublumbar LN으로의 전이 가능성을 배제할 수 없음.   - 정확한 확인을 위해 요도 카테터나 feeding tube로 음압을 사용한 조직 샘플링이 추천됨. FNA는 seeding의 위험  - gastric mucosal hyperplasia는 incidental finding으로 확인될 수도 있으나, 만성적인 위염에서도 흔하게 발견되는 소견으로    식이에 대한 히스토리 확인필요할 수 있음.  - 초음파에서 명확히 확인되지 않는 다른 부위로의 전이를 확인하기 위해 전신 CT 촬영이 추천될 수 있음.     [Computed tomography]  Finding &amp; DDx  - 사내공유-2차진료보고서-VIP CT 보고서 폴더 내 소견서 보관  - intraocular mineralized foci  - moderate to severe hydrocephalus  - caudal occipital malformation syndrome  - lipoma at Lt caudal axiliary region and the region of midventral thoracic wall  - bilateral shoulder DJD  - mediastinal lymphadenopathies  - hepatic nodular hyperplasia/tumor  - CKD with multiple cysts  - splenic lymphoid follicular hyperplasia/tumor  - Rt sublumbar metastasis/lymphadenopathies  - disseminated UB tumor with calcified wall and UB calculi  - urethral invasion of the UB tumor  - MGT/benign nodules on the Rt ventral thoracic wall and caudoventral abdominal wall    Comment  - irregular 하고 circumferential 하게 두꺼워진 방광 neck 부근의 병변은 종양 가능성이 높으며    UB calculi 처럼 보이는 부근은 UB calculi 일수도 있으나, 종괴의 calcification 을 배제할 수 없음.  - 해당 종괴가 종양이라면 방광 삼각 부근과 요도까지 종양세포가 침윤되어 있을 가능성이 높아 수술적인 완전한 절제는 불가능할 수 있음.  - 추후 종양의 증생으로 요관 요도의 폐색이 유발 될 수 있음.   - 방광종양일 경우 sublumbar LN으로의 전이를 완전히 배제할 수 없음   - 항암 + proxicam 등의 대증처치가 한가지 보존적인 처치가 될 수 있고, 폐색의 유발될 경우 요로 stent 등이 palliative therapy가 될 수 있음.  - 안구내 국소적인 석회화 소견이 확인됨. 비특이적인 병변이나 만성 염증 또는 종양 등과 관련될 수도 있으므로 추후 정기적인 증상 모니터링 추천됨.  - hydrocephalus와 COMS 소견이 확인됨. 임상증상이 없다면 비특이적인 병변일 가능성 있음  - 배쪽 흉벽 복벽의 종괴는 유선 종양내지 다른 종양일 가능성을 배제할 수 없음.     RADIOLOGIST : 윤학영, DVM, PhD  VIP동물의료센터 영상의학과 1과장   건국대학교 수의영상의학과 겸임교수  Direct : 02-953-0075 (내선 204)    5. FNA(소변천자를 통한 검사)  - 세포의 충실도는 낮음  - 다핵세포, 핵대소부동등 악성으로 추정되는 세포들 보임    Dx/Ddx)  - 방광 및 요도종양, TCC sus  - 유선종양(작은것 1개)    A)  - 방광 및 요도종양이 의심되는 상황임  - 정확한 진단은 조직검사가 필요하지만 조직검사의 위험성에 대해서도 안내드림(조직검사이후 seeding 의 가능성)  - 수술이 불가능한 부위라 항암치료에 대해서 고민해보시라고 안내드렸고, 항암치료 상담 예약 잡아드림    Rx)  - 내복약     - cephalexin 30mg/kg    - streptokinase 1mg/kg    - famotidine 0.5mg/kg    - piroxicam 0.3mg/kg sid    P) 3/25일 2시 고한아 선생님 항암상담      </t>
  </si>
  <si>
    <t xml:space="preserve">장군                                    </t>
  </si>
  <si>
    <t>외이염(Otitis Externa)</t>
  </si>
  <si>
    <t>안면부종, 이도 내 농양</t>
    <phoneticPr fontId="1" type="noConversion"/>
  </si>
  <si>
    <t xml:space="preserve">348.000원 결제완료 - 다올    cc: 안면부종/이도 내 농양     S)  - 이틀 전 귀에 농나오는 것 발견하심  - 분양받은 지 일주일정도 되심  - 식욕은 어제 저녁부터 감소  - 평소 사료 갈아서 주심, 간식은 따로 주시진 않음  - 처음 분양받았을 때는 약간의 소양감만 보였음  - 넥칼라 거의 안씌어주셨음    O)  - 우측 안면부 심등도 부종 및 이도 내 노란 삼출물 확인  - 이도 부종으로 인해 고막 상태 확인 어려움  - 우측 안구 노란 딱지 관찰됨  - 삼출물 염색현미경검사  : neutrophil+++/macrophage++/cocci++  - T: 39.8-&gt;38.9-&gt;39.0    A)  - 이도 내 감염으로 인한 중,내이염 또는 면역매개성 질환 가능성에 대해 안내드림.  - 하루 동안 항생, 소염 처치 후 부종에 대한 상태 모니터링 필요   - CT촬영을 통한 삼출물 범위 및 염증의 원발 원인에 대한 평가 필요    P)  - 아이 부종 및 삼출물 모니터링  - 보호자님과 상담 진행 후 CT 진행 및 면역매개성 질환에 대한 검사(ana test)여부 결정 예정.        </t>
  </si>
  <si>
    <t xml:space="preserve">316,000원 결제 -승희    애드보킷 미리 구매해가셨어요.     S)  - 식욕 활력 양호  - 배변 배뇨 양호  - 금식완료     O)  - T39  P200  - CBC : NRF  - Chem : NRF    A)  Sx) Castration by 종  1. Anesthesia   1) Premedication      - Cefazolin 30mg/kg IV      - Tramadol 4mg/kg SC   2) Anesthesia : DZ 0.03ml/kg IV  2. Surgical procedure  - routine scrotal midline incision  - figure of eight hemostat technique  - skin closure w/ blue nylon 4-0  3. Surgical findings  - 마취시 기본관리 진행  - 호흡기 삼출물관찰됨, 이도내 슬러지 다량  4. Comments  - 호흡기, 외이염 등 추가적인 진료 필요합니다.    P)  - 금일 6시반경 퇴원예정  - 7월18일 6시 술부확인  </t>
  </si>
  <si>
    <t xml:space="preserve">이보영                                  </t>
  </si>
  <si>
    <t>장내 이물 진단 후 장문합술, 기력부진, 설사, 복수</t>
    <phoneticPr fontId="1" type="noConversion"/>
  </si>
  <si>
    <t xml:space="preserve">892,500원 수납-승희    S)  - 활동량이 적고,   - 닭가슴살, 간식캔 자발식이. a/d 강급중. 음수도 강급.   - 이뇨제 처방 (오늘 스테로이드, 이뇨제, 항생제 주사 / 동일하게 내복약 처방)   - 어제밤에 설사 처음 1회. 구토 없음.   - 3/5 구토에서 머리끈이 나옴. 평소에도 이물섭취가 종종 있음. 그 이후로도 구토 지속되어 병원에 내원. 검사 결과 장내 이물 확인되어 장운동촉진주사 맞고 변화 없음.   수요일에 호전 없어 수술 진행하기로 하고, 혈검상 SAA가 143정도. 장 괴사 확인되어 장문합술 진행. 금요일 검사상 SAA 139 / 그 이후 여전히 염증수치 높아 (150) 항생제 교체  술 후 1주일째 복수 확인되어 복수검사 했고 양상이 복막염 양상이라고 전달받으심. 언제복수천자해서 검사 진행됐는지 여부는 모르심.   - 촉진시 통증을 호소하는듯.   - 오늘 지역병원 진료상 시진으로 복수가 더 차지 않은것 같다고 하심.     O)  - BCS 3/9  - MMC pale pink  - BT 40.3    - Chem : no glubulinemia  - CBC : severe leukocytosis, moderate anemia  - 전해질 : 전해질 불균형, acidosis  - SAA : 170    - CXR : NRF  - AXR :     [복부초음파_Full scan + GI tract]  Imaging Dx &amp; DDx  - Cholecystitis  - Acute pancreatitis with reactive lymphadenopathy  - Enterobrosia / Gossypiboma  - Severe enteritis  Comment  1. 담낭 벽 비후 (1.3 mm)  2. 췌장의 비후 (12.6 mm) 및 에코 저하, 췌십이지장림프절의 종대 및 에코 저하  3. 일부 소장의 심한 corrugation 및 주변부의 저에코 영역 및 내부의 공기 음영 관찰됨, 해당 부분은 장 천공에 의한 음식물의 유출 또는 술후 거즈의 잔존으로 의심됨  4. 복강 내 산재한 다량의 고에코 복수 및 전반적인 복막 에코의 심한 상승  5. 복막의 사이에 소량씩 분포하여 움직임이 없는 저에코 영역들 또한 관찰됨, 해당 부분은 복수가 장시간 정체되어 성상이 변화된 것으로 판단됨  Radiologist: 이현아, DVM, MS    - TNCC  : Exuadate  : 다수의 neutrophil, macrophage, 일부 간균과 탐식세포들도 관찰됨.   : 장 주변 에코 저하된 영역에서 aspiration한 pus에서는 다수의 간균, 나선균 모두 확인됨.     A)  - 현재 검사상에서는 FIP보다는 장문합술 후 장내용물 누출로 인한 복막염이 가장 의심되는 상황.   - 이런 경우는 장문합술 후 발생될 수 있는 합병증임 안내.   - 내일 수술 중 사망가능성 및 술 후 패혈증 등의 합병증으로 사망할 수 있는 부분 충분히 안내해드림.   - 전 병원에서 2일전 초음파 검사 진행했을 때 왜 몰랐나 하는 질문에는 초음파에 따라 영상 선명도가 다르고 영상 전문 선생님이 봐주시기 때문에 또 다를 수 있음. (그래서 검사비용이 다를 수있다는...)  - 장문합술까지 진행되는 경우 총 비용이 대략 400만원선 정도로 예상되나 퍠혈증 등의 합병증 발생시 더 들어갈 수 있다고 안내.     P)  - 내일 오전 안승엽 과장님 술전 상담 후 내일 수술 진행 예정.   </t>
  </si>
  <si>
    <t xml:space="preserve">채현경                                  </t>
  </si>
  <si>
    <t xml:space="preserve">애니                                    </t>
  </si>
  <si>
    <t>외음부 출혈</t>
    <phoneticPr fontId="1" type="noConversion"/>
  </si>
  <si>
    <t xml:space="preserve">S) 자궁축농증  - 목요일부터 외음부에서 출혈이 있었음  - 한달전에 생리가 있었다고 함  - 어제는 출혈이 있어 근처병원에 가서 초음파검사상 자궁축농증으로 확인됨    O)  - 컨디션은 양호  - 식욕도 있음. 구토, 설사 없음    &lt;혈액검사&gt;  - 신장수치 상승.   - 빈혈 (26.4%)  - CRP 200 이상      [방사선검사]  Finding &amp; DDx  - VHS 9.9  - redundant trachealis dorsalis membrane/tracheal collapse grade 2   - bilateral shoulder DJD  - bilateral small renal calculi  - hepatomegaly  - tracheobronchial mineralization w/wo chronic bronchitis  - hip joint (닥스훈트의 normal variation/hip DJD)      [복부초음파]  Finding &amp; DDx  - GB sludge  - vacuolohepatopathies (fine echotexture)  - hepatic nodular hyperplasia (hypoeochic nodule)  - splenic benign nodules/tumor (낮은 가능성)  - splenic gamma gandi body (hyperechoic foci in spleen)  - CKD/nonspecific mineralization of bilateral kidney (hyperechoic foci and hyperechoic parenchyma)  - cushing (Lt ADG 10.4 mm  Rt ADG 10.6 mm)  - ovarian follicular cyst/normal estrous cycle  - cystic endometrial hyperplasia and uterine complex (pyo, hydro, muco, heamo etc..)  - mild sublumbar lymphadenopathies  - mild chronic pancreatitis (mild hyperechoic and heterogenous echo)  - nonspecific multiple speckle/enteritis      Comment  - 양쪽 부신 종대 간종대  소견등으로 쿠싱의 가능성을 배제할 수 없음. 관련 히스토리 및 호르몬 검사 필요할 수 있음,  - 자궁내 hypechoci fluid 를 가지고 정상크기보다 미약하게 확장된 자궁이 확인되어 Pyometra등의 uterine complex 의 가능성 있음.  - 요추하 림프절 종대는 자궁의 병변과 관련될 수 있음.    - 비장과 간 노듈들은 양성 가능성이 높으나, 종양으로의 발전 가능성을 배제할 수 없음.    - 호흡기 발견 소견들과 연관해서 병발될 수 있는 bronchial collapse 등을 배제할 수 없음.   - 비장 gamma gandi body는 이전 손상으로 인한 scar 미네랄 축적 등의 비특이적인 소견.      RADIOLOGIST : 윤학영, DVM, PhD    A)  - 자궁축농증으로 인해 신수치상승 및 지속적인 출혈로 인한 빈혈발생함  - 수술이후 염증수치, 신장수치, 빈혈수치 평가가 필요함  - 수술이후 수혈 필요할수도 있음        Sx) OHE &amp; lumpectomy  1. Anesthesia   1) Premedication      - Butorphanol 0.2 mg/kg IV      - Midazolam 0.2 mg/kg IV   2) Induction: Propofol 5 mg/kg IV   3) Maintenance: Isoflurane    2. Surgical procedure  - Dorsal recumbency 포지셔닝 후 복부 정중 절개  - Routine procedure of OHE was performed  - AB wall closure w/ Maxon 2-0  - Routine closure of SQ and skin    - 우측 3-4번 유선에 있는 직경 약 8 mm의 유선 mass lumpectomy 실시      3. Surgical findings  - Firm and mildly dilated uterine body      Operator)  안승엽 DVM, PhD  VIP동물의료센터 외과 과장  Direct: 02-953-0075 (내선 203)  E-mail: asy0208@hanmail.net    P) 내일 신장수치, CRP, CBC 재검사    </t>
  </si>
  <si>
    <t xml:space="preserve">릴리멜라니                              </t>
  </si>
  <si>
    <t>빈호흡, 고체온</t>
    <phoneticPr fontId="1" type="noConversion"/>
  </si>
  <si>
    <t xml:space="preserve">CC)  접종후에 호흡이 빠르다고함 (6월 10일 마지막 접종)    S)  * 보호자 외국인 (한국어 조금 하시지만 완전히 이해하지는 못하심)  * 비용부담 심하심    - 접종 한 후부터 호흡이 빨랐어요.   - 식욕은 좋아요.   - 배뇨, 배변도 좋아요.     O)  1. P/E  - T 40.0 P 180 R 60    2. B/A  CBC  - WBC 21730  - PCV 24.3  - PLT 52.1    S/C  - TP 7.7 Alb 2.0 A/G ratio 0.3    3. Thoracic &amp; abdominal radiography  - pleural effusion  - no ascites    4. feline coronavirus Ab kit   - 혈청, 흉수 (+)    5. Pleural effusion analysis  - 성상: pale yellow, sticky  - smear: no bacteria     A) FIP susp.  - 지난 접종 이후부터 tachypnea 지속적으로 보였으며, 금일 체온 측정 시 40도로 높아 어린 나이 감안 FIP 가능성 있어 흉부 및 복부 엑스레이 촬영. 복수는 보이지 않으나 흉수 다량 확인되어 천자 진행하였고 흉수 양상은 끈적한 노란색  - 보호자 비용부담 있어 A/G ratio만 확인했을 때 0.3으로 낮고, corona Ab kit 상 양성확인되어 FIP 가능성 높음  - 비용부담으로 인해 적극적인 치료 어려워 흉수에 대해 pds 고용량 처방 후 모니터링하기로 함  - 활력 식욕 양호하여 통원 치료    Tx)  - thoracocentesis    Rx) for 7 days  - pds 2 mg/kg PO sid  - famotidine 0.5 mg/kg PO sid    P)  - 일주일 후 내원하여 임상증상 확인 후 필요 시 흉부엑스레이 촬영  - 흉수 확인될 시 흉수천자    *************  010-4519-9272  윤정숙 / 분양보내신분  보호자분에게 아이 상태에 대해 들었는데  외국인 이시다보니 의사소통이 원활하지 않아서  진료보신 선생님께 아이상태 듣고싶다고 하심  *************    -&gt; 분양보내신 분과 통화했을 때 같이 키우던 아이들이 코로나 감염이 있었으며 복막염 의심되었으나 현재까지 큰 증상 없이 지내고 있다함. 금일 진단 결과 말씀드렸으며 예후 설명하였고 향후 관리에 대해 말씀드림  </t>
  </si>
  <si>
    <t xml:space="preserve">김옥경                                  </t>
  </si>
  <si>
    <t xml:space="preserve">체리                                    </t>
  </si>
  <si>
    <t xml:space="preserve">구토, 설사 </t>
    <phoneticPr fontId="1" type="noConversion"/>
  </si>
  <si>
    <t xml:space="preserve">CC) 종양, 구토, 설사    S)  - 몇년전에 등부위에 종양으로 진단받고 띄엄띄엄 치료를 받으심  - 최근들어 많이 커지고 구토와 설사등의 증상이 발현되어 잘 먹지를 못함  - 정확히 어떤종양인지 조직검사등의 진행하지 않으심    O)  - 기력저하, 호흡가쁨  - 혈액검사상 빈혈심하고 췌장관련수치 상승  - cPL 1000 이상  - 염증수치 상승  - FNA 검사상 MCT    [방사선검사]  Finding &amp; DDx  - redundant trachealis dorslais membrane  - shoulder DJD  - thoracolumbar region 의 등쪽으로 약 80 mm 이상의 큰 mass 음영 확인됨  - 간과 위 뒤쪽으로 중복부의 mass 로 의심되는 음영 확인됨.   - hepatomegaly  - Rt hip joint DJD      [복부초음파]  Finding &amp; DDx  - GB sludge and sludge ball  - infiltrative liver disease/diffuse tumor  - splenic metastasis of the MCT/benign nodule  - peritonitis  - abdominal giant masses  - sublumbar lymphadenopathies  - Rt ADG 7 mm  Lt ADG 는 mass 에 의해 변위되어 명확히 확인되지 않음.  - pancreatitis (hypoechoic pancreas with focal peritonitis ,  enlarged Lt. limb of the pancreas  - pancreaticoduodenal metastasis/lymphadenopathies      Comment  - 현 임상증상은 췌장염에 기인했을 가능성이 높으나 복강내 종양에 의해 췌장염이 발생했을 가능성을 배제할 수 없음.   - mass 들은 양쪽 간의 뒤쪽에서 양쪽 중앙 복부 까지 자라나 있음.   - 양쪽 신장유래 배제되었으나, mass 의 크기가 매우 커 명확한 유래를 찾기 어려움 CT 촬영과 조직 검사/FNA 추천됨.  - 현재 mass 들은 복강내 림프절들은 침식하고 있어 림프절 유래일 가능성도 배제할 수 없음.   - MCT의 복강 장기 발증 형태라면 예후는 매우 안좋을 수 있음.     A)  - 악성종양이 복강내로 전이된 상태임  - 췌장염도 심한상태라서 현재 소화기증상도 심한상황임  - 보호자분이 아이를 케어하기에 너무 힘들어하셔서 보호자분 동의하에 안락사 진행함  - 엔젠스톤으로 화장의뢰함        RADIOLOGIST : 윤학영, DVM, PhD  </t>
  </si>
  <si>
    <t xml:space="preserve">우채균                                  </t>
  </si>
  <si>
    <t xml:space="preserve">베네루체                                </t>
  </si>
  <si>
    <t>중성화수술</t>
    <phoneticPr fontId="1" type="noConversion"/>
  </si>
  <si>
    <t xml:space="preserve">3/24 734,000원 선납 - 수민      Dr.조서현    Subjective)    백신 완료.     항체가 검사 완료.     여아 중성화 위해 내원.    Objective)    Physical examination  GC : Alert, normal PLR, Pink mucous membrane, normal skin turgor  SK : 몸에 진드기 확인되었음.        Plan)  한달에 한번씩 내외부 기생충 예방에 신경써야 할 것으로 보임.     보호자님께 예방제제 권유드렸으며, 퇴원전 FR/HG 진행 예정.      Sx)  1. Anesthesia   1) Premedication      - Cefazolin 30mg/kg IV      - Midazolam 0.1mg/kg IV      - Butorphanol 0.2mg/kg IV     2) Induction: Propofol 6mg/kg IV     3) Maintenance: Isoflurane    2. Surgical procedure  - Midline incision from umblicus to pubis  - Identified Rt. Ovarian artery and vein, Ligated and transected.  - Same Procedure performed on Lt. Side.  _ Ligated Uterine vein, Transected Uterus at cervix.  _ Routine closure    3. Surgical findings  - NRF    4. Comments  - NRF      Operator)    조서현, DVM, MS  VIP동물의료센터 외과 과장  Direct: 02-953-0075 (내선 203)  E-mail: vip_surgery@vipah.co.kr      내일 퇴원시 프론트 라인/ 하트가드 적용 후 퇴원 부탁드립니다.   </t>
  </si>
  <si>
    <t xml:space="preserve">이효범                                  </t>
  </si>
  <si>
    <t xml:space="preserve">강냉이                                  </t>
  </si>
  <si>
    <t>중성화수술</t>
    <phoneticPr fontId="1" type="noConversion"/>
  </si>
  <si>
    <t xml:space="preserve">400,000원 선결제완료 준민      Dr.조서현    Subjective)    전반적으로 건강한 상태.    당일 남아중성화 위해 내원.    Objective)          Assessment)  Sx) Castration  1. Anesthesia   1) Premedication      - Cefazolin 30mg/kg IV      - Tramadol 3mg/kg SC   2) Induction: Propofol 6mg/kg IV   3) Maintenance: Isoflurane    2. Surgical procedure  - scrotal midline incision  - overhand hemostat technique orchiectomy  - skin closure w/ blue nylon 4-0 (2knots)    3. Surgical findings  - NRF        Plan)  -5월 27일 오전 10시 (후처치)  -6월 2일 오전 10시 (실밥제거)    </t>
  </si>
  <si>
    <t xml:space="preserve">곽수미                                  </t>
  </si>
  <si>
    <t xml:space="preserve">한솔                                    </t>
  </si>
  <si>
    <t>식욕부진, 혈변</t>
    <phoneticPr fontId="1" type="noConversion"/>
  </si>
  <si>
    <t xml:space="preserve">주호소) 식욕부진, 혈변    현증경과)  - 오늘 아침에 자기집에서 갑자기 쓰러지더니 끙끙앓음  - 오전 중에 혈변 여러차례. 선혈.      - 어제부터 약간 컨디션 저하. 평소에 다니던 길 잘 안다니려고 함. 기력저하.  - 어제 밤까진 평소 먹던 식이 그대로 먹은 상태.  - 이틀정도 변 못봤던 상태. 마지막 변까지 양호했음    - 눈 하얗게 변한지는 2년 전부터. 작년부터는 우측 눈 잘 못뜨는 듯했음. 눈곱은 일반 dry black.    예방접종)  - 접종. 사상충 등은 안해주신지 5-6년 정도.    사육환경)  - 원래 마당에서 살던 아이. 한옥.   - 실내로 들어온지 5년 정도 됐음.     사료)  - 일반 건사료. 간식으로 오리 슬라이스. 그 외 최근에 따로 주신 음식은 없음    O)  1. 신체검사  - Mental : depressed  - T 38.4, HR 180, RR  - BP #3 70mmHg  - BCS  - MMC , CRT  - 탈수평가 : 7%    - severe dental tartar. halitosis   - 좌측 melting ulcer 추정.     2. 혈액검사  - CBC : WBC 39.3 / CRP 142  - Azotemia, hyperP  - 간수치 상승    - cPL 1700  - D-dimer 0.2      3. 영상검사  [복부초음파_Full scan]  Imaging Dx &amp; DDx  - Splenic nodular hyperplasia / Primary splenic neoplasia  - Chronic kidney disease  - Hyperadrenocorticism  - Cystitis  - Gastroenteritis  - Colitis  Comment  1. 비장 실질의 저에코 또는 고에코 다발성 결절 관찰됨, 크기 및 모양으로 판단할 때 악성의 가능성 낮을 것으로 보임, 복강 내에서는 원발 종괴 관찰되지 않아 종양 전이의 가능성도 낮음  2. 좌측 신장 LK/Ao ratio 6.0 으로 정상범위의 아래쪽으로 판단되며 피질에코 상승, 불규칙한 변연 등을 고려할 때 우측 신장에 비해 좌측 신장의 CKD가 더 많이 진행 되었을 것으로 보임  3. 좌측 부신 종대 (11.3 mm) / 우측 부신 늑간 안쪽 깊숙히 위치하여 관찰 어려움  4. 방광 벽 심한 비후 (7.8 mm) 및 불규칙한 내벽 증식  5. 소장의 전반적인 corrugation 및 액체 저류, 운동성 저하 / 공장림프절 양호  6. 대장의 심한 확장 및 액체 저류, 대장벽 두께 양호    Radiologist: 이현아, DVM, MS    Dx/Ddx)  위장염/췌장염, 신부전, 쿠싱증후군    A)  - 금일 안락사 생각하고 내원하심.  - 상태 평가 후 안락사 여부 고려해야되는 점 설득 후 검사들 진행하였으며, 현재 상태에서 치료 등을 먼저 고려해보시도록 안내. 바로 안락사는 진행하기 어려운점 고지..  - 치료기간, 비용 등에 대한 상의 후 재내원하시기로 하였으며, 그 사이 상태 악화될 수 있음 고지.    Rx)  - 내복약 :   Metronidazole 25mg/kg bid   Famotidine 0.5mg/kg bid   Metoclopramide 0.4mg/kg bid   Streptokinase 0.5mg/kg bid    Tx)  - 주사제 :    Maropitant 1mg/kg sc   킹벨린 sc    P)  - 근처 병원에서 치료 진행하실 수 있고, 아이 상태 악화시 안락사 진행하러 내원하실 수도 있음.  </t>
  </si>
  <si>
    <t xml:space="preserve">지태경                                  </t>
  </si>
  <si>
    <t xml:space="preserve">화랑                                    </t>
  </si>
  <si>
    <t xml:space="preserve">[refer.] 페츠비    주호소) 복강종괴    현증경과)  - 토요일 낮 설사 1회 후 현재까지 배변 없음  - 구토는 주말에 2-3회. 물만 먹어도 구토 하는 양상.  - 음수는 스스로 하려고 하며, 지금은 물먹고 구토는 없음 // 이후 그저께 거품토 1회  - 맛있는 간식에 반응은 있으나 스스로 먹지 않음.    - 현증 이전에 특별하게 활력 저하 등은 느끼시지 못했음.      사육환경)    사료)      O)  1. 신체검사  - Mental : alert. quiet.  - T 39.0, HR 162bpm, RR   - BP 160mmHg  - BCS 3/5  - MMC , CRT  - 탈수평가 :    2. 혈액검사  - CBC : NRF  - S/C : NRF  - Electrolytes : NRF  - CRP : 140  - D-dimer : 0.4    3. 영상검사  [CT검사 by Hyuna]  - 사내공유-2차진료보고서-VIP CT 보고서 폴더 내 소견서 보관    Dx/Ddx)  - Intestinal tumor     A)  - 소장종양으로 인한 장폐색 및 전반적 염증 소견 확인됨  - 조과장님과 수술상담 진행. 수술의 필요성, 예후, 술후 관리 전반적인 부분에 대해 상담 진행하셨고 가족들과 상의 후에 수술 예약 결정하시기로 함.     Rx)  - 내복약 :   Metronidazole 25mg/kg BID   Famotidine 0.5mg/kg BID   Tramadol 3mg/kg BID   Clopidogrel 1mg/kg SID     Lactulose 1ml BID    P)  - F/U call  </t>
  </si>
  <si>
    <t xml:space="preserve">유미애(ref.솔샘)                        </t>
  </si>
  <si>
    <t>구토, 콧물, 기침</t>
    <phoneticPr fontId="1" type="noConversion"/>
  </si>
  <si>
    <t xml:space="preserve">[refer.솔샘]    의뢰병원관련  - 진료전 전화완료(O)   - 진료후 전화완료(O)   - 초진일 전화 안됨(  )  - 원장님 요청사항 :    주호소)  흡기성 호흡곤란    현증경과)  어제 구토 4-5번, 오늘도 보임. 혈구토도 보임.   3-4일 전 의뢰병원에 내원하여 방사선 촬영진행했으며, 오연성폐렴 의심된다고 들었음.   어제는 콧물 보임. 하루종일 꺽꺽거려서(들이마시는 기침) 숨을 잘 못 쉬는 것 같다고 하심.   자주 panting 보이는 편. 요근래 기침도 자주 하는 편.   - 일주일 전에 새로생긴 미용샵에 갔었음.   - 항생제(amoxicilline-clavurinic acid), PDS 처방했었음.     예방접종)  - all done. HW (+)    사육환경)  - indoor, alone.    O)  1. 신체검사  - Mental : alert.  - T 39.3, HR 126, RR 24  - MMC pink, CRT &lt;1s  - 탈수평가 : &lt;5%  - 청진 시 양호.  - 기관자극 시 기침반사 연속적.     2. 혈액검사  - CBC : WBC 18.3  - CRP : &lt;10    3. 영상검사  [흉부방사선]  Imaging Dx &amp; DDx  - Pneumonia / Non-cardiogenic pulmonary edema    Comment  1. 폐야 전반적으로 미약한 침윤 외 양호하며 흡/호 촬영 시 기관 및 기관지의 이상소견 관찰되지 않으므로 기관 자극 시 관찰되는 기침 반사는 기관 허탈에 의한 증상은 아닐 것으로 판단됨  2. 경부 방사선에서 soft palate elongation/thickening 등은 관찰되지 않음    Radiologist: 이현아, DVM, MS  VIP동물의료센터 영상의학과 2과장  Direct: 02-953-0075 (내선 204)  E-mail: vip_radiology@vipah.co.kr    Dx/Ddx)  - upper respiratory disease sups.     A)  - 상부호흡기계의 문제로 인한 것으로 우선 고려됨.   - 외부 자극에 의한 증상일 수도 있으며 나이 어리므로 선천적인 문제 소지도 있음. 이에 대한 감별 위해선 비강내시경 혹은 후두경검사가 필요하나 이는 마취가 필요하여 우선 처치 진행 이후 진행여부 결정하기로 함.   - 금일 네뷸라이저 치료 진행했으며, 내복약 추가함.   - 구토의 경우 호흡기 증상에 의한 2차적인 증상으로 판단됨. sucralfate 처방함.     Rx)  - 내복약 :  Amoxicillin clavurinic acid 12.5mg/kg BID PO   Famotidine 0.5mg/kg BID PO  Streptokinase 0.5mg/kg BID PO  Sucralfate 2ml/dose BID PO    Tx)  - nebulization N/S w/ acetylcystein, budesonide    P)  - 5일 뒤 내원하여 상태 체크 후 향후 처치 및 검사 진행 결정 될 예정. 3/27    </t>
  </si>
  <si>
    <t xml:space="preserve">권수영                                  </t>
  </si>
  <si>
    <t xml:space="preserve">솔트                                    </t>
  </si>
  <si>
    <t>건강검진</t>
    <phoneticPr fontId="1" type="noConversion"/>
  </si>
  <si>
    <t xml:space="preserve">S)- 어제 동물 구조 관리협에서 분양 받으심     - 활력 양호, 식욕, 음수력 양호     - 배변, 배뇨 양호     - 재치기 (하얀색) 5~6번 정도 관찰     - 종합 검진 차 내원 하심     - Food: 로얄캐닌 Kitten    O) - CBC, 혈청화학, SAA,FELV,FIV, 사상충,항체가,흉방       - PE) BCS 3/9 , Normal SKT , Pink MM, CRT 1sec               No heart murmur , Normal lung sound               T :38.8 , R :36 , P 150         -Blood work : NRF       -FeLV ,FIV : negative       -항체가 : FPLV : 6, Herpes : 2 , Calici : 6       -사상충 : negative       -흉방 : NRF    A) - 전반적인 상태 양호      - Herpes vaccine 결과 weak 상태로 추가접종 1회 필요      - 심장 사상충 예방 필요       - 재채기 증상 모니터링       CE) 치아 관리 방법           P) 4월 17일 오전 11시반 예약      : 추가접종 ,AD , 재채기 증상 모니터링      - 유기묘 할인(20%) 통한  적립금 안내! (7만3천원)  </t>
  </si>
  <si>
    <t xml:space="preserve">이윤형(ref.큐)                          </t>
  </si>
  <si>
    <t xml:space="preserve">호흡곤란 </t>
    <phoneticPr fontId="1" type="noConversion"/>
  </si>
  <si>
    <t xml:space="preserve">[refer.큐]    의뢰병원관련  - 진료전 전화완료(O)   - 진료후 전화완료(O) : 폐종양 의심소견 안내드림.  - 초진일 전화 안됨(  )  - 원장님 요청사항 :   큐AH에서 검사는 진행하지 않음.     주호소)  호흡곤란    현증경과)  10일 전부터 호흡이 불안해보이며 거칠게 쉼. 자주 목에 뭐가 걸린 것 같은 기침 보임.  최근들어 공막충혈 더 심해짐.   식욕부진, 간식도 잘 안 먹음.   다른 GI sign은 없음.   키우신지 4-5년 되었음.     예방접종)  all done, HW (띄엄띄엄 2-3달 간격으로 복용), 구충제 복용 완료.    사육환경)  - indoor, 동거견 1마리.  - 산책 자주 하는 편. 야외배변만 함.    사료)  - 일반 사료.     O)  1. 신체검사  - Mental : alert.  - T 38.8, HR 120, RR  - BP (#3) : 130  - BCS 4/9  - MMC pink, CRT &lt;1s  - 탈수평가 : 5%  - 청진 시 rough bronchial sound, Rt. murmur G2, 기관자극 시 연속성 기침.     2. 혈액검사  - CBC : WBC 27.8  - lactate : 3.4  - CRP : 18.7  - S/C, electrolytes : NRF    3. 영상검사  [흉부방사선검사, 흉부초음파]  Imaging Dx &amp; DDx  - Primary pulmonary neoplasia  - Pneumonia  - Pulmonary edema  Comment  1. 방사선상 폐야의 전반적인 침윤 및 좌측 후엽의 불균질하고 심한 불투명도 증가 관찰됨, 복배상에서의 심장 우측 변위 (심하지 않음)  2. 초음파 검사 시 폐 좌측 후엽의 허탈 및 불균질한 에코의 폐엽 관찰됨, 부분적 석회화 동반, 혈류반응 활발하게 관찰되므로 lung lobe torsion 의 rule out 가능  3. 좌측 후엽의 종양 가능성 높으나 국소적인 심한 침윤의 가능성을 배제할 수 없으므로 내과적 치료 후 익일 방사선 재검을 통한 변화 추이를 확인하고 CT 촬영 진행 추천됨    RADIOLOGIST: 이현아, DVM, MS  VIP동물의료센터 영상의학과 2과장  Direct: 02-953-0075 (내선 204)  E-mail: vip_radiology@vipah.co.kr    4. 안과검진  - STT : OD) 15, OS) 16  - IOP : OD ) 12, OS) 13  - 형광염색 : 음성  - 양안의 심한 결막부종 및 충혈.  - 좌안의 안구혼탁.      Dx/Ddx)  - lung mass susp.     A)  - 호흡곤란의 원인으로 좌측 후엽의 폐종양 의심됨.   - 하루 정도 호흡 안정화 시키며, 수액처치 등에 따른 변화양상 체크하고 CT 촬영 여부 결정하기로 함.   - 내일 방사선 촬영 후 변화 없으면 CT 및 FNA 실시하기로 함. 이에 따라 향후 방향 결정 예정.     Tx)  - 수액처치 : HS 17.5ml/hr CRI, 1.5 fold w/ taurine, ornipural, Vit B/C  - 주사제 :    Cefazoline 25mg/kg IV BID   Famotidine 0.5mg/kg IV BID    - nebulization : NS w/ genta, budesonide     P)  - 입원. 내일 방사선 촬영 이후 CT/FNA 결정 예정.     </t>
  </si>
  <si>
    <t xml:space="preserve">김동진(ref.동인)                        </t>
  </si>
  <si>
    <t>설사, 체중감소</t>
    <phoneticPr fontId="1" type="noConversion"/>
  </si>
  <si>
    <t xml:space="preserve">[refer.동인]    의뢰병원관련  - 진료전 전화완료(O)   - 진료후 전화완료(O)   - 초진일 전화 안됨(  )  - 원장님 요청사항 :    주호소)  - 설사, 극심한 체중감소.     현증경과)  - 설사 2달반 전부터 지속됨. 어제는 흑변 봄.   - 혈액검사, 방사선, 분변검사 진행함. : 혈액검사 상 WBC 상승, ALB 낮음. -&gt; 장염 치료 진행. 중간중간 형태가 잡혀지는 듯하였으나 큰 호전은 없었음.   - 극심한 체중감소. 기력 저하. 식욕은 있으나 설사로 다 빠져나오는 듯함.   - 사료를 줄이고 나면 형태가 잡히는 듯함.     예방접종)  - 사상충 하트가드로 예방 (+), 구충 (-)  - 접종은 진행하지 않음.     사육환경)  - 야외견.     사료)  - 최근 로얄캐닌 intestinal 먹이다가 중단.  - 원래 ANF 홀리스틱 램 만 급여. 이것 급여 시엔 배변 양호했으나 다른 사료로 교체하면 설사 혹은 무른 변 보는 양상이 어릴 때부터 반복됨.     O)  1. 신체검사  - Mental : depressed  - T 37.7, HR 78, RR 12  - BP 내원 직후 180 -&gt; 수액처치 후 90  - BCS 1/9  - MMC pink, CRT 1.5s  - 탈수평가 : 6-8%이상 탈수. dry mucus, sunken eyes,    - 복수 2.2L 장액성 양상.    2. 혈액검사  - CBC : WBC 18.8, PCV 27.1  - S/C : TP 4.1, ALB 2.4, NH3 양호.  - electrolytes  - cPL ; normal  - CRP ; 29  - d-dimer 0.5  - blood smear : moderate toxic ( seg 91, lym 2, mono 4, band 3), PLT 양호  - IDEXX GI panel 의뢰    3. 영상검사  [방사선검사_흉복부]  Imaging Dx &amp; DDx  - Diffuse idiopathic skeletal hyperostosis (DISH)  - Pleural effusion  - Microhepatica  Comment  1. 경추, 흉추, 요추의 전반적인 배쪽 척추체 골증식 및 척추체끼리의 연결이 확인되며 부분적인 디스크공간의 좁아짐도 함께 관찰됨  2. 흉강 내 다량의 흉수 관찰됨 (천자 시 2000 ml 이상), 흉수의 원인으로 의심되는 우심부전, 흉강 내 종괴 등은 관찰되지 않음 / 원인 감별을 위한 심장초음파, CT검사 등 추천됨  3. Gastric axis의 전방 변위, 간 크기 저하 의심됨    [복부초음파_Full scan + GI]  Imaging Dx &amp; DDx  - GB mucocele  - Lymphoma / Metastatic lymphadenopathy / Severe enteritis with reactive lymphadenopathy  - Portosystemic shunt  Comment  1. 담낭 벽의 점액 축적 및 움직임이 적은 슬러지 관찰됨  2. 공장림프절 (15.8 mm) 및 요추하림프절 (25.5 mm)의 심한 종대, 림프절 주변의 복막 에코 상승 / 림프절로의 전이를 의심할 수 있는 원발 종괴는 관찰되지 않으나 CT 검사를 통한 확인이 추천됨, Multicentric lymphoma 가능성 있으나 복강 내 림프절 외의 체표림프절, 비장 등의 이상은 관찰되지 않음  3. 위 및 소장의 특별한 이상 소견 관찰되지 않으나 대형견의 특성 상 전체 장분절의 관찰이 어려우므로 CT 검사 등을 통한 진단 필요  4. 방사선상의 간 크기 저하 및 복강 내 aorta, portal vein, CdVC 이외의 큰 혈관들이 관찰되어 (혈관의 기시부, 자세한 주행은 확인이 어려움) PSS 감별을 위한 CT촬영 추천됨    RADIOLOGIST: 이현아, DVM, MS  VIP동물의료센터 영상의학과 2과장  Direct: 02-953-0075 (내선 204)  E-mail: vip_radiology@vipah.co.kr    4. 흉수 검사  - 흉수 2.2L 제거 ; 장액성 양상.  - TNCC, TP, ALB 검사  - 세포검사 상 세포 확인되지 않음.   -&gt; transudate ascite.    5. 요추하림프절 FNA  - 세포충실도 양호. 소형림프구 주종으로 확인됨.   - 악성도는 보이지 않음.     Dx/Ddx)  - PLE (severe infectious enteritis/EPI/IBD susp.)  - microhepatica (extrahepatic PSS susp.)  - 원발성 종괴가 확인되지 않는 종양 가능성.     A)  - 대형견 특성 상 금일 검사 만으로 복강 내 문제 완전히 배제되지 않음. 어렸을 때부터 간헐적인 설사 양상 보인 점을 보아 EPI나 IBD와 같은 질병 충분히 고려될 수 있지만, 다른 감별진단목록들이 배제될 수 있는 여러 상위 검사들이 필요함. 보호자 분은 임의로 lymphangiectasia 가능성 높다 판단하셔서 더이상의 추가검사 없이 이에 준하여 처치 진행 원하시나 진단 없이 면역억제제 투여는 위험할 수 있으며 현 상황에서 추천되지 않음을 설명드림. 우선은 침습적인 검사가 필요하지 않은 감염성의 원인(분변 PCR)과 GI panel 등의 검사를 진행하시도록 안내드림. 이후에 검사결과에 따라 선처치 후진단 고려해보기로 함.    - 복부 방사선 및 복부초음파 상 소간증 및 간 주변 혈관의 이상도 확인되는 바 PSS 가능성 배제할 수 없음. 이에 대해 CT 검사 등이 필요할 수 있으며, 이로인한 증상 가능성도 배제할 수는 없음.     Rx)  - 식이 : low fat   - 내복약 :   sucralfate 1포/dose TID   kaoline-pectin 20ml/dose TID   LYPEX 1cap/dose BID w/food    Tx)  - 수액처치 : plasma solution 2 fold  - 주사제 :    metronidazole 7.5mg/kg IV BID   metoclopramide 0.4mg/kg IV BID   famotidine 0.5mg/kg IV BID   cobalamine 25ug/kg IM per week    P)  - 내일 흉부 방사선, CBC, TP, ALB 체크 후 저알부민 혈증 지속 시 알부민주사 고려 예정. 아원장님 인계.    - 보호자 분 KIST 연구소장님. MRI, PET-CT. 항생제, 항암제 관련 연구 하시는 분.     [보호자 문자] 11pm 경  VIP동물의료센터 고한아수의사입니다. 퇴근 전에 상태 안내 차 전화드렸으나 받지 않으시네요. 다른 사항은 아니나, 수액 교정 이후 알부민 수치는 더 감소되어 내일은 알부민 주사가 들어가야할 것으로 생각되어 전화드렸어요. 내일 재검 후 전화드릴 예정입니다. 내일 전화드리도록 전달해 놓겠습니다.   </t>
  </si>
  <si>
    <t xml:space="preserve">강혜진(ref.나래)                        </t>
  </si>
  <si>
    <t xml:space="preserve">한별이                                  </t>
  </si>
  <si>
    <t>혀 궤양</t>
    <phoneticPr fontId="1" type="noConversion"/>
  </si>
  <si>
    <t xml:space="preserve">[refer.나래]    의뢰병원관련  - 진료전 전화완료(O)   - 진료후 전화완료( O )   - 초진일 전화 안됨(  )  - 원장님 요청사항 : 현재 상태에 대한 검사 요청.    주호소)  - 혀 상처 있어 혀가 자꾸 말려들어감.  - 체중감소  - ALT, GGT 증감.     현증경과)  - 혀에 작은 염증에서 시작되어 점점 번져 괴사됨. 점점 잘려나감.  - 현재 현저하게 체중이 계속 빠짐.   - 식욕은 있으나 혀가 없어서 자꾸 흘려서 거의 먹지 못 함.   - 이전에 2011년 IMT 병력 있음. 그 뒤로 재발하지 않고 약을 먹진 않음.     - AMC 처방진행. 약 먹고 구토 보임. 이 외 다른 GI sign 없음.   - 1월 말 혈액검사 진행.    예방접종)  - all done. HW (+)    O)  1. 신체검사  - Mental : Alert, normal PLR. Pink mucous membrane.   - T , HR , RR  - BP : 160 systolic  - BCS : 3/5  - MMC Pink mucous membrane , CRT &lt; 1.5sec  - 탈수평가 : Delayed skin turgor    Oral examination  : Tongue ulceration  : Shortened tongue due to erosion    2. 혈액검사    CBC : Mild leukocytosis, Mild anemia  Elec : NRF  S-chem : NRF    3. 영상검사    Not performed.    Dx/Ddx)    Suspect immune-mediated stomatitis, tongue ulceration  Tongue neoplasia    Rx)  - 식이 : 유동식  - 내복약 : PDS, 로도질, Tramadol 처방    P)    Sx) Surgical biopsy of Tongue lesion    Surgical biposy 진행 후 지혈 완료.     혀 이외 다른 부위에 궤양성 소견 발견되지 않음.     치석이 매우 많은편.     조직검사 Idexx pending.    일주일간 내복약 처방.     일주일 후 내원 예정. 조직검사 결과에 따라 치료계획 수립 예정.    3/30 11:30 재진예정.  </t>
  </si>
  <si>
    <t xml:space="preserve">강시은                                  </t>
  </si>
  <si>
    <t>오심, 구토</t>
    <phoneticPr fontId="1" type="noConversion"/>
  </si>
  <si>
    <t xml:space="preserve">S) 구역질, 구토    O)  - 어제 집에 돌아와서보니 양쪽눈이 부어있고, 웅크리고 있음  - 구역질 증상 몇번 보임  - 식욕없음  - 활력저하  - 금일 병원내원시에는 활력 많이 양호해짐. 오전에 사료 급여시 구역질 한번 있었음  - 방사선 ; 특이소견 없음  - 혈액검사 : pcv 약간 상승, 탈수 의심    A)  - 특별히 구역질, 구토의 원인은 보이지않음  - 임상증상이 호전중이라서 만약 증상이 좋아지지않으면 초음파검사, 알러지검사등이 필요하다고안내드림    P) 증상 호전없으면 재내원  </t>
  </si>
  <si>
    <t xml:space="preserve">이양주(ref.솔샘)                        </t>
  </si>
  <si>
    <t xml:space="preserve">밀키                                    </t>
  </si>
  <si>
    <t>낙상으로 인한 후지파행</t>
    <phoneticPr fontId="1" type="noConversion"/>
  </si>
  <si>
    <t xml:space="preserve">2,192,000원 선결제하셨습니다 -준민      Dr.조서현    Subjective)    아이 상태 이상없음.    식욕은 좋지 않으나, 정상배뇨, 정상배변.     수술적 교정 위해 내원.    Objective)    Laboratory examination  CBC : Mild anemia  Elec : NRF  S-chem : NRF  Coag : NRF      Assessment)  Right Femoral Supracondylar fracture       Plan)    Sx)     Sx)  1. Anesthesia   1) Premedication      - Cefazolin 30mg/kg IV      - Midazolam 0.1mg/kg IV      - Butorphanol 0.2mg/kg IV      - Fentanyl 0.003mg/kg IV      2) Induction: Propofol 6mg/kg IV     3) Maintenance: Isoflurane    2. Surgical procedure  -Femoral fracture fixation (Plate osteosythesis)  1. Craniolateral incision of Rt. hindlimb  2. Elevated Muscles, identified fractured site  3. Removed granulation tissue with currette  4. Fixation achieved by 1.5mm reconstruction plate (BS corem)   5. added 1.0 K-wire for pinning.  6. Routine closure    3. Surgical findings  - Subcondylar fracture    4. Comments  - 말단 골편의 크기가 매우 작아 하나 이상의 스크류 장착 불가능.  - Pin을 이용한 추가고정 진행.      Operator)    조서현, DVM, MS  VIP동물의료센터 외과 과장  Direct: 02-953-0075 (내선 203)  E-mail: vip_surgery@vipah.co.kr    </t>
  </si>
  <si>
    <t xml:space="preserve">안규진                                  </t>
  </si>
  <si>
    <t xml:space="preserve">치타                                    </t>
  </si>
  <si>
    <t>구토</t>
    <phoneticPr fontId="1" type="noConversion"/>
  </si>
  <si>
    <t xml:space="preserve">1,500,000원 선결제하셨습니다 -준민    1.CC :  구토  2.HPI   -  이틀전에 노란 위액성 구토 1회   - 그 날 저녁에 식이성 구토1회    :: 평상시 헤어볼 , 보조제 먹이고 있음    :: 어제 3회 녹색 양상의 구토, 오늘 새볔에 주황색 구토     :: 어제 낮부터 식욕 절폐 ,  음수력 다소 감소  - 삼일전 저녁에 싱크대에 물에 담겨진 떡볶이를 먺었을 가능성이 있음  - 오늘 오전에 음수대 확인시 오염되있는거 확인  - 평상시 씹는걸 좋아하며 , 박스가 갈기갈기 찢어져 있는걸 3일전에 발견했음  - 배뇨 양호, 설사는 거의 없었으나 오늘 오전 작은양 설사함  - 입양때, 콧물 &amp; 기침 보였으며 , 병원 내원 , 호전 상태  - 한달 전에 중성화 후, 혈뇨 보여 방광염 진단    ::이틀 입원  , 입원 기간중Pro-BNP 음성      3.PHI   (1)MED : -  (2)SUR :  3주전 중성화  (3)TRU : -  (4)VAC : 1차만  4.Diet :    , table food :  5.EH : indoors, alone  6.Systemic   (1)GEN :  기력저하 , 식욕 감소  (5)RES : 1년때 호흡기 질환  (7)GI : 급성 구토  (8)UR : 3주전 방광염 치료    [방사선검사]  Finding &amp; DDx  - functional or mechanical ileus (fluid in stomach and small intestine)     [위장관초음파]  Finding &amp; DDx  - gastroenteritis  - enteritis with ulcer/IBD/lymphoma/other tumors at proximal jejunum or ascending duodenum  - FB/ingesta in proximal jejunum or ascending duodenum  - 병변부위의 장분절 주변으로 focal peritonitis 소견이 확인됨.,   - early and mild pancreatitis (hypoechoic pancreas with normal size)    Comment  - 십이지장 공장 사이의 이물 의심소견과 인근부위 장의 뚜렸한 염증으로 시험적 개복술이 추천됨.   - 기타질병의 병발 가능성을 배제할 수 없어 GI panel 의 기본 스크리닝은 필요할 수 있음  - 위장관염 궤양 췌장염에 준한 처방 추천됨.     IPL) 급성 구토에 대한 감별 , GI/Non GI    PE)  -BAR , BCS 4/9 , Normal SKT ,Pale Pink ,CRT 1.5sec  -No heart murmur , normal lung sound  -Abdominal pain(+)   -체표 림프절 종대(-)    A)   [Acute vomiting]  - 3일전 시작된 급성 구토 및 식욕 및 활력 저하로 내원한 환자  - 평소 박스를 자주 뜯으며, 잘 주어 먹는 습관으로, 이물에 의한 가능성이 높음  - 당일 영상 검사상, 십이지장 공장 사이의 이물로 의심되는 양상 확인 되었으며, 인근부위 장분절의 심한 염증과 병변 주변 복막염 확인됨  - 당일 검사상 Non GI 에 의한 구토 가능성은 낮은 것으로 판단되며, 이물에 의한 장폐색으로 인한 심한 위장염과  병발 질환 췌장염 등 이 구토의 주 원인으로 판단됨    - 입원 처치 후 , 폐색 지속시 내일 개복술 진행 예정    :: 술 전 이물 이동여부 모니터링 예정        TX ) Plasma sol + 2.5 dex 유지 1.5 배         Cerenia 0.1cc/kg SC         Meto 0.5 mg IV BID         Metro 10mg/kg IV BID         Cefa 24mg/kg IV BID         Dalte 100 IU sc SID         Sucralfate 0.5cc/kg BID                             </t>
  </si>
  <si>
    <t xml:space="preserve">진효정                                  </t>
  </si>
  <si>
    <t xml:space="preserve">슈가                                    </t>
  </si>
  <si>
    <t xml:space="preserve">435,000원 결제하셨습니다-준민    S)  15분 전 세탁물 먹었을 수 있음.   먹었는 지 확실하지 않음. 세탁기에서 배수될 때 쩝쩝거리는 소리도 들렸고 세탁기 물에 발바닥 자국도 있었음.   슈가 얼굴은 젖어 있지 않음.     계란 노른자에 알러지 있음. 평소 식이 알러지 의심되는 아이. 고기 알러지 있음.     테크 일반용. 사용중.    O)   - TPR 양호.   - 활력 양호. 유연 등의 다른 증상 없음. 신경증상 없음.     - B/A : NRF, blood gas : pH 7.49    A)  - detergent toxicosis에 준하여 처치. NE tube 장착하여 다량의 음수 섭취 실시함.   - 공격적인 수액처치 진행.     Tx)  - famotidine 0.5mg/kg BID IV  - sucralfate 5ml/dose BID PO  - z/d can    P) 내일 양호 시 신장, 간수치 일부, blood gas 측정 후 퇴원 고려 예정. 퇴원 시 sucralfate 처방 부탁드립니다.   - 이남경 선생님께 인계    </t>
  </si>
  <si>
    <t xml:space="preserve">조진숙                                  </t>
  </si>
  <si>
    <t xml:space="preserve">막둥이                                  </t>
  </si>
  <si>
    <t>생식기 분비물</t>
    <phoneticPr fontId="1" type="noConversion"/>
  </si>
  <si>
    <t xml:space="preserve">  CC) 생식기 분비물    S)  -11살-12살 정도 나이 추정  -20일 정도 생리혈 처럼 보임. 그러나 이후 검은색/혈 분비물 지속적으로 확인되어 병원 내원하심  -전반적인 아이 상태. 식욕 양호함  -그러나 내원 당일 호흡 불편함 확인     O)  -mental (alert. responsive)  -ascultation: normal. temp: 38.9    -blood exam   CRP( &lt;10)   PLT (970)   ALT (102)   ALP (293)   Globulin (4.6)    -생식기 주변으로 출혈(갈색-검은색 출혈 양상의 분비물 확인)  -Rt. mammary gland. teat 4 주변으로 경도의 종괴 확인    [복부초음파_Reproductive system]  Comment  - 자궁 및 난소 양호  Radiologist: 이현아, DVM, MS    C/E)  1.  -초음 파 검사 상 자궁 관련하여 큰 특이사항 없음. 생리 혈 혹은 질염 가능성 있음. 예방적으로 항생제 내복약 권해드리며 생식기 주변 청결하게 유지 권해드림  -염증관련 수치 모두 정상 범위 안으로 확인. 그러나 간 관련 수치 증가 확인되며. 아이 나이를 고려하였을 때 유선종양 가능성 있음. 다음 내원 시 피부. 유선종양 부위 재진 필요함  2.  - 비공 stenosis 있는 아이로 이전 호흡기 증상 여부 확인 불가하므로 금일 확인된 호흡 불편함에 대해서는 앞으로 모니터링 필요함. 호흡 불편함 외 분비물 여부 확인 권해드림  -다음 내원 시에도 호흡 불편함 보일 경우 분무치료 진행 권해드림    -내복약 복용 1주일 뒤 내원하여 재진 권해드림    P)  -4월 3일 오후 12시 (재진)  </t>
  </si>
  <si>
    <t xml:space="preserve">이민정(ref.Q)                           </t>
  </si>
  <si>
    <t xml:space="preserve">케이                                    </t>
  </si>
  <si>
    <t>호흡곤란, 후지마비</t>
    <phoneticPr fontId="1" type="noConversion"/>
  </si>
  <si>
    <t xml:space="preserve">[refer.] 큐AH    의뢰병원관련  - 진료전 전화완료(O)   - 진료후 전화완료(O - 카톡)     주호소)  - 호흡곤란, 후지마비    현증경과)  - 오늘 아침 구토 1회/활력 양호  - 작년에 당뇨 진단받으신 후 당뇨 사료 먹이시고 계심  - 다뇨 증상있었음  - 오늘 오후 5시 쯤 갑자기 괴성지르고 개구호흡보여 큐 동물병원 내원 후 바로 본원으로 레퍼됨  - 이 전에는 호흡곤란 및 실신 등의 이상 증상보인적 없음    사육환경)  indoor    사료)  diabetic      O)  1. 신체검사  - Mental : depressed  - T:35.7 , HR 130 , RR 210  - BP 80 (HDO)  - Ausculation: severe crackle  - BCS 3/7  - MMC - pale pink  - 탈수평가 : &gt; 5% dehydration  - 후지 냉감/후지 마비 관찰    2. 혈액검사  - lactate: 4.6  - hyperglycemia(&gt;278)  - ProBNP:abnormal    Ddx)  - 심인성 폐수종/ 혈전으로 인한 후지마비    A)  - 청진 상 심한 crackle 및 ProBNP kit 양성 확인되므로 심인성 폐수종 가능성 높을 것으로 판단.  - 혈전증으로 인한 후지마비 증상으로 보이며, TPA를 통한 혈전 용해의 경우 12시간 이내에 적용되어야 하며 혈전 용해로 인한 후지마비에 반응 있을 수 있으나 위험도 높아 진행 도중 사망할 수 있음.   - 현재로는 이뇨처치 및 혈전에 준한 주사처치 들어가면서 아이 호흡양상 및 후지마비에 대한 모니터링 필요함. 지속적으로 후지 냉감 및 마비 관찰될 시 예후 좋지 않을 것으로 판단됨.   - 아이 상태에 따라 필요한 혈액검사 및 흉부방사선 촬영은 진행될 수 있다는 것 고지함.  - 보호자님께서 내일까지 아이 상태 모니터링 후 예후 좋지 않을 것으로 판단될 시 안락사도 생각하고 계심.    Rx)  - 식이 : a/d+ 맛난캔    Tx)  - 주사제 : furosemide 1mg/kg/hr CRI (plasma sol. base : 2.5ml/hr)  : pm 6:00 - furo 1mg/kg IV bolus  : pm 6:20 - furo 1mg/kg IV bolus  : pm 6:50 - furo 1mg/kg IV CRI  : pm7:50 - dalteparin 150IU/kg SC TID    P)  - 호흡 안정화 후 흉부방사선 및 심장초음파 진행 예정.  - lactate/신장수치/pro BNP의뢰검사  - 고한아 과장님께 인계.  </t>
  </si>
  <si>
    <t xml:space="preserve">토르                                    </t>
  </si>
  <si>
    <t xml:space="preserve">중성화비용 222,000원 미수 - 민혜    S)  - 식욕활력 양호  - 배변배뇨 양호  - 항체가검사없이 진행원하심  - 금식진행완료    O)  - T 39 P 240  - Aus no murmur  - CBC : NRF  - Chem : NRF  - 미약한 치은염 구내염소견    A)  - 남아중성화  - 비용 20만원에 맞춤  - 치은염 구내염으로 오라틴 적용  - 향후 치과치료 가능성 안내    Sx)  1. Anesthesia   1) Premedication      - Cefazolin 30mg/kg IV      - Tramadol 4mg/kg IV   2) Anesthesia      - DZ 0.03ml/kg IV  2. Surgical procedure     - scrotal midline incision     - closed type castration(right)     - vaginal tunic ligation with maxon 3-0     - open type castration(left)     - orchiectomy with overhand hemostat ligation technique     - skin closure with blue nylon 4-0 (3 knots)  3. Surgical findings     - NRF  Operator) 황인선, 김종인    P)  - 보호자님 사정상 주간내원어려우셔서 야간 수의사선생님께인계  - 치은염 구내염 오라틴으로 2주간관리 시작  - 내일 술부체크 예약잡아주세요(빈셀아니여도 같이잡아주셔도 괜찮습니다.)    익일 10시반으로 예약 - BY 국   </t>
  </si>
  <si>
    <t xml:space="preserve">이건화                                  </t>
  </si>
  <si>
    <t xml:space="preserve">윤희                                    </t>
  </si>
  <si>
    <t>구취, 치석</t>
    <phoneticPr fontId="1" type="noConversion"/>
  </si>
  <si>
    <t xml:space="preserve">CC)치과치료    S)  -슬개골 내과적 관리 해준 것 외에 특별히 아픈 곳 없었음.  -구강 홈케어 못해주심    O)  -청진 양호, 체온 39.1  -CI 3, GI 3  -다수의 치아 흔들림    Sx)   1. Anesthesia   1) Premedication      - Cefazolin 30mg/kg IV      - Butorphanol 0.2mg/kg IV   2) Induction: Propofol 6mg/kg IV   3) Maintenance: Isoflurane    2. Surgical findings  - dental x-ray: severe alveolar bone loss                        408 tooth root resorption    3. Surgical procedure  - scaling &amp; polishing  - extraction: 102, 104~110                    202, 204~210                    302, 303, 307, 308, 310                    401, 402, 403, 407, 408, 410    Rx)  - 식이: 무른 음식  - 내복약 : for 7 days      amoxicillin/clavulanic acid 12.5mg/kg bid      misoprostol 5mg/kg bid      firocoxib 5mg/kg bid      CE)  - 7일간 무른 음식 급이/장난감 및 홈케어 금지  - 송곳니 발치한 부분 관리 안될 경우 ONF 발생 가능성 고지함  - 남은 치아 철저하게 관리하시도록 권유    P)  -7일 후 재진, 내복약 연장  </t>
  </si>
  <si>
    <t xml:space="preserve">조성심(ref.나래)                        </t>
  </si>
  <si>
    <t>배변곤란, 배뇨실금</t>
    <phoneticPr fontId="1" type="noConversion"/>
  </si>
  <si>
    <t xml:space="preserve">[refer.나래]    의뢰병원관련  - 진료전 전화완료(X)   - 진료후 전화완료(O) : 금일 진단 결과 안내드림. 수술 예정임도 전화드림.  - 초진일 전화 안됨(  )  - 원장님 요청사항 :    주호소)  - 배변실금. 배뇨곤란.    현증경과)  - 배변 납작하게 봄. 배변 힘들어하는 경향 있음.   - 10일 전부터 보임. 관장도 진행함. 7일 정도 약 먹었는데 항문 쪽 붓기 가라앉지 않아 재내원했던 병력 있음.   - 배뇨 시 찔끔찔끔 빈뇨증상 보이는 듯 함.  - 배변/배뇨 곤란 이외에 다른 증상 없음. 식욕 양호. 활력 양호.     O)  1. 신체검사  - Mental : alert.  - T 39.3, HR 180, RR panting  - BCS 5/9  - MMC pink, CRT &lt;1s  - 탈수평가 : &lt;5%  - popliteal L/N : Bilat. 0.5cm   - 항문주변 매우 단단하게 촉진됨.    2. 혈액검사  - CBC : WBC 경미한 상승.    3. 영상검사    [방사선검사_흉부]  Imaging Dx &amp; DDx  - Tracheal collapse  - Noncardiogenic pulmonary edema  Comment  1. 기관의 심한 허탈 (78%)  2. 폐야의 전반적인 미약한 침윤이 관찰됨, 기관허탈에 속발한 noncardiogenic pulmonary edema 의 가능성 있음    [CT검사]  Imaging Dx &amp; DDx  - Vaginal mass  - Uterine complex (hydrometra, mucometra, pyometra)  - Ovarian cyst    Comment  1. 질 내에서 불균질하고 강한 조영 증강을 보이는 종괴 (37.6 x 66.8 x 39.1 mm) 관찰됨, 경계 명확하며 질벽에서 유래하여 질 내로 증식한 것으로 판단됨 / 경계가 명확하며 종괴에 의해 결장 및 직장이 압박되어 있으며 자궁각의 확장 또한 동반됨 (좌측 14.0 mm, 우측 30.6 mm)  2. 양측 난소의 낭성 변화  3. 그 외의 복강 내 장기 양호하게 관찰되며 흉/복부의 종대된 림프절 관찰되지 않음    Radiologist: 이현아, DVM, MS  VIP동물의료센터 영상의학과 2과장  Direct: 02-953-0075 (내선 204)  E-mail: vip_radiology@vipah.co.kr    Dx/Ddx)  - vaginal mass  - 자궁각 확장    A)  - 폐야에 경미한 침윤 보이는 바 이뇨처치 후 CT 촬영 실시함. 마취 회복 양호한 것 확인 후 귀가.  - 질 종괴에 대해 수술적 제거가 필요함. 종괴로 인한 폐색 때문에 자궁각 확장까지 있는 바 OHE도 같이 진행해야함. 전이소견은 보이지 않음.   - 제거 수술 이후 조직검사 필요함.     Rx)  - 내복약 :  lactulose 1.5ml/dose BID PO     Tx)  - 수액처치 : NS 1 fold.    P)  - 4/2 수술 예정.     </t>
  </si>
  <si>
    <t xml:space="preserve">유순균(ref.강화 베스트)                 </t>
  </si>
  <si>
    <t xml:space="preserve">여르미                                  </t>
  </si>
  <si>
    <t>후지파행</t>
    <phoneticPr fontId="1" type="noConversion"/>
  </si>
  <si>
    <t xml:space="preserve">의뢰병원 관련  진료전 통화 완료 O  진료후 통화 완료 O    CC : 후지파행  HPI : 그 전에는 전혀 이상 없다가 어제 아침새벽부터 고개를 들고 불편해하는 모습 보임. 한 시간 뒤부터 걷지를 못했음. 동물병원 갔을 때는 일어나지 못했음.    MED: -  SURG: 중성화 수술 (1년전)  TRA: -  VAC: DHPPi done, boosting done, HWP done, Deworming done  ENV: 전원주택 indoor, 가끔 마당에 나가서 놀음. 동거견 5마리  DIET: 일반 건사료, 계란 가끔 급여. 고구마 말려서 먹임.    GC: 컨디션 활력 좋은편.  SK: -  EENT: 스케일링 받은 경력 없음. 귓병 없음.  MS: -  CV: -  RE: -  GI: 누운 상태에서 밀려나오는 식으로 대변 봄.  UG: 소변도 흘러나오는 식으로 봄.  NV: 현증    O)  1. 신체검사  GC : Mentation= B.A.R  /BCS= 3/5   /MMC=     /PLR=      /CRT=     /Skin turgor= Normal  SK : N.R.F  EENT :   MS : N.R.F  CV : No cardiac murmur  RE : -   GI : 복부 압박시 배변  UG : 복부 압박시 배뇨  NV : Paraparalysis (해리성 마비)  (반응없음 :0, 반사감소 : 1, 정상 : 2, 항진 : 3)    Postural reaction    Paw position  -   FR  2/ FL 2 :   RR 0 / RL 0  Hopping -           FR  2/ FL 2 :   RR 0  / RL 0  Hemi waliking -   FR 2 / FL 2 :   RR 0  / RL 0  Wheelbarrowing -  FR 2 / FL 2  Postural extensor - RR 0  / RL 0  Tactile Placing -   FR 2 / FL 2 :   RR 0  / RL 0  Visual Placing -   FR 2 / FL 2 :   RR 0  / RL 0      Spinal reflex    * Forelimbs  Biceps reflex - FR / FL   Triceps reflex - FR / FL   Extensor carpi radialis reflex - FR / FL   Withdrawal reflex - FR / FL   Crossed extensor reflex - FR / FL     * Hindlimbs  Patellar reflex - RR 2 / RL 2  Cranial tibial m. reflex - RR 2 / RL 2  Gastrocnemius m. reflex - RR 2 / RL 2  Withdrawal reflex - RR 2 / RL 2  Crossed extensor reflex - RR 0 / RL 0    Hypereshesia (Back pain): -    Panniculus reflex  (cut-off level)  R: L3    / L: L3    Anus reflex : 2    Deep pain : 0        2. 혈액검사  * CBC  - N.R.F  * S-chem  - N.R.F    3. 방사선검사  * Thorax: N.R.F    A)  Problem list  1. 후지마비    DDx) Thoracolumbar IVDD  Spinal cord tumor    P)  - 내일 오전 10시 이안 MRI 예약  - 보호자분이 댁에서 직접 출발하실 예정.      CE)  - 현재 흉요추쪽의 디스크 탈출증이 의심됩니다. 심부통각도 사라진 상태라 빠른 시간 안에 MRI 촬영 후 수술적 처치가 필요할 수도 있는 상황입니다. 내일 오전 10시에 이안영상센터에서 MRI 촬영이 가능하니 방문하셔서 촬영 후 본원으로 내원해주시기 바랍니다.      </t>
  </si>
  <si>
    <t xml:space="preserve">전화실(ref.호)                          </t>
  </si>
  <si>
    <t>간(Hepatology)</t>
  </si>
  <si>
    <t>식욕부진, 황달</t>
    <phoneticPr fontId="1" type="noConversion"/>
  </si>
  <si>
    <t xml:space="preserve">612.150원 선납완료 - 다올  미수금 전부 결제 하셨고, 동거묘 별이는 하늘나라 갔다고 하심. (폐사처리함)      [야간 응급진료]  S)  - 크고 창이 많은 집에 살다가 그보다 좁고 창도 없는 곳으로 12월말경 이사했음  - 이사전 5.5kg였었음. 지금은 4.1kg로 급격한 체중감소보임. 언제부터인지는 모르나 아마도 그때부터 스트레스로 인한 식욕부진이 있었을수도 있다함. 물은 먹음.  - 간식도 한두입만 먹고 잘 안먹음.아예 안먹은건 이틀정도 되셨다고 함.  - 어제 호 동물병원서 방사선 혈액검사 초음파등 검사함. 황달이 있으며, 혈당도 높다고 들었으며, 본원으로 전원하여 입원처치 안내받음.    - 구토설사 없음  - 예방접종, 사상충 다 진행 완료.    O)  - mental은 alert하나 기력은 떨어짐  - 청진 : no murmur&amp;crackle  - T 38.2  BP 110  R 30  - CBC/chemi/elect    Tx) metoclopramide, famotidine iv    ***  - 비용부담으로 어제 호동물병원에서 검사했으니 입원처치만 원하심.  - 수액 결정및 처치위해 최소한의 검사만 하고 입원처치하기로 함.  - 검사자료 받으면 주치의 판단하에 추가검사 결정하여 연락드리기로 함.    - 3년전 미수건 완납하셨고,   - 다올샘이 금일 469500원 결제하면서 중복으로 지난번 미수금을 같이 결제해서 612,150원  선납되었음  - 보호자분은 이내용 모르시니 설명드려야 함  - 이중으로 검사비용이 들어가서 자매 사이에 분위기가 좋지 않아 검사는 호동물병원에서 검사한것도 참고하고, 주치의와 상의하에 진행하기로 함  </t>
  </si>
  <si>
    <t xml:space="preserve">김성수 (성신점원장)                     </t>
  </si>
  <si>
    <t xml:space="preserve">바리                                    </t>
  </si>
  <si>
    <t xml:space="preserve">S) 유기견 키우시기로 함    O)  - 컨디션은 특이사항 없음  - 혈액검사 : 특이소견없음  - 심장사상충검사 ; 음성  - 항체검사 : 파보 6, 홍역1  - 췌장염검사 : 음성    A)  - 내일 여아중성화수술 진행예정  </t>
  </si>
  <si>
    <t xml:space="preserve">양주연                                  </t>
  </si>
  <si>
    <t xml:space="preserve">  CC) 초콜릿 섭취/구토유발    S)  -수제초콜릿 (로이스) 1개 반정도 (손가락 한 마디)  -금일 오전에도 튀김 삼키고 근처 지역 병원 내원하여 처치 진행 받음. 그러나 혈액검사 진행 없이 위장보호제 처방 받음  -식이 : 자율배식으로 진행    O)  -Mental (alert. responsive)  -MMC : pink. CRT &lt;2sec  -BP (90)/ HR (108)/ RR (24)/ temp (39.0)    -Blood exam (NRF)    Tx)  -tranexamic acid 50mg/kg sid    (사진 촬영. 보호자 분과 함께 확인)    -sucralfate 20ml PO bid    C/E)  -전반적인 아이 상태 양호. 큰 특이사항 없음. 그러나 구토 유발 후 메스꺼움 남아 있는 상태로 8시간동안 음수 제외 식이 금식 권해드림  -오전 식이 제공 1시 간 전 위장보호제 복용 진행. 위장보호제 복용 이후 흰색 구토 보일 수 있음 안내드림  -위장보호제 복용 1시간 이후 식이 제공 하되 평소 정량이 아닌 1/3 정도만 제공하고 추가 구토 여부 모니터링 권해드림  -금일 혈액검사 정상범위 확인되었으나 혹시라도 신경증상 의심 행동들. 호흡 가쁨. 소화기 증상과 같은 이상 증상 보일 경우 병원 내원하여 수의사와 상담 진행 필요함  </t>
  </si>
  <si>
    <t xml:space="preserve">김재진 (ref. 나래)                      </t>
  </si>
  <si>
    <t xml:space="preserve">동그리                                  </t>
  </si>
  <si>
    <t>호흡곤란</t>
    <phoneticPr fontId="1" type="noConversion"/>
  </si>
  <si>
    <t xml:space="preserve">CC) 켁켁거림    S)  -켁켁거림으로 우리 병원 내원  -접수 중 아이 호흡 상태 좋지 않아 응급으로 데리고 들어옴  -호흡이 불편하여 아이 고개가 뒤로 젖혀짐  -응급실로 이동 중에 소변 다량 확인    -평소 아이 나래병원에서 관리. 심장약 내복약 복용중  -내원 전날 저녁 아이를 안고 한번 떨어짐 (등으로 떨어졌음)  -평소에도 켁켁거림 증상 있어서 내복약 복용 했으며 우리 병원 내원 당일 오전에도 나래동물 내원하여 진료받으심  -켁켁거리는 증상은 미세먼지 영향 있을거라고 안내 받으시고  -낙상에 대한 검사는 따로 진행하지 않음  -저녁에 보니까 아이 엎드리지 못하고 앉아서 호흡 불편함 확인되어 우리병원으로 내원함  -2-3일 중 1회 심장약 내복약 복용 함. 매일매일 챙겨먹지 않음  -일주일 전부터 심장약 내복약 매일매일 먹임  -그러나 금일 켁켁거림이 심해 보여 심장약 하루 2회 먹임  -총 3마리 키움. 3마리 모두 나이가 많아 비용 부담 있으심    O)  -Mental: alert  -RR (24). 노력성 호흡  -MMC (pale)  -asculation: crackle sound (Lt.sided)    &lt;RR monitoring&gt;  -03: 00 (RR 60)  -04: 00 (RR 66)  -05:00  (RR 66)  -06:00  (RR 60)  -07:00  (RR 60)  -08:00  (RR 48)    &lt;Blood exam&gt;  -Lactate (5.4)  -Electrolyte    Cl; (107) : sligthly decreased   PH; 7.21/ HCO3: 18.4 (metabolic acidosis)  -Chemistry   BUN (47)    -CBC   WBC (21.5)   HGB (13.9)   HCT (38.4)    Tx)  - O2 supply  - Furosemide 1mg/kg bolus IV (2:30 am)   - &gt; no urination  - Furosemide 1mg/kg bolus IV (4:00 am)   - &gt; no urination    C/E)  -오전 8시 아이 상태 관련하여 전화상담 드리기로 함  -야간 아이 호흡 안정화 되면 흉부 방사선 촬영 진행 예정이며 영상 결과에 따라서 주사 처치 들어갈 수 있음 안내드림  -오전 10시 이후 주치의 선생님 배정되어 추가검사 및 처치 진행 예정. 주치의 선생님과의 전화상담은 오후 12시 이후 가능하며 오후 2시 정도 진행될 수 있음.  아이 상태에 따라 보호자분 상의 없이 처치가 우선적으로 진행 될 수 있다는 점 안내드림  -흉부방사선. 심장초음파와 같은 추가 검사 진행 가능하며 각 비용 안내완료. 금일 추가 검사 진행하면서 90-100만 원까지 비용 발생 가능한 점 안내드렸으나 동거견 3마리로 비용 부담 크심. 되도록이면 처치 전 보호자 분께 상담 진행 원하심    -야간 동안에는 정밀 검사 진행 불가. 아이 상태에 따라서 응급처치만 진행된다는 점 안내드림  -진단 없이 당장 아이의 예후 평가는 불가하며 심질환의 정도. 경과. 진행 속도에 따라 예후 달라질 수 있음. 그러나 심장병과 같은 기저질환과 아이 나이를 고려하였을 때 언제든 응급 상황 발생 가능하다는 점 안내드림    -나래동물병원에서 진행한 항감수 결과 갖고 오심      [주간 모니터 by 주형]  [refer.]나래AH    의뢰병원관련   - 진료후 전화완료(O)     S)  - pimo 0.25, furo 0.5-1, bromhexine, theophylline 10 (나래AH 최근 처방 약물)    O)  - HR 150, murmur G4  - BP 150mmHg     - 양측 후엽 전반적으로 crackle. SRR 42, RR 60-70  ; 처치 및 보정시 dyspnea 심해지는 편    - 배뇨 잘 관찰되지 않았는데 아이 산책배뇨 한다고 하며, 한번 볼때 다량씩.    [방사선검사_흉부]  Imaging Dx &amp; DDx  - Cardiomegaly  - Cardiogenic or non-cardiogenic pulmonary edema / Pneumonia  - Tracheal calcification  Comment  1. VHS 9.7v 로 정상범위 내에서 관찰되나 우심방 위치의 tracheal elevation 및 복배상에서의 전반적인 심종대 확인됨  2. 폐야의 전반적인 중등도의 침윤 관찰되며 tracheal bifurcation 주변부에서 심하게 관찰됨  3. 노령성 기관 연골 석회화 관찰됨  4. 심장초음파 검사를 통한 심원성 폐수종 여부의 진단이 추천됨  Radiologist: 이현아, DVM, MS      A)  - 심원성 폐수종 가능성이 높은 상황으로 금일 지속적으로 입원하 이뇨처치 진행하여 침윤 감소 및 호흡수 안정화에 따라 심장초음파 진행 예정  - 낙상 병력 또한 고려해야하는 상황으로 비심원성 폐수종 / 폐렴 및 향후 신경증상 여부에 대한 부분 모니터링 필요  - 보호자분 정서적으로 불안정한 부분이 있으시나, 충분한 상담 통해 마음의 안정 찾을 수 있도록 하였으며 경제적인 부담 있긴 하시나, 심초까지는 진행하기로 함. 익일 아이 상태에 따라 검사 진행 어려울 경우 하루 더 입원 진행 필요할 수 있음 또한 안내.     Rx)  - 식이 : 치킨캔  - 내복약 :    Pimobendan 0.35mg/kg BID   Enalapril 0.5mg/kg BID   Sildenafil 1mg/kg BID   Clopidogrel 1mg/kg SID   Theophylline 10mg/kg BID    Tx)  - 수액처치 : Furosemide 0.66mg/kg/hr    P)  - 익일 우승지 팀장님께 인계 (이남경선생님 함께 담당 예정)  : 흉방, lac, B/C, CRP  : 가능시 심초 및 퇴원 여부 결정.  </t>
  </si>
  <si>
    <t xml:space="preserve">강경순(ref.강북)                        </t>
  </si>
  <si>
    <t xml:space="preserve">댕댕이                                  </t>
  </si>
  <si>
    <t>폐허탈(Lung collapse)</t>
  </si>
  <si>
    <t>기침, 기력저하</t>
    <phoneticPr fontId="1" type="noConversion"/>
  </si>
  <si>
    <t xml:space="preserve">[refer.] 강북AH    의뢰병원관련  - 진료전 전화완료( O )   - 진료후 전화완료( O )     주호소) 기침, 기력저하    현증경과)  - 입양 일주일됨. 종합1차만 완료 (다음 예정일 4/2)  : 아드님 지인에게 가정분양.   - 금요일 밤에 입양시 활력 양호  - 토요일날 축 처져서 일어나지 못함. 포도당 주사 후 양호    - 어제 아침 10시부터 켁켁거림 점차 기침 양상 심해짐.  - 활력은 양호한 편  - 무른변도 있었고, 정상변도 있었음. 금일 새벽에 약간 질척하게, 끝에는 약간 혈액 섞인변    예방접종)  1차까지 완료    사육환경)  alone    사료)  starter.   - 식욕 좋음  - 강아지 처음 키워보시는 거라, 불려서 주는 것, 소량씩 자주 급이 하는것에 대해서도 알지 못하셨음    O)  1. 신체검사  - Mental : alert   - T 38.7, HR 180, RR 36  - BP 100mmHg  - BCS 3/5  - MMC pale, CRT &lt;1s  - 탈수평가 : &lt; 5%    2. 혈액검사  - CBC : HCT 29.4  - S/C : NRF  - Lac 1.9    - CPV, CDV, CIV 모두 음성    3. 영상검사    [방사선검사_흉부]  Imaging Dx &amp; DDx  - Cardiomegaly  - Focal lung collaspe  Comment  1. 중증의 심비대 관찰되며 선천성 심질환 감별을 위한 심장초음파 필요  2. 폐 좌측 후엽에서 관찰되는 국소적인 불투명도 증가는 초음파로 확인 시 허탈된 폐엽으로 판단되며 선천적인 세기관지의 폐색 등에 의한 국소적 허탈의 가능성이 높을 것으로 판단됨, 방사선 검사로의 추적관찰을 통해 개선되는지의 확인이 필요함    [심장초음파]  DDx  - Patent ductus arteriosus  Comment  1. 폐동맥 내 L to R PDA 파형 관찰됨 (shunt size 2.70 mm 로 측정됨)  2. 전반적인 우심, 좌심의 확장 관찰됨  3. MR, TR, PR 등의 역류 확인되지 않음 (미약한 TR이 CDI에서 관찰되나 PW로 측정되지 않음)  4. MPA의 뚜렷한 확장  5. PDA 이외의 PS, AS, VSD, ASD 등의 선천성 심질환은 관찰되지 않음    Radiologist: 이현아, DVM, MS  VIP동물의료센터 영상의학과 2과장  Direct: 02-953-0075 (내선 204)  E-mail: vip_radiology@vipah.co.kr    Dx) PDA    A)    - 보호자분 강아지 처음 키워보시는 상황임에도 불구하고 이해도 및 아이에 대한 치료 의지 있으신 분으로 내복약 투약하며 약 두달 후 (4-5개월령)에 수술 진행하는 방향으로 결정.    Rx)  - 내복약 :   Pimobendan 0.25mg/kg bid   Enalapril 0.5mg/kg bid    P)  - 내복약으로 관리하며 2개월 정도 후 수술 일정 예약  - 중간 F/U call  </t>
  </si>
  <si>
    <t xml:space="preserve">김세훈                                  </t>
  </si>
  <si>
    <t xml:space="preserve">S)  - 식욕 활력 양호  - 배변 배뇨 양호  - 금식완료    O)  - T 38.5   - Aus no murmur  - CBC : NRF  - Chem : NRF    A)  - 남아중성화    Sx)  1. Anesthesia   1) Premedication    - Cefazolin 30mg/kg IV    - Tramadol 4mg/kg SC   2) Anesthesia : DZ 0.03ml/kg IV   3) Maintenance: Isoflurane    2. Surgical procedure  - prescrotal incision  - closed type castration  - orchiectomy with maxon 3-0 (double ligation)  - skin closure with blue nylon 4-0 (1 knots)    3. Surgical findings  - NRF    Operator) 황인선    P)  - 7월 27일 6:30 실밥제거 Dr.김종인    </t>
  </si>
  <si>
    <t xml:space="preserve">박윤서(ref.이솝)                        </t>
  </si>
  <si>
    <t xml:space="preserve">온                                      </t>
  </si>
  <si>
    <t>파보바이러스 감염(Parvoviral Infection)</t>
  </si>
  <si>
    <t>구토, 기력저하</t>
    <phoneticPr fontId="1" type="noConversion"/>
  </si>
  <si>
    <t xml:space="preserve">[refer.] 이솝AH    의뢰병원관련  - 진료전 전화완료( O )   - 진료후 전화완료(카톡)     주호소)  구토, 기력저하    현증경과)  - 분양받으신지 일주일정도 되심  - 이틀 전  개껌먹은 후 구토1회  - 금일 구토 3회 정도 보인 후 식욕 감소, 기력저하 보임  - 오늘 변에서 사료 그대로 나옴    예방접종)  진행중(몇차까지 진행되었는지 정확히 모르심.)    사육환경)  indoor    O)  1. 신체검사  - Mental : depressed  - T38.7 , HR 120  , RR 24  - BCS 4/7  - MMC pale pink , CRT&lt;2sec    2. 혈액검사  - hypoprotinemia (4.4)  - hypoalbuminemia(1.9)  - CPV(+)/CDV(-)    Dx/Ddx)  - CPV    A)  - 현재 혈액검사 및 신체검사상 큰 특이사항없으나 지속적인 설사 및 구토 보일 시 저알부민혈증 및 백혈구 감소증 나타날 수 있으며, 하루 사이에 급격히 상태 악화될 수 있음.  - 2-3일 정도 입원처치 하에 추가적인 소화기 증상 및 전반적인 컨디션 모니터링 후 예후 평가 가능할 것으로 보임.     Rx)  - 식이 : a/d can 20g qid  - sucralfate 1ml PO tid  - Dipeptiven 1ml PO tid  - 프로맥스 1ml PO sid    Tx)  - 수액처치 : N/S+ vit B,C+ ornipural+ catosal+ ascorbic acid * 6ml/hr (유지 1.5배)    - 주사제   : cefazoline 25mg/kg/IV bid  : metoclopramide 0.5mg/kg IV bid  : metronidazole 15mg/kg IV bid    P)  - 소화기 증상 모니터링  - TP, ALB, CBC  </t>
  </si>
  <si>
    <t xml:space="preserve">유경선(ref.강북)                        </t>
  </si>
  <si>
    <t>외상 후 호흡곤란</t>
    <phoneticPr fontId="1" type="noConversion"/>
  </si>
  <si>
    <t xml:space="preserve">  [refer.강북 AH]    의뢰병원관련  - 진료전 전화완료(O)   - 진료후 전화완료(O)    주호소)  - 침대에 묶어놓으셨다가 잠깐 푼사이 모르고 밟으셨음 (어제밤 열시쯤)  - 깨갱거리지도 않고 침대밑으로 들어감   - 밟히고 나서는 밥을 안먹음   - 물은 잘먹음 / 배뇨 정상   - 밤새 지켜보시다가 강북동물병원 내원 후 본원 진료 권유받으심   - 구토, 설사 없었음 /매우 건강했음   - 동생분이 입양하셨고, 언니분이 한달동안 돌봐주심     예방접종)  - 예방접종 여부는 확실히 알지 못하심     사육환경)  - 실내    O)  1. 신체검사  - Mental : Alert   - T 38.4 P 150 R 42  : 심잡음 청진되지 않음 / 좌측 중~후엽 크래클 청진   - BCS 5/9  - MMC pale &amp; cyanotic   - 탈수평가 : normal    2. 혈액검사  - Anemia   - Thrombocytopenia (162)  - Hyponatremia (143)  - Hypochloremia (104)  - ALT 증가 (463)  - CRP (70.1)  - Blood smear: Band cell, Pale RBC     3. 영상검사  [방사선검사]  Finding &amp; DDx  - Pulmonary hemorrhage with pleural hemorrhage/non cardiogenic pulmonary edema with pleural edema and pleuritis    (alveolar pattern at overall Lt lung and Rt middle and caudal lung field)  - Concurrent collapse of overall Lt lung (Lt deviation of the heart) due to pleural effusion  - metal FB in stomach    Comment  - 좌측폐의 뚜렷한 consolidation 소견이 확인되어 폐출혈에 준한 치료 추천될 수 있음.   - 폐병변은 좌측이 뚜렷하나 우측 후엽의 costophrenic angle region 의 opacity 증가와 심장 주변의 우측 중엽의 opacity 증가가 확인되어, 우측 폐의 손상역시 배제할 수 없음.  - 위내 이물 의심소견이 확인되는데, 주변 피부에 붙은 스테플러 심등이 보이지 않는다면, 이물 섭취했을 가능성 높음. 환자 크기로 볼 때 배출되지 않고 위내 정체되어 있을 가능성이 높음.   - 어린아이들은 정상적으로serosal detail이 떨어져 보여 복강 장기 손상을 방사선 사진으로 확인하기는 어려움. 해당 이상을 확인하려면 복부 초음파가 추천될 수 있음.       RADIOLOGIST : 윤학영, DVM, PhD  VIP동물의료센터 영상의학과 1과장   건국대학교 수의영상의학과 겸임교수  Direct : 02-953-0075 (내선 204)  E-mail: vip_radiology@vipah.co.kr        A)  - 폐출혈  : 외상으로 인한 폐출혈 가장 의심되는 상황  : 산소공급 및 필요합니다.    - 위내 이물   : 날카로운 성상이므로 내시경으로 제거시 천공 가능성 있음. 수술적 제거 추천되나, 현재 호흡이 불량한 상태이므로 호흡 안정화 후 수술적 제거 진행할 예정이었음.   : 보호자분 비용부담 심하시고, 동생 보호자분과 입원치료를 진행함에 있어 의견이 맞지 않으셔 동생 보호자분께서 야간에 퇴원 시키러 오심  : 퇴원후 사망가능성 고지드림     Rx)  - 식이 : 주간 산소공급시 a/d캔 소량 식이   - 내복약 (퇴원 내복약, 5일치)  : Famotidine 0.5 mg/kg BID   : Metoclopramide 0.4 mg/kg BID   : Bestase 7.5 mg/kg BID     Tx)  - 수액처치 : 0.9% NS 유지 0.5배, 2 ml/h  - 주사제   : Famotidine 0.5 mg/kg IV   : tramadol 3 mg/kg TID  : metoclopramide 0.4 mg/kg BID  : cefazolin 25 mg/kg TID  : tranexamic acid 50 mg/kg BID    P)  - 금일 퇴원  - 충남 서산에 거주하시어 스케줄 확인 후 재진 연락주실 예정     [Comment]  - 안녕하세요 강북동물병원 원장님. 의뢰해주신 환자 미미는 외상 후 호흡곤란으로 본원에 내원하였으며, 내원 당일 검사상 좌측 폐침윤 및 위장관내 이물 확인되었습니다. 히스토리 및 폐침윤 바탕으로 폐출혈 잠정진단 하였고, 보호자분께 산소공급 및 주사투약 위한 입원 처치 권유드렸으나, 비용부담으로 야간에 퇴원 요청하셨습니다. 이후 지속적인 전화상담 진행하였고, 식욕 및 활력 양호, 호흡패턴 개선되고 있는 것으로 확인되었습니다. 본원 재진 예정이었으나 내원 힘드시어 강북AH 병원에서 검사 진행하셨고, 흉부방사선 침윤 개선되고 있다는 말씀 전해주셨습니다. 이후 강북AH 귀원될 예정입니다.   - VIP동물의료센터 내과2팀 팀장 우승지 수의사 드림 -  </t>
  </si>
  <si>
    <t xml:space="preserve">윤문숙                                  </t>
  </si>
  <si>
    <t>신경증상, head turn</t>
    <phoneticPr fontId="1" type="noConversion"/>
  </si>
  <si>
    <t xml:space="preserve">S)  일주일 전부터 갑자기 픽픽 쓰러짐. 다리가 미끄러지는 양상. syncope 양상은 아님. 호흡이 가쁜 양상.   갑자기 소변 못 가림.   밥을 안 먹어서 소고기 급여중.   쉬다가도 틱처럼 몸이 들썩거림.   이유없이 배회함. 잠 잘 못 잠.     타 병원에서 슬개골 탈구라고 얘기 듣고 약 먹음. 관절염약이었고 먹은 후에도 호전반응은 잘 모르겠음.     O)  1. P/E  - 보행 이상. 자세균형 부조화 확인됨.   - 특정 방향의 head tilt는 아니나 자꾸 고개가 돌아가며 틀어짐.   - 청진 시 폐음 양호. Lt. murmur G2, high pitch heart sound.    2. N/E  - wheelbarrowing : Lt. Rt. 반응 감소.   - hemistanding : Lt. 반응 감소.    3. B/A  - 혈액검사 상 이상 없음.     4. 방사선 검사  - 흉부 : 심종대 없으며 폐야 상태 양호.   - 복부 : NRF    A)  - 금일 증상은 intracranial로 의심됨. MRI 촬영이 필요하다 판단되며, 그 전에 이상심음 청진 되는 바 마취 전 심장초음파 검사 진행 안내드림.   - 보호자 분 MRI 촬영하기로 하였음. 4/3 쯤 고려 예정. 본원에서 심초 진행 후 MRI 촬영 위해 이안으로 의뢰 예정.     Tx)  - mannitol 1g/kg IV for 30mins    P) 2일 뒤 심장초음파 및 MRI 촬영 예정.      </t>
  </si>
  <si>
    <t xml:space="preserve">김예담                                  </t>
  </si>
  <si>
    <t xml:space="preserve">사탕                                    </t>
  </si>
  <si>
    <t xml:space="preserve">  CC) 남아중성화(호흡마취)    S)  -전반적인 활력/식욕 양호  -금식/금수 진행 완료  -최근 소화기 증상 없음/ 배변 형태 양호  -왼쪽 뒷다리 몽울 확인 문의    O)  -BW 2.7  -Ascultaton: normal. no crackled sound  -Temp: 38.8    -Blood exam: NRF  -Radiology: bronchial pattern (caudal)    Tx)  -nebulization: NS+NAC 0.5+genta 0.5 (20min)  -내복약 PO 7일    Sx) Castration  1. Anesthesia   1) Premedication      - Cefazolin 30mg/kg IV      - Midazolam 0.1mg/kg IV      - Butorphanol 0.2mg/kg IV     2) Induction: Propofol 6mg/kg IV     3) Maintenance: Isoflurane    2. Surgical procedure  - Scrotal incision for castration  - Open the tunic for open type castration.  - Ligation of spermatic cord and Testcular vessels  - Same procedure for opposite site  - routine closure    3. Surgical findings  - NRF    4. Comments  - 술중 별다른 이상없었음.      Operator)    조서현, DVM, MS  VIP동물의료센터 1 외과 과장  Direct: 02-953-0075 (내선 203)  E-mail: vip_surgery@vipah.co.kr    C/E)  -남아중성화 수술 후 주의사항 안내완료  -현 기관지염에 준하여 내복약 복용과 분무치료 유지 예정  -다음 주 내원 전까지 내복약 복용 유지하며 호흡기 증상을 비롯한 전반적인 아이 활력/식욕 모니터링 권해드림  -현 항생제에 대한 기관지염 호전 보이지 않을 경우 스테로이드 복용 필요성 있으며 정확한 원인체 감별 위해 외부 의뢰검사 진행될 수 있다는 점 미리 안내드림  -치료 마무리 전 흉부방사선 재 촬영 진행 예정 안내드림      P)  -금일 오후 6시 퇴원 진행 예정  -6월 1일 12시 (후처치): 우승지 선생님   -6월 7일 12시(실밥제거/분무치료)   : 호흡기 증상 여부 확인   - &gt; 내복약 추가 처방 진행 결정/ 분무치료 진행   : 수술 부위 확인/ 실밥 제거  </t>
  </si>
  <si>
    <t xml:space="preserve">정기택                                  </t>
  </si>
  <si>
    <t xml:space="preserve">레미                                    </t>
  </si>
  <si>
    <t>Border Collie(보더 콜리)</t>
  </si>
  <si>
    <t>빈호흡, 식욕저하</t>
    <phoneticPr fontId="1" type="noConversion"/>
  </si>
  <si>
    <t xml:space="preserve">[야간 by 홍]  - 식욕 : 치킨+시저 조금 먹음  - 호흡 힘들어하고 좀 빠름  - 호흡수 : 48~60회/분  - 대체적으로 엎드려 있음    &lt;주간모니터&gt;  1. 혈액검사    - 간수치 일부상승    - 염증수치 상승    - D-dimer 1.6    2. 심장초음파 검사결과  [방사선검사]  Finding &amp; DDx  - Rt sided cardiomegaly (VHS 12.4, tracheal elevation, increased sternal contact, reverse D shaped heart)  - MPA bulge with tortueous and dilated caudal pulmonary arteries  - eosinophilc pneumonia/bronchitis  - hepatomegaly     [심장초음파]  Finding   LA/AO 1.30   LVIDd inc% -11.44   LVIDs inc% -27.56   EDVI 57.62   ESVI 12.52   RWT 0.70   LVMI 136.99   E peak 52.41   E/A 0.38   E/IVRT 0.87   E/E' 8.79   E'/A' 0.77   Tei index 0.47   FS 45.81   EF 78.28   AV vel, profile 89.00   MPA/AO 2.14   PV vel, profile 58.00   TR d,e TR vel 4.88   SPAP 100.26   PR d,e PR vel 4.25   MPAP 72.25 + 15   LV essentric ratio 1.853   Paradoxical septal wall motion  HW in RA, RV, CVC  Dilated hepatic vein and no collapse of CVC  Ascites  GB edema    Echo DDx  - severe pulmonary hypertension  - Caval syndrome due to HW infection  - Right sided heart failure  - ACVIM stage C    Comment  - 사상충 제거 시술이 추천될 수 있음. caval syndrome 에 준한 치료 추천됨.   - caval syndrome 단계로 예후는 일반적인 사상충 감염보다 안좋을 수 있음.     RADIOLOGIST : 윤학영, DVM, PhD      A)  - caval syndrome  - 수술적교정이 필요한 상태임  - 보호자분이 하루정도 더 고민해보시고 연락주신다고 하심      </t>
  </si>
  <si>
    <t xml:space="preserve">이병우                                  </t>
  </si>
  <si>
    <t xml:space="preserve">뽀뇨                                    </t>
  </si>
  <si>
    <t>미용 후 외상, 혈변</t>
    <phoneticPr fontId="1" type="noConversion"/>
  </si>
  <si>
    <t xml:space="preserve">cc: 목 부분 상처/ 혈변    S)  - 어제  오후 3시 집에서 미용하시다 목 부분 살이 잘림  - 출혈 약간 있었음  - 2년 정도 추가접종 안해주심  - 최근들어 정상변에 붉은 혈 약간씩 묻어나옴  - 배뇨, 배변 양상은 양호함    O)  - T: 39.0  - ausculation: no murmur  - 폐음 양호  - HW kit :(-)  - 분변검사  :campylobacter+  - 목 부분 지름 5cm 정도의 피부 잘려나감  - 혈액검사  :PLT(84; 혈액도말 상 정상)    tx.  - DZ로 마취진행 0.06ml/kg IV  - 피부조직 제거 후 단순 봉합진행  - atipamezole 0.06ml/kg IM  - convenia 0.1ml/kg SC  - 거즈 드레싱 진행    A)  - 분변검사 상 크게 특이사항없으나 약간의 설사를 일으킬만한 세균 관찰됨. 내복약 단기간 복용 후 증상 지속되는지 여부 모니터링 필요  - 목 드레싱은 내일 제거 후 하루 2회 소독 안내. 아이가 긁지 않도록 해주시고 지속적으로 긁게 될 시 다시 거즈 드레싱 필요합니다.     P)  - 4/8, 10시 실밥제거 &amp; 종합, 광견병 추가접종&amp; 소화기 증상 체크 (정가영 선생님 예약)  </t>
  </si>
  <si>
    <t xml:space="preserve">고유미                                  </t>
  </si>
  <si>
    <t>점상 출혈</t>
    <phoneticPr fontId="1" type="noConversion"/>
  </si>
  <si>
    <t xml:space="preserve">어제 잠실 리오 동물병원에서 여중을 하려고 마취까지 진행  아이 지혈장애가 있어서 마취 꺠우고 퇴원시켰는데  배에 출혈성 반점이 생겨서 내원하심 점심시간안내완료    S)  - 잠실 리오 동물병원에서 여아 중성화 수술 위해 내원하심   술전검사 Chem만 진행하신 후 마취까지 도입하였음   복부 클리핑 후 Petechia 확인되어 마취깨우고 수술 진행하지 않음  - 식욕 및 활력 괜찮음   - 구토 설사 없음 / 변 정상     O)   - CBC  : PCV 38.6  : Thrombocytopenia (PLT 1)  - Smear   : 혈소판 관찰되지 않음   - PT/aPTT 정상범위    A)  - IMT  : 약물, 음식, 감염에 의하여 일차적으로 발병하였을 가능성 있습니다   : 골수에 문제가 있는 경우도 있으며, 이런 경우 골수검사까지 진행하는 경우 있지만 현 상황에서는 추천드리지 않습니다.   : 뇌출혈 및 위장관출혈이 합병증으로 발생할 수 있으므로, 충격 및 외상 지극히 조심해주셔야 하며, 건사료 급여도 조심하셔야 합니다.  : 추후 빈혈 발생할 수 있고, 수혈 가능성 있습니다.   : 식이는 저알러지 캔으로 바꿔주세요   : 최소 치료기간 6개월 입니다.   : 추후 1-2주 간격으로 내원하시고, 안정화시 한달 간격 재진입니다.     Tx)   : 금일 Vincristine 0.02 mg/kg IV   : 리브감마 0.5 g/kg IV for 4 hrs     1번 내복약   : PDS 1 m/kg BID  : Misoprostol 5 mg/kg BID  : Silymarine 10 mg/kg BID   : UDCA 5 mg/kg BID   : Doxycycline 5 mg/kg BID  : Azathioprine 2 mg/kg SID  : Clopidogrel 1 mg/kg SID   : 고구마와 함께     2번 내복약   : 수크랄 60 ml / 1.5 ml씩 TID 로 먹여주세요   : 아침먹고 2시간뒤 / 오후 중 공복에 한번/ 자기전에 한번     3번 내복약   : 철분제 20 ml / 3 ml씩 SID로 먹여주세요   : 저녁먹고 두시간 뒤    P)   4/8 재진  : CBC 리첵 및 내복약 추가처방    </t>
  </si>
  <si>
    <t xml:space="preserve">윈터                                    </t>
  </si>
  <si>
    <t>구토, 설사</t>
    <phoneticPr fontId="1" type="noConversion"/>
  </si>
  <si>
    <t>- 6일 전부터 구토증상보임  - 뒷날 병원 내원하셔서 항구토처치 및 내복약 처방받으심  - 이틀 전  설사 형태있는 묽은변 1회  - 어제 저녁부터 식욕없음  - 평소에는 건사료 위주로 먹음  - 활력은 양호  - 기본 접종되어있음  - 심장사상충 예방안하신지 1년정도 되심    S) 구토, 설사, 심장사상충감염    O)  - 식욕 떨어짐  - 변도 연변증상임  - 구토는 심하지는 않음  - 혈액검사상 저단백혈증(TP, Alb 저하)  - 심장사상충</t>
  </si>
  <si>
    <t xml:space="preserve">이상운                                  </t>
  </si>
  <si>
    <t xml:space="preserve">꽃동이                                  </t>
  </si>
  <si>
    <t>호흡곤란, 청색증</t>
    <phoneticPr fontId="1" type="noConversion"/>
  </si>
  <si>
    <t xml:space="preserve">S)  - 원래 숨쉬는데 문제가 있었던 아이   - 한시반에 산책갔다온 이후 (40분정도) 갑자기 숨쉬기 힘들어짐   - 헥헥거리는게 심했었음   - 다른 병원에서 천식끼가 있다는 얘기는 들으심   - 숨쉴 때 그렁그렁하는 소리 계속 있었음     O)   - Tachypnea   - 심한 청색증  - 피모로 인해 폐음 청진 되지 않음    - X-ray  : 폐 전반적으로 침윤 관찰됨   : Aerophagia 심함   - BA: NRF     A)   - ARDS    : Nasal tube 장착 후 산소 공급     응급처치  : 기도 부종 완화 위해 Dexa 및 buto 처치하였으나 진정되지 않음   : Diazepam 처치 에도 진정되지 않음   : buto 1회 더 투여후 엑스레이 촬영     - 침윤 확인 후 Furo IV bolus 후 CRI     - 청색증 지속되다 오후 7시 30분경 CPA   : CPR 진행하였으나 소생되지 않음    : 오후 8시 55분 사망        </t>
  </si>
  <si>
    <t xml:space="preserve">박준범                                  </t>
  </si>
  <si>
    <t xml:space="preserve">코발트                                  </t>
  </si>
  <si>
    <t>Siberian Husky(시베리안 허스키)</t>
  </si>
  <si>
    <t>후지 종괴</t>
    <phoneticPr fontId="1" type="noConversion"/>
  </si>
  <si>
    <t xml:space="preserve">1,088,000원 선결제하셨습니다 -준민      S)  - 금식 완료.  - 기력, 식욕 양호.  - 종괴 부위 변화 없음.      O)  1. 신체검사  - B.A.R, Normal skin turgor  - 좌측 후지 종괴 육안상 변화 없음.    2. 혈액검사  - CBC: Mild leukocytosis  - S-chem: N.R.F  - Elect.: N.R.F  - Coag.: Normal    3. 방사선검사  - Thorax: N.R.F      A)  - 술전 검사 상 특이사항 없어 금일 수술 진행하기에 문제없음.    Sx) Skin mass excisional biopsy and Umbilical hernia repair  1. Anesthesia   1) Premedication      - Butorphanol 0.2 mg/kg IV      - Midazolam 0.2 mg/kg IV      - Cefazolin 30 mg/kg IV   2) Induction: Propofol 4 mg/kg IV   3) Maintenance: Isoflurane    2. Surgical procedure  - Right lateral recumbency positioning  - 좌측 후지 종괴 margin따라서 피부 절개  - 둔성 분리를 통하여 아래 근육층으로 부터 분리  - Skin tension line 고려하여 direct suture    - Dorsal recumbency로 position 변경  - Umbilical hernia base margin따라 피부 절개  - 복벽 노출될 때까지 피하 분리하여 hernia ring 주변의 근막 절개 및 hernia contents 적출  - 복벽 봉합 by simple interrupted sutures w/ Maxon 0   - 피부 봉합 by simple interrupted sutures w/ Nylon 2-0    3. Surgical findings  - 적출한 종괴 종절개시 내부에 염증성 삼출물 및 괴사 병변 소견    4. Comments  - 실제 적출된 mass의 육안소견은 전형적인 지방종은 아닌것으로 보이며, 육종에 대한 가능성도 함께 고려되어져야할 것으로 보임. 조직검사결과가 나온 뒤 결과에 따른 처치가 필요할 것.      Operator)  안승엽, DVM, PhD  VIP동물의료센터 외과 과장  Direct: 02-953-0075 (내선 203)  E-mail: vip_surgery@vipah.co.kr    P)  Tx:  1. Cefazolin 22 mg/kg IV bid  2. Famotidine 0.5 mg/kg IV bid  3. Taurine 3 cc IV bid  4. Meloxicam 0.2 mg/kg SC one shot        CE)  수술은 계획대로 잘 진행되었습니다. 내일까지 병원에서 회복 후 내일 중 퇴원하도록 하겠습니다.        - 내일 퇴원 조서현 과장님께 인계  - 후지 수술 부위 드레싱 교체 후 지어놓은 내복약과 내어드린 후 일요일 안승엽 과장 앞으로 예약부탁드립니다.          </t>
  </si>
  <si>
    <t xml:space="preserve">차유나                                  </t>
  </si>
  <si>
    <t>구토, 실신</t>
    <phoneticPr fontId="1" type="noConversion"/>
  </si>
  <si>
    <t xml:space="preserve">토요일에 구토했다가  5분정도 쓰러졌다가 일어났었어요    S) by 원상흠  화분의 풀(주로 난초류) 을 자주 먹음. 일주일에 한 두 번 구토. 한 번 할 때마다 세번 정도  어제는 처음으로 구토하고 눈동자가 커지고 쓰러짐.   기절 후 숨은 쉬고 있었던 것 같고 불러도 미동이 없고 부르면 반응은 조금 있어보임.   코나 귀가 창백해지거나 그러지는 않음  5분 정도 있다가 이동하고 정상적으로 활동하기까지 한 시간 정도 걸림.     지금은 평소와 같이 잘 지냄. 평소에도 밥은 잘 먹고. 배뇨 배변 이상 없음.     구토는 풀을 먹고 한 5 분정도 있다가 바로 구토 음식물 없이 투명. 풀이랑 같이 나옴.    차지우 동물병원 평소 다니심. 건국대학교 동물병원    요로결석 있어서 결석사료 먹이고 계심. 7~8년 정도 먹이심.     건국대에서 결석수술하고 (8년전)    1년에 한 번씩 차지우동물병원에서 주기적으로 혈액검사 하심. 복부 초음파 같이 하고 계심. 1년전 정도에 심장초음파 보신 적이 있으심.     심장사상충은 매달 먹이심    어렸을 때 백신은 다 맞음. No boosting    O)  1. P/E  - BW 4.3 P 192 R 30 BP 150 (#2)  - 활력 양호.   - 청진 시 미약한 심잡음 있으나 거의 들리지 않음 g1 (Lt)    2. B/A  CBC: NRF (lab 참조)    Serum chemistry  - Cre 1.7 이외 NRF     Electrolytes  - Na+ 159  - pH 7.32 HCO3- 18.7  BEecf -6.3 tCO2 17.3 AG 19.2    3. Thoracic radiography  - VHS 8.0 (흉추 조금 휘어지게 찍혀서 더 높을 수 있음)  -&gt; 심장 및 폐야 특이 사항 없음    A) 일시적인 syncope, vomiting  - vomiting의 원인은 집안 화초 섭취로 인한 것으로 추정되며 (예전부터 먹어옴) 갑작스런 기절은 구토로 인한 순환장애 혹은 혈압 상승 등의 원인일 것으로 추정.   - 금일 검사 상 Cre 1.7로 조금 높은 것 이외에 특이 사항 없음. 결석 아직도 존재할 것으로 추정되며 이후 재진 시 정기 검진 차원에서 결석 모니터링 (복부 엑스레이, 초음파) 추천드림  - 현재 평소와 다름없이 생활하며 식욕 배뇨 배변 양호하여 일시적인 증상 가능성 말씀드렸으며 같은 증상 다시 발생 시 재내원 부탁드림    P)  - 2주 후 내원하여 복부 정기검진 진행할 예정 (복부 영상검사)  </t>
  </si>
  <si>
    <t xml:space="preserve">김진숙(ref.누리봄)                      </t>
  </si>
  <si>
    <t xml:space="preserve">송이                                    </t>
  </si>
  <si>
    <t>음식 알러지(Food Allergy)</t>
  </si>
  <si>
    <t>심잡음, 심비대</t>
    <phoneticPr fontId="1" type="noConversion"/>
  </si>
  <si>
    <t xml:space="preserve">[refer.]    의뢰병원관련  - 진료후 전화완료(O)     1.CC :  선천성심장질환 의심    2.HPI   - 설사로 의뢰병원 내원하여 진료 중 심잡음 확인  - 심장 관련 증상은 특별히 느끼지 못하심    3.PHI   (1)MED : for this symptoms  (2)SUR : 과거 중성화 당시에도 심잡음 듣고 검진 권고 받음   (3)TRU : -  (4)VAC : all+, HW+  - 사상충 검사 의뢰병원에서 진행중  4.Diet : RC 일반사료   - 과거 오션포뮬라(단백질 식이), 버박 치과껌 급여 후 과민반응 유사증상  5.EH : indoors, alone, 산책 거의 안함  6.Systemic   (1)GEN : 식욕이나 활력은 좋음  (2)Skin : 식이 알러지 의심, 특정 식이 급여 후 귀가 안좋아졌었음  (3)Nervous : -  (4)EENT : -   (5)RES : -  (6)CV : 흥분시 청색증  (7)GI : -  (8)UR : -  (9)REP : -  (10)MS : -  (11)NS : -    S)  - BAR, BCS 3/9  - 외견상 특별히 stunting 증상은 뚜렷치 않음  - Normal lymph node    O)  - Apical beat severely increased w/ thrill  - G VI/VI continuous murmur in Lt base    [방사선검사_흉부]  Imaging Dx &amp; DDx  - Cardiomegaly  - Cardiogenic pulmonary edema / Pneumonia  - Tracheal collapse  Comment  1. 중증의 심비대 관찰 (VHS 12v)   2. 폐야의 전반적인 중등도 침윤, 심장초음파 시 LA 압력 높게 관찰되므로 심원성 폐수종의 가능성 높으며 폐렴 감별 필요  3. Thoracic inlet 위치의 기관 허탈 (39%) 관찰됨    [심장초음파]  DDx  - Patent ductus arteriosus  Comment  1. 폐동맥 내 L to R PDA 파형 관찰됨 (shunt size 약 4.0 mm 로 측정됨)  2. 전반적인 우심, 좌심의 미약한 확장  3. MPA/Ao ratio : 1.23  4. 이완기능 저하 : stage 1 (EDVI 48.6 (Ref. 35.0))  5. 수축기능 저하 : 양호 (ESVI 8.4 (Ref. 12.4))  6. LA 압력 증가 : severe (E&amp;A fusion peak 1.44 m/s)  7. PDA 이외의 PS, AS, VSD, ASD 등의 선천성 심질환은 관찰되지 않음    Radiologist: 이현아, DVM, MS  VIP동물의료센터 영상의학과 2과장  Direct: 02-953-0075 (내선 204)  E-mail: vip_radiology@vipah.co.kr    A)  - 검사결과 PDS (L to R) 진단됨  - 임상증상이 없음에도 불구하고, 리모델링이나 좌심방압력 등은 중증도 이상으로 곧 CHF로 진행가능한 상태임  - 일반적인 치료 옵션 상담드리고 수술적 교정 용의 있으셔서 진행키로 함    P)  - 4/14 오후 1차 재검 : 투약 후 변화, BNP 재평가 등  : 당일 오후 외과 수술 상담  - 잠정적으로 4/17 오후 PDA 교정 수술 진행 예정  </t>
  </si>
  <si>
    <t xml:space="preserve">추윤주                                  </t>
  </si>
  <si>
    <t xml:space="preserve">설이                                    </t>
  </si>
  <si>
    <t>구토, 임신</t>
    <phoneticPr fontId="1" type="noConversion"/>
  </si>
  <si>
    <t xml:space="preserve">S)  - 구토 어제밤부터 간식 먹은것을 구토1회  - 조금전 구토 2회(하얀거품), 활력 양호 .  - 어제 낮까지는 잘 먹었음  - 예방접종하셨다함 심장사상충 안했음  - 대전에 살았었는데  마당과 실내  왔다갔다 생활  - 2일전 이사오심  - 집에있는 스피치와 출산경력있고, 현재도 임신중.  - 10일전쯤 다니던 동물병원에서 정확하진 않지만 아마도 4월 9일 전후 나오지 않을까 하셨다 함  - 교배는 언제했는지 알지 못하고 지난번에도 그랬다 함  - 막을 벗기지 못해 모두 사망했다 함  - 구토 때문에 내원    O)  - alert  - MMC; pink  - aus : NRF  - T 39 RR 36  - x-ray : 새끼 3마리  - CRP : 55  - cPL ; &lt;50  - HCT : 35.1    CE/P)  - 빈혈수치 낮은 것은 임신중에 그럴수 있고, 질병에 의한것일수도 있기에 향후 임상증상 관찰과 재검으로 다시 판단해야 함  - CRP 높은것도 임상증상 지속 여부에따라 추가적으로 모니터링 할수 있습니다.   - 우선 위장염에 준해서 처치 합니다.  - 출산문제 이외로 증세 지속시 추가적인 검사 필요할수 있습니다.   - 출산문제로 스트레스 받아서 구토하는 것일 수도 있습니다.    - 출산은 지금부터 언제라도 시작될수 있으니 긴장 늦추지 말고 잘 봐주시기 바랍니다.   ------------------------------------------  - 댁에 가시다가 다시 오심  - 물주머니 나오시 시작  - 출산의 시작으로 집에서 일단 지켜보시기로 함  - 물주머니 나오다 진통시작할것이고, 진통시작하면 30분내로 새끼 나와야 하며, 나오지 못하고 2시간이상 지나면 난산일수 있습니다.   </t>
  </si>
  <si>
    <t xml:space="preserve">오동식                                  </t>
  </si>
  <si>
    <t xml:space="preserve">메이                                    </t>
  </si>
  <si>
    <t>빈호흡, 개구호흡</t>
    <phoneticPr fontId="1" type="noConversion"/>
  </si>
  <si>
    <t xml:space="preserve">S)   - 이전부터 놀면 헥헥대는게 있었음   - 오늘 갑자기 더워서 그런지 조금만 움직여도 개구호흡한다고 하심     O)   - Mental : Alert  - P 150 / R 54 (tachypnea)  - CRT 1s / MMC pink   - proBNP kit (-)   - BA: Mild leukocytosis (WBC 17.0)   - 이외 NRF     [방사선검사]  Finding &amp; DDx  - mild cardiomegaly/normal variation (VHS 8.2)  - interstitial pattern overall lung field    Comment  - TC 나 BC 의심소견은 명확히 확인되지는 않으며, 심장크기는 정상의 upper margin 에 도달해 있어, 심장병을 완전히 배제할 수 없음. ProBNP 추천됨.   - 폐야의 간질패턴이 부종이 시작되는 폐인지 아닌지 감별 위해서 VET BLUE (폐초음파) 가 도움이 될 수 있음.   - BNP 양성시 심장 초음파 추천됨.  - BNP 음성시 호흡이상과 기력저하를 유발할 수 있는 초기 폐렴, 복강 질환에 대한 감별이 필요할 수 있음.     Radiologist : 윤학영, DVM, PhD      A) 기관지염/초기폐렴   - 과거 mycoplasma 감염 이력 있던 환자. 현증인 빈호흡의 원인으로 기관지염/초기폐렴 으로 잠정진단하고 분무치료 및 내복약 투약 시작   - 금일 proBNP kit 음성. HCM 으로 인한 폐침윤 가능성은 떨어져보임     Tx)   -0.9% NS 유지속도   -분무치료   -내복약 투약 (Famo + Doxy + Bromhexin)    P)   - 익일 상태 양호할시 퇴원   </t>
  </si>
  <si>
    <t xml:space="preserve">최진범                                  </t>
  </si>
  <si>
    <t xml:space="preserve">복돌                                    </t>
  </si>
  <si>
    <t>Italian Greyhound(이탈리안 그레이하운드)</t>
  </si>
  <si>
    <t>마취전 검사(유치발치)</t>
    <phoneticPr fontId="1" type="noConversion"/>
  </si>
  <si>
    <t xml:space="preserve">4/24 300.000원 선납 - 수민    S)  - 식욕 활력 양호  - 배변상태 양호(보호자님 사진잔료)  - 유치발치 진행 원하심  - 추가처방받은 내복약 다먹이심, 락토벳 하루한포씩 먹는중    O)  - T:39.2  P:120  BP:140  - Aus : NRF  - CBC : NRF  - Chem : NRF  - 응고계 : NRF  - BMBT &lt; 30sec  - 504,604 잔존유치 및 base narrow canine    A)  - 배변상태 양호하며 분변검사상 미약한 세균총불균형 외 특이사항 보이지 않아 내복약 중단 후 유산균 복용으로 유지  - 지혈잘되지 않고, 장착된 라인주변으로 출혈이 계속보이는 등  응고계 검사 필요성 안내드렸고 검사결과 특이사항없음  - PLT, AT, aPTT 지연없으나 응고계 장애 미약하게 의심되어 품종소인상 vWF dz. 에 대한 가능성 안내드림  - 유치발치 진행하였으며 큰 출혈소견 보이지않음  - 504, 604 발치 후 monocryl 5-0 봉합    P)  - 4월 25일 10시 환부체크  </t>
  </si>
  <si>
    <t xml:space="preserve">김민정(ref.바론)                        </t>
  </si>
  <si>
    <t>구토, 기력부진</t>
    <phoneticPr fontId="1" type="noConversion"/>
  </si>
  <si>
    <t xml:space="preserve">[refer.] 바론AH    [보호자 통화] by Won  지난주 부터 구토하고 기력없어서 우솔에서 검사 받았고 (혈액검사 일요일) 에디슨 의심된다고 들으심.   원래 다니던 바론 동물병원에서 영상검사를 잘 받을 수 있는 본원 추천 받으심.   주중에는 그래도 잘 지내다가 어제 양배추 먹고 구토 혈액검사 상에서 전해질은 괜찮고 혈당만 낮다고 들으심.   금일 오후 3시 내원 예정    [바론동물의료센터] - 의뢰병원  - 작년 10월에 설사했었고 반나절 입원해서 수액 맞음. 그 당시에도 수가부담 있으셨음    [우솔동물병원]  - 지속된 저혈당에 대해 비정형 에디슨 의심되어 추가 검사 말씀드림      의뢰병원관련  - 진료전 전화완료( o )   - 원장님 요청사항 : 전공자에게 복부초음파 부탁드립니다. 구토 원인 확인 요    주호소) vomiting, anorexia    현증경과)  - 금요일(16일)부터 기운이 없는 것 같았고 토요일 미용하고 밥을 안먹기 시작, 3월 18일 정도부터 기력없음  - 구토도 세 네 번, 당근, 노란색 가래같은 거품 구토  - 3월 19일 수액 주사 맞음. 설사하지 않으니 지켜보자고 하심 (바론)  - 3월 29일  바론에 재 내원 산책늘리라는 말씀 들으심 (바론)  - 4월 1일 우솔에서 혈액검사, 6일 전해질 검사하고 에디슨 의심된다고 말씀들으심 (우솔)  - 어제 또 양배추 먹고 두 번 구토, 배변은 정상    예방접종)  - 접종완료. 매년 추가접종  - Hw (애드보킷), 종합구충 꾸준히 하고 계심    사육환경)  - indoor, alone  - 산책은 자주 함. 하루 에 30분에서 1시간 정도 함      사료)  - 어렸을 때는 저알러지 사료  - 티비에서 강형욱 관련된 사료 . 세라마이드 비타츄, 소가죽껌  - 사과, 당근, 양배추, 소고기, 닭고기 일주일에 한 번 정도 삶아서 자잘하게 몇 개 주심  - 최근 아프고 나서 습식 (닭고기캔)  - 평소에 입은 짧은데 항상 종이컵 1/4 정도는 먹음 + 세라마이드, 수제간식 닭고기 주면 2/3정도 먹음      O)  1. 신체검사  - Mental : BAR  - T 38.7, HR 120, RR 42  - BP 115 (#2)  - BCS 4/9  - MMC pink, CRT &lt; 2 sec  - 탈수평가 : no skin turgor delay, dry mucous membrane, vomiting history -&gt; 6% dehydration    2. 혈액검사  CBC  - WBC 7300  - PCV 41.5  - PLT 55.4    Serum chemistry  - BG 44 (accu-chek)  - TP 5.5 Alb 2.6 Glb 2.9  - Amy 1742 Lip 1197    - Cortisol 3.1  - CRP 14.5  - cPL: abnormal (247)    3. Blood smear: NRF    4. 영상검사  [방사선검사_흉복부]  Comment  - No remarkable findings    [복부초음파_Full scan w/o GI tract]  Imaging Dx &amp; DDx  - Acute pancreatitis (mild)  Comment  1. 간 에코의 미약한 상승이 관찰되나 방사선 상 간 종대 관찰되지 않으며 에코 외 다른 이상이 관찰되지 않으므로 incidental findings으로 판단됨  2. 양측 부신 크기 양호 (좌측 3.6 mm, 우측 3.6 mm)  3. 췌장 비후 관찰되지 않으나 (5.2 mm) 에코 저하 관찰됨, 복막염/림프절병증/십이지장염 관찰되지 않음    Radiologist: 이현아, DVM, MS  VIP동물의료센터 영상의학과 2과장  Direct: 02-953-0075 (내선 204)  E-mail: vip_radiology@vipah.co.kr    5. serum insulin concentration (by RIA)  - IDEXX result pending    Dx)  - Pancreatitis  - Hypoglycemia  - Insulinoma (가능성 낮음)    A) Pancreatitis, Hypoglycemia  - 구토와 저혈당 관련 Addison's dz의심 감별 위해 검사 진행, cortisol 정상 및 부신 크기 정상으로 Hypoadrenocorticism은 아닌 것으로 판단됨  - 구토 관련 췌장염 키트 검사에서 양성 및 영상 상 에코 감소, 주변에 염증 확인되지 않아 미약한 췌장염에 의한 구토로 추정됨  - 식욕감소에 비해 낮은 혈당에 대해 감별필요. 나이 어린 점 및 초음파 상에서 췌장의 병변 보이지 않아 insulinoma가능성은 낮으나 배제 위해 IDEXX 검사 의뢰  - 췌장염에 대해 저지방 식이 및 소화효소제, 위장관 보호제, 항구토제 처방하고 췌장염 상태 미약한 것으로 추정되어 탈수관련 피하수액주고 통원치료 진행하기로 함    Rx)  - 식이 : Intestinal low fat RER  - 내복약 :    Lypex 1/2 T PO bid    Sucralfate 2 ml/dose PO tid    Cerenia 2 mg/kg PO sid for 4 days    Tx)  - 수액처치 : Hartman solution 30 ml/kg SC  - 주사제 : Cerenia 1 mg/kg SC    P)  - 7일 뒤 내원하여 임상증상 확인하고 BG, Amy, Lip 필요 시 cPL 측정  - IDEXX 검사 결과 확인 뒤 insulinoma rule in or rule out    CE)  - 식욕이 떨어져있는데 잘 먹지 않으면 불려서 입천장에 붙여주세요  - 고기 및 기름기 있는 음식 먹이지 마세요. 처방식만 먹이시는 것이 가장 좋습니다.   - 위장관 보호제는 밥 또는 약과 최소 30분 이상 떨어뜨려 먹이셔야합니다.  - 항구토제는 내일부터 하루 한 번씩 4일만 먹이시면 됩니다.  - 저혈당 관련 검사 결과 확인 후 안내해드리겠습니다.   </t>
  </si>
  <si>
    <t xml:space="preserve">차정자(ref.Q)                           </t>
  </si>
  <si>
    <t xml:space="preserve">495,000원 결제완료_효정    S) 급성구토, 식욕부진  - 2일전부터 심한 구토증상과 함께 식욕부진 보임  - 어제 근처병원에서 주사 및 내복약 처방받았으나 큰 차도 없음    O)  - 기력저하  - 탈수 8%  - 복압항진    &lt;혈액검사&gt;  - chem 특이소견 없음  - CBC상 wbc 하락    [방사선검사]  Finding &amp; DDx  - gastroenteritis (dilated entire GI tract)  - bilateral renal mineralization    [복부초음파]  Finding &amp; DDx  - GB sludge  - nephrocalcinosis (bilateral reanl mineralization)  - CKD  - 양쪽 부신 정상크기  - gastroenteritis (infectious/toxic)  - jejunal lymphadenopathy  - functional ileus  - mild pancreatitis (normal size and hypoechoic pancreas)    Comment  - 뚜렷한 이물성의 물리적 폐색은 확인되지 않음  - 전체 장분절의 gastroenteritis 소견이 심함. 내부 hypoechoic material 들은 탈락한 장점막인지 출혈이 동반되있는지는 불확실함.  - 분변검사 및 GI panel 추천됨.   - 설사 할 수 있음.       Radiologist : 윤학영, DVM, PhD    A)  - 급성 위장관염의 소견임  - 원인을 특정짓기는 어렵지만 식이적, 스트레스 등등의 원인이 있을수 있음  - 아이의 임상증상이 심해 입원치료 진행하기로 함      </t>
  </si>
  <si>
    <t xml:space="preserve">김혜정                                  </t>
  </si>
  <si>
    <t xml:space="preserve">코야                                    </t>
  </si>
  <si>
    <t xml:space="preserve">500,000원 - 수납 승희  (미수금포함 총 507,000원 결제)    Dr.조서현      Subjective)    당일 여아 중성화 위해 내원.    별다른 건상 이상 없음.     금식 완료.    Objective)    Laboratory examination  CBC : NRF  S-chem : NRF    Plan)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NRF    내일 오후 2:30 우승지 선생님 퇴원예약 완료.    Operator)    조서현, DVM, MS  VIP동물의료센터 외과 과장  Direct: 02-953-0075 (내선 203)  E-mail: vip_surgery@vipah.co.kr    </t>
  </si>
  <si>
    <t xml:space="preserve">박수진                                  </t>
  </si>
  <si>
    <t>자일리톨 섭취</t>
    <phoneticPr fontId="1" type="noConversion"/>
  </si>
  <si>
    <t xml:space="preserve">S)  자일리톨 껌 한시간전에 먹음   함량은 모르시고, 한알 먹었다고 하심     Tx)   - Tranexamic acid 50 mg/kg IV   -&gt; 구토하지 않아 과산화수소수 경구 급여   : 폐 오연 가능성 미리 고지드림     - 이후 구토 하지 않아 트라넥삼산 동일 용량 2회 더 투여, 구토 확인  : 수액 처치 30분 더 진행 후 퇴원     - 내복약 3일치: 위장보호제+간보호제+소화제   - 경련, 발작, 유연 등의 이상증상 관찰해주시고, 증상 발생시 추가 내원 부탁드립니다.   </t>
  </si>
  <si>
    <t xml:space="preserve">김유진(ref.아이유)                      </t>
  </si>
  <si>
    <t xml:space="preserve">하나                                    </t>
  </si>
  <si>
    <t>신장결석(Nephrolithiasis)</t>
  </si>
  <si>
    <t xml:space="preserve">  [refer. 의정부 24시 아이유 동물병원]    의뢰병원관련  - 진료전 전화완료( O )   - 진료후 전화완료( O )   - 원장님 요청사항 : 투석에 대해서 논의.    주호소) 급성 신부전    현증경과)  &lt;24시아이유동물병원&gt;3월25~28일  - 지역병원에서 AKI 진단받고 수액처치 받아왔음.  - BUN 200후반/ Crea15 내외로 개선이 보이지않는 상태로 투석에 대한 치료 고려하셔서 레퍼된 케이스.   - 신결석이 확인되었지만 완전폐색은 아닌걸로 생각된다고 하심.  - 혈관조영상 폐색은 아니였다고 하심.    &lt;4월8일 보호자&gt;  - 높은곳에서 내려오다가 비틀거렸던 이력있음.  - 구토 이력.  - 현재 아조딜과 크레메진 급여중.  - 지역병원에서 퇴원후 최근 몇일간은 집에서 관리중이심.  - 츄르를 받아먹고, 식욕은 있는편.  - 현재 집에서 자발배뇨/자발음수 보임.  예방접종)  - 최근 5년간 이력없음.  사육환경)  - 동거묘 4마리(1마리-FLUTD로 생각되는 이력의 동거묘 )  사료)  - 로얄캐닌 라이트.    O)  1. 신체검사  - Mental : alert  - T 38.9 , HR180 , RR 24  - BP120  - BCS 3/9  - MMC pale pink , CRT &lt; 2 sec  - 탈수평가 : 5% dehydration    2. 혈액검사  - BUN 44.5 / Crea 3.1 / P 5.4  - PCV 23.8 WBC 18,000  - Na 162 K 4.11 Cl 121 pH7.26  - SAA 85.4    3. 영상검사  - 화요일 오후 10시30분 진행예정.    Dx/Ddx)  - Renal Azotemia (by renal calculi)  - CKD    A)  - 수액처치에도 불구하고 200이상의 BUN과 15내외의 Crea 수치에 차도가 없어 투석을 고려하여 내원한 환자로 이러한 히스토리를 토대로 투석에 대한 상담을 진행하였고 Baseline 확보차 진행한 혈액검사 결과 BUN44.3, Crea3.1,P5.4로 확인되었습니다.  현재의 수치는 호전된 양상이나,이틀뒤 초음파를 통해 결석의 위치와 폐색여부,양측 신장에 대한 평가후 치료방향을 결정하기로 하였습니다.      Rx)  - 식이 : 없음.  - 내복약 : 레나메진1T bid(3 day)/ 이파퀴틴 추가처방    Tx)  - 수액처치 : 없음.  - 주사제 : Cerenia 1mg/kg sc.    P)  - 현재 집에서는 자발식욕(+음수)과 자발배뇨 확인 되고있고, 혈액검사 수치도 호전된 양상이라 병원에서는 식이와 배뇨를 거부한다는 히스토리상 입원의 스트레스를 줄이는쪽으로 결정해 화요일 오전 10시반 복부초음파 예약하고 귀가조치한 상태입니다.  </t>
  </si>
  <si>
    <t xml:space="preserve">최욱진                                  </t>
  </si>
  <si>
    <t>켁켁거림, 식욕부진, 배변곤란</t>
    <phoneticPr fontId="1" type="noConversion"/>
  </si>
  <si>
    <t xml:space="preserve">s)  - 금요일까지 산책하고 식욕도 좋았는데, 주말 부터 켁켁거리고 식욕부진.  ; 이전에도 켁켁거림은 있었는데, 주말 사이 많이 심해짐.  ; 자다 깨서는 많이 심함.  - 금요일도   - 4-5년 전부터 사료 안먹고, 밥이랑 고기(삶은 고기) 위주로.    - 코골이, 축농증 오래됨.  - 마지막 생리, 작년 11월    o)  - HR 180, BP 140mmHg (murmur G4)  - BT 37.5    - CXR : LA bulging.  - AXR : 복강 정중/ 방광앞쪽으로 mass 확인됨    a)  - 보호자분 더 이상의 검사 원치 않으심..심장약 또한 검사 없이 원래 처방 불가능한 부분 안내. 금번은 진행 해드리나 보호자 가족분들과 상의 후 향후 치료 방향 결정 예정.    p)  - F/U call  </t>
  </si>
  <si>
    <t xml:space="preserve">엄세원                                  </t>
  </si>
  <si>
    <t xml:space="preserve">자두                                    </t>
  </si>
  <si>
    <t>설사, 구토, 전지파행</t>
    <phoneticPr fontId="1" type="noConversion"/>
  </si>
  <si>
    <t xml:space="preserve">임상병리/혈액/방사선 검사결과 메일발송요청하셨습니다.  (임상병리/혈액 메일발송완료. )비용 수납완료-김승희    몸무게는 안에서 재주세요    S)  - 어제 저녁 골목에 돌아다길래 구조해서 데려옴  - 구조 당시 왼쪽 앞다리를 절고 있는 것 같았어요. 털도 듬성듬성하고 좀 말라보였음  - 위스카스 파우치 같은 것은 잘 먹고, 사료는 잘은 안먹음. 변을 잘 못보고, 물설사를 함(진한 갈색).   - 어제 밤에 구토 한 번 했음. 음식물. 오늘 병원에서 구토.   - 오른쪽 옆구리에 피부병같은 것이 있고, 오른쪽 귀를 자꾸 긁어서 기생충이 있을 것 같아요.     O)  1. P/E  - Lt. forelimb ataxia  - Lt. forlimb. 조작 시 통증반응.   - 복부 압박 시 미약한 복압 상승  - 내원 당시 상당량의 구토물과 bristole type 6정도의 diarrhea    2. Kit examination  - FCov (-)  - FPV (-)    3. B/A  CBC   - WBC 15100  - PCV 49.6  - PLT 47.6    S/C  - BUN 37.6 Alb 4.0 Ca2++ 11.4 이외 NRF    Electrolytes  - K+ 4.71  - pH 7.47  - tCO2 21.0  - HCO3- 26    4. Fecal examination  - direct: NRF  - indirect: closstridium 한 시야 당 &gt; 20    5. Forelimb radiogrpahy  - Lt. humerus Fx    A) Clostridial enteritis, Lt. humerus Fx  - 설사관련 키트 검사에서는 음성이었으나 분변검사에서 상당수의 clostridium 확인되어 clostridial enteritis에 의한 설사로 추정됨  - 내원 당시 이동가방 안의 구토물로 추정했을 때 많은 양의 음식 보여 과식으로 인한 일시적인 구토 가능성 있음. 추가적인 구토 방지 위해 항구토제 처치  - 왼쪽 전지 파행관련 엑스레이 검사 상 Lt. humerus 골절 확인되어 RJ bandage 처치. 외과 과장님과 수술상담 하였으나 일단 집에서 상의하고 결정하기로 하심    Tx)  - cerenia 1 mg/kg SC    Rx)  - clavamox 13.75 mg/kg PO bid (1/2 T씩)    P)  - 항생제 처방하고 증상 개선 여부 모니터링  - 골절 관련 수술 결정 천천히 하시기로 함  </t>
  </si>
  <si>
    <t xml:space="preserve">장지아                                  </t>
  </si>
  <si>
    <t>Fever unkonwn origin</t>
    <phoneticPr fontId="1" type="noConversion"/>
  </si>
  <si>
    <t>떨림, 구토, 고열</t>
    <phoneticPr fontId="1" type="noConversion"/>
  </si>
  <si>
    <t xml:space="preserve">S&gt;  - shivering이 심하고 활력 저하.  - 어제 저녁8시에 체온이 40.5도. 이후 타병원에서 해열주사 처치.  - 이틀전 아침 or 어제 아침이 마지막 식이.  - 어제 저녁 주사처치후 간식 소량 자발섭취.  - 배변 정상적.    - 이전에 진단받은 질환은 없음.  - 금일 아침 구토의심1회(동거견이 있어 확실치는 않음)  - 접종은 작년에 해주심  - 사상충 예방 -12월까지    O&gt;  - T 39.8 P 168 (normal sound) RR panting  - CRT&lt; 2 sec, MMC pink , 5%&lt; dehydration  - 척추 통증반응 없음  - mild한 복압 확인됨.    - 복부 방사선상 특이사항 없음  - CRP &lt; 10  - CBC/Chemi : N.S.F     A&gt;  - CRP가 정상으로 현재 염증보다는 통증 혹은 감염으로 인한 발열로 생각됨.    Tx&gt;  - Meloxicam 0.2 mg/kg sc    P&gt;  - 금일은 보호자분 출근시간상 빠른 검사를 원하셔서 수액처치등 불가능하다고하심.  - 지속될 시 재내원 말씀드리고 추후 감염과 통증에 대한 확인 필요  </t>
    <phoneticPr fontId="1" type="noConversion"/>
  </si>
  <si>
    <t xml:space="preserve">김정훈                                  </t>
  </si>
  <si>
    <t>구토</t>
    <phoneticPr fontId="1" type="noConversion"/>
  </si>
  <si>
    <t xml:space="preserve">S)  - 오늘 아침 10시 경 구조. 대문 앞에 가방채로 버려져있던 아이를 구조하심  - 음식을 먹으면 바로 구토함. 세번 정도. 짖을 때도 괴로워하고. 먹고 바로 토함 (같이 버려져있던 사료를 먹임)  - 벌벌 떨고 불안해해요.  - 다른 지역병원 가셨을 때 목이 안좋아보인다고 들으심. 큰 병원 가서 검사 받는 것 추천받으심  - 물은 잘 먹고 물먹고 구토하지는 않음  - 배뇨 배변은 괜찮고 지역병원에서도 괜찮다고 들으심  - 왼쪽 뒷다리쪽 타박상이 있는 것 같다고도 들으심  - 다른 전염병 검사는 받은 적이 없음    O)  1. P/E  - T 39.5 P 120 R 24  - Auscultation: NRF  - 복부 압박 시 복압 상승, 경부 촉진 및 앞다리 가동 시 통증 반응  - no skin turgor delay, dry mucous membrane, CRT 1 sec, 6% dehydration    2. B/A  CBC  - WBC 12800  - PCV 32.8  - PLT 34.1    S/C  - BUN 5.3 Cre 0.3 외 NRF    Electrolytes  - K+ 3.62  - pH 7.440  - HCO3- 20.9  - tCO2 19.1    3. Radiography  - thorax: C6~7 ventral 쪽 식도 수준에 radio opaque한 물질 확인됨    - abdomen: 위장관 내 gas    A) Cervical esophageal FB  - 경부 식도 부분에 이물 확인되어 토출 및 통증의 원인으로 추정됨  - 혈액 검사 상 WBC 미약한 상승 및 mild한 탈수 소견과 어린 나이에 잘 먹지 못한 거으로 추정되는 소견 이외에 특이점 없음  - 이물 제거 위해 내시경 추천드렸으나 보호자 세 명 학생으로 경제적 사정으로 일단 아이 데려가서 내시경 진행할지 결정하시기로 함    P)  - 퇴원 후 내시경 여부 결정하시기로 함    CE)  - 이물로 인해 먹지 못하고 계속 토출이 될 경우 어린 아이이기 때문에 생명이 위험할 수 있습니다. 결정하실 때 이러한 점 감안하시고 결정해주세요.  </t>
    <phoneticPr fontId="1" type="noConversion"/>
  </si>
  <si>
    <t xml:space="preserve">이지휘                                  </t>
  </si>
  <si>
    <t xml:space="preserve">이구                                    </t>
  </si>
  <si>
    <t>장내이물- 소장(장내이물- 소장)</t>
  </si>
  <si>
    <t xml:space="preserve">언니분이 주 보호자분이신데 해외에 계셔서 검사자료 발급신청하심  혈액검사 자료 보냈습니다-18.04.13 김승희    CC : Vomiting  HPI :  - 오늘 새벽부터 구토하기시작하고 한 번 할 때 한 두 번씩하고 다섯번 정도. 마지막 구토는 한 시간 전.   - 처음 구토할 때는 연두빛 나는 노란색, 이후 투명하거나 노란색 음식물 없는 구토  - 무언가 주워먹는 것은 본 적이 없음.   - 평소에 구토 안함  - 밥은 어제부터 잘 안먹기 시작. 낮에는 조금 먹은 것 같은데 저녁부터는 아예 안먹음. 오늘 아침도 밥 안먹음  - 다른 아이들은 괜찮음  - 배뇨배변 괜찮음    MED: 치석제거제 (플라그 오프)를 가루처럼 생김. 이틀 전부터 먹이심  SURG: (-)  VAC: 3차 접종. 2년전부터는 추가접종은 안하심. 종합구충 안하심. Hw(-)  ENV: 동거묘 세마리, indoor  DIET: Urinary S/O (동겨묘가 결석있어서 같이 먹이고 계심)    O)  1. 신체검사  GC : Mentation= BAR / BCS= 7/9 / MMC=pink /PLR= normal / CRT= 2 sec      2. 혈액검사  * CBC   - WBC 14800  - PCV 43.4  - PLT 316    * Blood smear  - No toxic change  - Some clumped platelets    * S-chem: NRF (lab 참조)    * Elect  - Cl- 113, HCO3- 19.0 tCO2 16.6 pH 7.35    * fPL (-)    3. 방사선검사  * Thoracic &amp; Abdominal radiography  - 흉부, 복부 영상 상 특이 사항 없음    * Abdominal sonography (GI)  - 위에서부터 십이지장으로 이어지는 선형이물 또는 음식물로 보이는 물질 확인됨.     * 위장관 조영: result pending  - 조영제 내려가는 속도 느리나 조영제 투약 후 첫 영상 상 십이지장 부분의 filling defect로 의심되는 소견   - 조영제 내려간 후 재 촬영 필요할 것으로 보임    [방사선검사]  Finding &amp; DDx  - 조영 시작 직후 linear filling defect/조영제로 코팅된 선형 구조물이 확인됨.     [위장관초음파]  Finding &amp; DDx  - linear FB/ingesta/parasites in duodenum and stomach (hyperechoic linear FB)    Comment  - 십이지장내 물체는 위에서 내림십이지장을 걸쳐 오름십이지장 부위까지 관찰됨.        Radiologist : 윤학영, DVM, PhD      A) Linear FB in duodenum  - 영상 검사 상 십이지장 내 이물로 의심되는 물질 확인됨  - 수술 필요할 것으로 보이나 보호자의 어머니 수술에 대해 부정적이심 (비용에 대한 문제)  - 익일 외과와 상의 하에 수술일정 예약, 외과 수술 상담 예정    P)  - 익일 재 내원하여 수술상담 후 이물 제거 예정      CE)  - 선형이물이 장내에 있으면 빠져나가기 어렵고 장 폐색으로 인해 사망할 가능성이 높습니다. 수술을 해주셔야합니다. 내일 다시 데려오셔서 수술 상담 받으시는 것이 좋을 것 같습니다.     [2018.4.14]  * 전화연결되지 않아 문자남겨드림  안녕하세요 VIP 동물의료센터 내과 팀장 원상흠입니다. 금일 이구 수술 추천드렸는데 내원하지 않으셔서 문자남겨드립니다. 십이지장 내 선형이물은 수술적인 제거를 하지 않으면 장중첩, 폐색을 일으켜 아이가 사망할 수 있습니다. 빠른 처치가 중요하니 현명한 결정 내리셔서 내원해주시거나 다른 병원에서라도 치료를 받으시는 것이 좋습니다. 궁금하신 것이나 필요한 것 있으시면 언제든지 전화주세요. 감사합니다.   </t>
    <phoneticPr fontId="1" type="noConversion"/>
  </si>
  <si>
    <t xml:space="preserve">오은경(ref.호담)                        </t>
  </si>
  <si>
    <t xml:space="preserve">몽자                                    </t>
  </si>
  <si>
    <t>낙상, 구토</t>
    <phoneticPr fontId="1" type="noConversion"/>
  </si>
  <si>
    <t xml:space="preserve">507,000원 선결제하셨습니다 -준민      어제 아이 안고계시다 떨어뜨렸는데  목을 잘 못 가누고, 토를 한다고 하심    몸무게 안에서 재주세요    [refer.] 호담 ah    의뢰병원관련  - 진료전 전화완료( O )   - 진료후 전화완료( O )   - 초진일 전화 안됨( X )  - 원장님 요청사항 : 낙상으로 인한 신경증상 발현. 본원에서 검사 및 치료 진행 원하심.    주호소) 낙상 x 1day    현증경과)  어제 낮에 낙상. 테이블 높이 정도에서 떨어뜨리심.   떨어진 직후에 의식은 잃지 않았으나, 목에 힘이 없고, 걷지를 못하는 증상.   현재 headtilt 증상을 주증으로 보이며,   구토 증상을 보이고 있는중. (2회정도)  오늘 증상이 더 심해지고 있는것으로 보여 내원하심.     예방접종)  접종 1차까지 완료.    사육환경)  Indoor, 애견샵에 있던 강아지.    사료)  puppy 사료. (R/C)    O)  1. 신체검사  - Mental : stupor   - T 38.1, HR 216, RR 54  - BP : 측정불가  - BCS = 3/5  - MMC = Pale , CRT = Delayed, PLR = Not responsive  - 탈수평가 : Delayed skin turgor    Cranial nerve test  Menace response : negative   Palpebral reflex : +  Vibrissae (and maxilla) response : +   Mandibular touch: +  Auricular reflex +  Corneal reflex: +  Pupillary light reflex (PLR): negative  Oculocephalic reflex, normal physiologic nystagmus : normal  Gag reflex : +  Palpation of the neck to assess muscle atrophy: normal  Tongue movement &amp; symmetry : normal    기립불능.  Headtilt 증상.    2. 혈액검사  CBC : Leukocytosis, Anemia  Elec : Hypokalemia  S-chem : NRF      3. 영상검사  Head X-ray = hemogenous intra-cranial opacity elevation.  Thoracic X-ray = NRF  Abdominal X-ray = Intestinal FB identified on mid-abdomen.    A)  Head trauma : Concussion  Mental disorientation  Hypoglycemia  Hypokalemia  Intestinal FB    Rx)  - 식이 : NPO  - 내복약 : -    Tx)  - 수액처치 : H/D 유지  - 주사제 : Mannitol 1g/kg  - Oxygen cage    P)  Hospitalization    </t>
    <phoneticPr fontId="1" type="noConversion"/>
  </si>
  <si>
    <t xml:space="preserve">위아영                                  </t>
  </si>
  <si>
    <t xml:space="preserve">둥이                                    </t>
  </si>
  <si>
    <t>변비</t>
    <phoneticPr fontId="1" type="noConversion"/>
  </si>
  <si>
    <t xml:space="preserve">CC)변비    S)  -예방적 인 것 잘 챙겨주심  -건사료만 먹이심. 잘 먹음  -변을 못본지 5일 됨.   -소변은 봄. 물을 잘 마시는 지는 확인 잘 안됨. 변을 못봐서그런지 식욕이 떨어짐. 구토도 한번 함.  -2일 전 다른 병원에서 관장약을 받아왔음. 항문에 주입하라고 했는데 아마도 밖으로 다 흘러버린듯함. 아무런 효과 없었음.    -동거묘 1마리 있음.    O)  -뱃살이 많아 장기들이 잘 촉진되지 않음  -복부방사선: 결장에 변 정체    A)  -주사 마취 하에서 warm saline으로 관장, 변이 아주 많이 단단하지는 않아서 잘 꺼내지지 않음  -내복약 3일  -마취 회복동안 수액처치  -마취 전 검사 상 확인된 몇가지 사항 언급해드림. 추후 리첵 혹은 추가검사 필요    P)  -내복약 먹이고 증상 모니터링  </t>
    <phoneticPr fontId="1" type="noConversion"/>
  </si>
  <si>
    <t xml:space="preserve">송복순(ref.이솝)                        </t>
  </si>
  <si>
    <t>중성화</t>
    <phoneticPr fontId="1" type="noConversion"/>
  </si>
  <si>
    <t xml:space="preserve">CC: 여아중성화    History:  - 생리는 한번 했던것 같음.  - 컨디션, 식욕 이상 없음.  - 대소변 이상 없음.  - 금식완료.    O)  1. 신체검사  - GC: Bright, alert, responsive. BCS= 3/5, PLR: Normal, Pink mucous membrane, Normal skin turgor.    2. 혈액검사  *CBC: No remarkable findings    *S-chem: No remarkable findings    3. 방사선검사  * Thorax: No remarkable findings      A)  - 금일 수술 진행에 있어 특이 사항 없음.    P)  - 금일 오후 OHE 진행 예정    Sx) Ovariohysterectomy  1. Anesthesia   1) Premedication      - Butorphanol 0.2 mg/kg IV      - Midazolam 0.2 mg/kg IV      - Cefazolin 30 mg/kg IV      - Atropine 0.04 mg/kg SC   2) Induction: Propofol 5 mg/kg IV   3) Maintenance: Isoflurane    2. Surgical procedure  - Dorsal recumbency positioning.  - Skin incision from umbilicus to the middle point of the distance between umbilicus and pubic rim.  - Undermining the subcutaneous tissue.  - Abdominal wall median incision same as the skin incision length.  - Lt. proper ligament was secured by mosquito hemostat forcep and Lt. ovarian pedicle was identified.  - The pedicle was ligated by one circumferential ligation and one transfixation ligation and transected distal to the transfixation ligature.  - The Lt. broad ligament was severed manually.  - Same procedure was performed at the Rt. side.  - Uterine neck was ligated by one circumferential ligation and one transfixation ligation and transected distal to the transfixation ligature.  - Abdominal wall incision was closed by simple continuous suture using maxon 3-0  - Subcutaneous tissue and skin were closed routinely.      3. Surgical findings  - No remakable findings      Operator)  안승엽, DVM, PhD  VIP동물의료센터 외과 과장  Direct: 02-953-0075 (내선 203)  E-mail: vip_surgery@vipah.co.kr      P)  - 오늘 하루 입원 관리 후 내일 퇴원 예정.      * 입원주사처치  1. Cefazolin 25 mg/kg IV bid  2. Famotidine 0.5 mg/kg IV bid  3. Tramadol 4 mg/kg IV bid    </t>
  </si>
  <si>
    <t xml:space="preserve">진은혜                                  </t>
  </si>
  <si>
    <t xml:space="preserve">모닝콜                                  </t>
  </si>
  <si>
    <t>식욕부진(Anorexia)</t>
  </si>
  <si>
    <t>기력저하</t>
    <phoneticPr fontId="1" type="noConversion"/>
  </si>
  <si>
    <t xml:space="preserve">1.CC :  기력 저하    2.HPI   - 작년에 9~10월에 바베시아 감염 (유석동물병원 치료)    ::11월에 완치 소견  - 올해 1월에 재발    :: 3월에 완치 소견 받으심 , 당시 전반적인 혈액검사 하심  - 이 삼일전부터 기력 저하 보임    :: 식욕은 간식에만 일부, 음수력은 보통  - 배변은 양은 감소했으나 , 정상변 , 배뇨 양호  - 외부 기생충 은 따로 안하시고 계심    -  호흡은  양호한편  - 평상시 자주 복부에서 꼬로록 소리가 나는듯함    3.PHI   (1)MED : (-)  (2)SUR : 작년 11월 자궁축농증   (3)TRU : (-)  (4)VAC : 기초(+), 보강(-) , HW(+), 진드기(-)    4.Diet : 하이포앨러제닉(앨러지사료), 기타 일반사료 , 간 보조제 , 일반 간식,  table food(-)  5.EH : indoors, alone,  산책 하루에 1번  30분정도  6.Systemic   (1)GEN : 활력 및 식욕 저하   (2)Skin :지간쪽 소양감  (3)Nervous : -  (4)EENT :눈을 가려워함, 자주 긁음    (5)RES :(-)  (6)CV : (-)  (7)GI : (-)  (8)UR : (-)  (9)REP :(-)    O)  - PE: BAR, BCS 5/9  ,Normal SKT,Pink MM, CRT1sec  - Normal heart sound ,lung sound  - 오금 림프절 종대(+), 기타 체표림프절종대(-)  - Mild 한 복압항진(+)  - 눈 주변 발적 ,지간 부 발적(소양감)      A) - 지난 말, 올해초 바베시아 감염 기왕력 있던 환자로 , 기력저하, 식욕부진으로 내원  - 보호자님 , 제한된 혈액검사(CBC, 도말) 만 원하셔서, 당일 부분적으로 진행: CBC , 혈액도말 , Lac,  혈당  - 바베시아에 의한 빈혈 및 혈소판 감소증에 의한 기력저하 원인은 배제되었으며, 보호자님 추가 검사 원하시기 보다는 상태 모니터링 원하심   - 식욕 촉진제 및 유산균 제제 처방후 상태 모니터링 예정    P)- 4월 17일 상태 문의     - 보호자님 추후 상태 보시고 예약 예정     - 갑상선 검사 필요할듯  </t>
    <phoneticPr fontId="1" type="noConversion"/>
  </si>
  <si>
    <t xml:space="preserve">오경택                                  </t>
  </si>
  <si>
    <t xml:space="preserve">로미오                                  </t>
  </si>
  <si>
    <t>헛구역질</t>
    <phoneticPr fontId="1" type="noConversion"/>
  </si>
  <si>
    <t xml:space="preserve">498,000원 선결제하셨습니다 -준민    S) - 처방약중 가루약만 먹이심, 물약은 못먹이심      -  정상 변 내원 바로전 봄      - 다소 열이 있는것 같음      - 일반사료 및 습식에 식욕 없으며, 음수력 저하      - 활력 무기력한것같음      - 구토 없음    O)- CBC : Mild Anemia , Leukocytosis      - 혈액 도말:  Neutro : 70 , Lym 24  Mono :6 , Band 3/100 ,   Toxic+++ ( Formy , Basophlic)      - CRP 104      - CPL(-)      -PE) BAR, Pale Pink MM ,CRT 1sec , Normal SKT, T : 40.5 도 (내원당시)              Normal heart sound , Normal lung sound              복압 항진(+),              체표림프절 종대(-)    T : pm 4 :40.5       pm 6: 40.4       pm 8: 39.4    [방사선검사]  Finding &amp; DDx  - bone fragments in stomach and large intestine    [위장관 초음파]  Finding &amp; DDx  - intestinal ulcer  - early and mild pancreatitis  - bone ingesta or FB in stomach    Comment  - 현재 주병변은 소장내 궤양으로 판단되며, 궤양이 있는 소장 분절 주변으로 국소적인 복막염이 확인됨. 이전 뼈 음식물이 장벽에 손상을 주었을 가능성 높음,  - 그러나 아직 복막염이 심하지 않고,  복수 등의 perforation 을 의심할 만한 소견은 확인되지 않아, 해당 복막염은 궤양부위으로의 세균 침입 등에 의한 이차적인 병변일 가능성 높음.  - 저등도의 췌장염 소견이 확인되나, 임상증상의 메인일 가능성은 높지 않음. 그러나 위장관 병변 진행중에 췌장염의 악화가 동반될 수 있음.   - 위내 뼈로 의심되는 물질이 아직 확인되나 폐색을 유발할 만한 크기는 아님.  - 그러나 뼈 음식물이 장벽에 지속 손상을 줄 가능성은 배제할 수 없음.     Radiologist : 윤학영, DVM, PhD    A) [Foreginbody &amp; Intestinal ulcer &amp; Peritonitis]  - 이틀전 송아지 뼈 섭취 후 이물 의심되어 영상 검사상,위 및소장~대장 내 뼈 이물로 추정되는 음영 확인되었음  - 당시 내림 결장 까지 이동확인되어, 점차 이동할것으로 추정.하지만 이물 이동시 장내 염증 및 출혈등이 있을수 있음을 안내   - 열과 복통 증상,식욕부진 보일시 응급 내원 하실것을 안내드려 당일 응급 내원한 환자  - 당일 검사상, Fever (40.5도), 높은 CRP(104) 및 도말상 Toxic change 확인되어 이물에 의한 이차적으로 systemic infection 추정  - 영상검사상, 뼈 음식물에 의한 장벽손상으로, 소장내 궤양 및 소장 분절 주변으로 국소적인 복막염이 확인됨  - 입원 처치하여, 염증 수치 및 GI 궤쟝및 이물 이동 모니터링 예정    TX )  Metro 15 IV BID  Cefa 20 IV BID  Meto 0.5 IV BID  Tra 2 IV BID  Famo 0.5 IV BID  수크랄 1.5 CC TID  락토벳 1 포 SID , Low fat  (RER *1.3 = 200 Kcal)  하트만 유지 2.5 배 17.5ml/hr    P)  입원 이틀 처치 (상태 변동시 추가 입원 안내드림)      - 4월 18일 ( CBC , CRP ,도말) , 체온      - 4월 19일 CBC, CRP ,도말  복부 방사선 ,복부 초음파  </t>
    <phoneticPr fontId="1" type="noConversion"/>
  </si>
  <si>
    <t xml:space="preserve">정지영                                  </t>
  </si>
  <si>
    <t xml:space="preserve">S) 남아중성화수술    O)  - 혈액검사상 BUN 약간 상승외에는 특이소견 없음  - 항체검사     - 홍역 : 6    - 파보 : 5    - 항체형성 양호하여 1년에 한번씩 접종하시라고 안내드림    A)  - 중성화수술 진행함(zoletil 0.3ml IV)  - 내일 후처치하러 내원예정    P) 내일 후처치 및 다음주 일요일 실밥제거  </t>
  </si>
  <si>
    <t xml:space="preserve">치치                                    </t>
  </si>
  <si>
    <t xml:space="preserve">300,000원 선결제 -준민    S)  - 금식금수완료    O)  - Auscultation : 심/폐음 normal  - BT 38.7      Sx) Castration  1. Anesthesia   1) Premedication      - Cefazolin 30mg/kg IV      - Tramadol 4mg/kg IV     2) Anesthesia      - DZ 0.03ml/kg IV    2. Surgical procedure   - Scrotal midline incision   - Open type castration   - Orchiectomy with overhand hemostat ligation technique   - Skin closure with blue nylon 4-0 (2 knots)       C.E)  - 퇴원안내문 및 헥시딘 소독약 처방    P)  - 8/30 14:30 드레싱  </t>
  </si>
  <si>
    <t xml:space="preserve">마리페에치덱가도(ref.트윈스)            </t>
  </si>
  <si>
    <t xml:space="preserve">파올라                                  </t>
  </si>
  <si>
    <t>요척골 골절</t>
    <phoneticPr fontId="1" type="noConversion"/>
  </si>
  <si>
    <t xml:space="preserve">405.000원 결제완료 - 다올    [refer.] 트윈스AH    의뢰병원관련  - 진료전 전화완료 (O)   - 진료후 전화완료 (카톡)     주호소) 다리 골절    현증경과)  - 내원 한시간 전 처치대 높이 정도에서 보호자님 한눈 판 사이 뛰어내림. 골절이라고 의뢰병원에서 진단 받음  - 이전까지 특별한 증상 없이 컨디션 양호했음    예방접종)  - all done. 내외부 구제완료    사육환경)  - alone    사료)      O)  1. 신체검사  - Mental : alert  - T 38.6, HR   - BCS 3/5    2. 혈액검사  - CBC : NRF  - S/C : NRF  - Electrolytes : NRF      3. 영상검사  - Left distal raidus/ulna fx.    Dx/Ddx) Left Distal radius/ulna fx.      A)  - 요척골 골절로 익일 수술 위해 입원     Rx)  - 식이 : 익일 NPO    Tx)  - 수액처치 : N/S  - 주사제 :    Tramadol 3mg/kg IV   Cefazolin 20mg/kg IV    P)  - 익일 오전 수술상담 (10시반) 안승엽과장님  - 수술 비용 대략적으로 180-200 안내  </t>
    <phoneticPr fontId="1" type="noConversion"/>
  </si>
  <si>
    <t xml:space="preserve">권진원(ref.송도힐)                      </t>
  </si>
  <si>
    <t xml:space="preserve">진이                                    </t>
  </si>
  <si>
    <t>심낭 삼출액(Pericardial Effusion)</t>
  </si>
  <si>
    <t>Idiopathic pericardial effusion</t>
    <phoneticPr fontId="1" type="noConversion"/>
  </si>
  <si>
    <t>기침, 심낭수</t>
    <phoneticPr fontId="1" type="noConversion"/>
  </si>
  <si>
    <t xml:space="preserve">[refer.] 송도힐AH    의뢰병원관련  - 진료전 전화완료( o )   - 진료후 전화완료( o )     주호소)  기침, 심낭수    현증경과)  - 예전엔 기침 안하다가 한 달 전에 마른기침. 기절을 몇 번 해서 병원에 감(한 달 전쯤) 집에 오면 하다 기절 (처음 기절 시작). 기운이 빠지면서 기절, 심장병이 있을 것 같다고 간보제랑 심장약 먹고 있었음.   - 여행 간 사이에 숨을 쉬기 힘들어하고 고개를 젖히면서 호흡. 흉부가 빵빵해짐. (저번 주 토요일에 병원에 입원)  - 평소에 혀가 파래진 적은 없음.   - 예전보다 심장이 빨리 뛰는 것 같았음 어렸을 때부터. 나이 먹으면서 잘움직이지 않으려 하긴 하는데 크게 눈에 띄지 않음  - 병원에서 처치받고 상태 많이 호전됨 (오늘 오전 퇴원; 이뇨제 처치 받음)   - 식욕은 좋음    - 한 달 사이에 갑자기 안좋아진 것 같음  - 지금은 습식 사료 잘 먹음    * 중성화 여부 잘 모르심 (여자보호자는 했다고 하심)    예방접종)  - 예방접종 (-), 심장사상충 (+)    사육환경)  - indoor, 동거견 1 마리 (모견은 3년전에 사망)    사료)  일반건사료, 간식 (양고기 저키, 소세지), 고기(소고기, 돼지고기, 닭기) 사과      O)  1. 신체검사  - Mental : BAR  - T 38.7, HR 150 , RR 36  - Auscultation: heart (bilat. murmur g4) lung (no crackle)    - BP 150  - BCS 4/9  - MMC PINK, CRT &lt; 2 sec  - 탈수평가 :skin turgor delay, dry mucous membrane &lt; 5% dehydration    2. 혈액검사  CBC  - WBC 12800  - PCV 41.9  - PLT 71.0    S/C: NRF (lab 참조)    Elec  - Na+ 147 K+ 4.11 Cl- 102    D-dimer 0.2    CRP 49.6    Lac 1.9    3. ECG: tachycardia 외 특이사항 없음 (흥분; 189 bpm)      4. 영상검사  [방사선검사]  Finding &amp; DDx  - generalized cardiomegaly (globoid heart shape, VHS 11.9, increased sternal contact, LA bulge  - dilated pulmonary vein compared to pulmonary artery  - IVDD C6-7  - mild pulmonary edema (increased radiopacity at Rt caudal and middle lung field  - no collapse of Caudal vena cava  - bronchial collapse  - normal pleural membrane /mild pleural effusion (fissure line)    Comment)  - fissure line이 흉벽으로 갈수록 점점 넒어지는 양상이 아니기 때문에 정상 흉막이 방사선 빔을 수직으로 맞아 영상화 되었을 가능성이 높지만, 소량 흉수를 완전히 배제할 수는 없음.       [심장초음파]  Finding   날짜 18-4-17   LA/AO 1.92    LVIDd inc% 29.97    LVIDs inc% 1.25    EDVI 134.97    ESVI 22.85    RWT 0.31    LVMI 114.49    E peak 192.00    E/A 1.65    E/IVRT 2.87    E/E' 26.23    E'/A' 0.87    Tei index 0.63    MR d,e MR vel 4.93    PISA radius 4.80    PISA EROA 0.14    MV prolapse/AO 0.48    FS 50.31    EF 83.07    AV vel, profile 98.00    MPA/AO 0.95    PV vel, profile 61.00    TR d,e TR vel 5.18    SPAP 127.33        Echo DDx  - pericardial effusion  - MMVD  - mitral prolapse (moderate CTR (2nd tendon))  - severe MR  - increased LA pressure  - MTVD  - mild to moderate TR  - severe TR   - severe pulmonary hypertension  - ACVIM stage C    Comment  - 심낭수가 차있을 때는 심장 수치가 매우 달라질 수 있기 때문에, 심낭천자 이후 심장 초음파 진행하였음.  - 심낭수를 유발할만한 종괴가 뚜렸하게 확인되지 않음.   - 좌심방압이 매우 증가 되어 있고, 폐성고혈압도 매우 심하여 양심부전에 준한 관리 필요할 수 있음.     - 현재 흉수 복수가 뚜렸하지 않아 폐성고혈압에 의한 심낭수 발생 가능성이 높지 않지만, 완전히 배제할 수 없음.   - 심낭수 천자 에서 특별한 이상이 확인되지 않는다면 심장 초음파에서 보이지 않는 종양을 감별하기 위해 CT 촬영이 도움이 될 수 있음.   - CT 촬영에서 특별한 원인이 확인되지 않고, 추후 지속적으로 심낭수가 찬다면 pericardium의 fibrosis 가 유발 될 수 있는, pericardectomy가 추천될 수 있고 pericardium의 조직검사가 필요할 수 있음.      Radiologist : 윤학영, DVM, PhD  VIP동물의료센터 영상의학과 1과장  건국대학교 수의영상의학과 겸임교수  Direct : 02-953-0075 (내선 204)  E-mail: vip_radiology@vipah.co.kr    5. Pericardial effusion analysis  - TNCC 3000  - TP 4.6 Alb 1.8 PCV 0  - Cytology: some mesothelial cell, some RBCs, a few neutrophil, no infection    A) Idiopathic pericardial effusion, CVHD ACVIM stage C  - 혈액검사 특이점 보이지 않으며, 송도에서의 엑스레이 영상 상 복강 내 종괴 소견은 보이지 않음  - 본원 심장초음파 상에서 심낭수 확인되어 심낭수 천자 (35 ml; transudate 양상)   - 심낭수는 transudate이며 세포검사 상 감염체 보이지 않고, 특이점 발견되지 않음  - 심장초음파 상에서 심한 MR, TR 확인되며 volume overload 보이고 심한 폐성고혈압 확인됨. 좌심방 압력 높아져 있어 폐수종으로 발전 가능성 보임  - 호흡곤란 기절에 대해 심낭수보다는 심장기능의 문제였을 가능성 있으며 이뇨제 처치에 효과 있었던 것으로 보아 폐수종있었을 가능성있음. 심낭수로 인한 우심부전까지는 발전되지 않은 것으로 보임  - 심낭수는 중피세포종 등의 종양의 완전히 배제되지 않았으나 감염체 없으며 종괴 확인되지 않아 특발성일 가능성이 더 높음. 특발성 심낭수에 대해 pds 처방하고 심낭수 양상 모니터링. 효과 없을 시 pericardiectomy 등의 수술적 처치 고려 (보호자분 추후 생각해보신다고 함)  - 다른 지역병원에서 처방한 Atenolol 및 clopidogrel은 제외하고 sildenafil, pimobendan 추가    - 추후 신장평가 필요할 것으로 보임 (요검사, SDMA)    Tx)  - percardial centesis: 35 ml     Rx)  - 내복약 1:  pds 0.5 mg/kg PO bid  famotidine 0.5 mg/kg PO bid    - 내복약 2:  furosemide 2 mg/kg PO bid  enalapril 0.5 mg/kg PO bid  pimobendan 0.25 mg/kg PO bid  sildenafil 1 mg/kg PO bid    P)  - 2주간 pds와 심장약으로 관리하며 증상 모니터링할 예정이며 보호자분 거리 관계 상 송도 힐에서 관리받기로 하심  - 수술이 필요할 경우 재 내원  </t>
  </si>
  <si>
    <t xml:space="preserve">강지윤(ref.올리브)                      </t>
  </si>
  <si>
    <t>설사, 식욕부진</t>
    <phoneticPr fontId="1" type="noConversion"/>
  </si>
  <si>
    <t xml:space="preserve">[refer.]    의뢰병원관련  - 진료전 전화완료( o )   - 진료후 전화완료( o )   - 초진일 전화 안됨(  )  - 원장님 요청사항 : 금식중/ 수액처치중, CT 내시경, 폐색의심, 올리브병원    주호소)  - 설사, 배변곤란    현증경과)  - 한 달 전쯤 증상 생김(그 전부터 배변을 하는 것을 힘들어하긴 함) 변 색깔은 이상은 없었음.   - 지역병원에 소화제랑 지사제만 처방. 효과 없고 설사 더 심해짐. 약을 끊었더니 조금 나아짐  - 올리브를 처음 간건 저번주 금요일 쯤 설사가 잘 안나아서 갔음. 이 때부터는 점액변을 자주 봄.   - 분변검사, 엑스레이, 초음파 보고 괜찮아서 장염에 준해 처방. 약을 4번 먹었는데 그 때부터 밥을 안먹음  - 월요일 아침 다시 데려갔는데 다시 검사하고 입원하고 오늘 초음파보고 양상이 좀 달라져서 폐색이 의심된다하여 CT, 내시경 원하여 오심  - 구토는 항생제 먹고 구토 몇 번 함  - 식욕은 어제부터 전혀 없는 상태  - 아무 것도 못먹어서 (2일 정도) 튜브 장착 이야기 들으심    - 원래 식욕이 없어서 잘 주워먹는 성격은 아님. 비닐 핥는 버릇 이외에는 특별한 것은 없음    예방접종)  - 어렸을 때 한 두 번 맞기는 했고 그 이후로는 안하심  - 며칠 전에 구충제 먹음  - 심장사상충 가끔 해주심    사육환경)  - indoor, 동거묘 2 마리 (서로 썩 사이가 좋지는 않음)    사료)  - 뉴트로 시니어, (이전에 로얄캐닌 센서블 등) 간식 안먹음. no table food. 가끔 가쓰오부시 주면 잘 먹음    * 올리브 검사기록 의뢰병원자료에 첨부    O)  1. 신체검사  - Mental : depressed   - T 40.4, HR 168, RR 66  - BP 110  - BCS 3/9  - MMC pink, CRT 1 sec  - 탈수평가 : dry mucous membrane &lt; 5% dehydration    2. 혈액검사  CBC  - WBC 21260  - PCV 34.7  - PLT 24.6    Serum amyloid A : 16.3 (0~5 ug/ml)    Blood smear  : no toxic change    3. 영상검사  [복부초음파]  Finding &amp; DDx  - GB sludge  - Lt renal cyst  - Lt ADG 4.2 mm  Rt 3.7 mm  - feline gastrointestinal eosinophilic sclerosing fibroplasia/gastritis/lymphoma/other tumor  - enteritis/IBD/lymphoma of small intestine  - severe enteritis/IBD/eosinophilic sclerosing fibroplasia/other tumors of ileum and ascending and transverse colon  - colic metastasis of tumor/severe colic lymphadenopathy w/wo sublumbar lymphadenopathy  - early pancreatitis (normal size with hypoechogenicity  - pancreaticoduodenal, gastric, hepatic lymphadenopathy  - peritonitis    Comment  - 위와 회맹부 장분절의 생검 및 종괴화된 결장 림프절 장간막 림프절의 생검이 추천됨.     - 회맹부 앞쪽으로의 장 확장 소견은 보이지 않아, 구토 등의 증상이 있다면 위의 병변때문일 가능성이 높으며, 췌장염이 가중 시켰을 가능성을 배제할 수 없음.      Radiologist : 윤학영, DVM, PhD      A) Hyperplasia in iliocecal junction, abdominal ln. enlargement (Neoplasia susp., IBD susp.)  - 구토 및 설사에 대해 실시한 복부 초음파 상에서 위벽 비후 및 회맹부, 결장 장분절 비후 확인되어 종양 혹은 장염증성 병변 의심되는 상황  - 정확한 진단위해 Biopsy 추천되어 탐색적 개복술 통한 조직 생검 진행하기로 함 (회맹부, 결장, 위벽, 주변 림프절 등)  - 외과와 일정 상의하여 목요일 (4월 19일) 조직검사 진행하기로 함  - 입원 추천드렸으나 아이 스트레스 우려하여 집에 데려가기 원하심. 비식도 튜브 장착하여 유동식 및 물 공급 부탁드림. 올리브에서 처방한 약도 함께 먹이기로 하심    Rx)  - 식이 : 그린비아    Tx)  - 수액처치 : H/S 2.5 ml/kg/hr, H/S 20 ml/kg S/C  - Nasoesophageal tube 장착    P)  - 4월 19일 (목) 내원하여 조직검사 진행할 예정  - 조직검사 이후 입원처치  </t>
    <phoneticPr fontId="1" type="noConversion"/>
  </si>
  <si>
    <t xml:space="preserve">이동민                                  </t>
  </si>
  <si>
    <t xml:space="preserve">로아                                    </t>
  </si>
  <si>
    <t>Norwegian forest cat(노르웨이숲)</t>
  </si>
  <si>
    <t>중성화</t>
    <phoneticPr fontId="1" type="noConversion"/>
  </si>
  <si>
    <t xml:space="preserve">544,000원 수납-송이        S)  -특이사항 없음. 금식 확인    O)  -마취전 검사 결과 이상 없음    ***Radiographic findings    - vertebra width 4.1v  (normal)    - 특이소견 없음  ***Ultrasonographic findings - localized scan    - 양쪽난소, 자궁 특이소견 없음   - 회장 분절 일부의 점막하층에 저에코성의 층이 비후되어 있고, peyer's patch 로 생각됨    ***Impression    1년령 가량의 환자의 연령을 감안하면, peyer's patch 의 비후가 구토 등의 위장관 증상과 관련있을 가능성을 고려하여야 합니다.     A)    Sx) OHE  Dr. 조서현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NRF    </t>
    <phoneticPr fontId="1" type="noConversion"/>
  </si>
  <si>
    <t xml:space="preserve">박선진(ref.대학로)                      </t>
  </si>
  <si>
    <t xml:space="preserve">민해피                                  </t>
  </si>
  <si>
    <t>기력저하, 식도이물</t>
    <phoneticPr fontId="1" type="noConversion"/>
  </si>
  <si>
    <t xml:space="preserve">4/18 1.805.300 선납 - 수민      CC)목에 닭뼈 걸림    S)  -텃밭쪽 쓰레기통에 가서 보호자분 안계시는 동안 뼈를 뒤져서 먹음  -힘이 없어서 병원에 내원하셨었음, 구토 등 소화기 증상은 없었음  -식도와 위 내 이물 확인됨    O)  -마취 전 검사 양호  -방사선 검사 상 뼈 음영의 이물이 흉부식도 하부/위 내에서 확인됨.    Dr.조서현  Sx) Gastrotomy  1. Anesthesia   1) Premedication      - Cefazolin 30mg/kg IV      - Midazolam 0.1mg/kg IV      - Butorphanol 0.2mg/kg IV      - Atropine 0.04mg/kg IV     2) Induction: Propofol 6mg/kg IV     3) Maintenance: Isoflurane    2. Surgical procedure  - Midline incision from xiphoid to umblicus  - Retracted stomach, placed stay suture.  - Stomach packed off with soaked gauze  - incision made with No.11 scarpel blade.  - Removed FB   - double layer closure of stomach.  - Abdominal lavage with H/S  - Routine closure    3. Surgical findings  - 식도의 이물은 내시경을 통해 위로 안전하게 진입.  - 위내 다량의 닭뼈를 동반한 다양한 이물.      4. Comments  - 처방식 식이.  - 항생제 처치.      Operator)    조서현, DVM, MS  VIP동물의료센터 외과 과장  Direct: 02-953-0075 (내선 203)  E-mail: vip_surgery@vipah.co.kr    CE)  -수술 이후 남자 보호자분 내원하셔서 수술 관련 설명 드림. 여자보호자분께 비용(위절개술 180만+내시경33만, 그 외 검사/내복약값등 추가 가능)에 대한 고지 드렸고 동의 하에 진행했으나 남자보호자분은 비용에 동의하지 못하시는 편.   -수술 과정과 후유증, 합병증, 이후 입원관리에 대해 설명드리고 청구서 출력해드림.  -통상적으로 3일간 입원하며 환자의 회복 경과에 따라 입원 기간 및 검사가 상이할 수있음 고지. 3일 입원할 경우 금일 입원비는 1일만 청구되었고, 퇴원시 2일간의 입원처치비용/CRP검사 비용/퇴원 이후의 내복약값 등이 추가청구 될 예정이라고 말씀드림.  -술전 복부방사선, 술 후 복부방사선 촬영으로 2번 청구된 비용 중 3cut을 100% 처리 해드림.    P)  -술 후 입원하여 관리  -익일 CRP 검사  </t>
  </si>
  <si>
    <t xml:space="preserve">박유빈(ref.안암)                        </t>
  </si>
  <si>
    <t xml:space="preserve">하이디                                  </t>
  </si>
  <si>
    <t>Mastitis</t>
    <phoneticPr fontId="1" type="noConversion"/>
  </si>
  <si>
    <t>제왕절개 이후 발열, 오로</t>
    <phoneticPr fontId="1" type="noConversion"/>
  </si>
  <si>
    <t xml:space="preserve">5/13 800,000 원 선납 - 수민    안암원장님과 통화함 ; 서원장  보호자분 본원으로 바로 출발하신다고 함.     - 수술부위 염증이 있는 상태라고 함   - 보호자에게는 유선발달로 인해 충분히 그럴수 있다고 설명되었다고 함.   - 외음부 분비물은 오로 영향일수 있다고 설명되었다고 함.   - 안암 원장님께서 보호자께 비용지원을 좀 해줘야 하는 상황이라 보호자께 충분한 비용 DC 원하심.   - 보호자 내원하시면 이번 건에 한하여 20% DC 해드린다고 하시면 됩니다.     Dr.조서현    Subjective)    5/7 제왕절개 수술 진행하심.    새끼 두마리, 현재 모유 수유중.    지속적인 호흡곤란, 발적, 발열로,    5/11일 수술부위에서 농양 발생으로 해당부위 재수술 진행.    어제 증상 재발로 응급내원.     Objective)    Physical examination  술부확인   : 피하에 염증성 육아직 형성 및 혈액-농성 삼출물 발현중.  : 피하봉합 및 복강 suture의 염증으로 인해 녹은듯한 양상.  : 해당부위 세척 후 Dressing 도포.    Laboratory exaination  CBC : anemia  Elec : NRF  S-chem : NRF  Coag : NRF    [방사선검사]  Imaging Dx &amp; DDx  - Hepatomegaly  - Hip dysplasia  Comment  1. 흉부 양호  2. 중등도의 간 비대 관찰됨  3. 고관절의 Femoral head 변형 및 Acetabulum flattening 에 의한 아탈구    [복부초음파]  Imaging Dx &amp; DDx  - Endometritis  - Endometrial hematoma  - Mastitis  Comment  1. 양측 자궁각의 확장 (좌측 16.5 mm, 우측 19.0 mm), 벽 비후 및 자궁각 내 움직이지 않는 고에코 물질 저류  2. 술부 근처의 피하 비후 및 열감은 유선염으로 판단됨    Radiologist: 이현아, DVM, MS  VIP동물의료센터 영상의학과 2과장  Direct: 02-953-0075 (내선 204)  E-mail: vip_radiology@vipah.co.kr    Assessment)  Post-parturation anemia  mastitis  Subcutaneous inflammation  Uterine dilation      Plan)        Sx) OHE     1. Anesthesia   1) Premedication      - Cefazolin 30mg/kg IV      - Midazolam 0.1mg/kg IV      - Butorphanol 0.2mg/kg IV     2) Induction: Propofol 6mg/kg IV     3) Maintenance: Isoflurane    2. Surgical procedure  - OHE 완료    3. Surgical findings  - 복강의 부분적 opening 육아직 형성.  - 피하의 염증성 육아직 형성  - 복벽의 incision line 육아직 형성    4. Comments  - 염증세포 모두 제거 후 수술적 교정 완료.  - 하루간 입원.    퇴원시 항생제는 처방하지 않는쪽으로 고려중.      Operator)    조서현, DVM, MS  VIP동물의료센터 외과 과장  Direct: 02-953-0075 (내선 203)  E-mail: vip_surgery@vipah.co.kr    ** 추가비용 없습니다.  </t>
    <phoneticPr fontId="1" type="noConversion"/>
  </si>
  <si>
    <t xml:space="preserve">남생심(ref.포일)                        </t>
  </si>
  <si>
    <t xml:space="preserve">칸토                                    </t>
  </si>
  <si>
    <t>Gall bladder mucocele</t>
    <phoneticPr fontId="1" type="noConversion"/>
  </si>
  <si>
    <t>증상없음, 담낭점액종</t>
    <phoneticPr fontId="1" type="noConversion"/>
  </si>
  <si>
    <t xml:space="preserve">Sx) Castration, Resection for ruptured testicle  1. Anesthesia   1) Premedication      - Cefazolin 30mg/kg IV      - Midazolam 0.1mg/kg IV      - Butorphanol 0.2mg/kg IV         2) Induction: Propofol 6mg/kg IV     3) Maintenance: Isoflurane    2. Surgical procedure  - Round shape incision along the ruptured Rt. Testicle  - Dissected soft tissue, en bloc ligation performed and resected ruptured Rt. Testicle.  - Routine Castration performed for lt. side.  - Closure with veterinary soft tissue bond.    3. Surgical findings  - 파열된 우측의 고환 및 주변 염증, 부종.    4. Comments  - 술 후 우측 고환주변 조직의 감염에 주의해야 할 것으로 보임.      Operator)    조서현, DVM, MS  VIP동물의료센터 외과 과장  Direct: 02-953-0075 (내선 203)  E-mail: vip_surgery@vipah.co.kr    </t>
  </si>
  <si>
    <t xml:space="preserve">최승정                                  </t>
  </si>
  <si>
    <t xml:space="preserve">350,000원 결제완료 - 준민    S)  - 식이 습관이 불규칙   - 배변 배뇨 양호  - 금식 완료    O)  - T:38.8  P:104  - aus : normal  - CBC : NRF  - Chem : NRF    A)  - 남아중성화  Sx)  1. Anesthesia   1) Premedication    - Cefazolin 30mg/kg IV    - Tramadol 4mg/kg SC   2) Anesthesia : DZ 0.03ml/kg IV   3) Maintenance: Isoflurane  2. Surgical procedure  - prescrotal incision  - closed type castration  - orchiectomy with maxon 3-0 (double ligation)  - skin closure with blue nylon 4-0 (2 knots)  3. Surgical findings  - NRF  Operator) 황인선    P)  - 7월 22일 남중후처치 10시 Dr.김은진  - 7월 27일 실밥제거 6시30분 Dr.김종인  </t>
  </si>
  <si>
    <t xml:space="preserve">임지욱                                  </t>
  </si>
  <si>
    <t xml:space="preserve">모래                                    </t>
  </si>
  <si>
    <t>저혈압(Hypotension)</t>
  </si>
  <si>
    <t>Ascites, Hypoglycemia</t>
    <phoneticPr fontId="1" type="noConversion"/>
  </si>
  <si>
    <t>기력저하, 구토, 빈호흡, 복부팽만</t>
    <phoneticPr fontId="1" type="noConversion"/>
  </si>
  <si>
    <t xml:space="preserve">1,086,000원 선결제- 준민    s)  - 응급 내원  - 접종 후 기력 약간 저하 (이전 2차 접종 때도 하루 정도 기력저하 있었음)  - 어제 오전 구토 2회. 이후 간식, 사료 잘 먹었음.  - 저녁부터 숨가쁘고, 오늘 내원 전까지 밥/물 안먹음.  - 오후 갑자기 휘청거리다가 대자로 뻗어서 바로 데리고 오심    O)  1. P/E  - 내원 당시 stupor -&gt; depressed. 사지 간헐적 강직 및 opisthotonus  - BP 50 -&gt; 90-100mmHg  - BT 37.2, 복수 천자 이후 35.8    2. B/A    - CBC  : WBC 19.10, HCT 19.6  : 도말상 band cell 관찰됨    - S/C  : hypoglycemia BG 17 (accuchek), 13  : A/G 0.7    - Electrolytes    - NH3 68  - Lactate 0.7    [복부초음파]  Imaging Dx &amp; DDx  - Peritoneal effusion  Comment  1. 복강 내 다량의 무에코 복수  2. 간문맥의 확장 관찰되어 portal vein flow 측정하였으나 정상 범위로 확인됨  3. 림프절 등에서의 FIP 의심 병변은 확인되지 않음  Radiologist: 이현아, DVM, MS    - 복수검사  : yellowish, slightly turbid  : TNCC 17300, TP 5.2, A/G &lt; 0.4  : neutrophils + macrophages // pyogranulomatous  -&gt; exudate    Ddx) FIP    a)  - 저혈당성 쇼크로 현증 발생한 것으로 판단  - serum A/G 0.7로 확인되나, exudate 복수 A/G로 0.4 FIP 가능성이 매우 높을 것으로 판단됨. PCR 의뢰  - 복수 약 70ml 정도 제거 후 저체온/저혈압 발생.  - 입원 하 혈당 모니터링 및 추가 신경증상 여부 관찰 예정, FIP일 경우 매우 예후 불량할 것 고지하였으며 보호자분 안락사도 고려하고 계심.    tx.   - 2.5% D/S -&gt; 5% D/S + 붕붕 : 2 fold  - 저혈당시 20% Glu bolus    - Cefazolin  - Famotidine    p)  - 입원. 익일 김정국 팀장님께 인계  - CBC, 혈당, 혈압, 체중 (복수) 증가량, 신경증상 모니터링   </t>
    <phoneticPr fontId="1" type="noConversion"/>
  </si>
  <si>
    <t xml:space="preserve">박정은                                  </t>
  </si>
  <si>
    <t xml:space="preserve">루비                                    </t>
  </si>
  <si>
    <t>미용마취</t>
    <phoneticPr fontId="1" type="noConversion"/>
  </si>
  <si>
    <t xml:space="preserve">10역 얼컷 꼬리 다리방울 엉킴20- 아주 심하게 엉켜서 미용후 상처나 발진생길수 있다고 안내드림.     CC) 마취미용    S)  -이전 다른 지역병원에서 1년 단위로 미용마취 진행  -지금까지 3-4번 정도 진행  -뭉치(노란색) 마취 이후 항상 소변 확인. 그 외 특이사항 없음  -루비(회색)는 굉장히 스트레스에 예민함. 마취 후 유연증상 계속해서 확인됨    O)  -ascultation: normal. temp: 39.2  -미용 마무리 후 temp: 34.3 -&gt; heating -&gt; 37.1    Tx)  -D/Z (0.03  X BW) - 0.06 sid  -Atipamezola (D/Z 1/2) IM sid    C/E)  -미용 진행 후 체온 낮아 히팅 진행 후 체온/심박수 모두 정상범위 안으로 돌아왔으며 deep pain 에 대한 반응은 있으나 전반적으로 아이 움직임 거의 보이지 않으며 마취 회복 더딤  -아이 상태 불안정 하여 금일 야간 입원 진행 권해드림      </t>
  </si>
  <si>
    <t xml:space="preserve">발이                                    </t>
  </si>
  <si>
    <t xml:space="preserve">S) 여아중성화수술    O)  - 임신 5마리 확인됨  - 재개발지역에서 구조된아이라서 다시 돌아갈수도 없고, 타지역으로 방사를 위해서도 중성화가 필요한 상황이라 수술진행함    A)  - 수술시 특이사항 없었음      </t>
  </si>
  <si>
    <t xml:space="preserve">최초롱                                  </t>
  </si>
  <si>
    <t xml:space="preserve">산들이                                  </t>
  </si>
  <si>
    <t xml:space="preserve">1.CC :  급성구토      2.HPI   - 어제 아침부터 하루종일 구토함(20번 이상)   :: 대부분 흰색 거품토 , 식이성 구토 1회     - 오늘은 노란색 위액 구토 20번정도  -평소 헤어볼 구토 거희 없음, 2~3달에 한번 식이성 구토를 자주함  - 평소 끈 같은거 씹고  , 비닐을 물때도 있음  - 쓰레기통도 뒤지는 성격, 치킨 같은 음식의 뼈도 좋아함    ::화장품도 좋아함    ::작년에도 유사증상으로 타병원내원 ,세탁세제를 먹은듯  (특별한 진단 없었으며 ,항구토제 처방후 개선)  - 설사는 없음    3.PHI   (1)MED : (-)  (2)SUR : 5개월전  (3)TRU : (-)  (4)VAC :(+) , Hw(-)   4.Diet :일반사료 , 습식 캔 , Table food(-)   5.EH : Indoor , 동거묘 1 ,사이 좋음  6.Systemic    (1)GEN : 식욕저하(오늘아침부터 식욕,음수없음)  (2)Skin : -  (3)Nervous :-   (4)EENT : -  (5)RES : -  (6)CV : -  (7)GI : for this symptom      [복부초음파]  Finding &amp; DDx  - gastroenteritis  - jejunal and colic lymphadenopathy  - no evidence of FB or GI obstruction  - decreased GI motility    Comment  - obstruction 을 유발할만한 이물이나, 헤어볼은 관찰되지 않음.   - 저등도 GI inflammation 소견과 림프절 종대가 확인됨.   - 초음파상 확인되지 않는 위염등의 가능성은 배제할 수 없음.   - 위장관 대증 처치 후에도 지속증상이 있다면 조영제를 활용한 식도 위, 소장 운동성 평가가 도움이 될 수 있으나, fluoroscopy 없이 x-ray 만으로는 식도 운동성 평가는 제한될 수 있음.  - 또한 본 환자의 위,소장 운동성 저하는 현재 음식물이 없어서 일수도 있으나, hydro U/S에서 역시 운동성이 저하되어 있어, 국소적인 위나 소장의 중증 근무력증, 다른 내분비/대사 질환에 의한 소장 운동성 저하 가능성 역시 배제할 수 없음.     Radiologist : 윤학영, DVM, PhD    O)  1. PE)- BAR, BSC 4/9 , Normal SKT ,PInk MM, CRT 1sec           - No heart murmur , normal lung sound           - Abdominal pain(-)           - 체표림프절 종대(-)    2. 혈액검사 : NRF  3. 혈액 도말 :NRF  4. fPL : normal    A)   [Acute vomiting &amp; Gastroenteritis]  -이틀전 시작된 급성 구토로 내원한 환자로 과거 병력상,세탁세제와 선 이물을 먹는등 이물 가능성이 높은 상태로 내원  -당일 검사상, 환자의 전체적인 활력 양호 및 혈액검사와 영상검사에서 위장관 운동 저하 및 mild한 장염 이외의 특이소견은 발견되지않음   -구토 및 장염에 대한 대증처치와 탈수에 대한 피하수액 처치및 상태 모니터링 예정     TX) - Cerenia 0.1cc/kg SID        - 피하수액 NS 40cc/kg    RX)-Metro 10 /kg bid       -Cepha 30/kg bid       -Meto 0.4/kg bid       -Famo 0.5/kg bid       -수크랄 2.5cc bid       -응급약 : 세레니아 1T SID    P)-4월 26일 오전 11시 반 재검 예정  </t>
    <phoneticPr fontId="1" type="noConversion"/>
  </si>
  <si>
    <t xml:space="preserve">이애리(ref.우리)                        </t>
  </si>
  <si>
    <t xml:space="preserve">찌찌                                    </t>
  </si>
  <si>
    <t>Metastatic liver cancer</t>
    <phoneticPr fontId="1" type="noConversion"/>
  </si>
  <si>
    <t>식욕부진, 기력저하, 혈변</t>
    <phoneticPr fontId="1" type="noConversion"/>
  </si>
  <si>
    <t xml:space="preserve">설사나 아이 상태관련해서 따로 내복약 처방은 없는지 문의하셨고,  집에가서 아이 어떻게 케어해야하는지에 대해 수의사선생님 상담원하심  010-5619-1633    -민혜M    PM 4:40 전화드렸으나 부재 중 - Dr. 안    PM 6:15 보호자 통화 - Dr. 안  - 현재 증상에 대해서 처방받아야할 약들은 없는지 궁금해하심.  A: 오늘 검사한 것으로는 확진된 것이 없어 추가적인 검사가 필요하십니다. 우선적으로 약만받길 원하심다면 대증처치에 준한 설사약, 항구토제를 처방해드릴 순 있습니다.    - 가족간의 상의 후에 연락주시기로 함.        진료 후 원장님 통화 완료.    CC : 자궁축농증 의심  HPI : 이틀 전부터 식욕, 기력 떨어짐. 대변 볼 때 피설사를 봄. 끈적끈적했었음.    MED: -  SURG: 1-2년 전쯤 귀에 큰 혹을 제거하는 수술 받았음 (수술 후 시력을 잃음)  TRA: -  VAC: DHPPi and boosting none, 심장사상충 및 기생충 구제 하신적 없음.  ENV: Indoor, alone  DIET: 일반건사료, 닭가슴살. Table food (고기, 양배추 등) 급여    GC: 이틀 이전까지는 식욕 좋고 활력 좋았음.  SK: 발끝에 습진같은것들이 가끔 생김.  EENT: 시력없음. 치아관리는 못해주심. 집에서 귀세정 매일 해주심.  MS: 뒷다리를 조금 저는 편. (오른쪽)  CV: -  RE: -  GI: 이틀 전에 구토 증상.  UG: 유선종양 크게 있음.  NV: -    O)  1. 신체검사  GC : Mentation= Alert, responsive  /BCS= 4/5   MMC= Pink    /CRT &lt; 1.5 sec    /Skin turgor= normal  SK : 좌측 1, 2번 유선 사이 직경 10 cm 가량의 유선 종괴 (movable, febrile). 그 외 유선 전반에 걸친 5 mm 이상의 종괴 (피부차트 참고)  EENT :  MS :  CV : No cardiac murmur  RE :  GI :  UG :  NV :  Lym: Bilateral axillary LN, Inguinal LN, Popliteal LN enlargement    2. 혈액검사  * CBC  - Leukocytosis (23.67)  - Moderate regenerative anemia (29.4)  - Severe Thrombocytosis (1031)    * S-chem  - Severe hyperglycemia (437)  - Increased BUN (58), ALP (2449), ALT (121), GGT (137), Amyl, Lip  - Hyperphosphatemia (9.7)    * Elect  - Hyponatremia (138)  - Hypochloremia (101)    * C-reactive protein  - High (89.7)    3. 방사선검사  [복부방사선검사]  Finding &amp; DDx  - mass effect  - asites/peritonitis    [복부초음파]  Finding &amp; DDx  - GB sludge  - asites  - splenic EMH/lymphoid follicular hyperplasia/metastasis  - bilateral CKD  - Lt ADG 7.2 mm  Rt ADG 5.9 mm  - pancreatitis  - multiple hepatic metastasis/multiple hepatic nodule  - single pedunculated liver mass/mass originated from other organ  - MGT  - metastasis into bilateral inguinal  and axilliary LN  - bilateral inguinal fat hernia    Comment  - 내원 CC 인 양쪽 난소 자궁은 특이소견 확인되지 않음.  - 복강내 다량의 복수가 확인되며, 복수의 근원은 large pedunculated mass와 pancreatitis 일 가능성이 높음.   - large mass는 비장보다 간유래 가능성이 높지만, 깊은 곳에 연결부가 위치하여 초음파에서 뚜렷하게 영상화 되지 않음. CT 촬영을 통한 감별 추천됨.  - MGT 는 양쪽 inguinal and axilliary LN 모두로 전이 되어 있을 확률이 높음.   - large mass 이외에 간내에도 다발성 노듈이 확인되며, large mass와는 그 양상이 달라, MGT 의 전이를 배제할 수 없음.  - 복수 성상 검사 추천됨.     Radiologist : 윤학영, DVM, PhD      A)  - 현재까지 검사상 원거리 전이된 유선종양이 Main으로 보이며, 간의 다발성 종괴 및 큰 mass와 관련해서는 원발 종양과의 감별이 필요함. 현재 종양 상태에 대한 정확한 평가를 위해서는 CT검사가 필요함.  - 주증인 혈설사 및 구토 등의 소화기 증상에 대해, 췌장염과 간 종괴에 대한 영향일 가능성이 높아 보임. cPLI 등의 추가 검사 필요함.  - 높은 혈당이 확인되어 입원하 혈당관리 필요할 것으로 보임.  - 본 환자는 심장사상충에 대한 예방관리가 되어있지 않아 마취를 포함한 추가 검사 진행전에 심장사상충 검사가 요구됨.    - 복강 내 복수는 간 종괴에서부터 유래된 혈복수의 가능성이 있으며, 추가적인 실혈 방지를 위하여 간종괴 제거 수술이 가장 우선적인 순서로 고려됨. 여건에 따라서 OHE 및 좌측 유선 전적출이 동반 실시될 수도 있음. 하지만 수술에 앞서 CT 평가를 근거로 한 예후 판정 및 보호자 상담이 선행되어야 할 것.    TDx)  1. MGT  2. Liver masses    DDx)  1. Pancreatitis  2. Diabetes mellitus  3. Hyperadrenocorticism      P)  - 보호자분께 검사 결과 설명드리고, 치료를 위해서는 외과적으로는 CT, 내과적으로는 당뇨 및 췌장염, 쿠싱 진단을 위한 추가적인 검사가 필요하다고 설명드림. 보호자분께서 가족들과 상의 후 향후 계획에 대해서 전화주시기로 함.  - 유선적출술, 간종양 절제술 포함 외과적인 수술비용만 500만원 가량 예상된다고 안내드림.    CE)  - 검사결과 자궁축농증은 진단되지 않았고, 오히려 유선 종양과 간에서 유래된 종괴가 문제가 되고 있습니다. 현재 빈혈 등의 수치로 미루어보아 간에서 생긴 원발 종양, 또는 유선종양에서부터 전이된 간 종괴에서 출혈이 있는 것으로 추정됩니다.  - 수술적인 치료에 앞서 현재 암이 얼만큼 진행됐는지에 대한 평가를 위해서는 CT촬영이 필요합니다. 하지만 오늘 검사한 것 만으로도 말기 종양의 가능성이 높다는 것을 유추할 수 있습니다. 사실상 손쓰기 어려운 상황일 가능성이 높습니다.  - 어쨌든 정확한 상태에 대한 평가는 추가적인 검사를 필요로 합니다. 그와 수반된 여러가지 비용 발생이 있을 것이며, 외과 수술만 계획하더라도 500만원 정도는 족히 예상이 가능합니다.  </t>
    <phoneticPr fontId="1" type="noConversion"/>
  </si>
  <si>
    <t xml:space="preserve">이성휘                                  </t>
  </si>
  <si>
    <t>폐렴-흡인성(Pneumonia, Aspiration)</t>
  </si>
  <si>
    <t>호흡곤란</t>
    <phoneticPr fontId="1" type="noConversion"/>
  </si>
  <si>
    <t xml:space="preserve">아이 상태관련 전화상담 요청하심  010-2678-9808 여자 보호자님    응급내원    S)  - 탕수육 떨어뜨린것을 먹고 숨을 못쉬고 켁켁  - 호흡곤란과 피거품 물고 내원    O)  - 점막창백  - 호흡곤란과 코와 입안의 피거품 가득함  - 검사불가     Tx) 산소처치후 안정후 검사하기로 함    - 보호자분은 출근관계로 맡겨만 놓고 바로 가심  - 검사중에도 사망가능성 설명과 비용은 검사비용만 40~50만원나올수 있고, 입원처치만으로도 60~70만원정도 나올수 있고, 내시경이나 수술비용은 별도이고 이후 상담하시라고 했음  - 안내해드린 비용은 대략적인것이고 가감될수 있음 안내  - 급히 나오시느라 지갑을 가져오시지 않음  - 지불각서 작성, 퇴근후 결제하시겠다고 함    ------------  S)  - 소스 안 발린 탕수육 1조각 먹은 후 숨 못 쉬고 켁켁거리는 기침 보임. 오전에 응급내원함.  - 접종은 마지막 5차만 남음. 모두 진행 완료. 병원에서 접종함.     O)  - 청진 시 no murmur, no crackle.  - 호흡수 60 -&gt; 점차 증가.  - severe open pontanelle     - B/A : WBC 17000, CRP &lt;10    [방사선검사]  Finding &amp; DDx  - pulmonary hemorrhage/non-cardiogenic pulmonary edema/pneumonia (alveolar pattern overall lung field) w/wo aspiration pneumonia of Rt middle lung field (focal lobar sign)  - esophageal dilation    Comment  - 히스토리상 폐출혈 가능성 높고, 혈구토시 오연성 폐렴이 동반되었을 가능성 있음.   - TFAST 검사 추천됨.   - 식도 확장은 이물을 배제할 수 없음.  - 조영 검사 상 식도 이물 확인되지 않음. 식도 운동성 양호함.  [TFAST]  - 우중엽과 좌전엽의  B line 이 확인되며 일부 shred sign 이 확인되어 해당 폐는 폐출혈과 오연성 폐렴의 가능성이 높고,  - 다른 폐엽 들은 폐의 등쪽 보다는 모두 배쪽에서 간헐적인 B line이 확인되고, 등쪽은 상대적으로 정상적인 A line을 보여 비심인성 폐수종일 확률이 높지 않음.     A)  - 금일 오전 구토 증상에 의한 오연성폐렴으로 의심됨. 이에 준해 입원 처치 진행함.  - 다만 혈구토 보이며, 입원 중 배뇨 시 딥스틱 상 RBC 확인되는 바 응고계 장애나 출혈 가능성 존재함. 독성물질 중독에 의한 것도 고려해야함.     P) 입원 처치 진행. 익일 흉부 방사선 재촬영 및 CBC 측정 예정.   </t>
    <phoneticPr fontId="1" type="noConversion"/>
  </si>
  <si>
    <t xml:space="preserve">도신우                                  </t>
  </si>
  <si>
    <t xml:space="preserve">송도                                    </t>
  </si>
  <si>
    <t xml:space="preserve">500,000원 선결제 준민      S)  - 컨디션 양호  - 금식완료  - 여중위해 내원    O)  - T 39  P 120  - Aus : no murmur  - CBC : NRF  - Chem : NRF  - 피부열상부위 양호    A)  - OHE  Sx)  1. Anesthesia   1) Premedication      - Cefazolin 30mg/kg IV      - Butorphanol 0.2mg/kg IV   2) Induction: Propofol 6mg/kg IV   3) Maintenance: Isoflurane  2. Surgical procedure  - abdominal incision at middle 1/3 of xiphoid to pubis  - ovarian vessel double liagation w/ maxon 3-0 and transection  - broad ligament trasection w/ bovie  - uterine vessel double liagation w/ maxon 3-0 and transection  - abdominal closure w/ maxon 3-0  - subqutaneous closure w/ maxon 4-0  - skin closure w/ blue nylon    P)  - 6월 20일 6시 퇴원예정  </t>
  </si>
  <si>
    <t xml:space="preserve">이현정(ref.다온)                        </t>
  </si>
  <si>
    <t xml:space="preserve">푸름이                                  </t>
  </si>
  <si>
    <t>Hpatitis, Hypothyroidism, Gall bladder mucocele, Hyperadrenocorticism</t>
    <phoneticPr fontId="1" type="noConversion"/>
  </si>
  <si>
    <t>체중감소, 기력저하, 식욕부진, 황달, 기립불가</t>
    <phoneticPr fontId="1" type="noConversion"/>
  </si>
  <si>
    <t xml:space="preserve">[refer.다온]    의뢰병원관련  - 진료전 전화완료(O)   - 진료후 전화완료(O)   - 초진일 전화 안됨(  )  - 원장님 요청사항 : 급성 간수치 상승 및 황달 보여 담낭파열 가능성 평가 요청하심.    주호소)  - 급격한 체중감소, 기력저하, 식욕부진, 황달. 기립불가.    현증경과)  - 3주 이상 지속된 식욕부진과 급격한 기력저하로 병원 내원함. 원래 8kg 나가던 아이. 아에 3주 간 아무 것도 먹지 않았고, 보호자 분이 부분적으로 강급했음.   - 심한 탈수 보인다고 들었음. 일주일 간 입원처치 진행했고, 퇴원 하려던 중 담낭파열 의심되어 본원에 의뢰됨.   - 친정어머님이 키우시는 아이로 전후 사정 정확히 모르시나 이전까지 보행이나 다른 행동이상 등은 보이지 않음.  - 그 전 검진 병력 없으며, 눈이 안 보여서 안과검진만 받은 적 있음. 시력 회복 힘들단 얘기만 들었음.   - toxicosis 가능성 없음. 뭐 먹었을 가능성 없음.    - PUPD 있었음.     ** 다온 AH에서의 경과  - 내원 당시 severe hypovolemic shock 상태. 공격적인 수액처치 진행 후 익일 폐수종 발생의심되었고 심장초음파 상 경미한 MR 확인됨. 이후 LDDST 진행했고 쿠싱 진단하여 trilostane 복용 시작함.   - 점점 회복하여 퇴원 예정 중 금일 급격한 간수치 상승 및 황달 새로이 확인되어 담낭파열 감별위해 본원 refer 실시함.     - cefotaxime 50mg/kg BID, tramadol 2mg/kg BID, metronidazole 10mg/kg BID, Enrofloxacin 5mg/kg SID, Dalteparin 150IU/kg BID, Pimobendan 0.25mg/kg BID, trilostane 1mg/kg BID, famotidine, metoclopramide, doxycycline 처방함.    O)  1. 신체검사  - Mental : depressed  - T 36.9, P 192, R 18    - BP 80  - BCS 1/9  - MMC yellow, CRT    2. 혈액검사  - CBC : WBC 61000, HCT 32.2, PLT 404  - CRP : 90.1  - S/C : TBIL 2.7, ALB 2.2, NH3 17  - electrolytes : Na 142, K 2.39, Cl 98  - d-dimer 0.2  - cPL &lt;50  - T4 0.9    3. 영상검사  [복부초음파]  Finding &amp; DDx  - GB mucocele  - cholecystitis  - vacuolohepatopathy/cholangiohepatitis/chronic hepatitis  - CKD with bilateral renal calculi  - hyperadrenocorticism (Lt ADG 7.4   Rt ADG 9.2 mm)  - peritonitis  - mild cystitis  - UB calculi  - chronic pancreatitis  - ascites (echogenic)    Comment  - 현재 복강내 가스로 모든 장분절과 깊은 곳의 GB wall 의 이상은 확인되지 않은 상태임.  - GB 파열의 근거가 명확치 않음. cholecystitis 소견이 확인되어 chronic inflammation 에 의해 GB wall necrosis 가능성은 배제할 수 없음.  - 만성 췌장염 소견이 확인되나, 부종이 뚜렷하지 않아, 현 복막염의 원인은 GB necrosis 에 의한 bile leakage와 초음파상 확인되지 않은 GI 문제등을 배제할 수 없음.   - GB wall rupture 진단의 골드스탠다드로 초음파 조영이 추천됨. CT 는 초음파상 보이지 않았던 GI 문제나 담관 확장을 확인하는데 도움이 될 수 있음.     Radiologist : 윤학영, DVM, PhD      Dx/Ddx)  - GB mucocele (GB rupture/obstruction susp.)  - cholecystitis  - cholangiohepatitis  - peritonitis  - hyperadrenocortisism  - intracranial diseases (neurologic sign/ head turn, nystagmus)    A)  - 현재 담낭파열이 우선적으로 고려되나 명확한 증거들은 확인되지 않음. 오늘은 우선 안정화하고 내일 수치 변화 더 보일 시 다시 고려 예정.   - 현재로썬 마취 위험성 매우 큼. 수술 진행 시 마취 위험성 안고 진행해야함.     Rx)  - 식이 : royalcanin low fat liquid 2/3 RER   - 내복약 :   pimobendan 0.25mg/kg BID PO   trilostane 1mg/kg BID PO   silymarin 10mg/kg BID PO   acetylcysteine 20mg/kg BID PO   SAMe 20mg/kg SID PO   Vit E (그랑페롤) 400 IU SID PO    Tx)  - 수액처치 : N/S + KCl 30mgEq + taurine + ornipural + vit B + vit C + Hepamerz : 9.2 ml/hr (1 fold)  - nebulization NS w/ acetylcystein  - 주사제 :    cefotaxime 30mg/kg IV TID   metronidazole 15mg/kg IV BID   marbofloxacin 2mg/kg IM SID   famotidine 0.5mg/kg IV BID     - FFP 10ml/kg CRI    P)  - 입원.   - 익일 TBIL, ALT,AST, ALP,GGT 및 복초 진행. 필요 시 수술 고려될 수 있음.       </t>
    <phoneticPr fontId="1" type="noConversion"/>
  </si>
  <si>
    <t xml:space="preserve">오유림                                  </t>
  </si>
  <si>
    <t xml:space="preserve">푸딩                                    </t>
  </si>
  <si>
    <t xml:space="preserve">S)  - 식욕 활력 양호  - 배변 배뇨 양호  - 식이 : 퍼피용 사료  - 지역병원에서 5차 접종, 항체가 검사 완료  - 여아중성화 유치발치    O)  - T 39  - 잔존유치 : 502, 805    A)  Sx) OHE/ 502,805 extraction  1. Anesthesia   1) Premedication      - Cefazolin 30mg/kg IV      - Midazolam 0.1mg/kg IV      - Butorphanol 0.2mg/kg IV   2) Induction: Propofol 6mg/kg IV   3) Maintenance: Isoflurane  2. Surgical procedure  - abdominal midline incision 3/1 from ublicum to pubis  - ovarian vessels ligation w/maxon 3-0 and transection  - broad ligament transection w/ bovie  - uterine cervix and vessels ligation w/ maxon 3-0 and transection  - abdominal closure w/ maxon 3-0  - subcutaneous closure w/ maxon 4-0  - skin closure w/ blue nylon 3-0  3. Surgical findings  - NRF  Operator)  김종인    </t>
  </si>
  <si>
    <t xml:space="preserve">이정애(ref.쓰담쓰담)                    </t>
  </si>
  <si>
    <t xml:space="preserve">아미                                    </t>
  </si>
  <si>
    <t>식도이물, 구토</t>
    <phoneticPr fontId="1" type="noConversion"/>
  </si>
  <si>
    <t xml:space="preserve">의뢰병원 결과 발송    CC : 식도 이물 (사과)  HPI : 오늘 한 시간 전쯤에 사과 먹었는데 거품토를 함.    O)  1. 신체검사  GC : Mentation= B.A.R   /BCS= 4/5     /MMC= Pink    /PLR=  Normal    /CRT &lt; 1.5 sec     /Skin turgor= Normal  SK : -  EENT : -  MS : -  CV : No cardiac murmur on auscultation  RE : Normal lung sound on auscultation  GI : 진료 보는 동안 거품 구토.  UG : -  NV : -    2. 혈액검사  * CBC: No remarkable findings    * S-chem:  - Elevation of ALT  - Mild hyperalbuminemia      3. 방사선검사  * Thorax  - Radiopaque mass effect between heart base and diaphragm on lateral view.  - Esophageal dilatation cranial to the mass effect.    A)  Problem list  1. 식도 이물    Dx)  - Esophageal FB    P)  - 내시경을 통한 식도 이물 확인 후 소화 가능한 음식물일 경우 위장 안으로 밀어넣을 예정.  - 또는 다른 이물일 경우 내시경을 통한 제거 또는 위절개술이 동반될 가능성 있음.    * 내시경 검사  1. Anesthesia   1) Premedication      - Butorphanol 0.2 mg/kg IV   2) Induction: Propofol 6 mg/kg IV   3) Maintenance: Isoflurane    2. Endoscopy procedure  - 식도 내 다량의 저류된 거품 확인  - 거품 흡인 후 노란색의 식도 이물 확인 (사과로 추정)  - 내시경을 이용해 식도 이물을 위장 내로 부드럽게 밀어 넣음  - 이 후 식도 내 특이사항 검사.    3. Endoscopy findings  - 식도 이물 걸려있던 부위의 점상 출혈 확인됨.    4. Comments  - 식도 내 이물 위장관으로 넘어가 이 후 소화기관에서 무리 없이 소화시킬 것으로 보임.  - 식도내 점상 출혈 확인되어 식도염에 준한 내복약 처치 필요.      Operator)  안승엽, DVM, PhD  VIP동물의료센터 외과 과장  Direct: 02-953-0075 (내선 203)  E-mail: vip_surgery@vipah.co.kr    - 마취에서 특이사항 없이 각성 완료.    Tx)  Maropitant 1 mg/kg SC    Rx)  1. Famotidine 0.5 mg/kg PO bid  2. Silymarin 10 mg/kg PO bid  3. Sucralfate 5 cc PO bid      CE)  - 위식도 내시경을 통해 식도 이물은 문제 없이 위 안으로 밀어 넣었습니다. 다만 식도 내 점상 출혈 확인되어 식도염에 준한 내복약 복용 필요합니다.    - 아미는 음식물을 잘 씹지 않고 삼키는 습관이 있는 것으로 보입니다. 앞으로는 되도록 작은 크기의 음식물만 줄 수 있도록 해주시기 바랍니다.      Comments)  쓰담쓰담 동물병원 원장님. 아미는 오늘 식도 이물을 주증으로 내원하였습니다. 다행히 식도 이물은 내원 전에 먹이셨던 사과로 확인되어 무리한 작업 없이 내시경을 통해 위장 안으로 밀어넣는것으로 처치는 마무리되었습니다.  향 후 있을 수 있는 GI sign들에 대한 예방으로 항구토제 및 식도염에 준한 내복약 처방하였습니다. 식도 내 손상은 미약한 수준이라 특별한 증상 없이 완화될 것으로 보여 오늘로써 치료종료하도록 하겠습니다.    이 밖에 문의사항 있으실 경우 연락주시면 성심껏 답변 드리겠습니다.  </t>
    <phoneticPr fontId="1" type="noConversion"/>
  </si>
  <si>
    <t xml:space="preserve">최영심                                  </t>
  </si>
  <si>
    <t xml:space="preserve">연두                                    </t>
  </si>
  <si>
    <t xml:space="preserve">[생식기초음파]  Finding &amp; DDx  - bilateral abdominal cryptochidism     Comment  - 방광과 양쪽 신장사이 복외측 복벽 인근에서 복강내 잠복고환이 확인되며 전립선과 고환 사이 ductus deference가 복강내 확인됨.     Radiologist : 윤학영, DVM, PhD    Sx) Cryptochid resection surgery  1. Anesthesia   1) Premedication      - Cefazolin 30mg/kg IV      - Midazolam 0.1mg/kg IV      - Butorphanol 0.2mg/kg IV     2) Induction: Propofol 6mg/kg IV     3) Maintenance: Isoflurane    2. Surgical procedure  - Midline incision from xiphoid to pubis  - Identified both testicle on dorsal to urinary bladder.  - Ligate the vassels and removed testicles.  - Routine closure    3. Surgical findings  - NRF    4. Comments  - NRF      Operator)    조서현, DVM, MS  VIP동물의료센터 외과 과장  Direct: 02-953-0075 (내선 203)  E-mail: vip_surgery@vipah.co.kr    하루 입원후 퇴원, 통원치료 예정.  </t>
  </si>
  <si>
    <t xml:space="preserve">김윤경(ref.쓰담)                        </t>
  </si>
  <si>
    <t xml:space="preserve">김말이                                  </t>
  </si>
  <si>
    <t>혈구토</t>
    <phoneticPr fontId="1" type="noConversion"/>
  </si>
  <si>
    <t xml:space="preserve">    [refer.] 쓰담쓰담 ah    의뢰병원관련  - 진료전 전화완료( O )   - 진료후 전화완료( O )   - 초진일 전화 안됨( X )  - 원장님 요청사항 : 지속적인 혈구토로 인한 내시경 검사를 통한 이물확인.    주호소)  혈액성 구토    현증경과)  2일전부터 사료와 닭강정(순살) 먹은후 혈액성 구토 증상을 보여 쓰담쓰담병원에서 처치받으신 후 귀가 하셨으나, 증상 개선이 없어 본원에 의뢰주심.    예방접종)  all done, DW O    사육환경)  indoor, alone    사료)  normal dry food    O)  1. 신체검사  - Mental : Alert,   - BCS = 3/5  - MMC = Pink , CRT &lt; 1.5sec  - 탈수평가 : normal skin turgor    2. 혈액검사  CBC : NRF  Elec : NRF  Coag : NRF  CRP : NRF  cPLi : NRF      3. 영상검사     Radiographic examination  : 위내 이상소견 없음.  : 소장내 radioopaque한 소화물질 확인됨.  : 대장내 정상변 형성 소견.  : 흉부 방사선상 이상소견 없음.    U/S findings  : No remarkable findings    내시경 검사  : 위내 내시경검사시 이물은 확인되지 않으며, 점상 출혈을 동반한 위점막의 염증성 변화소견이 확인됨.    Dx/Ddx)  Hemorrhagic gastritis  Allergic gastritis    A)  현재 점상 출혈을 동반한 위염증상을 주증으로 기타 이상소견은 없는 것으로 확인됨.  식이에 의한 위염증상을 의심됨.    Rx)  - 식이 : 위장관계 처방식 권유.  - 내복약 : 위장관 보호제  Famotidine 0.5mg/kg PO BID  Misoprostol 5ug/kg PO BID  Silymarin 7.5mg/kg PO BID    Sucralfate 물약 식전 30분 2cc 복용.    P)    검사를 통해 응고부전, 급성췌장염, 위천공, 이물등을 rule-out 하였으며, 급성 위염으로 진단하였습니다.     식이관리와 내복약 복용을 통해 증상이 개선될 수 있을 것으로 생각됩니다.     간식을 주지 마시고, 식전 물약 2cc 복용.  식간, 식후에 위장관 보호제 급여.     5일간 내복약 복용 후 쓰담쓰담 동물병원으로 귀원 안내드림.  </t>
  </si>
  <si>
    <t xml:space="preserve">최연숙                                  </t>
  </si>
  <si>
    <t xml:space="preserve">태순                                    </t>
  </si>
  <si>
    <t>식욕부진, 연변</t>
    <phoneticPr fontId="1" type="noConversion"/>
  </si>
  <si>
    <t xml:space="preserve">1,341,000원 선결제 -준민    S) 식욕부진    O)  - 현재 일주일간 식욕부진 보임  - 구토는 없었음. 변은 약간 무른변을 본다고 함  - 황태국은 조금 먹었다고 함  - 체온 : 38.9도  - 외음부에서 적은양의 농성분비물 흘러나옴    &lt;혈액검사&gt;  - 전해질 불균형  - mild anemia  - 알부민 저하      [복부초음파_Full scan]  Imaging Dx &amp; DDx  - Hepatic nodular hyperplasia  - Uterine complex (pyometra / hemometra)  - Acute pancreatitis  Comment  1. 간 실질 전반적으로 양호하며 고에코 결절 1개 관찰됨 / 양성 가능성 높게 판단되며 초음파검사로의 모니터링 추천됨  2. 양측 자궁각의 벽 비후 및 확장, echogenic sludge 관찰됨 (좌측 30.5 mm, 우측 34.6 mm)  3. 췌장의 비후 (12.9 mm) 및 에코 저하   Radiologist: 이현아, DVM, MS    A)  - 심한 자궁축농증 확인됨  - 자궁축농증으로 인해 수술이후 신부전, 빈혈, 폐수종등 나타날수 있음  - 금일 수술이후 입원기간은 대략 3일~7일까지 입원해야할수 있음    </t>
  </si>
  <si>
    <t xml:space="preserve">김미애(ref.해마루)                      </t>
  </si>
  <si>
    <t xml:space="preserve">뷰리                                    </t>
  </si>
  <si>
    <t>갑상선기능저하증(Hypothyoidism)</t>
  </si>
  <si>
    <t>Brain atropy, Liver cancer, Hypothyroidism</t>
    <phoneticPr fontId="1" type="noConversion"/>
  </si>
  <si>
    <t>기력저하, 의식저하, 발작</t>
    <phoneticPr fontId="1" type="noConversion"/>
  </si>
  <si>
    <t xml:space="preserve">342,000원 선결제 - 송이    CC : 의식저하   HPI : 금일 오전부터 급격한 기력 및 의식저하 확인.    S&gt;  - 해마루에서 관리받고 계셨고 오늘부터 기력/의식 저하.  - 최근(2주전) 발작이후 기립불능  - 지난주부터 본원에서 침치료 받으셨음  - Brain atropy 및 Idiopathic epilepsy ,간종양, 갑상선 기능저하증 등이 확인된 환자    기처방약 : 발작 / 갑상선약/ 항생제/ 간보호제    O&gt;  - 6~7% dehydration  - 말초혈관 수축 두드러짐  - 말단 냉감 확인됨    - WBC (Toxic change gr1 / Monocytosis )  - BUN77 , Crea 0.8  - ALP6658 , ALT 1632 , TP 7.9 , Alb 2.9  - CRP 62 / Lactate 1.7  - NH3 20    Tx&gt;  - 감압처치 ( Mannitol 1mg/kg 15min + Furo 1mg/kg bid )  - 항경련제 ( Levetiracetam 20mg/kg TID )    A&gt;  - 초기 내원시 stupor에 가까운 mental state였고 수액처치후 depress상태로 재조정됨.    P&amp;CE&gt;  - 금일은 mental state 개선과 바이탈 유지 및 발작에 대한 예방쪽으로 목표설정.    </t>
  </si>
  <si>
    <t xml:space="preserve">최승애(ref.주)                          </t>
  </si>
  <si>
    <t>유선 종양(Mammary Gland Tumors)</t>
  </si>
  <si>
    <t>유선종양</t>
    <phoneticPr fontId="1" type="noConversion"/>
  </si>
  <si>
    <t xml:space="preserve">[refer.주]    의뢰병원관련  - 진료전 전화완료(O)   - 진료후 전화완료(O)   - 초진일 전화 안됨(  )  - 원장님 요청사항 :    주호소)  유선종양    현증경과)  - 유선종양 때문에 내원. 3년 전부터 확인되었고, 슬슬 커진 것으로 보임.   - 식욕 양호하고 배변 양호함. 최근 약간의 체중감소된 것으로 보이나 보호자 분이 느끼진 못 하심.   - 활력 양호.   - 허벅지 뒤에도 종괴 있음.     예방접종)  - 접종 되어 있지 않음. HW (-). 1년 전에는 사상충검사 상 음성.    사육환경)  - indoor. alone.    사료)  - 일반사료.     O)  1. 신체검사  - Mental : alert  - T 38.8, HR 174, RR 24  - BP 170  - BCS 2/9  - MGT : R4 1.6x3, R5 1cm, L2 2cm, L3 1cm, L4 5.2x6.8cm(열감 동반), L5 2.4x2.9cm    2. 혈액검사  - d-dimer 0.4  - 이외 다른 특이사항 없음.     3. 영상검사  [방사선검사]  Finding &amp; DDx  - bronchointerstitial pattern  - shoulder DJD  - MGT  - constipation    [복부초음파]  Finding &amp; DDx  - GB sludge  - CKD  - hyperadrenocorticism (Lt ADG 7.4 mm  Rt ADG 5.8 mm)  - metastasis of MGT into bilateral inguinal LN and Lt axil LN  - chronic pancreatitis    Radiologist : 윤학영, DVM, PhD      Dx/Ddx)  - mammary gland tumor  - metastasis sups.     A)  - 유선종괴에 열감도 느껴지는 바, 유선염 동반가능성 높음.   - 유선종양 양쪽 전적출 필요함. 다만 axillary L/N까지 종대되어 있어 전이가능성 높을 것으로 생각됨. 따라서 수술은 종양 치료적 목적보다는 완화목적에 가까움을 설명드림.   - 치료적 목적으로는 유선종양과 주변 종대된 체표림프절 함께 제거하고 항암치료 연이어 고려해볼 수 있음.   - 정확한 전이평가를 위해선 CT 촬영이 요구됨.    P)  - 보호자 분 비용부담으로 인해 수술 고민해보신다고 함. 결정 후 연락주실 예정.      </t>
    <phoneticPr fontId="1" type="noConversion"/>
  </si>
  <si>
    <t xml:space="preserve">백송이                                  </t>
  </si>
  <si>
    <t xml:space="preserve">쭈쭈                                    </t>
  </si>
  <si>
    <t xml:space="preserve">cc: 신장체크    S)  - 2015년 구토증상으로 지역 병원 내원 시  CREA 수치 2.6   - 이 후 루비날,처방사료, 크레메진 계속 먹이시다가 최근 한달간 먹이지 않음  - 2015년 이 후  신장재검 하지 않으심  - 음수량, 식욕 양호  - 최근들어 약간의 기력, 식욕 저하보이는 느낌이라 내원하심  - 배뇨는 양호하나 양이 적은 편    O)  - auculation: no murmur  - 혈액검사  : glucose 208(high)  : CREA 2.1(high)  : hypernatremia(162)  : hypercalcemia(1.54)  : ph 6.99/BEecf-20.5/HCO3 8.6(low)    tx.  - DZ 0.03ml/kg IM  - 산증교정  :NAHCO3 0.3*몸무게*20.5*0.25 IV    [복부초음파]  Finding &amp; DDx  - GB sludge  - nephritis/CKD w/wo hypoplasia (small kidney with normal contour , hyperechoic foci in bilateral renal medulla and hyperechoic medulla)  - Lt ADG 3.5 mm Rt ADG 2.9 mm  - RK 24.4 mm  LK 24.5  - 이외 특이소견은 확인되지 않음.    Comment  - 방광내 뇨가 없어 방광천자 진행 못하였음. 방광벽 두께 판단하기 어려움.       Radiologist : 윤학영, DVM, PhD    A)  - SDMA 결과에 따라 신장보조제 여부 결정  - 현재 산증 및 전해질 불균형 관찰되므로 지속적인 모니터링 필요하나 불가능한 상황이므로 평소 소변양상 및 식욕, 활력 평가가 중요함  - 소변검사용 모래 사용하여 가능하면 소변검사로 아이상태 RECHECK     P)  - SDMA결과 전화로 안내 후 재진일 잡을 예정.    </t>
  </si>
  <si>
    <t xml:space="preserve">강창형                                  </t>
  </si>
  <si>
    <t xml:space="preserve">메롱                                    </t>
  </si>
  <si>
    <t>Intervertebral disc disease, Bronchitis</t>
    <phoneticPr fontId="1" type="noConversion"/>
  </si>
  <si>
    <t>-각 검사 비용 설명 안내완료  -어머님 적극적이 처치 원하지 않음      CC) 발작 후 내원    S)  -3시 반부터 1시간 정도 발작 진행. 3시간 뒤 병원 내원하김  -간헐적으로 발작 전조 의심되는 증상 확인됬었음  -내원 전날 유연증상/ 눈이 풀림  -이렇게 심한 발작은 처음 확인됨  -최근 한 달 전부터 식욕 저하 확인. 하루 1끼 간식만 제공  -한 달 전 2층 높이에서 아이 굴렀음.이후 병원 내원 여부 확인되지 않음  -금일 간식 먹은</t>
  </si>
  <si>
    <t xml:space="preserve">김태욱                                  </t>
  </si>
  <si>
    <t xml:space="preserve">노랭이                                  </t>
  </si>
  <si>
    <t>사산</t>
    <phoneticPr fontId="1" type="noConversion"/>
  </si>
  <si>
    <t xml:space="preserve">323,200원 결제완료 -휘린   S&gt;  - 집 주변에서 밥주던 아이인데 사산한거 같아서 데리고 오심  - 상태 어떤지 치료해줄 수 있는 상황인지 내원하심  - 길고양이라 기왕력등을 알수없음.  - 노랭이 주위에 처음보는 닭고기가 널려있었는데 닭고기에 살서제를 뭍혀논건 아닌가 의심이 된다고 하심.    O&gt;  - 내원 당시 태아 머리가 외음부에 꽃혀있던 상태  - 방사선상 경추부터 후방의 척추체가 복강내에서 확인됨  - 잔존태아 확인차 방사선/복초 진행 --&gt; 잔존태아 없음.  - HCT 36 WBC 6,100 SAA 88.3 PLT 24.6  - BP 측정불가 --&gt; 100 ( PM10 )  - BUN 60.9 Crea1.7 P 9.1 Lac 2.8  - pH 7.06  Na 134 K 6.7 Cl 103 --산증 교정후--&gt;pH 7.29 Na 138 K 4.01 Cl 103    [복부초음파]  Finding &amp; DDx  - nephritis/CKD  - 잔존 태아 없음.  - postpartum uterus   - adrenomegaly (Lt ADG 6.3 mm  Rt ADG 5.1 mm)  - mild UB sludge  - mastitis/breast engorgement (hyperechoic and enlarged mammary gland)    Comment  - 아직 오로나 출혈이 완전히 배출되지 않았고, 역행성 감염에 노출되어 있는 상태로 판단됨.  - 농성 삼출물이 나오기전 예방적 항생제 추천되며, 항생제에도 농성 삼출물이 나올 경우, OHE 추천됨.  - 부신종대로 추 후 쿠싱/당뇨/아크로메갈리 등의 감별이 필요할 수 있으며, 모두 배제될 경우, incidental hyperplasia로 진단.     Radiologist : 윤학영, DVM, PhD    A&gt;  - 아이는 사산된것으로 추정해 Extraction 진행.  - Acidosis 확인.(pH 7.06) . Dystocia로 인해 유발된 shcok에 의한것으로 추정.  - 혈압이 측정되지 않을정도로 사지정맥 혈관 수축과 8%내외 탈수확인됨  - mild Azotemia 식욕은 양호    Tx&gt;  - 하트만 Solution 15ml/kg IV --&gt; H/D 1.5 fold  - Nahco3 2mEq/kg CRI ( 20 min )  - HHS 처치( 2.5ml/kg ):11.7% NaCl 과 주사용수 희석해서 IV  - 예방적 항생제 Cepha 22mg/kg bid IV  - 식이 테스트(츄르) : Positive   - 식이 a/d can    P&gt;   - CBC / B,C,P / 전해질    노랭이는 PM10시 현재 바이탈 안정적이고 오로의 누출은 더뎌진 상태이고 식욕도 양호한 상태입니다. 보호자분께서 선행으로 병원에 데리고 오셨는데 생각하셨던것보다 비용이 많이 나와서 20%할인 해드렸고 검사는 최소한으로 하기로 얘기가 되었고 산후 회복되면 바로 퇴원 예정입니다.  (3일정도 입원 안내드린 상태입니다)  </t>
  </si>
  <si>
    <t xml:space="preserve">vip동물의료센터                         </t>
  </si>
  <si>
    <t xml:space="preserve">얌돌이                                  </t>
  </si>
  <si>
    <t>Null</t>
    <phoneticPr fontId="1" type="noConversion"/>
  </si>
  <si>
    <t xml:space="preserve">정고욱                                  </t>
  </si>
  <si>
    <t>Dogo Argentino(도고 아르젠티노)</t>
  </si>
  <si>
    <t>콧물, 기침</t>
    <phoneticPr fontId="1" type="noConversion"/>
  </si>
  <si>
    <t xml:space="preserve">S)  - 2~3일전부터 노란콧물, 기침증상 나타나며 코가 건조함    - 최근 두달동안 훈련소에서 지낸 이력 있음   - 최근 이사하셨다고 함   - 구토는 없었음     O)   - 심음 양호   - 안정적으로 수면~panting 반복 / 흥분시 빈호흡 나타남  - 비루: 화농성, 출혈성   - BT 39.6 P 90 R panting   - CDV/CIV kit (-)/(-)  - BA  : Leukocytosis (WBC 28000) / Neutrophilia (23000)   : Hyperglobulinemia   - Lactate 1.3  - CRP 103     - X-ray  : 폐 우중엽 consolidation 확인   : Bronchial pattern    A)  - 세균성 폐렴 (sus)  : 구토 히스토리는 없어 오연성 폐렴 가능성은 떨어짐  : 전염병 가능성 있음. 홍역/인플루엔자 키트 음성이나 호흡기 PCR 검사를 통한 정확한 원인체 파악 필요합니다.   : 화농성 삼출물 확인되어 항감수 의뢰함   : 비염 병발 배제할 수 없음     - 전반적인 식욕, 활력은 양호하나 폐 병변, 호흡기 증상 개선, 염증수치 개선될 때까지 입원처치 필요합니다. (입원기간 약 5일, 입원 비용 250만원 고지드림)   - 하네스가 아닌 목줄은 기도자극되어 기침 더 심해질 수 있으므로 추후 목줄 교체 부탁드립니다.       Tx)   - 내복약  : Famo 1T BID   : Doxy 2 cap BID  : NAC 2 cap/BID  : 락타목스 2 T/BID     P)   - CRP 측정     </t>
  </si>
  <si>
    <t xml:space="preserve">이하응                                  </t>
  </si>
  <si>
    <t xml:space="preserve">주노                                    </t>
  </si>
  <si>
    <t>통증, 눈을 못뜸</t>
    <phoneticPr fontId="1" type="noConversion"/>
  </si>
  <si>
    <t xml:space="preserve">S&gt;  - 어제부터 왼쪽눈 잘 못뜨고 아파하는것 같다고하심  - 재채기 증상 있음 (한번하면 4~5회)  - 로얄캐닌 인도어랑 헤어스킨 섞어서  - 피쉬페스트 + 마이뷰 영양제 (최근1주일전 주시기 시작) 급여  - 동거묘 2마리 더있음  - 어릴때 예방접종 다 해주심    O&gt;  - 좌측 각막의 깊고 넓은범위의 손상확인됨  - 우측 안압 40 / 좌측 안압 35     Tx&gt;  - 금일 오후2시 제3안검플랩 수술진행  - 항생안약(오플로삭신) - 1일4회 점안투약 안내    P&gt;  - 일주일 뒤 실밥제거 예정 (5월7일 오전10시30분 예약)  - 안압의 경우 아이가 너무 흥분상태라 리첵시 재측정 예정  - 고양이 호흡기 pcr 의뢰 (팝애니랩)  </t>
  </si>
  <si>
    <t xml:space="preserve">김유리                                  </t>
  </si>
  <si>
    <t xml:space="preserve">모카                                    </t>
  </si>
  <si>
    <t xml:space="preserve">S)  - 식욕 활력 양호  - 배변 배뇨 양호  - 금식완료    O)  - T 39   - Aus : no murmur  - CBC : NRF  - Chem : NRF  - x-ray : NRF    A)  - 여아중성화  Sx)  1. Anesthesia   1) Premedication      - Cefazolin 30mg/kg IV      - Butorphanol 0.2mg/kg IV   2) Induction: Propofol 6mg/kg IV   3) Maintenance: Isoflurane   2. Surgical procedure   OHE  - abdominal midline incision 3/1 from umbilicus to pubis  - ligated the ovarian vessels w/ maxon 3-0 and transected  - transected broad ligament w/ bovie  - figure eight suture at the cervix w/ maxon 3-0 and transected  - abdominal closure w/ maxon 3-0  - skin closure w/ blue nylon 4-0  3. Surgical findings  - NRF    Operator)  김종인 수의사    P)  - 10시30분 퇴원 Dr.종  </t>
  </si>
  <si>
    <t xml:space="preserve">채세윤                                  </t>
  </si>
  <si>
    <t xml:space="preserve">뚜이                                    </t>
  </si>
  <si>
    <t xml:space="preserve">500,000원 결제완료 - 민혜    S)  - 금식/금수 완료  - 활력 식욕 너무좋아요  - 구토나 설사없고  - 기침 콧물없음  - 일주일전부터 눈곱이 좀 껴요    O)  - Auscultation : 심/폐음 normal  - BT 39.4  - MMC pink / CRT &lt;1.5 sec / Skin turgor normal  - 양측 눈 깨끗한편. 깜빡임없음. 발적/부종 등 없음    Sx) OHE by 김은진/안승엽  1. Anesthesia   1) Premedication      - Cefazolin 30mg/kg IV      - Butorphanol 0.2mg/kg IV      - Cefovecin 8mg/kg SC   2) Induction: Propofol 6mg/kg   3) Maintenance: Isoflurane    2. Surgical procedure  - Abdominal midline incision from umbilicus to pubis center of 1/3  - Blunt dissection of subcutaneous used to Metzenbaum scissor  - Linea alba idetified and incised used to Mayo scissor  - Traction is be placed on the proper ligament of the ovary  - Ovarian vessels and suspensory ligament double ligated w/ maxon 3-0 and transected  - Transected broad ligament  - Cervix and uterine vessels double ligated w/ maxon 3-0 and transected  - Routine abdominal closure w/ maxon 3-0 and nylon 4-0     3. Surgical findings  - N.R.F    Tx)  입원 중 처치  - Famotidine 0.5mg/kg BID IV  - Tramadol 2mg/kg BID IV  - Taurine 1cc BID IV    P)  - 내일 오후 2시 퇴원 예정  - 환묘복 선택하심  - 소독약 드려야함  </t>
  </si>
  <si>
    <t xml:space="preserve">망치                                    </t>
  </si>
  <si>
    <t>코막힘, 콧물, 결막충혈</t>
    <phoneticPr fontId="1" type="noConversion"/>
  </si>
  <si>
    <t xml:space="preserve">S) FURD, 귀진드기    O)  - 보호소에서 데리고 온 아이라고 하심  - 심한 코막힘, 콧물, 결막충혈  - 식욕은 양호하다고 함  - 탈수 8%    &lt;혈액검사&gt;  - 고혈당  - 염증수치 상승(22)    &lt;흉부방사선&gt;  - mild한 bronchopneumonia 소견    A)  - 당분간 입원치료 예정    P) 분무치료, 입원유지  </t>
  </si>
  <si>
    <t xml:space="preserve">이기성                                  </t>
  </si>
  <si>
    <t xml:space="preserve">이웅                                    </t>
  </si>
  <si>
    <t xml:space="preserve">CC)중성화수술    S)  -금식 잘 시켰음    Sx) Castration  1. Anesthesia   1) Premedication      - Cefazolin 30mg/kg IV      - Tramadol 0.4mg/kg IV     2) Anesthesia      - DZ 0.03ml/kg IV    2. Surgical procedure   - Scrotal midline incision   - Open type castration  - Orchiectomy with overhand hemostat ligation technique : 고양이   - Skin closure with blue nylon 4-0 (1 knots)    P)  -내일 드레싱 위해 내원  -7/30 11:00 발사  </t>
  </si>
  <si>
    <t xml:space="preserve">양민주                                  </t>
  </si>
  <si>
    <t xml:space="preserve">재니                                    </t>
  </si>
  <si>
    <t>설사 - 급성()</t>
  </si>
  <si>
    <t>설사</t>
    <phoneticPr fontId="1" type="noConversion"/>
  </si>
  <si>
    <t xml:space="preserve">CC : 설사    S)-오늘 새볔 2시에 묽은 변 발견함     -소량의 묽은 점액변양상 (혈변을 보지 않음)     -어제 저녁에 간식 급여하였지만 먹지않음     -이틀전 및 어제 고기 급여하심 (이틀전 잘먹었으나 , 어제는 잘안먹었음)     -배에  꼬로록 소리들림     -기초 접종(+) , 내부기생충(-) , 심장사상충(+)     -평소 날파리등을 주어먹는 성격 (이물 가능성 있음)      -식욕은 전혀 없음, 음수는 있는것 같음     -배뇨는 정상 확인됨    O)-T: 38.3      -PE  : BAR , Normal SKT, Pink MM, CRT 1sec               Abdominal pain (-)      -혈액도말: NRF      -혈액검사 : NRF    A)-급성 설사로 내원한 환자로, 최근 고기 급여등의 식이변화에 의한 식이성 원인인것으로 판단됨     -장염에 준한 대증처치 후 상태 모니터링 예정    RX ) Metro 10 /BID PO         Amocra 12.5/BID PO         Famo 0.5/BID PO          Tra 2/BID PO         Meto 0.4/BID PO         락토벳 1포 SID PO        I/D can    P)7월 22일 오후 3시반 재검        </t>
  </si>
  <si>
    <t xml:space="preserve">강수아                                  </t>
  </si>
  <si>
    <t xml:space="preserve">쿠로                                    </t>
  </si>
  <si>
    <t xml:space="preserve">중성화내원    O)  흉부방사선, 혈액검사상 nrf  amylase 수치 상승; 소화기증상, 식욕 등 체크필요.    Sx)  1. Anesthesia   1) Premedication      - Cefazolin 30mg/kg IV      - Famo 0.5mg/kg IV      - Butorphanol 0.2mg/kg IV   2) Induction: Propofol 6mg/kg IV   3) Maintenance: Isoflurane    2. Surgical procedure  - incision 중앙에 simple interrupted suture    Operator)  김은진  </t>
  </si>
  <si>
    <t xml:space="preserve">고종석(ref.대학로)                      </t>
  </si>
  <si>
    <t xml:space="preserve">쏘니                                    </t>
  </si>
  <si>
    <t>지방층염(Panniculitis)()</t>
  </si>
  <si>
    <t>Myelitis, Panniculitis</t>
    <phoneticPr fontId="1" type="noConversion"/>
  </si>
  <si>
    <t>식욕부진, 빈혈, 파행, 고열</t>
    <phoneticPr fontId="1" type="noConversion"/>
  </si>
  <si>
    <t xml:space="preserve"> [refer. 대학로]     의뢰병원관련  - 진료전 전화완료( o )   - 진료후 전화완료( o )     주호소)  - 대학로동물병원에서 오늘 검사하심  - 오늘 밥을 전혀 안먹어서 병원내원했고, 혈액검사 하셨는데 염증반응 있다고 하셧다고 하심.   - 검사내용 저희쪽으로 보내주신다고 안내받으셨다고 하십니다.    현증경과)  - 5월 5일 계단에서 굴러 떨어짐  - 5월 6일 본원 내원 천추 미세골절 의심 소견. 진통제 처방  - 다친 뒤부터 식욕부진. 오늘 처음 구토하고 오늘은 밥을 아예 먹지 않음  - 다리는 점점 안좋아지고 걷지 못함    O)  1. 신체검사  - Mental : depression  - T 39.0, HR 168 , RR 36  - BP 120  - BCS 5/9  - MMC pink, CRT 2 sec  - 탈수평가 : 5% dehydration    2. 혈액검사  --------------------------  [대학로 동물병원 검사결과]  CBC  - WBC 27000  - PCV 25  - PLT 23.0    S/C  - ALT 100 ALP 329  - BUN 5 Cre 0.3  - TP 6.1 Alb 1.8 IP 7.5    Elec  - Na+ 138 K+ 4.6  ---------------------------    CRP 138    3. Blood smear  - many juvenile cells and band cell  - mild to moderate toxic change    4. 영상검사  [방사선검사]  Finding &amp; DDx  - decreased serosal detail (brown fat of young dog/ ascites/peritonitis)  - vertebral body physeal fx of L4 (cranial end plate)   --&gt; CT 검사상에는 non-specific bony proliferation    - infectious or non-infectious osteomyelitis and spondylitis/traumatic sacroilitis of sacroiliac joint/tumor (less likely) (bony lysis of Lt sacroiliac bone due to infectious and non-infectious causes) (5월 6일 사진)    Comment  - L4의 vertebral body 의 physeal fx 가능성 있으며, 그로인한 spinal cord injury 가능성 있음. (CT 에서 골 증생 흔적은 확인되지만, fx의 흔적은 명확치 않음.)  - 동반된 다른 미세 fx가 더 있을 수 있음.   - L4이상은 자세로 인한 artifact 일수도 있으니, 골격계 이상의 확인은 CT를 통한 감별이 제일 정확함. .   - 정확한 신경 이상 감별위해서는 CT 및 MRI 촬영추천됨. 나이가 어리므로 CT 촬영시 방사선 조사량을 최소로한 CT 촬영 추천됨.  - 5월 8일 사진에서는 penis의 앞부분에 가려서 Lt sacroiliac joint의 lysis 소견이 명확치 않았으나, 5월 6일 penis 가 겹치지 않은 사진에서 해당 소견이 명확히 확인됨. 낙상 시기와 bone lysis 소견을 비교하여 보았을 때, 1일 만에 경과로 보기엔 너무 짧음, infectious or autoimmune 과 관련된 osteomyelitis 배제할 수 없으며, fx 라면 낙상 당시 보다는 그 이전부터 병변이 존재했을 가능성 있음. 주변부 염증 동반시 말초 신경 장애를 유발할 수 있음.    - 접근이 가능하다면 초음파 가이드 FNA를 시도해 볼 수는 있음.       [복부초음파]  Finding &amp; DDx  - GB sludge  - systemic infection/ splenitis  - nephritis  - UB sludge  - hepatic lymphadenopathy  - sublumbar lymphadenopathy  - bilateral inguinal lymphadenopathy  - Lt ADG 4.9 mm   Rt ADG 5 mm  - enteritis (hyperechoic horizontal line of entire SI mucosa  - ascites  - cholestasis w/wo cholangitis    Comment  - 전신 염증 상태 가능성이 높고, 낙상으로 인한 내장 contusion/전염성/비전염성질환/자가면역성 질환 등의 감별이 필요할 수 있음.       Radiologist : 윤학영, DVM, PhD  VIP동물의료센터 영상의학과 1과장   건국대학교 수의영상의학과 겸임교수  Direct : 02-953-0075 (내선 204)  E-mail: vip_radiology@vipah.co.kr    A) 4th Lumbar fracture susp.  - 영상 검사 상 척추 골절 의심.   - 신체 검사 상 뒷다리 부중 못하고 걷지 못하나 deep pain은 남아있는 상태  - 빈혈과 염증 관련 복부 영상 진행하였으나 전신 염증으로 인한 것으로 추정  - 척수 손상 여부 확인 위해 CT, MR 추천하였고 보호자분 동의하여 이안에서 촬영하기로 함  - 촬영 이후 본원 내원    Tx)  - 수액처치 : H/S 5 ml/kg/hr    P)  - 금일 이안에서 CT, MRI 촬영 후 본원에 내원하여 수술여부 결정  - 입원  </t>
  </si>
  <si>
    <t xml:space="preserve">최나현                                  </t>
  </si>
  <si>
    <t xml:space="preserve">밤이                                    </t>
  </si>
  <si>
    <t xml:space="preserve">500,000원 결제 -준민    CC) 여아중성화    S)  -금식/음수 제한 진행 완료  -최근 구토를 비롯한 소화기 증상 없음/ 배변 형태 양호    O)  -Bw: 3.1 kg  -ascultation: normal. temp: 38.7    Sx) OHE by.은진  1. Anesthesia   1) Premedication      - Cefazolin 30mg/kg IV      - Butorphanol 0.2mg/kg IV     2) Induction: Propofol 6mg/kg IV     3) Maintenance: Isoflurane    2. Surgical procedure  - Abdominal midline incision at the center 1/2 of the length from umbilicus to pubis.   - After blunt dissection of subcutaneous tissue, linea alba was identified and incised using Mayo scissor.  - The left ovarian pedicle was isolated and double-ligated by one circumferential and one transfixation ligature (Maxon 3-0).  - The pedicle was transected between the ovary and distal ligature and broad liagement was also transected using electrocautery.  - Similar procedure was performed at the opposite side.  - Uterine and bilateral uterine a.&amp;v. was double-ligated by one circumferential and one transfixation ligature (Maxon 3-0) and transected.  - Routine abdominal closure w/ Maxon 3-0 and Nylon 4-0.    3. Surgical findings  - N.R.F    C/E)  -마취 전 혈액검사 안내완료. 수술 전/ 마취 회복 후 보호자 분 과 전화상담 진행 완료  : 수술 중 특이사항 없으며 마취 회복 후 바이탈 양호  : 야간 동안 아이 전반적인 바이탈 모니터링 진행 예정  -여아중성화 진행 후 주의사항 안내드림  : 내일 퇴원 이후 다음 실밥 제거 전까지 집에서 소독 진행 필요  : 수술 당일로부터 1주일 뒤 내원하여 수술 부위 특이사항 보이지 않을 경우 실밥 제거 진행     P)  -8월 15일 오후 12시 (퇴원진행)  : 여아중성화 수술 후 주의사항 고지드렸으나 내일 퇴원 시 다시 한번 안내 필요  : 수술 후 주의사항 프린트/소독약 약제실 약 보관함에 준비했어요    -8월 21일 오후 7시 (실밥제거)   </t>
  </si>
  <si>
    <t xml:space="preserve">박소아                                  </t>
  </si>
  <si>
    <t xml:space="preserve">모아                                    </t>
  </si>
  <si>
    <t xml:space="preserve">cc: 항체가검사/여아중성화    S)  - 오늘 오전 9시 정도에 식이급여하심  - 그 외 특이사항없음    O)  - T: 38.8  - aus: no murmur, no crackle  - 항체가 검사  : FPV6/FHV2/FCV6  - 혈액검사  : 삼성기계로 glucose 40으로 확인하여 다시 측정 시 90  : 그 외 NRF    A)  - CHV제외하고 항체 잘 생성되어있음. 평상 시 결막염, 호흡기 증상에 대한 모니터링 필요하며 일년에 한번 추가접종 진행 안내드림.    Sx) OHE by 종  1. Anesthesia   1) Premedication      - Cefazolin 30mg/kg IV      - Midazolam 0.1mg/kg IV      - Butorphanol 0.2mg/kg IV   2) Induction: Propofol 6mg/kg IV   3) Maintenance: Isoflurane  2. Surgical procedure  - abdominal midline incision middle 1/3 from umbilicus to pubis  - ovarian vessel ligation and transection w/ liga-sure  - uterine cervix and vessel liagation w/ maxon 3-0  - uterine transection  - subcutaneous closure w/ maxon 4-0  - skin closure w/ blue nylon 4-0  3. Surgical findings  - ovarain vessel ligation 후 실혈 발견되어 추가지혈진행    P)  - 내일 4시 퇴원예정.  </t>
  </si>
  <si>
    <t xml:space="preserve">백선재                                  </t>
  </si>
  <si>
    <t xml:space="preserve">행복이                                  </t>
  </si>
  <si>
    <t xml:space="preserve">516000원 선납하셨습니다. - 건휘    S)  - 설사 횟수 줄고, 형태는 좋아지는 양상이기는 한데 아직 설사해서 걱정이 되어서 내원하심  - 다니는 동물병원에서 피검사는 했는데 간은 정상이라 함  - 구토는 없음  - 순대와 같이 나오는 간을 좀 많이 먹음    O)  - alert  - BW 3.11 -&gt; 2.99kg  - feces stain : 세균증가  - blood work : CRP 상승(152)외 특이사항없음  - cPL : -    P)  - 세균성 장염에 준한 처치하며 모니터링    **  - 비용부담이 많아 증세 호전되는 양상이면 더이상의 검사 원치 않으시고, 되도록이면 빠른 퇴원 원하심  - 금일 퇴원하게게 되면 내복약등의 비용 추가발생 안내      </t>
  </si>
  <si>
    <t xml:space="preserve">이국희                                  </t>
  </si>
  <si>
    <t xml:space="preserve">순둥이                                  </t>
  </si>
  <si>
    <t>Anemia</t>
    <phoneticPr fontId="1" type="noConversion"/>
  </si>
  <si>
    <t>식욕부진, 기력저하</t>
    <phoneticPr fontId="1" type="noConversion"/>
  </si>
  <si>
    <t xml:space="preserve">  CC) 기력저하    S)  -막내 동생분께서 9개월까지 실내에서 키우시고. 이후 현 보호자 분께서 아이 데리고 오심  -가족 여러명이 아이 함께 돌보고 계심. 상시 아이 상태 확인 불가  -outdoor: 근처에 산이 있음/ 울타리 안에서 아이 관리하심  -10일 전 부터 점차적으로 식욕 및 기력 저하  -보행은 확인되나. 다리에 힘이 없고 걸음이 느림  -거의 누워만 있으려고 함. 내원 전날에도 계속해서 움직임확인/ 발정 시기라 계속해서 나가려고 함  -2주 전에 물처럼 출혈 소량 확인  : 4-5월 정도 발정기 시기와 겹침  : 발정기 중 생리 혈. 구토.설사 여부 확인 X  -뚜렷한 구토/설사와 같은 소화기 증상 없음  -최근 뇨 색깔이 진해졌음. 그러나 소변은 계속해서 확인  -며칠 전까지 변 상태 양호하였으나 최근 변 확인되지 않음. 마지막 배변 시기 정확하게 알지 못함  -식이: 일반 건사료와 간식 제공  -평소에도 사료에 대해서 입이 짧은 편  -며칠 전까지만 해도 간식에 대한 식욕 확인  : 개껌. 북어채. 족발뼈 제공  : 북어국에 대해서 식욕 확인. 사료는 거의 먹지 않음  -수양성 눈꼽은 자주 확인됬었으나 노란색 눈꼽은 최근 확인  -기침/재채기와 같은 호흡기 증상 확인되지 않음  -내원 전 날 간헐적으로 켁켁거림 확인되나 심하지 않았음    -HW  : 재작년부터 구충 진행하지 않음  : 이전에도 여름 중에만 진행하고 겨울에는 진행 X    -antiparasite  : (도포형) 애드보킷 일 것 같음. 그러나 확실하지 않음  : 최근 10일 전쯤 진행하심  : 한 달 간격으로 진행 X/ 간헐적으로 진행하심  -vaccination  : 이전까지 막내동생이 키우심. 기본 접종 진행 완료  : 광견병 추가 접종 최근 2년동안 진행하지 않음  : 기본 접종 이후 추가 보강 접종 진행하지 않음    O)  -mental: alert. responsive  -BP (#3 110/120)  -MMC: severely pale/ CRT &gt;sec  -ascultation: normal. temp: 39.2. RR (24)  -Dehydration status: &gt;10% (sunken eye/ poor skin turgor)  -OU : yellowish ocular discharge/ jaundice  -skin: symmetrical alopecia (Rt/Lt sided trunk)    C/E)  -혈액 재고 없음. 혈액은행에 주문 들어간 혈액도 금일 오후 8시 이후에야 수령 가능함. 전 날 공휴일로 주변 지역 병원에도 수령 가능한 혈액 확인되지 않음  -그러나 아이 빈혈 관련 수치를 비롯해 혈소판 수치 굉장히 낮아. 당장의 수혈 처치 필요하므로 서울 대 병원으로 안내드림  -예약 없이 서울대학교 병원 방문하실 경우 할증 50% 발생하므로 비용 부담 있으실 수 있으며 이동 거리가 있기 때문에 그 사이 아이 상태 보다 악화될 수 있다는 점 안내드림    -다음 서울대 메일 (snuintmed@gmail.com)로 아이 histroy 및 진행한 혈액검사 내역 발송해드림            </t>
    <phoneticPr fontId="1" type="noConversion"/>
  </si>
  <si>
    <t xml:space="preserve">노푸른(ref.장안점)                      </t>
  </si>
  <si>
    <t xml:space="preserve">달룡                                    </t>
  </si>
  <si>
    <t>요척골 골절(Radial and ulnar fracture)</t>
  </si>
  <si>
    <t>요골골절</t>
    <phoneticPr fontId="1" type="noConversion"/>
  </si>
  <si>
    <t xml:space="preserve">Dr.조서현    Subjective)    CC : 양측 요척골 골절  HPI : 옥상에서 낙상 이후 양측 요척골 골절. 우측 요골은 플레이트 장착으로 교정. 좌측은 골절을 당시 지켜보았으나, 별다른 변화 없어 당일 고정술 위해 내원.    Vaccine : unknown, DW x  condition : indoor, alone  Diet : normal dry food    GC:  Alert, Urination/Defecation/Appitite/Vommiting  SK : none  EENT : none  MS : 좌측 전지 파행증상.  CV : none  RE : none  GI : none  UG : none  NV : none    Objective)    Physical examination    GC : Mentation= Alert,     /BCS= 3/5    /MMC= Pink     /PLR= normal     /CRT &lt;1.5sec   /Skin turgor= normal  SK : NRF  EENT : NRF  MS : Lt. Carpal joint varus formation  CV : NRF  RE : NRF  GI : NRF  UG : NRF  NV : NRF    Laboratory examination  CBC : NRF  Elec : NRF  B-gas : NRF  S-chem : NRF  Coag : NRF    Radiographic examination  : Rt. Radius fracture site bone union completed  : Lt. Radius distal fracture non-union,  : Lt. Carpal joint varus formation  : Radial fracture fragment    Assessment)  Dx)  LT. Radial fracture, Carpal luxation    Plan)      Sx) Pancarpal arthrodesis , Plate removal   1. Anesthesia   1) Premedication      - Cefazolin 30mg/kg IV      - Midazolam 0.1mg/kg IV      - Fentanyl 0.003mg/kg IV      2) Induction: Propofol 6mg/kg IV     3) Maintenance: Isoflurane    2. Surgical procedure  - Lt. Cranial approach to carpal joint.  - Capsulotomy of carpal joint capsule, removed joint cartilage with Sonocure.  - Plate contouring with plate bender.  - 2.7 screw placement on radius.  - 1.5 screw placement on metacarpal bone.  - Routine closure    - Rt. Radial plate removal performed.    3. Surgical findings  - 골절 및 유합부전으로 인한 Radius의 내측변위.   - 우측 radius의 fractured site 유합완료.    4. Comments  - 3일간 입원관리 예정.  - RJ bandage 관리.      Operator)    조서현, DVM, MS  VIP동물의료센터 외과 1 과장  Direct: 02-953-0075 (내선 203)  E-mail: vip_surgery@vipah.co.kr    </t>
  </si>
  <si>
    <t xml:space="preserve">구소연(ref.주)                          </t>
  </si>
  <si>
    <t>Chiari like malformation, Cervical intervertebral disc disease</t>
    <phoneticPr fontId="1" type="noConversion"/>
  </si>
  <si>
    <t>경련, 파행</t>
    <phoneticPr fontId="1" type="noConversion"/>
  </si>
  <si>
    <t xml:space="preserve">[refer.] 주AH    의뢰병원관련  - 진료전 전화완료( O )     주호소)   Seizure, Tremor, Ataxia, Coordination disorder    현증경과)  - 새벽 1시 45분 부터 숨을 가쁘게 쉬고 몸을 떨고 있는 것 발견하심.  - 중심을 잘 잡지 못하고 지속적인 거품섞인 유연증상(처음 증상 시작한 이후로 증상 점점 심해짐)   - 앞다리 강직, 비틀거리는 증상은 2-3년 전에도 몇 번 보임.  - 병원 내원하는 도 중 증상 조금 호전되어보임  - 4월 2일 노란 구토, 혈변, 몸이 굳는 증상있었고 만져주고 주물러준 후 안정됨. 그때는 발작이라는 생각못하시고 지역병원 내원하셔서 소화기 쪽 검사 후 문제없다고 진단받으심.    사육환경)  indoor    [야간 by 원상흠]    O)  1. 신체검사  - Mental : stupor   - T 38.6 , HR 144 , RR 48  - BP 160  - BCS 4/7  - MMC &lt;2sec  - 내원 당시 tremor, paddling, drooling 상태 관찰됨    2. 혈액검사  1. P/E &amp; N/E  - stupor  - tremor, decerebral rigidigty  - ataxia  - OU: mydriasis, menace (-), PLR 감소, palpebral (+)     2. B/A  CBC  - WBC 7150  - PCV 50.8  - PLT 32.8    S/C  - BUN 14.0 Cre 0.5   - ALT 29 ALP 31  - NH3 14  - Tp 6.7 Alb 3.6  - Glu 113    Elec  - Na+ 153 K+ 3.91 Cl- 112  - iCa2++ 1.28  - pH 7.40 HCO3- 24.4 pCO2 40.6    CRP &lt; 10    Dx/Ddx)      A)Seizure, Tremor, Ataxia, Coordination disorder  - 내원 당시 심한 drooling, stupor 상태였으며, paddling 및 후지 강직 증상 보여 diazepam 투여  - 이후에도 큰 변화 없어 diazepam 추가 투여하였고, phenobarbital 2회 투여 후 안정됨  - 산소케이지로 옮긴 후 tremor 증상 개선 되었고 mental 회복. 사지 파행은 개선은 되었으나 여전히 남아있음  - 발작 시 시력 없었으나 안정 이후 menace 조금 돌아온 것으로 보이나 추후 다시 평가할 필요 있음  - stupor, 시력 소실, tremor, coordination disorder, ataxia 증상으로 보아 소뇌 및 대뇌 후엽 병변 (염증 혹은 종양)이 있을 것으로 추정되어 보호자에게 MRI 추천드렸으며 동의하심. 익일 아이 상태와 이안 영상센터 일정 고려하여 MRI 시기 결정    * am 4:22 현재 신경증상 많이 개선된 상태    Rx)  - 식이 : NPO    Tx)  - 수액처치 : 0.9 N/S 2.5 ml/kg/hr  - 주사제 :  - diazepam 0.5 mg/kg IV 2회  - phenobarbital 5 mg/kg IV 3 회  - famotidine 0.5 mg/kg IV bid    P)  - 익일 아이 상태와 이안 일정 고려하여 MRI 촬영 시기 결정  - MRI 촬영 결정 시 마취전 검사로 흉부 엑스레이, 요검사 진행  - 입원하여 발작 모니터링    [야간 by 원상흠]  - 간간히 일어나 파행보이나 떨림 및 신경증상 정도 개선  - 멘탈 및 시력 회복  - 추가 발작 없음  - 사지부중 개선, 약간의 파행 남아있음  - am 6:00 활력 양호, 기립양호, 떨림증상 없음. 신경증상 많이 사라짐. 약간의 파행    [입원]    S)  - condition : alert  - 식욕 : NPO  - 배변/배뇨/소화기증상 유무 : X    O)  - T 38.4 , HR 150 , RR panting  - Neurologic examination   : menace (-,+), OS PLR 감소, palpebral (+)  : postural reaction (양 쪽 뒷다리 반응 지연)  : pain reflex (NRF)    [방사선검사]  Imaging Dx &amp; DDx  - Tracheal collapse  - Cardiomegaly  Comment  1. thoracic inlet 위치의 넓어진 기관 관찰됨 (좌우로의 기관허탈 가능)  2. 폐야 양호  3. VHS 11v, 심장의 후허리 소실, murmur 청진 시 심장초음파 추천됨  Radiologist: 이현아, DVM, MS  VIP동물의료센터 영상의학과 2과장  Direct: 02-953-0075 (내선 204)  E-mail: vip_radiology@vipah.co.kr    A)  - 금일 pm4:30 MRI 촬영 진행  - 주간 모니터링 중 추가적인 발작 관찰되지 않았으나 coordination disorder 여전히 남아있는 상태.  - menace 조금 개선되었으며, PLR도 점점 돌아오고 있는 것으로 확인됨. 밤새 감압처치 진행하면서 상태 체크.  - 앞다리 강직 및 뒷다리 반응 지연의 경우 척추 쪽 질환일 가능성 있으므로 추 후 증상지속될 시 IVDD에 대한 감별 필요함.      Rx)  - 식이  : 건사료+ 캔사료(식이테스트)    Tx)  - 수액  : 0.9 N/S 2.5 ml/kg/hr  - 주사제  :  phenobarbital 3 mg/kg IV bid  :  famotidine 0.5 mg/kg IV bid  - 감압처치  : mannitol 0.5g/kg/IV CRI(for 20min)    P)  - 밤새 추가적인 발작없을 시 내일 오후 내복약 처방 후 퇴원 진행예정.  - MRI 결과에 따라 내복약 추가/변경 예정.  - 필요 시 흉추, 요추에 대한 방사선 촬영 고려  </t>
    <phoneticPr fontId="1" type="noConversion"/>
  </si>
  <si>
    <t xml:space="preserve">장진민                                  </t>
  </si>
  <si>
    <t>유루증</t>
    <phoneticPr fontId="1" type="noConversion"/>
  </si>
  <si>
    <t xml:space="preserve">S)  - 유루증 심해진지 3-4일 됐어요  - 첩모 뽑고 나서는 유루증 안 심했어요.  - 눈에 상처 난 적은 없어요  - 왼쪽 눈을 자꾸 깜박거리고 불편해해서 수술 고려하고 있어요  - 이전에 중성화 수술이랑, 첩모제거(manual) 위해 다른 병원에서 마취한 적 있어요    O)  - menace(+,+), dazzle(+,+), PLR(+,+)  - Fluor(-,-)  - Slit   OU)   - globe: NRF   - eyelids: distichiasis                (upper: &gt;10 lashes, lower: 4-5 lashes)   - third eyelid: NRF   - conjunctiva: no hyperemia   - cornea: clear   - A/C: flare(-)   - iris: NRF   - lens: NRF    - P/E) 청진 상 NRF, BT 39.8, MMC pink, CRT &lt;1s, BCS 7/9, 기관자극 시 기침 없음  - 흉부방사선: NRF  - 혈액검사: NRF    A) OU) distichiasis  - 첩모 제거 직후에는 유루증 없다가, 첩모가 다시 자라면서 유루증 발생한 것으로 보아, 첩모가 유루증의 주된 원인으로 고려되어 수술을 추천드림  - 다만 수술 후에도 일부 첩모는 다시 자랄 수 있고, 임상증상이 동일하게 재발한다면 재수술 필요할 수 있음을 고지  - 금일 진행한 술전 검사 상 이상없음  - 비만이 마취 위험도를 상승하는 요인 중 하나이며 다이어트 필요함  </t>
    <phoneticPr fontId="1" type="noConversion"/>
  </si>
  <si>
    <t xml:space="preserve">양군                                    </t>
  </si>
  <si>
    <t>Tick infectioin</t>
    <phoneticPr fontId="1" type="noConversion"/>
  </si>
  <si>
    <t>찰과상, 진드기</t>
    <phoneticPr fontId="1" type="noConversion"/>
  </si>
  <si>
    <t xml:space="preserve">S)  - 케어에서 데리고 오심  - 1-2년 정도 묶인체로 지냈다고하심  - 1-3살정도 추정  - 어제 케어쪽으로 구조요청  - 오늘 포획했고 포획당시 큰 무리없었음  - 주인은 없는 것처럼 보임    O)  1. Physical exam  - Alert  - T : 39  - Aus : nor murmur  - prolonged CRT and delayed skin turgor  - dehydration  - 목 전반적인 찰과상과 dorsal part의 severe open wound  - 몸 전반적으로 진드기 관찰됨    2. Blood exam  - HW : positive  - CBC : leukocytosis  - Chem : NRF  - Ele : NRF  - Coag : NRF     A)  - 심장사상충, 목창상, 전신적인 진드기   - 목창상의 경우 드레싱관리만으로 어려움 있다 판단되어 수술적 debri 진행예정  - 창상처치 완료 이후 심장사상충, 진드기 치료 이어서 하시도록 안내  - 항생제 처치와 드레싱 후 내일 수술예정    Tx)  - sedation w/ medetomidine 50mcg/kg  - irrigation w/ normal saline  - sugar dressing    P)  - 5월 12일 수술예정  - report@careanimalrights.org  </t>
  </si>
  <si>
    <t xml:space="preserve">한선주                                  </t>
  </si>
  <si>
    <t xml:space="preserve">꿈                                      </t>
  </si>
  <si>
    <t>생식기 주변 종양</t>
    <phoneticPr fontId="1" type="noConversion"/>
  </si>
  <si>
    <t xml:space="preserve">[refer.] 미아 위드    의뢰병원관련  - 진료전 전화완료( X )   - 진료후 전화완료( O )   - 초진일 전화 안됨( X )  - 원장님 요청사항 : CT 촬영 후 복강종양 평가    주호소)  생식기 주면 종양,  복강종양 의심    현증경과)  1월 초 처음 생식기 옆쪽에 포피쪽 피부종양 발생으로 수술적 교정.   포비 성형위해 2차 수술  종양재발로 3차 수술 5월 초 진행후 조직검사.  조직검사 결과 : Soft tissue sarcoma      예방접종)  All done    사육환경)  Indoor, alone    사료)  아포피 처방사료 먹이시는 중.    O)  1. 신체검사  - Mental : Alert, normal PLR, Pink mucous membrane  - T 37.9 , HR 140, RR 40  - BCS =3/5  - MMC = Pink , CRT &lt;1.5sec  - 탈수평가 : normal skin turgor    - 포피의 일부 절제술로 인한 Openig 부위의 발사이후 흉터  - 포피의 내측의 포피염으로 인한 Prulent discharge  - Penile base 부위의 종양으로 의심되는 단단한 조직 촉진됨.    2. 혈액검사  CBC : NRF  Elec : NRF  S-chem : NRF      3. 영상검사  Thoracic radiograph  : NRF    [Computed tomography]  Finding &amp; DDx  Major  - hepatic metastasis/multiple benign nodules  - benign splenic mass/splenic metastasis  - lumbar aortic metastasis  - sublumbar metastasis  - superficial inguinal metastasis  - subcutaneous lymphedema and/or steatitis around the bilateral superficial inguinal LNs   - no evidence of lung metastasis    Minor  - mild to moderate hydrocephalus  - caudal occipital malformation syndrome  - mild Lt mandibular lymphadenopathy  - bilateral small renal calculi    Comment  Major  - 폐 전이는 확인되지 않음.   - penis root 주변의 종괴는 종대된 superficial inguinal lymph node 로 판단되며, 이전 진단된 soft tissue sarcoma의 전이 가능성이 높음.   - 우측 superficial inguinal LN의 앞쪽으로 조영되지 않는 낭성 구조물이 확인되며, 해당 부위는 괴사소일 가능성이 높음.   - 해당 inguinal LNs 들 주변으로 fat stranding sign 이 확인되며, 이는 종괴의 림프관 전이로 인한 폐색과 그에 따른 림프액 정체 및 림프부종 가능성이 있으며, 종괴와 동반된 지방층염 일 가능성 역시 있음.   - 종양이 미세 림프관들로 산발적인 전이 역시 되있을 가능성이 높아서, inguinal LN의 완전한 제거에도 언제든 재발 가능성 있음.   - sublumbar LN은 종대되면서 서로간에 융합되어 그 형체를 명확히 알아보기 어려우며, 대형 혈관 (CVC, aorta)를 감싸고 있어 완전한 분리 제거는 어려울 것으로 판단됨.   - lumbar aortic LN 역시 전이 가능성이 매우 높고 수술적으로 완전한 제거가 어려울 수 있음.       Minor  - 현재 저등도 뇌수두증과 후두골 이형성은 큰 임상적의의를 갖지 않을 가능성이 높음.  - 저등도의 왼쪽 하악 림프절 종대는 저등도 구강 질환과의 연관 가능성 있을 수 있으며, normal variation 일 수 있음.   - 양쪽 신장 결석이 확인되나, 본 환자에서 의미있는 증상을 유발할 가능성은 낮고, 해당 결석이 요관으로 이동하거나, 점진적인 이물반응에 의한 저등도 신장 손상을 유발할 가능성은 배제할 수 없음.     Radiologist : 윤학영, DVM, PhD    Dx/Ddx)  Soft tissue sarcoma metastasis    - Sublumbar ln. metastasis  - Inguinal ln. metastasis  - Suspect hepatic metastasis    A)  현재 악성종양의 전이로 인한 inguinal lymphnode와 sublumbar lymphnode의 종대가 확인.    수술적 교정으로 종양을 해당 부분에서 완전하게 제거하기는 어려운 상황으로 확인됨.     환자의 배뇨곤란이 야기된다면, inguinal ln.를 포함한 penine amputation 진행하고 perineal urethrostomy를 진행하는 방법이 있으나, 복강내 종양의 전이소 존재로 인해 수술적 교정이 생존기간에 큰 영향을 끼치지는 못할 것으로 보임.         Rx)  - 식이 : -  - 내복약 : -    P)    보호자님께 현재 환자 상태를 소상히 말씀드리고,    꿈의 종양에 대해 적극적인 치료를 진행하실지 혹은 치료를 중단하실지에 대해 결정이 필요한 시점임을 고지.     보호자님 일단 데리고 가셔서 집에서 상의하고 수술을 진행하게 될 경우 예약진행 하시기로 함.     CT 촬영 종료 후 귀원조치.        조서현, DVM, MS  VIP동물의료센터 1 외과 과장  Direct: 02-953-0075 (내선 203)  E-mail: vip_surgery@vipah.co.kr  </t>
  </si>
  <si>
    <t xml:space="preserve">정솔비                                  </t>
  </si>
  <si>
    <t xml:space="preserve">은비                                    </t>
  </si>
  <si>
    <t>Cardiogenic pulmonary edema</t>
    <phoneticPr fontId="1" type="noConversion"/>
  </si>
  <si>
    <t xml:space="preserve">969000원 선납하셨습니다.-건휘    S)  - 오늘아침부터 호흡좋지 않음  - 최근에 밥을 잘 먹지 않음  - 소화기 증상 없었음  - 예방접종 사상충 안됨  - 낙상 발작등 특별한 이벤트 없었음    O)  - aus : murmur G4  - RR : 120회/분, BP 100  - x-ray : 폐침윤소견  - lactate : 2.1  - CRP : &gt; 200  - CHW kit : nega.  - blood test : NRF    CE/P)  - 폐수종, 폐렴 감별위한 검사필요하고 병발하였을수도 있습니다.   -  입원치료기간은 단순 폐수종일경우 최소2~3일, 폐렴일경우와 병발하였을 경우에는 더 길어집니다.   - 호흡이상을 나타내는 질환은 언제든 응급상황 발생할수 있습니다.   - 익일 심장초음파 검사와 주치의 선생님 판단하 추가적인 검사 진행하고 주치의 선생님 오후 2~3시 이후에 연락드리겠습니다.   - 1박2일 총비용은 120~140만원정도 나올수도 있습니다.  - 이후 1일 입원처치비용은 40만원정도 나올수 있습니다.      </t>
    <phoneticPr fontId="1" type="noConversion"/>
  </si>
  <si>
    <t xml:space="preserve">고정아(Ref.바른)                        </t>
  </si>
  <si>
    <t xml:space="preserve">애기                                    </t>
  </si>
  <si>
    <t>Pulmonary hypertension</t>
    <phoneticPr fontId="1" type="noConversion"/>
  </si>
  <si>
    <t>심잡음</t>
    <phoneticPr fontId="1" type="noConversion"/>
  </si>
  <si>
    <t xml:space="preserve">[refer.] 바른AH    의뢰병원관련  - 진료후 전화완료( o )   - 원장님 요청사항 : 진단 이후 바른동물병원에서 관리    주호소)  - 바른동물병원에서 청진 후 심장상태 평가 필요하다고 들으심    현증경과)  - 밖에 나가는 것은 매우 좋아함. 활발함. 한시간 정도 산책해도 특별히 많이 지치는 것 같지는 않음  - 혀가 파래지거나 그런적은 없음. 기절없음  - 자고 있을 때나 편안할 때 숨을 빨리 쉬는 느낌은 없으심 (향후 SRR 측정 부탁드림)  - 기침을 하지는 않음. 아주 가끔 켁켁거리는 것은 있음.   - 가만히 있다가 숨을 들이 마시면서 재채기같은 것을 해요. (reverse sneezing)    예방접종)  -  현재 접종은 따로 안하심. 심장사상충, 외부기생충 (브라벡토) 매달 하심    사육환경)  - indoor, alone, 한 달에 한 두 번.     사료)  - 자율급식, 피부처방식 (sanimed), 오메가3 간식    O)  1. 신체검사  - Mental : BAR  - T 39.2, HR 162 , RR 36  - BP 110 mmHg (#3)  - BCS 4/9  - MMC pink , CRT 1.0 sec  - 탈수평가 : no dehydration  - Auscultation: heart(Lt. murmur g3, Rt. murmur g2) lung (NRF)    2. 혈액검사  CBC  - WBC 10750  - PCV 44.9  - PLT 38.6    S/C  - BUN 18.9 Cre 1.1  - ALT 284 ALP 343  - TP 6.7 Alb 3.6  - Glu 104    Elec  - Na+ 151 K+ 4.22 Cl- 110    SDMA: IDEXX result pending --&gt; 11    3. 영상검사  [방사선검사]  Finding &amp; DDx  - VHS 9.7  - shoulder DJD  - mild LA and RA bulge    [심장초음파]  Finding   날짜 18-5-19   HR 116.0    LA/Ao 1.5    LVIDd inc% -14.0    LVIDs inc% -14.6    LVIDd/Ao 2.0    LVIDDN 1.3    LVIDSN 0.8    EDVI 49.5    ESVI 15.6    RWT 0.7    LVMI 95.8    E peak 86.4    E/A 0.7    E/IVRT 1.1    E/E' 21.8    E'/A' 0.5    Tei index 0.7    MR d,e MR vel 5.7    MV prolapse 3.5    MV prolapse/Ao 0.3    FS 36.1    EF 68.6    AV vel, profile 123.0    PV vel, profile 115.0    TR d,e TR vel 3.0    SPAP 41.0    AR vel 4.7    TAPSEn 0.7      Echo DDx  - MMVD  - mild to moderate MR  - mild TR  - mild pulmonary hypertension   - ACVIM stage B2    Radiologist : 윤학영, DVM, PhD  VIP동물의료센터 영상의학과 1과장   건국대학교 수의영상의학과 겸임교수  Direct : 02-953-0075 (내선 204)  E-mail: vip_radiology@vipah.co.kr    A) CVHD ACVIM stage B2  - 심장관련 임상증상 보이지 않음. SRR 측정하지 않았으나 숨을 빠르게 쉬는 것 같지는 않다하심 (SRR 측정 부탁)  - 청진 상 mild한 심잡음 보이나 흉부엑스레이 상 심장크기 정상범위, 폐야에 노령성 변화보임  - 심장초음파 상에서 MR 심하지 않고 미약한 TR과 폐성 고혈압  - 검사결과 심장약 복용하지 않아도 되나 ACVIM stage B2에서 pimobendan 복용 시 median survival time 늘어날 수 있어 pimobendan 처방도 고려해볼만 함  - 혈액검사 상 특이점은 없으나 간수치 상승 확인됨. 보호자 문진 상 피부때문에 한 달 전에 스테로이드 복용 경력 있어 이로 인한 가능성 높음. 복부 영상 검사 추천드렸으나 일단 내복약으로 관리하시기로 함  - 보호자 금일 바른동물병원 바로 내원예정이라 내복약 처방하지 않음  - SRR 측정, 1년에 한 번씩 흉부 엑스레이 및 심장초음파 보실 것 추천드림    P)  - 바른동물병원에서 관리받을 예정이며 심장평가 필요할 시 재내원할 예정  - SDMA 결과 유선안내 예정  </t>
    <phoneticPr fontId="1" type="noConversion"/>
  </si>
  <si>
    <t xml:space="preserve">이성배(ref.라임)                        </t>
  </si>
  <si>
    <t xml:space="preserve">꽁이                                    </t>
  </si>
  <si>
    <t>Hydrocephalus</t>
    <phoneticPr fontId="1" type="noConversion"/>
  </si>
  <si>
    <t>경련</t>
    <phoneticPr fontId="1" type="noConversion"/>
  </si>
  <si>
    <t xml:space="preserve">[refer.라임]    의뢰병원관련  - 진료전 전화완료(O)   - 진료후 전화완료(O)     주호소)  경련     현증경과)  오늘 오후 갑자기 거품물고 몸이 뒤틀리며 페달링, 혓바닥 나옴 (2분 지속), 이후 동일 양상으로 1회 더 경련 (3분 지속)   : 2회 경련 이후 라임동물병원 내원하여 혈액검사 진행하시고 산소 처치 받으심, 라임 AH 주간 입원 동안 추가 경련 2회 (빈호흡 및 청색증 동반)  : 본원 진료 및 MRI 촬영 권유받으시고 내원     O)  1. 신체검사  - Mental : Depressed / 잘 기립하지 못함   - T 38.0, HR 85, RR 30  - Systolic heart murmur G2, PMI Lt apex   - BP 130 mmHg (#1)  - BCS 3/9  - MMC pink, CRT 1 s  - 탈수평가 : 5% 탈수   - inspiratory stridor    2. 신경검사                                Right / Left   - Menace response : +/+  - Palpebral reflex : +/+  - Vibrissae (and maxilla) response : +  - Mandibular touch: NRF  - Auricular reflex: +/+  - Corneal reflex: +/+  - Pupillary light reflex (PLR): +/+  - Oculocephalic reflex, normal physiologic nystagmus : +/+  - Gag reflex : +/+  - Palpation of the neck to assess muscle atrophy: NRF  - Tongue movement &amp; symmetry : NRF    3. 혈액검사  - CBC: Leukocytosis (WBC 27.9)  - Chem: Hyperglobulinemia (Glob 4.6)  - Elect: NRF   - CRP &lt;10    4. 영상검사  [방사선검사]  Finding &amp; DDx  - tracheal collapse grade 1  - VHS 9.3, LA bulge  - lung collapse/pulmonary edema of Lt cranial-caudal lobe (increased opacity and Lt deviation of the heart)  - PSS/chronic hepatitis/normal variation (microhepatica : cranioventral deviation of gastric axis)    Comment  - 왼쪽 전엽의 허탈 소견은 해당 부위로 지속 누워 있지는 않았는지 확인필요 할 수 있음.   - 낮은 가능성으로 해당 부위의 단독 폐수종이 동반되어 있을 수 있지만, 가능성이 높지 않음.   - 위축의 전방 변위로 소간증의 가능성이 있으며, PSS/chronic hepatitis/normal variation 의 감별 필요할 수 있음.   - VHS 상 심장이 크진 않지만, LA bulge로 심장 초음파 검사가 추천될 수 있음.     Radiologist : 윤학영, DVM, PhD  VIP동물의료센터 영상의학과 1과장   건국대학교 수의영상의학과 겸임교수  Direct : 02-953-0075 (내선 204)  E-mail: vip_radiology@vipah.co.kr    5. 기타검사   CDV/CIV (-)/(-)    A)  - 경련의 양상은 전신대발작인 것으로 추정.   : Ammonia / Ca / Glucose 정상범위로 확인되어 뇌외성 원인 가능성은 떨어짐   : 뇌내병변 확인위해 익일 MRI 촬영 진행 예정   Ddx: MUE, Idiopathic, Infection, Congenital dz, Neoplasia etc    - 금일 소간증 확인되었으나 암모니아 수치 정상범위 이므로 간성 혼수로 인한 경련 가능성은 떨어짐. 추후 복부 초음파 추가 검사 필요할 것으로 생각됨     Rx)  - 식이 : a/d RER 50g bid     Tx)  - 수액처치 : 0.9% NS 유지   - 내원 직후 감압 처치 진행  : Mannitol 0.5 g IV for 20 min -&gt; Furosemide 1 mg/kg IV bolus after 30 min   : Phenobarbital loading 15 mg/kg IV -&gt; 3 mg/kg IV BID     P)  - 입원하여 경련 모니터링   - 익일 오후 5시 MRI 촬영 (+ CSF 검사) 예정   </t>
    <phoneticPr fontId="1" type="noConversion"/>
  </si>
  <si>
    <t xml:space="preserve">박선정(ref.나래)                        </t>
  </si>
  <si>
    <t>우측다리통증</t>
    <phoneticPr fontId="1" type="noConversion"/>
  </si>
  <si>
    <t xml:space="preserve">664,000원 선결제 - 송이    S)  - 집에서 컨디션 이상 없었음.      O)  - GC: B.A.R, Normal skin turgor  - MS:   * 우측 Elbow joint 굴신 운동시 통증 호소  * Rt. forelimb lameness G4    - Laboratory exam  * CBC: N.R.F  * S-chem (10 EA): N.R.F    [방사선검사]  Comment  - 흉부 양호    [CT검사]  - Phyeal fracture of olecranon tuber (Rt.)  Comment  1. 우측 Olecranon tuber의 성장판 위치의 골절  2. 골편의 앞쪽 외측으로의 변위 확인됨  3. Anconeal process, coronoid process 정상  4. triceps brachii muscle 의 일부 갈래 (long head susp.) 가 골편과 연결성을 보임    [근골격계초음파]  Comment  - 변위된 olecranon tuber 골편에 triceps brachii muscle의  ligament (long head) 가 부착되어 있는 것이 확인되었으며 수술적 교정 추천됨    Radiologist: 이현아, DVM, MS  VIP동물의료센터 영상의학과 2과장  Direct: 02-953-0075 (내선 204)  E-mail: vip_radiology@vipah.co.kr    A)  Dx: Rt. Olecranon physeal Fx (SH type I)    - 우측 olecranon의 성장판 골절로 인한 파행증.  - 수술적 교정 필요하지만 이미 수상한지 10여일이 지난 시점을 감안하여 PRP 등 골유합 촉진을 위한 추가적인 치료가 요구됨.      P)  - 보호자 사정으로 인해 금일 하루 입원 관리 후 내일 오후 골절 수복 및 고정 수술 진행 예정 (Tension band wiring + PRP)      - 입원 수액  : H/S 유지속도    - 입원 주사처치  Tx:  1. Famotidine 0.5 mg/kg IV bid    Rx:  1. Firocoxib 5 mg/kg PO sid (저녁 투약)      CE)  - 금일 CT 검사 결과 엑스레이에서 보였던 골절 부위 이외 다른 부분의 이상은 관찰되지 않았습니다. 다행히 생각만큼 복잡한 상황은 아니지만 골절 수복을 위한 뼈가 매우 작아 충분한 고정력을 유지하기 위한 여러 노력들이 필요할 것으로 보입니다. 자세한 수술 상담은 내일 내원시 드리도록 하겠습니다.    </t>
  </si>
  <si>
    <t xml:space="preserve">이지영(ref.오즈)                        </t>
  </si>
  <si>
    <t xml:space="preserve">양이                                    </t>
  </si>
  <si>
    <t>공혈</t>
    <phoneticPr fontId="1" type="noConversion"/>
  </si>
  <si>
    <t xml:space="preserve">- 동거묘 수혈 위해 내원.   - 마취 전 검사 양호.   - B형 혈액 확인됨.  - DZ 마취 후 50ml 전혈 채혈 실시. 마취 회복 양호함.   - 내일 특이사항 없을 시 퇴원.   </t>
  </si>
  <si>
    <t xml:space="preserve">서수경                                  </t>
  </si>
  <si>
    <t>Mandible fracture</t>
    <phoneticPr fontId="1" type="noConversion"/>
  </si>
  <si>
    <t>치과치료</t>
    <phoneticPr fontId="1" type="noConversion"/>
  </si>
  <si>
    <t xml:space="preserve">CC)치과치료    S)  -금식 확인    O)  -dental x-ray:     105, 107, 110, 205, 207, 307, 305, 407 - PD4    208 - PD3    306, 101, 102, 103, 201, 202, 203 - RF      309 근처 mandible fx. susp.    [CT검사]  Imaging Dx &amp; DDx  - Mandibular bone lysis / fracture  Comment  - 309 뿌리 위치의 골 소실 관찰됨 / 해당 부분 이외의 골피질 소실은 관찰되지 않으며 309 뿌리의 ATA가 강력하게 의심되지 않으므로 골 소실의 원인은 외상에 의한 미세골절 및 염증을 동반한 2차적 골 소실의 가능성이 높게 판단됨  Radiologist: 이현아, DVM, MS    Sx)  -scaling  -extraction: 105, 107, 110    Rx)  -내복약 7일    CE)  -당분간 무른음식 급이.   -좌측 하악의 골절에 가까운 골소실 치료를 위해 수술 지시됨.  - 일정 보시고 예약 잡으실 예정        </t>
    <phoneticPr fontId="1" type="noConversion"/>
  </si>
  <si>
    <t xml:space="preserve">고종희                                  </t>
  </si>
  <si>
    <t xml:space="preserve">뽀삐                                    </t>
  </si>
  <si>
    <t>German Shepherd Dog(져먼 세퍼드 도그)</t>
  </si>
  <si>
    <t>추간판척추염(Diskopondylitis)</t>
  </si>
  <si>
    <t>뒷다리파행</t>
    <phoneticPr fontId="1" type="noConversion"/>
  </si>
  <si>
    <t xml:space="preserve">723,500원 결제완료 - 다올    S&gt;  - 1년반전에 뒷다리에 힘이 안들어가기 시작해서 서서히 뒷다리를 사용하는게 힘들어짐.  - 뒷다리를 못쓰게된된건 하루 (일요일)  - 2~3일 전부터는 오른쪽 뒷다리를 제대로 지탱못함  - 식욕은 현재도 양호  - 2달전에 새로운 음식 먹어 열흘정도 설사이벤트.  - 뒷다리를 못쓰기 이전까지는 자발배뇨 정상적.  - 프로플랜 성견사료 + (여름에는 지방이 덜 함유된 사료)   - 관절관련 간식 + 비타민 + 클루코사민  - Table food 일절 급이 이력없음  - 항산화제 복용  - 먹어도 살이 안찌고 살이 빠짐(6~8개월)    - 평상시 체중 : 37~8kg (젊었을때 43kg정도)        O&gt;  - 후지 pain response +  - Right hindlimb : CP 소실 / Left hindlimb : delay  - Patellar reflex 양쪽 모두 정상  - Cross externsor carpri (교차신전방응) : 이상 (UMN sign)  - Lumbar 3~4번 DISH 소견  - T11-L7 내 spondylosis 다수 관찰됨  - 혈액검사상 CRP 31.2  - 초음파상 특이점 없음  - 심장은 ACVIM stage B1 (murmur gr2~3)    [방사선검사]  Imaging Dx &amp; DDx  - Spondylosis deformans with intervertebral disc disease  - Disseminated idiopathic skeleal hyperostosis (DISH)  Comment  1. T11-L7 추체에서 관찰되는 추체의 복측으로 관찰되는 골증식 및 추체 사이의 골성 가교는 다발성으로 관찰되며 L4-7 의 디스크공간이 좁게 관찰되어 IVDD와 spodylosis의 병발이 의심됨  2. DISH의 특징을 다소 포함하고 있으나 추체 복측의 골증식이 심하게 관찰되지는 않으며 천골, 장골 및 치골의 병변이 명확하지 않으므로 MRI 촬영을 통한 확진이 추천됨    [복부초음파]  Comment  - No remarkable findings  - 장 내 가스 및 음식물에 의한 shadowing으로 우측 부신 영상화 불가함  - 대형견의 특성상 초음파 검사로 정밀한 스캔이 어려우므로 추가적 병변 감별을 위해서는 CT 촬영이 추천됨  Radiologist: 이현아, DVM, MS    A&gt;  - 본 환자는 그동안 지속적인 체중감소와 근손실이 동반되어 왔을것으로 추정  - 식욕감소 상태가 아닌데 지속적인 체중감소는 고령임을 감안하더라도 감소폭이 심하며, 이전의 설사이력등을 고려하면 IBD / EPI등의     질환을 배제할 수는 없는상태.  - 후지의 UMN sign이 관찰되어 L1~ L4 부근의 IVDD/DISH/Sponylosis등의 질환이 있을것으로 추정됨.  - 상위단계의 진단검사가 필요하나 보호자분께서는 고령의 아이 상황등을 고려. 원치않으심.    P&amp;CE&gt;  - PDS 항염용량으로 투여시작.  - 췌장효소 공급 (라이펙스)  - 체중 모니터링 및 소화기증상 확인.  </t>
    <phoneticPr fontId="1" type="noConversion"/>
  </si>
  <si>
    <t xml:space="preserve">김영은                                  </t>
  </si>
  <si>
    <t xml:space="preserve">한방 by 신사경  -왼쪽 후지는 쓰려고 함  -4년전에 마나동 병원에서 침치료를 받음  -웨스턴에서 관절에 대한 진통제를 1년 복용함  -alone, 건조사료, 배변, 배뇨 스스로 함  -한약 7일치 bid) 바디소어 0.5씩       CC: 다리를 떨고, 잘 못씀. 지지하는 역할로만 씀.  HPI: 5년전 웨스턴AH 고관절 연골이 닳아서 진통제를 1년 정도 먹음. (용량 줄여가면서). 지금은 꼬리, 다리 쓰는데 문제 없어서 약 끊은지 3년 됨.  - 혈액검사 희망.      O)  1. 신체검사  - Gait: 네 다리 모두 체중 지지 가능한 보행 보임. 원내에서 적극적인 보행을 보이진 않고 좁은 범위에서만 소극적으로 움직임.  - 양측 고관절 ROM 감소. 최대 신전 시 통증 호소  - 우측 MPL G1  - 좌측 견관절 관절 운동 시 간헐적인 염발음    2. 방사선검사  - 좌측 견관절 moderate한 osteophyte.  - 양측 고관절 irregular margin 및 osteophyte.  - 우측 슬관절 mild한 joint effusion 및 patella distal pole의 mild한 osteophyte  - 사지 골격 전반적으로 radiolucent한 소견.      3. 혈액검사  - CBC: N.R.F  - S-chem (10 EA): Elevation of ALT  - Elect.: N.R.F      A)  Dx:  1. 양측고관절 퇴행성 관절염  2. 왼쪽어깨관절 아탈구 및 퇴행성 관절염  3. 오른쪽슬개골탈구 G1.  4. 오른쪽슬관절 미약한 퇴행성 관절염  5. 전반적인 골밀도 저하    - 혈액검사상 ALT 상승되어 복부 초음파 및 follow up 요구됨.    P)  - 퇴행성 관절염 관련하여 한방, 재활 센터에서 진료 받으실 계획.    - ALT의 상승과 관련하여 추가적인 초음파 검사 필요성 안내드림. 바로 예약을 잡길 원하진 않으셔서 추후라도 꼭 검사 받아보시길 강하게 권유드림.    </t>
    <phoneticPr fontId="1" type="noConversion"/>
  </si>
  <si>
    <t xml:space="preserve">김정희                                  </t>
  </si>
  <si>
    <t xml:space="preserve">루시                                    </t>
  </si>
  <si>
    <t>구토, 식욕부진</t>
    <phoneticPr fontId="1" type="noConversion"/>
  </si>
  <si>
    <t xml:space="preserve">661,100원 결제완료 - 다올    cc: 구토, 식욕부진    S)  - 2-3주 전부터 노란색 거품 구토를 자주함  - 체중도 점점 감소하는 것 같다고 하심  - 1-2주 사이에 소변이 진한 노랑(주황색)으로 관찰됨. 양도 적어졌다고 하심.  - 2주 전 모래 변경.    O)  - T: 37.5  - P: 172/ BP: 90  - R: 24  - 혈액검사  : hypochloremia(112)  : ALP(581)/ALT(675)/T.bill(10)/ GGT(6)  : SAA&lt;5  : FPL&lt;1  - 복부방사선  : NRF  - 5-7% dehydration  - 치아, 눈꺼풀, 전신적으로 심한 황달 관찰    [복부초음파]  Imaging Dx &amp; DDx  - Hepatic lipidosis / Hepatitis / Steroid hepatopathy  Comment  1. 간 실질의 전반적인 에코 상승, 크기 양호 / 주변 지방 조직과 비교하여 명확하게 에코 상승 관찰됨  2. 간 이외의 복강 내 이상소견 관찰되지 않음  Radiologist: 이현아, DVM, MS      A)  - 높은 간수치, 영상검사 상 간 실질의 전반적인 에코 상승, 전신적인 황달, 구토 등의 증상을 보았을 때 지속적인 fasting상태로 인한 Hepatic lipidosis 일 확률 높음. 아직 cholagitis 소견 관찰되지 않으나  lipidosis 심화될 경우 병발할 수 있으며, 전해질 불균형 및 간수치 상승 심해질 수 있음.   -  Hepatic lipidosis 준한 입원처치 진행하면서 추가적인 구토 여부 및 황달에 대한 모니터링 필요함.  - 매일 전해질 및 간수치에 대한 평가 진행될 예정이며, 필요시 추가적인 검사 진행(요검사 등)  - 치료기간은 최소 1주일이며 더 장기화될 수 있는 점 고지.    * 보호자님 비용부담 있으셔서 최소한 입원기간 짧게 진행하고 집에서 케어하시길 원하심.  * 추가적 검사 진행될 때 전화로 상담 후 진행  * 비용 설명 다시 한번 필요(하루에 입원비만 10만원 후반정도이며 추가적검사 비용 청구 안내드림)  * 일 때문에 주간에는 면회, 면담 어려우므로 아이 상태 상담은 전화로 진행/ 면회는 7-8 타임에 진행 예정.    P)  - 전해질, 간수치 재검 / 혈압, 체온 모니터링(정가영 선생님께 인계)    </t>
    <phoneticPr fontId="1" type="noConversion"/>
  </si>
  <si>
    <t xml:space="preserve">김정현                                  </t>
  </si>
  <si>
    <t>기력저하, 재채기, 콧물</t>
    <phoneticPr fontId="1" type="noConversion"/>
  </si>
  <si>
    <t xml:space="preserve">어제 아침부터 아이가 밥을안먹고 기력이없고 기침을 한다고함  몸무게는 안에서 재주세요    S&gt;  - 지난 토요일에 샾에서 분양받으심  - 활력 줄고 어제 아침이후 식욕이 없어보인다고 하심.  - 재채기/콧물증상 보인다고 하심    O&gt;  - T 40.6 --&gt; 39.2  - 심음 정상  - 원내 식욕 양호  - 방사선상 기도침윤은 확인되지않음  - 장액성 콧물 확인됨    A&gt;  - 증상 및 연령 품고등을 고려했을때 Virus감염관련 호흡기 질환 의심됨  - 2차 세균감염 고려 예방적 항생제 처치       Tx&gt;  - cephazolin 10mg/kg sc tid  - Nebulizer BAG qid  - 하트만 30ml 수액처치 + 피하수액 20ml    P&gt;  - 금일 고양이 호흡기 PCR의뢰  - 익일 SAA , CBC recheck  </t>
    <phoneticPr fontId="1" type="noConversion"/>
  </si>
  <si>
    <t xml:space="preserve">임수현                                  </t>
  </si>
  <si>
    <t xml:space="preserve">빵                                      </t>
    <phoneticPr fontId="1" type="noConversion"/>
  </si>
  <si>
    <t xml:space="preserve">250,000원 수납 - 수민      CC: 여아중성화  - 금식 완료    O)  - GC: B.A.R, normal skin turgor    - 혈액검사  * CBC: N.R.F  * S-chem: N.R.F    - 방사선검사  * 흉부: N.R.F    A)  - 금일 수술 진행에 있어 특이사항 없음.        Sx) OHE  - Routine OHE procedure was performed.      P)  Tx:  1. Cefazolin 22 mg/kg IV bid  2. Famotidine 0.5 mg/kg IV bid  3. Tramadol 4 mg/kg IV bid    Rx:        </t>
  </si>
  <si>
    <t xml:space="preserve">고만                                    </t>
  </si>
  <si>
    <t>고양이상부호흡기질환(FURD)</t>
  </si>
  <si>
    <t>식욕저하, 기력저하, 유루증, 기침</t>
    <phoneticPr fontId="1" type="noConversion"/>
  </si>
  <si>
    <t xml:space="preserve">전화상담/아재곤원장님  - 01071185521      S) 식욕없음. 기력없음. 눈물    O)  - 어제 갑자기 동거묘 이누가 급사함  - 그 영향인지는 정확하지 않지만 엊그제부터 식욕과 기력이 없고 양쪽눈에 눈물나고 켁켁거리는 증상 보임  - 체온 : 39.6도  - 양안 결막충혈 및 결막염소견 보임    [혈액검사]  - chem : 고혈당  - cbc : 염증수치 상승  - SAA : 40이상, 염증수치 상승함    [방사선검사]  Finding &amp; DDx  - increased opacity at the cranial lung field and around the heart on the lateral view (mediastinal and pericardial fat)  - VHS 7.6  - aerophagia/enteritis/decreased GI motility and mild functional ileus (gas-filled dilation of GI tract)  - IVDD T13-L1 L3-4    Comment  - IVDD 의심소견은 해당 척추 분절을 중심으로 촬영된 것이 아니므로 artifact일 수 있음. back pain 이나 신경검사에서 문제가 있을시만 재촬영 추천됨.  - 위장내 가스 소견은 빈호흡 등에 의한 aerophagia 일 수도 있으며, 감소된 GI 운동성으로 인한 가스 정체, 위장내 세균총 변화 (식이변화 or 세균성 장염로 인한 가스 형성) 등의 가능성이 있음.   - 방사선 상에서 확인되지 않는 초기 호흡기 질환 등을 배제할 수 없음.     [심장초음파]  Finding   날짜 18-5-16   HR 210.0    LA 14.5    LA/AO 1.7    LVTSd 5.2    IVSd 5.1    LVIDd 13.7    LVFWd 5.0    IVSs 7.0    LVIDs 6.7    LVPWs 7.8    SAM X   RA 11.0    RVFWd 2.0    RVIDd 3.0    RVIDs 3.0    FS 50.8    MR d,e MR vel 6.4    E peak 78.2    E/A 0.8    S' 7.4    E' 8.6    A' 11.8    IVRT 32.3    E/E' 9.1    E'/A' 0.7    AV vel, profile 107.0    PV vel, profile 89.0    LAA flow 32.0    TAPSE 12.0      Echo DDx  - mild impaired relaxation  - mild LA bulge   - 이외 특이소견은 확인되지 않음.     [복부초음파]  Finding &amp; DDx  - bilateral medullar mineralization  - Lt ADG 3.5 mm   Rt ADG 3 mm  - fibrosis/fat degeneration of sublumbar LN    Comment  - 신장의 석회화는 질병 or 정상 모두에서 발견될 수 있는 비특이적인 소견이나 CKD나 칼슘 대사 이상 등을 배제할 수 없음.      - 요추하 림프절의 크기변화가 없는 hyperechoic change 는 이전 림프절 병증 후 치유 과정중에 발생된 지방 변성 섬유화나 또는 만성적인 하부 소화기, 하부 요로계, 뒷다리, 꼬리, 항문 등의 염증등과 연관될 수 있음.   - 초음파에서 확인되지 않는 초기 췌장염, 위장염, 다른 장기의 문제 등을 완전히 배제할 수 없음.     Radiologist : 윤학영, DVM, PhD      A)  - 동거묘의 갑작스런 사망으로 인해(심장마비 의심) 고만이도 동일한 증상으로 걱정하셔서 전반적인 검사 진행했지만 특별히 심장쪽으로 이상소견은 확인되지않음  - 고열, 결막염, 호흡기증상, 염증수치 상승으로 봐서는 스트레스로 인한 면역력 저하에 따른 바이러스 감염의 가능성이 높아보임  - 금일 주간 수액처치이후 내복약으로 관리예정  - 눈은 항생안약 처방    P) 증상호전없으면 재내원예정    </t>
    <phoneticPr fontId="1" type="noConversion"/>
  </si>
  <si>
    <t xml:space="preserve">염지수(ref.정다운-본원귀속)             </t>
  </si>
  <si>
    <t xml:space="preserve">초롱이                                  </t>
  </si>
  <si>
    <t>식욕부진, 피하출혈</t>
    <phoneticPr fontId="1" type="noConversion"/>
  </si>
  <si>
    <t xml:space="preserve">[refer.정다운AH(안암)]    의뢰병원관련  - 진료전 전화완료(O)   - 진료후 전화완료(O)     주호소)  식욕부진/IMT 의심으로 의뢰    현증경과)  - 지난주 토요일 피부에 반점이 생겨 정다운 AH에 내원   - 소염제, 해열제 저용량 처방 받아 금일 오전 11시 마지막 투약   - 어제부터 음식을 먹지않음. 간고기 한스푼정도 먹이심.  - 피하 출혈 다수 확인됨   - 철분제 어제부터 급여   - 혈소판 감소증 의심 소견 들으시고 본원 진료 권유받으심     O)  1. 신체검사  - Mental : Alert  - T 39.2, P 150, R 92   - BP 140 mmHg (cuff. #3)   - BCS 6/9   - MMC pale ~ cyanotic   - 탈수평가: 5% dehydration  - Systolic heart murmur G5 (PMI: Lt apex)   - Crackled sound 좌우후엽 청진   - Tachypnea &amp; Respiratory distress   - Ecchymosis 다수 확인   - 좌측 전지 파행 &amp; 외반 (오래되었다고 하심)     2. 혈액검사  - CBC  : Regenerative anemia (PCV 16, #RET 204)  : Leukocytosis, Neutrophilia (WBC 33)  : Thrombocytopenia (PLT 0)    - Chem: NRF  - Elect: Hyponatremia (143)/ Hypochloremia (106)/ Bicarbonate 감소 (16.2)  - CRP 증가 (50)  - Lactate 증가 (3.2)  - D-dimer 증가 (2.9)    - Blood smear: Polychromasia, nRBC, Reticulocytosis, Band cell, Toxic change / Dot plot 첨부    3. 영상검사  [방사선검사]  Imaging Dx &amp; DDx  - Cardiomegaly (DMVD susp.)  - Cardiogenic pulmonary edema / Pneumonia  - Hip dysplasia    Comment  1. VHS 12  2. 외측상에서 중증의 LA bulging   3. 복배상에서 우측엽 전체의 침윤 관찰되며 우측 후엽에서 심한 침윤 확인됨  4. 복부의 특이사항 관찰되지 않음  5. 심한 femoral head의 변형 및 acetabulum flattening 확인됨    Radiologist: 이현아, DVM, MS  VIP동물의료센터 영상의학과 2과장  Direct: 02-953-0075 (내선 204)  E-mail: vip_radiology@vipah.co.kr    A)  - IMT  : 경부, 사지 광범위한 피하출혈 확인 / 도말상 혈소판 관찰되지 않음   : 4dx kit 음성. 감염성 질환 가능성 떨어지나 추후 필요시 PCR 의뢰 예정   : Vincristine, IgG 투여 및 내복약 투약 시작     - 빈혈  : 자가 응집은 확인되지 않음, Evans syndrome 배제  : 혈소판 감소증으로 인한 속발성 위장관내 출혈 &amp; 피하 출혈로 인한 실혈로 빈혈 발생하였을 것으로 생각됨   : 금일 수혈 진행     - MMVD: ACVIM stage C     - 폐수종   : 전신염증반응으로 인한 투과성 증가, 좌심부하, 정수압 증가로 인해 병발했을 가능성 있음   : 우측 후엽 침윤 전반적으로 확인됨. 수혈 후 악화 가능성 충분히 있으며 보호자분께 위험성 고지드린 상태     - PTE (sus)  : D-dimer 증가   : MMVD로 인한 순환부전 / 식욕부진으로 인한 탈수, 혈량 감소 / IMT로 인한 속발성 응고 항진 등이 기여하였을 것으로 생각됨   : 항혈전 처치 진행 필요하나 현재 출혈소견 및 빈혈 동반된 상태이므로 순환 개선 후 D-dimer 리첵하여 항혈전 처치 진행 여부 결정       Rx)  - 식이 : 인테스티날 로우팻 RER 50g BID   - 내복약   1. 심장약  Pimobendan 0.3 mg/kg BID  Enalapril 0.5 m/kg BID   Spironolactone 1 mg/kg BID  Furosemide 1 mg/kg BID     2. IMT약  PDS 1 mg/kg BID  Misoprostol  5 ug/kg BID   UDCA 5 mg/kg BID  Silymarin 10 mg/kg BID  Azathioprine 1 mg/kg SID     Tx)  1. 수혈  : 혈액형 DEA 1.1 로 확인 / 크로스 매칭 진행 하여 응집 없음 확인   : target PCV 26, pRBC 50 ml + 0.9% NS 1:1로 희석 후 6시간 동안 투여. (17 ml/h)     2. 수액   : 수혈 완료 후 리브감마 주사 0.5 g/kg IV for 12 hrs (total 50 ml, 4.2 ml/h, 유지 속도의 반)    3. 주사  내원 당시 폐침윤 확인: Furosemide 4 mg/kg IV bolus   수혈 전처치: Chlorpheniramine 0.1 ml/kg SC   Vincristine 0.02 mg/kg IV once     P)  - 익일 CBC, BUN, Cre, P, Lactate 재검 / 흉부 방사선 재촬영   - 입원 유지    </t>
    <phoneticPr fontId="1" type="noConversion"/>
  </si>
  <si>
    <t xml:space="preserve">박건태                                  </t>
  </si>
  <si>
    <t xml:space="preserve">울                                      </t>
  </si>
  <si>
    <t>기력저하, 저혈당, 빈혈</t>
    <phoneticPr fontId="1" type="noConversion"/>
  </si>
  <si>
    <t xml:space="preserve">300000원 선납하셨습니다-건휘    S)  - 원보호자 아니며 3-4주전부터 임시적으로 보호중  - 기존에 어느정도 활력은 있었으나 오늘 갑자기 기력없음  - 건드려도 축처지고 반응없어 내원하심  - 식욕은 있었으나 원체 마른상태였고 내원당일 오후까지도 츄르, 닭가슴살에 식욕있었음  - 이틀전부터 까만 눈꼽꼈음  - 백신접종은 다 되었있는걸로아심  - 사료 : 고양이용 먹이고 계시며 츄르 등 간식외 다른 음식 먹은적없음    O)  1. physical exam  - Mentation= stupor,  BCS= 1/5,  MMC= pale, jaundice    PLR= delayed, CRT= delayed  Skin turgor= severe dehydration  - T 36.9  P104  R 16  - cachexia  - no femoral pulse perceoption  - nystagmus, consistent miosis  2. blood exam  - CBC : anemia (HCT 16%)  - Chem : Globulin (6.6), A/G ratio (0.4)  - Elec : hypokalemia (2.89)  - BG : (12)내원당시 &gt; (56)  - SAA &lt; 5  - FCoV ab : postive    Tx)  - fluid therapy 8ml/hr  - oxygen supply  - heating, hot pack  - 20% glucose bolus 1ml IV, 3ml PO    Rx)  - N/S + KCl 20mEq + 붕붕 + ascorbic acid + 50% glucose 50ml (7.5ml/hr)    A)  - FIP dry type susp.  - 저혈당 빈혈 등으로 인한 쇼크증상으로 내원하여 입원관리 진행, 수혈 지시되나 본원에 혈액없고 건대병원, 근처지역병원 혈액제고없음 확인  - 서울대 병원 등 기타 진료기관에서 응급수혈 필요할수 있음 안내드렸고 이동도중 얼마든지 사망위험성 있음 고지  - 본원 하루 경과 지켜보시기로 하시고 추후 주치의 결정된 이후 치료플랜설정예정  - 수액 kg x 5ml/hr, 산소공급, 가온, 당수액 이후 어느정도 기력회복하고 자발식욕 보임  - 심한빈혈 및 탈수, 기력저하로 채혈 어려워 기본적인 혈검진행하였고 추가적인 혈액검사 영상검사 필요함안내  </t>
    <phoneticPr fontId="1" type="noConversion"/>
  </si>
  <si>
    <t xml:space="preserve">이시우                                  </t>
  </si>
  <si>
    <t>구토</t>
    <phoneticPr fontId="1" type="noConversion"/>
  </si>
  <si>
    <t xml:space="preserve">440,000원 납부완료 - 민혜    한쪽 신장 적출하는 수술을 진행했었음  2주 전쯤 부터 기력이 없었음  다른 동거묘를 같이키우는데 구토 한 흔적이 보였고  어제 사랑이가 구토를 한것으로 확인을 함  3번더 추가로 구토를 하였고  캣크라스 먹은것 구토한후 위액성 구토까지 진행   어제는 화장실을 안갔어요   형제 동물병원 의료기록 가져오심    S)  - 한살 좀 넘어서 요관결석, 수신증으로 신장 적출술 진행   - 이후에 크게 아픈적은 없었음   - 2주전부터 기력저하 있었고, 잘 못있어줘서 삐졌다고 생각하셨으나 동거묘와 잘 놀기도 해서 괜찮은 줄 아셨다고 함   - 어제 여섯시 이후에 위액 섞인 불린 사료 구토 확인   - 어제부터는 복통도 있는 것 같다고 하심   - 어제 오후 6시부터 화장실 안감  (오후 6시부터)   - 아침에 정상배변     - 사료: 유리너리 급여   - 금일 새벽 네시쯤 현대종합동물병원에 내원하여 혈액검사/엑스레이 촬영만 진행하심. 수신증 의심 소견 들으심     O)   - BA  : Azotemia (BUN 123, Cre 13.6)   : Hyperglobulinemia (5.4)    [복부초음파_Full scan]  Imaging Dx &amp; DDx  - Compensatory hypertrophy  - Pyelonephritis / Interstitial or glomerular nephritis / Chronic kidney disease  - Perirenal peritonitis  - Gastroenteritis / Uremic gastrophathy  Comment  1. 우측 신장 적출 후 좌측 신장의 보상성 비대, 신장 피질 에코 상승 및 신우와 게실 확장 (2.2 mm), 신장 주변 복막의 에코 전반적인 상승, 폐색 유발 물질 관찰되지 않으며 근위 확장 동반되지 않으므로 염증성 변화에 따른 2차적 신우 확장의 가능성 높음  2. 위 및 십이지장의 심한 확장 및 액체 저류, 운동성 저하 / 췌장 양호하게 관찰되나 복강 내 다량의 지방에 의해 췌장 전체가 영상화 되지 않으므로 fPL 확인 추천됨   Radiologist: 이현아, DVM, MS    A)   - CKD / 신우신염 / 국소적 복막염   : 좌신기능이 점차 떨어져가는 상태에서 세균성 방광염 혹은 다른 이벤트로 인해 급성 손상 받았을 가능성 있음   : 현재 핍뇨상태. 만니톨 및 수액 처치 후에도 추가 배뇨 보이지 않음   : 복막투석 혹은 혈액투석이 지시되나 보호자분 가족분들께서 동의하지 않으심 (투석에 대한 합병증 걱정이 많으심)   : 수액처치만으로 개선 힘든 상태이며 예후 매우 불량한 상황  : 보호자분께 위험한 상황임을 충분히 고지드렸고, 집에 데려가실 경우 발작 등의 증상 발생 가능, 그에따른 보호자분 트라우마 생길 수 있음도 말씀드림     Tx)   - Famotidine 0.5 mg/kg BID  - Metoclopramide 0.4 mg/kg BID  - Ampicillin 25 mg/kg IV QID  - Enro 5 mg/kg SC SID     Sucral 4 ml PO BID  레날어드밴스 1 sp BId  레나메진 1 cap BID     P)   - BCP   : 익일 수치 개선되고, 배뇨 확인시 보호자와 상담 후 입원 연장 여부 결정       </t>
    <phoneticPr fontId="1" type="noConversion"/>
  </si>
  <si>
    <t xml:space="preserve">허성우                                  </t>
  </si>
  <si>
    <t>혈구토, 혈변, 설사</t>
    <phoneticPr fontId="1" type="noConversion"/>
  </si>
  <si>
    <t xml:space="preserve">CC) 혈토 / 혈변, 설사   S)   - 화요일 구토, 혈액 섞인 포말성 위액   - 오늘 무른 변을 보다가 혈액,수양성 설사 1회   - 어제 저녁부터 밥 먹지 않아요     O)  1. PE   - T 38.6 / P 132 / R 36   - Abd pain (-)   - 5% dehydration     2. BA   - thrombocytopenia (134)   -&gt; 도말상 PLT clmping 확인됨   - Alb/Glob 정상범위 이나 2.9 로 정상범위 하한치   - Bicarbonate 감소   - CRP / cPL 농도 정상   - 분변검사상 clostridium 확인되었으나 매우 소수     [복부초음파_Full scan]  Imaging Dx &amp; DDx  - Gastroenteritis, colitis  - Pancreatitis  Comment  1. 위의 확장 및 다량의 액체 저류, 운동성 저하 관찰됨  2. 소장은 전반적으로 양호하며 벽 비후, corrugation, 확장 등은 관찰되지 않으나 운동성 저하되어 있음, 장간막림프절 양호  3. 췌장의 미약한 에코 저하 있으나 크기 양호, mimor duodenal papilla로 유입되는 췌관의 부분적인 확장 (2.5 mm) 및 입구의 고에코 물질 관찰됨, 췌관의 폐색에 의한 2차적인 췌장염의 발생 가능성 있음  4. 대장벽의 미약한 비후 관찰됨  5. 그 외 복강 내 실질장기 이상소견 관찰되지 않음  Radiologist: 이현아, DVM, MS    A) Gastroenteritis, pancreatitis   - 위장염이 발생하는 원인으로 스트레스로 인한 위장관 운동 저하, 상한 음식 섭취 등이 있을 수 있으며 수액처치/내복약복용/유산균복용/처방식 급여 등의 위장염에 준한 치료 필요한 상태입니다.   -&gt; 1~2일 입원치료 권유드렸고 주간 입원 요청하시어 월요일까지 내원하시어 수액 처치 받으시기로 함   - BCS 4/9 정도로 마른 체형으로 소화기 증상을 유발할만한 위장관 외 문제 확인하고자 초음파 검사 진행하였고, 특이소견 확인되지 않았음.   - 혈소판 수치는 clumping으로 인해 낮게 측정되었을 가능성 있음. 이후 리첵 하자고 보호자분께 안내드림     Tx)   - Famo 0.5 mg/kg bid   - Meto 0.4 mg/kg bid   - Metro 15 mg/kg bid   - bestase 7.5 mg/kg bid     +) 락토벳 1포 sid     P)   6/17 주간 입원 위해 내원       </t>
    <phoneticPr fontId="1" type="noConversion"/>
  </si>
  <si>
    <t xml:space="preserve">김범수                                  </t>
  </si>
  <si>
    <t xml:space="preserve">뽀미                                    </t>
  </si>
  <si>
    <t>발작</t>
    <phoneticPr fontId="1" type="noConversion"/>
  </si>
  <si>
    <t xml:space="preserve">발작으로 응급내원 15분전 발작하는것을 확인  5분정도 지켜봄 발작은 서서히 멈췄음  병원으로 내원 하면서 과흥분을 보임  침대에서 자고 있는것을 확인하고  쿵 소리가 나길래 확인해봤더니  침대밑에서 발작 하고 있었다고 함    s)  - 침대에서 자고 있는 것 확인했는데, 어느 순간 쿵소리와 함께 바닥에서 5분 정도 전신 발작.  ; 숨쉬는 것 힘들어하고, 침흘리면서 경련보임.  ; 안고 만져주니 조금씩 호전보임    o)  1. P/E  - 내원 당시 alert, 약간의 과흥분 (체중 4kg 추정 ; 응급시 급하게 체크함)  - BT 38.6  - BP 130mmHg    - PLR delayed (OU)  - 그외 뇌신경 검사 모두 양호.  - 자세반응 모두 정상 (+2)    2. B/A  - Lactate 4.4  - NH3 10  - Blood gas : pH 7.45, HCO3 11.0, BEecf -12.4    tx.   Mannitol 0.5g/kg IV for 30min    a) susp. intracranial dz.  - 뇌외성 질환 감별 위해 추가로 방사선/초음파 추천됨. - 연령, 신체검사/신경검사상 뇌내성 질환일 가능성이 높으며(idiopathic epilepsy), 다른 뇌외성 질환 배제된다면 MRI 필요.   - 추가 검사 안내 및 금일 입원하 추가 경련 모니터링 추천드렸으나, 집에 귀가하여 상태 지켜보고 추가 발작 있을시 내원하시겠다고 함. 내복약 처방 또한 보류하고 모니터링 하는 쪽으로 결정.  - 추가 발작시 바로 내원하셔야 하는 점 고지.  - 뇌압감압처치 후 PLR 지연은 사라짐.    p)  - F/U call   </t>
    <phoneticPr fontId="1" type="noConversion"/>
  </si>
  <si>
    <t xml:space="preserve">김은주                                  </t>
  </si>
  <si>
    <t>안검부종, 얼굴부종</t>
    <phoneticPr fontId="1" type="noConversion"/>
  </si>
  <si>
    <t xml:space="preserve">[야간 by 김도윤]  -식욕 확인 : 건사료에 일부 자발  -T :37.8~37.3  -R : 36-24  -발작 및 기타 신경 증상 없음  -배변 , 배뇨 없음    [주간 by 우승지]   S)  - 식욕: i/d 갈아서 주사기로 30 ml 먹임. 잘 받아먹으나 저녁은 조금만 받아먹음   - 활력은 계속 떨어져있는 상태   - 주간동안 경련은 보이지 않음     O)   - 안검 부종 심함   - T 37.8 R 24 / BP 120 mmHg   - CBC: Anemia, Leukocytosis, lymphocytosis. monocytosis   - Hypoalbuminemia / Hyperglobulinemia     A/C/E)   - 보호자분께 빈혈이 심해지고 있는 경향이라 알려드렸고, 수혈 필요할 수 있다고 말씀드림   - 입원 치료 지속하여 다음 주 인터페론 치료 해볼 수 있다 안내드렸음 + 금일 복부 전장기 스크리닝 진행해보자고 말씀드렸음    -&gt; 보호자분이 통화 중단하시고 다시 연락 주시기로 함. 이후 연락 닿지 않음     P)   - 입원치료 지속   - CBC, TP/Alb 모니터링 / 보호자분과 상담 후 인터페론 치료 및 수혈 여부 결정   </t>
    <phoneticPr fontId="1" type="noConversion"/>
  </si>
  <si>
    <t xml:space="preserve">정은숙(ref.해)                          </t>
  </si>
  <si>
    <t xml:space="preserve">순돌이                                  </t>
  </si>
  <si>
    <t>구토, 설사</t>
    <phoneticPr fontId="1" type="noConversion"/>
  </si>
  <si>
    <t xml:space="preserve">[refer.] 해AH    의뢰병원관련  - 진료전 전화완료( o )   - 원장님 요청사항 : 입원처치 부탁    주호소)  - 파보장염    현증경과)  - 지난주 수요일 아이 데려오심 (길거리에서 할머니가 방치 중이던 것을 구조하심. 현재 임시보호중)  - 지역병원 갔을 때 코로나 장염  - 갑자기 어제 점심 잘 먹고 저녁 먹일려고 했는데 구토하고 설사 심하게 함. 지역병원 갔을 때 파보양성  - 지금은 어제보다는 활력은 좋아보임  - 구토는 2~3번 정도, 오늘 병원에서 수액맞고 오줌 변 구토인지 모를게 패드에 있었음.    - 보호자분 24시간 진료병원 원하셔서 내원    예방접종)  - none    사육환경)  - indoor, 동거견 1마리    사료)  - 일반건사료    O)  1. 신체검사  - Mental : BAR  - T 39, HR 174, RR 42  - BCS 5/9  - MMC pale pink, CRT 1.0 sec  - 탈수평가 : &lt;5%    2. 혈액검사  CBC  - WBC 24260  - PCV 27.4  - PLT 39.1    S/C  - BUN 12.7 Cre 0.4   - ALT 67 ALP 127  - Tp 3.4 Alb 2.3    Elec  - Na+ 145 K+ 4.46 Cl- 106  - pH 7.28 HCO3- 17.5 pCO2 38.5    Parvo Ab titer: 4.5      A) Parvoviral Enteritis  - 지역병원 Parvo antigen kit 상 양성보이고 구토, 설사, 어린 강아지임을 고려하여 파보장염으로 진단  - 식욕 및 활력 양호하나 증상 시작된지 얼마되지 않아 지속적인 모니터링 필요할 것으로 보임  - 초기 파보장염에 준해 고항혈청 및 혈장수혈 처치 진행  - 2차감염 예방 위해 항생제 처치 및 구토 설사에 대한 대증처치 하면서 모니터링    Rx)  - 식이 : a/d 1.5 RER (a/d 1캔 4번에 나누어)  - 내복약 :   스멕타 1 ml/dose PO bid    Tx)  - 수액처치 : H/S 5 ml/kg/hr, Fresh frozen plasma 20 ml/kg + 고항혈청 10 ml  - 주사제 :    chlorphenyramine 0.5 mg/kg IV (전처치)   famotidine 0.5 mg/kg IV bid   metoclopramide 0.4 mg/kg IV bid   cefazolin 30 mg/kg IV bid     P)  - 입원하여 수액처치  - 익일 CBC, TP, ALB, 전해질 측정  - FFP 10 ml 수혈  </t>
  </si>
  <si>
    <t xml:space="preserve">이향숙                                  </t>
  </si>
  <si>
    <t xml:space="preserve">파랑                                    </t>
  </si>
  <si>
    <t>Cardiogenic pulmonary edema, Tracheal collapse</t>
    <phoneticPr fontId="1" type="noConversion"/>
  </si>
  <si>
    <t>기침</t>
    <phoneticPr fontId="1" type="noConversion"/>
  </si>
  <si>
    <t xml:space="preserve">S)  - 세 달 정도 기침을 하기 시작, 집근처 동물병원에서 약을 지어먹고 있었음. - 기관이 좀 가늘다고 들으심. 심장에 대한 이야기를 들으신 적은 없음. 약이 떨어져 최근 2~3일 정도 약을 안먹었는데 기침이 너무 심해짐. 약은 아침저녁으로 먹였었음. 약을 먹을 때는 조금 나아지긴 했는데 그래도 기침을 하긴 했었음  - 잘 때도 쿨럭쿨럭하기도 함  - 평소에 아이가 숨이 가쁘다는 느낌은 없었으나 요즘 좀 헥헥거리는 느낌은 있었음. 혀가 파래지는지는 잘 관찰하지 않으심. 사람오면 흥분하면서 짖다가 콜록코록 기침. 기절한 적은 없음. 최근 2일 동안 잘 움직이지 않으려고 함.   - 물을 먹다가 물을 토하기도 함    O)  1. P/E  - cough  - Auscultation: heart (bilat. murmur g4) lung (Lt. dorsocaudal lobe fine crackle, overall corse crackle)  - BP 120~130 mmHg    2. Thoracic Radiology and Echocardiography  [방사선검사]  Finding &amp; DDx  - cardiomegaly (VHS 10.4, LA bulge)  - cardiogenic pulmonary edema  - tracheal collapse grade 4  - severe bronchial collapse  - shoulder DJD    [심장초음파]  Finding   날짜 18-5-23   HR 150    LA/Ao 2.09    LVIDd inc% 22.33    LVIDs inc% -37.96    LVIDd/Ao 2.81    LVIDDN 1.87    LVIDSN 0.59    EDVI 110.74    ESVI 5.29    RWT 0.47    LVMI 148.50    E peak 128.20    E/A 1.00    E/IVRT 3.59    E/E' 24.70    E'/A' 1.05    Tei index 0.56    MR d,e MR vel 5.54    MV prolapse 3.00    MV prolapse/Ao 0.39    FS 68.17    EF 95.22    AV vel, profile 109.00    PV vel, profile 80.00    RVIDDn 0.49    TAPSEn 0.52    LVD/RVD 3.73      Echo DDx  - MMVD  - mitral prolapse  - severe MR  - increased LA pressure  - mild pulmonary hypertension  (PV profile II)  - ACVIM stage C     Comment  - 좌심방압 상승으로 언제든 폐수종 발생 가능.   - 좌심부전에 준한 처치 추천됨.  - prolapse 로 폐수종이 흔하게 재발할 수 있음.     - 기침의 원인으로 폐수종 뿐만 아니라 심한 기관 기관지 협착 역시 포함될 수 있음.     Radiologist : 윤학영, DVM, PhD    3. B/A  CBC   - WBC 20420  - PCV 44.6  - PLT 57.2    S/C  - BUN 17.0 Cre 0.9  - ALT 144 ALP 322  - Tp 8.0 Alb 3.1    A) Cardiogenic pulmonary edema, CVHD ACVIM stage C2  - 내원 당시 심한 기침과 호흡곤란 보여 응급처치 실시. 청진 시 심한 crackle 및 murmur g4로 심원성 폐수종 의심되는 상태  - 엑스레이 촬영 시 우측 폐후엽과 좌측 폐전엽에 침윤, 흡기 시 기관 직경 매우 좁아져 기관허탈 소견  - furo 처치 이후 호흡수 66 -&gt; 24회로 감소, crackle 감소 보여 심장 초음파 진행  - volume overload  - 이뇨제 처치 이후 호흡 안정되고 폐침윤 양호해진 것으로 판단되어 심장약 처방하여 퇴원    Tx)  - furosemide 4 mg/kg IV  - furosemide 2 mg/kg IV 2회    Rx) for 7 days  - furodemide 2 mg/kg PO bid  - enalapril 0.5 mg/kg PO bid  - spironolactone 1 mg/kg PO bid  - pimobendan 0.25 mg/kg PO bid  - theophylline 10 mg/kg PO bid (유니필)    P)  - 일주일 후 내원하여 임상증상 확인 및 혈압, B, C, 전해질 측정. 흉부 엑스레이      *** 보호자분 청력장애 및 농아이셔서 컴퓨터 워드로 설명해드려야함  </t>
    <phoneticPr fontId="1" type="noConversion"/>
  </si>
  <si>
    <t xml:space="preserve">박지선                                  </t>
  </si>
  <si>
    <t xml:space="preserve">알란                                    </t>
  </si>
  <si>
    <t xml:space="preserve">500,000원 결제 - 민혜  나머지는 9월1일 알란이 데려가실때 결제한다고 하심      S) 항체검사 및 남아중성화수술  - 항체검사 : 범백4, 허피스4, 칼리시6    A)  - 남아중성화수술 진행함  </t>
  </si>
  <si>
    <t xml:space="preserve">주민경                                  </t>
  </si>
  <si>
    <t xml:space="preserve">매직                                    </t>
  </si>
  <si>
    <t>교상</t>
    <phoneticPr fontId="1" type="noConversion"/>
  </si>
  <si>
    <t xml:space="preserve">S&gt;  - 가게에서 키우는 셰퍼트한테 물림  - 다리,목 물렸고 입안에서 피도 났다고 하심.  - 혀가 파랗게 확인됨    O&gt;  - 체온 정상  - 혀의 열상확인  - 좌측 후지 앞 복벽 찰과상 및 충혈 확인됨  - CBC / CRP 정상  - 방사선상 골절등의 이상은 확인되지 않음    A&gt;  - 감염에 준한 항생처치 및 진통처치 필요    Tx&gt;  - cepha 22mg/kg iv  - enro 10mg/kg sc  - tramadol 3mg/kg iv    A&amp;P&gt;  - 혀의 열상외에 신체의 교상흔적(천공)은 확인되지않지만 교상이기에 감염우려가 있어 항생제와 진통처치  - 셰퍼트로 인한 교상/타박상이기에 추후 증상의 발현가능성있어 내복약 처방과 이틀뒤 재진 예정  - 혀의 열상부위에 적용할 헥사메딘 처방  - 피부찰과상에 항생연고 처방 ( 농은 확인되지 않음 )  - 감염우려 항생제 내복약 처방  - 5/27일(일) 12시 재진  </t>
  </si>
  <si>
    <t xml:space="preserve">정은혜                                  </t>
  </si>
  <si>
    <t xml:space="preserve">방울                                    </t>
  </si>
  <si>
    <t>Scottish Terrier(스코티쉬 테리어)</t>
  </si>
  <si>
    <t xml:space="preserve">2700 적립금 발생 - 보호자분께 안내되지 않음. 승지   : 내일 오시면 제가 말씀드릴게요     S)  - 이틀전에 개껌 먹고 다 토함, 이후로 밥도 안먹으려고 하는 것 같음   - 산책 나가고 할때는 활력 좋아보이나, 집에서는 그냥 그런 것 같음   - 지난번 캔 두개 구매해가심  (헤파틱), 너무 안먹으려고 함   - 열이 좀 나다가 안나다가 함  - 어제 자다가 숨이 넘어갈 듯이 낑낑 거리는 증상 두번 발생/ 깨우니까 또 괜찮은 것 같기도 함   - 가루약을 너무 안먹으려고 해서 약을 안먹이심 / 알약도 못 먹이심   - 혈액검사 해달라고 하심.     O)   - T 39.2 P 120 R panting   - 심음/폐음 이상 없음   - MM pink~pale   - Abd pain 없음   - BA  : ALT, ALP 증가. 지난 검사결과보다 더 증가함   : Hyperbilirubinemia 발생 (0.7 -&gt; 3.5)  : albumin 정상범위 이나 하한치 (2.9)  : CRP 증가. (36.1)  : 암모니아 정상범위        A)   - 간수치 전반적으로 증가되어 관찰됨  : 내복약 복용이 제대로 진행되지 않아 치료 반응이 떨어졌을 가능성 있음.   : 입원처치 권유드림.   : 애니AH에서 3일 입원 하였고, 면회 하루에 세네번 하였으나 아이가 입원하면서 스트레스를 너무 받는 것 같다고 하심   : 주간 입원하며 통원치료 진행하기로 함     Tx)   - 주사제   : NAC 170 mg/kg IV   : famo 0.5 mg/kg bid   : meto 0.4 mg/kg bid  : cefo 30 mg/kg bid   : metro 7.5 mg/kg     내복약)   UDCA 10 mg/kg BID  Sily 10 mg/kg BID      P)   - 익일 주간 입원 처치 진행   / 가능하다면 복부 초음파 진행   - 9시에 데려오신다고 함. 야간에 인계드림     </t>
    <phoneticPr fontId="1" type="noConversion"/>
  </si>
  <si>
    <t xml:space="preserve">강영미(ref.라임)                        </t>
  </si>
  <si>
    <t xml:space="preserve">칸쵸                                    </t>
  </si>
  <si>
    <t>서혜부 탈장</t>
    <phoneticPr fontId="1" type="noConversion"/>
  </si>
  <si>
    <t xml:space="preserve">1,000,000원 결제 - 휘린   [refer.]    의뢰병원관련  - 진료전 전화완료(O)   - 진료후 전화완료(O)   - 초진일 전화 안됨( )  - 원장님 요청사항 :    Subjective)  CC : 서혜부탈장  HPI : 라임동물병원에서 소개받으셨음,   서혜부탈장으로 인해 내원  Vaccine : all done, boosting +, 내외부 +  condition : indoor alone  Diet : WD (췌장염 병력)    GC : 입이짧아 구토 자주하는편 (2-3일전에 구토, 공복성)  SK : -  EENT : -   MS : 앞다리쪽 만져하면 아파함(수술병력있음)        : 경추디스크 (AAI) 의심병력있어서 넥브레이스 했던적있음, 이후 특별한 통증반응 보행이상 보인적 없음  CV : -  RE : -  GI : 췌장염으로 치료받은 기록있고 2번 발병  UG : -  NV : -    Objective)    Physical examination    GC : Mentation=  alert /BCS= 3/5  /MMC= pink  /PLR= positive /CRT&lt;1.5sec  /Skin turgor= NRF  MS : decreased pROM Lt. carpal joint    Laboratory examination  CBC : mild increase in PLT  Elec : mild hypochloremia  B-gas : mild respirotary acidosis  S-chem : mil increase i n ALP    Radiographic examination  Comment  1. 흉부 방사선 상 no remarkable findings  2. 좌측 distal radius 위치의 핀의 위치 대체로 양호하나 구부러져서 앞쪽으로 돌출된 부분의 핀에 의한 염증성 반응으로 연부조직 부종 및 미약한 골증식이 관찰됨    Ultrasonographic examination  Imaging Dx &amp; DDx  - Inguinal hernia  Comment  1. 우측 서혜부의 inguinal ring 결손에 의한 복강 내 소장의 서혜부 피하 탈출 확인됨 (결손부 약 5.5 mm)  2. 서혜부 탈장 위치로의 방광 등 다른 장기의 탈장은 관찰되지 않음    Radiologist: 이현아, DVM, MS  VIP동물의료센터 영상의학과 2과장  Direct: 02-953-0075 (내선 204)  E-mail: vip_radiology@vipah.co.kr    Assessment)  Ddx) Rt. inguinal hernia         Lt. carpal joint swelling          (disatal part of IM pinning site)  Sx) inguinal herniorrhaphy  1. Anesthesia   1) Premedication      - Cefazolin 30mg/kg IV      - Midazolam 0.1mg/kg IV      - Butorphanol 0.2mg/kg IV   2) Induction: Propofol 6mg/kg IV   3) Maintenance: Isoflurane  2. Surgical procedure  - midline caudal abdominal incision   - indentified protruded rt. inguinal hernial sac  - no signs of  strangulation   -   - reduction of inguinal canal with prolene 3-0  - preventive reduction suture of lt. inguinal canal w/ prolene 3-0  - subcutaneous closure w/ maxon 4-0  - skin closure w/ blue nylon 4-0  3. Surgical findings  - thin abdominal fascia around the inguinal canal  - rt. hernial content : fat    Plan)  - 이틀동안 입원관리 예정    </t>
    <phoneticPr fontId="1" type="noConversion"/>
  </si>
  <si>
    <t xml:space="preserve">주경우                                  </t>
  </si>
  <si>
    <t>기력저하, 식욕저하</t>
    <phoneticPr fontId="1" type="noConversion"/>
  </si>
  <si>
    <t xml:space="preserve">CC: 어제부터 기력저하/식욕저하    S)  - 샵에서 아이 데려온거는 거의 한달다되어감  - 지난주 광견병 접종 후 컨디션 양호했다가  - 어제부터 기력저하, 식욕저하관찰  - 평소 주던대로 밥 줬지만, 50-60%정도만 먹음  - 다른 식이(간식 등)은 안줘봐서 잘 안먹는지 아직 몰라요.  - 구토, 설사, 기침, 콧물 등은 없음  - 정상뇨, 정상변 관찰  - 동거묘, 동거견 없음  - 며칠전에 변기통에 빠졌었음. 씻겨주고 잘 말려주긴 하셨음  - 그 외 환경/식이 등 변화없었음    O)  - Auscultation 심/폐음 normal  - BT 40.6  - MMC pink  - CRT &lt;1.5sec  - 기침, 재채기, 콧물 등 없음  - 양측 귀에 까만 귀지 다량. 검이경상 귀진드기는 관찰되지않음    - FPV kit (-)  - CBC : N.R.F  - Chem : SAA 126 (high)    A)  DDx)  - 전염병  - 물에 빠진 이벤트 있어서 단순 감기  - 스트레스성 (분양받은지 얼마안되심, 귀더러움으로 인한 잦은 귀세정 등)    Tx)  - 양측 귀 드레싱    Rx)  - 내복약 3일분   Cephalexin 25mg/kg bid PO   Famotidine 0.5mg/kg bid PO   Metronidazole 15mg/kg bid PO   B com(vit. B) total 2T    P)  - 금일 반려묘검진프로그램 PCR 의뢰  - 6/10 오후 3시 재진  - PCR결과상담 및 결과에 따른 추가 검사 계획, SAA 재검    C.E)  - 어제부터 기력저하의 증상이 나타났으며, 염증시에 급성으로 상승할 수 있는 수치가 많이 올라서 체내 어딘가에서 염증이 진행되고있다고 볼 수 있음  - 범백바이러스는 키트검사상 음성이나 다른 감염성/전염병 감별위해 호흡기/분변 PCR 의뢰  - 기력저하의 원인은 매우 다양함으로 우선 신체검사, 혈액검사 등의 결과를 바탕으로 내복약 처방드리나 PCR 결과와 SAA재검수치에 따라 추후 처방이 달라질 수 있으며, 추가 검사가 필요할 수 있음.  - PCR 검사상 모두 음성이 나올수도있으며, 그 결과 또한 중요한 의미가 있음.  - 재진 전에라도 아이 상태가 기력/식욕저하가 악화되거나 추가 증상 나타난다면 내원주세요.  - 밥이랑 약 잘 먹여주세요  - 귀 청소는 우선 해주시던대로 닦아주세요.  </t>
    <phoneticPr fontId="1" type="noConversion"/>
  </si>
  <si>
    <t xml:space="preserve">오유리                                  </t>
  </si>
  <si>
    <t xml:space="preserve">무명이                                  </t>
  </si>
  <si>
    <t>회충(Roundworms-Ascariasis)</t>
  </si>
  <si>
    <t xml:space="preserve">467,000원 결제하셨습니다 -준민    S)  오늘 길고양이 구조하셨다고 함.  설사해서 데려오심. 정확히 어떤 상태인지는 모름. 주변인들이 식욕 없다는 얘기 들음.     O)  - T 38.3  - FPV : 미세한 양성.    - CBC : WBC 11360  - blood smear : mild toxic (seg 48, band 34, lym 12, eosino 6), PLT clumping.   - 항체가 : FPV Ab 0    A)  - 범백에 준해 처치. 비용 부담 있으심. 항혈청치료 3일간 지속 후 경과 보기로 함.   - 현재 식욕도 양호함.   - 입원 하 치료 진행.     P) 입원. 익일 CBC 및 식욕, 증상 체크 진행. 남경선생님께 인계.   </t>
  </si>
  <si>
    <t xml:space="preserve">김지애(ref.녹양)                        </t>
  </si>
  <si>
    <t xml:space="preserve">우리                                    </t>
  </si>
  <si>
    <t xml:space="preserve">Pyothorax, Actinomycosis, </t>
    <phoneticPr fontId="1" type="noConversion"/>
  </si>
  <si>
    <t xml:space="preserve">[refer.녹양]    의뢰병원관련  - 진료전 전화완료(X)   - 진료후 전화완료(O), 카톡으로 금일 진단 내용 보내드림.    - 초진일 전화 안됨(  )  - 원장님 요청사항 :    주호소)  - 호흡곤란    현증경과)  4월 말부터 기침증상 보임. 타 병원에서 감기라고 얘기듣고 주사 맞음. 이후 녹양에서 3차 접종 및 약 먹고 양호해짐.    2주 전 중성화 완료.   2-3일 전부터 호흡 곤란. 힘이 없음.   식욕양호. 설사, 구토 없음.   신경증상 없음. 눈꼽 간헐적으로 낌.     예방접종)  - 종합 3차까지 완료.     사육환경)  - 동거묘 1마리, 요새 동거묘가 괴롭힘.    O)  1. 신체검사  - Mental : 노력성 호흡, mental은 양호함.   - T 40.1, HR 198, RR 112  - BP (#2) : 120  - BCS 4/9  - MMC pink, CRT &lt;1s  - 청진 시 no murmur    2. 혈액검사  - CBC : WBC 양호하나 DC 상 band cell 다수.   - S/C : NRF  - SAA : 113    3. 영상검사  [방사선검사]  Imaging Dx &amp; DDx  - Pleural fluid  - Collapse of right and left cranial lobe and right middle lobe  Comment  1. 폐 양측 전엽, 우측 중엽 허탈 / 농흉 천자 직후 촬영했으므로 다시 aeration 되는지 여부는 추후 방사선 재촬영을 통해 확인 필요  2. 80 ml 천자 후 양측 흉강 내 흉수 남아있음 (흉강 내 fibrin의 방해로 전량 천자 어려움)  3. 복부 방사선 상 이상소견 관찰되지 않음    [복부초음파_Full scan]  Comment  1. No remarkable findings  2. FIP로 의심되는 소견 관찰되지 않음, 복강 내 림프절 양호, 복수 관찰되지 않음    Radiologist: 이현아, DVM, MS  VIP동물의료센터 영상의학과 2과장  Direct: 02-953-0075 (내선 204)  E-mail: vip_radiology@vipah.co.kr      4. 흉수검사  - A/G ratio 0.6  - TNCC 413.22  - 세포검사 상 다수의 호중구 및 구균 간균 매우 다량 확인됨.   - 흉수 아이덱스에 FIP PCR 및 노스벳 항생제 감수성 검사 의뢰.    Dx/Ddx)  - pyothorax  - sepsis  - FIP    A)  - 농흉으로 인한 호흡곤란 및 고체온증 발생된 것으로 보임. 다량의 감염 확인되는 바 패혈증 위험 존재함.   - 패혈증에 준해 처치 지속. 예후 불량할 수 있음.   - 농흉의 발생원인으로 교상이 가장 흔하나 동거묘와 다투는 정도가 정말 유의적일지 명확하지 않음.     Rx)  - 식이 : a/d    Tx)  - 수액처치 : NS + taurine + ornipural + vit B : 2 fold  - 주사제 :    cefotaxime 25mg/kg IV TID   marbofloxacin 2mg/kg IM SID   metronidazole 15mg/kg IV BID   famotidine 0.5mg/kg IV BID   단푸론 0.1ml/kg SC     - cooling    P)  - 입원. 익일 CBC, 혈액도말, 흉부방사선 및 필요 시 흉수천자 진행.     </t>
    <phoneticPr fontId="1" type="noConversion"/>
  </si>
  <si>
    <t xml:space="preserve">윤소라(ref.해마루)                      </t>
  </si>
  <si>
    <t xml:space="preserve">욧시(YOSSI)                             </t>
  </si>
  <si>
    <t>Bronchial collapse, Bronchitis</t>
    <phoneticPr fontId="1" type="noConversion"/>
  </si>
  <si>
    <t>빈호흡, 노력성호흡</t>
    <phoneticPr fontId="1" type="noConversion"/>
  </si>
  <si>
    <t xml:space="preserve">1.CC : 심장검진    2.HPI   - 2017. 5월 해마루에서 전반적인 검진 받았었음  - 당시 경미한 MMVD/TVI/PAH 확인되어 ACVIM B1으로 판정 후 모니터링 중  - 2주 전부터 숨쉬는 것이 조금 가쁨  : 노력성 및 호흡수 증가  - 특별한 변동사항은 없으나 산책은 자주함  - 2주 전 진드기에 물려서 지역병원에서 제거  : 특별한 증상은 없었으며, 관련 검사는 미실시  - SRR은 정상 (10회 중반)  - 치아가 흔들임 좌측 하악    S)  - BAR  - 다소 비만한 편 (BCS 7/9)  - 우측 경부에 2cm 정도의 파동감 있는 종괴 (임파선이나 침샘보다 지방종 추정)  - 하악 치아의 경우 PM1번이 많이 흔들리나 잇몸과 단단히 결합되어 있어     O)  - Apical beat midly increased   - G II/VI holosystolic murmur in Lt &amp; Rt apex    [방사선검사]  Imaging Dx &amp; DDx  - Bronchial collapse  - Tracheal collapse  Comment  1. VHS 11.5v 로 정상범위 이상으로 확인되나 심장초음파 검사 상 크기 양호함  2. 기관분지부(carina) 와 후엽으로 주행하는 기관지의 중증 허탈 (Grade 4), 및 전엽으로 주행하는 기관지의 중등도 허탈   3. 흉부 기관의 경도 허탈 (Grade1, 25%)    [심장초음파]  Findings  날짜 18-6-8   HR 100.0    LA/Ao 1.5    LVIDd inc% 22.3    LVIDs inc% -27.2    LVIDd/Ao 2.9    LVIDDN 1.9    LVIDSN 0.7    EDVI 117.9    ESVI 9.9    RWT 0.4    LVMI 167.2    E peak 87.5    E/A 1.4    E/IVRT 1.6    E/E' 16.0    E'/A' 0.6    Tei index 0.6    MR d,e MR vel 5.3    MV prolapse 2.2    MV prolapse/Ao 0.2    FS 61.8    EF 91.6    AV vel, profile 1.2    PV vel, profile 0.7    TR d,e TR vel 3.0    SPAP 39.8      Imaging Dx &amp; DDx  - Degenerative mitral valve disease   - Pulmonary arterial hypertension (mild)  Comment  1. moderate MV remodeling 확인되나 MR의 양 많지 않으며 (LA의 약 30%) LA 확장이나 압력 상승 동반되지 않음  2. TR 속도 약 3 m/s로 이전 검사와 유사함, 초기 폐고혈압 가능성 있으나 우심의 확장이나 MPA 확장 등은 관찰되지 않음, 심한 bronchial collapse 동반되어 폐고혈압의 심화 가능성 높으므로 주기적인 우심 평가 및 TR 속도의 추적관찰 추천됨  Radiologist: 이현아, DVM, MS    A)  - 전반적으로 심장은 이전과 유사한 상태  - 현증의 주원인은 비만 및 이 전에 비해 심해진 BC, 잠재적인 기관지염 등이 고려됨 (최근 산책으로 인한 미세먼지 영향 및 보호자분 전자담배 간접흡연)  - 장기적으로 체중조절/재활관리, 수화관리 및 환경관리 상담  - 우측 경부종괴는 보호자분도 모르고 계셨으며, 위치상 SM/PS LN의 중간지점, 우선 lipoma 가능성 고려되어 모니터링 지시  - 좌측 하악 PM1은 당장 저절로 빠질 것 같지는 않으며, 전반적인 치과 진료 추천    P)  - BNP 결과 통보  - 수치에 따라 3~6개월 후 재검  - 결과 통보시 다음 재검 및 동거견 (도라지로) 예약 여부 결정          </t>
    <phoneticPr fontId="1" type="noConversion"/>
  </si>
  <si>
    <t xml:space="preserve">이승민                                  </t>
  </si>
  <si>
    <t xml:space="preserve">덕                                      </t>
  </si>
  <si>
    <t xml:space="preserve">Subjective)  - CC : 남아중성화 위해 내원  - HPI : 이전병력 없음  - Vaccine : 5차완료, 항체가검사  - condition : indoor alone  - Diet : RC puppy indoor  - GC: 식욕활력 배변배뇨 양호    Objective)  Physical examination  - GC : Mentation= Alert /BCS= 3/5 /MMC= pink /CRT &lt;1.5sec /Skin turgor= NRF   고환하강 완료  Laboratory examination  - CBC : NRF  - Chem : NRF  - 항체가 : P6 D4    Assessment)  Castration, deciduous teeth extration by 종  - prescrotal incision  - double ligation testicular vessel and transection  - skin closure w/ blue nylon 4-0  - 804, 508, 608 deciduous teeth extration    Plan)  - 실밥제거시 기본적인 관리사항 내외부 기생충 안내드리기  - 6시30분 퇴원  - 10시 30분 남중후처치 Dr.김은진  </t>
  </si>
  <si>
    <t xml:space="preserve">조수민                                  </t>
  </si>
  <si>
    <t xml:space="preserve">조던                                    </t>
  </si>
  <si>
    <t>Null</t>
    <phoneticPr fontId="1" type="noConversion"/>
  </si>
  <si>
    <t xml:space="preserve">아세라 (ref. 트윈스)                    </t>
  </si>
  <si>
    <t xml:space="preserve">줄리아                                  </t>
  </si>
  <si>
    <t>Mitral valve insufficiency</t>
    <phoneticPr fontId="1" type="noConversion"/>
  </si>
  <si>
    <t>호흡곤란, 기절</t>
    <phoneticPr fontId="1" type="noConversion"/>
  </si>
  <si>
    <t xml:space="preserve">[refer.트윈스]    의뢰병원관련  - 진료전 전화완료(O)   - 진료후 전화완료(O)   - 초진일 전화 안됨(  )  - 원장님 요청사항 :    주호소)  - 호흡곤란, syncope.    현증경과)  - 2일 전 갑자기 쓰러짐. 너무 좋아하다가 갑자가 쓰러졌음. 30분 동안 못 일어남. 일어나서 구토함.   - 그때부터 호흡 곤란 증상 있었고 오늘 새벽부터 갑자기 심해짐.   - 켁켁거리는 기침도 보임.   - 아이 때부터 심장병 얘기 들었고 심장약 안 먹이고 있음. 방사선까지만 찍고 심장 크다 얘기 들음.   - 눈물 수술함. 수술 하고 나서 양호함.     예방접종)  - 사상충 예방 완료. 매달 진행중.     O)  1. 신체검사  - Mental : alert. 노력성 얕은 호흡.  - T 38.2, HR 192, RR 84  - BP : 130  - MMC pink, CRT &lt;1s  - 탈수평가 : sticky mucus memb.  - 청진 시 양쪽 폐야의 crackle. 심음 평가 어려움.     2. 혈액검사  - CRP 33  - lactate 3.2  - electrolytes : hypo K  - d-dimer 0.1    3. 영상검사  [방사선검사]  Finding &amp; DDx  - cardiomegaly (VHS 13.4, increased sternal contact, tracheal elevation)  - non-cardiogenic pulmonary edema/pneumonia  - dilated pulmonary artery  - hepatomegaly (sever pulmonary hypertension and TR, infiltrative liver disease, nodular liver disease)  - mild shoulder DJD    [심장초음파]  Finding   날짜 18-5-29   HR 160    LA/Ao 1.26    MPA/AO 1.7    LVIDd inc% -24.6    LVIDs inc% 0.61    LVIDd/Ao 1.60    LVIDDN 1.15    LVIDSN 0.96    EDVI 33.66    ESVI 21.82    RWT 0.93    LVMI 86.12    E peak 33.48    E/A 0.76    E/IVRT 0.47    E/E' 6.45    E'/A' 0.56    Tei index 1.21    FS 15.24    EF 35.17    AV vel, profile 95.00    PV vel, profile III 73.00    TR d,e TR vel 5.43    SPAP 122.94    PR d,e PR vel 4.00    MPAP 64.00    RVIDDn 1.30    TAPSEn 0.41    LVD/RVD 0.86    - paradoxical septal motion  - marked RA, RV dilation   - dilated coronary sinus     Echo DDx  - severe TR  - severe PR  - severe pulmonary hypertension  - PLCVC  - ACVIM stage B2-C    Comment  - 폐 병변은 심원성이 아닌 비심원성 폐수종 w/wo 폐렴 가능성이 높음.  - 매우 심한 폐성 고혈압으로도 폐수종이 발생할 수 있음.   - 매우 심한 폐성 고혈압으로 우심부전 발생 가능성 있음.   - 매우 심한 폐성 고혈압의 원인으로, thromboembolism, HW, pulmonary artery fibrosis, 폐렴, 기관지염 등이 가능할 수 있음. 해당 원인 감별이 필요할 수 있음.    - 심한 저산소증에 의한 폐성고혈압에 의해서도 비심원성 폐수종이 발생할 수 있고,  - 현재 폐내의 뚜렷한 opacity 이 폐성고혈압을 유발했을 가능성 배제할 수 없으며, CT를 통한 폐질환 감별이 필요할 수 있고, 폐포의 손상을 유발할 수 다양한 환경적 요인들 (smoke inhalation,가습기 살균제, 등등) 또한 배제할 수 없음.   - 선천적인 primary pulmonary hypertension이 동반되어 있을 가능성 역시 배제할 수 없음.   - dilated coronary sinus 가 확인되며, 이는 심한 폐성 고혈압 있거나 Persistent left cranial vena cava (PLCVC) 에서 확인되는 소견임. 그러나 PLCVC의 임상적 의의는 크지 않음. 외과적 수술시 혼동 요인이 될 수도 있음.   - 초음파시 cough 보였음.     Radiologist : 윤학영, DVM, PhD  VIP동물의료센터 영상의학과 1과장   건국대학교 수의영상의학과 겸임교수  Direct : 02-953-0075 (내선 204)  E-mail: vip_radiology@vipah.co.kr    Dx/Ddx)  - Right heart failure  - Pulmonary edema    A)  - 심한 우심부전에 의해 폐수종 발생했을 것. 이에 준해 이뇨제 처치 및 심장관련 약물 투약 실시함.   - 현재 우심부전의 정확한 원인 평가는 환자의 증상 악화로 보류됨. 추후 증상 완화 후 추가검사 고려 예정.     Rx)  - 내복약 :  sildenafil 1.5mg/kg BID PO  enalapril 0.5mg/kg BID PO  pimobendan 0.25mg/kg BID PO    Tx)  - 수액처치 : furosemide 1mg/kg/hr CRI   - 주사제 :    cefazolin 20mg/kg IV BID   famotidine 0.5mg/kg IV BID    P)  - 입원. 익일 흉부방사선, 혈압, 신장, 전해질 체크 예정.     </t>
    <phoneticPr fontId="1" type="noConversion"/>
  </si>
  <si>
    <t xml:space="preserve">최유정                                  </t>
  </si>
  <si>
    <t xml:space="preserve">스폰이                                  </t>
  </si>
  <si>
    <t>열, 설사</t>
    <phoneticPr fontId="1" type="noConversion"/>
  </si>
  <si>
    <t xml:space="preserve">649,000원 선납(by 건화)    S)  - 2일전부터 설사   - 아침에 사료조금 먹음  - 예방접종 심장사상충 되어있지 않음  - 배가 빵빵한것 같고, 조금 비틀거리는것 같음    O)  - depress  - T 40.4 P150 R 48  - x-ray, U/S  - cbc  A)  - 영상검사상 확장된 자궁 확인     CE/P)  - 익일 외과팀으로 인계후 수술합니다.   - 수술스케줄 잡아서 오전중으로 연락드리겠습니다.   - 동의서 작성했고, 필요하면 외과주치의와 전화상담 또는 직접면담후 수술진행하기로 합니다.   - 비용은 일반적일경우 4일입원에 대략 총 200만원정도소요 되고, 개별 상황에 따라 추가적인 검사와 처치 입원연장시 비용이 추가적으로 발생합니다.   - 질병자체가 언제든지 응급상황이 올수 있고, 수술후에도 여러 합병증등이 같이 올수 있으니 며칠은 잘 모니터링 해야할것입니다.   - 유선종양도 같이 제거 원하심  - 복부정밀초음파 검사 필요할경우 해주세요(full scan)  - 비용에 민감하시니 수술전 외과팀에서 전반적인 비용에 대해 다시 설명해주세요   </t>
  </si>
  <si>
    <t xml:space="preserve">홍정민(ref.메이)                        </t>
  </si>
  <si>
    <t xml:space="preserve">자기                                    </t>
  </si>
  <si>
    <t>위장염, 비장종양, 만성 신장질환</t>
    <phoneticPr fontId="1" type="noConversion"/>
  </si>
  <si>
    <t>복부팽만, 체중감소</t>
    <phoneticPr fontId="1" type="noConversion"/>
  </si>
  <si>
    <t xml:space="preserve">[refer.메이]    의뢰병원관련  - 진료전 전화완료(  )   - 진료후 전화완료(O) ; 진단 결과 안내드림.  - 초진일 전화 안됨(  )  - 원장님 요청사항 :    주호소)  - 복수평가    현증경과)  - 2년 전 쓰러지고 기절 증상 보여 타병원 내원한 적 있음. 이후 메이AH 내원함. 심장검사 후 심장약 1달 간 먹고 양호해짐. 비장에도 문제 있다고 얘기들음. 이후 보호자 분 판단 하에 체중 감소된 듯 하여 임의로 심장약 중단함.  - 살이 빠지고 털이 빠져 쿠싱인 것 같다고 생각하심. 식욕은 왕성하진 않음.   - 6개월 전부터 복부팽만 보임. 6개월-1년 전 등 만성적으로 체중감소되고, 복부팽만도 서서히 심해짐. 1달 전부터 호흡 가쁜 듯함.   - 현재 설사는 아니나 잔변감있는 듯하며 마지막배변 무른 지는 엄청 오래되었음.   - 메이AH에서 복수 확인만 하고 천자는 진행하지 않음. 본원에 내원 안내받으심.     - 원래 요도결석수술 병력 있음.    예방접종)  - HW (-, 예방 안하심)    사육환경)  - indoor. alone.    사료)  - 정관장사료.     O)  1. 신체검사  - Mental : alert.   - T 37.6 -&gt; 37.1, HR 150, RR 36  - BP 180, 보호자 분과 함께 HDO 측정 시 130  - BCS 1/9  - 말초 사지 냉감.   - femoral pulse ; normokinetics  - 청진 시 Rt. murmur G5, Lt. murmur G4, no crackle.    2. 혈액검사  - mild hypoalbuminemia  - mild ALT, ALP elevation     3. 영상검사  [방사선검사]  Imaging Dx &amp; DDx  - Cardiomegaly  - Peritoneal effusion  - Hepatomegaly  Comment  1. VHS 14.2v  2. 복배상에서 globoid heart shape으로 심한 심종대 확인됨, 우측 폐야로의 더 심한 종대 관찰됨  3. 복부 방사선에서 다량의 복수에 의해 간 종대 외 복강 내 장기의 확인 어려움    [복부초음파_Full scan]  Imaging Dx &amp; DDx  - Venous congestion  - Peritoneal effusion  - Splenic nodular hyperplasia / Primary splenic neoplasia  - Chronic kidney disease  - Gastroenteritis  Comment  1. 750 ml 천자 후 복강 내 여전히 다량의 복수 확인됨  2. 정맥 울혈에 의한 간 종대 및 혼합에코성 변화, 췌장 종대 ( mm),  후대정맥의 비정상적 collapse (거의 관찰되지 않음)  3. 간 종대는 노령성 병변 (vacuolar hepatopathy 등)의 가능성이 있고 췌장의 비후는 췌장염이 동반되었을 가능성이 있으므로 우심부전 관리 하에 추후 재평가 필요할 수 있음  4. 비장 실질의 19.4 x 18.9 mm 크기의 종괴 관찰되며 혈류반응 정상 비장 실질과 유사, 복수의 원인일 가능성 낮으나 nodular hyperplasia와 primary splenic neoplasia의 가능성이 모두 있으므로 추후 초음파 검사를 통한 추적관찰 필요  5. 양측 신장 피질 에코 상승, 불규칙한 변연 관찰되므로 혈액검사 등을 통한 CKD 감별 필요  6. 소장의 부분적인 moderate corrugation 관찰됨    [심장초음파]  Findings  날짜 18-5-31   HR 140.0    LA/Ao 1.8    LVIDd/Ao 1.8    LVIDDN 1.4    LVIDSN 0.6    EDVI 61.2    ESVI 7.4    RWT 0.6    LVMI 130.1    E peak 129.0    E/A 1.1    E/IVRT 1.6    E/E' 14.1    E'/A' 0.9    Tei index 1.3    MR d,e MR vel 6.4    FS 55.5    EF 88.0    AV vel, profile 1.0    PV vel, profile 0.4    TR d,e TR vel 3.6    SPAP 55.7    PR d,e PR vel 1.7    MPAP 11.3    LVD/RVD 1.0      Comment  1. MV, TV remodeling 관찰되며 MR, LA 압력 증가 (E peak 1.28 m/s) 확인됨  2. 우심의 심한 확장 (RVD/LVD 1.0) 및 moderate TR, mild PR 관찰됨  3. Flattening septum, Paradoxical septal motion 관찰됨   DDx  - Degenerative bivalvular disease   - Pulmonary arterial hypertension    Radiologist: 이현아, DVM, MS  VIP동물의료센터 영상의학과 2과장  Direct: 02-953-0075 (내선 204)  E-mail: vip_radiology@vipah.co.kr    4. 복수검사  - 복수 750ml 천자함. 천자 이후 vital 양호. 이후에도 다량의 복수 여전히 남아있음.   - transudate.   - 세포검사 상 혈액유입으로 인한 것으로 생각되는 다량의 적혈구 확인됨.     Dx/Ddx)  - Right Heart Failure/ Pulmonary arterial hypertension    - ascite    - hepatomegaly    - venous congestion  - Degenerative bivalvular disease   - splenic mass    A)  - 우심부전에 의한 복수 확인됨. 심장약물 복용 시작함.   - 비장 mass 의 경우 FNA 등 추가검사 필요함. 악성 배제되지 않음. 우선 초음파를 통한 크기모니터링 진행하기로 함.  - 쿠싱의 경우 가능성 낮을 것으로 생각됨.      Rx)  - 식이 : cardiac or H/D로 교체 안내드림  - 내복약 :  enalapril 0.5mg/kg BID PO  furosemide 2mg/kg BID PO  pimobendan 0.3mg/kg BID PO  sildenafil 1.5mg/kg BID PO  spironolactone 1.5mg/kg BID PO    P)  - 1주 뒤 내원하여 BP, 흉부방사선, 신장, 전해질, proBNP, SDMA 진행 예정. 비장 필요 시 aniscan 고려 예정. 6/7    </t>
  </si>
  <si>
    <t xml:space="preserve">김진세                                  </t>
  </si>
  <si>
    <t xml:space="preserve">복돌이                                  </t>
  </si>
  <si>
    <t>남아중성화</t>
    <phoneticPr fontId="1" type="noConversion"/>
  </si>
  <si>
    <t xml:space="preserve">650,000원 결제완료 - 휘린     S)  - 식욕 활력 양호  - 배변 배뇨 양호  - 야외(집앞마당)에서 아이혼자 키우는중  - 네츄럴 코어 사료급여중  - 종합만 3차접종까지 진행완료, 광견병 x  - 하트가드, 구충제 진행해주고 계심  - 공복성 구토 간헐적으로 보임  - 진정, 마취 시 가능한 여러 검사 원하심  - 눈 충혈, 코주변에 상처있는지 확인원하심    O)  - 왼쪽 뒷다리 4,5번 발가락 사이 열상  - CBC : NRF  - Chem : NRF  - 양안 모두 특이사항없음  - 코주변 피부 특이사항없음  - 항체가검사 P:2 D:4    A)  - 남아중성화, 발가락 사이 열상, 종합, 광견병 접종  - routine castration, 피하봉합+벳본드로 마무리  - 발가락 사이 열상 봉합으로 인한 유합 지시되나 마취 진정 부담있어 벳본드로 우선 유지진행  - dz 마취 후 위액성 구토 보임  - atipamezole 주사 전 안구진탕 일시적으로보임  - 오연성 폐렴의 가능성 안내드림  - 마취 진정 후 신경증상 등 이벤트 있어 이후 최대한 마취 진정 하지않는 방법에서 수술 및 치료 종료  - 실밥제거 시 마취 진정하지 않기 위해 보호자 동의하에 벳본드 적용하여 마무리하였으나 해당부위 무리한 자극 시 벌어질 가능성 안내, 일주일간 넥칼라 착용과 수시로 소독해주실 것 안내드리고 일주일 뒤 특이사항없으면 넥칼라 벗기고 자체적으로 치료종료    P)  - 6월 8일 상태문의 전화 Dr.종  </t>
  </si>
  <si>
    <t xml:space="preserve">조옥도                                  </t>
  </si>
  <si>
    <t xml:space="preserve">하늘                                    </t>
  </si>
  <si>
    <t>장내 이물</t>
    <phoneticPr fontId="1" type="noConversion"/>
  </si>
  <si>
    <t>구토 , 식욕부진</t>
    <phoneticPr fontId="1" type="noConversion"/>
  </si>
  <si>
    <t xml:space="preserve">772,000원 결제완료 - 휘린   메일로 발송가능한 의료기록발송완료 -휘린     cc: 구토    S)  - 10일 전부터 구토증상보였으나 심하진 않음  - 최근 4일 전에 하루에 4번 구토를하여, 집앞 (zoo동물병원) 병원갔다오셨고 주사와 내복약을 주었지만, 아이가 약을 못먹었다고함. 병원갔다온 이 후로 아무것도 안먹은 상태.   - 사흘 전에 마지막 배변  - 식이변화 없음  - 구토 시 비닐봉지 나왔다고 하심      O)  - T: 39.1  - P: 152  - ausuclation: no murmur  - 폐음 양호  - 혈액검사  : CREA(2.0)/ALT(293)/P(1.7)  : SAA(normal)  : FPL(normal)  - 복부 방사선  : accordian sign      A)  - 방사선 및 초음파 상 장내 선형 이물 의심 소견 관찰되어 탐색적 개복술 또는 조영 촬영 안내드림. 금일 조영 촬영 진행 시 개복술 진행 불가하며 밤 새 장천공 및 장중첩 심화될 경우 아이 상태 악화될 수 있는 점 안내드림. 조영 촬영 먼저 진행 후 이물 확인되면 개복술하시길 원하셔서 금일 조영 촬영 진행.  - 혈액검사 상 신장 수치 약간 높으므로 마취 후 azotemia 더 심화될 수 있는 점/ SDMA의뢰검사 진행 안내드림.   - 조영검사 상 이물로 의심될만한 sign은 관찰되지 않으나 대장 쪽에서 조영제가 내려가지 않고 정체되어있는 것으로 보아 장폐색이 의심되는 상황입니다. 내일 복부초음파로 다시 한번 확인 후 개복술 진행 안내드림.    P)  - 오전 중 복부초음파 진행 예정  - 복부초음파 진행 후 보호자님께 전화로 상담 진행해주세요  - 개복술 진행 전 외과 상담 진행 필요.  - SDMA 의뢰 부탁드려요~~!!  - 우승지 선생님께 인계.  </t>
  </si>
  <si>
    <t xml:space="preserve">황수찬                                  </t>
  </si>
  <si>
    <t xml:space="preserve">소금                                    </t>
  </si>
  <si>
    <t>변비, 식욕부진</t>
    <phoneticPr fontId="1" type="noConversion"/>
  </si>
  <si>
    <t xml:space="preserve">금일 복부초음파 검사위해 클리핑 진행 중 젖꼭지, 피부 상처 생김  -&gt; 보호자분께 안내드렸고 사과의 말씀드림 / 소독약 및 연고 처방하여 하루에 두번 빨간거 없어질 때까지 발라달라고 말씀드림   -&gt; 상처가 깊지는 않기 때문에 봉합하지는 않아도 됩니다.   : 10% 할인 도와드림       우승지선생님 11시예약 내원. 설사재진    S)  - 지난 번 구토증상 나타남. 이후 열이 올랐다 내렸다 반복하다가 4시간쯤 뒤에 열 내림   - 이후로 물 조금먹고 식욕이 많이 떨어짐   - 설사약은 추가로 못먹이심 / i/d캔도 처음에만 잘먹고 그이후로 잘 안먹음  - 템테이션은 잘먹음   - 이물섭취가능성은 떨어진다고 하심 (다른 건 잘 먹지 않음. 주워먹을 만한 것도 없음)    O)  - T 39.2 / P 120 / R 112   - MMC pink   - BA: Cre 2.1 이외 NRF    [복부초음파]  Finding &amp; DDx  - GB sludge  - Lt ADG 4.4 mm  Rt ADG 4 mm  - UB sludge  - pancreaticoduodenal lymphadenopathy  - mild pancreatitis (normal size and hypoechoic pancreas)  - decreased GI motility  - mesenteric lymphadenopathy  - colitis (dilated and fluid-filled ascending and transverse colon)  - enteritis (marked peyer's patch of the ileum, fluid-filled jejunum)    Comment  - 전반적인 위장염 소견과 장간막 림프절 종대가 확인됨.   - 저등도 췌장염 소견과 췌장 림프절 종대가 확인되나, 췌장염 원발 보다는 위장염에 이차적인 변화일 가능성이 높을 것으로 판단됨.     Radiologist : 윤학영, DVM, PhD      A) 변비 / 위장염 / CKD (sus)     - 복부 방사선산 결장~직장부위 다량의 정체된 변 확인. 변비로 생각됨  : 변비 기왕력 있는 환자이고 현재 보이는 구토, 식욕부진 증상은 변비로 인하여 나타났을 가능성 높음   : 내복약 처방 후 이틀내로 배변하지 않을시 관장 필요하다고 안내드린 상태     - 주변 림프절 비대 등이 위장염 때문에 보이는 소견일 수 있으나, 추후에 위장염 개선 후에도 계속 비대되어있다면 림프절 세포검사 필요할 수 있습니다.     - 금일 신장수치 상승되어 관찰됨. 구토, 식욕부진으로 인한 탈수때문에 일시적으로 나타난 질소혈증일 수 있으나 추후 신장수치 재검 필요함.     P)  6/7 전화상담   6/13 변비재진    </t>
  </si>
  <si>
    <t xml:space="preserve">강지연(ref.행복한-성북)                 </t>
  </si>
  <si>
    <t>대장염(Colitis)</t>
  </si>
  <si>
    <t>급성 췌장염, 방광염, 신장결석</t>
    <phoneticPr fontId="1" type="noConversion"/>
  </si>
  <si>
    <t>설사, 고환종대</t>
    <phoneticPr fontId="1" type="noConversion"/>
  </si>
  <si>
    <t xml:space="preserve">[refer.] 행복한AH    의뢰병원관련  - 진료전 전화완료( o )   - 원장님 요청사항 : 종양 및 설사에 대해 초음파 영상 검사부탁    주호소)  - 설사, 고환종대    현증경과)  - 그저께까지는 변도 좋았고 밥도 잘먹음. 어제 아침부터 설사. 정상변 이후 노란색 설사.  - 약 받아 먹었는데 연탄처럼 시커멓게 물같은 변을 쌈. 어제 오후부터 까맸음.   - 그저께까지 식욕이 좋았는데 이틀동안 밥을 안먹었어요. 그래서 설탕물 먹였어요.    - 급성염증수치만 약간 높은 정도로 들으심  - 최근에 고환을 빠는 버릇이 있었어요.   - 3년전 이빨 염증때문에 마취를 했었는데 그 때는 고환은 괜찮았음. 3년 사이에 갑자기 커지는 것 같음.  - 10년 전 짜장면을 먹고 양파중독 걸린 적이 있었어요.     * 설사 관련 지역병원 처방: 스멕타, loperamide    예방접종)  - 예방 안하심    사육환경)  - indoor, 산책은 1주일에 한 번 정도, 동거견 1마리    사료)  - 아침에 사료. 이빨 때문에 건사료는 안먹이고 계심. 제니스 사료 (수제), 간식은 북어말린 큐브. Table food 조금씩(평소에 먹였을 때 별 이상 없었음)    O)  1. 신체검사  - Mental :   - T 39.2, HR , RR 24  - BCS 4/9  - MMC pink, CRT &lt; 2 sec  - 탈수평가 : dry mucous membrane, no skin turgor delay -&gt; 5% dehydration  - rectal examination: 직장 배쪽으로 전립선으로 추정되는 mass 이외에 특이 사항 없음    2. 혈액검사  * 지역병원 검사 내역 (2018.6.1)  S/C  - Tp 6.9 Alb 2.5  - ALT 73  ALP 73 Tbil &lt;0.1  - Amy 907  - BUN 22 Cre 1.2 IP 3.0  - Glu 99   CRP 40  CPL 12.6    * 본원 검사 내역 (2018.6.2)  CBC  - WBC 32990  - PCV 33.2  - PLT 93.3    CRP 129    cPL (-) 171    3. Cancer detection kit: high (악성종양 가능성 높음)    4. 영상검사  [방사선검사]  Imaging Dx &amp; DDx  - Urolithiasis  Comment  1. 흉부 양호  2. 양측 신장 실질의 미세결석, 석회화  3. 방광 뒤쪽 요도 (전립선요도) 위치의 12.6 x 10.3 mm 크기의 결석 확인됨    [복부초음파_Full scan]  Imaging Dx &amp; DDx  - Hepatic cyst, nodular hyperplasia  - Urolithiasis  - Renal cyst  - Cystitis  - Acute pancreatitis, Gastritis, Colitis  - Primary testis neoplasia / Orchitis  Comment  1. 간의 전반적인 에코, 텍스쳐 양호하나 낭포 (9.8 x 7.2 mm), 소수의 고에코 결절들 (최대 11.1 x 8.4 mm) 관찰됨, 결절의 크기가 작으며 경계가 명확하여 악성 원발 종양보다는 퇴행성 양성 결절의 가능성 높음, 고환의 병변이 악성으로 판단될 경우 전이의 가능성을 배제할 수 없으므로 초음파검사로의 재검 필요함  2. 좌측 신장 실질의 미세결석들 관찰됨 / 우측 신장 실질의 낭포  3. 방광 앞쪽, 등쪽벽 비후 (4.7 mm) 및 불규칙한 내벽 증식  4. 전립선요도 내 12.3 mm 크기의 결석 확인됨, 전립선의 비후는 심하지 않음  5. 좌측 부신 양호, 장내 가스에 의해 우측 부신 측정 어려움  6. 췌장 우측엽 양호하나 좌측엽의 종대 (12.0 mm) 및 에코 저하 확인됨, 위벽 양호하나 위내 다량의 액체 저류 관찰되어 운동성 저하 동반된 것으로 판단됨  7. 대장의 벽 비후 미약하게 관찰됨 (2.6 mm)  8. 양측 고환의 심한 종대 및 강한 혈류반응 확인됨, 염증 및 종양의 가능성 있으므로 FNA 등의 추가검사 추천됨    Radiologist: 이현아, DVM, MS  VIP동물의료센터 영상의학과 2과장  Direct: 02-953-0075 (내선 204)  E-mail: vip_radiology@vipah.co.kr    5. 분변검사  - 간균 소수 관찰됨. 적혈구 및 상피세포 다량    6. FNA (testis)  - round nuclei, coarse nuclear chromatin, prominent large nucleoli  - punctate cytoplasmic vacuoles  - mitotic figures  - many neutrophil, no bacteria  -&gt; Seminoma susp. &amp; aseptic inflammation    A) Collitis, Testicular Neoplasia (Seminoma susp.)  - 설사관련 영상 검사 상 췌장 에코 저하보여 췌장염 의심되었으나 cPL 정상.   - 대장벽 비후 관찰되어 대장염에 의한 설사로 추정됨.   - 종양검사에서 악성종양 의심되며, 고환 종괴 악성종양으로 추정됨. 초음파 상에서 심한 종대 및 혈류신호 보여 종양가능성 존재  - FNA 상에서 seminoma로 추정되며, 수술 후 조직검사 필요할 것으로 보임. 설사관련 증상 해소된 후 추후 수술적 제거 예정  - 요도 기시부 전립선 요도 내 1.2 cm 크기의 결석 확인되어 배뇨 양상 모니터링 필요함  - 혈액검사 상 높은 염증수치와 관련 대장염과 종양 모두의 영향이 있을 것으로 보임  - 내복약 처방 후 임상증상 모니터링    Rx)  - 내복약 :   Amoxicillin-clavulanic acid 22.5 mg/kg PO bid   Famotidine 0.5 mg/kg PO bid   Promax for 3 days   스멕타 (지역병원 처방)    Tx)  - 수액처치 : H/S 20 ml/kg SC    P)  - 일주일 뒤 내원하여 임상증상 확인할 예정  - 설사 지속될 시 대장내시경 등의 추가 검사 고려    </t>
  </si>
  <si>
    <t xml:space="preserve">배은희                                  </t>
  </si>
  <si>
    <t xml:space="preserve">  CC) 남아중성화    S)  -내원 전 금식/음수 제한 진행 완료  -전반적인 컨디션 양호  -내원 전 소화기 증상 없음    -남아중성화 비용/수술 동의서 안내완료  -오전 중 마취 전 혈액검사 진행/수액 처치 이후 특이사항 없을 경우 오후 남아중성화 진행 예정 안내완료  -익일 추가접종(인플루/광견병) 진행 시 추가 비용 발생    O)  -Ascultation: normal. temp: 38.9  -B/E: NRF    Sx) Castration by.김은진  1. Anesthesia   1) Premedication      - Cefazolin 30mg/kg IV      - Tramadol 0.4mg/kg IV     2) Anesthesia      - DZ 0.03ml/kg IV    2. Surgical procedure   - Scrotal midline incision   - Open type castration   - Orchiectomy with maxon 3-0 (doubel ligation) :   - Skin closure with blue nylon 4-0 (1 knots)     C/E)  -남아중성화 수술 수 주의사항 안내완료  -수술 부위 자극 가하지 않도록 주의 필요함   : 귀가 후 상시 넥칼라 착용 예정  -익일 추가접종 진행. 접종 후 과민반응 주의 안내완료  -1년 간격으로 추가 접종 진행 필요성 안내드림    P)  -7월 16일 후처치 오전 10시   (선 예약 있으므로 진료 지체될 경우 상담 없이 아이 먼저 처치실 내로 들어와서 후처치 진행 예정)  -7월 22일 실밥제거 오후 2시  </t>
  </si>
  <si>
    <t xml:space="preserve">최윤지                                  </t>
  </si>
  <si>
    <t>위내 이물 의심</t>
    <phoneticPr fontId="1" type="noConversion"/>
  </si>
  <si>
    <t xml:space="preserve">구토 </t>
    <phoneticPr fontId="1" type="noConversion"/>
  </si>
  <si>
    <t xml:space="preserve">CC : 이물 섭취 의심 / 구토, 식욕부진   HPI :  나뭇잎, 식탁 다리 물어뜯고 먹음.  어제 밤새 토함 / 물도 아니고 죽양상으로.     - 오면서도 계속 헛구역질   - 원래 식탐이 많은데 물도 안먹음 / 사료는 안주심   - 기왕력은 모름. 얼마전에 데리고 오심     DIET: 야채사료 먹고 있음  GC: 식욕, 활력 감소   GI: 어제 밤새 토함. 노란색깔 죽 양상 / 오늘 오면서도 헛구역질       O)  1. 신체검사  GC : Mentation=      /BCS=    /MMC=     /PLR=      /CRT=     /Skin turgor=  T 38.6 / P 132 / R 24   SK : (-)  EENT : (-)  MS : (-)  CV : (-)  RE : (-)  GI : Abd pain (moderate)  UG : (-)  NV : (-)    2. 혈액검사  * CBC NRF    * S-chem NRF     * Elect  Hyponatremia, Hypokalemia, Hypochloremia     CRP normal    3. 방사선검사  [복부초음파_위장관]  Finding &amp; DDx  - pylorus의 gastritis 소견이외의 특이적인 이상은 확인되지 않음.     Comment  - 나무조각이 물에 뜨는 상태라면 위내 탁자 조각 이물을 완전히 배제할 수 없지만, hydro상 현재 확인되는 이물은 없음.       Radiologist : 윤학영, DVM, PhD      A) Gastritis   - 금일 초음파 검사 진행하여 이물은 없는 것으로 확인   - 위염으로 인한 소화기증상으로 판단되며, 염증수치는 정상이므로 피하수액, 내복약 처방 후 경과 보기로 함   - 동거견도 추가로 구토한게 확인되었고, 누구인지 모르겠다고 하심 / 컨디션 떨어지는 아이 있는지 잘 봐달라고 말씀드림     CE: 나무조각들은 관찰되지 않으나 이물 섭취로 인한 위장관운동 저하, 위염 으로 인해 구토 증상 나타났을 가능성 높습니다. 염증수치는 정상이나 탈수가 확인되는 상황입니다.   주사, 약먹어보고 호전되지 않으면 입원 치료 필요할 수 있습니다.     Tx)   Famo / Betase / Metro / Meto 3일 처방   Sucralfate 2 ml PO BID    P)  6/6 위염 재진   </t>
  </si>
  <si>
    <t xml:space="preserve">최은지                                  </t>
  </si>
  <si>
    <t>머리 사경(Head Tilt)</t>
  </si>
  <si>
    <t>사경, 써클링</t>
    <phoneticPr fontId="1" type="noConversion"/>
  </si>
  <si>
    <t xml:space="preserve">신규 초진  차트받았음  기력없고 식욕부진 열남  한방향으로 계속 돌고 균형감각없이  옆으로 쓰러진다고 계속 낑낑거림  2시 박주형과장님 예약  아이가 자꾸 빙빙돌고 미끄러져서 몸무게 안에서 재주세요    s)  - 3개월 전쯤 계단에서 미끄러지는 듯. 깽하는 소리와 함께 비틀 거리는 정도 였고 사경이나 몸 비틀리는 것은 없었음.  - 당시 타병원 내원시 관절염 소견. 2주 정도 약 복용 -&gt; 그 이후 한달 정도는 통증 호소는 없었음.    - 겁이 많은 아이라 집에서 미용. 2달 전 집에서 아버님이 입마개 후 한시간 가량 셀프 미용 했던 적 있음. 그 이후 우울감. 식욕부진 있었음    - 이후 고개/ 몸 점차 우측으로 틀어지는 양상.    - 최근 일주일 사이 증상 많이 심해짐. 침대에서도 떨어짐.    - 한달 사이 체중감소 400-500g. 다이어트 사료 먹고 있던 중이었긴 하나, 사료 앞에서도 쓰러지는 것 반복되면서 식욕 부진  - 특별한 소화기 증상은 없음    o)  - BP 100mmHg  - BT 38.7  - Aus : no murmur     - NV : 우측으로 서클링, 사경.    - 신경검사  Menace response : 2+  Palpebral reflex : 2+  Vibrissae (and maxilla) response : 2+  Mandibular touch: 2+  Auricular reflex: 2+  Corneal reflex: 2+  Pupillary light reflex (PLR): 2+   Oculocephalic reflex, normal physiologic nystagmus : 2+  Gag reflex : 2+  Palpation of the neck to assess muscle atrophy: 2+  Tongue movement &amp; symmetry : 2+    Postural reaction    Paw position  -   FR 2+ / FL  1+ :   RR 2+  / RL 1+  Hopping -           FR 2+ / FL  0 :   RR 2+  / RL 0  Hemi waliking -   FR 2+ / FL  0 :   RR 2+  / RL 0  Wheelbarrowing -  FR 2+ / FL 0  Postural extensor - RR 2+ / RL 0  Tactile Placing -   FR 2+ / FL 0  :   RR   / RL   Visual Placing -   FR 2+ / FL 0 :   RR   / RL     - CXR/AXR : NRF    [복부초음파_Full scan]  Comment  1. 방광 벽 약간 두꺼우나 내벽 증식 심하지 않아 normal variation의 가능성 높음  2. 그 외 복강 내 이상소견 관찰되지 않음 (간담도계 및 혈관 양호)  Radiologist: 이현아, DVM, MS    Ddx. Intracranial dz.  - Inflammation / Neoplasia    a)  - 뇌내성 질환으로 판단됨. 진단 위해 MRI 필요한 상황이나, 보호자분 추가 검사에 대해 부정적이심.   - 내복약 투약하며 증상 모니터링 해보시기로 함.    rx.  pds 1mg/kg bid  silymarine 5mg/kg bid  gabapentin 10mg/kg bid  omeprazole 1mg/kg sid    p)  - 6/11 3시  </t>
  </si>
  <si>
    <t xml:space="preserve">백은영                                  </t>
  </si>
  <si>
    <t xml:space="preserve">고등어                                  </t>
  </si>
  <si>
    <t>무릎관절 탈구(Stifle luxation)</t>
  </si>
  <si>
    <t>우측 후지 파행</t>
    <phoneticPr fontId="1" type="noConversion"/>
  </si>
  <si>
    <t xml:space="preserve">376,000원 결제완료 - 다올    초진 by Dr. 김도윤    S)-외부에서 살며, 보호자님 집 정원에서 하루에 1번씩 밥을주며 관리하는아이     -태어난지 1년정도된걸로 추정     -10일 전부터 에 우측후지 들고 움직이는 모습 관찰함     -식욕, 음수력 양호     -GI 증상은 따로 관찰하지 못함     -자는곳은 뒷 건물 빌라 옥상     -외상등을 직접 목격하시지는 못함     -금일 병원으로 이동중 플라스틱 상자안에서 많이힘들어하여 입쪽 주변 출혈 보임    O)- T: 40.1도     - DZ 마취 : 0.03ml/kg - 0.06     - 신체검사 (외과 -안승엽) &amp; RJB     - PE) : BAR, Delayed SKT , Pink MM              Normal heart sound ,normal lung sound     -혈액검사 ) SAA : 17,9  A/G : 0.5     -FELV(-),FIV (-) , FPV(-)  A)  [십자인대 완전 단열]     -약 10일전 시작된 후지파행을 주증으로 내원한 환자로,금일 영상 검사 및 신체검사 상 전,후방 십자인대 확인됨     -익일 입원하여 통증관리 및 탈수 교정 후 , 내일 수술상담 시 수술일정 조정 예정 by 안승엽 과장     -금일 외과로 인계     - 길양이로  술후 관리 어려울수 있음       [FIP Susp]   -금일 혈액검사상 A/G ratio 0.5 확인됨   -현재 관련된 임상증상을 나타내고 있지 않으며,금일 검사결과는    후지 파행에 의한 심한 염증이 원인으로 판단됨  - 하지만, 추후 FIP 관련된 증상 보일수 있음을 보호자님께 고지함, 증상 발현시 예후 좋지않을수 있음을 안내드림     TX)- 0.9 NS 유지 2배 17.5 ml        - 단푸론 0.1ml/kg SID SC       - Meloxicam 0.2ml/kg SC          P)-6월 4일 오전 10시반 외과 수술 상담 by 안승엽 과장님        </t>
  </si>
  <si>
    <t xml:space="preserve">우인애                                  </t>
  </si>
  <si>
    <t>여아중성화</t>
    <phoneticPr fontId="1" type="noConversion"/>
  </si>
  <si>
    <t xml:space="preserve">560,000원 선결제 - 설민혜    CC: 여아중성화  - 3차 접종까지 완료  - 금식완료.  - 활력, 식욕 이상 없음.      O)  CBC : NRF  Chem : NRF  항체가검사 P:6 H:2 C:6      A)  Sx) OHE by 종인/인선  1. Anesthesia   1) Premedication      - Cefazolin 30mg/kg IV      - Butorphanol 0.2mg/kg IV   2) Induction: Propofol 6mg/kg IV   3) Maintenance: Isoflurane  2. Surgical procedure  - routine midline abdominal incision  - ovarian vessels ligation w/ maxon 3-0 and transection  - broad ligament transection w/ bovie  - cervix ligation w/ maxon 3-0  - abdominal closure w/ maxon 3-0  - subquaneous closure w/ maxon 4-0  - skin closure w/ blue nylon 4-0  3. Surgical findings  - no remarkable findings    P)  - 술후 Cefovencin SC    - 하루 회복 수액 맞은 후 내일 퇴원 예정.      </t>
  </si>
  <si>
    <t xml:space="preserve">김서영                                  </t>
  </si>
  <si>
    <t>입을 다물지 못함</t>
    <phoneticPr fontId="1" type="noConversion"/>
  </si>
  <si>
    <t xml:space="preserve">S&gt;  - 좌측 하악에 족발 연골부분이 끼어서 입을 다물지 못하여 응급내원  - 아이 공격성이 두드러짐    O&gt;  - CBC 탈수의심  - 신장/간수치 정상    Tx&gt;  - Butorphanol로 진정후 포셉이용해 이물제거    P&gt;  - 진정으로 인해 아이가 기력이 떨어질 수 있음을 안내드리고 음수는 12시이후에 하시도록 안내  - 아이가 이에 박힌 이물을 뺄려고 기를쓰다보니 잇몸 손상있을 수 있으며 제거시 헥시딘으로 소독했음 고지  </t>
  </si>
  <si>
    <t xml:space="preserve">CC:남아중성화  HPI : 이전병력 없으며 남아중성화 위해 내원    VAC: 3/8일 3차, 항체가 - , 광견병 -  ENV: indoor alone  DIET: 네츄럴 코어    O)  1. 신체검사  GC : Mentation= Alert   /BCS= 3/5    /MMC= pink   /PLR=  positive    /CRT &lt;1.5sec   /Skin turgor= NRF    2. 혈액검사  * CBC : NRF  * S-chem : mild increase in ALP  * 항체가검사 : P0 H2 C4    A)  - 남아중성화, 항체가검사  - castration by 종   : 호흡마취   : over-hand hemostat technique   : skin closure w/ blue nylon 4-0    P)  - 6월 7일 11시30분 남중 후처치 Dr.종    CE)  - 혈액검사상 ALP의 증가는 간의 병변보다는 성장과정중 growth factor의 간섭 가능성이 커보임  - 남아중성화 이후 행동변화 관찰될 수 있음  - 범백,허피스 항체가 낮아 실밥제거시 1회 보강접종 및 매년 부스팅 접종 안내  - 스코티쉬폴드 + 먼치킨의 교배종으로 골연골이형성증 등 유전적 질환에 취약할 수 있음  </t>
  </si>
  <si>
    <t xml:space="preserve">김난희(ref.서울종합)                    </t>
  </si>
  <si>
    <t xml:space="preserve">멍구                                    </t>
  </si>
  <si>
    <t xml:space="preserve">S) 서울종합 refer    O)  - 하악부위의 양측성 임파선 종대  - popliteal LN mild한 종대  - 서혜부 임파선의 종대  - 귀안쪽 점막창백. 빈혈 의심    A)  - 염증성변화, 종양성변화등의 감별과 전신신체상태의 평가를 위해서 여러가지 검사가 필요함을 안내드림  - 검사비용만 대략 57만원정도라고 안내  - 보호자분이 아버님과 통화후 일단 집으로 데리고 가심  - 만약 얘기잘 하고나서 필요하면 다시 오시겠다고 하심    ps) 혹시 아원장 없을때 내원시 밑에 청구된 비용으로 검사 진행해주시면 됨    </t>
  </si>
  <si>
    <t xml:space="preserve">박현경                                  </t>
  </si>
  <si>
    <t xml:space="preserve">428,400 결제완료 - 지원    입주위에 끈적끈적한 침이 있고 거품이묻어있다고함  목요일 구토 1회 오늘아침 구토 1회  식욕없음    S)  - 2주 전 금요일 밤 시골에 데리고 갔었는데 토요일부터 밥을 잘 안먹으려고 하고 월요일 올라오면서 좀 안좋았고, 화요일부터 밥을 잘 안먹었어요. 목요일 구토 1회 오늘 구토. 침을 많이 흘리고 있어요  - 물도 먹으려고 갔다가 한 입만 먹고 안먹음  - 배변은 괜찮았고, 금요일부터 먹은게 별로 없어서 배변 안보고 있어요.   - 배뇨는 아주 잘해요  - 입에서 냄새가 심해서 구내염인 것 같아요  - 어렸을 때 범백 치료받은 적 있어요.    O)  1. B/A  CBC  - WBC 9400  - PCV 37.7  - PLT 11.4    S/C  - Glu 173  - BUN 200 Cre 13.8   - ALT 63 ALP 31  - Tp 8.4 Alb 3.6    Elec  - Na+ 157 K+ 4.74 Cl- 116  - pH 7.02 HCO3- 8.2 pCO2 57    fPL &gt; 50    2. Abdominal Radiography  - 우측 신장 매우 작게 확인, 좌측신장 변연 울퉁불퉁    A) Azotemia (CKD susp., or Renal neoplasia susp.), Pancreatitis  - 구토와 식욕부진 관련 혈액검사 상 심한 azotemia와 대사성 산증 확인됨. 또한 췌장염 역시 확인됨  - 엑스레이 상 우측 신장이 매우 작은 것으로 보아 나이 감안 CKD일 가능성이 높으나 좌측 신장 변인이 울퉁불퉁한 것과 관련 신장종양 가능성 존재.   - 익일 복부 초음파 검사 진행예정  - 보호자분 비용적인 부담 심하여 장기입원 어려울 것으로 보임. (혈액투석, 복막투석 등의 필요성 및 비용도 설명드림)  - 익일 신장수치 개선 여부에 따라 통원치료 또는 안락사 등에 대해 고민하실 예정    Tx)  - famotidine 0.5 mg/kg IV bid  - bicarbonate 8.3 mEq for 1 hr    Rx)  - renamezine 1 T/dose PO bid w/ meal  - aluminium hydroxide 30 mg/kg PO bid w/ meal    P)  - 입원하여 수액 처치  - 익일 혈압, B, C, P, 전해질, 요검사, 복부초음파 진행    </t>
  </si>
  <si>
    <t xml:space="preserve">최대식                                  </t>
  </si>
  <si>
    <t>저칼륨혈증</t>
    <phoneticPr fontId="1" type="noConversion"/>
  </si>
  <si>
    <t>구토, 기력저하</t>
    <phoneticPr fontId="1" type="noConversion"/>
  </si>
  <si>
    <t xml:space="preserve">마루&gt;    새벽4시까지 잘 놀았음  접종2회차까지 진행하심 (금요일 3차예정일이였음)    S&gt;  - 아침에 묽은구토 3회  - 애기사료 잘 안먹어서 치킨라이스 급여  - 어제 저녁까지 잘 먹었음  - 조금 비실한 양상/ 활기가 다소 떨어지는 상태엿음.    O&gt;  - BW 445g  - 저칼륨혈증 2.6  - 저혈당 25  - 파보/디스템퍼 : 음성  - 코로나 : 음성   - 7~8% 탈수    P&gt;  - 발병가능한 전염병들과 이후에 확인될 수도 있는점 안내드림  - 응급 수액처치후 펫샵에 연락하셔서 연계된 병원으로 전원  </t>
  </si>
  <si>
    <t xml:space="preserve">하영혜(ref.라임)                        </t>
  </si>
  <si>
    <t>뇌수두증</t>
    <phoneticPr fontId="1" type="noConversion"/>
  </si>
  <si>
    <t xml:space="preserve">[refer.] by 라임동물병원    의뢰병원관련  - 진료전 전화완료( o )   - 원장님 요청사항 : CT or MRI    주호소)  - 발작    현증경과)  - 아침에 경련 3번 병원가서 한 번 하고 집에 가서 본원 오기전에 두 번 더 함  - 가만히 있다가 쓰러지듯이 오줌을 싸고 변을 지름. 사지가 뻗뻗해지는 느낌. 조금 달래주고 쓰다듬어 주니까 멈춤. 시간 간격 얼마 안두고 2회 정도 반복.   - 라임동물병원에서 지어준 약을 집에서 한 봉 먹임 (조니사마이드)  - 여기 오기 전에 씽크대 앞에서 가만히 있고 벽 같은 곳을 응시하고 불러도 반응이 없다가 발작. 거품물고 발작.   - 췌장염. 관절이 조금 약함 (어렸을 때 떨어뜨린 적이 있음)  - 집에 혼자 있을 때 우울해할지 걱정  - 대소변 잘 가리고, 밥도 잘 먹음    예방접종)  - 5차, 매년 추가접종.     사육환경)  - indoor, 췌장염 경력 있어서 집안에서만. 산책 안시켜주심. 관절이 안좋아서 산책 자제    사료)  - w/d만 먹이심.     O)  1. 신체검사  - Mental : dullness  - T 38.2, HR 126, RR 24  - BP 140 mmHg (#2)  - BCS 4/9  - MMC pink, CRT 1.5 sec  - 탈수평가 : mild skin turgor delay 5% dehydration    2. 신경계검사  Cranial n. reflex  - no anisocoria  - menace (-)  - PLR (+)   - VD 시 경련 1 회  - 그 외 NRF    Postural reflex  - proprioception: Lt. rear limb (떨어짐), Rt rear limb (-)  - tactile placing 정상  - visual placing (-)    3. 혈액검사  * 2018.06.06 라임동물병원 혈액검사  CBC  - WBC 13300  - PCV 59.8  - PLT 28.3    S/C  - Glu 104  - BUN 18 Cre 0.9 Ca 10.5 IP 3.4   - ALT 165 ALP 51 Tbil 0.1  - Tchol 209  - Lip 847    CRP 0.2    * 2018.06.06 본원 혈액검사  S/C  - Tp 6.4 Alb 2.9 Ck 716  Elec  - Na+ 150 K+ 4.13 Cl- 107   - pH 7.38 HCO3- 20.1 pCO2 35.2    4. 영상검사  Thoracic radiography  - VHS 8.7v    [방사선검사_흉부]  Finding &amp; DDx  - VHS 8.5  - ingesta or FB in stomach  - renal calculi (흉부 방사선상 일부만 보인 것이므로 잘못 판단되었을 수 있음. 추후 복방을 통한 감별 필요)    Radiologist : 윤학영, DVM, PhD        5. MRI scan: pending (익일 오전 11:00 이안동물의학센터)       A) Seizure (intracranial lesion susp.)  - 문진 상 cluster seizure 보인 상태이며 본원 신체 검사 도중 역시 seizure 보여 원인 감별 진행  - 지역병원 혈액검사와 본원 검사 상 metabolic 원인 배제되었으며, 나이 감안 선천적인 구조적인 문제 및 염증으로 인한 경련으로 추정  - 신체검사 상 천문 미약하게 열린 것으로 추정되어 선천적 뇌수두증 있을 가능성 있음  - 금일 cluster seizure보여 diazepam 처치 및 phenobarbital loading 진행  - pheno loading 시 바이탈 안정적이었으며, 특이사항 보이지 않음.   - 뇌내 병변 감별위해 익일 이안동물의학센터에서 MRI, CSF 검사 진행예정  - 검사 이후 금요일 내원하여 검사결과에 따른 처방  - 경련에 대해 phenobarbital 경구처방    Rx)  - 내복약 :   phenobarbital 2 mg/kg PO bid   sylimarin 10 mg/kg PO bid   UDCA 10 mg/kg PO bid    Tx)  - 수액처치 : 0.9% N/S 2.5 ml/kg/hr  - 주사제 :    diazepam 0.5 mg/kg IV 1회   phenobarbital 5 mg/kg IV 4회      P)  - 익일 이안에서 MRI 촬영  - 금요일 내원하여 진단에 따른 처방예정    </t>
  </si>
  <si>
    <t xml:space="preserve">최진솔(ref.해)                          </t>
  </si>
  <si>
    <t xml:space="preserve">금봉                                    </t>
  </si>
  <si>
    <t>저인산혈증(Hypophosphatemia)</t>
  </si>
  <si>
    <t>빈호흡, 기력저하</t>
    <phoneticPr fontId="1" type="noConversion"/>
  </si>
  <si>
    <t xml:space="preserve">[refer.해]    의뢰병원관련  - 진료전 전화완료(X)   - 진료후 전화완료(O), 수혈 없이 귀가하셨음. 내복약 처방내역 안내드림.   - 초진일 전화 안됨(  )  - 원장님 요청사항 :    주호소)  - 빈호흡. 식욕부진. 기력저하. 근떨림. 유연증상.    현증경과)  - 한 달 전 출산. 이후부터 숨이 얕은 듯하였음. 2주 전쯤 자면서 떨림, 가쁜 호흡, 식욕부진(캔에 섞어주면 먹음.)  - 어제부터 구토, 사료 먹지 않음. 오늘 새벽부터 유연증상. 요즘들어 얼굴 떨림 증상도 보임. 특별히 보행 이상하다 느낀 건 없음.   - 신경증상 보이지 않음.   - 배변 양호함.   - 병원 내원하지 않으심. 오늘 처음 감. 검진 병력 없음.     예방접종)  - 접종 병력 없음. HW 예방 -    사육환경)  - 길냥이 새끼고양이 2주전에 데려와서 같이 키움. 다른 증상은 없음.   - 성묘용 일반 사료. 치킨, 생선류.  - 발정기 마다 바깥에 나가는 아이.     O)  1. 신체검사  - Mental : alert. 기력은 약간 저하.  - HR 210, RR 60  - BP (#2) : 70  - BCS 4/9  - MMC pale pink  - femoral pulse : normokinetics    2. 혈액검사  - CBC : WBC 16.75, HCT 6.6, PLT 711  - lactate : 4.6  - fSAA &lt;5  - S/C : hypophosphatemia, mild hypocalcemia  - blood gas : 이온화칼슘은 정상범위.    3. 영상검사  [방사선검사]  Imaging Dx &amp; DDx  - Cardiomegaly  - Pulmonary edema / Pneumonia  Comment  1. VHS 8.6v 로 심종대 관찰되므로 심장초음파 검사 추천됨  2. 폐야의 전반적인 기관지간질패턴 확인됨, 폐수종 또는 폐렴의 가능성 있으므로 증상 보이는 경우 혈액 검사, 초음파검사 등을 통한 감별 필요  3. 복부방사선 상 이상소견 관찰되지 않음  Radiologist: 이현아, DVM, MS    Dx/Ddx)  - Anemia  - Hypophosphatemia    A)  - 심한 빈혈로 인한 빈호흡, 식욕부진 보였을 것. 수혈 필요로 하나 보호자 분 비용부담으로 수혈도 부담스러워 하심. 예후 극히 불량할 것으로 판단됨.   - 빈혈의 발생원인 평가 위해 복부초음파 및 요검사까지 진행하셔야함을 설명드렸으나 역시 비용부담으로 진행 원치 않으심. 현재까지의 검사 결과를 참고했을 때 우선 저인혈증에 의한 용혈성빈혈 영향 있을 것 판단되어 우선 인보조제와 철분제 처방했음. 정밀한 원인평가 위해선 추가검사 필요함.  - 분만 시 유의사항에 대해 보호자 분 정보 없으심. 현재 일반사료 급여 중이며 다른 영양보조제도 급여하지 않으심. 영양불균형 발생했을 것으로 보임. 자묘용 사료로 교체 안내드렸고, 당분간 a/d 등 고열량식이로 반드시 적정열량 보충해주시도록 안내드림.     Rx)  - 식이 : a/d 2 RER  - 내복약 :  ferrous sulfate 80mg/cat SID PO  calcidelis 0.5T SID PO    P)  - 현증 유지 or 개선 시 3일 뒤에는 반드시 재내원 안내드림.   - 예후 불량할 경우 며칠 못 버틸 수 있음을 고지함.     </t>
  </si>
  <si>
    <t xml:space="preserve">조예원                                  </t>
  </si>
  <si>
    <t xml:space="preserve">나니                                    </t>
  </si>
  <si>
    <t>낙상</t>
    <phoneticPr fontId="1" type="noConversion"/>
  </si>
  <si>
    <t xml:space="preserve">CC : 낙상   HPI :  떨어지는 걸 직접 보지는 못하심    창문이 좀 열려있었음. 4층. 고양이가 없어서 보니 밑에서 발견됨   주변으로 디딜만한 간판 같은 것들이 있어서 1층으로 바로 떨어졌는지는 명확하지 않음   지나가던 다른 학생들이 떨어진 아이를 평평한 곳으로 데리고 가 보살피고 있었음.    MED: -   SURG: -   TRA: +   VAC: 추가 접종 및 레볼루션 진행하셨으나 진행하신지 오래.    ENV: 실내 거주. 4층   DIET: 다이어트 사료     GC: depressed   SK: -  EENT: 입주변 출혈   MS: 양측 후지 출혈, 딛지못함.   CV: -  RE: -  GI: -  UG: -  NV: -    O)  1. 신체검사  GC : Mentation=  alert~depressed    /BCS= 7/9   /MMC= pink    /PLR=  +    /CRT= 1s    /Skin turgor= 1s  SK : 우측 carpal jt 부근 약 0.3 cm 정도 열상 확인됨. / 좌측 carpal jt 부근 열상부위 넓게 확인되고, 골 노출 의심됨 (사진 첨부)   EENT : 입술 부위 출혈. 구강내 혀에도 경미한 출혈 다발적으로 확인됨   MS : 후지 촉진시 통증 호소 매우 심함.   CV : -   RE : -  GI : -  UG : -  NV : -     2. 혈액검사  -CBC: NRF    -S-chem: ALT증가    -Elect: Hypercalcemia (1.56), Hypochloremia (116) 이외 특이사항 없음   -SAA 정상범위    3. 방사선검사  - Lt fibular bone fx 및 lt carpal jt luxation? 의심됨.   - 낙상으로 인한 다른부위 골절은 확인되지 않음.   - 폐야 특이소견 없음      A)  - 의식상태는 양호하나 통증호소 심함. 약 새벽 2시 이후부터는 안정화. / 식욕 test 시 식욕 양호하나 일단 NPO 유지   - 간수치 증가. 내부장기 손상동반되었을 가능성 있습니다.   - 금일은 상처부위 제모 및 세척 후 드레싱처치까지만 진행. 익일 정밀검진 및 수술 상담 가능   - 방사선재촬영 필요할 수 있습니다.   - 주치의선생님 상태 확인 후 익일 상담 가능하다 안내드림. 가능하면 11시~1시 면회시 상담진행가능하실 수 있으나 아이 추가 검사 진행시 오후 2시이후 연락드릴 수 있다고 안내드림   - 골절 수술 진행시 4일 입원기준 추가 비용 약 200만원 발생 고지 드림.     P)  - 외과로 인계 예정  </t>
  </si>
  <si>
    <t xml:space="preserve">권태훈(ref.우리)                        </t>
  </si>
  <si>
    <t xml:space="preserve">삼순                                    </t>
  </si>
  <si>
    <t>폐혈전색전증</t>
    <phoneticPr fontId="1" type="noConversion"/>
  </si>
  <si>
    <t>헥헥거림</t>
    <phoneticPr fontId="1" type="noConversion"/>
  </si>
  <si>
    <t xml:space="preserve">[refer.] 우리동물병원(종로)      주호소)  폐수종    현증경과)  * 우리동물병원에서 lasix, dexa 처치 받고 오심    - 그저께까지 멀쩡. 아침에 사과 먹고, 밤에 오니까 헥헥거리면서 납작하게 업드림  - 어제 보호자 사정으로 병원 못데려가고 집에 오니까 배뇨해놓고, 헥헥거림.  - 새벽에 자다가 일어나서 헥헥거리면서 힘들어함.   - 애가 힘 없어해서 게토레이 줫는데 안먹어서 손으로 찍어서 먹여주심  - 오늘 아침에도 사료 조금만 먹고,   - 힘이 없을 때에는 드는 것만으로도 힘들어하고 무릎에 앉아서 있는 편  - 심장이 안좋다는 말은 들은 적 없음  - 평소에 잘 때도 가쁘게 쉬는 것 같지는 않았고, 혀가 파래진 적은 없는 것 같아요.   - 기침은 가끔 하는 것 같은데 많이 하는 느낌은 없었어요.     - 아토피가 있어서 피부가 많이 안좋아요. 2013년부터 피부가 안좋았고, 지금 처럼 표가 난것은 작년 여름부터  - 배에 혹 (5번 nipple 옆 soft한 mass) 있어서 뗀 적은 있음 (친척 중에 동물병원 하시는 분이 있음)    예방접종)  - 예방 접종은 이사와서 (2012년) 안해줬어요. 심장사상충은 매달 먹이고 계심    사육환경)  - indoor, 모견 같이 동거, 산책은 거의 안하심.    사료)  - 피부사료는 먹인 적 없으심. 알포 먹이고 있으심. CJ 퍼피 위너스  - 아침마다 사과 갈아서 먹이심. 토마토도 먹이심.     O)  1. 신체검사  - Mental : BAR  - T 38.2 , HR 120, RR 96  - BP 105 mmHg (#2)  - BCS 2/9  - MMC pale pink, CRT &lt; 2 sec  - 탈수평가 : 5% dehydration  - Auscultation: heart (bilat. murmur g4), lung (Lt. overall crackle, Rt. caudal crackle)  - 전반적인 피부 alopecia, lichemification, scale  - Rt. 3, Lt 3, 4 유선 종괴 1.5~2.0 cm    2. 혈액검사  CBC  - WBC 47340  - PCV 39.4   - PLT66.1  - #Ret 161000    S/C  - Glu 94  - ALP 72 ALT 43 Tbil 0.1  - BUN 18.6 Cre 0.6 Ca 9.0 IP 4.9   - Tp 8.0 Alb 2.9  - Tchol 129   - Amy 791    Elec  - Na+ 149 K+ 5.01 Cl- 108  - pH 7.27 HCO3- 22.9 pCO2 52.1    Lac 3.4    CRP &lt;10    D-dimer 2.6    proBNP (IDEXX): result pending    3. 영상검사  [방사선검사]  Finding &amp; DDx  - pulmonary edema/pneumonia/pulmonary hemorrhage overall lung field  - VHS 11.1  - GB stone  Comment  - murmur 청취 필요. 심장 초음파와 TFAST를 통한 폐수종 폐렴 병발 감별 필요할 수 있음.     [TFAST and Vet BLUE]  Finding &amp; DDx  - pulmonary edema/pneumonia (B-line and shred sign)  Comment  - 폐초음파상 폐수종과 폐렴의 병발 가능성이 높을 것으로 판단됨.      Radiologist : 윤학영, DVM, PhD  VIP동물의료센터 영상의학과 1과장   건국대학교 수의영상의학과 겸임교수  Direct : 02-953-0075 (내선 204)  E-mail: vip_radiology@vipah.co.kr    [심장초음파]  Findings  날짜 18-6-9   HR 160.0    LA/Ao 1.6    LVIDd inc% 13.1    LVIDs inc% -26.1    LVIDd/Ao 2.1    LVIDDN 1.7    LVIDSN 0.7    EDVI 93.4    ESVI 9.2    RWT 0.6    LVMI 140.8    E peak 99.3    E/A 1.3    MR d,e MR vel 5.8    MV prolapse 2.7    MV prolapse/Ao 0.3    FS 58.6    EF 90.1    AV vel, profile 1.0    PV vel, profile 0.8    TR d,e TR vel 2.7    SPAP 33.5      Imaging Dx &amp; DDx  - Degenerative mitral valve disease   Comment  1. MV remodeling 심하며 partial CTR 의심되나 MR의 양은 LA의 40% 가량으로 중등도 MR을 나타냄  2. mild LA bulging 관찰되며 LA 압력은 양호하게 판단됨  3. 미량의 TR 관찰되며 속도 높지 않으므로 폐고혈압 고려되지 않음  - 현재 LA의 압력 높지 않게 판단되어 방사선 상 관찰되는 폐침윤이 심원성일 가능성은 낮게 판단됨    Radiologist: 이현아, DVM, MS  VIP동물의료센터 영상의학과 2과장  Direct: 02-953-0075 (내선 204)  E-mail: vip_radiology@vipah.co.kr      A) Cardiogenic pulmonary edema susp.  - 청진 상 murmur 심하고 좌측 전반적으로, 우측 후엽 쪽 crackle 청진, 호흡수 96회 이상으로 호흡 곤란보여 심원성 폐수종 의심되는 상황  - 흉부영상 상 폐야 전반적인 폐침윤 확인되어 furosemide 처치 진행. 체중의 10% 감소 보일 때까지 이뇨제 처치했을 때 호흡양상은 조금 개선 되고, crackle 조금 감소된 양상 보였으나 crackle 지속적으로 청진되고, 호흡수 72~90 회 정도로 여전한 빈호흡 보임. 안정 시 60회까지 감소  - 호흡 조금 안정된 상태에서 진행한 심장초음파에서 MR 중등도, mitral valve remodeling 심하게 보이나 LA 압력 양호, T-fast 상 폐렴 소견 (영상 소견 상 심원성 폐수종 가능성은 낮아보임)  - 혈액검사 상 WBC 4만 이상으로 높아져있으나 CRP 정상으로 폐렴가능성 낮음  - D-dimer 2.6으로 증가되어 있어 PTE 가능성 존재. Dalteparin 처치  - 흉부 영상 상 명확한 결절이 확인되지는 않으나 신체검사 상 확인된 유선종양과 관련 종양의 폐전이 가능성 역시 존재  - 폐침윤의 시작은 CTR 또는 갑작스런 흥분, 낙상 등 여러 가능한 원인이 trigger로 작용해 발생할 수 있으나 단독 발생보다 비심원성 원인 같이 존재했을 가능성 있음(PTE, 전이, 폐출혈 등). 폐침윤 쉽게 빠지지 않을 가능성 존재함  - 심원성 폐수종에 준해 입원하며 이뇨제 처치 진행하고 반응 지켜볼 예정    - 심장약 투약 및 furosemdie 처치 이후 오후 8시 경 안정 시 호흡수 36~42회로 안정. 청진 시 우측 후엽에 미약한 crackle 만 확인. 처치에 개선 보이고 있는 것으로 판단됨. 심원성 폐수종에 준해 치료 지속.   - proBNP 의뢰    Rx)  - 식이 :  - 내복약 : for 7 days   furosemide 2 mg/kg PO bid   enalapril 0.5 mg/kg PO bid   pimobendan 0.25 mg/kg PO bid    Tx)  - 주사제 :     13:00 furosemide 2 mg/kg IV, aminophylline 11 mg/kg IV, BW 2.58   14:00 furosemide 2 mg/kg IV, BW 2.48   16:00 furosemide 2 mg/kg IV, BW 2.35     furosemide 1 mg/kg/hr CRI    P)  - 입원하여 이뇨제 처치 및 산소공급  - 익일 CBC, B, C 전해질측정 및 흉부 영상 검사   - 개선 보일 시 퇴원하고 일주일 간격으로 리첵  - 개선 없을 시 하루 더 입원하여 상태모니터링    - 피부와 악액질에 대해 추후 감별  </t>
  </si>
  <si>
    <t>사지 부전마비(Paralysis)</t>
  </si>
  <si>
    <t>저체온중</t>
    <phoneticPr fontId="1" type="noConversion"/>
  </si>
  <si>
    <t xml:space="preserve">cc: 저체온증, 탈수, 혈뇨    S)  - 어제 구조 시 저체온, 기력 거의 없었으며 가온, 펫밀크, 허피스 안약 넣어주시고 다시 구조해온 자리에 두심  - 오늘 다시 그 자리에 갔더니 기력없고, 냉감, 주변에 계란 흰자같은 것 구토해놓음    O)  - T: 내원당시 low-&gt;36.2-&gt; pm6(40)-&gt;아이스팩 후 (38.5)  - FPV/CPV(-)  -혈액검사  : WBC 50340 (high)  : glucose 136  : lactate 1.6  - 혈액도말  대부분 band cell 확인  - 흉부방사선  : mild 한 폐 침윤 관찰됨    A)  - 현재 체온 조절되지 않으며 지속적인 빈호흡, 노력성 호흡 관찰되므로 예후 좋지 않을 것으로 판단.  - 초음파 상 방광에 혈괴로 의심되는 덩어리 및 지속적인 혈뇨관찰되므로  요검사 및 추가적인 혈액검사 필요.    P)  - 탈수교정 후 추가적인 혈액검사 진행  - 혈뇨 모니터링        </t>
  </si>
  <si>
    <t xml:space="preserve">김지수                                  </t>
  </si>
  <si>
    <t>여아중성화</t>
    <phoneticPr fontId="1" type="noConversion"/>
  </si>
  <si>
    <t xml:space="preserve">6/17 810.000원 수납 -  수민      Subjective)    CC : 여아중성화  HPI : 중성화위해 내원, 최근 생리했었음    Vaccine : all done, 내외부 작년까지 진행  condition : indoor, alone  Diet : 네츄럴 코어    GC: 식욕 활력 양호, 배변 배뇨 양호  SK : 사타구니 쪽 피부병, 내복약 연고처방이후 현재 상태양호    Objective)    Physical examination  T : 38.4  P : 120  R : 24  GC : Mentation= Alert,  BCS= 3/5,   MMC= pink,               CRT&lt;1.5sec,  Skin turgor=NRF    Laboratory examination  CBC : NRF  S-chem : increased Albumin    Radiographic examination  :    Assessment)  - OHE    Plan)    </t>
  </si>
  <si>
    <t xml:space="preserve">김형은                                  </t>
  </si>
  <si>
    <t>구토, 비루</t>
    <phoneticPr fontId="1" type="noConversion"/>
  </si>
  <si>
    <t xml:space="preserve">S)-7월 6일 응급내원시, 노란색에 붉은점들 구토 보임      ::당시 수박 먹이심     -오늘 오전에 구토 1회 보임 , 노란색 구토     -오늘 오전에 정상 식이 확인됨(닭가슴살 불린거)     -식이 사이 간격이 길어서 , 식이 간격 조절후 구토양상 다소 호전됨     -지난 응급 내원 당시 혈토로 의심되었던, 빨간색 양상의 구토물은 확인되지 않음     -구토 이후 콧물이 양상이 바뀜 (농성에서 맑은 양상)     -흥분하면 콧물 확인됨     -식욕은 매우 좋은편 ,음수도 좋은편     -활력 양호한 편     -음수는 크게 변화 없음     -배변, 배뇨 양호    O) PE - Normal SKT , Pink MM, CRT 1sec           - Abodminal pain(-)      혈액검사 :NRF          A)-지난 재검때 보였던 구토증상은 현재 많이 소실된 상태로 ,  당시 1. 수박 과다 급여에 따른 구토 2.호흡기 증상 처치를 위한 내복약 Doxy에 영향 3. 식이 간격이 다소 긴것에 대한 원인들이 고려되며 , 현재 호흡기 증상 소실되것에 따라 내복약 중단 하며  구토 및 호흡기 증상 모니터링 예정    CE) : Nebulizer 사용법 안내드림 ( Ns 40cc + 겐타 1cc + NAC 1cc)    Tx): 수크랄    P)-7월 26일 오전 11시 재검     :구토, 호흡기 증상 모니터링, 필요시 네뷸 사용법 재상담           </t>
  </si>
  <si>
    <t xml:space="preserve">비                                      </t>
  </si>
  <si>
    <t>안과(Ophthalmology)</t>
  </si>
  <si>
    <t>백내장(Cataracts)</t>
  </si>
  <si>
    <t xml:space="preserve">만성 신장 질환, 백내장 </t>
    <phoneticPr fontId="1" type="noConversion"/>
  </si>
  <si>
    <t xml:space="preserve">  CC : 당뇨/CKD 검진   HPI :  - 다니던 병원이 문을 닫아 제일 가까운 본원으로 내원하심   - 눈 보이지 않는 상태. 지난달 검사자료는 하이웍스 메일로 보내주심   - 작년 12월 당뇨 진단 받으심 / 현재 NPH 아침 저녁으로 0.015 ml 주사중 + W/D 캔, 건사료 함께 급여중이심 (+닭고기, 브로콜리)  - Fructosamine은 8월에 체크하신다고 함   - 집에서 혈당은 체크 못해주시고 요스틱만 찍고 계심. 어제저녁은 요당 높았으나 오늘은 약간 카키색 보임   - 다리 힘이 좀 빠진 것 같아요     ** 7시 밥 / 8시 인슐린     - 신부전은 지난달에 진단받으심 / 매달 SDMA, 신수치 검사하심  : 현재 먹고있는 보조제: 루비날, 유리네이드, 로티백 (아조딜) / 엊그제부터는 오메가-3 / 코텍스   : 피하수액 하루에 50 ml 한번씩 -&gt; 100 ml 권유받으셨으나 투여하기 힘들다고 하심   + 물에 밥 말아주심 (100 ml정도)  - NS 500 짜리 4팩 주세요   - 양안 백내장 심화. 눈 보이지 않아요     O)  1. 신체검사  GC : Mentation= Alert~depressed     /BCS= 3/9     /MMC= pink /CRT=  1s,MM sticky  /Skin turgor= 1s  SK : 피모 불량   EENT : 양측 성숙 백내장   MS : MPL Lt G1 / Rt G2   CV : 심잡음 G2   RE : (-)  GI : (-)  UG : (-)   NV : (-)    2. 혈액검사  - CBC NRF   - S/C: Azotemia (BUN 53) / ALP 634 / ALT 149   - Elect: Hypernatremia / Hyperkalemia / Metabolic acidosis   - SDMA 21   - 혈당 201    A)   - 지난달 검사수치와 비교했을 비교적 잘 관리되고 있으나, 전해질/가스 불균형 보이고 있음. 피하수액량 늘려주시길 권유드림   - 핍뇨 증상 보이고 식욕부진/기력저하 보일시 내원토록 안내   - 혈당은 인슐린 투약 후 경과시간 고려했을 때 양호한 것으로 생각됨 /다음달 fructosamine 체크  - 슬개골 탈구 확인됨. 이로인해 다리 힘 빠진 것일 수 있으나 현재 수술은 힘든 상태. 재활치료 권유드림   - 메일로 결과 보내달라고 하심   - 소변검사는 방광천자 싫다고 하셔서 진행하지 않음     P)  8/25 CKD/당뇨 재진   fructosamine / SDMA / 혈액검사 (tBil포함) / 인슐린 용량 체크할것!        </t>
  </si>
  <si>
    <t xml:space="preserve">최명애                                  </t>
  </si>
  <si>
    <t xml:space="preserve">고돌이                                  </t>
  </si>
  <si>
    <t>저혈압</t>
    <phoneticPr fontId="1" type="noConversion"/>
  </si>
  <si>
    <t xml:space="preserve">S&gt;  - 응급 한달전부터 기력없었음  - 길고양이라 히스토리 알 수 없음    O&gt;  - Anemia  - 저체온 (35.5)  - 7%이상 탈수  - 저혈압 (30)  - Azotemia (BUN 38, Crea5.3)    Tx&gt;  - 응급 수액처치  - Dobutamine CRI에도 반응보이지않음    CE&gt;  - 여러 사정상 보호자분께서 치료 원하지 않으시고 안락사 진행요청하심.  </t>
  </si>
  <si>
    <t xml:space="preserve">리차드                                  </t>
  </si>
  <si>
    <t>이개혈종(Aural Hematoma) - AD</t>
  </si>
  <si>
    <t xml:space="preserve">귀 물혹 </t>
    <phoneticPr fontId="1" type="noConversion"/>
  </si>
  <si>
    <t xml:space="preserve">김원장님 진료원하심.    이개혈종.  하루이틀만에 생겼어요    010-3273-6861      보호자통화 by 국&gt;    - 최근 수영을 많이 했음    - 산책은 자주하고, 지난주 토요일 아침(이틀전)에 발견 오른쪽 귀에 성인 엄지손가락 정도로 부풀어져 있음.    - 외이염 이력은 없으며 귀세정은 자주 해주시는편.     - 이전에 병원다닌 이력은 작년 7~8월 파스를 삼켜서 내시경을 진행하였고 추가로 옥수수대가 확인되어 개복술 진행하였고 이후 지금까지 잘 지내왔음.    - 현재 귀의 병변부가 확인되고, 치료로는 외과적인 배액 혹은 수술이 필요할 수 있으므로 외과진료를 받으시도록 안내    - 이후 내과적인 문제들이 확인되거나 할경우 진료받으시도록 안내하였고, 보호자분께서  이해하셨고 외과진료 안내 및 예약잡아드림    - 금일 12시 안승엽 과장님 예약완료.  &lt;외과진료 by Dr. 안&gt;    CC : 오른쪽 귀에 물혹  HPI : 이틀 전에 처음 발견  평상 시에 수영을 자주 하고 수영장에 들어갔다 나오면 얼굴을 자주 털음. 특별히 귓병을 갖고 있지는 않음.      MED: 간, 관절 보조제 먹고 있음.  SURG: 작년 여름에 이물때문에 개복수술 한 적 있음.  2013년 우측 FHNO수술 (건대동물병원)  TRA: -  VAC: 추가접종 매년 진행. 심장사상충, 기생충 구충 완료.  ENV: 일주일에 3회 산책. 주말에는 수영장.   DIET: 생식. 탄수화물은 적게 주고 닭발 등 급여. 하루에 밥 2회씩    GC: 활력, 식욕 좋은 편.  SK: -  EENT: -  MS: 2013년 FHNO 수술 이 후 뒷다리 운동 꾸준히 하여 현재는 달리고 점프하는 것도 문제 없음.  CV: -  RE: -  GI: -  UG: -  NV: -    - 과거 다른 병원에서 Meloxicam 사용 후 발작 증상 있었다고 들음.  - 과거 건대에서 Tramadol IV 주사 후 세로토닌 신드롬 발작 보였음.      - 여름마다 턱쪽에 발적 및 냄새가 남. 바닥에 긁는 증상 등 보임.    O)  1. 신체검사  GC : Mentation= B.A.R   /BCS= 3/5   /MMC=     /PLR=      /CRT=     /Skin turgor=  SK :   EENT : 우측 pinna에 파동감 있는 mass.  MS : No lameness  CV : No cardiac murmur  RE : N.R.F  GI :   UG :   NV : N.R.F    2. 혈액검사  * CBC: N.R.F    * S-chem: N.R.F    * Elect: N.R.F    * Coag.: Normal range    3. 방사선검사  [방사선검사]  Imaging Dx &amp; DDx  - Redundant dorsal tracheal membrane  - Spondylosis deformans  Comment  1. 경부 기관의 등쪽 근육의 하강 관찰됨  2. 경추의 다발성 배쪽 골증식 확인됨, T5-6, T8-11, T13-L2 또한 spondylosis 확인되며 요추에도 해당 병변 다발성으로 있을 수 있음, 현재 척추 focus 로 촬영된 방사선 사진이 아니며 경추가 X-ray 빔에 수직으로 촬영되지 않아 disc space의 판독은 불가함, 증상 발현 시 추가 방사선 촬영 추천됨  3. 위 내 뼈 음영의 물질들 확인됨, 문진 시 언급된 닭발의 가능성 높음  4. 폐야 양호  Radiologist: 이현아, DVM, MS    A)  Problem list  1. 우측 pinna mass: 파동감 느껴지는 mass. 전형적인 이개혈종으로 판단됨.  2. 흉추 곳곳에서의 bony spur: Spondylosis deformans로 진단되며, 증상없는 incidental findings으로서 보호자분께 알려드리고 모니터링 필요.    Dx)   1. Rt. aural hematoma  2. Spondylosis deformans (T5-6, T8-11, T13-L2)    CE)  - 리차드의 오른쪽 귀에 이개혈종이라는 질환이 생겼습니다. 주로 머리를 자주 흔드는 경우 발생하고, 보통 귓병이 있는 경우 발생하는 경우가 많은데, 리차드의 경우는 수영장을 이용하면서 물을 털어낼 때 발생하지 않았을까 추정됩니다.  - 이개혈종의 치료 방법은 수술적으로 배액시킨 후 다시 피가 차지 않도록 빈 공간을 압박하는 방법으로 수술을 합니다. (비수술적인 치료 방법이 있긴 하지만 성공률이 떨어져 재발되는 경우가 많습니다)  - 금일 술전 검사 결과 아주 건강한 상태인 것으로 나왔습니다. 엑스레이에서 보이는 변형성 척추증 (Spondylosis deformans)은 노령성 변화로 증상 없이 생길 수 있습니다. 대부분 무증상이지만, 드물게 과도하게 형성되어 척수 뿌리 부분을 압박할 경우 통증 및 파행증상을 보이곤 합니다. 관련 증상이 나타날 경우 병원에서 상담보시길 권장드립니다.      P)  - 6/13 수요일 이개혈종 수술 예정.  - 금식 안내 완료.  - 오전 10시 내원 후 오전 중 수술 진행 예정.    </t>
  </si>
  <si>
    <t xml:space="preserve">고은채*6                                </t>
  </si>
  <si>
    <t xml:space="preserve">빵이                                    </t>
  </si>
  <si>
    <t>비정형 부신피질기능저하증</t>
    <phoneticPr fontId="1" type="noConversion"/>
  </si>
  <si>
    <t>구토, 유연</t>
    <phoneticPr fontId="1" type="noConversion"/>
  </si>
  <si>
    <t xml:space="preserve">S)  2일 째 밥 안 먹고 구토 보임. 유연 보임.   원래 다리 안 좋음. 보행엔 문제 없었음. 2일 전부턴 아에 못 걸음. 주저 앉음. 배변 양호.   사상충 검사 없이 애드보킷 도포함.   신경증상은 없었음. 보호자 분 못 느낌.   약물 등 중독 가능성 없음.   며칠 전 미용 이벤트만 있었음. 이후 안 좋아졌다고 생각하심.  병원 내원 병력 별로 없음. 스테로이드 외부에서 복용한 적 없다고 하심. ex.피부약    O)  1. P/E  - 내원 시 유연, 근진전 보임.   - T 36.0, HR 73, RR 36, BP 150  - 청진 시 no murmur, no crackle.  - 내원 당시 의식상태는 양호했으나 좌측으로 부중 불가. 우측으로 경미한 head turn 확인됨.     2. B/A  - 혈액검사 상 큰 이상소견 없음. stress leukogram의 소실은 보이지 않음. 칼슘 등 양호.   - 전해질 검사 상 Na, K 양호. 경미한 칼륨 감소.  - ACTH : pre &lt; 0.5, post &lt; 0.5    3. N/E  - 좌측 편측마비.   - Lt. 전, 후지 고유반사, hopping 지연됨.   - Lt. hemistanding 불가.   - Lt. menace 약간 지연. but palpebral 양호. 양안 PLR 지연. 시간 지나면서 점차 산동.     4. 영상검사  [방사선검사]  Finding &amp; DDx  - discospondylitis/spondylosis w/wo IVDD C5-6-7  - IVDD and spondylosis T12-13  - mild pectus excarvatum  - VHS 10  - benign prostatic hyperplasia    Comment  - 경추와 흉요추 병변은 신경증상을 유발할 수 있음.   - BPH가 확인되나, 뚜렷한 다른 전립선 병변은 확인되지 않음.      [복부초음파]  Finding &amp; DDx  - GB sludge and cholelithiasis  - hypoadrenocorticism (Lt ADG 2.1 mm  Rt ADG 1.8 mm)  - splenic nodule (benign/malignant)  - cystitis  - sublumbar lymphadenopathy  - mild gastroenteirtis (decreased gastrointestinal motility, corrugated duodenum)  - hepatic lymphadenopathy  - mild periportal and jejunal lymphadenopathy  - bilateral inguinal lymph adenopathy    Comment  - 위내 뚜렷한 이물은 확인되지 않음.   - 부신 크기가 작아 부신 기능 저하증과 의인성 쿠싱 감별이 필요하며, 스테로이드 복용 경력이없다면 전해질 정상이라하더라도 cortisol  역시 확인이 필요할 수 있음.   - 비장내 결절은 캡슐을 변형 시키고 있어 종양의 가능성을 배제할 수 없음.  - 방광염으로 요검사 추천될 수 있음   - 요추하 림프절의 병증은 방광염과 샅 림프절의 병증에 영향을 받았을 수 있음.   - 십이지장 위의 운동성이 떨어져 있고 간림프절 병증이 확인되어 저등도 위장관염 가능성 있음  - 양쪽 샅 림프절 병증의 원인이 명확치 않음. FNA 실시 해볼 수 있음.     Radiologist : 윤학영, DVM, PhD    A)  - 좌측으로의 편측 마비 등의 신경증상의 경우 뇌내성, 혹은 뇌외성 원인으로 보여지나 입원 중 pm 6시경 barking, paddling 등 경련 보이는 모습을 보아 intracranial seizure 가능성 높을 것으로 보여짐.   - 초음파 상 부신 크기 작게 확인되며, 유연, 구토 등 증상 보여 ACTH 검사 진행 후 addison's disease 진단됨. but, Na/K ratio 낮지않아 atypical hypoadrenocortisism으로 보여짐. 의인성 가능성 적을 것으로 보여 뇌하수체 등의 뇌병변 이상으로 인한 primary atypical hypoadrenocortisism 가능성 높을 것으로 보여짐.   - dexamethasone 투여 3시간 이후에도 전혀 반응 보이지 않음.     - pm 6시경 경련발작 보인 이후 의식 저하됨. 심박 140까지 회복하였으나 점차 서맥 발생하였고, 의식 보이지 않음. 산동되어 있으며, palpebral reflex 보이지 않음. 응급약물 투약에도 반응 보이지 않음. 보호자 분 DNR 원하셔서 심폐소생술은 진행하지 않음. 환자 8시경 사망.   </t>
  </si>
  <si>
    <t xml:space="preserve">오현서(ref.호담)                        </t>
  </si>
  <si>
    <t>Coton de Tulear(꼬통 드 툴레아)</t>
  </si>
  <si>
    <t>방광 파열</t>
    <phoneticPr fontId="1" type="noConversion"/>
  </si>
  <si>
    <t>골절</t>
    <phoneticPr fontId="1" type="noConversion"/>
  </si>
  <si>
    <t xml:space="preserve">[refer.호담ah]        - 오늘을 넘기기 힘들 수 있음 고지    - 수술중에도 위험성이 따름을 말씀드렸지만 수술의 범위는 익일 재평가후에 보다 구체적으로 말씀드릴 수 있음 고지.    - 조과장님 10시 예약 잡혀있어 김은진선생님 셀에 예약잡아 두었고 보호자분께 오전10시정도까지 내원하시라고 말씀드린 상태입니다.    - 첫날 비용 미납상태입니다.    의뢰병원관련  - 진료전 전화완료( O )   - 진료후 전화완료( O )   - 초진일 전화 안됨( X )  - 원장님 요청사항 : 특이사항 없음    주호소) 골절&amp;복강장기 파열의심    현증경과) 금일 산책중 목줄을 잠시 풀어놓았는데 자동차 바퀴에 밟혀버림    예방접종)  -   사육환경)  -   사료)  -    O)  1. 신체검사  - Mental : alert  - T 37.7 , HR 156 , RR panting  - BP 100(3#) -&gt; 65 (3#)  - BCS 4/9  - MMC pink , CRT &lt;2 sec  - 탈수평가 : 6~7 % dehydration    2. 혈액검사  - PCV 55.9 / WBC 11,520 / PLT 226,000  - CRP &lt;10  - Glu 161 / BUN 34 / Crea 1.5 / ALT 322  - 복수(혈복) TNCC 4,690 / PCV 31.5 / cocci susp.      3. 영상검사  - 요추5-6번 골절  - 장골 골절  - 방광 확인되지않음  - 소량의 fluid (천자시 혈복확인 )    Dx/Ddx)  - 복강장기 파열의심 (장/신장/비장/방광 etc )  - 척추골절    A)  - 복강내 장기파열로 인한 Sepsis/SIRS 가능성    Rx)  - 식이 : 없음  - 내복약 : 없음    Tx)  - 수액처치 : 진통 TLK 1.5fold (하트만 base)  - 주사제 :   1) Cefotaxime 40mg/kg iv qid   2) Enro 10mg/kg sc sid   3) Metronidazole 10mg/kg iv bid  4) Cerenia 1mg/kg sc  5) Butorphanol 0.3mg/kg iv  6) Dobutamine 10mg/kg/min CRI  7) Turbo starch 5ml/kg 30min    P)  - 통증이 심하여 요카는 시도하지 못했습니다  - 익일 복강내 장기 재평가 요망(10시30분 복초 가예약)  - B,C,P, CBC, CRP   - 저혈압 관리  - 혈복 모니터링  </t>
  </si>
  <si>
    <t xml:space="preserve">김미지                                  </t>
  </si>
  <si>
    <t>변비, 기력저하</t>
    <phoneticPr fontId="1" type="noConversion"/>
  </si>
  <si>
    <t xml:space="preserve">CC: 변비    S)-최근에 이사오시기 전에 타병원에서 X-ray 촬영시 변비가 있을수 있다고 들으심     -평소에 변을 힘들게 보는 양상 ,오늘 오전에 변을 봤음     -엉덩이쪽에 농 같은 양상 관찰     -활력은 다소 감소함, 오늘 식욕 없음 (평소도 식욕 좋지않음)     -음수도 오늘 확인안됨     -구토 : 흰색 거품토 4~5번 (초기에는 식이성)     -평소 Hairball 확인은 안됨     -최근에 사료 변화 없음 ,이지칸 사료  ,간식 : 츄르 ,게맛살     -최근에 스트레스 받을 만한 환경은 많지 않음     -호흡은 다소 쇳소리 들리는 양상     -기침은 없으며 , 재채기도 없음     -유산균 : 펫톡스  O)  [복부초음파_GI tract]  Comment  1. 위 및 소장의 운동성 양호, 소장의 부분적 확장 관찰되나 국소적이며 심하지 않음  2. 결장 벽 양호하며 변비 의심되지 않음  3. 장간막림프절 양호  Radiologist: 이현아, DVM, MS    A)-변비를 주증으로 내원한 환자로, 환자가 현재 보이는 변비증상의 원인으로 1. 비만  2. 음수력 저하  3.스트레스 상황 4.장기간 복용한 펫톡스에 의한 것으로 , 현재 식욕은 좋지않은 상태이기에, 무리한 다이어트 시도보다는 간식을 줄이는 시도 및 충분한 음수 공급과 스트레스 완화제 (펠리웨이 추천) 사용 및 내복약 (장운동 촉진제) 처방      RX)-Metro 10/kg BID       -Amocra 62.5 BID       -Mosapride 0.5 /kg BID       -Nizatidine 2.5/kg BID        락토벳 1포 PO SID    P) 6월 28일 오후 2시반 재검      : 변비 임상 증상 , 식욕 개선여부 및 항문 주위 삼출물 확인      : SAA 모니터링              </t>
  </si>
  <si>
    <t xml:space="preserve">전영지(ref.둘레길)                      </t>
  </si>
  <si>
    <t>복막염</t>
    <phoneticPr fontId="1" type="noConversion"/>
  </si>
  <si>
    <t xml:space="preserve">체중감소. 식욕저하 </t>
    <phoneticPr fontId="1" type="noConversion"/>
  </si>
  <si>
    <t xml:space="preserve">  [refer.] 둘레길AH    의뢰병원관련  - 진료전 전화완료( O )   - 진료후 전화완료( O )   - 초진일 전화 안됨(  )  - 원장님 요청사항 :    주호소) 체중감소, 복막염의심    현증경과)  - 약 한달전부터 체중이 서서히 감소중  - 4kg 이었던 아이가 2.5kg까지 감소함  - 식욕이 없어서 강급중임.   - 복막염 의심소견도 들으시고 지방간소견도 들으심      O)  1. 신체검사  - Mental : depression   - T : 37.8도,  HR : 120회/min,  RR : 25회/min   - BCS : 2/9  - MMC , CRT  - 탈수평가 : 8% 탈수      2. 혈액검사  - 의뢰병원 결과  CBC : WBC 35.6, HCT 21.2, PLT 672  S/C : BUN 9, CREA, 0.3, ALB 2.2, Glo 5.4, A/G 0.4, T.bil 3.2    - chemistry    - 췌장관련수치 상승(amylase, lipase)    - T.bil 4.2    - alb 2.2 / glo  5.2 : A/G ratio 0.4    - CBC    - WBC 상승(55)    - HCT 19%    - 전해질 불균형  - fPL : 29 (췌장염)  - 혈액혈 : A형    - 복수의 성상 : transudate                       A/G ratio 0.6  - 복수 corona PCR 의뢰함      3. 영상검사  [방사선검사]  Imaging Dx &amp; DDx  - Pleural effusion  - Lung collapse (Rt. middle lobe)  Comment  1. 폐 우측 중엽 위치의 흉수 관찰됨, 후엽 뒤쪽으로의 흉수 소량 관찰됨  2. 폐 우측 중엽의 aeration 확인되지 않으므로 collapse 가능성 있음 / 그 외의 폐야 양호    [복부초음파_Full scan]  Imaging Dx &amp; DDx  - Peritoneal effusion  - Peritonitis  - Acute pancreatitis  - Enteritis, Colitis  Comment  1. 복강 내 다량의 복수   2. 중상복부의 복막 에코 상승   3. 췌장 크기 양호하나 에코 저하 관찰됨  4. 십이지장의 부분적 corrugation, 결장의 부분적 벽 비후 (2.8 mm) 관찰됨  5. 장간막림프절 크기 양호    Radiologist: 이현아, DVM, MS  VIP동물의료센터 영상의학과 2과장  Direct: 02-953-0075 (내선 204)  E-mail: vip_radiology@vipah.co.kr    Dx/Ddx)  - 심한 췌장염  - 복막염 (FIP sus)  - 장염  - 빈혈    A)  - 현증상으로는 FIP에 의한 복막염, 췌장염의 가능성이 있음  - FIP가 아니라면 심한 췌장염에 의한 복막염 가능성 있음  - corona PCR pending, 내일부터 인터페론 오메가 투여하기로 함  - 오늘은 탈수교정 및 내일부터는 비강튜브 이용하여 식이공급하기로 함  - 내일 빈혈수치 재평가, 필요시 수혈진행하기로 함      Tx)  - 수액처치 : N/S + B-com + taurin  - 주사제    - cefazolin 25mg/kg     - metronidazole 15mg/kg     - metoclopramide 0.4mg/kg    - famotidine 0.5mg/kg    - tramadol 1mg/kg    P) 비강튜브설치, 인터페론 오메가 투여      </t>
  </si>
  <si>
    <t xml:space="preserve">버켓(검/큰발바리)                       </t>
  </si>
  <si>
    <t xml:space="preserve">[야간 by 남경]  - 배뇨1회  - 금일 npo진행  - 특이사항없음    &lt;주간 by 동리&gt;    Sx)  1. Anesthesia   1) Premedication      - Cefazolin 30mg/kg IV      - Tramadol 4mg/kg IV   2) Anesthesia      - DZ 0.03ml/kg IV    2. Surgical procedure     - prescrotal incision     - open type castration     - orchiectomy with maxon 3-0     - vaginal tunic ligation with maxon 3-0     - skin closure with blue nylon 4-0 (5 knots)    3. Surgical findings     - NRF    4. Comments    - 술 전 농성 포피 삼출물 확인되어,  0.05% CHX 포피 소독 1회 진행    Operator) 황인선    S)  - 중성화 수술 후 식욕 없음  - 소화기 증상 없음    P)  - 중성화 술부 확인 및 소독  - 포피 소독 진행  - 식욕/활력/소화기증상 모니터링  - 이남경 선생님께 재인계  </t>
  </si>
  <si>
    <t xml:space="preserve">우동(꽃)                                </t>
  </si>
  <si>
    <t>편모충증-지알디아(Giardiasis)</t>
  </si>
  <si>
    <t xml:space="preserve">주간 by 김도윤    기본 검진 진행      O)-Corona : negative     -Parvo : negative     -Girdia : postive     - PE) BAR ,BCS 4/9, Normal SKT ,Pale Pink MM ,CRT 1.5 sec             No heart murmur , Normal lung sound             No abdominal pain      A)-금일 검진중, 다량의 물설사 확인되었으며, 키트 검사상 지알디아 확인되었음     -분변검사상 특이 세균 확인되지않음     -혈액검사상 비재생성 빈혈 확인되었으며, 원인으로 장내 출혈 의심되는 상황으로 모니터링 예정     -금일 지알디아 치료 시작    TX) N/S유지 2배 15ml/hr        프라메딘(Mebendazole ) 1T SID        Metro 15 IV BID        Famo 0.5 IV BID       Tra 2 IV BID        Fiber 1/2 스푼 PO SID        락토벳 1포 SID        수크랄 1.5cc TID        I/D 식이 RER 1.4 배 225 kcal    P)설사증상 및 빈혈 모니터링 (CBC)      P)  </t>
  </si>
  <si>
    <t xml:space="preserve">미티(빨파/체크)                         </t>
  </si>
  <si>
    <t xml:space="preserve">주간 by 김도윤      O)-Corona : negative     -Parvo : negative     -Girdia : postive     - PE) BAR ,BCS 4/9, Normal SKT ,Pale Pink MM ,CRT1.5s             No heart murmur , Normal lung sound             No abdominal pain    A)-금일 검진중, 키트상 지알디아 확인되었음     -분변검사상 특이 세균 확인되지않음     -혈액검사상 경미한 재생성 빈혈 확인되었음      -금일 지알디아 치료 시작    TX) N/S유지 2배 15ml/hr        프라메딘(Mebendazole ) 1T SID        Metro 15 IV BID        Famo 0.5 IV BID       Tra 2 IV BID        Fiber 1/2 스푼 PO SID        락토벳 1포 SID        수크랄 1.5cc TID        I/D 식이 RER 1.4 배 225 kcal    P) 설사증상 및 빈혈 모니터링 (CBC)  </t>
  </si>
  <si>
    <t xml:space="preserve">유용열(ref.더케어)                      </t>
  </si>
  <si>
    <t xml:space="preserve">베니                                    </t>
  </si>
  <si>
    <t>Golden Retriever(골든 리트리버)</t>
  </si>
  <si>
    <t>콧물</t>
    <phoneticPr fontId="1" type="noConversion"/>
  </si>
  <si>
    <t xml:space="preserve">[refer.] 더케어AH    의뢰병원관련  - 진료전 전화완료(O)   - 진료후 전화완료(O)     주호소) 얼굴/코 부종, 콧물    현증경과)  - 2주 전 콧물 시작 (왼쪽). 처음엔 맑은 콧물  - 3일 전부터는 노란 콧물.  - 2주 전부터 얼굴 변형이 약간은 의심되었으나, 어제 확연히 코 붓기 심해짐.  - 식욕저하 2주 정도.      예방접종)   2년 전 사상충 양성 판정 이후 치료 진행.  이후 음성 확인 후 매달 하트가드.  진드기 구제도 하고 있음    사육환경)    Outdoor. 동거견 5-6마리 + 고양이 10마리 정도.    O)  1. 신체검사  - Mental : alert  - T 38.8, HR 120, RR  - BCS 4/9  - 탈수평가 : 5%    - 좌측 비강 심한 연부조직 swelling.  - 좌측 비강으로부터의 농성 삼출물  - 심한 구취/분비물  - 105-107 치아 마모/fx., 207 치근 노출.    2. 혈액검사  - CBC : WBC 115,180, HCT 30%  - S/C : Alb 2.2  - CRP 118    - HW kit 음성    3. 영상검사  [CT검사]  Imaging Dx &amp; DDx  - Nasal malignant neoplasia  - Metastatic lymphadenopathy  - Sinusitis    Comment  1. 좌측 비강 전체를 차지하고 있는 강하게 조영증강되는 종괴 관찰되며 (약 39.6 x 85.6 mm) 우측 비강으로 침습하지 않았으나 비중격은 우측으로 변위됨 , 종괴는 외측 nasal bone과 배쪽 bony palate로 침습하여 골소실을 야기하였으며 hard palate로 침습하여 구강내로 돌출되어 있음, cribriform plate는 양호하여 뇌내로의 침습은 관찰되지 않음, 종괴 내부의 석회화 관찰되며 204, 205, 206, 207, 208 뿌리 부분의 골 소실이 유발됨 (해당 병변은 종양 침습에 의한 것인지 치아 병변에 의한 것인지 감별할 수 없음), 207의 배쪽 변위가 확인되며 앞쪽 뿌리는 완전히 노출되어 있음  2. 좌측 전종격동 내의 fluid 관찰되며 종괴에 의한 2차적 변화로 판단됨  3. 종괴와 동측 (좌측) 하악림프절들과 인두뒤림프절의 심한 종대가 관찰되며 우측 림프절들의 종대 또한 확인되나 좌측의 종대와 비교하여 심하지 않음  4. 흉부 림프절 및 폐야로의 전이 의심되지 않음    Radiologist: 이현아, DVM, MS  VIP동물의료센터 영상의학과 2과장  Direct: 02-953-0075 (내선 204)  E-mail: vip_radiology@vipah.co.kr    - 비강 및 구강 종괴 biopsy  ; 구강 종괴 impression - 다수의 악성도 높은 세포 관찰 w/ 간엽세포    Dx/Ddx)   Nasal/Oral tumor  - Fibrosarcoma  - Melanoma (amelanotic)  - etc.  Apical tooth abscess (ATA)    A)  - 비강/구강 종양과 함께 치근단농양 병발되어 있을 가능성 높을 것으로 판단됨.  - bone lysis 외 비강 내 종양의 calcification, frontal sinus까지의 염증 분포 매우 광범위  - impression 상 악성도 높은 세포로 확인됨. Fibrosarcoma, melanoma (amelanotic),..  - WBC 수치 매우 상승되어 있어 금일 도말 필요하였으나, 진행되지 못함.  - 조직검사 의뢰결과 및 CT 정밀 소견에 따라 향후 플랜 논의 필요.    Rx)  - 내복약 :  Spiramycin-Metronidazole 10mg/kg BID  Famotidine 0.5mg/kg BID  Streptokinase 1mg/kg BID    P)  - 조직검사 결과에 따라 치료방향 설정 (수술 가능 여부 및 plan)  - 파고다학원 대표님과 메이동물병원 연계되어 있다고 하심. 월요일 진료 예약 해놓은 상황으로 의뢰병원 및 메이동물병원에도 자료 보낼 예정  </t>
  </si>
  <si>
    <t xml:space="preserve">이보형                                  </t>
  </si>
  <si>
    <t xml:space="preserve">람람                                    </t>
  </si>
  <si>
    <t>림프절 비대</t>
    <phoneticPr fontId="1" type="noConversion"/>
  </si>
  <si>
    <t>-자다가 눈을 갑자기 뜨고 경직, 의식 있고, 유연은 없음  -목이 경직, 혀는 파래짐  -비명을 지름  -하루에 4-5 번 소리를 지름  -오늘은 한방 치료 없이 산소 챔버랑 실시  -내과 과장님과 상담 후 한방치료 방향을 결정할 예정  -------------------------------    S)  - 북악AH에서 2016년 사상충치료 병력 있음. 완치 판정 이후 심장 검사 없음.   - 올해 초 설사가 지속되어 약 먹고 좋아졌으나 이후 림프절</t>
  </si>
  <si>
    <t xml:space="preserve">예별이                                  </t>
  </si>
  <si>
    <t xml:space="preserve">500,000원 수납-김승희      S)  - 금식완료.  - 어제 구토 한번 있긴 했음. (일회성)  - 대소변 이상 없음.  - 예방 접종 완료.      O)  - B.A.R  - B/A: No remarkable findings  - Thoracic radiography: No remarkable findings      A)  - 금일 중성화 수술에 있어 건강상 특이사항 없음.      Sx) OHE  OP 안승엽 AS 황인선 Ant 강수아  - Routine OHE procedure was performed  - Uneventful surgery.      P)  Tx:  1. Cefazolin 22 mg/kg IV bid  2. Famotidine 0.5 mg/kg IV bid  3. Tramadol 4 mg/kg IV bid    - 금일 하루 입원 후 내일 오전 중 퇴원 예정.        </t>
  </si>
  <si>
    <t xml:space="preserve">박봉선                                  </t>
  </si>
  <si>
    <t xml:space="preserve">50만원결제완료_효정    별 원상흠선생님 여중    S)  - 잘 지냈어요.  - 밥을 잘 안먹어요.   - 배변은 매우 좋아요.     O)  - 진드기3마리 발견됨.    A) OHE    Sx) OHE / Umbilical hernia repair  1. Anesthesia   1) Premedication      - Cefazolin 30mg/kg IV      - Butorphanol 0.2mg/kg IV     2) Induction: Propofol 6mg/kg IV     3) Maintenance: Isoflurane    2. Surgical procedure  - Abdominal midline incision from umbilicus to pubis proximal of 1/3  - Blunt dissection of subcutaneous used to Metzenbaum scissor  - Linea alba idetified and incised used to Mayo scissor  - Traction is be placed on the proper ligament of the ovary  - Ovarian vessels and suspensory ligament double ligated w/ maxon 3-0 and transected  (first ligature is encircling ligation and second transfixation ligation is placed between the first ligature and forceps)  - Transected broad ligament  - Cervix and uterine vessels double ligated w/ maxon 3-0 and transected  - Umbilical hernia is repaired  - Routine abdominal closure w/ maxon 3-0 and nylon 4-0     Operator) 김은진    Tx)  - cefazolin 30 mg/kg IV bid  - tramadol 4 mg/kg IV bid  - famotidine 0.5 mg/kg IV bid    P)  - 입원하여 진통처치  - 익일 퇴원예정  </t>
  </si>
  <si>
    <t xml:space="preserve">이진서                                  </t>
  </si>
  <si>
    <t xml:space="preserve">300,000원 수납-승희    전화상담&gt;  넥칼라가 원래있어요   넥칼라 하고 와야 하나요??  아이가 피부가 안좋으니 넥칼라 하고 오세요  라고 안내드림    S)  - 피부때문에 약 한달정도 다른병원에서 처방받은 진균+항생약 먹었음. 효과는 별로 없는것같음  - 아토피약 처방받아서 먹인지는 일주일안되었음  - 발바닥은 계속 핥아요  - 밥을 잘안먹어서 아토피 치료제도 잘 안먹이셨다고 하심  - 등 쪽 병변은 소독하고 연고발라주니 많이 호전됨  - 금일 금식완료. 약안먹이고오심    O)  - Auscultaton : 심/폐음 normal  - BT 39.9  - 기침반사 및 기침, 콧물 없음    - CBC : N.R.F      Sx) Castration  1. Anesthesia   1) Premedication      - Cefazolin 30mg/kg IV      - Tramadol 0.4mg/kg IV     2) Anesthesia      - DZ 0.03ml/kg IV    2. Surgical procedure   - Scrotal midline incision   - Open type castration   - Orchiectomy with maxon 3-4 (doubel ligation)   - Skin closure with blue nylon 4-0 (3 knots)     Operator) 김은진    A)  - 중성화 주의사항 안내완료  - 아토피 치료제 식이와 관계없이 먹이셔도 됩니다. 이주동안 하루 2회 꼭 먹여주시는 것 안내드림.  - 등 쪽 피부 병변 지속적으로 재발될 시 FNAB 필요.    P)  - 7/3, 10시반 후처치 (김은진 선생님)  - 7/9 10시반 실밥 제거   </t>
  </si>
  <si>
    <t xml:space="preserve">옥종훈                                  </t>
  </si>
  <si>
    <t xml:space="preserve">조이                                    </t>
  </si>
  <si>
    <t>클로스트리듐 장독소중독증(Clostridial Enterotoxicosis)</t>
  </si>
  <si>
    <t>고열</t>
    <phoneticPr fontId="1" type="noConversion"/>
  </si>
  <si>
    <t xml:space="preserve">55만 6천원 납부하심       CC : 급성설사    S)-오늘 4시 부터 5~6번 설사      -찔금찔금 점액성 변 본 양상     -끝에 혈액이 조금 묻어 있는 양상     -활력 양호     -식욕, 음수는 확인안됨     -기초접종 : all done     -내부기챙숭:4~5월 복용     -최근에 사료 변화 없음      -평소 이물등 잘 주어먹음      ::어제 나무 침대 계단을 긁어놓음    O)-40.4도     -PE) BAR , BCS 4/9 , Normal SKT ,Pink MM, CRT 1.5 sec  , 5% 탈수            No heart murmur , Nomal lung sound             Abdominal pain (*)     -혈액도말 : NRF     -분변도말 : 염증세포 ++      -CRP :26     A)-급성 설사 및 고열로 내원한 환자로, 내원중에도 대장성 설사 및 고열 (40.4도) 및 CRP 상승 확인되었으며, 문진상 이물도 의심되는 상황     -입원 처치 하여, 고열 및 대장성 설사에 대한 대증처치 진행    TX) 하트만 유지 2배 15ml/hr        Metro 10mg IV BID        Tra 2 mg IV BID        Cepha 30mg IV BID        Meto 0.5 IV BID        락토벳 1포 PO SID        수크랄 1.5cc PO TID        식이 ID RER 1.3배 210 kcal        P) CRP /복초 /설사 모니터링        </t>
    <phoneticPr fontId="1" type="noConversion"/>
  </si>
  <si>
    <t xml:space="preserve">최유경(ref.앙리)                        </t>
  </si>
  <si>
    <t xml:space="preserve">까맹이                                  </t>
  </si>
  <si>
    <t>빈혈-재생성(Anemia, Regenerative)</t>
  </si>
  <si>
    <t>열, 식욕부진, 혈변</t>
    <phoneticPr fontId="1" type="noConversion"/>
  </si>
  <si>
    <t xml:space="preserve">CC:식욕 없음 / 열    S)-길 고양이가 낳은 아이 (5월 23일에 대려오심)     -지난 월요일에 앙리동물병원에서 1차 접종하심      ::3번방문 (구충제 ,접종 등 전반적인 상담 받으심)     -이후로 괜찮다가 ,이틀전에 다른 동배 고양이와 함께 생활하다가 , 당시 동배 고양이와 경쟁하는등 다소 스트레스 환경(과다 식이섭취)     -오늘 부터 열이 있는것같고 ,활력도 많이 감소      ::평소 활력 매우 양호     -식욕,음수 없음     -오전에 정상변 봤으며, 정상 배뇨함     -데려올당시부터 눈꼽은 많음       ::노랑 초록색 양상     -재채기 증상은 간헐적으로 있지만 콧물은 없음     -우는 소리  다소 감소함    O)-T: 40.5도      - PE) Depressed , BCS 4/9 ,Normal SKT , Pink MM, CRT 1.5 sec              No heart murmur , Normal lung sound               복부팽만      -혈액도말 : mild 한 대소부동, No toxic , Band cell      -HCT : 23.6 , SAA : 75.9        A)-기력저하 및 Fever로 내원환 환자로 , 금일 HCT 23.6 및 SAA 75.9 확인되었음     -도말상 mild한 대소부동 확인되었으며, 독성변화는 확인되지않았지만 다수의 band cell 및 중형림프구 확인되었음     -고열의 원인은 불분명확한 상태이지만 1. 이틀 전 스트레스 환경에 따른 영향 2.지난 월요일 백신접좁영향 이 우선고려되며 고열  지속시 예후 불량할수 있어 보호자님꼐 입원 필요할것으로 안내드렸지만, 비용상 빠른 재검 원하셔서 금일 주사처치 진행후 내일 재검 예정    TX) Cefa 25mg/ kg IV        Meto 0.5mg/kg IV        Famo 0.5mg/kg IV       Tra 2mg/kg IV       단푸론 0.1cc/kg SC    P)-6월 17일 오전 11시반 재검     :CBC,혈액도말,SAA, 복방 recheck      </t>
    <phoneticPr fontId="1" type="noConversion"/>
  </si>
  <si>
    <t xml:space="preserve">김정임                                  </t>
  </si>
  <si>
    <t xml:space="preserve">운더                                    </t>
  </si>
  <si>
    <t xml:space="preserve">식도 이물 </t>
    <phoneticPr fontId="1" type="noConversion"/>
  </si>
  <si>
    <t xml:space="preserve">327000원 선납  (by 혜민)    S)  - 조금전 멜론을 깎다가 떨어뜨렸는데 낼름 주워먹음  - 먹자마자 숨을 잘 못쉬고 쓰러졌었다함  - 그후로 꿀럭꿀럭 토할것 같이 함  - 구토하라고 물을 먹였다 함    O)  - 침 삼킬때 힘들고, 한번씩 꿀럭거림  - 방사선상 식도 이물 확인    CE/P)  - 마취하 위장내로 밀어넣기 권유  - 비용문제로 고민하시기에 급하니 야간할증없이 90만원정도 비용 소요설명  - 따님과 상의를 해야하는데 따님은 교통사고로 병상에 누워있는데 지금전화하면 놀라니 오전에 전화하고 다시 연락주신다고 함  - 낮에 진행시 비용 변동되고 더 많이 나올수 있다 설명  - 결정하실때까지 발생할수 있는 갑작스런 호흡곤란 및 식도천공등 응급상황발생할수도 있음 설명드리고 이해하심      * 내시경 검사  1. 마취: Propofol 6 mg/kg IV  2. 내시경 procedure:     1) 식도 내 내시경 진입. 곧바로 확인된 연둣빛의 이물.     2) 내시경 이용하여 위내로 밀어넣음. (저항감 크지 않았음).    3) 식도 점막 내 특이사항 없었음.  3. 마취 도중 특이사항 없었음.    &lt;마취 후 vital&gt;    S)  -전반적인 활력 양호  -구토와 같은 추가 소화기 증상 없음    O)  -Ascultation: normal. temp: 38.9. RR:NRF    Tx)  -Sucralfate 2ml PO sid for 3 days    C/E)  -마취 회복 중/후 특이사항 보이지 않음   : 전반적인 vital 안정적으로 유지되며 전반적인 활력 양호함  -추가적으로 산소 및 수액처치 유지하며 전신 상태 모니터링 진행함. 이후에도 전신 상태 특이사항 보이지 않으며 구토와 같은 추가 소화기 증상 확인되지 않아 퇴원 진행  -귀가 후 식전(1시간전) 위장보호제 복용 진행/  금일 마취 진행했으므로 저녁 식이는 정량의 1/2 정도만 제공 권해드림. 이후 추가 구토 여부 모니터링 필요성 안내드림    P)  -6월 19일 전화상담 진행 예정    </t>
    <phoneticPr fontId="1" type="noConversion"/>
  </si>
  <si>
    <t xml:space="preserve">이태상                                  </t>
  </si>
  <si>
    <t xml:space="preserve">써니                                    </t>
  </si>
  <si>
    <t xml:space="preserve">구토, 설사 </t>
    <phoneticPr fontId="1" type="noConversion"/>
  </si>
  <si>
    <t xml:space="preserve">구토 설사 경직  신규    CC : 구토, 설사, 사지 경직   HPI :  구토, 설사 어제 처음   침을 계속 흘림   소변도 찔끔 찔끔   어제 오후 4시부터 전부 토함   토한자리 옆에 널부러져 있음   먹은걸 토함   설사는 쪼끔 / 완전 설사       MED: -  SURG: 치아 염증 때문에 발치 2~3년   TRA: -   VAC: - / HW (-)   ENV: -   DIET: 일반 건사료 / 사람음식도 먹음, 그냥은 잘 안먹음     O)  1. 신체검사  GC : Mentation= depressd ~ stupor   /BCS=  2/9   /MMC= pale~pink + cyanotic     /PLR=  +/+  /CRT=     /Skin turgor= 2s   SK : poor haircoat  EENT : ou cataract / moderate tartar  MS : cachexia  CV : systolic heart murmur G3/6  RE : no crackled sound, tachypnea  GI : -  UG : -  NV : nystagmus, horizontal (right)     2. 혈액검사  * CBC  Leukocytopenia   Smear: Band cell, Toxic change     * S-chem  - Hypoglycemia  - Azotemia (BUN 57)   - Hyperphosphatemia   - Hyperglobulinemia   - ALP 증가 (270)    * Elect  - Hypocalcemia (1.08)   - Metabolic acidosis (pH 7.13)     - CRP 증가 (179)      A)  내원당시 심한 collapse 및 저혈당, 저혈압 확인된 상태. 내원 후 탈수 및 혈당 교정 중 호흡정지 발생.   도말상 심한 band cell, toxic change 확인됨. sepsis 상태였을 것으로 판단됨   당수액 및 당 bolus에도 불구하고 저혈당 지속   : sepsis 외 insulinoma, liver failure 등이 원인일 수 있음. 혈액검사상 간부전의 근거는 명확하지 않음     -&gt; 보호자분께서 DNR 요청하신 상태라 응급 처치는 진행하지 않음     P)  6/18 오전중으로 아이 데리러 오실 예정 (개별 화장)  </t>
  </si>
  <si>
    <t xml:space="preserve">이상진                                  </t>
  </si>
  <si>
    <t xml:space="preserve">뭉이                                    </t>
  </si>
  <si>
    <t>장염</t>
    <phoneticPr fontId="1" type="noConversion"/>
  </si>
  <si>
    <t>구토</t>
    <phoneticPr fontId="1" type="noConversion"/>
  </si>
  <si>
    <t xml:space="preserve">446,000원 선결제 - 송이      CC)  2일전부터 구토  점액변도 봤다고함    S)  - 2 일 전 사료 먹고 조금 있다가 구토, 어제 사료 안주고 물만 줬는데 물 구토, 저녁에 야채같은 것 부드럽게 해서 줬는데 아침에 구토함  - 작년 이맘때에도 장염 증상이 있어서 치료받은 경력있음  - 2 일 전에 사과, 수박을 조금씩 주셨음. 강아지 우유.   - 어제까지는 변이 괜찮았고, 오늘 아침 설사 (처음엔 정상변 이후 묽은 변, 이후 점액변)  - 코를 만져보면 물기가 있어서 많이 나빠보이지는 않아요. (어제는 말라 있었음)      O)  1. P/E  - T 38.7 P 120 R panting    2. B/A  cPL 1774    CBC  - WBC 13500  - PCV 62.5  - RBC 969  - PLT 32.6    CRP &lt; 10    3. Abdominal radiography &amp; sonography  [복부초음파_위장관]  Finding &amp; DDx  - mild and early pancreatitis of Lt limb (hypoechogenicity and normal size)  - gastroenteritis (fluid in small and large intestine, multiple speckles and vertical striation, mildly thickened muscular layer of duodenum)  - pancreaticoduodenal lymphadenopathy    Comment  - 췌장염 위장염에 준한 관리가 필요할 수 있으며, 소장 대장내 fluid가 정체되어 있어 설사가 발생할 수 있음.       Radiologist : 윤학영, DVM, PhD      A) Pancreatitis, Enteritis  - 점액변과 연속된 구토에 대해 분변검사 및 cPL kit 확인함. 복부엑스레이 함께 진행  - 분변 검사 상 염증 세포 소소 보이는 것 외에 특이점은 보이지 않으나 cPL kit 강한 양성 확인됨. 복부엑스레이 상에서 이물은 확인되지 않음  - 복부 초음파 추천하여 진행했을 때 mild 한 췌장염 소견 보이고 위장염 소견 확인됨  - 통원 치료 고려하였으나 CBC 상에서 탈수로 추정되는 polycythemia 확인되어 입원하여 탈수교정하기로 함. (증상 개선 없을 시 4~7일 정도 걸릴 수 있음 고지함)  - 케이지에서 low fat에 왕성한 식욕 보이고 활력 매우 좋아 탈수 교정 후 양호할 시 통원치료 가능할 것으로 보임  - 퇴원하면 짧은 재진으로 피하수액 주면서 관리할 예정 (4~5 일 간격)    Tx)  - fluid therapy: H/S + 붕붕 (Vit. C 제외) + 호의주 2 amps  - famotidine 0.5 mg/kg IV bid  - metoclopramide 0.4 mg/kg IV bid  - metronidazole 7.5 mg/kg IV bid    Rx)  - lypex 1T/dose PO bid  - 스멕타 3 ml/dos PO bid      P)  - 입원하여 탈수 교정  </t>
  </si>
  <si>
    <t xml:space="preserve">강승주                                  </t>
  </si>
  <si>
    <t xml:space="preserve">방석                                    </t>
  </si>
  <si>
    <t>저혈당</t>
    <phoneticPr fontId="1" type="noConversion"/>
  </si>
  <si>
    <t>기력저하</t>
    <phoneticPr fontId="1" type="noConversion"/>
  </si>
  <si>
    <t xml:space="preserve">6/17 355.200원 수납 - 수민    S)   - collapse되어 응급 내원   - 길냥이. 평소에 밥주시던 아이. 어제까지만 해도 밥 잘먹음   - 설사를 하긴 했어요   - 오늘 갑자기 아이가 쓰러져 발견되었어요   - 약 한달령 추정     O)   - BW 230g  - BT 37.8   - 내원당시(오후 12시 30분) BG 20 확인   : 30분뒤 재측정시 44, 오후 6시 24 확인   - 파보키트 음성   - 분변검사상  clostridium 확인     [주간 모니터링]  - 주간에 호흡정지 2회. 산소공급 및 당급여하면 호흡 돌아오고 컨디션 회복   : 중간에 아이 기력 처지고 경직 될때마다 당 주입  : 당 급여는 0.5g/kg 용량으로 급여.(50% dex 0.25 ml 4배 희석 IV slow)   :  유지수액은 2.5%DS 유지속도 2배     A)   - 저혈당 확인. 반복적인 당 투여 및 당수액 처치에도 저혈당 지속.   심한 세균성 장염 혹은 확인되지 않은 원충성 감염 지속 으로 혈당 저하 발생했을 것으로 생각되며, 자묘이기 때문에 혈당 주입에 대한 유지 능력 떨어져있는 상태   - 내원 직후 1회 점액/수양성 설사 1회   - 혈당 모니터링 하며 장염 치료 지속할 예정   - 입원기간 최소 3일 안내드림     Tx)   - Famo 0.5 mg/kg bid   - Metro 15 mg/kg bid   - Cefa 25 mg/kg qid     - 파나쿠어 0.25 T 가루로 급여 sid for 3 days     식이 i/d 캔 RER + @ 급여       - 경정맥으로 카테터 잡혀있는 아이. 주변 부 오염 주의     P)   - 혈당 및 식욕/기력, 소화기 증상 체크   - 분변 PCR 의뢰 부탁드립니다 ~!   </t>
  </si>
  <si>
    <t xml:space="preserve">윤미숙(ref.라임)                        </t>
  </si>
  <si>
    <t>요도결석</t>
    <phoneticPr fontId="1" type="noConversion"/>
  </si>
  <si>
    <t>요실금</t>
    <phoneticPr fontId="1" type="noConversion"/>
  </si>
  <si>
    <t xml:space="preserve">1,972,000원 수납-승희    CC : 요실금  HPI : 약 일주일전부터 소변을 흘리고 다니는 증상, 오늘도 소변은 시원하게 봤지만 그 이후에 방울방울 흘림.  - 라임동물병원에서 요도에 꽉차있는 결석을 진단받음.      MED: 심장약, 방광결석약.  SURG: 슬개골탈구 양쪽 수술 받음 (어렸을 때)  TRA: -  VAC: All done, boosting done. HWP and deworming done  ENV: Indoor.  DIET: 다이어트용 처방 사료, 강냉이 하루 5개 정도. 밥먹을 때 유산균 가루 섞여서 먹임 (한달정도 됨)    GC: 활력, 식욕 좋은 편.  SK: 만성 지간염. 소독약 뿌리면서 관리.  EENT: -  MS: 예전에 슬개골탈구 수술 이후 무리하면 좀 불편해 하는 정도. 체중 관리 하고 있음.  CV: 심장비대증 있어서 꾸준히 약 먹는 중.  RE: 쉽게 지치거나 기침하는 증상은 없었음.  GI: 어제부터는 대변도 찔끔찔끔 나눠서 봄. 20일 전쯤 구토 있어서 장염약 먹고 금방 가라앉음.  UG: 20일 전쯤 혈뇨 보고 방광결석 진단 받음. 이후 약 먹고 있음.  NV: -    O)  1. 신체검사  GC : Mentation= Bright, alert, responsive     /BCS=  3.5/5  /MMC=  Pink   /PLR= Normal     /CRT &lt; 1.5 sec     /Skin turgor= Normal  SK : 등쪽 지방종 1개  EENT : -  MS : -  CV : Systolic murmur G3 (M area)  RE : N.R.F  GI : -  UG : -  NV : -    2. 혈액검사  * CBC  - Mild anemia  * S-chem  - Increased ALP (less than 2 fold)  * Elect  - No remarkable findings  * Coag.  - Normal range    3. 영상검사  [방사선검사]  Imaging Dx &amp; DDx  - Hepatomegaly  - Urolithiasis  Comment  1. 심장 앞쪽의 부분적인 기관 거상 관찰되나 초음파검사 상 우심의 확장 관찰되지 않으므로 자세에 따른 기관의 변위 가능성이 높음 / 전종격동의 종괴 가능성을 완전히 배제할 수는 없음  2. 폐야 양호  3. rib cage 밖으로의 간 돌출 및 gastric axis의 후방 변위  4. 양측 신장, 방광, 요도 내 다발성 결석  Radiologist: 이현아, DVM, MS    [심장초음파]  Findings  날짜 18-6-18   LA/Ao 1.5    LVIDd inc% -12.8    LVIDs inc% -31.0    LVIDd/Ao 1.9    LVIDDN 1.3    LVIDSN 0.7    EDVI 49.6    ESVI 8.2    RWT 0.8    LVMI 115.2    E peak 62.5    E/A 0.8    E/E' 15.8    E'/A' 0.5    MR d,e MR vel 6.4    MV prolapse 2.3    MV prolapse/Ao 0.2    FS 49.6    EF 83.6    AV vel, profile 1.1    PV vel, profile 0.8      Imaging Dx &amp; DDx  - Degenerative mitral valve disease   Comment  1. moderate MV remdeling 관찰되나 LA 크기, 압력 양호하고 Stage1의 이완기능 저하 확인됨  2. volume overload 관찰되지 않아 현재 복용중인 약물로 현재 상태 유지중인 것으로 판단됨    Radiologist: 이현아, DVM, MS  VIP동물의료센터 영상의학과 2과장  Direct: 02-953-0075 (내선 204)  E-mail: vip_radiology@vipah.co.kr    A)  Problem list  1. Urolithiasis: 신장, 방광, 요도 내 결석 다수. 요도 내 결석은 모두 방광으로 밀어 올려 방광절개술 통한 결석 제거 및 성분 검사 요구됨.      Dx)  1. Urolithiasis: 양측 신장, 방광, 요도  2. MVI  3. Lipoma    P)  - 금일 방광절개술 진행 예정. + 등 지방종 제거    Sx) Cystotomy and SQ mass removal  1. Anesthesia   1) Premedication      - Butorphanol 0.2 mg/kg IV      - Midazolam 0.3 mg/kg IV      - Cefazolin 30 mg/kg IV   2) Induction: Propofol 5 mg/kg IV   3) Maintenance: Isoflurane    2. Surgical procedure  - Dorsal recumbency position  - Paramedian skin incision along side the prepuce  - Median celiotomy was performed.  - UB packed off  - Cystotomy and UB calculi removal.  - UB flushing  - UB closure w/ PDS 4-0 by 2 layers closure (simple continuous + cushing)  - Routine closure of AB wall, SQ, and skin    - Changing the position to the right lateral recumbency  - Marginal mass resection was performed.  - Skin closure w/ Nylon 3-0 by simple interrupted sutures.    3. Surgical findings  - Mild한 방광 점막 충혈  - 무정형의 yellow-brown 결석들 다수 (1~4 mm)    4. Comments  - 특별한 이벤트 없이 수술 마무리 되었으며, 3일간의 요도카테터 장착 및 입원 관리 필요.      Operator)  안승엽, DVM, PhD  VIP동물의료센터 외과 과장  Direct: 02-953-0075 (내선 203)  E-mail: vip_surgery@vipah.co.kr      - 입원주사처치  1. Cefazolin 22 mg/kg IV bid  2. Famotidine 0.5 mg/kg IV bid  3. Tramadol 4 mg/kg IV bid        CE)  - 수술 잘 마무리 되었습니다. 방광, 요도에 있던 모든 결석은 제거되었습니다. 결석 성분검사를 의뢰해여 향후 결석 재발 관리를 해줘야합니다. 우선 3~4일간 입원관리하면서 빨리 회복할 수 있도록 잘 케어하겠습니다.      Dr. 박주형    s)  - 1년 전쯤 심장병 진단받음.  - 저녁 때, 운동 시킬때 헉헉거림.    - 심장초음파도 함께 진행 : 심장비대증.  - 비만 관리. 5킬로 중반 -&gt; 3키로대로.  - sanimed 다이어트 사료.    - 심장약은 하루 2회이나 증상에 따라서 2회 또는 저녁에 1회만 복용.  - 차지우동물병원에서 심장관리 진행.    a)  - 금일 마취 무리는 크지 않을 것으로 판단되며, 기존 심장 처방약 모르는 상태로 입원 중 pimobendan 투약하면서 모니터링 예정    rx.  pimobendan 0.25mg/kg bid      </t>
  </si>
  <si>
    <t xml:space="preserve">철이                                    </t>
  </si>
  <si>
    <t>후지파행</t>
    <phoneticPr fontId="1" type="noConversion"/>
  </si>
  <si>
    <t xml:space="preserve">269,600원 수납승희 / 이 금액은 수납처리됨    CC : 후지파행/ 타병원(대학로동물병원)에서 엑스레이상 척추, 골반에 이상이 있다고 전해들음    S)  - 그전부터 돌봐주던 아이지만 지난 토요일부터 잘 안 움직이는 것 같았고, 오늘 후지 파행 관찰되어 구조하심  - 무슨 일이 있었는지는 알 수 없음  - 그 전까지는 활력, 식욕 모두 양호했으며 특별한 이벤트가 없던 아이였음  - 현재 뒷다리를 전혀 못쓰며 배변이 묻어있음. 배뇨 가능.  - 타병원에서 엑스레이를 찍어서 골반이 빠져있다 얘길 들었으며, 안락사 권유받음  - 수술가능여부 등 다시 확인위해 우리 병원 내원.    O)  - 신체검사   : HR 192 / BT 35.4 → 36.1 (pm 6:00)   : CRT &gt;1.5sec   : 항문주변, 뒷다리 주변에 구더기 알 드글드글   : 뒷다리 심부통증반응 존재.    - 혈액검사상 Glu 241 / Cre 1.9 / WBC 28.31 / SAA 6.9    - FPV (-)    - 타병원에서 엑스레이 찍은거 메일로 전해받음. (*사진첨부)   : Sacroiliac luxation   : 골절부 확인되지않음   : 복부상 방광도 정상 관찰    A)  - Sacroiliac luxation    Tx)  - 행동제한, 탈수 및 염증수치 컨트롤 위해 금일 입원  - Fluid : H/S 유지 2 fold 6h → 유지  - 원내주사   Cefazolin 30mg/kg BID IV   Famotidine 0.5mg/kg BID IV   Taurine 1cc BID IV   Tramadol 0.2mg/kg BID IV   Meloxicam 0.3mg/kg SID SC    C.E)  - 수술적 교정 가능하다고 안내드렸으며, 대략 250-300만원 정도 예상되나 입원기간 및 검사항목에 따라 비용 추가 가능  - 심부통증반응 존재하나 수술 후 정상적인 보행 힘들 수 있으며, 추후라도 신경 반응 소실이 나타날 수 있음  - 수술 후 최소 한달은 cage rest 필요 안내    P)  - 보호자분 내일 오후 5시경 다시 내원하셔서 안과장님과 수술 상담  </t>
  </si>
  <si>
    <t xml:space="preserve">김진화                                  </t>
  </si>
  <si>
    <t xml:space="preserve">길고양이                                </t>
  </si>
  <si>
    <t>설사, 기력저하</t>
    <phoneticPr fontId="1" type="noConversion"/>
  </si>
  <si>
    <t xml:space="preserve">[야간 by 홍]  - 식욕 : 꾸준히 조금씩 먹음  - 설사 2회  - 배뇨1회  - 보호자통화완료 : 다량의 설사변으로 분변검사 다시함                             콕시디움증                              비용문제로 오늘은 퇴원원하심    12시30분 : 보호자 통화 (by 정국)                 5시반~6시 내원예정    내일 오후 5시쯤 면회예정    [주간 by 국 ]  S&gt;  - 체중 지속적 감소보임( 600g --&gt; 540g )  - 기력은 비슷하며 식욕은 양호함  - 지속된 연변을 보임    O&gt;  - 체온 35도 초반으로 감소하여 가온처치  - pm4시 : 혈당27  - 복부초음파상 대부분의 장 확장과 소량의 복수확인됨  - TP 5.8 / ALB2.0 A/G ratio : 0.52    Tx&gt;  - Metro 20mg/kg iv  - Cefa 20mg/kg bid iv  - Meto 0.4mg/kg bid iv  - 10% glucose 1ml iv 후 H/D 전환  + 스멕타 / 디펩티벤 추가    P&gt;  - 바이탈 안정적으로 유지  </t>
  </si>
  <si>
    <t xml:space="preserve">김현주                                  </t>
  </si>
  <si>
    <t>내측 슬개골 탈구</t>
    <phoneticPr fontId="1" type="noConversion"/>
  </si>
  <si>
    <t>우측 후지 파행</t>
    <phoneticPr fontId="1" type="noConversion"/>
  </si>
  <si>
    <t xml:space="preserve">1,723,000원 결제완료 - 다올    S)   - 활력좋고 밥잘먹고  - 약도 다 먹여주셨으며, 다리를 들기는 했지만 전보다는 훨씬 덜했음    O)  1. 금식, 금수 시켜주셨다지만 방사선상 위 내 음식물 관찰.    2. 혈액검사  - PCV 62.4  - TP 9.0    A)  - 금수로 인한 PCV, TP 증가 관찰      Sx) MPL &amp; CCRL repair (TBL, MR, LI, Anti-rotation)  1. Anesthesia   1) Premedication      - Butorphanol 0.2 mg/kg IV      - Midazolam 0.2 mg/kg IV      - Cefazolin 30 mg/kg IV   2) Induction: Propofol 6 mg/kg IV   3) Maintenance: Isoflurane    2. Surgical procedure  - Dorsal recumbency positioning  - Craniolateral approach to the Rt. stifle joint  - Trochlea block recession was performed after arthrotomy  - Medial releasing was performed medial to the patella  - Joint lavage w/ N/S  - Joint capsule suture by Horizontal matress suture (aside to patella) and simple interrupted suture (the other site) w/ PDS 4-0  - Fascia lata incision between the quadriceps and biceps.  - Identify the location of the lateral fabella.  - Ligafiba 150 lb was anchored to the fabella.  - Bone tunneling to the tibial tuberosity. The Ligafiba's loop was inserted through the tunnel and fixed w/ button slot.  - The Ligafiba was tensioned by tensioning device and fixed by crimp.  - After confirmation of No cranial displacement of the tibia,   lateral imbrication of the fascia lata was performed by horizontal matress suture w/ PDS 3-0.  - Closure of the SQ, and skin was closed routinely.      3. Surgical findings  - Trochlea의 medial ridge의 편평화 및 abrasion으로 인한 연골 손상 확인됨. TBL을 통해 깊이를 낮추긴 했으나, 슬관절 최대신장 시 탈구되기 쉬운 상태.  - 완전 단열된 십자인대 확인됨.    4. Comments  - 술 후 슬관절 안정화 8주간 요구됨. 보조기 착용이 권장됨.      Operator)  안승엽, DVM, PhD  VIP동물의료센터 외과 과장  Direct: 02-953-0075 (내선 203)  E-mail: vip_surgery@vipah.co.kr    Tx)  - 주사처치   Cefazolin 30mg/kg BID IV   Famotidine 0.5mg/kg BID IV   Taurine 1cc BID IV    - 내복약   Firocoxib 5mg/kg SID PO (저녁)    P)  - 익일 드레싱  - 보행 원활하면서 CRP 감소 추세 보일시 3일 입원 후 퇴원 예정.  </t>
  </si>
  <si>
    <t xml:space="preserve">나연우                                  </t>
  </si>
  <si>
    <t xml:space="preserve">개똥이                                  </t>
  </si>
  <si>
    <t>식욕저하</t>
    <phoneticPr fontId="1" type="noConversion"/>
  </si>
  <si>
    <t xml:space="preserve">6/19 1,250,000원 수납 - 수민    신규 전화상담  코로나의심, 식욕없음  동네동물병원에서 복막염이나 자가면역성 빈혈의심된다고 스테로이드내복약처방해주심  먹이고있는데 호전이되지않아 병원옮기실예정  -&gt;&gt;4시28분 상담전화 - by 국&gt;  3개월 전에 비슷한 증상으로 내원했는데 pcv 9로 확인되서 수혈130미리 줬음.  - 복수는 차지않음 /   - 현재는 식욕/활력 떨어짐    S)  - 3월에 안먹고, 활력이 없고, 걸을 때 비틀거려서 병원 갔었음.   - 한 번 현관문이 열려서 집을 나간적이 있었음. 그 때 많이 놀랬던 것 같고 점점 안좋아져서 병원 갔었고 빈혈수치가 9가 나와서 수혈 했었음  - 수혈하고 나서 바로 식욕 돌아오고 점차적으로 좋아졌고 좋은 상태였는데 10일 전부터 평소와 다르게 느껴져서 주시하고 있었는데 지난 주 금요일 병원 데려갔었는데 빈혈이 있는 것 같아서 스테로이드를 처방 받으심.   - 스테로이드 먹고 나서도 크게 나아지는 것 같지는 않음.   - 3월에도 좀 더 큰 병원 가보라는 이야기 들어서 이번에 오게 됐어요.   - A형이라고 들었고, 그에 맞는 수혈 진행하셨었음    O)  * 지역병원  FIV/FeLV kit (-)  FCoV Ab (+)    1. P/E  - T 38.7 P 180 R 36  - Auscultation: NRF    2. B/A  CBC  - WBC 20440  - PCV 7.2  - PLT 11.8  - #Ret 9600    S/C  - Glu 91  - BUN 21.8 Cre 0.9 Ca 9.2 IP 4.7  - ALT 306 ALP 29 Tbil 0.21  - Tp 8.8 Alb 3.2 A/G ratio 0.6  - Tchol 112 TG 217  - Amy 2231    Elec  - Na+ 157 K+ 3.93 Cl- 119  - pH 7.39 HCO3- 13.4 pCO2 22.5    SAA &lt; 5    D-dimer 0.3    3. Blood smear  * macroagglutination  - direct: microagglutination -&gt; 3배 희석 시 풀림 -&gt; rouleax  - indirect: microcytic, hypochromic    4. Abdominal radiogrpahy &amp; sonography  [방사선검사]  Finding &amp; DDx  - mild hepatomegaly  - splenomegaly    [복부초음파]  Finding &amp; DDx  - ascites (소량)  - hepatitis/systemic infection  - splenitis/systemic infection (FIP)  - Lt ADG 3 mm  Rt ADG 2.9 mm  - FIP/lymphoma/leukemia/other infection (multiple mesenteric lymphadenopathy)    Radiologist : 윤학영, DVM, PhD    A) FIP susp.  - 지역병원 kit 검사상 FIV/FeLV 음성 및 FCoV 양성 확인됨  - 금일 혈액검사상 비재생성 빈혈 확인되며 PCV 7정도로 심한 빈혈 확인되어 수혈 필요. 혈액은행에 혈액 50 ml 주문하였으며 익일 점심쯤 도착 예정. 혈액 도착하면 Cross matching 후 수혈 진행예정   - 혈청 A/G ratio 0.6으로 낮아 FIP의심되는 상황이며 복부 영상 검사 상 미약한 복수 확인되며 복강 내 림프절 커져있음. 필요 시 FNA 통한 FIP PCR 의뢰.  - 복수 많지 않으며 혈액수치 양호하여 지역병원에서 처방한 pds는 단약하고 interferon omega 처방    Tx)  - fluid therapy: H/S (+ 붕붕) 2.5 ml/kg/hr  - famotidine 0.5 mg/kg IV bid  - interferon omega 1 MU/kg SC eod    P)  - 입원하여 산소처치 및 수액처치  - 익일 혈액도착하면 수혈진행  </t>
  </si>
  <si>
    <t xml:space="preserve">김민선                                  </t>
  </si>
  <si>
    <t xml:space="preserve">원                                      </t>
  </si>
  <si>
    <t>기침, 실신</t>
    <phoneticPr fontId="1" type="noConversion"/>
  </si>
  <si>
    <t xml:space="preserve">부재중전화 와있어서 전화주심  4시 내원예정인데 못오실수도있다고함  2시이후로 통화가능하셔서 전화 다시 부탁드린다고함      304,000원 선납 - 혜민    CC) 통화후  실신?    S)  - 3개월전쯤 폐수종오고 심부전진단받으심(서울 동물심장센터)  - 평소 실신은 여러번 했음  - 쓰러지면서 청색증도 있었음  - 수요일 검사시 심장이 좀 커져서 이뇨 용량을 좀 늘렸다함  - 어제 운동을 좀 무리해서 한 후로 기침하고 호흡이 좋지 않음  - 빈혈수치는 괜찮은데 철분제는 먹고 있음  - 익일 추가적인 검사와 처치는 주치의 선생님과 상담하기로 함  - 금일은 응급적인 처치만 우선하고  - 맡기시는것에 대해 스트레스 받을까 민감해 하심     O)  - mental : alert  - aus : murmur / no crackle  - mmc: pale  - T38.1  P 120  R 66  BP 100    Tx) furosemide 2mg/kg iv  경과 봐가며 bolus  - am 1:00 -&gt;  furo iv     RR 66  - am1:30  -&gt; 배뇨   - am2:30  -&gt; 배뇨  furo iv  RR 54  - am3:30 -&gt; RR 48  - am5:00 -&gt; 배뇨 배변(연변)  RR 42~48회/분                    기침 심해서 butor 0.23ml sc      CE/P)  - 폐수종 반복되면 치료가 더디거나 잘 되지 않을수도 있습니다.   - 금일은 응급적인 처치만 하고 추후 검사나 치료계획은 주치의선생님과 상담합니다.  - 기존동물병원검사결과 참고 할지 재검사할지도 주치의 선생님과 상담합니다.     [주간 by 주형]  - 오전 호흡수 안정화 되는 양상이었으나, 실신 1회.   - 이후 호흡수 증가되고, 방사선상 침윤 심화됨 확인.  - 물구토 보이며 추가 실신 및 CPA 발생. 소생되었으나 지속적으로 crackle 및 노력성 호흡 보이며 CPA 추가 발생.  - 보호자 내원 후 아이 옆에서 계속 지켜보시던 중 서서히 심박 떨어지며 VPC 확인. 보호자 요청 하 발관 및 ECG 제거하고, 보호자 품에서 자연사.  - 개별화장 위해 데려가심.   </t>
  </si>
  <si>
    <t xml:space="preserve">김태연(ref.주)                          </t>
  </si>
  <si>
    <t>췌장염, 만성 신장 질환</t>
    <phoneticPr fontId="1" type="noConversion"/>
  </si>
  <si>
    <t>식욕부진</t>
    <phoneticPr fontId="1" type="noConversion"/>
  </si>
  <si>
    <t xml:space="preserve">[refer.주]    의뢰병원관련  - 진료전 전화완료(O)   - 진료후 전화완료(O)    - 원장님 요청사항 :    - 6/13 주AH 내원. 식욕부진 주증. 수액치료만 해도 계속 안 먹는다고 주AH 내원. ALP 측정불가, ALT &gt;1000, 신장수치도 높음. BUN 5, crea 2.0, ALB 2.6, TCHOL 400  - 수액 맞아도 수치가 떨어지지 않음.   - 구토 없고, 활력 좋음. 신장수치도 상승중.     주호소)  식욕부진.    현증경과)  - 2주 전부터 식욕절폐. 첫날에 구토 보인 이후에 더 보이지 않음.   - 무른 변 봄. 활력 양호. 통증 보이지 않음.   - 주AH에서 통원하며 수액 치료.   - 다른 것 주워먹었을 가능성 없음.   - 다이어트 특별히 하진 않았음. 계속 체중 찌고 있음. PUPD는 없음.     예방접종)  - HW (간헐적으로 진행중.)    사육환경)  - indoor. 동거견 1마리.     사료)  - 코스트코 사료 먹임. table food 가끔 먹임.     O)  1. 신체검사  - Mental : alert.  - HR 126, RR  - BP 140/80  - BCS 6/9  - MMC pink, CRT  - 탈수평가 : &lt;5%  - 청진 시 양호.     2. 혈액검사  - S/C : ALT 770, AST 65, ALP 4000, GGT 47, TBIL 0.13, CHOL 증가, NH3 정상.   - electrolytes   - cPL 정상  - SDMA 16  - cancer detention kit : low    3. 영상검사  [방사선검사]  Finding &amp; DDx  - IVDD T12-13  L2-3-4  (과대평가 되었을 수 있음. 신경검사 이상시 척추를 집중한 사진촬영 필요할 수 있음. )  - bilateral renal mineralization    [복부초음파]  Finding &amp; DDx  - GB sludge   - cholangiohepatitis/cholangitis  - tumor/papillitis of duodenal major papilla (7.4 mm)  - extrahepatic biliary obstruction (EHBO) due to tumor or papillitis (CBD 8.9 mm)  - vacuolohepatopathy  - chronic pancreatitis  - chronic pancreaticoduodenal lymphadenopathy  - hepatic cystic lymphadenopathy  - CKD with renal calculi, multifocal fibrosis, and multiple cysts  - Lt ADG 5 mm  Rt ADG 7.1 mm  - ingesta or FB in stomach    Comment  - major papilla의 종괴는 partial or complete EHBO 를 유발하였을 수 있음.   - 해당 종괴가 종양인지 염증인지는 조직검사를 통해 확인할 수가 있으나, cancer kit는 도움이 될 수 있음.   - CBD의 확장이 EHBO 와 동반된 cholangitis에 의해 발생하였을 수 있음.   - 해당 부분의 내과적 개선이 없을시 외과적 수술이 필요할 수도 있음.   - 만성 췌장염이 cholangitis를 가중시켰을 수 있음.   - CKD 가능성이 높아, 정기적인 신장 점검 관리 추천됨.   - 위내 음식물로 보이는 물질이 확인되나, 이물을 배제할 수 없으므로 아침에 음식을 먹고 왔는지 확인필요할 수 있음.   - 우측 부신의 종대로 쿠싱등을 완전히 배제할 수 없음.   - 공포성 간병변증을 동반하고 있어, 쿠싱, 갑기저, 당뇨, 고지혈증, 다른 간손상 원인들에 대한 감별이 필요할 수 있음.     Radiologist : 윤학영, DVM, PhD  VIP동물의료센터 영상의학과 1과장   건국대학교 수의영상의학과 겸임교수  Direct : 02-953-0075 (내선 204)  E-mail: vip_radiology@vipah.co.kr    4. 담낭천자  - 진정 이후 초음파 유도 하 담낭천자 실시함. 담낭천자 시 육안 상 투명한 황갈색 및 내부에 까만 슬러지 확인됨.   - 세포검사 상 유의적인 세포는 보이지 않으며 감염체도 확인되지 않음.   - 노스벳 담낭세균배양 검사 의뢰함.     Dx/Ddx)  - cholestasis ; extrahepatic biliary obstruction (EHBO)  - hyperlipidemia  - cholangiohepatitis  - CKD  - hyperadrenocortisism  - hypothyroidism     A)  - major duodenal papilla의 종대로 인한 담도계 폐색 발생함. 이로인해 cholangiohepatitis 발생한 것으로 보임. 이로인해 식욕부진 발생했을 것으로 보임.   - 우선 암진단키트 검사 상 가능성 적게 확인되는 바 염증에 준해 처치 진행함. but, 치료에도 반응 없을 시 탐색적 개복술 혹은 stent 장착 등 외과적 절차가 요구될 수 있음을 안내드림.     Rx)  - 식이 : low fat food  - 내복약 :  metronidazole 15mg/kg BID PO  enrofloxacin 10mg/kg SID PO  famotidine 0.5mg/kg BID PO  silymarin 5mg/kg BID PO  UDCA 10mg/kg BID PO  PDS 0.5mg/kg BID PO    SAMe 20mg/kg SID PO     Tx)  - 수액처치 : NS + KCl 20mEq + taurine + orinipural + vit B + vit C + vit B12 : 2 fold    P)  - 입원  - 내일 간수치 측정 및 초음파 진행 예정.     </t>
  </si>
  <si>
    <t xml:space="preserve">노성호                                  </t>
  </si>
  <si>
    <t xml:space="preserve">522,000원 결제완료 - 민혜    Dr.조서현    Subjective)    당일 여아중성화 위해 내원.     유치발치 같이 원하심.    Objective)    Laboratory examination  CBC : NRF  S-chem : NRF    Radiographic examination  Thoracic View : NRF      Assessment)  OHE      Plan)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NRF    Operator)    조서현, DVM, MS  VIP동물의료센터 1 외과 과장  Direct: 02-953-0075 (내선 203)  E-mail: vip_surgery@vipah.co.kr    </t>
  </si>
  <si>
    <t xml:space="preserve">윤지혜(ref.쓰담쓰담)                    </t>
  </si>
  <si>
    <t xml:space="preserve">멍이                                    </t>
  </si>
  <si>
    <t>호흡곤란</t>
    <phoneticPr fontId="1" type="noConversion"/>
  </si>
  <si>
    <t xml:space="preserve">[refer.쓰담쓰담]    의뢰병원관련  - 진료전 전화완료(O)   - 진료후 전화완료(O)     주호소)  호흡곤란    현증경과)  - 금일 방금 전 산에갔다가 내려오면서 갑자기 호흡곤란 증상 보임.   - 이전 호흡곤란 보인 적 없음.   - 쓰담쓰담AH에서 butorphanol 투약 실시함.     O)  1. 신체검사  - Mental : mental은 양호.   - 응급 내원 당시 청색증 및 매우 심한 노력성 호흡. 삼출물은 다량 보이지 않았으나 상부호흡기 폐색 가능성 보임.   - T 39.1, RR panting  - BCS 4-5/9  - MMC pink, CRT 평가불가.  - 탈수평가 : 5%  - 심한 노력성 호흡으로 폐음 청진 불가함.   - femoral pulse : normokinetics  - 후두경으로 간이 평가 시 후두의 이상 의심됨. 후두 운동성, 해부학적 구조물의 이상 등 마취 후 추가검사가 필요할 것으로 보임.     2. 혈액검사  - blood gas : 산증 확인됨.   - 나머지 참고.     3. 영상검사  [방사선검사]  Finding &amp; DDx  - tracheal collapse grade 2-3  - 연구개는 blurring으로 명확히 확인되지 않음.     Comment  - 현재 노력성 호흡과 빠른 호흡으로 인해 blurring이 생겨서 연구개가 명확히 보이지 않음.   - 마취를 통한 육안 검사 추천됨.     Radiologist : 윤학영, DVM, PhD    Dx/Ddx)  - upper respiratory disease (ex. laryngeal paralysis, laryngeal edema- allergic reaction 등)    A)  - 상부 호흡기 폐색으로 인한 호흡곤란으로 의심됨. 갑작스런 증상 발현, 나이 등의 이벤트로 보아 식도이물, 흡인성 물질로 인한 알러지성 쇼크반응 등을 고려가능함. 검사로 식도이물은 배제됨.   - 후두마비, 연구개 노장 등의 이상 가능성 존재하여 마취 후 후두검사 안내드림. 후두검사 후 1. 기도 점막 부종 완화될 때까지 기관절개 후 튜브 장착, 2. 연구개 노장 등 이상 보이면 수술. 바로 연달아서 진행하는 것 설명드렸음. 그러나 비용 부담 호소하심.   - 내원 직후 dexamethasone, aminophylline, butorphanol IV 실시하였고 약 2시간 이후에는 이전보다 호흡 안정화 되는 것 확인됨. 따라서 본 호흡곤란은 일시적인 알러지성 쇼크로 인해 호흡기도 점막 부종 등 발생했을 수 있음. 응급주사 처치 후 부종 감소로 인해 호흡 완화되었을 가능성 존재함.  - 입원 하 약물 처치 진행하며 호흡 안정화 되는 지 지켜볼 수 있으나 밤 중 악화될 수 있는 위험때문에 빠른 진단 및 처치 권해드린 상황. 그러나 위와같은 처치들 비용부담으로 데려가심.     Tx)  - 수액처치 : HS 2 fold  - 주사제 :   dexamethasoen 0.1mg/kg IV  aminophylline 10mg/kg IV slowly  butorphanol 0.1mg/kg IV      </t>
  </si>
  <si>
    <t xml:space="preserve">송수연(ref.메이)                        </t>
  </si>
  <si>
    <t>Shetland Sheepdog(셰틀랜드 쉽도그)</t>
  </si>
  <si>
    <t>위장염, 췌장염</t>
    <phoneticPr fontId="1" type="noConversion"/>
  </si>
  <si>
    <t xml:space="preserve">구토 </t>
    <phoneticPr fontId="1" type="noConversion"/>
  </si>
  <si>
    <t xml:space="preserve">[refer.메이ah]    의뢰병원관련  - 진료전 전화완료( x )   - 진료후 전화완료( O )     주호소)  - 만성적인 구토    현증경과)  - 몇일전에 예방주사 때문에 메이ah를 가셨음  - 구토를 제일 처음 보인건 3개월전 / 1주일에 1회가량 (사료 +노란 위액)  - 구토시점은 먹고나서 3~4시간이후  - 최근에는 1주일전부터 구토가 잦아지기 시작 (하루에 3~4회 정도)  - 금일부터 10회이상 구토보임( 밤새 켁켁댐 )  - 동거견이 있어 배변에 대한 파악어려움    - 식욕은 오늘도 양호 ( 원래 식욕이 왕성한편 )  - 이물을 주워먹을 수도 있는아이 (화단에 자갈돌 먹은이력있음)    - 메이ah에서 다리수술 양쪽 다함 ( 슬개골 탈구수술 /작년쯤 수술 )  - 중성화는 어릴때 하심    예방접종)  - 접종은 다 해주심.     사육환경)  - 동거견 2마리     사료)  - 사료 ( 다이어트 사료랑 일반사료 반반섞어서 )  + Table food 일절급여는 안하심    O)  1. 신체검사  - Mental : alert  - T 39.2 , HR 120 , RR 20  - BP 120  - BCS 4/9  - MMC pink , CRT &lt; 2sec  - 탈수평가 : 5% 미만     2. 혈액검사  - CBC : normal  - CRP : 61.5    3. 영상검사  - 복부방사선상 확장된 위와 십이지장 분절 확인됨  - 자갈돌 먹은 이력이 있어 초음파를 통한 위내이물에 대한 평가필요    Dx/Ddx)  - Gastric foreignbody  - Pancreatitis  - Gastrointestinal obstruction  - Gastroenteritis  - Intestinal tumor    A)  - 위내이물로 인한 Obstruction 가능성있어 익일 초음파후 내시경이 필요할 수도있을것으로 생각됨     Rx)  - 식이 : 절 식  - 내복약 : Sucralfate 4ml bid po    Tx)  - 수액처치 : 0.9% N/S 유지속도  - 주사제 :   1) Ceremia 1mg/kg sid sc  2) Famotidine 0.7mg/kg bid iv  3) Tramadol 2mg/kg bid iv  4) Cephazolin 22mg/kg bid iv    P)  - 금일은 위장염에 준한처치 진행 ( Prokinetic 제외 )  - 익일 흉방/신장/간수치 체크  - 익일 초음파 진행후 결정.  </t>
  </si>
  <si>
    <t xml:space="preserve">손은서(ref.쓰담쓰담)                    </t>
  </si>
  <si>
    <t xml:space="preserve">치즈                                    </t>
  </si>
  <si>
    <t>좌측 후지 파행</t>
    <phoneticPr fontId="1" type="noConversion"/>
  </si>
  <si>
    <t xml:space="preserve">1,633,000원 결제 준민    Dr.조서현    Subjective)    슬개골 탈구 증상이 있다고 들으셨음.     지난 일요일 쇼파에서 내려간 이후 갑작스럽게 좌측 후지에 체중지지가 안되는 증상을 보임.     방광절개술 병력. 수술 이후 마취에서 늦게 깨는 경향    외이염 증상으로 지역병원에서 치료중. 환절기때 항상 증상이 발생. 왼쪽귀가 더 증상이 심하다고 하심.     Vaccine all done.    간헐적인 재채기 증상.    Objective)    Physical examination  Lt. Stife joint : Medial patellar luxation (grade 2), Positive cranial drawer test.   Rt. Stifle joint : Medial patellar luxation (grade 1)    [방사선검사]  Imaging Dx &amp; DDx  - Pulmonary edema / Pneumonia  - Tracheal collapse (Grade1)  - Urolithiasis  - Medial patella luxation  - Cranial cruciate ligament rupture  Comment  1. 폐야의 전반적인 미약한 침윤 확인됨, 기침 등의 증상 발현 시 폐수종/폐렴 감별을 위한 추가 검사 필요 / 심장 크기 양호  2. 경부, 흉강입구 위치의 기관 약간 좁게 관찰되므로 흉부의 흡/호기 촬영으로의 TC, BC 감별 추천됨  3. incidental finding으로 우측 신장의 석회화 확인됨  4. 복배상에서의 좌측 슬개골의 내측 변위 및 외측상에서의 joint effusion 관찰됨    Radiologist: 이현아, DVM, MS  VIP동물의료센터 영상의학과 2과장  Direct: 02-953-0075 (내선 204)  E-mail: vip_radiology@vipah.co.kr        Assessment)  Lt. RCCL  Lt. MPL (G2)  Rt. MPL (G1)      Plan)        Sx)  1. Anesthesia   1) Premedication      - Cefazolin 30mg/kg IV      - Midazolam 0.1mg/kg IV      - Fentanyl 0.003mg/kg IV      2) Induction: Propofol 6mg/kg IV     3) Maintenance: Isoflurane    2. Surgical procedure  - Cranio-lateral incision on Lt. Stifle joint.  - Dissected soft tissue, Open the joint capsule.  - Identified ruptured cranial cruciate ligament of Lt. Stifle joint.  - Performed block recession with Osteotome and ronguer.  - Medial releasing incision on medial site of stifle joint.   - Lateral imbrication suture with 3-0 maxon  - Made bone tunnel with 1.2mm K-wire on Proximal tibia.  - Suture placed on lateral fabellar bone.  - Button suture placed on Tibia.  - Lateral fabellotibial button suture secured with crimp.  - Routine closure    3. Surgical findings  - 만성적인 자극으로 인한 Trochlear groove의 변형.  - 끊어진 전 십자인대.    4. Comments  - 수술적 교정 이상없이 완료.       Operator)    조서현, DVM, MS  VIP동물의료센터 1 외과 과장  Direct: 02-953-0075 (내선 203)  E-mail: vip_surgery@vipah.co.kr    </t>
  </si>
  <si>
    <t xml:space="preserve">이소영                                  </t>
  </si>
  <si>
    <t>실명</t>
    <phoneticPr fontId="1" type="noConversion"/>
  </si>
  <si>
    <t xml:space="preserve">녹내장 의심 </t>
    <phoneticPr fontId="1" type="noConversion"/>
  </si>
  <si>
    <t xml:space="preserve">CC) 녹내장 의심, 수술 상담    S)  OS)  - 2월에 망막박리 진단 받았음, 당시에는 안압 정상  - 3주 전에 빨갛게 피가 찼다가 그 후로 점점 튀어나와서 녹내장 의심됨. 최근 안압 측정 한 적은 없음  - 어릴 때 부터 OS 시력이 없었어요  - 수술/시술 후에 가장 후유증 없는 방법으로 하고 싶어서 적출 수술을 고려중이에요    O)  - menace(+,-), dazzle(+,-), PLR(+,-)  - palpebral(+,+), corneal(+,-), conjungated eye movement(+,-)  - IOP(12,46)  - Slit   OD)   - NRF   OS)   - globe: severe buphthalmos   - conjunctiva: severe hyperemia   - cornea: superficial ulcer-susp. diffuse edema, blood vessels, Habb's striae   - A/C: flare(2+), deep A/C, not clearly visible   - iris: posterior synechia-susp.   - lens: not visible    * 마취 전 검사  - 청진 상 NRF, MMC pink, CRT &lt;1s  - 흉부 X-ray: NRF  - 혈액검사(CBC, chem10, 전해질): NRF    A) OS) chronic glaucoma(blindness)  - 이미 심각하게 buphthalmos가 진행된 녹내장으로, 보호자분이 적출수술을 원하셔서 이틀 뒤 수술 진행하기로 함.  - 안내 종양 가능성도 고지하였으며, 적출 수술 후 조직병리 검사 의뢰할 것 추천드림.  - 슬릿 검사 상 각막 궤양도 의심되나 보호자께서 검사 원치 않으셔서 형광 염색 검사는 진행하지 못함    P) 2일 후 6월 23일 OS) 안구 적출 수술 예정  - 조직병리검사의뢰 할지 보호자에게 확인  </t>
  </si>
  <si>
    <t xml:space="preserve">원주영(ref.대학로)                      </t>
  </si>
  <si>
    <t xml:space="preserve">김잔디                                  </t>
  </si>
  <si>
    <t>치석</t>
    <phoneticPr fontId="1" type="noConversion"/>
  </si>
  <si>
    <t>피부 종괴</t>
    <phoneticPr fontId="1" type="noConversion"/>
  </si>
  <si>
    <t xml:space="preserve">S)  - 금식완료   - 식욕 활력 양호  - 배변 배뇨 양호    O)  - T 39  P 110  - Aus : no murmur  - systemic dental calculus  - mild gingivitis and gingival edema  - mass at medial part of rt. hindlimb  - bilateral crepitus on stifile joint  - CBC : NRF  - Chem : increased ALP  - Elec : mild hypochloremia    A)  - 피부종괴 제거 (margin 2cm)  - 스케일링, 폴리싱 및 301,401 발치  - 치은염 치료를 위한 내복약 처방    P)  - 6월 29일 7시 술부확인 Dr.종  - 아드님번호 : 01071438682  </t>
  </si>
  <si>
    <t xml:space="preserve">안영주                                  </t>
  </si>
  <si>
    <t xml:space="preserve">브이                                    </t>
  </si>
  <si>
    <t>건강검진</t>
    <phoneticPr fontId="1" type="noConversion"/>
  </si>
  <si>
    <t xml:space="preserve">안약 언제까지 넣어야 하는지랑   어제받은 내복약은 언제까지 먹여야하는지 상담원하심  010-2486-8007    &gt; 항생안약, 솔코린은 이제 중단. 내복약은 마저 먹여주세요. (by.박은)      CC : 지난 낙상 이후 어제 눈 재검. 오늘은 안과 정밀검사 및 건강검진 개념으로 혈액검사 원하셔서 내원    S)  - 어제오늘 밥 먹던대로 먹여주심  - 평소에 물은 잘 먹고, 오늘은 안먹었어요  - 어제부터 산동제 안넣어줬는데도 왼쪽 눈이 산동되어있음  - 혈액검사는 중성화할 때 처음하고는 안해주셨음  - 초음파검사는 한번도 한 적 없음  - 활력, 식욕 양호하며 정상배뇨/배변  - 어렸을때도 혈액검사시 BUN 높다는 이야길 들었음. 영양제나 보조제 먹여주고있는건없음    - 타병원에서 접종 및 항체가검사 완료.  - 사상충 매달 챙겨주심.    O)  1. 신체검사  - Auscultation : 심/폐음 normal  - BT 39.4    2. 안검사 (by. 박은진)  - menace(+,+), dazzle(+,+), PLR(+,-)  - palpebral(+,+), corneal(+,+), conjugated eye movement(+,+)  - STT(17,13)  - IOP(17,9)  - Fluor(-,-)  - Slit   OU)   - globe: NRF   - eyelids: distichiasis 1-2가닥   - third eyelid: NRF   - conjunctiva: mild hyperemia, mucous discharge   - cornea: clear   - A/C: flare(-)   - iris: NRF (OS: mydriasis due to atropine)   - lens: NRF, no cataract    A) OU) distichiasis  - distichiasis 확인되나 유발되는 임상증상은 없는 것으로 보임  - 양안 눈곱 증상과 upper margin 정도의 눈물량을 고려하여 Optimmune 권장, SID로 점안하기로 함    3. 복부초음파검사  [복부초음파_Full scan]  Comment  - 양측 부신의 크기 약간 저하되어 있음 (좌측 3.0 mm, 우측 2.9 mm) / 추후 부신피질기능저하증 감별 필요  Radiologist: 이현아, DVM, MS      C.E)  - 부신의 크기가 정상크기보다 쪼금 작아요. 부신피질기능저하증의 경우 임상증상, 영상검사, 관련 호르몬 검사로 진단하는데 우선 뚜렷한 임상증상이나 다른 문제되는 혈액수치도 없으니 지켜보기로.  - 각막궤양 치료로 점안하던 안약들은 이제 중단해요  - 발톱 부러짐과 관련된 발가락 염증 내복약은 다 복용시켜주세요.  </t>
  </si>
  <si>
    <t xml:space="preserve">김희옥                                  </t>
  </si>
  <si>
    <t>췌장염</t>
    <phoneticPr fontId="1" type="noConversion"/>
  </si>
  <si>
    <t>식욕부진, 기력저하</t>
    <phoneticPr fontId="1" type="noConversion"/>
  </si>
  <si>
    <t xml:space="preserve">cc: 식욕부진/기력저하    S)  - 구토 설사없음  - 원래도 입이 짧은편이라 사료는 거의 먹지않고 사람먹는 음식 자주 주시는 편  - 오늘은 물이랑 간식도 잘안먹음  - 최근 장액성 콧물 많이 보임   - 1년 전 혈액검사 진행했을 때는 별다른 특이사항없었음  - 가끔 변비 증상  - 물 많이 먹고 구토하는 경우 간혹있음  - 어제 저녁부터 걸을 때 엉거주춤 걷는 것 같다고 하심    O)  - T: 39.0  - aus: NRF    [혈액검사]  : CRP&gt;200  : CPL 1233  : BUN&gt;200/Cre5.9  : HCT 24.8    [방사선검사]  Finding &amp; DDx  - IVDD T12-13  - IVDD or mineralization of spinal cord  (C6-7)    Comment  - thoracolumbar region의 backpain 확인 등의 신경 검사가 도움이 될 수 있음.     [복부초음파]  Finding &amp; DDx  - GB sludge  - Lt renal hypoplasia/dysplasia 12.4 mm  - Rt renal CKD/with small multiple cysts  - Lt ADG 4.1 mm Rt ADG 5.2 mm  - uterine complex (cystic endometrial hyperplasia, pyo, muco, hemo, hydro, etc..)/normal estrous cycle  - early and mild pancreatitis of Rt pancreatic limb (hypoechogenicity and normal size of Rt)  - enteritis/IBD (mildly thickened muscular layer and multiple speckles) of desending duodenum and asending duodenum( or proximal small intestine)  - ingesta or FB in stomach app 8 X 8 mm    Comment  - 왼쪽 신장은 선천적인 저형성 가능성이 높으며 거의 기능을 하지 못할 것으로 판단됨.   - 우신은 CKD 소견을 보여 정기적인 신장수치 검진이 필요할 수 있음.   - 자궁의 저등도 확장과 folding 구조는 정상적인 발정주기에서도 나타날 수 있지만, CEH나 pyo 초기에서도 보일 수 있으므로, CRP,CBC, 도말등을 이용한 감별이 필요할 수 있고, 정기적인 국소 초음파 검진이 필요할 수 있음.   - 오른쪽 췌장엽에는 국소적으로 저에코의 췌장이 보여 국소 저등도 췌장염 가능성이 있으나, 임상증상과 관련이 될 지는 불명확함.  - 십이지장 근육층 벽의 두께 증가와 십이지장을 포함한 근위 소장의 speckle들은 초음파상 십이지장염을 지시하나, 준임상적인 경우가 많음   - 위내 약 8 mm 가량의 정사각형 모양으로 중력방향으로 가라앉는 음식물 또는 이물이 확인되며, 9시간 이내에 정사각형 모양의 음식을 먹은 적인 없다면 이물을 배제할 수 없음.   - 그러나 이물이라 하더라도 크기가 작아 살충제나 기타 약제 계열이 약물이 묻어있는 것만 아니라면 크게 문제가 되지 않을 수 있음.     Radiologist : 윤학영, DVM, PhD      A)  - 만성신부전 및 췌장염에 준한 입원처치 필요. 수액처치 진행하면서 신수치 떨어지는지 평가 필요하며, 핍뇨/ 신수치 호전보이지 않을 경우 복막투석 및 혈액투석 필요함.  - 신부전으로 인한 산증, 전해질 불균형에 대한 교정 필요하며, 빈혈 심화될 경우 응급 수혈 필요할 수 있습니다.   - 현재 독성 물질 배출 원활하지 않으며, 염증수치 높은 상태이므로 그에 따른 합병증 지속적으로 발생 시 패혈증, DIC 발생 가능성 높음.   - 신수치 정상범위로 돌아오더라도 주기적인 체크 및 신장관리 필요합니다.    * 원보호자님(할머니)와 상의 후 빠른 시일 내에 재내원하신다고 하심. 내복약 하루분 처방 원하심.  * 대략적인 하루 입원/검사 비용 30-40 안내드렸으며 아이상태에 따라 달라질 수 있는 점 안내.  * 현재 입원처치 진행하지 않을 경우 상태 급격하게 악화될 수 있는 점 고지.          </t>
  </si>
  <si>
    <t xml:space="preserve">안진현                                  </t>
  </si>
  <si>
    <t xml:space="preserve">미란                                    </t>
  </si>
  <si>
    <t>구취</t>
    <phoneticPr fontId="1" type="noConversion"/>
  </si>
  <si>
    <t xml:space="preserve">1,689,200원 결제-준민    CC)치과치료/구내염    S)  -4월 초부터 키우고 계심  -난산으로 타병원에서 수술하며 중성화수술도 함께 진행함(3월 말~4월 초)  -그루밍을 안하지는 않으나 조금 함. 침흘리지 않음  -건사료 잘 못먹고 습식사료 약간씩 먹음  -약 먹이면 호전, 끊어지면 증상 악화 반복됨  -목구멍까지 부었다고 들음    O)  -T 38.6, P 150, R 48  -구취 심함    -마취전 검사: 흉부방사선 검사 상 미약한 심비대      [심장초음파]  Findings  날짜 18-8-6   LA 11.8    LA/AO 1.5    IVSd 4.7    LVIDd 15.3    LVFWd 3.9    IVSs 6.3    LVIDs 6.8    LVPWs 6.6    FS 55.3    E peak 59.9    E/A 0.8    S' 8.4    E' 6.4    A' 9.7    IVRT 31.0    E/E' 9.4    E'/A' 0.7    AV vel, profile 1.1    PV vel, profile 1.2      Comment  - 현재 LV wall 비후는 정상 범위로 관찰되며 이완기능저하 Stage1으로 관찰되나 수축력 양호하며 MR, SAM 등 HCM의 근거가 관찰되지 않음  - 그러나 방사선 상 심종대가 의심되므로 (VHS 8.3) 6개월 단위의 심장초음파 모니터링 추천됨  Radiologist: 이현아, DVM, MS      Sx)  1. Anesthesia   1) Premedication      - Cefazolin 30mg/kg IV      - Butorphanol 0.2mg/kg IV     2) Induction: Propofol 6mg/kg IV     3) Maintenance: Isoflurane    2. Procedure  - Scaling &amp; polishing  - Full mouth extraction(송곳니 미포함)    3. Comments  - 전발치 이후에도 구내염이 지속될 경우 내과적 관리 필요함 고지.   - 금일 입원하여 하루간 안정 후 내일 퇴원 예정    P)  - 8/7 4:00 퇴원, 퇴원시 내복약 out        </t>
  </si>
  <si>
    <t xml:space="preserve">배영주                                  </t>
  </si>
  <si>
    <t xml:space="preserve">하니                                    </t>
  </si>
  <si>
    <t>하혈</t>
    <phoneticPr fontId="1" type="noConversion"/>
  </si>
  <si>
    <t xml:space="preserve">1,535,000원 결제완료 - 민혜    CC : 생리양이 너무 많음    S)  - 생리한지 두달만에 또 생리. 하혈같이 양이 많아보여요  - 원래 일년에 두번정도 생리하며, 양 엄청 적어서 언제 끝나는지도 모르고 끝남  - 이번엔 나흘째 양이 계속 많아.  - 다른 아픈곳은 없어요  - 활력 및 식욕은 양호  - 정상배뇨    O)  1. 신체검사  - Auscultation : 심/폐음 normal  - BT 39.5  - 복부촉진시 통증없음    2. 혈액검사  - CRP : 66.6  - WBC : 18.04  - BUN : 29.3    [복부초음파_생식기]  Finding &amp; DDx  - uterine complex (cystic endometral hyperplasia, hemo, pyo, muco, etc) / normal estrous cycle    Comment  - 발정주기중 생리와 명확한 감별은 되지 않으나, 일부 자궁각의 직경이 2cm 넘게 확장되어 있어 uterine complex를 배제할 수 없으며, 지속적인 출혈이 있는 경우 심각할 빈혈을 야기할 수 있어, 수술적 교정을 추천함.       Radiologist : 윤학영, DVM, PhD    Sx)  1. Anesthesia   1) Premedication      - Cefazolin 30mg/kg IV      - Midazolam 0.1mg/kg IV      - Butorphanol 0.2mg/kg IV     2) Induction: Propofol 6mg/kg IV     3) Maintenance: Isoflurane    2. Surgical procedure  - OHE    Operator)  안승엽, DVM, PhD  VIP동물의료센터 외과 과장  Direct: 02-953-0075 (내선 203)  E-mail: vip_surgery@vipah.co.kr    &gt; 삼출물 도말검사상 적혈구/ 간균/ Neutrophil 다량/ 간균 잡아먹고있는 Neutrophil 관찰    Tx)  - 입원주사처치   : Cefazolin 30mg/kg BID IV   : Famotidine 0.5mg/kg BID IV   : Enrofloxacin 5mgkg BID IV (5배희석해서)   : Tramadol 4mg/kg TID IV  </t>
  </si>
  <si>
    <t xml:space="preserve">이갑신                                  </t>
  </si>
  <si>
    <t xml:space="preserve">솔비                                    </t>
  </si>
  <si>
    <t>우심부전</t>
    <phoneticPr fontId="1" type="noConversion"/>
  </si>
  <si>
    <t>혈뇨, 혈색소뇨</t>
    <phoneticPr fontId="1" type="noConversion"/>
  </si>
  <si>
    <t xml:space="preserve">S&gt;  - 다른병원에서 오늘 심장사상충검사를 하였는데 3기라고 하였다하심 ( 과천 햇살아래동물병원 )  - 예방은 안하심  - 광견병 백신만 진행 ( 관납 )  - 컨디션 지난주부터 저지방 우유 주셨다가 구토시작  - 이후로 구토는 없고 식욕이 떨어지긴 함.  - 혈색소뇨/ 혈뇨 히스토리    O&gt;  - PCV 18.7  - WBC 20,580  - PLT 32,000  - BUN 58.4 / Crea 2.3/ ALT 285  - D-dimer 2.1/ Lactate 9.5  - CRP 119     [방사선검사]  Finding &amp; DDx  - Right sided cardiomegaly (VHS 10.5, increased sternal contact, reverse D)  - severe pulmonary hypertension (MPA bulge, tortuous and dilated pulmonary artery)   - hepatomegaly    [심장초음파]  Finding   날짜 18-6-24   HR 150.0    LA/Ao 1.4    LVIDd inc% -42.9    LVIDs inc% -57.7    LVIDd/Ao 1.2    LVIDDN 0.9    LVIDSN 0.4    EDVI 19.5    ESVI 3.1    RWT 1.1    LVMI 81.1    E peak 55.7    E/A 0.8    E/IVRT 1.1    E/E' 5.8    E'/A' 0.8    Tei index 0.7    FS 50.9    EF 84.4    AV vel, profile 110.0    PV vel, profile 136.0    TR d,e TR vel 5.1    SPAP 119.0    PR d,e PR vel 4.0    MPAP 64.0    MPA/AO 1.8    RVIDDn 1.1    TAPSEn 0.5    LVD/RVD 0.7    - paradoxical septal motion  - No CVC collapse during inspiration and expiration  - HW in hepatic vein and CVC    Echo DDx  - caval syndrome due to HW   - severe TR  - severe PR  - severe pulmonary hypertension  - decreased LV and RV function   - ACVIM stage C    Comment  - caval syndrome으로 사상충의 수술적 제거 추천됨.   - 마취도 중 사망 가능성 역시 높음.     - 수술 후 생존하여도 심한 폐성고혈압의 잔존으로 심한 후유증이 남을 수 있음.    - 사상충이 간 혈관에도 확인되어 다른 장기로의 migration 가능성 역시 높음.     Radiologist : 윤학영, DVM, PhD    A&gt;  - HW infection Stage 4 caval synderome 환자로 빠른 성충제거술이 필요한 환자    P&amp;CE&gt;  - 빈혈과 혈소판감소가 동반되어 수혈이 필요하지만 보호자분게서 치료 진행을 원치않으셔서 데리고가심  </t>
  </si>
  <si>
    <t xml:space="preserve">218.200원 수납 - 수납  218,200원 결제완료 - 다올    S) 동물보호소에서 데리고 오심    O)  1. 신체검사  - 얼굴부위, 귀끝 탈모, 각질  - wood lamp 검사상 양성반응 -&gt; 피부사상균 가능성 높음  - 털에 윤기도 없고 마른편임. 허리밑부분으로 피부손상있음(외상??, 화상??)    2. 전염병검사  - 범백검사 : 음성  - 항체검사 : 범백5, 허피스2, 칼리시6 (항체형성은 양호함)    3. 혈액검사  - globulin 상승, amylase 상승  : 염증의 가능성, 췌장염가능성  - mild anemia  - 전신평가 필요할수 있음    </t>
  </si>
  <si>
    <t xml:space="preserve">이현주 (ref.해)                         </t>
  </si>
  <si>
    <t>십자인대단열, 항문주위종양</t>
    <phoneticPr fontId="1" type="noConversion"/>
  </si>
  <si>
    <t>생식기 분비물</t>
    <phoneticPr fontId="1" type="noConversion"/>
  </si>
  <si>
    <t xml:space="preserve">[refer.] 해AH    의뢰병원관련   - 진료후 전화완료( O )     주호소) 일주일 간 생식기 출혈    현증경과)  - 작년 가을부터 하혈 있었던게 3번 정도. 이번엔 양이 많고 기간도 너무 길어짐.  - 올해 2월에도 해동물병원 내원했엇고, 내복약 투약 후 출혈은 멎었음.   - 최근 일주일 사이에는 항문과 외음부 사이가 부어오른 것 같음.    - 왼쪽 뒷다리 2-3개월 사이 안좋아짐.   - 활달함은 최근 떨어졌으나, 식욕 양호한 편이라고 함.  - 배변, 배뇨 이상 없음    사육환경)  - alone. indoor    사료)  - 사료 + table food    O)  1. 신체검사  - Mental : alert  - T 38.3, RR 48  - HR 210 (murmur G3, M area)   - BP 80  - BCS 4/9  - MMC mildly pale, CRT &lt; 1s    - 항문과 외음부 사이 약 6cm 정도의 단단한 mass. 외음부 출혈.  - 좌측 후지 파행, 통증(+). 양측 슬개골 외측 탈구.   - 좌측 #3-4 사이 다발성 유선종괴, 이외 전반적 유선에 걸쳐 mass 확인됨.    2. 혈액검사  - CBC : HCT 17.9, #RET 598.3, WBC 13.75  - lactate : 3.5  - S/C : NRF  - CRP 101  - cPL 135    3. 영상검사  [방사선검사]  Imaging Dx &amp; DDx  - Intervertebral disc disease  - Hepatomegaly  - MGT  - Lateral patella luxation  - Cranial cruciate ligament rupture  Comment  1. 요추 L4-5 의 disc space 좁게 관찰됨  2. 경도의 간 종대  3. 중복부 위치의 석회화 동반된 종괴 (25.5 x 20.5 mm)  4. 양측성 외측 슬개골 탈구 관찰됨, 좌측 슬관절의 joint effusion 심하게 관찰되며 patella ligament 확인되지 않음  5. 흉부 양호    [복부초음파]  Imaging Dx &amp; DDx  - GB mucocele  - Hyperadrenocorticism / Adrenal mass  - Cystitis  - Cystic endometrial hyperplasia / Pyometra / Endometritis  - Enteritis  Comment  1. 담낭 내 다량의 슬러지 및 담낭벽의 미약한 점액 축적  2. 양측 부신 종대 (좌측 7.4 mm, 우측 6.1 mm) / 좌측 부신 전극 내 고에코성 결절 관찰됨  3. 방광 배쪽벽의 불규칙한 벽증식 관찰되나 전반적으로 양호  4. 양측 자궁각의 벽 비후 및 내측의 낭성 구조, 액체 저류 관찰됨 (좌측 10.3 mm, 우측 9.4 mm) / CEH → pyometra로의 진행중일 가능성 있음  5. 소장의 부분적인 약간의 corrugation    * 외음부와 항문 사이의 경계가 있는 종괴 간이 초음파로 확인 시 미약하나 혈류반응 관찰되므로 FNA 등의 조직검사 권유    Radiologist: 이현아, DVM, MS  VIP동물의료센터 영상의학과 2과장  Direct: 02-953-0075 (내선 204)  E-mail: vip_radiology@vipah.co.kr    4. FNAB  - 2가지 세포 같이 관찰됨.  ; 상피세포 cluster (ddx. 항문주위선종) + 간엽세포 (ddx.평활근종, 섬유종)    Dx/Ddx)  항문주위선종 /평활근종, 섬유종 가능성  CEH/Pyometra  양측 외측성 슬개골탈구, 십자인대단열      A)  - 외음부 실혈로 인한 중등도 빈혈 확인되고 있어 수혈 지시됨.   - 항문과 외음부 사이 mass는 현재 종양일 가능성이 높으며 생식기와의 연결성 여부 판단 및 실혈의 major 원인 감별 위해서 CT 촬영 필요  - 양측 외측성 슬개골탈구와 더불어 좌측 십자인대단열 같이 병발되어 있을 가능성 높음.       Rx)  - 내복약 :  Cephalexin 30mg/kg bid  Metronidazole 25mg/kg bid  Famotidine 0.5mg/kg bid  Streptokinase 0.5mg/kg bid    P)  - 비용에 대한 부담 큰 상태로 수혈, 수술에 대한 부분 고민하시며 우선 내복약 처방 후 귀가.   - 익일 해동물병원 원장님과 상의 해보실 예정이시라고 함. 금일 진료 내역 발송완료.  </t>
  </si>
  <si>
    <t xml:space="preserve">김승연 (ref.쓰담쓰담)                   </t>
  </si>
  <si>
    <t>담낭염, 췌장염</t>
    <phoneticPr fontId="1" type="noConversion"/>
  </si>
  <si>
    <t>구토, 복통</t>
    <phoneticPr fontId="1" type="noConversion"/>
  </si>
  <si>
    <t xml:space="preserve">[refer.] 쓰담쓰담    의뢰병원관련  - 진료전 전화완료(o)   - 진료후 전화완료(o)   - 원장님 요청사항 :  이틀전 갈치조림 등 먹은 후 구토, 복통 보임 ,x-ray 촬영상 Lateral view 에서 하악 soft tissue edema + 선이물 소견 보였으며 초음파 (복부검사 필요) 및 CT 검사 필요 할것 같아 의뢰요청하심    주호소) 구토,복통    현증경과)  -6월 25일 오전에 갈치조림을 먹은 것 같음(직접 보진 않았지만, 뼈채로 직접삼킨 것 같음)  -당일 저녁에 빵(크림없는 모카빵)을 손가락 1개 사이즈 정도 먹음  -오늘 오전부터 비명 지르며 아파하며 견갑 사이 쪽 누를때 통증 호소함  -내원 1시간전 의뢰병원 방문함  -의뢰병원 내원전 오후 5시반쯤 갈치 섞인 노란색 위액성 구토 2회 확인됨  -켁켁거리는 기침을 하거나 침흘리는 증상은 없음  -신발장 주변에 쭈그리고 앉은채 통증호소함  -평소 식욕은 괜찮은 편이나,탁자위에 뛰어들어서 먹을 정도는 아니였음  -음수는 양호 ,식이는 보호자님이 주지 않으셨지만 식욕은 있는것 같음    예방접종)  all done , Boosting (-)  사육환경)  indoor , alone  사료)  일반 사료, Table food (+)    O)  1. 신체검사  - Mental :  BAR (Bright Alert Respnsive)  - T :39.4 , HR,150  RR 36  - BCS : 4/9  - MMC : Pink  , CRT : 1sec  - 탈수평가 : 5% 탈수 ,구토 병력  -No heart murmur , Normal lung sound  - Abdmonial pain (+)  - 하악림프절  mild 종대(+) , 기타림프절 종대(-)    2. 혈액검사  -CBC : NRF  , 혈액도말 : NRF  -혈청화학검사 : ALP 291 , ALT 1,000  -CRP &gt;200  -CPL : &lt;50  -전해질 : Na 153 , K 3.09 , Cl- 113    3. 영상검사  [방사선검사]  Finding &amp; DDx  - soft tissue edema at submandibular region  Comment  - VD 상에 보이는 C2 level의 linear opaque material 들은 설골이 얇게 보이는 각도에게 촬영하여 보였을 수 있음.   - 해당 부종은 submandibular and retropharyngeal lymph node의 부종이 동반되어 나타났을 수 있음.   - 해당 부종이 최근에 나타난 것이라면 구강을 포함한 상부 소화기 염증,상처등에 영향을 받을 수 있고, 하악 아래 부분의 부종 소견이 지속된다면 경부 초음파나 CT를 통한 감별이 필요할 수 있음.     [복부초음파]  Finding &amp; DDx  - cholecystitis/hypoalbuminemia/portal hypertension/RCHF  - cholangiohepatitis/hepatitis   - mild and early pancreatitis of pancreatic body and Lt. lobe (hypoechoic pancreas and normal size)  - peripancreatic peritonitis  - ascites around the pancreas (소량)  - hepatic lymphadenopathy  - gastroentritis    - ingesta or FB in stomach    Comment  - 췌장의 크기는 정상이나 저에코의 췌장, 췌장 주변으로의 복막염, 인근 간 림프절의 종대가 확인되어, 췌장염 가능성이 있으며, 초기 췌장염의 경우 키트 음성으로 나올 수 있어, 반복 체크가 도움이 될 수 있음.   - 췌장과 장간막 주변으로 소량의 복수가 확인되어 복막염 가능성 있음.   - 담낭의 부종이 동반되어 있어, 갈치조림 양념에 있는 재료들에 의한 반응이나 염증일 가능성이 높으나, 저알부민 혈증, 문맥 고혈압, 우심부전에도 나타날 수 있는 소견이므로 관련 증상이 있다면 해당 질환 감별을 위한 검사들이 필요할 수 있음.   - 현재는 뚜렷한 궤양 및 천공은 확인되지 않으나, 갈치조림의 양념들에 의한 위장관 궤양이 추 후에 발생할 수 있음.   - 턱 아랫부분의 연부조직 부종은 림프절병증일 가능성이 높으며, 인근 염증 상처 등의 감별 위해 CT, 육안검사, 내시경 등이 추천될 수 있음.    - 위내 음식물로 인해 이물과의 감별은 되지 않음. 그러나 폐색의 증거는 확인되지 않음.       Radiologist : 윤학영, DVM, PhD    Dx/Ddx)  Gastroenteritis/Cholecystitis/Cholangiohepatitis/Pancreatitis/Foreignbody susp.    A)  [Gastroenteritis/Cholecystitis/Cholangiohepatitis/Pancreatitis/Foreignbody susp.]  -이틀전 Table food (갈치조림) 섭취 후, 시작된 구토 및 복통 등을 보이며 가시 이물 섭취 의심으로 내원한 환자  -본원 혈액검사상 CRP 상승(200 이상) 및 간담도 수치 (ALP 291, ALT 1,000) 확인됨  -초음파 검사상 Moderate to severe 한 Gastroenteritis 및  위 운동성 저하 확인되었으며, 담낭염 및 담관간염 확인되어 현증의 주된 원인으로 판단  -또한 CPL 금일 검사상 정상으로 확인되지만, 저에코의 췌장 및 주변으로의 복막염, 인근 간 림프절의 종대가 확인되어, 췌장염 또한 현증의 추가 원인으로 고려됨    -본원 방사선 검사상 뚜렷한 가시 이물 확인되지 않고, 이물과 관련된 환자의 임상증상 (켁켁거리는 기침이나, 침흘림등)보이지 않아, 현증에 대한 처치 후 , 미개선시 상위검사(내시경,CT) 필요할수 있음을 보호자님께 고지    -입원 처치하여 상태 모니터링 필요함을 안내드렸지만, 보호자님 비용 부담으로 , 빠른 재검을 통해 진행하기로함  -보호자님께 환자의 임상증상 추가 모니터링 안내      Rx)  -식이 : Low fat can (RER 1.3 배)  - 내복약  1. Metro 10/kg/BID   2. Amoxicillin/clavulanic 12.5/kg BID   3. Tramadol 3/kg BID  4. Famotidine 0.5/kg BID  5. Meto 0.4/kg BID  6. Silymarin 7.5/kg BID  7. SAME(Zentonyl) 0.5T SID   8. Sucral 1.5cc BID       Tx)  - 수액처치 :피하수액 0.9 NS 40cc/kg (100cc)  - 주사제 : 1. Cerenia  0.1cc/kg /SC                 2. Marbocyl 0.2cc/kg SC    P) 6월 28일 오후 2시반 재검     - 임상증상 (구토,복통 등) 개선 여부       - CRP, ALP,ALT, CPL   </t>
  </si>
  <si>
    <t xml:space="preserve">심연택(ref.이솝AH)                      </t>
  </si>
  <si>
    <t xml:space="preserve">로보캅                                  </t>
  </si>
  <si>
    <t xml:space="preserve">Ref. 이솝    S)  - 어제부터 구토   - 오늘 주간에 다른 병원(이솝AH)에서 진료 받고     근데 계속 구토가 있어서 내원하심  - 5차까진 맞았는데 항체가검사 안함  - 이솝동물병원에서 분변검사, CPV(-) 검사받고     세레니아 시메티딘 주사맞고 약 2일분 과 캔 받아오심  - 밤에는 불안하시면 VIP로 내원하시라고 했다함  - 저녁먹고 먹은것 구토해서 다시 내원하심  - 식욕 활력양호     O)  - alert  - MMC: pink  - x-ray : NRF  - CRT :&lt; 1.5  - 혈검상  ALT 100(~75) 외 특이사항없음  - CRP : &lt;10  - cPL : 78    CE)/P)  - 기본검사상 특이사항없고, 활력 식욕양호하니 처치받으신 처방약 먹이시며 모니터링 하기로 합니다.   - 추가적으로 위장관 보호제 하나 처방해드립니다.   - 증세지속시 추가적인 검사 필요합니다.     * 의뢰병원 결과발송없이 종료    </t>
  </si>
  <si>
    <t xml:space="preserve">김태효                                  </t>
  </si>
  <si>
    <t xml:space="preserve">길냥이                                  </t>
  </si>
  <si>
    <t xml:space="preserve">249,600 결제완료  - 아름 -    S)  - 길거리에 쓰러져 있는것 발견    O)  - 체온 : low  - 혈당 : 13  - 사지 강직  - 탈수   - FPV/FeLV/FIV : -  - 분변검사 : NRF    CE/P)  - 처치하며 경과 지켜보겠습니다.   - 복막염같은경우는 좀 지켜보며 판단합니다.   - 전염병검사는  음성이지만 현재 상태 많이 좋지 않아 예후 좋지 않을수도 있습니다.   - 주치의 선생님 오후 2~3시사이 연락드리겠습니다.   - 보호자분 전화 받지 못할수도 있어 나중에 전화주신답니다.    [야간 by 홍]  - 식욕없음  - 아직 고개만 드는 상황이고 기력 많이 없음  - 배뇨 2회  - 배변없음  - 오전 위사항 보호자 통화       [주간 by 고]  S)  - 식욕 없음.   - 기력 없음. 주로 앉아있는 상태.     O)  - 체온 회복.   - BP 70  - 혈액검사 상 전해질 불균형 심함. 이온화칼슘 심하게 낮음.   - 방사선 : 특이사항 없음. 복부는 나이 어려 detail 떨어짐.     A)  - 입원 하 교정처치 안내드렸으나 집이 멀어 타 병원으로 전원 원하심. 따라서 전원 진행함.   </t>
  </si>
  <si>
    <t xml:space="preserve">조가경(ref.강북중앙)                    </t>
  </si>
  <si>
    <t xml:space="preserve">제이                                    </t>
  </si>
  <si>
    <t>전이성 폐종양</t>
    <phoneticPr fontId="1" type="noConversion"/>
  </si>
  <si>
    <t>켁켁거림</t>
    <phoneticPr fontId="1" type="noConversion"/>
  </si>
  <si>
    <t xml:space="preserve">[refer.강북중앙]    의뢰병원관련  - 진료전 전화완료(O)   - 진료후 전화완료(O) : 금일 결과 및 문진 사항 안내드림.   - 원장님 요청사항 :  - 켁켁거림 주증  - 복부 촉진 시 mass  - 초음파 상 복부 종괴. 간에도 종괴 의심.     주호소)  - 켁켁거림.   - 복강 내 mass    현증경과)  - 한달 반 전부터 켁켁거리는 기침. 숨을 못 쉴 정도. 평소 호흡은 특별한 이상없으나 흥분 시 가빠짐. 더울 때만 개구호흡.  - 3년 전부터 폐섬유화 의심소견 들었음. 방사선 상 침윤 보였던 듯함.  - 강북중앙AH 내원 시 신체검사 상   - 6개월 전에 스켈링 시 진행한 혈액검사, 방사선 검사 상 큰 이상 없었음. 간수치 높아 스켈링 못 했었음. 약은 2달 먹고 중단.   - 활력 저하, 식욕은 양호. GI sign은 없음.     - 잇몸 안 좋음.     예방접종)  - 접종 하지 않음. HW 경구제제로 간헐적으로 먹임.     사육환경)  - indoor. 산책 하지 않음. 동거묘. 동거묘도 산책하지 않음.     사료)  - 로얄캐닌 일반사료.     O)  1. 신체검사  - Mental : alert.  - T 39.3, HR 222, RR 66  - BP 160  - BCS 4/9  - 촉진 시 상복부에 종괴 촉진됨.     2. 혈액검사  - d-dimer &lt;0.1  - fSAA 5.8    3. 영상검사  [방사선, 초음파, CT검사]  Imaging Dx &amp; DDx  - Hepatic cystadenocarcinoma / Cystic hepatocellular carcinoma  - Hepatic metastasis  - Chronic kidney disease   - Pulmonary nodule (metastasis / degeneration)  - Metastatic lymphadenopathy (Cranial mediastinal LN)    Comment  1. 간 실질(네모엽으로 추정)과 연결성을 보이는 거대 낭성 종괴 관찰됨 (46.2 x 49.2 mm, 54.8 x 77.3 mm), 초음파 검사 시 앞쪽의 구조물은 anechoic, 뒤쪽의 구조물은 echogenic 하게 관찰되어 종양 또는 종양에 의한 출혈, 농양의 가능성 있음 / 간 좌측 외측엽에서의 21.4 x 26.4 mm 크기의 낭종 또한 확인됨  2. 전반적인 간 실질에서의 조영증강을 거의 보이지 않는 다양한 크기의 작은 결절들이 확인되며 종양으로부터의 전이 가능성이 높게 판단됨  3. 후대정맥이 종괴에 인접하여 주행하며 후대정맥 내측으로의 종양 침습은 관찰되지 않으나 종괴와 후대정맥의 유착 또는 후대정맥벽으로의 종양 침습가능성 있음  4. 양측 신장 초음파 검사 시 에코 높게 관찰되며 CT 검사 시 불균질한 조영 증강을 보이고 다발성 낭포 관찰됨  5. 폐 실질에서 1개의 미세결절 관찰됨, 전이 또는 노령성 결절의 가능성 있음  6. 전종격림프절의 명확한 종대 (10.0 x 21.7 mm) 가 관찰되며 강한 조영증강을 나타냄 / 종양으로부터의 전이 가능성 높음    Radiologist: 이현아, DVM, MS  VIP동물의료센터 영상의학과 2과장  Direct: 02-953-0075 (내선 204)  E-mail: vip_radiology@vipah.co.kr      Dx/Ddx)  - Hepatic cystadenocarcinoma / Cystic hepatocellular carcinoma  - Metastasis  - Chronic kidney disease     A)  - 간종양 의심됨. 이로인한 전이도 배제할 수 없는 상황임.   - 현재 CVC로의 침습 배제할 수 없는 상황으로 수술의 위험성 클 것으로 보임.     P)  - 수술 고민 후 연락주시기로 하심.       Dr.조서현    외과수술상담)  현재 간유래의 hemangio sarcoma 등이 의심되는 악성 종양으로 보이는 종양이 다발성으로 존재.     완전한 종양제거는 현실적으로 불가능.     CVC 인접 종양분리가 Risk가 매우 높은 상황. 술중 사망 가능성 50%이상으로 판단.    보호자님께 향후 계획 안내 옵션  1. 치료 지속  - 종양의 수술적 제거 시도.  - 입원관리 및 조직검사를 통한 항암치료 시도.  2. 치료 포기  - 내복약으로 대증처치 진행하며 호스피스 관리.  3. 안락사    보호자님 집에서 고민해 보시고 전화 주시기로 함.     </t>
  </si>
  <si>
    <t xml:space="preserve">겨울이                                  </t>
  </si>
  <si>
    <t>자궁축농증 및 낭성 자궁내막증식증(Pyometra and Cystic Endometrial Hyperplasia)</t>
  </si>
  <si>
    <t>자궁내막증식증</t>
    <phoneticPr fontId="1" type="noConversion"/>
  </si>
  <si>
    <t>기침</t>
    <phoneticPr fontId="1" type="noConversion"/>
  </si>
  <si>
    <t xml:space="preserve">[refer.]    의뢰병원관련  - 진료전 전화완료(  )   - 진료후 전화완료( O )   - 초진일 전화 안됨(  )  - 원장님 요청사항 :    주호소) 기침, 자궁내 분비물    현증경과)  - 예전부터 기침증상이 하루에 한두번씩은 있었음  - 최근들어 기침이 심해지고 특히 밤에 기침을 많이 함  - 식욕, 활력등은 이상없음        O)  1. 신체검사  - Mental : normal   - T : 38.8,  HR : 140회,  RR : 60회  - BP : 150mmHg  - BCS : 4/9    2. 혈액검사  - chemistry : 이상소견 없음  - CBC : 이상소견 없음  - 전해질 : mild한 hyperkalemia  - proBNP 의뢰함 : 540(7.4일 결과확인)      3. 영상검사    [방사선검사]  Imaging Dx &amp; DDx  - Bronchial collapse  Comment  1. VHS 11.5 v (심초 양호하므로 incidental findings)  2. 기관 양호, 폐야 양호 / 중등도의 기관지 허탈 관찰됨  3. 경도의 간 종대 관찰됨    [심장초음파]  Findings  날짜 18-7-1   LA/Ao 1.4    LVIDd inc% -11.5    LVIDs inc% -4.5    LVIDd/Ao 1.8    LVIDDN 1.4    LVIDSN 0.9    EDVI 51.8    ESVI 19.8    RWT 0.8    LVMI 161.7    E peak 67.0    E/A 0.8    E/IVRT 0.9    E/E' 14.4    E'/A' 0.5    Tei index 0.9    FS 31.0    EF 61.8    AV vel, profile 1.2    PV vel, profile 0.9      Comment  - Stage1의 이완기능 저하 외 No remarkable findings    * 간이 복부초음파 검사 시 Cystic endometrial hyperplasia 확인되나 경증이며 자궁경의 미약한 확장 관찰됨, Pyometra로의 발전 가능성 있으므로 지속적인 모니터링 필요    Radiologist: 이현아, DVM, MS  VIP동물의료센터 영상의학과 2과장  Direct: 02-953-0075 (내선 204)  E-mail: vip_radiology@vipah.co.kr      Dx/Ddx)  - 기관지협착  - 후두부종 가능성(기침으로 인한)  - 자궁경의 확장(pyometra 발전가능성)    A)  - 기침의 원인으로 심장질환은 배제함  - 기관지협착이 관찰되고 최근 기침이 심해지면서 후두쪽의 부종으로 인한 증상악화의 가능성이 있음  - 약물투여 이후에도 증상의 완전한 해소는 기대하기 어렵고 증상완화를 목적으로 투약 필요함  - 일반적인 약물에 반응없으면 스테로이드를 처방해야할수 있음  - 자궁경이 확장되어있어서 질분비물이 흘러나올수 있음. 추후 자궁축농증으로 발전할 가능성이 있으니 정기적인 모니터링 필요함(2~3개월)    Rx)  - 내복약    - doxycycline 5mg/kg    - acetylcystein 20mg/kg    - bromhexin 1mg/kg    - theophylline 10mg/kg    - codein 0.5mg/kg      &lt;comment&gt;  겨울이는 기침증상으로 내원하였습니다. 심장에 특별한 이상은 없었고, 흉부방사선상 기관지협착이 관찰되어 이로인한 임상증상으로 보였습니다. 꾸준한 약물복용이 필요하며 기본적인 기관지약에 반응이 없으면 일시적인 스테로이드의 처방이 필요할수도 있다고도 안내드렸습니다. 또한 질분비물이 몇개월간 유지되어 검사상 자궁경의 미약한 확장이 관찰되었습니다. 당장 응급수술할 정도는 아니었지만 갑작스런 질병경과의 가능성이 있기때문에 정기적인(2~3개월) 검진이 필요하다고 안내드렸습니다.       </t>
  </si>
  <si>
    <t xml:space="preserve">김나연(ref.서울종합)                    </t>
  </si>
  <si>
    <t xml:space="preserve">에디                                    </t>
  </si>
  <si>
    <t xml:space="preserve">신장결석, 추간판탈출증 </t>
    <phoneticPr fontId="1" type="noConversion"/>
  </si>
  <si>
    <t>발작, 식욕부진</t>
    <phoneticPr fontId="1" type="noConversion"/>
  </si>
  <si>
    <t xml:space="preserve">[refer.서울종합]    의뢰병원관련  - 진료후 전화완료(O)     주호소) 발작, 식욕부진    현증경과)  - 새벽에 계속 낑낑거리며 떠는 증상보여 침대에 올려줬더니 괜찮아짐  - 어제 저녁부터 식욕 떨어진 것 같아보여 펫밀크 먹인 후 구토1회  - 오늘 아침 앞다리강직/ 부들부들 떠는 증상(정확하지는 않으나 1분이상)  - 발작 이후 괴성을 3번정도 지름  - 이전에는 한번도 발작 증상 없었으며, 2-3년 전 귀청소 잘못해서 써클링 증상있었으나 약먹고 괜찮아짐.  - 오늘 형태없는 묽은 변 1회  - 내외부 예방 요즘은 안해주시고 계심  - 산책 거의 안하는 편    사육환경)  indoor    사료)  건사료(잘게 부숴서 주심)    O)  1. 신체검사  - Mental : depressed  - T 38.7 , HR 102  , RR 18  - BP 120  - BCS 2/7  - MMC pink  , CRT&lt;2sec  - 탈수평가 : &lt; 5% dehydration    - Neurologic examination   : menace (-,+), OS PLR (-)/OD(+), palpebral (+)  : postural reaction (normal)  : pain reflex (NRF)  : head tilt(Rt)    - 안과검사  : OS- 백내장 진행 및 중등도 결막충혈, 각막으로 혈관신생 관찰됨/ OD- 백내장 진행 및 중등도 결막충혈  : IOP-  OS(낮아서 측정X)/OD 8  : 각막형광염색(-)    2. 혈액검사  - Lactate: 3.5    S/C  - BUN(60.8)  - CRP/CPL(normal)  - NH3(normal)    3. 영상검사  [흉,복부방사선]  - VHS 8.8, increased sternal contact  - redundant trachealis dorsalis membrane  - increased interstitial pattern  - IVDD and spondylosis C5-6-7 T11-12-13 L1-2-3-4  - transitional vertebra of thoracolumbar region  - vertebral instability L2-3  - bilateral renal calculi (특히 왼쪽)    Comment  - 기침 등의 증상이 있을시 기관 기관지 협착 배제위한 흡 호 촬영이 필요할 수 있음  - 방사선상 저등도 우심종대 소견으로 폐성고혈압 가능성은 있지만, 폐동맥 확장은 명확하지 않음. 심장 초음파를 통한 확인이 필요할 수 있음.  - 심한 다발성 척추질환 및 디스크 소견이 확인되어, 신경검사 및 MRI 촬영이 필요할 수 있음  - 양측성 신장 결석이 확인됨    [복부초음파]  Finding &amp; DDx  - GB mucocele 진행중  - CKD (bilateral small kidney, multiple cysts, small renal calculi, mildly dilated Lt renal pelvis)  - mild cystitis  - chronic pancreatitis   - pancreatic nodule (benign/malignant)  - mild enteritis    Comment  - 발작을 유발할만한 명확한 복부초음파상 이상은 확인되지 않았음.  두개내 병변을 배제하기 위한 MRI 촬영이 추천될 수 있음.   - 저등도의 위장관계 이상소견은 식욕 감소를 유발할 수 있음.   - 췌장내 결절은 양성 or 악성 종양을 배제할 수 없음.     Radiologist : 윤학영, DVM, PhD    Dx/Ddx)  intracranial ,vestibular disease    A)  - 혈액검사 및 영상검사 상 발작을 유발한만한 이상 확인되지 않음. 뇌내성으로 인한 발작 가능성 높으므로 MRI촬영 안내드렸으나 마취에 대한 걱정 많으셔서 추가적인 발작보일 경우 진행 예정. 뇌내성 원인에 따라 예후 및 치료방향 달라질 수 있는 점 안내.  - 이전에 귀세정 후 선회증상보인 history 및  원내에서 우측 head tilt/circling 관찰되었으므로 외이염, 특발성, 종양 등으로 인한 vestibular disease 가능성 있음.  - 영상검사 상 신장의 위축 및 cyst 관찰되므로 SDMA검사 추천됨.  - 현재 GB mucocele 진행중인 상태 확인되므로 주기적인 모니터링 필요하며, 담도 폐색 및 담낭파열로 인한 갑작스러운 황달, 식욕부진, 구토 증상보일 수 있음.   - 양안 모두 상태 좋지 않으나 좌안은 현재 심한 염증 또는 이 전에 녹내장 등으로 인한 기능적, 구조적 상실 의심됨. 소염 및 항생안약 처치하면서 눈상태 체크 필요.  - 청진 상 부정맥 관찰되며, 방사선상 저등도 우심종대 소견 확인되므로 심인성 발작 배제를 위해 심전도 및 심장초음파 필요할 수 있음.  - 심한 다발성 척추 질환 및 디스크 소견이 확인되므로 운동제한 및 척추에 무리가는 행동에 주의 필요함. 추 후 통증유발될 시 진통소염 처치 및 MRI촬영 필요할 수 있음.  - 만성적인 췌장염, 경미한 위장염으로 인한 연변, 식욕감소 증상 유발했을 가능성있음.  - 감염적 원인 배제할 수 없으므로 항생제 및 항경련제 처방.     Rx)  - 식이 : I/d low fat (식욕테스트)  - 내복약   : caphalexin 25mg/kg bid  : metronidazole 15mg/kg bid  : levetiracetam 10mg/kg tid  : gabapentin 10mg/kg tid  : famotidine 0.5mg/kg bid    - 보조제   : Aktivait 1T/day    - 안약  : 프레드포르테 하루 4회 OU  : 항생안약(oflo) 하루 4회 OU    Tx)  - 수액처치 : N/S 2.5ml/kg/hr  - 주사제  : 감압처치 0.5g/kg (for 20min)     P)  - 추가적인 발작 모니터링/MRI촬영 고려  - 2-3개월마다 GB mucocele recheck    </t>
  </si>
  <si>
    <t xml:space="preserve">임소연 (ref.나래)                       </t>
  </si>
  <si>
    <t xml:space="preserve">핑키                                    </t>
  </si>
  <si>
    <t>간종대, 고관절 퇴행성 질환</t>
    <phoneticPr fontId="1" type="noConversion"/>
  </si>
  <si>
    <t xml:space="preserve">[refer.나래]    의뢰병원관련  - 진료전 전화완료(O)   - 진료후 전화완료(O)   - 원장님 요청사항 :  나래 AH에서 marbofloxacin, tramadol, dexamethasone 투여함.     주호소)  - 호흡곤란. 기좌호흡    현증경과)  - 흥분 시 켁켁거려 나래AH 내원함. 도담도담AH 내원함. 심장초음파 후 내복약 먹은 후 기침은 호전되어 내복약 처방받음.   - 눈이 안 좋아 나래AH 내원함. 진료 후 내원한 이후 호흡이 빨라짐. 기좌호흡 보이며 엎드리질 못 함.   - 최근 흥분 시 호흡가빠지고, 아침에 일어났을 때 헉헉거림 증상이 심했음. 약 먹으면 잦아드는 듯하다고 느끼심.   - 올해 4월부터 심장약 복용함. 이후 지속 복용함. PUPD가 심해서 심장약을 2/3봉지씩 먹였음. 이후 검진은 없음.      O)  1. 신체검사  - Mental : depressed  - T 37.3, HR , RR 72  - BP 120  - femoral pulse : weak  - MMC : pale, CRT &lt;1s  - 청진 시 매우 murffled 하여 심음 청진 불가. 양쪽 폐야의 severe crackle sound.    2. 혈액검사  - d-dimer : 5  - lactate 2.1  - CRP &lt;10  - 이하 참고.    3. 영상검사  [방사선검사]  Finding &amp; DDx  - pulmonary edema/pneumonia (Rt caudal and accessory lung lobe)  - mild pleural effusion/incidental finding (fissure line between Rt cranial and Rt middle,  between Rt middle and Rt caudal lung lobe)  - bronchial collapse   - pectus excarvatum  - aerophagia  - Hip DJD/dysplasia  - hepatomegaly    Comment  - 기관지 협착증과 동반된 기관 협착증 감별위하여 흡호 촬영 필요할 수 있음.   - 폐수종, 폐렴, 흉수 감별 위한 ProBNP, 심장 초음파,TFAST, 혈전, 혈액검사 등이 필요할 수 있음.  - 디스크 병변은 흉부 복부 방사선 사진만으로 명확히 판단되지 않음. 관련 신경증상 있다면 척추를 집중하여 재촬영 필요.     Radiologist : 윤학영, DVM, PhD      Dx/Ddx)  - pulmonary edema (cardiogenic)    A)  - 심원성 폐수종에 준해 입원 하 처치 진행.   - 매우 심한 노력성 호흡 보이는 바 예후 불량할 수 있음.   - 이뇨제 적용에도 배뇨 확보되지 않음. 관류 심하게 불균형 있었을 수 있음. 요도카테터 잡고 정확한 요량 평가 예정.     Tx)  - 주사제 :   furosemide 2mg/kg/hr CRI, furosemide 2mg/kg IV bolus 3회.  cefazoline 20mg/kg IV  dalteparin 150mg/kg SC BID    P)  - 입원.     </t>
  </si>
  <si>
    <t xml:space="preserve">김혜윤                                  </t>
  </si>
  <si>
    <t xml:space="preserve">기력저하, 다음 </t>
    <phoneticPr fontId="1" type="noConversion"/>
  </si>
  <si>
    <t xml:space="preserve">510,000 선납 by 미진    [야간]    S)  - 오늘4시경부터 배가 빵빵 낑낑  - 애기때부터 피토하고 피설사 하고 심하게 했었어요  - 괜찮다가 오늘은 기력없음  - 구토설사 없음  - 오늘아침 변은 잘봄  - 물은 많이 먹음    O)  - alert  - T 39.7 RR 36  - 복부팽만  - x-ray U/s상 자궁 확장 소견  - CBC : WBC 28.8    - CRP : &gt;200    CE/P)  - 대기시간동안 자궁파열 패혈증등 나타날수도 있으며 응급수술을 할수도 있습니다.   - 익일 외과팀 연락드리겠습니다.   - 추가적인 검사 있을수 있습니다.   - 비용은 최소 200이상 소요됩니다.   - 오늘은 일반입원으로 하고 익일부터는 중환자 입원입니다.    [주간 모니터링 by 정가영]    CC) 기력없음/ 복부팽만    HPI)  -2일 오전부터 복부 팽만 확인. 2일 전부터 식욕도 함께 저하  -전날 오후부터 평소 먹던 간식조차도 먹지 않음  -내원 전까지 생식기 주변 분비물 확인되지 않음  -전반적인 기력 저하/ 낑낑거림 확인되어 내원함    O)  -Bw: 3.2   -Ascultation: normal. no crackled sound. temp: 39.1  -HR: BP: 120  RR: Panting    -Rt. sided bt 3-4 th gld: 지름 1cm 경도 있는 종괴 확인     B/E)  - CBC : WBC 28.8    - Blood smear: band cell   - CRP : &gt;200  - CpL : &lt; 50 (normal)    -항생제 감수성: pending    Sx) OHE  1. Anesthesia   1) Premedication      - Butorphanol 0.2 mg/kg IV      - Midazolam 0.2 mg/kg IV      - Cefazolin 30 mg/kg IV   2) Induction: Propofol 6 mg/kg IV   3) Maintenance: Isoflurane    2. Surgical procedure  - Dorsal recumbency positioning  - Routine procedure of OHE using Ligasure  - Routine closure of AB wall, SQ, and Skin    3. Surgical findings  - Dilated uterine filled with coffee colored discharge    4. Comments  - 수술 중 특이사항 없었으며, 염증 수치 개선 여부 모니터링 필요.      Operator)  안승엽, DVM, PhD  VIP동물의료센터 외과 과장  Direct: 02-953-0075 (내선 203)  E-mail: vip_surgery@vipah.co.kr    Tx)  -cefazolin 25mg/kg bid IV  -famotidine 0.5mg/kg bid IV  -tramadol 3mg/kg bid IV    C/E)  -술전 자궁축농증으로 발생 가능한 합병증과 관련하여 유선상담/면담 진행. 마취 전 혈액검사 수치 안정적으로 확인되어 수술 진행하되 수술 후 간/신장과 같은 장기에 부담 가해질 수 있다는 점 고지드리고 수술 진행  -수술 중 저혈압 확인되었으나 마취 회복 후 혈압을 비롯한 전반적인 바이탈 안정적으로 유지되며 오후 6시 이후 주가동안 아이 잠만 잠. 식이에 대한 관심은 보이나 일부 소량만 섭취하고 중단.  -통증반응 심할 경우 기본 통증관리 외 추가 처치 발생될 수 있다는 점 안내드렸으며 아이 전반적인 활력.식욕을 비롯하여 체온.호흡수. 혈압과 같은 바이탈과 염증관련 수치 계속해서 모니터링 진행 예정에 대해서 다시 한번 고지드림  -수술 후 3-4일 입원 진행/추가 혈액검사 관련하여 200만원 비용 안내드렸으나 아이 상태에 따라서 추가 비용 발생 가능한 점 다시 한번 안내드림    P)  -전반적인 바이탈 모니터링 진행  -CBC/ 혈액도말          </t>
  </si>
  <si>
    <t xml:space="preserve">김예원                                  </t>
  </si>
  <si>
    <t>신장결석, 뇌수두증</t>
    <phoneticPr fontId="1" type="noConversion"/>
  </si>
  <si>
    <t>발작, 구토</t>
    <phoneticPr fontId="1" type="noConversion"/>
  </si>
  <si>
    <t xml:space="preserve">2시에 면담인데 4시에오신다고함    S&gt;  - 요즘 컨디션 양호하고 식욕양호  - 어제까지 약 다먹이심    O&gt;  - CBC 정상  - Chemistry(10항목) : 정상  - 전해질 정상  - 5월 홍역항체가 5+확인  - 복부초음파상 특이사항 없음  - 두개내 초음파상 mild한 뇌실확장    [복부초음파_Full scan]  Imaging Dx &amp; DDx  - Urolithiasis  Comment  - 우측 신장 실질의 미세 석회화 외 복강 내 이상소견 관찰되지 않음  - 간 크기, 에코, 텍스쳐 양호    [뇌실초음파]  Imaging Dx &amp; DDx  - Hydrocephalus (mild)  Comment  - 양측 뇌실 확장 미약하게 확인됨 (약 15-16 %)    Radiologist: 이현아, DVM, MS    A&gt;  - 복초상 발잘을 유발할만한 원인등은 확인되지 않았고 약 1달간 뇌척수액 생산과배출 치료에 이용되는 약물 투여에도 불구하고 mild한 뇌실확장이 확인됨  - 뇌외성 원인보다 뇌내성 가능성이 높음     P&gt;  - 보호자분께서 고민해보시고 연락주시기로함  - 가능한 금일로부터 2주를 지나지않도록 안내  </t>
  </si>
  <si>
    <t xml:space="preserve">박은혜                                  </t>
  </si>
  <si>
    <t>심근병-심근 제한성(Cardiomyopathy, Restrictive)</t>
  </si>
  <si>
    <t>심근증</t>
    <phoneticPr fontId="1" type="noConversion"/>
  </si>
  <si>
    <t xml:space="preserve">S) 흉수  - 다른 병원에서 흉수판정받으심  - 흉수의 원인감별을 위해서는 CT 및 흉수검사가 필요하다고 안내받으셨으나 아이가 많이 예민하여 검사를 제대로 진행하지 못하셨다고 함  - PKD로 인해 여러가지 보조제 급여중  - 특별한 소화기증상은 없음    O)  - 호흡수 : 30회/min  - 청진상 murmur는 확인되지 않음  - 식욕은 썩 좋은편이 아니어서 보호자분이 강급도 하시고 한알한알씩 급여중이라고 함  - BP : 140mmHg    &lt;혈액검사&gt;  - chem : BUN(38), CRE(2.0) 상승  - CBC : 특이소견 없음  - 전해질 : Na, K 상승    - proBNP kit 양성    - total T4 : 1.4       [심장초음파]  Findings  날짜 18-7-2   LA 14.7    LA/AO 2.2    LVTSd 0.0    IVSd 9.4    LVIDd 15.8    LVFWd 5.5    IVSs 9.7    LVIDs 5.4    LVPWs 9.0    SAM X   FS 65.8    MR d,e MR vel 3.0    E peak 112.8    E/A 1.3    S' 4.8    E' 3.6    A' 4.1    IVRT 76.1    E/E' 31.0    E'/A' 0.9    AV vel, profile 1.0    PV vel, profile 0.9    TR d,e TR vel 3.0      Imaging Dx &amp; DDx  - Hypertrophic cardiomyopathy  - Restrictive cardiomyopathy  Comment  1. LV free wall의 이완기 두께의 심한 비후는 관찰되지 않으나 부분적인 비후 및 papillary muscle의 비후 및 Heterogeneous myocardial echogenicity 관찰됨  2. MR, TR 미약하게 관찰되나 LA (17.5 mm), RA의 확장 심하게 확인되며 이완기능 저하 Stage 2로 측정됨  3. 중등도로 증가된 LA 압력 확인되며 SAM, LVOTO 는 관찰되지 않음  4. 심낭수 확인됨    Radiologist: 이현아, DVM, MS      A)  - 흉수천자 : 80ml, 성상은 transudate  - 심초음파검사상 좌심실벽의 부분적인 비대 및 심실벽의 섬유화소견이 심해 심근증은 확실히 존재하나 HCM의 전형적인 증상과는 약간 거리가 있음  - RCM의 가능성도 있어서 정기적인 심초검사 및 proBNP 정량검사가 필요할것으로 보임  - CKD도 있는 상태라서 이뇨제를 쓰면서 피하수액으로 탈수조장되지않도록 관리가 필요함  - proBNP pending    P) 7/18일 수요일 오전 2시 재진      </t>
  </si>
  <si>
    <t xml:space="preserve">황두리                                  </t>
  </si>
  <si>
    <t xml:space="preserve">하양이                                  </t>
  </si>
  <si>
    <t>폐성 고혈압</t>
    <phoneticPr fontId="1" type="noConversion"/>
  </si>
  <si>
    <t xml:space="preserve">CC : 심장진료  작은병원갔더니 큰곳으로 가라고 하셨다고합니다.  (소개받은것은 아니라고하심)    HPI :  - 최근에 조금만 흥분해도 소리지르면서 사지를 뻗고 소변을 봐요. 마사지 해주면 바로 돌아와요. 전조증상은 없었고, 목욕하거나 집에 들어왔을 때 아이 흥분할 때 이런 증상 있어요.  - 평소에도 호흡이 좀 빠르고 밤에 잘 때도 빠른 것 같아요. 호흡수를 세보지는 않았어요.     - 작은 병원에는 4월쯤에 설사때문에 갔었다가 심장이 안좋다는 이야기 들으심.   - 최근 2주 사이에 증상 심해져서 검색했을 때 심장 문제일 가능성 있어서 내원    - 3~4년 전부터 잠은 많이 잠. 4월 중순부터 좀 힘들어하는 것 같았어요.   - 기침도 간간히 하곤 했었는데 최근에 기침이 더 늘었어요. 청색증은 없었음.  - 배뇨배변 양호, 식욕은 어제 조금 떨어져 보임 (보통 밤에 먹는데 어제 밤에 안먹었어요.)    MED: -  SURG: 2016년 유선종양 수술 받으심  TRA:   VAC: 5차접종, 추가접종은 안하다가 올해 4월에 했고, 심장사상충 검사 하고 예방 하심. (바르는 걸로), 이후 안하심.  ENV: indoor, alone, 산책은 아예 안하심  DIET: 일반 건사료      O)  1. 신체검사  GC : Mentation=BAR     /BCS=3/9    /MMC= pink     /CRT= 1.5 sec     /Skin turgor=mild delay  T 38.2 P 180 R 96  Ausculatation: heart (bilat. murmur g4), lung (Rt. overall fine crackle)    2. 혈액검사  * CBC  - WBC 30910  - PCV 41.5  - PLT 39.5    * S-chem  - BUN 41 Cre 0.8 IP 2.9    * Elect  - Na+ 156 K+ 4.81 Cl- 115    3. 영상검사  [흉부엑스레이]  - VHS 12.0 v  - Lt. atrium buldging, elevate trachea  - overall interstitial infiltration (특히 우측 후엽)  - Rt. interlobar fissure line (cranial lobe &amp; middle lobe)    [심장초음파]  Findings  날짜 18-7-2   LA/Ao 2.0    LVIDd inc% 35.1    LVIDs inc% -10.7    LVIDd/Ao 2.8    LVIDDN 2.1    LVIDSN 0.8    EDVI 143.0    ESVI 14.6    RWT 0.3    LVMI 130.9    E peak 105.8    E/A 1.5    E/IVRT 2.5    E/E' 27.1    E'/A' 0.5    Tei index 0.4    MR d,e MR vel 5.0    MV prolapse 0.0    MV prolapse/Ao 0.0    FS 58.4    EF 89.8    AV vel, profile 1.3    PV vel, profile 0.4    TR d,e TR vel 5.4    SPAP 122.1    AR vel 4.6      Imaging Dx &amp; DDx  - Degenerative bivalvular disease   - Pulmonary arterial hypertension  - Previous endocarditis  - Aortic valve degeneration  Comment  1. severe MR, TR &amp; AR 확인되며 volume overload 및 LA 압력 상승 (mild to moderate) 확인됨  2. TR에 의한 우심 확장, Flattening septum 관찰되며 중증의 폐고혈압 상태 확인됨, PV flow의 양 및 속도 감소가 확인되므로 폐순환 저하 가능성 있음  3. aortic valve의 변성 관찰되며 노령성 또는 이전의 심내막염에 의한 valve 변성 가능성 있음, 이에 의한 severe AR 확인됨    Radiologist: 이현아, DVM, MS      A) CVHD ACVIM C1  - 청진 상 심잡음 심하고 우측 폐엽에 수포음 확인되며, 호흡수 96으로 빨라 심원성 폐수종 의심됨  - Acute한 상태는 아니나 평소에도 호흡수 빠른 상태로 유지되고 있는 만성적 폐수종 상태였을 가능성 있음  - 호흡 개선 위해 furosemide 피하 처치 한 후 심장관련 검사 진행  - 흉부 엑스레이 상 우측 폐 후엽 침윤 심하고 심장 커져있어 심원성 폐수종으로 추정  - CBC 상 WBC 증가 보이나 영상 상 폐수종의 패턴과 유사. 그러나 폐렴 동반되어 있을 가능성 있음  - 심장 초음파 상에서 좌우측 판막 변성 심하며, 좌우심 역류확인되어 preload 증가에의한 심원성 폐수종으로 보임  - 추가적으로 대동맥 판막 변성 확인되고 (혈압 80) 이에 따른 역류 확인됨. (severe AR). 심장약에 대한 반응 떨어질 가능성 존재  - 보호자분 비용부담으로 많은 검사 원치 않아 신수치 정도만 확인 후 약물 처방  - 입원하여 이뇨제 처치 추천드렸으나 비용과 시간의 문제로 아이 퇴원원하여 내원동안 furosemide SC 처치 3회 처치. 이후 배뇨 양호하게 보이나, 호흡수 60회 정도로 미약하게 나아졌지만 여전히 빠름  - 귀가 시 호흡 안좋아질 가능성 말씀드렸으며, 호흡 힘들어할 경우 응급내원 말씀드림  - 짧은 재진    Rx) for 14 days  - furosemide 2 mg/kg PO bid  - ramipril 0.125 mg/kg PO sid  - spironolactone 1 mg/kg PO bid  - pimobendan 0.3 mg/kg PO bid  - sildenafil 1 mg/kg PO bid    P)  - 일주일 후 내원하여 B C 전해질 측정 및 흉부엑스레이 촬영 후 심장약 조절 및 신장 보조제 처방  - 폐침윤 심해졌을 경우 입원처치 권유        </t>
  </si>
  <si>
    <t xml:space="preserve">왕신                                    </t>
  </si>
  <si>
    <t xml:space="preserve">coli(콜리)                              </t>
  </si>
  <si>
    <t>고양이 파보 감염증</t>
    <phoneticPr fontId="1" type="noConversion"/>
  </si>
  <si>
    <t>설사</t>
    <phoneticPr fontId="1" type="noConversion"/>
  </si>
  <si>
    <t xml:space="preserve">639,000원 수납 - 수민    cc. 설사    s)  - 중국인 학생 커플  - 5월 9일 입양  - 백신 / 구충 진행 안한 상태.  - 어제부터 설사. 오늘도 2-3회 정도. 구토는 없음.  - 오늘 열나는 것처럼 느껴짐.  - 오늘 아침까지 사료 잘 먹었고, 저녁 내원전 설사할까봐 금식시킴.    - 동거묘는 3월생. 1차 접종까지만 완료.    - 오전에 중국동물병원에서 가져온 지사제 먹였고 유산균은 내원 직전 먹이심.    o)  - BT 38.5    - CPV 키트 미약한 양성 확인됨.  - 분변검사상 특이 소견 없음.    - B/A  WBC 11590, HCT 26.8    SAA 11.9     a)  - CPV 감염에 준해 입원처치 시작.  - 분변 PCR 추가 의뢰하여 원인체 감별. 검사 결과 확인 후 interferon omega 투여 여부 재상담 예정.  - 최소 입원기간 3-5일 안내 완료.    p)  -익일 정가영선생님께 인계.  ; CBC, 전해질, SAA / PCR 결과 확인   ; 보호자분 6pm 이후 전화통화 가능.  </t>
  </si>
  <si>
    <t xml:space="preserve">임영신                                  </t>
  </si>
  <si>
    <t xml:space="preserve">빠삐                                    </t>
  </si>
  <si>
    <t>심잡음</t>
    <phoneticPr fontId="1" type="noConversion"/>
  </si>
  <si>
    <t>경련</t>
    <phoneticPr fontId="1" type="noConversion"/>
  </si>
  <si>
    <t xml:space="preserve">S)  - 경련2회/유연  - 최근에는 사상충 예방접종하지 않음  - 소화기증상 없음  - 지금은 괜찮음    O)  - alert  - aus : murmur G 3~4  no crackle  - T 38.4 RR 36  - blood test : NRF  - x-ray    CE/P)  - 입원은 원치않으시어 단발적 뇌감압처치만 실시  - 경련은 지속할수도 있고, 얼마간 하지 않을수도 있음  - 노령견이라 경과보고 MRI 검사여부 결정하고, 검사부담스러우면 항경련제라도 꾸준히 복용할수도 있습니다.   - 잠재적인 심장병으로 인한 폐수종 발생 가능성 있습니다.   </t>
  </si>
  <si>
    <t xml:space="preserve">박지민                                  </t>
  </si>
  <si>
    <t xml:space="preserve">아로                                    </t>
  </si>
  <si>
    <t>위장염</t>
    <phoneticPr fontId="1" type="noConversion"/>
  </si>
  <si>
    <t>비루</t>
    <phoneticPr fontId="1" type="noConversion"/>
  </si>
  <si>
    <t xml:space="preserve">의료기록발급완료      S) 중성화수술차 내원    O)  - 콧물은 예전과 비슷  - 체중 약간 증가함  - 식욕, 활력 양호함    &lt;혈액검사&gt;  - globulin 약간 증가    [방사선검사]  Finding &amp; DDx  - Rt middle lung collapse/aspiration pneumonia  - 폐야의 저등도-중등도 interstitial pattern  - 심장크기는 주변 fat에 의하여 정확한 확인 어려움.   - 건강검진 차 proBNP, SAA가 폐질환 심질환 확인에 도움 될 수 있음.       [복부초음파]  Finding &amp; DDx  - GB sludge  - bilateral renal medullary mineralization  - Lt ADG 3.4 mm  Rt ADG 2.9 mm  - mild gastroenteritis (ileum 의 peyer's patch 종대)  - pancreaticoduodenal LN, mesenteric LN  lymphadenopathy  - splenic lymphoid follicular hyperplasia/EMH (어린아이들에서 흔함)    Comment  - 신장의 석회화는 큰 임상적 의의는 없으나, 칼슘대사나 신장기능 변화의 초기 소견 또는 이전 신장 질병의 흔적일 가능성 있음.    - 저등도 림프조직들의 종대로 인해 저등도 위장염을 배제할 수는 없으나, 장 자체의 특이소견들은 peyer's patch 이외에는 확인되지 않음.     Radiologist : 윤학영, DVM, PhD      A)  - 흉부방사선상 폐 우중엽의 침윤 및 폐야의 전반적인 간질패턴 확인됨  - 현재의 문제인지 예전의 문제로 인한 반흔인지 확인위해 일단 내과적인 치료를 우선해보기로 함  - 내복약 2주치 처방. 2주후 흉부방사선 재진    P) 8/15일 흉부방사선 재진  </t>
  </si>
  <si>
    <t xml:space="preserve">박영주                                  </t>
  </si>
  <si>
    <t xml:space="preserve">야옹                                    </t>
  </si>
  <si>
    <t>신장 결석</t>
    <phoneticPr fontId="1" type="noConversion"/>
  </si>
  <si>
    <t xml:space="preserve">[귀가 후 전화상담]  - 발톱이 빠졌는지 발에서 자꾸 피나고 절뚝거린다고 함   -&gt; 일단 지혈해달라고 말씀드림   - 금일 원내에서 발 클리핑등의 처치는 없었으나, 아이가 박스로 이동한 점을 바탕으로 많이 흥분하여 발톱이 걸려 출혈이 발생했을 가능성 높음     S)  - 식욕부진은 약 이틀정도 되었음. 사료도 바꿔줘보시고 간식도 주셨는데 조금만 먹음   - 캔사료 급여시 데운걸 주심   - 오늘 오기전에 병원에서 구매한 스틱 간식 하나 먹었음   - 구토는 며칠전에 하였고, 이전에도 간헐적으로 있었음. 양상이 달라지진 않았다고 하심   - 어제는 소변도 이상한 곳에 봄   - 이전에 아픈적 없었고 어렸을 때 중성화 수술한 이후로 처음으로 병원 오는거라고 하심   - 아프기전후로 스트레스 요인은 없던 것 같다고 하심     O)   - P 120 R 64  - MMC pale~pink / MM moist   - BA: CBC NRF / Azotemia (Cre 1.8) / tT4 정상범위    [복부초음파_Full scan]  Imaging Dx &amp; DDx  - Chronic kidney disease  - Urolithiasis  - Cystitis  Comment  1. 양측 신장 피질 에코 양호하나 변연이 불규칙한 부분 관찰되며 우측 신장 내 다수의 결석 관찰됨   2. 방광 벽 비후 (3.2 mm) 및 불규칙한 내벽 증식  Radiologist: 이현아, DVM, MS    Tx)   - Cyproheptadine 1 cap sid 3 days   - 0.9% NS 50 ml SC    A) CKD (IRIs stage 2) / 신결석   - 금일 만성신장질환, 신결석 확인되었으나 식욕부진을 유발할정도의 검사결과는 아니어 피하수액 및 식욕촉진제 복용하며 증상 모니터링하기로 함   - 갑기항은 배제     P)   - 호전없을시 재내원     </t>
  </si>
  <si>
    <t xml:space="preserve">최제윤                                  </t>
  </si>
  <si>
    <t xml:space="preserve">세자르                                  </t>
  </si>
  <si>
    <t>혈변, 기력저하</t>
    <phoneticPr fontId="1" type="noConversion"/>
  </si>
  <si>
    <t xml:space="preserve">  CC) 기력없음/ 혈변    S)  -이전 병원에서 아이 버려짐  -이후 아이 키우신 지 3년 정도. 보호자 분 언니 분께서 현재 키우고 계심  -2년 전 황달 확인. 당시 몸무게 5kg  정도  -아이 굉장히 공격적인 성향이라 황달에 대한 적극적인 치료 진행 불가함  -처방식이로 유지. 이후 황달소견은 확연하게 개선됨  -황달 이후 1달 1회 정도 방사선 촬영 진행. 그러나 혈액검사/초음파와 같은 정밀검사 진행 하지 않으심  -전날부터 기력 없음. 그러나 금일 내원 당일 전반적인 활력 양호  -식이: 울트라 네추럴 발란스 제공. 식욕 굉장히 양호  -간식: 1-2일 중 1회 정도 추르 제공. 캔 제공 X  -캔 제공 시 구토 확인되어 이후 건사료로 식이 유지  -간헐적으로 혈변 확인. 그러나 형태는 양호  -Antiparasite: 지금까지 심장사상충 관리되지 않음. 금일 사상충검사 진행 필요   -Vaccination: 작년 5월 정도 종합/광견병 접종 진행  -작년 다른 지역병원에서 비염 치료 진행. 천식 가능성 안내받으심  -특히나 미세 먼지 심한 봄 쯤에 호흡기 증상 두드러지고 그 외 계절에는 호흡상태 보다 호전  -현재는 호흡 양상 보다 개선. 내복약 중단 상태    O)  -Bw: 7kg  -Ascultation: normal. no crackled sound  -RR: 흡기 시 마찰음     B/E)  -CBC: NRF    -Chemistry   Bun: 18.6   Crea: 1.6   Phos: 3.3    -Electrolyte: NRF  -SDMA: 13    [복부초음파_Full scan]  Imaging Dx &amp; DDx  - Nephritis / Chronic kidney disease  - Renal infarction  Comment  1. 양측 신장 피질 에코 상승, 불규칙한 변연, 우측 신장의 실질 고에코 부분 관찰되며 부분적 경색으로 판단됨  2. 혈변을 유발할 수 있는 위장관 내 이상소견 관찰되지 않음  Radiologist: 이현아, DVM, MS    Tx)  -내복약 5일 PO (캡슐조제)  -루비날 1T BID PO (500mg 캡슐 제공)    C/E)  -금일 고양이심장사상충 항체가 키트 재고 부족으로 검사 진행 불가. 검사 진행 후 추후 결과 상담 진행 예정  -흡기 시 마찰음 확인되며 여전히 켁켁거림 확인. 흉부방사선 결과 오른쪽 후엽 주변으로 기관지 패턴 확인되어 금일 내복약 처방 진행   : 항생제 처방 없이 기본적으로 호흡기 증상 준하여 내복약 처방 진행하되 호흡 증상 호전 보이지 않을 경우 추후 항생제 처방 진행 예정   : 흉부방사선 촬영 만으로 천식 감별의 어려움 있음. 천식의 경우 완치 불가하며 스테로이드 복용 필요  -신장초음파 검사 결과 만성신부전과 부분경색 소견 확인. 혈액검사 상의 수치는 정상범위 이나 high margin 에서 확인   : 보조제 복용 및 처방식이로 관리 진행하며 주기적으로 혈액검사 진행 필요성 안내드림   : 혈액검사 수치에 따라서 추가 내복약/보조제 처방 발생 가능한 점 미리 고지드림   : 음수량 섭취 중요. 음수량 섭취 부족할 경우 건사료 대신 습식캔 복용 권해드리며 검사 수치에 따라서 수액처치 필요할 수 있다는 점 안내드림   : 발생 가능한 임상증상 안내드림  -혈변 관련하여 진행한 분변검사. 복부방사선.초음파 검사 결과 뚜렷한 병변. 소견 확인되지 않음   : 병변 양상 재확인 필요하며 간식 제한. 유산균 복용 권해드림    P)  -3개월 간격으로 신장수치/전해질 혈액검사 진행 예정      </t>
  </si>
  <si>
    <t xml:space="preserve">강지연(ref.주)                          </t>
  </si>
  <si>
    <t xml:space="preserve">초코                                    </t>
  </si>
  <si>
    <t>비대성 심근병;HCM - 고양이(Cardiomyopathy, Hypertrophic - Cats)</t>
  </si>
  <si>
    <t>동맥 혈전 색전증</t>
    <phoneticPr fontId="1" type="noConversion"/>
  </si>
  <si>
    <t>후지마비</t>
    <phoneticPr fontId="1" type="noConversion"/>
  </si>
  <si>
    <t xml:space="preserve">[refer. 주동물병원 ]    의뢰병원관련  - 진료전 전화완료(O)  - 진료후 전화완료 (O)    주호소) 후지마비    현증경과)  - 금일 잠시 나갔다 오셨는데 뒷다리를 끄는 모습을 확인 (오후 4시경)  - 5년동안 키워 오시면서 심장 검진/치료이력 없음    예방접종)  - 미접종    사육환경)  - 동거묘 1마리      사료)  - 일반 성묘사료    O)  1. 신체검사  - Mental : alert  - T 36.6 , HR 210 , RR 48  - BP 150  - BCS 7/9  - MMC pink , CRT &lt; 2sec  - 탈수평가 : &lt; 5% dehydration    2. 혈액검사    - CBC 정상  - SAA 13.5   - Na 156 K 5.09 Cl 116 ph 7.39  - Feline bnp test : positive (+)  - d-dimer 0.1  - Lactate 3.0  - Glucose 225 (경정맥)                                       pm10시 30분  pm12시  am1시30분    - 좌측 후지(혈당/lactate)  54(15.4)       95 (10.4)      122(5.5)    - 우측 후지(혈당/lactate)  74(5.9)        97 (3.2)         77(5.2)  - 좌측의 냉감이 우측보다 심하며 우측다리는 상대적으로 감각이 남이있는것으로 생각됨  - 체온은 37.7~ 38.6도  - 양쪽 Femoral pulse 확인되지 않음  - 전지 BP 100~110                  3. 영상검사    [방사선검사]  Imaging Dx &amp; DDx  - Cardiomegaly  - Cardiogenic pulmonary edema  Comment  1. 복강 내 특이적인 소견 관찰되지 않음  2. VHS 8.5  3. 폐야의 전반적인 침윤 관찰되며 우측에서 더 심하게 관찰됨, 현재 초음파검사 상 좌심부전 확인되므로 심원성폐수종의 가능성 높음    [복부초음파_Full scan]  Imaging Dx &amp; DDx  - Renal infartion  - Renal abscess / hematoma / neoplasia  - Aortic thrombosis  Comment  1. 양측 신장 실질의 wedge형 고에코 부분들 심하게 관찰되며 해당 부분의 혈류 관찰되지 않음  2. 우측 신장 배쪽 위치의 28.0 x 11.5 mm 크기의 낭성 종괴 관찰되며 내측의 혈류 확인되지 않고 벽이 두꺼우며 안쪽의 고에코물질들 관찰됨 / 농양의 가능성 높게 고려되며 종양성 변화를 배제할 수 없음  3. 대동맥 분지부 앞쪽으로의 혈류 거의 관찰되지 않으며 고에코의 혈전 확인됨    [심장초음파]  Imaging Dx &amp; DDx  - Unclassified cardiomyopathy  - Hypertrophic cardiomyopathy  Comment  1. LV free wall 및 septum의 비후 뚜렷하게 관찰되지 않으며 MR flow 명확하지 않으나 LA의 심한 확장 (23.2 mm) 및 LA 압력 상승 (E peak 1.33 m/s) 확인됨  2. E, A fusion으로 명확한 이완기능 평가가 어려움  3. LV free wall 의 부분적인 벽 비후 (papillary muscle 포함 가능) 에 의한 cardiomyopathy의 가능성 (HCM) 과 UCM의 가능성 모두 고려됨  4. SAM, LVOTO는 관찰되지 않음    Radiologist: 이현아, DVM, MS  VIP동물의료센터 영상의학과 2과장  Direct: 02-953-0075 (내선 204)  E-mail: vip_radiology@vipah.co.kr    Dx/Ddx)  - UCM   - HCM  - Renal abscess  - Renal tumor    A)  - 후지마비증상의 급성발현 및 좌심방의 확장 (23.5mm)을 고려할때 대동맥 혈전은 좌심방 기원일 가능성이 높음  - 심장의 경우 일반적인 HCM양상의 근육층 thickness가 확인되지 않고 papillary muscle의 비정상적인 움직임등을 보아 UCM 가능성 있음  - 임상증상의 경과과정상 금일 이전까지 두드러진 임상증상은 없었기에 신장의 병적인 변화(종양/농양)로 인한 이차적인 혈전 가능성은 상대적으로 떨어지는편이나 배제할 수는 없는상태     Rx)  - 식이 : Cardiac can  - 내복약 : Streptokinase(경구제) 70,000U loading 후 10,000U/h (7h)    Tx)  - 수액처치 : 0.45 NS 유지 1/3fold  - 주사제 :   1) tPA 1mg/kg bolus -&gt; 0.5mg/kg/h CRI 5h   2) Furosemide 2mg/kg bid iv  3) Dalteparin 180IU/kg sid sc  4) Butorphanol 0.4mg/kg iv    P)  - 복부 초음파를 통한 혈전 recheck  - tPA or Urokinase 추가투약고려  - 응고계 평가  - Aspirin 과 Clopidogrel 조합 추가 고려   - Intervention instrument 확보시 Femoral artery접근을 통한 물리적 제거 고려       </t>
  </si>
  <si>
    <t xml:space="preserve">고와라                                  </t>
  </si>
  <si>
    <t xml:space="preserve">순이                                    </t>
  </si>
  <si>
    <t>음식 알러지</t>
    <phoneticPr fontId="1" type="noConversion"/>
  </si>
  <si>
    <t xml:space="preserve">얼굴 부종 </t>
    <phoneticPr fontId="1" type="noConversion"/>
  </si>
  <si>
    <t xml:space="preserve">  [야간 by 정가영]    -오전 1시 이후 음식물 구토 총 3회 확인 (사진 참조)   : 음식물 양은 점차적으로 감소   - &gt; Metoclopromide 0.2mg/kg IV sid   - &gt; Sucralfate 2ml PO sid  -오전 6시 노란색 물성 위액성 구토 1회 확인    - &gt; Maropitant 1mg/kg SC sid    -오전 2시 라인교체 (앞다리 - &gt; 뒷다리)  -오전 3시 나비침/익스텐션 물어뜯음  -오전 4시/ 5시/ 6시 나비침/익스텐션 물어뜯어 수액처치 중단 (넥칼라 이중 착용 중에도 제어되지 않음)    -눈 주변/입 주변/항문.생식기 주변 부종 및 발적 가라앉음  -구토 이후 간헐적으로 헛구역질 및 물성 구토 확인되어 오전 식이 NPO. 음수만 유지  -배뇨 원활/ 정상 배변 1회 확인    C/E)  -오전 8시 보호자 분과 전화 상담 진행 완료   : 밤 사이 수액 처치 유지 되지 않아 라인 교체 여러번 진행   : 그러나 아이 전반적인 부종/발적 모두 가라앉음   : 전반적인 바이탈 상태 양호하나 밤 사이 지속적으로 구토 확인. 음식물 구토 다량 확인되어 항구토제 처치 진행   : 주간 주치의 선생님 배치되어 아이 상태 상담 필요   : 식이성 알러지 관련하여 검사 진행 권해드림    주간 by 국&gt;  S&gt;  - 같이 생활하신건 일주일  - 그리니즈같은 간식을 주신 이력  - 그간 위장관증상 없었음    O&gt;  - CRP 86.8  - CBC 정상  - TP 4.9 / Alb 2.2  - 흉부방사선상 폐렴이나 기관지염의 양상은 확인되지 않음    [복부초음파]  Finding &amp; DDx  - GB sludge  - cholecystitis/hypoalbuminemia (bacterial/immune-mediated)  - splenitis/systemic infection (hypoechoic foci)  - Ascites  - Lt ADG 3.6 mm  Rt ADG 3 mm  - cystic mucosal defect at cranial UB (원인이 뚜렸하지 않음.)  - sublumbar lymphadenopathy  - pancreatitis/hypoalbuminemia (increased pancreas size, mildly hypoechogenicity)  - pancreaticoduodenal lymphadenopathy  - enteritis (reactive peyer's patch)  - mesenteric lymphadenopathy    Comment  - 담낭, 비장, 장분절, 복강내 림프절의 염증, 복수 소견이 확인되며, 유기견출신이고 예방접종 구충 히스토리가 없어, 기생충, 세균, 원충, virus 등의 감염원, 췌장염 감별이 필요하며, 이전 food alergy  경력이 있어 자가면역성 질병에 의한 복강 질환의 가능성 역시 배제할 수 없음.     Radiologist : 윤학영, DVM, PhD    A&gt;  - CRP 86.8과 같은 높은 염증수치는 단순 Food allergy로 보기에는 무리가 있음.  - 복강내 림프절의 비대 / 담낭염 / 복수등의 finding은 면역계 질환 및 바이러스성 질환에 대한 감별이 필요함  - 면역계 질환일시 면역억제제의 고용량 사용 필수불가결하므로 전염성 질환의 배제위해 강아지 건강검진 pcr의뢰   - 췌장염 배제 필요    Tx&gt;  - PDS 0.5mg/kg sc  - 항히스타민제 포함 항생제 5일치 내복약 처방    P&gt;  - pcr결과 확인후 재내원 예정  </t>
  </si>
  <si>
    <t xml:space="preserve">상현주(ref.나래)                        </t>
  </si>
  <si>
    <t xml:space="preserve">타미                                    </t>
  </si>
  <si>
    <t>치주염, 치은염</t>
    <phoneticPr fontId="1" type="noConversion"/>
  </si>
  <si>
    <t>유선 종양</t>
    <phoneticPr fontId="1" type="noConversion"/>
  </si>
  <si>
    <t xml:space="preserve">1,000,000원수납-김승희    S)  - 식욕 활력 양호  - 배변 배뇨 양호  - 금식진행완료     O)  Physical examination  - Mental : alert  - T:39 , HR:94 , RR:panting  - Aus:no murmur  - BCS 4/5  - MMC pink, CRT&lt;1.5sec  - 탈수평가 : NRF  - 유선종양 : 좌측 3번-3mm x 3mm                    좌측 5번-2cm x 1.5cm  - 전반적인 유선부종 및 유즙, 삼출물 소량보이며 이전보다 감소  - 치아전반적으로 중증도의 치석 및 치은염    Laboratory examination  CBC : NRF  Elec : mild hypernatremia  B-gas : NRF  S-chem : increased BUN, decreased globulin  Coag : NRF  Cancer detecting kit(ani-scan) : high7/9  Radiographic examination  : NRF    A)  - 정확한 전이평가를 위해선 CT가 기지시됨  - 애니스캔상 악성(7/9) 종양의 가능성 크게 나왔으나 확진은 조직검사로 가능하기 때문에 기다려보기로  - 마취시 구강평가상 심한 치주염, 치은염, 치석으로 빠른시일내에 치과치료 필요하며 유선종양 치료 종료후 치과치료 진행 안내    Sx)  1. Anesthesia   1) Premedication      - Cefazolin 30mg/kg IV      - Midazolam 0.1mg/kg IV      - Fentanyl 0.003mg/kg IV    2) Induction: Propofol 6mg/kg IV   3) Maintenance: Isoflurane  2. Surgical procedure  - abdominal midline incision from umbilicus to pubis  - ovarian vessel liagation w/ maxon 3-0 and transected w/ liga-sure  - uterine vessel liagation and transected w/ ligasure and 15th blade  - left 3-5 mammary gland surgical margin made 1cm from the mass w/ bovie  - udermining mammary gland and skin tissue from the abdomen  - external pudendal a.&amp; v. ligation and trasected w/ liga-sure near the inguinal canal  - subcutaneous closure w/ maxon 4-0  - skin closure w/ blue nylon 3-0  3. Surgical findings  - elongated soft palate  - Uterine complex, hydro-, pyo- metra  - Splenomegaly  - sever dental calculus and gingivitis  4. Comments  - 술후 항생제 치료     P)  - 비용 180만원 내로 진행  - 3-4일 입원관리 진행  </t>
  </si>
  <si>
    <t xml:space="preserve">이영희(ref.길음)                        </t>
  </si>
  <si>
    <t>구강(Dentistry)</t>
  </si>
  <si>
    <t>기관 허탈</t>
    <phoneticPr fontId="1" type="noConversion"/>
  </si>
  <si>
    <t xml:space="preserve">이가 흔들림 </t>
    <phoneticPr fontId="1" type="noConversion"/>
  </si>
  <si>
    <t xml:space="preserve">[refer.길음]    의뢰병원관련  - 진료후 전화완료(O )     주호소)  - 이가 흔들림    현증경과)  - 1년정도 전부터 혀가 우측으로 나옴. 특별히 검사나 진료를 받으신 적 없음  - 양치질 못해주심  - 유기견이던 아이를 입양하여 키우고 계신 것. 이전에 치과치료 해본 적 없으심    사료)  - 건사료를 불려서 영양제와 섞어서 먹이는 중      O)  1. 신체검사  - Mental : alert  - T 39.1, HR 152, RR 48  - BCS: 3/9  - MMC: pink, CRT: &lt;1  - 탈수평가 : normal    2. 혈액검사  - CBC: PLT 586000  - S/C: ALT 139  - hypernatremia    3. 영상검사  [방사선검사]  Imaging Dx &amp; DDx  - Tracheal collapse  Comment  1. 경부 및 thoracic inlet 위치의 기관 허탈 의심되며 흡기/호기 촬영 추천됨  2. thoracic inlet 위치의 tracheal curvature는 기관연골의 노령성 변화에 의한 변위가 의심됨  3. 폐야 양호  Radiologist: 이현아, DVM, MS    Dx/Ddx)  - Tracheal collapse   - Periodontitis    A)Severe periodontitis/calculus  - 기존에도 음식을 씹어먹지 않았을 것으로 생각됨. 남은 치아들은 섭식 및 저작에 관여하지 못할 만큼 흔들리고 있음    Sx)   1. Anesthesia   1) Premedication      - Cefazolin 30mg/kg IV      - Butorphanol 0.2mg/kg IV   2) Induction: Propofol 6mg/kg IV   3) Maintenance: Isoflurane    2. Surgical findings  - 남은 치아 : 301, 304, 305, 402, 404  - 남은 5개의 치아 모두 mobility 3, calculus index 3  - dental X-ray: severe bone loss    3. Surgical procedure  - Extraction: 301, 304, 305, 402, 404  - Curettage the sulci  - Suture by monocryl 5-0    Rx)  - 식이: 무른 음식  - 내복약 : for 7 days       Amoxicillin/clavulanic acid 12.5mg/kg bid       Tramadol 3mg/kg bid       Theophylline 10mg/kg bid    CE)  - 무른 음식 급이. 남아 있는 치아가 없으므로 경도가 있는 음식 급이에 제한 있을 수 있음.   - 기관 허탈이 마취전 검사에서 확인됨. 기침 등의 호흡기증상 생기는지 가정에서 모니터링 권유, 내복약 복용 지시됨.     P)  - 7일 후 치은 유합 확인 후 치료종료 고려    </t>
  </si>
  <si>
    <t xml:space="preserve">박지혜                                  </t>
  </si>
  <si>
    <t xml:space="preserve">베베                                    </t>
  </si>
  <si>
    <t xml:space="preserve">cc: 남아중성화/귀체크    S)  - 하루 1-2번정도 귀 터는 증상보임  - 어제 츄르 조금 줬는데 괜찮은 건지 문의  - 건사료보다 습식사료를 훨씬 잘먹음  - 소화기 증상없음    O)  - T: 38.9  - AUS: no murmur, no cra      A)  - 너무 어렸을때부터 간식주시게 되면 사료 잘 안먹게되므로 안주시는 것 권장됨(차리리 펌프식 영양제 토핑 추천)  - 고양이에게 습식사료 적합하나 습식사료만 주실 경우 치아 약해질 수 있으므로 섞어서 주시는 것 안내.  - 금일 주사마취 후 흡입마취 적용하였으므로 마취 깨는 시간 오래걸릴 수 있음. 2-3일 정도는 축 쳐져있을 수 있으나 너무 기력없거나 추가적인 증상보일 경우 내원 안내드림.  - 금일 마취 후 체온 조절 잘 되지 않을 수 있으므로 에어컨 꺼주시고 보온에 신경 써 주세요    Sx) Castration by 종  1. Anesthesia   1) Premedication      - Cefazolin 30mg/kg SC      - DZ 0.03ml/kg IM   2) Induction: Isoflurane   3) Maintenance: Isoflurane  2. Surgical procedure  - scrotal midline incision   - open type castration  - figure of eight hemostat technique   - skin closure w/ blue nylon 4-0  3. Surgical findings  - NRF  4. Comments  - DZ 정용량 2배에도 마취 유지되지 않아 mask induction 후 호흡마취진행    P)  - 8/19, 4시반 후처치    </t>
  </si>
  <si>
    <t xml:space="preserve">김민경                                  </t>
  </si>
  <si>
    <t>만성 위염(Gastritis - Chronic)</t>
  </si>
  <si>
    <t>기관 허탈, 구내염</t>
    <phoneticPr fontId="1" type="noConversion"/>
  </si>
  <si>
    <t xml:space="preserve">S)  - 한 달 전부터 구토. 밥을 잘 못먹고 집앞 병원갔을 때 구내염은 없고 입안은 깨끗하다고 들으심. 다른 검사는 하지 않으심.   - 구토를 하루에 서너 번 함. 매일은 아니고, 2~3일 씩 구토. 구토는 사료는 아니고 물같은 구토, 가끔 노란색, 하얀색. 거품은 못보심.  - 처음엔 피부병 때문에 갔었음. 이것 때문에 항생제만 먹이심.  - 병원은 한 달 전에 한 번 가심  - 구토 이전 부터 밥을 좀 안먹기 시작함. 지금 밥은 잘먹기도 하고 잘 안먹기도 하는데 아예 안먹지는 않음  - 배변은 양호함. 배뇨 양호  - 예민해보이지는 않음. 원래 조용한 아이임.  - 밥은 자율급식하심.   - 블랙우드 사료. (일반 건사료). 가끔 일주일에 한 두 번 캔 간식 (닭가슴살 캔). 간식먹고 구토가 더 심해지는 느낌은 없으심. 사료 바꾸신 적 없으심.     O)  1. P/E  - T 39.2 P 180 R 36  - 구강: severe halitosis, severe erythema, edema, gigival proliferation, ptyalism    2. B/A  CBC  - WBC 10330  - PCV 35.2  - PLT 28.1    S/C  - Glu 127  - BUN 15.9 Cre 0.9   - ALT 62 ALP 16  - Tp 10.6 Alb 2.4 A/G ratio 0.3    Elec  - Na+ 156 K+ 3.43 Cl- 116  - pH 7.37 HCO3- 16.4 pCO2 29.3    fPL &lt; 1.0    T.T4 0.8    3. Blood smear  - some Dole body, no ~ mild toxic change  - a few band cell   - some nRBC, some clumping PLT    4. FCoV Ab kit (음성)    5. Radiology &amp; ultrasonography  [방사선검사]  Finding &amp; DDx  - tracheal collapse/redundant trachealis dorsalis membrane  - functional ileus/bacterial enteritis (intestinal gas)    [복부초음파_위장관만]  Finding &amp; DDx  - 복부 초음파 검사상 뚜렷한 이상소견은 확인되지 않음.   - 그러나 위내 병변은 위내 가스로 정확한 확인이 불가능 했음.    Comment  - 위염의 감별 위한 위내시경 추천됨. 장염을 완전히 배제할 수 없기 때문에, 분변 및 GI panel 역시 질환 감별에 도움이 될 수 있음.     Radiologist : 윤학영, DVM, PhD      A) Gingivitis, Stomatitis, (LPGS susp.) Gastritis susp.  - 구토 관련 혈액검사 및 영상 검사 상 장내 가스 보이는 것 이외에 특이 사항은 보이지 않음  - 위내 가스로 인해 위벽 확인 불가, 위내시경 필요할 수 있음  - 심한 구취와 유연과 관련 구강 검사 상 잇몸 증식 및 심한 발적 확인되어 구내염 심한 것으로 보임. 또한 A/G ratio 감소와 관련 있을 것으로 추정 (FCoV Ab 음성)  - 구토에 대해 위장관 보호제 및 항구토제 처방  - 구내염에 대해 면역억제제와 항생제 같이 처방하고 증상 모니터링      Rx) for 14 days  - amoxicillin-clavulanic acid 62.5 mg/cat PO bid  - metronidazole 7.5 mg/kg PO bid  - ranitidine 2 mg/kg PO bid  - metoclopramide 0.4 mg/kg PO bid  - pds 1 mg/kg PO bid    P)  - 2주 뒤 내원하여 임상증상 확인 및 구강검사  - 필요 시 간수치 측정 및 A/G ratio 확인    </t>
  </si>
  <si>
    <t xml:space="preserve">송진선                                  </t>
  </si>
  <si>
    <t xml:space="preserve">뚱이                                    </t>
  </si>
  <si>
    <t>혈소판 감소증</t>
    <phoneticPr fontId="1" type="noConversion"/>
  </si>
  <si>
    <t>혈변</t>
    <phoneticPr fontId="1" type="noConversion"/>
  </si>
  <si>
    <t xml:space="preserve">335,000원 결제완료_효정    Subjective)  CC : 혈변  - 어제는 묽은똥, 오늘 저녁에 혈변  - 밥은 어제부터 잘 안먹음.  - 어제부터 배에서 꾸르룩꾸르룩거리는 소리가 났다고하심.  - 가끔씩 그런증상이 나타나는데, 혈변은 이번이 처음이라고하심    HPI :  - 쿠싱으로 11살쯤 진단받고 내복약 1년 복용 이후 치료(?) 되었다고 안내받고 쿠싱약 중단  - 1년전 췌장종양으로 북악에서 CT촬영 의뢰도 했었고 종양으로 3개월정도밖에 못산다고 안내받았으나 아이상태 호전되었고 췌장염으로 생각된다고 안내받음  Vaccine : all done +, boosting 작년까지, HW+  condition : indoor alone  Diet : hill's i/d 복용중    GC: 식욕 활력 양호, 배뇨 양호  SK : 피부병 병력  EENT : 외이염병력  MS : -  CV : -  RE : -  GI : 췌장염병력  UG : -  NV : -    Objective)  Physical examination  GC : Mentation= alert, BCS=4/5 , MMC= pink   CRT&lt;2sec, Skin turgor=mild dehydration  Laboratory examination  CBC : thrombocytopenia  Elec : NRF  B-gas : NRF  S-chem : ALP, ALT 증가  분변검사  - dysbiosis, cocci infection    Assessment)  - 장내정상세균총 불균형 및 구균감염보이며 원발적인 원인 따로있을 수 있음안내  - 혈변에 대한 감별진단 목록 다양하고 이전에 종양으로 의심되는 병력있어 추가적인 영상진단 감별필요함  - 아이 컨디션 나쁘지않아 익일 재내원하여 방사선, 초음파 등 검사하는방향도 안내드렸으나 집에서 혈변관리어려우셔서 입원결정    Plan)  - 주치의정해지고 12시경 연락드리는것으로 안내  </t>
  </si>
  <si>
    <t xml:space="preserve">도승현 (ref.우리)                       </t>
  </si>
  <si>
    <t xml:space="preserve">우산이                                  </t>
  </si>
  <si>
    <t>피부열상</t>
    <phoneticPr fontId="1" type="noConversion"/>
  </si>
  <si>
    <t xml:space="preserve">219,000원 결제완료 - 다올    [refer. 우리]    의뢰병원관련  - 진료전 전화완료(O)   - 진료후 전화완료( O )   - 초진일 전화 안됨( X )  - 원장님 요청사항 : 수술 후 입원관리 요망    주호소)  -하악/두부 피부 열상    현증경과)  -오늘 지역병원에 내원하셨다가 털에 엉킨 고무줄을 발견함  -언제 다쳤는지 잘 모르심    예방접종)  -3차접종까지 완료    사육환경)  -집과 공장 오가며 생활. 밖에도 많이 다님      O)  1. 신체검사  - Mental : alert  - T , HR , RR  - BCS =3/5  - MMC = Pink, CRT=normal  - 탈수평가 : normal skin turgor    2. 혈액검사  CBC : NRF  Elec : NRF  S-chem : NRF      3. 영상검사  [방사선검사]  Imaging Dx &amp; DDx  - Noncardiogenic pulmonary edema / Pneumoina  Comment  - 폐야의 전반적인 미약한 침윤 관찰됨, 증상 체크 필요  Radiologist: 이현아, DVM, MS  VIP동물의료센터 영상의학과 2과장  Direct: 02-953-0075 (내선 204)  E-mail: vip_radiology@vipah.co.kr      Dx/Ddx)  Mandibular degloving skin injury.  Skin laceration on head    A)  하악의 Skin이 mandible과       Sx) Surgical skin reconstruction  1. Anesthesia   1) Premedication      - Cefazolin 30mg/kg IV      - Midazolam 0.1mg/kg IV      - Butorphanol 0.2mg/kg IV     2) Induction: Propofol 6mg/kg IV     3) Maintenance: Isoflurane    2. Surgical procedure  - 삭모 후 Skin lesion  확인.  - 하악골과 분리되어 있는 턱 부위의 Skin degloving injury.  - Head에 좌우를 가로질러 있는 넓은 부위의 Skin laceration  - Degloving된 Skin에 괴사소는 없는 것으로 확인.  - 해당부 피하 봉합 이후에 Skin 및 gingiva와 분리부 봉합완료.  - head의 laceration lesion 봉합 완료.    3. Surgical findings  - 환부의 육아직 형성 및 염증소견.  - 괴사조직은 없었음.   - 일부 삼출물과 털이 엉켜 술부 오염소견.     4. Comments  - 봉합부 청결에 신경 써야 할 것으로 보임.   - 하악의 피부 안착여부 관찰.    하루간 입원 관리 예정.      Operator)    조서현, DVM, MS  VIP동물의료센터 1 외과 과장  Direct: 02-953-0075 (내선 203)  E-mail: vip_surgery@vipah.co.kr      Rx)  - 식이 : 정상식이  - 내복약 : -    Tx)  - 수액처치 : N/S 유지속도  - 주사제 : Cefazolin, Famotidine, Tramadol    P)  </t>
  </si>
  <si>
    <t xml:space="preserve">전찬수 (ref. 큐)                        </t>
  </si>
  <si>
    <t>각막궤양</t>
    <phoneticPr fontId="1" type="noConversion"/>
  </si>
  <si>
    <t xml:space="preserve">[refer.큐AH]    의뢰병원관련  - 진료전 전화완료(X)   - 진료후 전화완료(O)     주호소)  기력저하, 각막궤양 의심     현증경과)  - 2~3주 전부터 기력이 없음  - 병원 가셨는데 폐렴 의심 소견 들으시고 2~3일 정도 투약하심. 그 와중 눈이 계속 부어서 관련 내복약 처방받으시고 계속 먹이시다 낫지 않아 5일 전에 큐동물병원 내원, 본원 진료 권유받으심  - 2년 전 방광결석 수술 진행하였음.   - 잠을자지 않고 계속 걸어다녀요  - 요즘 화를 잘 내요    예방접종)  - 추가접종, 심장사상충 예방 진행     O)  1. 신체검사  - Mental : dull  - T 38.4 P120 R 24  - BCS 3/9   - 탈수평가 : 5% dehydration     2. 혈액검사  - Ammonia 증가   - CRP 정상   - OU PLR negative, miosis     3. 영상검사  - X-ray: Microhepatica     4. 안과검사  - 양측 각막반흔 존재                 OS        OD  - IOP       8           10  - F-dye    -           mild +    A)  - 간성혼수의 원인 감별위해 추가적인 검사 (복부초음파 혹은 CT 검사) 필요합니다.   - 익일 주치의 선생님과 추가 상담 후 검사 진행 예정입니다.   - 병세가 오래 지속되어 경련 혹은 응급상황 발생 가능성 높습니다.     P)  - 입원 진행     </t>
  </si>
  <si>
    <t xml:space="preserve">황윤찬                                  </t>
  </si>
  <si>
    <t xml:space="preserve">노엘                                    </t>
  </si>
  <si>
    <t xml:space="preserve">S&gt;  - 5월 중순부터 6월초에 첫생리 -&gt; 이후 오줌을 이곳저곳에 누고 오줌을 한꺼번에 몰아서 보기시작 -&gt; 6월말경부터 힘도없고 식욕이 떨어지며 섭식량 감소 -&gt;북악ah 내원하여 방광염 진단을 받으심 (혈검+초음파)  - 내복약(6일) 먹이셨는데 좋아지다가 다시 안좋아짐  - 어제부터 활동성이 떨어지고 누워있고 다리에 힘이없고 비틀거리고 오늘 아침부터 식욕이 아예없는상태 ( 평상시 1일3회 급여 )  - 오늘저녁 오줌에 피가 섞여나오기시작   - 하루에 오줌 2번정도를 많이 누고있음  - 구토/설사는 없음    O&gt;  - BW 4.1kg / T 39.8 / 5% dehydration  - BP(3) 100~105  - PCV 33.6 / WBC 17,060   - CRP 193.5  - TP7.3 Alb 2.3  - Na 145 / K 3.8 / Cl 106  - 방사선상 관상의 구조물 확인됨  - 간이 초음파상 양측 자궁각 확장 의심됨    A&gt;  - 지속적으로 확인되는 분비물은 뇨가 아니라 자궁삼출물로 생각됩니다.  - 관상 구조물의 불규칙한 내부마진과와 가득찬 fluid는 방광이 아니라 자궁으로 생각됨    Tx&gt;  - 항생제(cepha,metro) / 진통제 처치  - NPO    P&gt;  - 자궁축농증 의심되는 상태로 수술 필요성 고지  - 익일 초음파로 재확인 필요  </t>
  </si>
  <si>
    <t xml:space="preserve">베리                                    </t>
  </si>
  <si>
    <t>결막염</t>
    <phoneticPr fontId="1" type="noConversion"/>
  </si>
  <si>
    <t xml:space="preserve">[야간 by 홍]  - 식욕없음  - 활력양호  - 배변없음  - 배뇨1회    &lt;주간모니터&gt;  - 몇일간 항생제치료를 했는데도 우측 안면부위 부종이 가라앉지 않음  - 정확한 원인 및 정도확인을 위해 CT촬영 하기로 함  - 마취전검사 진행시 신장수치의 상승이 확인되어 CT연기 및 초음파검사 진행    [복부초음파_Urinary system]  Imaging Dx &amp; DDx  - Acute renal failure / Acute tubular necrosis  Comment  1. 신장 크기 평가 어려움 (0.63 kg)  2. 신장 모양, 혈류 양호하나 피질 에코 상승되어있음, 급성 신부전의 가능성 고려됨  Radiologist: 이현아, DVM, MS    A)  - 탈수로 인한 급성신부전의 가능성이 있어서 수액처치와 항생제처치로 상태 모니터링 예정  - 추후 시간이 지나면서 증상 호전없으면 예후는 좋지않을수도 있음  </t>
  </si>
  <si>
    <t xml:space="preserve">박미연 (ref.태양)                       </t>
  </si>
  <si>
    <t xml:space="preserve">간장                                    </t>
  </si>
  <si>
    <t>좌측 요척골 골절(Lt. radial and ulnar fracture)</t>
  </si>
  <si>
    <t xml:space="preserve">태양동물병원 레퍼 왼쪽발목골절  1,00,0000원 -선결제 준민    Dr.조서현    Subjective)    CC : 좌측전지골절  HPI : 오늘 새벽에 3층에서 낙상이 발생한 것으로 보임. 새벽에 밖에서 움직이지 못하는 채로 발견. 지역병원에서 좌측 전지 분쇄골절 소견들으셨음. 얼굴쪽 창상 및 발바닥 열상도 발생한 것으로 보인다고 말씀하심.     Vaccine : all done, DW O  condition : indoor, 옥상만 가끔 외출. 동거묘 9마리.  Diet : 여러가지 먹는편.    GC: Alert,  normal Urination/Defecation/Appitite/Vommiting  SK : 얼굴쪽 피부 열상,   EENT : None  MS : 좌측 전지 파행.  CV : None  RE : 예전에 폐렴으로 입원 병력. x 2 yrs ago  GI : None  UG : None  NV : None    Objective)    Physical examination    GC : Mentation= Alert,    /BCS= 3/5   /MMC= pink    /PLR= Normal     /CRT &lt;1.5sec    /Skin turgor= normal  SK : Puncture wound on posterior site of Lt. thoracic limb  Skin abrasion on hindlimb.   Skin abrasion on nostril area  EENT : NRF  MS : Swelling on Lt. thoracic limb. non-weight bearing lameness.   Pain elicited by Lt. Thoracic limb palpation.  Lt. hindlimb foot swelling.  CV : NRF  RE : NRF  GI : NRF  UG : NRF  NV : NRF    Laboratory examination  CBC :   Elec :  B-gas :  S-chem :  Coag :    Radiographic examination  : Distal Radius-ulnar fracture on left site. (diaphyseal fracture, Oblique, communited)   : Lt. Metatarsal fracture (2nd,3rd,4th metatarsal fracture)    Assessment)  Dx)  Left Radius-ulnar open wound fracture  Lt. Metatarsal fracture    Plan)  내일 수술 예정입니다. 밤 12시 식이 이후 NPO 부탁드립니다.     내일 안승엽 과장님께서 인계받으시고 수술 진행 예정입니다.     하루 입원 이후 내일 수술 진행예정 입니다.     혈액검사 등은 내일 술전에 진행 후 보호자님 상담 및 동의서 작성 11시에 진행될 예정이며, 수술비용 상담 후 결정해 주시면 됩니다.     선납금 100만원 내시고 가셨습니다.  </t>
  </si>
  <si>
    <t xml:space="preserve">임종민                                  </t>
  </si>
  <si>
    <t xml:space="preserve">시나몬                                  </t>
  </si>
  <si>
    <t>환경상의 상해(Environmental Injuries)</t>
  </si>
  <si>
    <t>피부사상균증(Dermatophytosis)</t>
  </si>
  <si>
    <t xml:space="preserve">S&gt;  - 음식점 옥상에서 발견  - 양쪽 귀 끝 곰팡이 병변 의심  - 등쪽에 천공부위 확인    O&gt;  - FIV/FeLV : Negative  - SAA 64.4    A&gt;  - 교상으로 인한 천공으로 생각됨  - 사강이 넓어 데일리 드레싱 필요  - 곰팡이 감염 의심    Tx&gt;  - C100 소독후 마누카 드레싱  - Cepha 0.07ml iv  - H/S 5ml iv     P&gt;  - 익일 10시 반 드레싱 예약  </t>
  </si>
  <si>
    <t xml:space="preserve">원효진                                  </t>
  </si>
  <si>
    <t xml:space="preserve">S&gt;  - 기력저하 / 30m정도도 못걸어가서 벽에 얼굴기대면서 안절부절하며 힘들어함  - 현재까지 특별히 아픈적은 없었음  - 슬개골 탈구이외에 진단받으신 질환은 없음  - 구토/설사없음  - 실내생활  - 일반사료    O)  - Mental : alert  - T 38.7 , HR 160(no murmu)r , RR 30  - BP 126  - BCS 7~8/9  - MMC pink , CRT&lt; 2sec  - 탈수평가 : &lt; 5%    2. 혈액검사  - CBC 정상 (PLT clumping)  - Lactate 3.0  - ALT 333  - CRP 정상    3. 영상검사  [방사선검사]  Finding &amp; DDx  - VHS 10.5  - pharyngeal collapse  - bronchial collapse  - mild pectus excarvatum  - mild hepatomegaly    Comment  - pharyngeal collapse와 bronchial collapse 가 확인되어 저등도 만성 저 산소증을 겪을 수 있으며, 추후 기침이나 호흡 이상 등의 증상이 발생할 수 있음.   - 저등도 간종대가 관찰되어 간수치 확인필요.     [복부초음파]  Finding &amp; DDx  - mild vacuolohepatopathy (hepatomegaly and fine echotexture,  저에코로 나온 부분은 피하 지방의 고에코 변화 때문에 초음파 빔감쇄되어 과소평가된 것으로 판단됨,)  - Lt ADG 4.7 mm  Rt ADG 4 mm  - UB sludge (중력 방향으로 움직임)  - mild sublumbar lymphadenopathy  - nonspecific duodenal speckles  - 이외 특이소견은 확인되지 않음    Comment  - vacuolohepatopathy 의 감별 위한 갑기저, 고지혈증, 만성 간손상 질병 등의 감별 필요.  - 방광내 소량의 슬러지 확인되어 요검사 추천될 수 있음.     Radiologist : 윤학영, DVM, PhD      Dx/Ddx)  - Pharyngeal collapse  - Bronchia collapse  - Soft palate elongation    A)  - 현재 두드러진 임상증상은 없는편으로 생각되며 금일 나타난 활동성저하는 호흡기계의 관류저하로인한 이벤트로 생각됨  - 상부호흡기계의 해부학적 구조이상뿐 아니라 비만이라는 요소가 가중되어 현증을 유발하였을것으로 생각됨    Tx)  - 내복약으로 Theophyline 7.5mg/kg bid 처방  - 3일분은 먹여보시면서 과민반응 체크하시고 양호할시 추가처방 예정  - 한방센터에서 고압산소치료 30분 진행    P)  - 식이와 운동병행으로 다이어트 권장해드림  - 호르몬 평가위해 7월30일 오후3시 재진(김성수원장님)    </t>
  </si>
  <si>
    <t xml:space="preserve">이경선                                  </t>
  </si>
  <si>
    <t xml:space="preserve">나대                                    </t>
  </si>
  <si>
    <t xml:space="preserve">298,000원 결제완료 - 혜민      -야간진료비 안내완료  -혈액검사/주사처치 비용 각각 안내완료    CC) 구토/기력저하    S)  -익일 오전 구토 1회 확인. 이후 추가 구토 확인되지 않음  -구토 양상: 노란색 물 과 사료 그대로 확인  -낮에 간식 소량 섭취. 그러나 저녁 간식 제공 시 헛구역질 확인  -식이: 아침/저녁 하루 2회 제공 (아침 7-8시)  -낮에 배변 1회 확인. 배변 형태 양호. 특이사항 없음  -병원 내원 전에는 걷지도 않고 전반적인 기력저하 확인  -그러나 병원 내원해서는 아이 활력은 조금 개선되어 보임  -접종: 1 년 단위로 추가 접종 진행  -심장사상충: 하트가드 1달 간격으로 복용  -저번 달도 심장사상충 복용 진행  -외부기생충: 관리 X  -주택에서 생활. 주택 앞 마당에서만 산책 진행  -작년 4-5월 중 혈액검사 및 스케일링 진행    [2018.7.10 주간내원]  - 아침에 4번 토하고 낑낑거리고, 밥은 안먹고, 어제 병원에서 좀 먹은 닭가슴 모두 토해냄.   - 아침에 배변했는데 정상변      O)  -Bw: 2.4 kg  -Mental: alert. responsvie. but depressed  -No dehydration  -Ascultation: normal. no crackled sound  -HR: 138. BP(#2): 120  -Pale pink MMC. CRT&lt; 2sec  -Temp: 40.1. RR: NRF  -Ab pain: (+)    -Appetite: Chicken can (+)    B/E)  -Leukocytosis: WBC (17.60)  -Blood smear: band cell &gt;  -Electrotlyte: HypoCl (107)  -Chemistry: ALT (172)  -CRP: Abnormal (&gt;200)  -CpL: normal (&lt;50)    Tx)  -Cefazolin 20mg/kg IV sid  -Famotidine 0.,5mg/kg IV sid    C/E)  -병원 내원 시 아이 움직임 확인되며 집에 있을 때 보다 활력 양호하고 치킨 캔에 대해서 자발 식욕 확인. 그러나 아이 체온 40도 이상 및 급성염증인자 수치 높게 확인됨   -CRP 상승과 관련하여 원인 감별 위해 주간 추가 영상검사 진행 권해드림   : 그러나 비용부담으로 금일 입원 진행은 불가   : 내일 주간 내원하여 방사선촬영/영상검사 진행 예정   : 당일 예약 불가로 외래 접수 시 대기시간 발생 가능성 미리 고지드림    P)  -내일 주간 내원하여 추가 검사 진행 예정     [방사선검사]  Finding &amp; DDx  - mild tracheal collapse/redundant trachealis dorsalis membrane  - bilateral renal calculi  - CKD (small kidney   LK : L2 = 2.7    RK : L2 = 2.6)    - peritonitis/pancreatitis at the cranial and right abdomen  (loss of serosal detail at the cranial abdomen, heterogenous opacity at the cranial and right abdomen)  - IVDD suspected./dorsal bony spur  L4-5 ( radiopaque mateiral at the intervertebral canal between L4-5    [복부초음파_위장관만]  Finding &amp; DDx  - ascites at right cranial abdomen  - peritonitis at right cranial abdomen (hyperechoic fat)  - duodenitis (hyperechoic mucosa, fluid filled duodenum   - early and mild pancreatitis (hypoechogenicity, normal size)  - mild gastritis (thickened gastric wall)   - decreased GI motility      Comment  - 오른쪽 전 복강의 복수와 복막염 소견이 확인됨.   - 가장 가능성이 높은 원인은 십이지장염과 췌장염이나, 십이지장은 앞쪽 굽이 부분의 천공은 초음파상 명확히 확인되지 않아 완전히 배제할 수 없음. 그러나 천공의 뚜렷한 증거로 볼 수 있는 free gas 등은 명확히 확인되지 않음.   - 현재 췌장염 키트상 음성이라면 초기 췌장염의 가능성이 있고, 오른쪽 앞쪽 복강의 복막염이 컨트롤 되지 않는다면 추후 췌장염이 심해질 수 있음.   - 십이지장 이하 장분절의 이상소견은 확인되지 않음.   - 복수 검사, 복수 PCR, 조영검사 등이  천공 배제 및 감염체 감별에 도움이 될 수 있으며, 대증 처치시 단기 모니터링에서 개선이 없다면 CT 촬영 추천됨.   - 우연히 보인 담낭은 담낭염과 다량의 담낭 슬러지 소견을 보이고 있었음. 간수치 확인필요.    Radiologist : 윤학영, DVM, PhD      </t>
  </si>
  <si>
    <t xml:space="preserve">까뮈                                    </t>
  </si>
  <si>
    <t>총상(Gun shot wound)</t>
  </si>
  <si>
    <t xml:space="preserve">S)  - 어제 제보받아서 구조해오심  - 강화에있는 베스트동물병원(강화군에서 지정한 유기동물보호소)에가서 아이 데리고오심  - 제보받기론, 밭을 엉망으로 만드는 강아지를 잡아달라고 누군가 의뢰하여 총상을 입혔다고함.  - 7/8 발생했으며, 유기견인지 주인이 있는지는 모름.    O)  1. 신체검사  - HR 138 / BP 100 / BT 38.5 / RR 약90회  - MMC pink, 잇몸말라있음    - 진드기 11마리  - 생식기에서 혈액성 삼출물    2. 혈액검사  - Regenerative anemia (PCV 28.5)  - 간수치 증가 (ALP 265 / ALT 208)  - CRP 187.8  - BUN 41.0    - 4DX : HW (+)    Tx)  1. 수액  - TLK 28ml/hr  - N/S 16ml/hr    2. 주사처치  - Cefazolin 30mg/kg  - Famotidine 0.5mg/kg  </t>
  </si>
  <si>
    <t xml:space="preserve">박승혜                                  </t>
  </si>
  <si>
    <t xml:space="preserve">응급내원     S)   - 학교에서 밥주던 아이. 한두달전부터 발견, 경계가 심함   - 오늘 9시 30분에 쓰러져있는 것 발견, 아무런 히스토리 모르심     O)  - BT 32 P 120 R 18   -&gt; 가온하여 38도까지 체온 상승   - Mental : stupor   - 10%이상 탈수   - BG 22   - FPV (+)     Tx)   - 90 ml/kg 로 탈수교정 for hrs   - 0.5 g/kg 로 4배 희석하여 혈당 모니터링하며 50미만일시 투여   -&gt; 이후 5%DS로 유지       A)   - 약 오후 3시 이후부터 진한 녹색 구토 여러번. 심한 축동 지속되며 의식상태 감소하던 중 약 1시간뒤 호흡정지   -&gt; 심폐소생술 진행하였으나 소생반응없어 10분 진행 후 중단. 보호자분께 사망 안내드림       - 단체화장 진행   </t>
  </si>
  <si>
    <t xml:space="preserve">퍼플캣                                  </t>
  </si>
  <si>
    <t xml:space="preserve">446,400원 결제 -준민    원보호자분 010-8631-2173 문초연 님     일주일째 사료를 안먹는다고 하심    CC)식욕부진    S)  - 보호자분이 구조해서 임보를 맡긴 상황. 호텔에 온지 한달됨  -조금씩이라도 먹었는데 최근 5일간 건사료 안먹고, 잘먹던 간식도 잘 안먹음  -2~3일전부터는 츄르 외에는 안먹음  -소변만 보고 대변 안봄  -작년 스케일링  -우울증 약을 3일간 먹인적 있음  -잠복고환 수술, 방광염  -접종 및 항체검사 완료    O)   - T 38.5 / P 180 / R 36   - gallop sound   - 5% dehydartion / MMC yellow   - BA  : leukocytosis (WBC 21) / neutrophilia   : BUN 감소 (9.1)   : ALT 증가 (369) / AST 증가 (116)  : Hyperbilirubinemia (2.8)   : Hypochloremia (105)     [방사선검사]  Finding &amp; DDx  - no remarkable findings    [복부초음파]  Finding &amp; DDx  - hepatic lipidosis/hepatitis  - mild and early pancreatitis (hypoechoic pancreas and normal size)  - polypoid cystitis  - sublumbar lymphadenopathy    Comment  - 간의 고에코 변화로 지방간 소견이 확인되며, 저등도 췌장염 소견인 확인됨.   - 방광의 배쪽 벽에 불규칙한 폴립성/폴립성 방광염 의심 병변이 확인됨. 요검사 추천됨.     Radiologist : 윤학영, DVM, PhD    A) Hepatic lipidosis   - 황달의 원인으로 생각되며, 식욕부진이 원발인지, 이차적인 증상인지 알수는 없으나 피딩튜브 장착 후 식이 급여 및 간보호제 복용하며 tbil 모니터링 예정   - 원보호자가 아닌 호텔 사장님이 데리고 오시는 점. 검사 진행하기전 꼭 전화상담 먼저 진행하여야 함       P)   - tBil 재측정 및 식욕 촉진제 추가 처방 여부 결정 / 필요시 보호자분께 말씀드리고 췌장염 키트 검사 진행   </t>
  </si>
  <si>
    <t xml:space="preserve">최현수 (ref.해)                         </t>
  </si>
  <si>
    <t xml:space="preserve">[refer.] 해AH    의뢰병원관련  - 진료전 전화완료( O )   - 진료후 전화완료( O )     주호소)  - 열흘 정도 식욕부진. 물만 먹는 상태.  - 활력 저하    현증경과)  - 배변 거의 없다가 어제 약간 묽은변.  - 마지막 발정은 정확치 않음.    예방접종)  - all done.    사료)  - 새니메드 알러지.    O)  1. 신체검사  - Mental : depressed   - T , HR , RR  - BP 130mmHg  - BCS 4/9  - 탈수평가 : 8%    2. 혈액검사  - 의뢰병원 결과 (18.7.10)   CBC : WBC 84250, HCT 43.39, PLT 280   S/C : BUN 56, CREA 1.1, ALB 2.1, Glo 6.0,  Ca 12.1   Electrolytes : Na 133, K 5.5     - CBC : WBC 67470, PLT 680, left shift w/ toxic change    - S/C : BUN 60, CREA 0.8, iP 7.5, Glo 5.3    - CRP 118.4    - cPL &lt;50    - D-dimer 0.7    - PT, aPTT normal      3. 영상검사  [방사선검사]  Finding &amp; DDx  - discospondylitis/IVDD and spondylosis of C6-7-T1  - bilateral renal cacluli  - mass effect of caudal abdomen  - ascites/peritonitis/mass effect (loss of serosal detail)    Comment  - 마취 중 환자를 다룰때 특히 경추 주의 필요.     [복부초음파]  Finding &amp; DDx  - GB sludge  - cholecystitis  - nephritis/CKD  - bilateral renal calculi  - Lt ADG  4.7 mm    Rt ADG 3.7 mm  - severe uterine complex (pyo, hemo, muco, etc..)  - severe sublumbar lymphadenopathy  - chronic/chronic active pancreatitis  - hepatic cyst (benign/malignant)  - enteritis  - splenic nodules (malignant/benign)    Comment  - 자궁 축농증 가능성이 매우 높으며, 현재 자궁의 확장이 심하여 파열이 발생할 가능성 있음.   - 자궁 각이 크고 복압이 높아, 자궁의 등쪽 벽의 이상여부를 모두 명확히 확인하긴 어려웠음. 수술 중 육안 확인 필요.   - 요추하 림프절 병증은 자궁축농증 떄문으로 판단됨.   - 신장, 담낭, 장 분절의 염증 의심 소견들이 확인됨.  - 만성 췌장염 소견이 확인되나, 자궁축농증에 의해 만성 활성형 췌장염으로 발전했을 가능성이 있어, 췌장염 감별 필요.   - 비장 결절들의 target sign의 형태를 띄고 있어 악성 종양 배제할 수 없음.     Radiologist : 윤학영, DVM, PhD  VIP동물의료센터 영상의학과 1과장   건국대학교 수의영상의학과 겸임교수  Direct : 02-953-0075 (내선 204)  E-mail: vip_radiology@vipah.co.kr    Dx/Ddx)  Pyometra    A)  - 자궁축농증 확인되어 금일 수술 진행.      Sx) OHE  1. Anesthesia   1) Premedication      - Butorphanol 0.2 mg/kg IV      - Midazolam 0.2 mg/kg IV      - Cefazolin 30 mg/kg IV   2) Induction: Propofol 6 mg/kg IV   3) Maintenance: Isoflurane    2. Surgical procedure  - Dorsal recumbency positioning  - Routine procedure of OHE using Ligasure  - AB wall closure by simple continuous suture w/ Maxon 3-0  - SQ closure by simple interrupted sutures w/ Maxon 4-0  - Skin closure w/ skin stapler    3. Surgical findings  - 좌측 자궁각의 심한 확장  - 상대적으로 우측 자궁각의 비후는 미미한 편  - 좌측 자궁각 내 녹색의 농성 삼출물 다량    4. Comments  - 수술은 멸균적으로 진행 되었으며, 향 후 입원 관리 하면서 sepsis로 진행되는 지에 대한 모니터링 필요.    Operator)  안승엽, DVM, PhD  VIP동물의료센터 외과 과장  Direct: 02-953-0075 (내선 203)  E-mail: vip_surgery@vipah.co.kr    Rx)  - 식이 : NPO    Tx)  - 수액처치 : N/S 5ml/kg/hr; 13.5ml/hr  - 주사제 :    Cefazolin 20mg/kg IV    Famotidine 0.5mg/kg IV   Tramadol 4mg/kg IV    P)  - 입원  ; 전해질, CRP, D-dimer  </t>
  </si>
  <si>
    <t xml:space="preserve">김애영 (ref.청계몰리스)                 </t>
  </si>
  <si>
    <t xml:space="preserve">주디                                    </t>
  </si>
  <si>
    <t>동맥관 개존증(Patent Ductus Arteriosus)</t>
  </si>
  <si>
    <t xml:space="preserve">[refer.] 청계 몰리스    의뢰병원관련  - 진료후 전화완료( O )     주호소) PDA    현증경과)  - 입양하신지 한달 반됨.  - 몰리스에서 2개월령부터 선천성 심질환으로 분양이 되지 않아 1년 가까이 샵에서 지낸 아이로 보호자분이 입양하심.    - 데리고 왔을때 헉헉거림이 있었으나, 미용 이후는 괜찮아짐. 최근 다시 습해지고 더워지면서 헉헉거림 있음.  - 잘때 안정된 호흡 관찰되기도 하나, 대부분은 약간 빠른편  - 활력, 식욕 / 배변, 배뇨 모두 양호    예방접종)  - all done. HW / 외부 진드기 매달 예방중.    사육환경)  - indoor. 동거견 1마리 (말티즈)    사료)  - 블랙우드 (연어) + 소간파우더 ; 눈물 많아서.  - 간식 먹고 나면 눈물량 증가. 얼굴 주위 가려워하기도.    O)  1. 신체검사  - Mental : alert  - HR 144bpm, Auscultaion : continuous murmur (bilateral, G VI)  - HR 144bpm, RR 48  - BP 124mmHg (HDO)  - BCS 3/9  - MMC pale pink  - 탈수평가 : 5% 미만    2. 혈액검사  - S/C   azotemia (BUN 32.9, CREA 2.5)    - SDMA 17    - proBNP pending    그외 lab data 참조      3. 영상검사  [방사선검사]  Imaging Dx &amp; DDx  - Cardiomegaly  - Cardiogenic pulmonary edema  - Stifle arthritis / Patellar luxation / CCLR  Comment  1. VHS 14.0  2. RA, MPA의 심한 bulging  3. 양측 폐 후엽의 중등도 폐침윤 확인됨  4. 고관절 양호, 우측 슬관절 내 joint effusion 확인됨    [복부초음파_Full scan w/o GI tract]  Comment  - No remarkable findings    [심장초음파]  Findings  날짜 18-7-13   LA/Ao 2.4    LVIDd inc% 114.3    LVIDs inc% 93.7    LVIDd/Ao 3.4    LVIDDN 3.3    LVIDSN 1.8    EDVI 445.7    ESVI 117.7    RWT 0.3    LVMI 413.9    E peak 155.9    E/A 1.0    E/IVRT 4.1    E/E' 24.6    E'/A' 0.6    Tei index 0.5    MR d,e MR vel 5.5    FS 42.5    EF 73.6    AV vel, profile    PV vel, profile 3.6      Imaging Dx &amp; DDx  - Patent ductus arteriosus  Comment  1. 폐동맥 내 L to R PDA 파형 관찰됨 (systolic 5.09 m/s)  2. MV annulus 확장에 의한 severe MR 관찰되며 심한 LA, LV 확장 동반됨 (우심의 압박 관찰됨), 이완기능 저하 Stage 2 확인됨  3. LA 압력의 심한 상승에 의한 심인성 폐수종 발생한 것으로 판단됨  4. Bubble study 진행 시 VSD, ASD 등의 선천성 질환 추가적으로 관찰되지 않음    Radiologist: 이현아, DVM, MS  VIP동물의료센터 영상의학과 2과장  Direct: 02-953-0075 (내선 204)  E-mail: vip_radiology@vipah.co.kr      Dx) PDA (L to R shunt), renal azotemia      A)  - 촉진으로도 느껴지는 심한 thrill, 청진상 G VI의 양측 murmur. 심초 및 bubble study 결과 PDA L to R shunt 진단,  수술 가능할 것으로 판단됨.   - 1년령까지 상당한 시간 지나면서 심비대 심화. 좌심방 압력 심한 상승 확인되고 있으며, 이로 인한 심인성 폐수종 확인됨. 최대한 빠른 수술적 교정 필요할 것으로 판단.  - 또한 질소혈증 및 SDMA 상승 확인, CRS로 판단되며 PDA 교정 이후 평가 필요.  - 일주일 심장약 처방하여, 질소혈증 재평가 후 수술 상담 진행.  - SRR, 충분한 음수 공급에 대한 교육 진행.      Rx)  - 내복약 :   Furosemide 2mg/kg BID   Spironolactone 1mg/kg BID   Enalapril 0.5mg/kg BID   Pimobendan 0.3mg/kg BID    P)  - 7/19 10시 재검  ; B,C / 흉방 체크, 가능하면 요비중 체크   ; 10시반 조서현 과장님 앞 PDA 수술 상담  </t>
  </si>
  <si>
    <t xml:space="preserve">허진                                    </t>
  </si>
  <si>
    <t xml:space="preserve">코카                                    </t>
  </si>
  <si>
    <t>황달</t>
    <phoneticPr fontId="1" type="noConversion"/>
  </si>
  <si>
    <t xml:space="preserve">단체화장 하시고 66000원 결제하셨는데  개인화장으로 바꾸고싶다고하심  엔젤스톤과 통화후 전화주실예정  카드로 106,000원 결제하셨는데 카드취소후 40000원만 재결제해주세요        - 지난주 토요일부터 식욕부진 구토, 설사(피섞임)  - 월요일 지역병원에서 탈이났다고 약만 처방받으심  - 5월말 혈액검사 (피똥 때문에) 시 별다른것은 없었다 함  - 이후 괜찮다가 오늘은 눈도 피부도 노랗게 됨  - 산책 가끔함  - 사상충 접종하지 않음  - 중독가능성은 낮다 함  - 중성화수술했는데 가끔 생리혈이 보이기도 한다 함    O)  - MMC : jaundice  - x-ray :   - T 40.1 R 60(노력성)  - blood test : HCT 21                     MCV 80                     ALP,ALT : mild한 상승                     T. bil : 12.46  - blood smear : 적혈구 대소부동증                          다수의 spherocyte                          적혈구 응집  - CRP :  &gt;200  - cPL : &lt;50                        A)  - IMHA 가능성 높고, babesia, 심장사상충 감별진단 필요     CE/P)  - 어느정도의 위험부담은 수반하더라도 치료하면 나아질수 있는 확률은 높다는 설명에도  긴 치료기간과 검사 및 치료 비용부담으로 안락사 원하심.    </t>
  </si>
  <si>
    <t xml:space="preserve">김정연                                  </t>
  </si>
  <si>
    <t xml:space="preserve">256,000원 결제 -준민    CC)길냥이 구조    S)  -풀숲에서 밥주시던 길냥이가 새끼를 낳음  -2주 정도 전부터 걸어다니는 것 보셨음, 동배 새끼는 컨디션 양호  -어제 저녁에 길에 쓰러져 있는 것 발견, 오늘 아침에 나오니 그 자리에 계속 있고 아직 살아 있어서 데려오심    O)  -T 34.5, P 152, R 54  -BG 124  -CBC: anemia(HCT 21)  -5% dehydration    -양안 결막 부종 및 충혈  -콧물이 코 주변에 묻어 있음  -노력성 호흡/ 빈호흡 관찰됨    - 흉부방사선  : 폐전반적으로 심등도의 폐침윤 관찰됨    A) 기력저하, 탈수, 빈혈, 폐렴 susp.  - 흉부방사선 상 심한 폐렴 소견 관찰됩니다. 2-3일정도 항생처치 및 호흡기 치료 진행하면서 상태 평가 후 예후판단.  - 현재 호흡상태 불량하므로 예후 좋지 않을 것으로 생각됨.  - 호흡기 PCR 안내드렸으나 비용부담 있으셔서 추가적인 사항 발생시 동의 하에 진행 예정    tx.  - nebul(genta 0.5+muco0.5)    P)  - 호흡 모니터링, SAA 진행 예정    [야간 by 홍]  - 금일 PM 10시경 사망   - 단체화장예정    </t>
  </si>
  <si>
    <t xml:space="preserve">정수빈                                  </t>
  </si>
  <si>
    <t xml:space="preserve">무늬                                    </t>
  </si>
  <si>
    <t>홍채위축(Iris Atrophy)</t>
  </si>
  <si>
    <t>홍채위축</t>
    <phoneticPr fontId="1" type="noConversion"/>
  </si>
  <si>
    <t xml:space="preserve">1.CC : 심장 및 노령견검진    2.HPI   - 상세병력 내원전 챠트 입력/영상자료 참고  - 주치의 변경 후 체계적인 관리가 되지 않아 전원하심    3.PHI   (1)MED : 프릴리움 + pimo 0.2mg/kg bid  (2)SUR : 중성화  (3)TRU : -  (4)VAC : -, HG, 외부기생충 (+)  4.Diet : 영상자료 참고  5.EH : indoors, 산책배뇨만 함  6.Systemic   (1)GEN : 입이 짧음, pimo 복용 후 체중이 증가함  (2)Skin :  (3)Nervous : -  (4)EENT :  (5)RES : -  (6)CV : 가끔 기침, 음수시에만  (7)GI : -  (8)UR : -  (9)REP : -  (10)MS : 슬개골탈구  (11)NS : -    S)  - BAR, 약간 예민한 편 (BCS 5/9)    O)  - Apical beat midly increased  - G II/VI holosystolic murmur in Lt apex    [심장초음파]  Findings  날짜 18-7-16   LA/Ao 1.3    LVIDd inc% -33.7    LVIDs inc% -49.9    LVIDd/Ao 1.2    LVIDDN 1.0    LVIDSN 0.5    EDVI 25.5    ESVI 3.7    RWT 0.9    LVMI 92.8    E peak 60.6    E/A 0.8    E/IVRT 0.9    E/E' 14.8    E'/A' 0.7    Tei index 0.8    MR d,e MR vel 5.6    FS 51.3    EF 85.4    AV vel, profile 1.2    PV vel, profile 0.9    TR d,e TR vel 3.5    SPAP 54.8      Imaging Dx &amp; DDx  - Degenerative bivalvular disease   - Pulmonary arterial hypertension  Comment  1. moderate MR 확인되나 LA의 크기, 압력 양호함, Stage1의 이완기능저하 확인됨  2. TR의 속도는 초기 폐고혈압 상태로 확인되나 TR의 양이 많으며 RVD/LVD 2.36 으로 우심의 확장이 관찰되어 폐고혈압의 진행 관련하여 모니터링 추천됨    [복부초음파_Full scan]  Imaging Dx &amp; DDx  - Hyperadrenocorticism  Comment  1. 우측 부신 전극 종대 (11.2 mm) 관찰되나 간의 에코, 텍스쳐 양호  2. 그 외 복강 내 이상소견 관찰되지 않음    Radiologist: 이현아, DVM, MS    A)  - 검사결과 전반적으로 양호한 상태  1. 심장  - 경미한 MR, 중증도의 TR, 경~중증의 PH 확인됨  - 기존관리 유지하되, pimo는 표준용량으로 복용 (0.3mg/kg)키로 함  2. 부신  - 관련 증상 및 쿠싱의 증거는 없음  - 하지만 크기 증가 중 (과거 7.5, 8mm 등)이므로 모니터링 필요  3. 현재 아침에는 각종보조제와 야채위주, 저녁에는 100% 단백질 주고 계신데 아직 단백질 급여에 문제가 될 상태는 아니나 장기적으로 단백질 비율 조절 및 끼니마다 나누어 급여 권장    P)  - 정기 검진은 3개월 간격 (혈검, SDMA, 부신 확인 등)  - 심장은 BNP 결과에 따라 짧아야 6개월 주기로 검사  - 과거 방광천자시 심하게 멍든 적 있어 가능한 피할 것              </t>
  </si>
  <si>
    <t xml:space="preserve">김상미                                  </t>
  </si>
  <si>
    <t>흉선종(Thymoma)</t>
  </si>
  <si>
    <t>흉선종양</t>
    <phoneticPr fontId="1" type="noConversion"/>
  </si>
  <si>
    <t xml:space="preserve">CC)  식욕없음 기력없음 호흡안좋음  목요일부터     CC : 식욕부진, 기력저하, 호흡곤란  HPI :  - 목요일부터 밥을 안먹고, 기운이 없고, 가끔 헥헥거려요. 지금은 아무것도 안먹고 우유만 조금 마셔요.  - 구토는 없었고, 배변도 정상이었어요.   - 평소에 목에 뭐 걸린 듯이 기침 켁켁거리긴 했었음. 청색증 없었고, 잘 때 호흡수는 잘 모르겠어요.   - 목요일 저녁에 들어가니까 축 쳐져있었어요.   - 3년 전에 데려오셨고 그 때 심장사상충 예방 때문에 병원 갔을 때 4살 정도라고 들었어요.     MED: -   SURG: - (중성화수술 여부는 잘 모르심. 그러나 생리를 하는 것 같음)  VAC: all done, no boosting, hw (입양 첫 4회 정도만)  ENV: indoor, alone  DIET: 건사료, 가끔 캔사료    GC: tachypnea, BAR  SK: -  EENT: -   MS: -  CV: -  RE: -  GI: -  UG: -  NV: -    O)  1. 신체검사  - GC : Mentation= BAR  /BCS= 5/9   /MMC= pink   /CRT= 1.0 sec  /Skin turgor=NRF  - T 38.2 P 144 R 60 BP 130 mmHg (#1)  - Auscultation: bilat. murmur g4, bilat. cranial to meddle lung lobe corse crackle    2. 혈액검사  CBC  - WBC 59320  - PCV 30.6  - PLT 60.4  - #Ret 57600    S/C  - Glu 94  - BUN 10.4 Cre 0.7 Ca 9.2 IP 3.7  - ALT 40 ALP 176 Tbil 0.15  - Tp 6.8 Alb 2.5  - Tchol 199 TG 84  - Amy 446     Elec  - Na+ 142 K+ 4.62 Cl- 103    CRP 158.3    3. 방사선검사  [흉복부 엑스레이]  - 흉수 및 종괴로 인한 VHS 평가 어려움. VD 상 심장의 caudal 쪽 변이 보이고 커보이지는 않음  - cranial thoracic space opacity 증가  - VD 상 trachea의 우측 변이  - mediastinal mass susp.  - pleural effusion  - narrowed trachea    - bilat. renal calcui  - multiple radio-opaque materials in GB level      [심장초음파]  Finding   날짜 18-7-14   HR 158.00    LA/Ao 1.64    MPA/AO 1.26    LVIDd inc% -4.46    LVIDs inc% -18.12    LVIDd/Ao 2.35    LVIDDN 1.46    LVIDSN 0.78    EDVI 60.35    ESVI 11.95    RWT 0.47    LVMI 76.51    E peak 109.00    E/A 1.89    E/IVRT 3.50    E/E' 17.33    E'/A' 0.61    Tei index 0.36    MR d,e MR vel 6.83    FS 45.89    EF 80.20    AV vel, profile 138.00    PV vel, profile 120.00    TR d,e TR vel 4.00    SPAP 69.00    RVIDDn 1.03    TAPSEn 0.53    LVD/RVD 1.38    RV FS 37.99    RAD 16.98      Echo DDx  - MMVD  - moderate MR  - no evidence of increased LA pressure  - severe TR  - moderate to severe pulmonary hypertension  - ACVIM stage B2-C  - large mass in the cranial mediastinal space    Comment  - 이전 흉수의 원인으로 전종격 종괴가 관련될 가능성이 높지만, 폐성 고혈압 역시 심하여 우심부전도 흉수 발생을 가중시켰을 수 있음.  - 심한 폐성고혈압의 원인으로 단두개 증후군 및 기관 기관 협착증의 영향을 받았을 가능성 높음    Radiologist : 윤학영, DVM, PhD    4. 흉수 검사  - TNCC 15270  - Tp 5.9 Alb 2.1  - cytology: many degenerative neutrophils, no bacteria, some mesothelial cells  -&gt; exudate    A) Mediastinal mass, CVHD ACVIM stage B2  - 빈호흡 관련 청진 시 심장의 murmur 확인되고 폐전엽쪽에서 거친 수포음 확인되어 폐렴 또는 심원성 폐수종 가능성 존재함 말씀드림  - 흉부 엑스레이 상 전종격동의 opacity 상승, 기관의 우측 변이, 전종격동 mass 음영확인되었고, 흉수 확인되어 종양 가능성 높으며, 흉수천자 진행함  - 흉수는 blood tinted exudate로 확인되었으며 종양세포는 확인되지 않음  - 흉수 천자 이후에도 종격동 위치로 보이는 mass 확인되고 초음파 상에서 3.5 x 4.5 cm 정도의 경계가 명확한 mass 확인됨.   - 위치상 mediastinal lymphoma 또는 thymoma의심됨  - 심잡음 확인되어 진행한 심장초음파 상 중등도의 MR, 심한 TR 확인되었고, 심장관련 증상 명확하지 않아 ACVIM stage B2로 추정. 추후 CT촬영 위해 심장약과 좁은 기관에 대해 기관확장제 처방  - 종양의 수술 가능성 판단 및 종양감별위해 CT 촬영 및 필요 시 FNA 진행하기로 함    Rx) for 7 days  1번약: 소염제, 식욕촉진제  - pds 0.5 mg/kg PO bid  - famotidine 0.5 mg/kg PO bid  - mirtazapine 3.75 mg/dog PO sid    2번약: 심장약, 기침약  - pimobendan 0.25 mg/kg PO bid  - sildenafil 1 mg/kg PO bid  - theophylline 1 mg/kg PO bid    P)  - 다음 주 화요일 내원하여 CT촬영 후 수술가능여부 판단  - 가능할 경우 외과와 상의 후 수술일정 결정  - 필요 시 응고계 검사 후 FNA 진행        </t>
  </si>
  <si>
    <t xml:space="preserve">유현정 (ref.강북 사랑의)                </t>
  </si>
  <si>
    <t xml:space="preserve">[refer.강북사랑의AH]    의뢰병원관련  - 진료전 전화완료(O   - 진료후 전화완료(O)     주호소)  금일 아침부터 급성 구토     현증경과)  - 오늘 오전 8시까지 멀쩡함. 화장실 다녀오더니 개껌을 물고 놀다가 공복성 구토 두번    - 현재까지 대소변은 정상적으로 확인   - 평소에 아무거나 잘 씹는 아이   - 최근에 전복 껍질을 갖고와서 씹음 (언제인지는 모르심) / 엊그제 핸드폰 줄 씹는거 보신적 있음   - 이전에 아픈적 없음. 오늘 지역병원에서 수액처치를 받다가 내원하심   - 방광의 회음부 허니아 의심 소견도 들으심     예방접종)  종합 5차 접종 및 광견병 접종 진행     사료)  병원에서 추천해준 사료 퍼피사료 / 오이, 당근 정도 먹임     O)  1. 신체검사  - Mental : alert~ depressed  - T 37.9, HR 120, RR 24  - BCS 4/9   - MMC pink~pale, CRT 1s   - 탈수평가 : 5% dehydration    2. 혈액검사  - NRF     3. 영상검사  [복부초음파_Full scan]  Imaging Dx &amp; DDx  - Gastric foreign body  Comment  1. 위내 강한 shadowing을 나타내는 다수의 이물 확인되며 소장에서는 관찰되지 않음  2. 그 외 복강 내 이상소견 관찰되지 않음  Radiologist: 이현아, DVM, MS    A)  - 심한 구토/이물의심으로 의뢰되어 위내 이물 확인된 환자   - 이물의 크기가 많이 크지 않음   : 급성적으로 심한 구토 / 내원당시 의식 떨어진 점을 감안하여 증상 개선 없을시 다른 기저질환 감별 예정     Rx)  - 식이 : 인테스티날 1/2 RER TID  - 내복약 : sucralfate 2 ml PO TID     Tx)  - 수액처치 : 0.9% NS 유지 2배 (9.8 ml/h)   - 주사제   : Famotidine 0.5 mg/kg IV BID  : Metoclopramide 0.4 mg/kg IV BID  : Cefazolin 25 mg/kg IV BID     P)  - 입원 / CRP     Sx)  1. Anesthesia   1) Premedication      - Cefazolin 30mg/kg IV      - Midazolam 0.1mg/kg IV      - Butorphanol 0.2mg/kg IV     2) Induction: Propofol 6mg/kg IV     3) Maintenance: Isoflurane    2. Surgical procedure  - 내시경 진입시 흰색 선형 이물 및 사료 확인.  - 내시경 forcep 이용하여 해당 선형이물 제거 완료.  - 다수의 사료중 1개 제거 후 음식물 확인.  - 위내 공기 제거 후 내시경 종료.    3. Surgical findings  - 약 2.5cm 길이의 흰색 선형 이물 확인됨.  - 해당 이물을 제거 후 추가적인 이물은 없음을 확인.  - 위 점막의 상태 건강함을 확인.    4. Comments  - 현재 환자의 구토 등의 증상은 이물로 인한 증상이 아닐 가능성이 높아보임.   - 구토의 원발 원인에 대한 추가적인 검사가 이루어져야 할 것으로 보임.      Operator)    조서현, DVM, MS  VIP동물의료센터 1 외과 과장  Direct: 02-953-0075 (내선 203)  E-mail: vip_surgery@vipah.co.kr    </t>
  </si>
  <si>
    <t xml:space="preserve">양신영                                  </t>
  </si>
  <si>
    <t>비장종양</t>
    <phoneticPr fontId="1" type="noConversion"/>
  </si>
  <si>
    <t xml:space="preserve">CC)  안과진료본 세루 동거견  배가빵빵하다고함    S)  - 3 개월 전에는 몰랐는데 2~3 주 약간씩 배가 불러와서 살찐 줄 알았어요.   - 매주 조금씩 털을 깎아주는데 어제랑 오늘 큰 차이는 없지만 배가 너무 불렀던 것 같아요.  - 원래 아이 때부터 두 세 달에 한 번씩 구토 (위액성)를 하긴 했어요.  - 배변은 정상.   - 밥은 원래 잘 먹는데 요즘 더워서 그런지 잘 안먹는 것 같아요. 이사하고 잘 안먹는 것도 같아요.   - 원래 물을 자주 먹고, 배뇨도 자주 보는 것 같아요.   - 평소에 활발함  - 원래 잘 헐떡이는 편  - 심장사상충 예방은 어릴 때만 해주고 지금은 하고 있지 않아요.      O)  1. P/E  - T 38.2 P 96 R panting  - no murmur, no crackle  - 복부 팽만, 복부촉진 시 파동감 느껴짐.    2. B/A  CBC  - WBC 9340  - PCV 43.3  - PLT 87.4  - # Ret 113900    S/C  - Glu 85  - BUN 24.7 Cre 1.2 Ca 10.5 IP 3.4  - ALT 27 ALP 35 Tbil 0.14  - Tp 6.2 Alb 2.8  - Tchol 210 TG 51  - Amy 1391    Elec  - Na+ 157 K+ 4.51 Cl- 117  - pH 7.35 HCO3- 16 pCO2 29.6    CRP &lt; 10    3. Thoracic and abdominal radiography, Abdominal sonography  [흉복부 엑스레이]  - VHS 12.0 v  - Round RA &amp; apex    - decreased serosal detail  - hepatomegaly    [복부초음파_Full scan w/o GI tract]  Imaging Dx &amp; DDx  - Peritoneal effusion  - Splenic mass  - Omental/mesenteric mass  - Uterine mass  - Hepatic nodules (metastasis / nodular hyperplasia)    Comment  1. 상복부 복강 내 다량의 복수 관찰됨 / 주로 간, 비장 주변으로 확인되어 다량의 천자 어려움  2. 간 실질의 소수의 고에코 결절, 종양의 전이 또는 퇴행성 결절의 가능성 있음  3. 비장 실질의 결절성 변화 관찰됨, 정상 실질 부분 확인되지 않음  4. 양측 자궁각의 심한 비후 및 확장 관찰되며 종양성 변화 의심됨  5. 장간막 및 대망의 비후 및 활발한 혈류반응, 비정상적 에코 확인되어 종양성 변화 의심됨  * 현재 비장, 자궁각, 복막의 종양성 변화 관찰되나 어느 장기의 원발성 변화에 의한 것인지 감별 어려움, CT 촬영을 통한 종양성 변화의 확인 및 FNA, biopsy 등을 통한 조직검사 추천됨  Radiologist: 이현아, DVM, MS    4. Abldominal fluid analysis: blood tinted  - TNCC 10630  - Tp 7.0 Alb 3.5  - cytology: high cellularity, many mesothelial cells clumps, some macrophage &amp; neutrophils    5. Cancer detect kit: 낮음    A) Abdominal distension, Ascites, Abdominal neoplastic change susp. (mesentary, spleen, uterus)  - 복부팽만 관련 복수의심되어 복부 영상검사 진행하였으나 복수의 양은 많지 않으나 복강내 종양성으로 의심되는 변화 확인됨  - 장간막, 비장, 자궁각의 종양성 변화로 추정  - 혈액검사 상 특이점 없음  - 복수 검사 상 중피세포로 추정되는 세포 덩어리 다수 확인되나 악성도는 높지 않은 것으로 보임.   - 복수의 원인 및 복강 내 변화 악성종양여부 감별위해 ECPK 측정하였으나 낮음으로 확인됨  - 영상 상 악성 종양으로 의심되는 상황과 혈액검사, ECPK kit 음성, 임상증상 양호와 상반된 결과 보여 영상 상 종양성 변화로 보이는 곳 (비장, 자궁, 필요 시 장간막) FNA 추천드림. 또한 필요 시 CT 검사 안내  - 보호자분 가족과 상의 후 결정하시기로 하였고 추후 예약잡고 내원하시기로 함    P)  - 추후 예약잡고 내원하여 FNA 및 CT 진행하여 종양여부 감별  - 필요 시 탐색적 개복술 및 조직검사 의뢰  </t>
  </si>
  <si>
    <t xml:space="preserve">성유진                                  </t>
  </si>
  <si>
    <t>예방</t>
    <phoneticPr fontId="1" type="noConversion"/>
  </si>
  <si>
    <t xml:space="preserve">S)-다른 주인분이 유기묘를 1년정도 키우심     -당시 기초 접종 및 중성화 수술 하셨다고함     -올해 5월에 받으셔서 키우게 됨     -활력 및 식욕 , 음수력 양호     -약 2주 전에, 식이성 구토(1회)     -최근 3일정도 물을 자주 마심(200ml)     -오늘 오전에 설사(점액성 설사 봄)     -스트레스 받을수 있는 환경 , 최근 보호자 부재     -코에 crust  간헐적으로 생김     -심장 사상충 간헐적으로 예방함      -사료 : 새우맛 일반 사료 (인터넷 구매), 생새우, 츄르    O)-사상충 : -     -항체가 : all postiive (herpes weak )     -혈액검사 : NRF    TX)AD/내부기생충(파나큐어)    P) 8월 16일 오후 2시반 예약     -접종/AD         </t>
  </si>
  <si>
    <t xml:space="preserve">조윤경(ref.서울종합)                    </t>
  </si>
  <si>
    <t xml:space="preserve">423,500원 결제완료 - 다올    [refer. 서울종합ah]    의뢰병원관련  - 진료전 전화완료( X )   - 진료후 전화완료( 익일전화예정  )     주호소) 발작/의식저하    현증경과)  - 4월말에 중성화 -&gt; 일주일후 경련을 일으킴  -&gt; 밤에 24시병원을 가서 3일정도 입원했는데 원인을 알 수 없음  -&gt; MRI는 안찍는쪽으로 얘기들으셨고 4일차에 퇴원  - 이후 서울동병에서 항경련제 치료받는중  -&gt; 최근 3주가량 약을 끊고 지내왓음    - 20일만에 발작을 보임 ( 잠을 못자면 발작을 한 이력있음 )  - 오늘3시반경에 5초미만의 발작증상을 보여서 서울종합에서 주신 주사제( 항경련제+ 진통 + 프로포폴 마취?약 )를 맞혔지만 반응없어서 응급내원     예방접종)  - All done    사육환경)  - 동거묘 9마리 있음    사료)  - 베이비 사료    O)  1. 신체검사  - Mental : Depressed   - T 38.8 , HR 160 , RR 60  - BP 90~100  - BCS 2~3/9  - MMC pink , CRT &lt; 2sec  - 탈수평가 : 5% dehydration    2. 혈액검사  - 익일진행 예정    3. 영상검사  - 익일진행 예정    Dx/Ddx)  - FIP  - Hyhdrocephalus  - Cerebellar hypoplasia ( feline parvo )  - Idiopathic epilepsy    A)  - 항경련제의 Overdose로 인한 Mental stupor 상태로 생각됨  - 간독성에 대한 평가 필요    Rx)  - 식이 :   - 내복약 :    Tx)  - 수액처치 : N/S 유지 1.5배  - 주사제 : 항산화처치    P)  - 익일 평가예정    </t>
  </si>
  <si>
    <t xml:space="preserve">김현진 (ref.강북중앙)                   </t>
  </si>
  <si>
    <t xml:space="preserve">[refer.] 강북 중앙    의뢰병원관련  - 진료전 전화완료( O )   - 진료후 전화완료( 카톡 보고 )       주호소) 빈호흡 / 개구 호흡    현증경과)  - 일주일 전부터 개구 호흡  - 실내가 매우 더운 편. 장난감으로 놀면 1분 이내 호흡수 빨라지는 편.  - 어제 너무 더웠던 터라, 강북 N에 입원 호텔 맡기셨었는데 개구호흡은 없었으나, 지속적으로 호흡수 빠른 양상. 심장 검사 권장받음    - 낯선 곳에서는 밥 안먹는 편으로, 현재 공복 12-13시간.    - 작년 10월 말에 마당 길냥이 데리고 오심.  - 1월에 중성화. 봄부터 호흡수가 빠른 느낌 (잘때 30회 미만은 없었음)    예방접종)  - all done. 5월말 애드보킷.    사육환경)  - indoor. alone.    사료)  - 그라비엔   - 어스본 홀리스틱  - 습식캔 40g 1개    O)  1. 신체검사  - Mental : alert  - T 38.9   - HR 168 bpm, no murmur  - RR 70-80  - BP 194mmHg  - BCS 4/9    2. 혈액검사  - Lab data : normal (결과 참조)    - BNP negative    3. 영상검사  [방사선검사]  Comment  1. VHS 7.9  2. 기관, 기관지 양호  3. 복배상 우측 전엽의 opacity 높게 관찰되었으나 humanoid view 재촬영 시 폐야 양호하여 scapula에 의한 opacity 증가인 것으로 판단됨    Radiologist: 이현아, DVM, MS  VIP동물의료센터 영상의학과 2과장  Direct: 02-953-0075 (내선 204)  E-mail: vip_radiology@vipah.co.kr    A)  - 빈호흡 주증으로 내원한 환자로, 1차로 심원성에 대한 감별로 의뢰되었으나 청진상 심잡음 없고, BNP 양성 등 심원성의 가능성은 낮을 것으로 판단됨.  - 심장 외 빈호흡의 원인이 될 수 있는 hypoxia, 통증 등의 추가 감별이 필요.   - 최근 실내 환경이 매우 더웠던 점 고려하여 환경 개선 후 증상 지속 여부 모니터링. 지속될시 심원성 완전 배제 위한 심초음파, 그 외 SpO2 측정 등 고려됨.      P)  - F/U call 후 귀원 여부 / 재검 결정  </t>
  </si>
  <si>
    <t xml:space="preserve">조현숙 (ref. 수)                        </t>
  </si>
  <si>
    <t xml:space="preserve">산                                      </t>
  </si>
  <si>
    <t xml:space="preserve">진료 후 원장님 통화 완료    CC : 고환암  HPI : 올해 4-5월에 미용하다가 고환 커져있는 것을 처음 발견.    - 간헐적인 숨을 소리내면서 크게 들이쉬는 증상 보임. 시간 지나면 자연적으로 해소됨.  - 평상시에 걷고 뛰는 것은 이상 없는 데 가끔씩 주저 앉는 모습을 보일 때가 있음.        MED: 백내장 안약.  SURG: -  TRA: -  VAC: Unknown  ENV: Indoor  DIET: 건사료는 잘 안 먹어서 시져에 쌀 비벼서 급여.     GC: 평상시 식욕, 대소변에는 이상 없었음. 최근에 기운 없어함.  SK: -  EENT: -  MS:   CV: 기침 등의 증상은 없었음.  RE: 간헐적인 노력성 호흡  GI: -  UG: -  NV: -    O)  보호자분 시간 사정에 의해 금일 제한적인 검사만 진행되었음.    1. 신체검사  GC : Mentation= Bright, alert, responsive     / BCS= 2/5   /MMC= Pink    /PLR= Normal     /CRT&lt; 1.5 sec    /Skin turgor= Normal  SK : Mild alopecia on dorsum  EENT : Mature cataract (OU), Severe dental calculi (CI 3)  MS : Bilateral MPL G2, Cranial drawer test (-), Otolani test (-)  CV : Severe cardiac systolic murmur w/ thrill on palpation (G5)  RE : Normal lung sound on auscultation  GI : No remarkable findings  UG : Left testicle enlargement (size 4x4x4 cm)  NV : No remarkable findings  Lym: Lt. submandibular LN enlargement      2. 혈액검사  * CBC  - Mild leukocytosis (23.78)  - Moderate non-regenerative anemia (23.1)  - Mild thrombocytosis (699)    * S-chem (15 EA)  - Azotemia (BUN 57.4, Crea 2.1)  - Mild hypoalbuminemia (2.4)  - Mildly decreased T. cholesterol (100)  - Increased Amylase (1778)    * Elect  - Mild hypochloremia      3. 방사선검사  [방사선검사]  Imaging Dx &amp; DDx  - Cardiomegaly  - Cardiogenic pulmonary edema  - Sternal lymphadenopathy  - Hepatomegaly (Vacuolar hepatopathy / Steroid hepatopathy / Hepatic lipidosis)  - Testis mass  Comment  1. VHS 12.9 / Globoid heart shape  2. 심장 주변부의 중등도 침윤 관찰되며 심원성 폐수종의 가능성 높게 평가됨  3. 흉골림프절 위치의 미약한 opacity 증가 확인됨  4. 중등도의 간 비대  5. 고환 종괴의 크기 47 x 47 mm 크기로 관찰됨  Radiologist: 이현아, DVM, MS      A)  Problem list  1. Lt. testicle enlargement  2. Cardiomegaly, systolic murmur  3. Azotemia  4. Anemia    - 고환종양에 대한 복강 내 전이 평가 및 복부 장기 상태 평가 위해 복부 초음파 검사 지시됨.  - 고환종양의 수술적 절제에 대한 고려 전에 심장 및 신장에 대한 평가가 선행되어야 함.    TDx)  1. Lt. testicle mass  2. Cardiomegaly  3. Renal Azotemia      CE)  - 고환에 종양이 있는 것은 수술적 제거가 필요하지만 그에 앞서 심장과 신장의 상태가 좋지 않은 것으로 나타났습니다.  - 우선 심장과 신장에 대한 상태 평가를 받으시고 향후  예후 및 관리에 대한 상담이 필요로 합니다.  - 고환 종양 수술에 대해서는 그 이후에 다시 상담을 하도록 하겠습니다.   (보호자분께서는 아이 상태가 위험하다면 고환 종양 수술에 대한 의지는 높지 않으신 상태. 남은 여생 동안 약으로 관리하면서 지낼 수 있게끔 하길 원하심)      P)  - 심비대 및 폐침윤 개선을 위한 emperic한 내복약 처방  Rx:  1. Pimobendan 0.3 mg/kg PO bid  2. Furosemide 1 mg/kg PO bid  for 5 days    - 보호자분 토요일에만 내원 가능하시어 금주 토요일에 원상흠 팀장님 앞으로 심장, 신장 검진 예약 설정 (오전 10:30)  - 당일 심장초음파, 복부초음파 포함한 전반적인 검진 진행 예정.    - 토요일 진료 전 금식 안내 드림. (심장약은 복용하실 것 안내)  </t>
  </si>
  <si>
    <t xml:space="preserve">강한나(ref. 드림)                       </t>
  </si>
  <si>
    <t xml:space="preserve">두나                                    </t>
  </si>
  <si>
    <t xml:space="preserve">[refer.드림]    의뢰병원관련  - 진료전 전화완료(O)   - 진료후 전화완료(O)     주호소)  - 후지마비  - 심장평가 이력은 없음    현증경과)  - 금일 12시쯤 뒷다리를 못쓰는걸 확인하심    예방접종)  - No vaccine.     사육환경)  - 실내사육    사료)  - 일반사료    O)  1. 신체검사  - Mental : alert   - T 37.8 , HR240 , RR 60  - BP 120 (전지)  - BCS 7/9  - MMC pink , CRT 2sec  - 탈수평가 : &lt;5% dehydration    2. 혈액검사  - Lactate 4.6 (전지)  - PCV 52.8  - d-dimer &lt; 0.1  - Na 158 K 3.79 Cl 120  - Crea 2.5 , BUN 33.8  - Glucose 325                                         Left                                  Right                   F.pulse  Lactate  Glucose   F.pulse  Lactate   Glucose   - 5시            X           11.1        117          X        10.1         138  - 6시 30분     X           13.4         67          X          8.7          79  - 8시            X           11.1         64          X         14.1         118  - 9시            X            9.5         63          X         10.0          48       3. 영상검사  [심장초음파]  Findings  날짜 18-7-16   LA 20.3    LA/AO 2.2    IVSd 11.8    LVIDd 13.7    LVFWd 8.5    IVSs 15.9    LVIDs 4.4    LVPWs 10.3    SAM X   FS 67.8    MR d,e MR vel 2.8    E peak 90.2    AV vel, profile 0.8    PV vel, profile 1.0      Imaging Dx &amp; DDx  - Hypertrophic cardiomyopathy  Comment  1. LV free wall의 이완기 두께 9.44 mm 로 측정되며 LA diameter 18.39 mm 로 확인됨  2. 양측 papillary muscle의 심한 비후 관찰되며 hyperechoic, heterogeneous myocardial echogenicity 나타냄  3. MR은 심하지 않으며 SAM, LVOTO는 관찰되지 않음    [복부초음파_Aorta]  Imaging Dx &amp; DDx  - Aortic embolism  Comment  - 대동맥 분지부 위치의 약 1 cm 가량의 혈전 확인됨 / 해당 위치 혈류 관찰되지 않음    Radiologist: 이현아, DVM, MS  VIP동물의료센터 영상의학과 2과장  Direct: 02-953-0075 (내선 204)  E-mail: vip_radiology@vipah.co.kr    Dx/Ddx)  - HCM (Hypertrophic cardiomyopathy)  - ATE( Aortic thromboembolism / 대동맥혈전증)  - CKD    A)  - HCM 으로인한 좌심방내 혈전의 발생 가능성 높게 고려됨 (ATE)    Rx)  - 식이 : a/d can  - 내복약 : 없 음    Tx)  - 수액처치 : 0.45NS 1/3fold  - 주사제 :   furosemide 2mg/kg bid iv   famotidine 0.5mg/kg bid iv  dalteparin 100iu/kg bid sc  tPA 1mg/kg bolus (15min) -&gt; 0.8mg/kg/h CRI 진행 ( 외관상 출혈 확인되지 않음 )    P)  - 익일 cbc , SAA , (b,c,p) , 전해질 , 초음파 리첵  - Aspirin + Clopidogrel+ Rivaroxaban등의 혈전예방약 조합 추가예정  - femoral artery 통한 물리적 제거고려      </t>
  </si>
  <si>
    <t xml:space="preserve">김우빈 (ref.쓰담쓰담)                   </t>
  </si>
  <si>
    <t xml:space="preserve">1,500,000원 결제완료 - 민혜      S)  - 약먹고 난 이후 예전보다 증상은 조금 개선됨. 가끔씩은 다리 저는 모습 보임.  - 금식 완료.        O)  - B.A.R, Normal skin turgor  - T: 39.1, P: 132, R: 60  - Normal gait    - 혈액검사  * CBC: N.R.F  * S-chem: N.R.F  * Elect.: N.R.F  * Coag.: Normal      [방사선검사]  Imaging Dx &amp; DDx  - Hip dysplasia  - Patellar luxation  - Cardiomegaly    Comment  1. 우측 acetabulum의 osteophyte 확인되며 femoral head의 불규칙한 변연, 미약한 acetabulum flattening 관찰됨  2. 양측 슬개골의 내측 변위, 슬관절 양호  3. VHS 10.9, LA bulging 관찰되지 않으므로 미약한 우심의 종대에 의한 cardiomegaly 가능성 있음    Radiologist: 이현아, DVM, MS  VIP동물의료센터 영상의학과 2과장  Direct: 02-953-0075 (내선 204)  E-mail: vip_radiology@vipah.co.kr        A)  - 금일 수술 진행에 있어 특이사항 없음.        Sx) Rt. MPL repair (TBR, TTT, LI)  1. Anesthesia   1) Premedication      - Atropine 0.04 mg/kg SC      - Fentanyl 0.003 mg/kg IV      - Midazolam 0.2 mg/kg IV      - Cefazolin 30 mg/kg IV   2) Induction: Propofol 6 mg/kg IV   3) Maintenance: Isoflurane    2. Surgical procedure  - Dorsal recumbency positioning  - 우측 무릎 관절 craniolateral skin incision  - 동일한 라인따라 피하 절개  - 외측 parapatella arthrotomy 실시 후 슬관절 노출  - 얕아진 활차구에 Trochlear block recession 실시  - Tibial tuberosity의 내측면에 oscilating saw 이용하여 절골 후 외측으로 옮겨 Quadriceps-patella-TT의 alignment를 정렬한 후 1.4 mm k-wire 2개를 이용하여 고정  - 슬관절 lavage w/ N/S  - PDS 4-0 이용하여 관절낭 봉합 by simple continuous suture  - PDS 2-0 이용하여 대퇴 근막의 lateral imbrication by vest-over-pants suture  - Routine한 방법으로 피하 및 피부 봉합     3. Surgical findings  - 얕아진 활차구  - 관절 자체의 관절염은 미미한 편.    4. Comments  - 수술 후 6주 이상의 안정가료가 요구됨.      Operator)  안승엽, DVM, PhD  VIP동물의료센터 외과 과장  Direct: 02-953-0075 (내선 203)  E-mail: vip_surgery@vipah.co.kr      CE)  - 수술 잘 마무리 되었고, 오늘부터 3~5일간 입원관리 예정입니다.      P)  - Post-OP analgesia: Fentanyl CRI followed by fentanyl patch + Firocoxib    - 입원주사처치  1. Cefazolin 22 mg/kg IV bid  2. Famotidine 0.5 mg/kg IV bid  3. Taurine 1 cc IV bid    Rx:  1. Firocoxib 5 mg/kg PO sid      - 내일 CRP검사 및 드레싱 교체  </t>
  </si>
  <si>
    <t xml:space="preserve">이만호                                  </t>
  </si>
  <si>
    <t xml:space="preserve">  CC) 구토    S)  -내원 30-40분 전 구토 확인. 입 주변 침으로 흥건하게 묻어 있었음  -노란색 구토와 침 확인/ 구토 보다는 침 다량 확인  -오전부터 병원 내원 전까지 추가 구토/헛구역질 및 유연 확인 X  -식이: 일반건사료 (자율배식)   -간식: 일주일 2-3번 정도 (고양이 포 및 참치)  -최근 식이 교체 및 내원 전 간식제공 없었음  -배변은 낮/저녁 확인/ 정상 배변 확인  -환경변화: 환경변화는 뚜렷하지 않았으나 이사짐을 싸는 중이였음  -보호자 분 출국에 대해서 아이가 스트레스 받은 건 아닌지 염려되심  -가족들에게는 온순하나 평소에 다른 사람들한테는 예민한 편임  -이물 가능성: 세제.락스 섭취 가능성 적음. 이물 거의 먹지 않음  -그러나 목에 걸린 것 처럼 켁켁거림 보임    &lt;귀가 후 전화상담&gt;  -귀가 후 확인해보니 강장제 약 터져 있었음  -안에 액체 거의 남아 있는 것으로 보아 소량 섭취한 것으로 판단됨  -귀가 후 헛구역질/유연증상을 비롯한 구토는 확인되지 않음    O)  -Bw: 5.15 (cage+: 2.24)  -No dehydration/ abdominal pain  -skin (Below lower lip/ lower jaw)   :  지름 1cm 미만의 발적 확인    :  융기 소견 없으며 탈모와 같은 다른 특이사항 없음    -B/E   CBC: NRF   Chemistry: NRF   SAA:  &lt;5.0 (NRF)   fPL :  &lt;1.0 (NRF)    -Tx)   피부소독약 20ml   내복물약(위장보호제) 3ml/bid PO     C/E)  -방사선 상 식도 내 이물 확인되지 않았으며 혈액검사 결과 뚜렷한 이상 소견 확인되지 않음. 일회성 구토로 보여지며 헛구역질/유연과 같은 다른 특이사항 보이지 않아 주사처치 진행하지 않고 위장 보호제 처방해드림   : 익일 식전 1시간 위장보호제 복용 안내드림  -추가 구토/유연증상 보일 경우 재내원하여 처치 진행 필요성 안내드림    P)  -7월 18일 유선상담 진행 예정         </t>
  </si>
  <si>
    <t xml:space="preserve">달님                                    </t>
  </si>
  <si>
    <t xml:space="preserve">S&gt;  - 구토는 4~5개월전부터 시작  - 위염약을 받아먹이셨는데 (1주일가량) 반응은 있는데 지속투약하지는 않으셨음  - 먹고나서 계속 구토 일일1회가량 ( 이전에는 먹고나서 바로 토하는경향이였는데 최근에는 대중없이 토하는편 )  - 식욕은 있는데 먹지를 못함  - 2달전에는 1kg가량 빠졌음  - 물은 많이먹는듯하기는함  - 이전에 진단받은 질환은 없음  - 5년전에 동거묘 범백이여서 접종진행해주심  - 로얄캐닌 인도어 / Table food 급여없음  - 마지막변은 확인할수없음  - 동거묘가 3마리 더 있음    O&gt;  - T 39.1정상  - HCT 23.2 , WBC 32,980  - SAA &lt;5  - Lactate 6.4  - BUN 12    [방사선검사]  Finding &amp; DDx  - severe constipation/fecaloma  - 이전 개복수술의 증거가 확인됨 (하복부 봉합사)    [복부초음파]  Finding &amp; DDx  - GB sludge  - ascites (소량)  - bilateral small renal calculi  - Lt ADG 3.2 mm  Rt ADG 3.4 mm  - IBD/severe enteritis/lymphoma/mast cell tumor/other tumor (entire GI tract including small and large intestine)  - mesenteric lymphadenopathy/mesenteric metastasis  - focal peritonitis  - severe constipation/fecaloma at the ilieocolic junction or ascending colon    Comment  - 구토의 원인으로 위장관의 심한 염증/diffuse tumor 소견   - 분변검사 및 GI panel을 통한 감염성 질환 감별이 필요하며, 감염성 질환 배제된다면 IBD/ lymphoma/ mast cell tumor 등의 감별을 위한 장의 전층 생검이 필요할 수 있음.   - 심한 변정체 소견이 확인되며, 아직 딱딱하지 않다면 관장시도 될 수 있으나, 딱딱하다면 관장시도시 장 파열이 발생할 수 있고, 가장 안좋은 경우 수술적 제거가 필요할 수 있음.   - 하복부 봉합사가 관련되어 개복 수술 경력 없는지 확인필요. 변비가 해당 봉합사와 관련될 수 있을지 확인필요.   - 왼쪽 신장 정맥 주변의 비정상 혈관이 보여 PSS 감별필요.    Radiologist : 윤학영, DVM, PhD    A&gt;  - 만성적인 구토증상으로 체중이 심하게 빠진상태로 복강내 primary한 문제가 있을것으로 생각됨  - 방사선상 확인된 constipation의 원인과 폐색여부 추가확인필요  - 종양/IBD등과 constipation의 선후관계 파악필요    Tx&gt;  - N/S 유지 1.5배 탈수교정  - Cerenia 1mg/kg sc    P&gt;  - 빠른 검사진행 안내드렸으나 비용적인 문제로 당장은 어렵다고 하심   - 토요일 3시 CT촬영예정  </t>
  </si>
  <si>
    <t xml:space="preserve">쿤                                      </t>
  </si>
  <si>
    <t>청색증(Cyanosis)</t>
  </si>
  <si>
    <t xml:space="preserve">1.CC : 심장검진    2.HPI   - 올 초 호기성 건성기침으로 지역병원에서 심장검사 수행  - 만성판막질환이라 들으시고 투약 개시  : ramipril, pimo, theophylline (용량은 모름)  - 투약 후 뚜렷한 차이는 모르시나 기침은 하지 않음    3.PHI   (1)MED : for this symptoms  (2)SUR : 증성화  (3)TRU : -  (4)VAC : all+, HW+  4.Diet : 식물성사료 , table food : 사람음식 많이 주셨다가 지금은 중단  5.EH : indoors, w/ other dog  6.Systemic   (1)GEN : 식욕, 활력은 좋음  (2)Skin : -  (3)Nervous : -  (4)EENT : -  (5)RES : 빈호흡, 경미한 청색증  (6)CV : ?  (7)GI : -  (8)UR : -  (9)REP : -  (10)MS : -  (11)NS : -    S)  - BAR  - 다소 과체중, 특히 근육보다 체지방이 많은 편  - 흥분시 경미한 청색증  - Normal LN    O)  - Apical beat moderately increased  - G II/VI holosystolic murmur in Lt apex      [심장초음파]  Findings  날짜 18-7-27   LA/Ao 1.8    LVIDd inc% 26.0    LVIDs inc% -21.3    LVIDd/Ao 2.8    LVIDDN 1.9    LVIDSN 0.7    EDVI 125.5    ESVI 11.8    RWT 0.4    LVMI 172.1    E peak 109.6    E/A 1.2    E/IVRT 2.3    E/E' 19.0    E'/A' 0.6    Tei index 0.5    MR d,e MR vel 6.5    MV prolapse 3.4    MV prolapse/Ao 0.3    FS 60.1    EF 90.6    AV vel, profile 1.5    PV vel, profile 1.0    TR d,e TR vel 2.7    SPAP 34.8    PR d,e PR vel 2.1    MPAP 17.1      Imaging Dx &amp; DDx  - Degenerative mitral valve disease   - Congenital mitral dysplasia  Comment  1. moderate MV remodeling 관찰되며 severe MR 확인됨  2. LA 확장 경미하며 압력 양호, Stage2의 이완기능저하 관찰됨  3. mild TR, mild PR 확인되나 속도 높지 않음  * 선천성 이첨판 이형성에 의해 현재 상태로 진행되었을 가능성을 배제할 수 없으나 현재 이른 진행의 DMVD 가능성이 더 높게 판단됨    Radiologist: 이현아, DVM, MS    A)  - 올 1월 지역병원 검사결과보다는 MV 변성 및 LA:AO 등 소폭 진행  - 경미한 TR 추가적으로 확인  - 객관적으로는 ACVIM B1에 준하는 상태이나 지속복용중이던 pimo 영향 배제할 수는 없어 B2에 준한 관리 지속키로 함  - 경미한 청색증은 주로 비만, 호흡기 관련 문제로 생각되며 기 시행중인 다이어트 + 일반적인 BAS에 준한 관리 교육  - 아직 CHF로 진입하지는 않았으나 비교적 어린 나이부터 질환이 진행중이므로 긴밀한 모니터링 권고    P)  - BNP 결과 통보  - 기존 약 1주 분 남아있으셔서 BNP 통보시 추가 약처방 예정  - BNP가 양호하다면 심장검진은 3개월 주기 권고  - 장기적으로 줄기세포 시술 추천  </t>
  </si>
  <si>
    <t xml:space="preserve">김미경                                  </t>
  </si>
  <si>
    <t>Bedlington Terrier(베드링톤 테리어)</t>
  </si>
  <si>
    <t>간종양/DIC</t>
    <phoneticPr fontId="1" type="noConversion"/>
  </si>
  <si>
    <t xml:space="preserve">518,000원 결제완료_효정    S)  - 최근 일주일 간 식욕부진. 고기 먹다 안 먹다가 반복.   - 오늘 낮부터 갑자기 lateral recumbency.   - 밥을 안 먹어서 영양수액이라도 맞기위해 타병원 내원. 어제까지는 산책도 가능한 상황이었음.   - 최근 검진 이력 없음.     O)  1. P/E  - 내원 당시 stupor한 상태.   - MMC pale pink. 사지 말단 냉감.  - tachycardia, tachypnea.  - 혈관 모두 collapse 되어 채혈 불가함. 혈압 측정되지 않음.   - T 39.5  - 복부 촉진 시 상복부에 mass 촉진되어 영상검사 우선 진행.     2. 영상검사  [방사선검사]  Finding &amp; DDx  - spondylosis  T5-6    T10-11    L4-5-6-7  - Rt rib fx 8-9-10-11  - malunion and malalignment L5-6-7  - vertebral shortening of L6 due to previous fx, hemivertebra, or congenital hypoplasia  - large liver mass  - peritonitis  - pancreatitis  - ascites    [복부초음파]  Finding &amp; DDx  - giant liver mass  - peritonitis  - pancreatitis  - ascites    Comment  - 큰 간 종괴가 상복부 전반을 차치 하고 있으며 대부분의 간엽에 종양 침윤 확인됨.   - 종괴는 인근 장분절 췌장, 장간막, 혈관, 림프절, 등과 유착 또는 침습되어 있을 가능성 높음  - 상태 안정화 후 CT 촬영 필요할 수 있으나, 수술적 접근과 제거가 어려울 수 있음.      Radiologist : 윤학영, DVM, PhD    3. B/A  - CBC : HCT 20  - electrolyte : hyperK  - d-dimer 18.4  - lactate 11    A)  - 간종양으로 인한 DIC 상태였을 것으로 보여짐.   - 혈액검사 이전에 예후 매우 극히 불량할 것 보호자 분께 설명드렸음. 또한 간종양이 간 모든 엽에 걸쳐 존재하는 바 추후 수술적제거도 어려우며, 안락사가 지시되는 상황임을 설명드렸음.   - vital 회복을 위한 정도로써 입원 하 관리 진행하기로 하였으나 오후 7시경 호흡곤란 및 청색증 발생. DNR 환자로, 삽관까지만 진행 후 응급약물 투약함. 이후 심박은 회복되었으나 의식소실됨.   - 보호자 분 입회 하에 환자 8시경 사망함. 내일 환자 인계위해 개별화장업체에서 데리러 오실 예정.   </t>
  </si>
  <si>
    <t xml:space="preserve">강희정                                  </t>
  </si>
  <si>
    <t>폐고혈압</t>
    <phoneticPr fontId="1" type="noConversion"/>
  </si>
  <si>
    <t xml:space="preserve">672000원 선납 by 혜민    S)  - 빈호흡으로야간에 내원하셨다가 귀가, 호흡수 더 빨라지는 것 같아 내원하심   - 주간 호흡수 점차 감소하는 양상   - 사료 소량 섞인 구토 1회     O)  - 개구호흡없음  - RR 48~60회/분  -  blood test  - CRP: &gt;200  - D-dimer 0.4   - Lactate 2.3     A/P)  - 폐수종,폐렴 병행치료시작하고 검사결과나오는대로 연락드리겠습니다.   - 혈액검사와 심장초음파후 끝나는대로 연락드리겠습니다. (대략 오후)  - 주치의 판단하 추가적인 검사 있으면 보호자 동의하에 하겠습니다.   - 어머니께 연락드리면 됩니다. (010-3488-0359)    [방사선검사]  Finding &amp; DDx  - VHS 11.1  - mild bronchial collapse  - Thickened pleura/mild pleural effusion/incidental finding (fissure line between Rt caudal and middle, Lt caudal and cranial )  - IVDD C5-6-7 (과대평가되었을 수 있음)  - GB stone  - inflammation/mass/ascites at the cranial abdomen (Loss of serosal detail)    Comment  - 복부 초음파 검사가 추천됨.  - C5-6-7 부위의 pain이나 신경검사가 추천됨.    [심장초음파]  Finding   날짜 18-7-18   HR 158.00    LA/Ao 1.28    MPA/AO 1.52    LVIDd inc% -52.78    LVIDs inc% -36.77    LVIDd/Ao 1.12    LVIDDN 0.72    LVIDSN 0.60    EDVI 9.33    ESVI 5.89    RWT 1.21    LVMI 37.19    E peak 45.74    E/A 0.49    E/IVRT 1.89    E/E' 11.88    E'/A' 0.65    Tei index 0.28    MR d,e MR vel 6.83    FS 15.48    EF 36.93    AV vel, profile 64.00    PV vel, profile 59.0    TR d,e TR vel 4.50    SPAP 101.00   PR d,e PR vel 3.00    MPAP 36.00    RVIDDn 1.23    TAPSEn 0.74    LVD/RVD 0.57    RV FS 69.50    RAD 20.49    PVR 11.73    M index 1.62      -paradoxical septal motion    Echo DDx  - Tricuspid valve prolapse  - severe TR  - severe PAH  - ACVIM stage C  - No pulmonary arteriovenous anastomosis in bubble study    Comment  - 매우 심한  폐성고혈압 환자로 혈전, 이전 폐질환 경력 등의 확인이 필요할 수 있음.   - 우심부전에 준한 처방 추천됨.     [TFAST and VetBLUE]  Finding &amp; DDx  - Non-cardiogenic pulmonary edema in Lt cranial lung lobe    Comment  - 좌심압 상승이 심초성 없었으므로 왼쪽 전엽의 저등도 폐침윤은 비심인성 폐수종으로 판단됨.    [복부초음파]  Finding &amp; DDx  - chronic active pancreatitis/pancreatic lipomatosis  - peripancreatic peritonitis  - GB sludge/GB stone/sludge ball  - vacuolohepatopathy  - hyperadrenocorticism (Lt ADG 6.1 mm  Rt ADG 7.2 mm)  - bilateral uterine cysts/uterine complex (app 10.3 mm)    Comment  - 초음파 스캔전 육안소견에서 MGT 의심 종괴 확인됨.   - 만성 활성형 췌장염 소견이 확인되며, 인근 복막염 소견이 함께 확인됨. CRP 상승의 원인일 수 있음.  - 쿠싱가능성 있어 확인필요할 수 있음.   - 양쪽 자궁각에 낭성 구조물이 확인됨. 크기가 약 10 mm 로 추후 pyo로 진행할 가능성을 배제할 수 없음.     Radiologist : 윤학영, DVM, PhD    A) 폐고혈압 / 췌장염 / 복막염 / 자궁수종   - severe type의 폐고혈압. 경미한 흉수 동반되어 우심부전 초기로 보이며 현증인 빈호흡의 원인인 것으로 생각됨   -&gt; 심장약 복용 시작 (Pimo / Enala / Furo / Silde / Spiro) 하며 호흡수 모니터링 예정   - 췌장염, 복막염에 대한 치료 시작. (피하수액 + 항생제 처치) / 호흡패턴 안정화 후 혈관수액 처치 진행 예정   - 자궁수종 또한 확인되어 OHE 필요한 상황이나 이 또한 호흡 안정화 후 스케줄 조정해볼 예정. -&gt; 이후 자궁축농증으로 진행될 수 있음을 안내드린 상태   - 보호자분께서는 입원을 원치않으시어 통원치료로 진행할 가능성 높음 (아침~저녁)    P)   - 입원   - CRP / cPL kit 진행   </t>
  </si>
  <si>
    <t xml:space="preserve">이두리                                  </t>
  </si>
  <si>
    <t xml:space="preserve">궁댕이                                  </t>
  </si>
  <si>
    <t xml:space="preserve">S&gt;  - 2주전 이물 섭취.  - 다른병원에서 방사선 확인해보니 자두씨 비슷한게 찍혔다고 하심. (사진 찍어오심)  - 확실하지 않아서 따로 내시경, 진료 진행 하지 않으셨고  - 그후로 노란토를 하루 한번씩 한다고 하심.  - 식욕,컨디션 정상.    O&gt;  - 심음/폐음 정상    [방사선검사]  Finding &amp; DDx  - gastric FB    [복부초음파_hydrosonography]  Finding &amp; DDx  - 자두씨로 추정되는 gastric FB (약 2cm)    Radiologist : 윤학영, DVM, PhD      - 혈액검사 정상    Tx&gt;  - 항구토처치 진행  - 내시경 진행하여 자두씨 제거후 퇴원      </t>
  </si>
  <si>
    <t xml:space="preserve">이인숙                                  </t>
  </si>
  <si>
    <t xml:space="preserve">S)  - 2일전(17일) 아침까지 멍쩡했음  - 그날오후 구토를 하는데 집에 있는 비료 먹은게 나왔음  - 지역병원에 가서 구토에대한 처치만 받음  - 18일아침도 증세 여전하여 다른지역병원으로 가서 간단한 검사와 괜찮을거라며 처치받고 수액 달고 집에 있었음  - 구토지속과 피설사 동반하고, 의식이 없어서 내원  - 평상시 약하고 밥도 잘 먹지 않는 성격    O)  - mental : stupor  - aus : no murmur  - T 37.3 P 180 R30 BP 90  - 목 돌아가고 사지 강직  - BG 23  - chem   - cbc  - cPL : 1396  - 혈액성 설사 CCV/CPV/GIAR : -    A)  - 비료중독(루신)으로 사망한것으로 보임    --&gt; 검사도중 사망가능성 이야기하고 검사 동의 진행        검사도중 심박수 떨어짐,         아트로핀 투여후 심박은 있으나 자발호흡 없어 인공호흡        20~30분후에도 반응없어 보호자 요청으로 인공호흡 중지후 사망        아이는 묻어주신다고 데려가심        </t>
  </si>
  <si>
    <t xml:space="preserve">임현준                                  </t>
  </si>
  <si>
    <t>수두증(Hydrocephalus)</t>
  </si>
  <si>
    <t xml:space="preserve">550,000 선납 BY 혜민    S)  - 분양받은지 한달(1차접종후 분양받았다 함)  - 분양후 2~3일후 홍역검사시 음성  - 일주일전에 가끔 묽은변을 보아서 파보코로나 검사시 코로나만 양성  - 2일전부터 발작시작하여 어제 오늘 각각 병원에 다녀왔다 함  - 첫날은 경련간격이 길었고, 오늘은 간격 짧게 계속 함  -호흡기 증상 :  한번씩 켁켁댔다 함  - 점심때까지는 밥을 먹음    O)  - mental : dull  - aus : no murmur  - T 38.6 P 150 R 90  - blood test  - CRP &lt;10  - x-ray : 폐야 전반적인 침윤소견  - CDV/CIV : -    CE/A)  - 뇌수두증등 선천적 뇌질환 의심  - 홍역키트상 음성이지만 필요시 홍역 PCR검사등 할수 있습니다.   - 폐침윤은 발작으로 인한 비심인성 폐수종으로 보이나 평소 기침을 한것으로보아 폐렴도 완전 배제 할수 없고, 발작시 침의 오연으로 인한 오연성 폐렴도 완전 배제 할수 없습니다.   - 뇌내성 질환 감별위해 MRI 검사 필요합니다 (상태에따라 주치의 판단)     -&gt; mri검사 의지 있으심  - 경련에 대한 처치와 뇌감압처치하며 증세 모니터링 합니다.   - 항경련제 투여에도 불구하고 지속경련시 마취할수도 있어 마취동의서까지 받습니다.   - 주치의 선생님 오전중으로 연락드리겠습니다  - 입원치료비는 향후 바뀔수 있습니다.     ***  - 보호자분 젊은 남자분으로 이해도 높으시고, 토르 상태에 따라 MRI검사도 할수 있습니다.   - 홍역키트검사 비용이 청구되지 않아 처음 선납금에 포함되지 않았습니다.     [야간 by홍]  - 식욕좋음: 약기운에 힘이 없어 넥칼라 벗기고 대줘야 먹음  -  diazepam 2회에도 반응없이 지속적 경련으로 6시전후로 페노바비탈 loading  - 이후 엎드려 잠  - 배뇨원활  - 경련시 배변 약간 나왔는데 정상변  - 호흡수 : SRR 42회/분 이지만 깨면 흥분함  - 보호자분 전화받지 못하면 문자로 보내달라함 : 항경련제 투여후 잘 자고 있고, 밥도 잘 먹었다고 보냄    &lt;주간&gt;    S)-전반적인 활력 양호, 자발식욕 좋음     -추가 발작 없음     -정상 배변, 배뇨 확인됨     -호흡 양호    O)-혈액도말 : NRF       -CRP: 정상     -흉부 방사선 : 침윤 양상 ,내원당시보다 호전됨       -두부 방사선 : Hydrocephalus 양상의 균일한 fluid 양상 관찰     A)-이틀전부터 시작된 신경증상으로 내원한 환자로, 간이 Kit 검사상 distemper 음성 확인됬지만, 보다 정확한 검사를 위해 금일 PCR 검사 의뢰함     -환자 천문이 열려있진 않지만,두개 방사선상 뇌수두증으로 의심되는 소견 확인되었으며,  PRC 검사 결과 확인후 ,필요시 MRI 촬영 예정     -내원당시 보였던 폐침윤 소견은 주간에 많이 호전되었으며 , 발작등 신경증상에 의한 NCPE 인것으로 판단됨     -금일 환자의 전반적인 상태 양호하며, 추가발작은 없었으며 , Pheno 2mg/kg PO BID 복용 시작했으며 , 뇌수두증에 대한 우선 치료 시작함      -발작 관찰되지 않고, 폐침윤 완전 호전시 퇴원 조치하며 ,발작 및 뇌수두증에 대한 경구제 처방후 PCR  결과 확인 및 추후 MRI 진행 예정    TX) - 0.9 NS유지 2ml/hr         - Pheno 2mg/kg BID PO        - PDS 0.5/kg BID PO        - Omeprazole 1/kg BID PO        - Furo 1/kg BID PO        - 식이 A/D    P)- 7월 22일 : 흉부방사선     - 폐침은 개선시 퇴원 예정  </t>
  </si>
  <si>
    <t xml:space="preserve">권지나 (ref.나래)                       </t>
  </si>
  <si>
    <t xml:space="preserve">치봉                                    </t>
  </si>
  <si>
    <t xml:space="preserve">  S)  - 일주일전부터   - 2~3전부터 기침  - 맑은콧물  - 금요일 타병원에서 찍은 x-ray 상에서 가래가 많다고    가래 빼는 약을 받아서 먹이고있었음    상태가 호전되지 않음  - 숨쉬게 힘들어보임  - 예방접종 심장사상충 해주심  - 밥잘먹고 활력좋음    O)  - alert  - caughing  - T 38.5 R36  - x-ray : mild bronchial pettern  - CRP : &lt;10  - CBC; NRF    A/P)  - 기관지염에 준해서 처치  - 최소한 1~2주치료기간소요됩니다.   - 단순기관지염이라도 오래갈수 있습니다.   - 캔넬코프의경우 1~3개월 갈수도 있습니다.   - 증세 지속될 경우 폐렴등으로 진행될수 있고, 항생제 감수성 테스트와 방사선, 혈액검사 추가적으로 진행해야합니다.       </t>
  </si>
  <si>
    <t xml:space="preserve">조승현                                  </t>
  </si>
  <si>
    <t xml:space="preserve">S) 콧물, 코막힘    O)  - 길거리에서 밥주는 아이  - 콧물이 많이나고 코가 막힌것 같다고 데리고 오심    - 흉부방사선 및 두부방사선상 폐렴이나 전두동염은 크게 의심되지않음  - 비염의 가능성 높음    A)  - 오늘 하루 입원후 내일 중성화수술(남아)후 퇴원예정  - 퇴원시 비염에 준해 내복약 처방예정    </t>
  </si>
  <si>
    <t xml:space="preserve">김종숙 (ref.서울종합)                   </t>
  </si>
  <si>
    <t xml:space="preserve">맹이                                    </t>
  </si>
  <si>
    <t>폐수종</t>
    <phoneticPr fontId="1" type="noConversion"/>
  </si>
  <si>
    <t xml:space="preserve">[재진]    의뢰병원관련  - 중간 통화여부 (O)  - 보고내용 :  - 원장님 요청사항 :   어제 처방내역 : pimo 0.3mpk, furo 2mpk, spiro 1mpk, enalapril 0.5mpk, silde 2mpk, doxy, bromhexine, acetyl, theophylline, AMC    금일 주사제 cefa, butor IV 투여 후 진정.     S)  - 어제 기침이랑 호흡 더 심했음. 오늘은 호흡 안정화.   - 오늘 시져 조금 먹었음. 오늘은 기력없이 누워만 있음.   - 구토 설사는 없음. 식욕부진.   - 1-2달 사이 2kg 이상 빠짐. 최근에 약간 식욕 떨어진 정도이나 안 먹진 않음.   - PUPD 없음. 오히려 요근래 물을 적게 먹음.   - 디스크 가능성도 안내받았음. 요근래 후지 보행 조금 어려워하는 듯함.     O)  1. 신체검사   - mental : depressed. lateral recumbency  - T 37.3, HR , RR  - BP (#3) : 100  - no crackle.   - 디스크 관련 spinal reflex 검사 상 아직 고유반사 등 존재하나 전지보다 후지가 떨어짐.   - 대퇴부 근육량 적음. 부중 잘 하려 하지 않음.   - 비강의 농성삼출물.    2. 혈액검사  - 특이사항 없음.   - CRP 높지 않음.   - d-dimer : 0.4    3. 영상검사  [방사선검사]  Finding &amp; DDx  - VHS 10  - brochitis/bronchopneumonia (bronchointerstitial pattern)  - pulmonary edema (noncardiogenic, cardiogenic)  - decreased serosal detail due to cachexia/peritonitis/ascites/pancreatitis/ (loss of serosal detail at Rt cranial and mid abdomen)  - multiple IVDD T12-13 L1-2 L4-5-6-7-S1  - spondylopathy L1-2 L4-5-6-7-S1  - hepatomegaly   - calcification of subcutaneous tissue/calcified nodule dorsal to T1-2-3-4, T9  - shoulder DJD  - chondrodystrophy of costochondral junction    Comment  - 폐병변의 주된 원인은 bronchus 주변의 염증과 관련될 가능성이 높으며,  항진된 혈관 투과성 상태에서 비심인성 폐수종이 병발되거나, 심장병이 가중 요인으로 작용했을 가능성 있음.   - 복강내 serosal detail 감소는 내장 지방이 적어서 생긴 정상 소견이거나, 복막염 췌장염 복수 등에 의해 저하되었을 가능성 있음. 복부 초음파를 통한 확인필요할 수 있음.       [복부초음파]  Finding &amp; DDx  - moderate to severe GB dilation (EHBO를 유발할 만한 CBD의 폐색 소견은 명확치 않음)  - vacuolohepatopathy  - CKD with multiple cysts  - chronic pancreatitis  - Lt ADG 4 mm  Rt ADG 4.8 mm    Comment  - 공포성 간병변의 원인으로 갑기저, 고지혈증, 호흡기 질환에 의한 만성 간손상 등이 가능성 있음.    - serosal detail의 감소와 간종대의 이유는 뚜렷한 담낭 확장 때문으로 판단됨.     Radiologist : 윤학영, DVM, PhD    A)  - 현재 호흡기계 관련해서는 어제보다 완화된 것으로 보여지나 기력 떨어진 부분에 대해선 정밀진단이 되지 않음.   - 디스크 등의 여러 전신 질환이 복합 작용할 것으로 보여짐.   - 현재 주증이 애매하나, 갑상선기능저하증 감별은 필요할 것으로 보여짐. 보호자 분께 검사 안내드렸으나 금일은 보류 원하심. 익일 진행 원하셔서 익일 진행 예정.   - 디스크 쪽은 한방치료 권해드림.   - 비강에서 농성 삼출물 보이는 바 감염성 기관지염, 폐렴으로 진행 가능성도 존재함.     Rx)  - 내복약     - pimobandan 0.3mg/kg    - furosemide 2mg/kg (추후 감량 필요함)    - enalapril 0.5mg/kg    - spironolactone 1mg/kg    - sildenafil 2mg/kg    - doxycycline    - Amoxicillin - clavurinic acid     - 처치     - nebulization w/ NS     P)   - 익일 내원 시 흉부방사선 체크 및 갑상선 검사 진행 예정.     &lt;comment&gt;  맹이는 호흡곤란 및 기침으로 내원하였습니다. 4년전부터 심장에 대한 투약을 진행하였고, 최근에는 약복용의 거부감때문에 잠시 중단 상태였습니다. 최근 한달부터 기침 및 빈호흡증상이 나타났고, 검사상 MVI 및 폐수종, 폐렴소견이 의심되었습니다. 약처방이후 호흡곤란의 증상은 다소 줄어들었으나 기력저하가 심해 다시 내원하셨었고, 검사상 여러가지 전신질환이 복합작용하여 기력이 저하된것으로 판단되었습니다. 한방치료와 더불어 호스피스 치료를 권해드렸고 다시 내원말씀드렸으나 그이후 내원하지는 않으셨습니다.   </t>
  </si>
  <si>
    <t xml:space="preserve">김혜인                                  </t>
  </si>
  <si>
    <t>자일리톨</t>
    <phoneticPr fontId="1" type="noConversion"/>
  </si>
  <si>
    <t xml:space="preserve">S)  - 자일리톨껌 섭취(약 20개정도)  - 2시간정도 집을 비운사이에 먹음  - 집에서 구토해서 많이 나오기는 함(2번구토)  - 6개월전에 췌장염으로 약을 한달정도 먹이심  - 구토이외에 다른 상태는 양호    O)  - alert  - T 38.5 P 120 R P  - MMC: pink  - blood test : NRF    ***  - 입원하여 1~2일 모니터링 필요성 설명하였으나 보호자분 원치않아 집에서 모니터링 하신다함  - 구토설사 심해지가나 식욕부진, 비틀거림등 있을시 바로 내원바랍니다.   </t>
  </si>
  <si>
    <t xml:space="preserve">김양숙                                  </t>
  </si>
  <si>
    <t xml:space="preserve">1.CC :  혈소판 감소증    2.HPI   -약 10일전에 사타구니 주변 빨간반점 들 발견  -다음날 옆구리 쪽 추가 발견하심  -이틀 후에 배쪽에 빨간반점 추가 발견  -7월 18일 야간에 강북 N동물병원 내원 (PLT :21)  -7월 18일 낮에 집근처 병원(신창병원) 내원하심   ::3일간 약 먹이심 ,당시 PLT : 64   ::빈혈 PCR 검사 당시 진행함 (음성 확인됨)   ::초음파는 진행하지않음  -7월 21일 재검시 PLT : 54  -처방약 일주일간 먹이심 (PDS 1.5 , Aza , silymarin)  -산책은 이틀에 한번 3시간정도 ,  외부기생충 매월하심  -최근에 백신 접종 없음  -특별히 주어먹을만한 성격아님 , 보호자님 약 복용 중 아님  -전반적인 활력 양호  -배변,배뇨 양호 , 약 2주일전쯤 1회성 구토  -식욕 양호  3.PHI   (1)MED : 1년전 장염약 , 이번 타병원 처방받은 내복약  (2)SUR :(-)   (3)TRU : (-)  (4)VAC : 기초(+), boosting (+),  HW(+) , ecto(+)  4.Diet :네츄럴발란스  , table food : 고기 ,과일, 삥,떡    간식 : 일반간식류     5.EH : indoors, alone, 산책은 이틀에 한번 3시간정도  6.Systemic   (1)GEN : 활력 양호  (2)Skin :-  (3)Nervous : -  (4)EENT :-  (5)RES : 약먹고나서 헥헥거림  (6)CV :-  (7)GI :-  (8)UR :-    O)  -PE) BAR, Normal SKT, Pink MM, CRT 1sec          No heart murmur , nomal lung sound          피하출혈반점(-)   -혈액검사 : HCT 53.9   , PLT : 88 ,  ALP :247 ,  D-dimer :0.1  -혈액 도말 : 1,000배 시야 혈소판 4~5개          [복부초음파]  Finding &amp; DDx  - mild vacuolohepatopathy (fine echotexture and normal echogenicity)  - Lt ADG 4 mm  Rt ADG 4.8 mm  - hyperechoic splenic nodule (benign/malignant)  - duodenitis (focal muscular thickening of duodenum, multiple intestinal speckle)  - 이외 특이소견은 확인되지 않음.     Radiologist : 윤학영, DVM, PhD    A) [Thrombocytopenia &amp; IMT]  -혈소판 감소증을 주증으로, 의뢰병원에서 PDS 1.5 및 Aza 내복약 일주일 복용후 본원에 내원한 환자  -응급으로 처음 타병원 응급 내원당시 PLT 30 으로 , 당시 피하출혈 확인되었으며, 금일 검사상 PLT 88 및 기타 출혈반점 확인되지않음  -금일 혈소판 감소증에 대한 원인들은 대부분 배제되엇음  :: 감염에 대한 원인 (PCR 음성),외부 기생충 예방 진행중 , 병력상 3개월내의 백신 접종 이력없음 , 기타 전신 상태 양호(간 및 신장 상태 양호) ,복부초음파상 복강내 장기 특이사항 없음  -기타 원인들 대부분 배제된점과 , 타병원(의뢰병원)에서 PDS 및 Aza 복용 후 혈소판 증가중인 점을 고려하여  IMT 로 잠정 진단 및 치료 개시함  -PDS 1주일일은 1.5 BID 처치 유지 및 1주일은 1 BID로 감량  -Aza 는 Leflunomide 2 bid 로 변경  (구토 이력 관련 췌장염 위험성)  -2주뒤 재검시 혈소판 정상화 안될시 Melatonin add on 할 예정  -정상 확인시 PDS 감량할 예정    RX) PDS 1.5 BID 1wk        PDS 1 BID 1wk            Leflu 2 BID        Ome 1 BID        Silymarin 7.5 BID        UDCA 10 BID    P) 8월 7일 오후 2시반 재검      : CBC,혈액도말, 간수치    </t>
  </si>
  <si>
    <t xml:space="preserve">송창훈                                  </t>
  </si>
  <si>
    <t xml:space="preserve">소라                                    </t>
  </si>
  <si>
    <t xml:space="preserve">400,000원 선결제 준민    임보자분 연락처 : 010-3890-0226    S)  - 2주전에 샵 분양  - 그때부터 설사 및 눈곱있어서 타병원가서 진료받으심   : 분변검사상 특이사항없음   : 좌안 허피스 의심으로 안약점안했으며. 현재 눈 상태는 양호   : 초음파검사상 특이사항 없음   : 너무 말랐으니 밥을 자주 많이 주라고 안내받음    MED: 며칠전까지 안약점적  SURG: -  TRA: -  VAC: 1차종합접종  ENV: 실내/ 기존에 키우던 고양이 한마리 더 있음  DIET: 처음 3-4일간은 잘 먹었는데 그 이후로 식욕부진. 샵에서 준 사료 건사료 잘 안먹어서 습식사료 이것저것 먹여주심. 닭가슴살을 줘봐도 조금 먹고 말음. 입이 짧은편.    GC: 전반적인 기력 및 식욕저하. 체중증가 없음.  MS: -  CV: -  RE: -  GI: 구토 1회 / 형태없는 설사. 점액 및 혈액도 섞여나옴.  UG: -  NV: -      O)  1. 신체검사  - GC : Mentation= 축 처져있는편은 아니나 활발하지도않음. 반응은잘하는정도    /BCS= 2/5    /MMC= (pale)pink    /Skin turgor= delay (5%탈수)  - Auscultation : 심/폐음 normal  - 콧물 및 기침반사 없음    - FPV kit (-)  - 분변검사 : N.R.F    2. 혈액검사  - PCV 27.6  - WBC 37.0  - BUN 62.5  - TP 5.1 / ALB 2.2    3. 초음파검사  [복부초음파]  Finding &amp; DDx  - enteritis  - mesenteric lymphadenopathy  - ascites    Comment  - 장내 다량의 fluid와 장간막 림프절 종대로 장염 가능성이 있으며, 분변 검사와 GI panel을 통한 감염체 감별 필요할 수 있음.   - 복수가 확인되며, 장염에 기인했을 수 있으나, FIP를 완전히 배제할 수 없어 추가 검사가 필요할 수 있음.     Radiologist : 윤학영, DVM, PhD      A)  - 탈수로 인한 신장수치 증가 가능  - 그럼에도 정상범위인 빈혈수치와, 낮은 단백질, 알부민 수치 고려하였을때 지속적인 설사, 영양부족으로 인한 빈혈 및 단백수치 감소 고려됨  - 장염에 준한 입원 처치 진행      C.E)  - 장염에 준한 대증처치 들어가나, 호전없을시 다른 감염성 질환 감별 위해 PCR 검사 진행 가능성 안내      Tx)  - H/S 유지2배  - 주사처치   Cefazolin 30mg/kg tid iv   Famotidine 0.5mg/kg bid iv   Metronidazole 15mg/kg bid iv   Taurine 0.2cc bid iv  - 식이 a/d or 그 외 잘먹는거    P)  - 소화기증상 및 전반적인 컨디션 모니터링  - 최소 하루이틀 입원 후 아이컨디션 및 증상에 따른 퇴원 여부 결정  - PCR !?  </t>
  </si>
  <si>
    <t xml:space="preserve">문정임                                  </t>
  </si>
  <si>
    <t xml:space="preserve">박평화                                  </t>
  </si>
  <si>
    <t xml:space="preserve">1.CC : 강직, 비명 등    2.HPI   - 기존 해마루에서 지속 관리하던 환자 (영상자료 참고)  - 2월 말 남양주로 이사하심  - 현재 4마리 동거동물 키우면서 많이 돌보지 못하셔서 스트레스 받음  - 최근 건성기침 증가  - 올 1월 해마루에서 검사한 BNP 400대였으나 3월부터 심장약 투약 임의 중단    3.PHI   (1)MED : 3월 이후 심장약 투약 거르심  4.Diet : 일반사료, table food 다량  5.EH : indoors, w/4, 산책 거의 못시키심  6.Systemic   (1)GEN : 이 전에 비해 많이 반응성이 떨어짐  (2)Skin : -  (3)Nervous : -  (4)EENT : 선회 증상  (5)RES : 건성호기성 기침, 안으면 기침  (6)CV : 현증  (7)GI : -  (8)UR : 요실금 증상   (9)REP : -  (10)MS : -  (11)NS : -    S)  - BCS 4/9  - 과거보다 전반적인 근육량 감소  - 총체적인 관절의 DJD, IVDD 등 의심  - Dental problems    O)  - Apical beat moderately increased  - G III/VI holosystolic murmur in Lt apex  - Inspiratory fine crackle in Rt lung field (mild)    [방사선검사]  Finding &amp; DDx  - Lt and Rt sided cardiomegaly (VHS 12.5, LA bulge, increased sternal contact, RA and RV bulge)  - 늑간 6.5개 &lt;-- 4개 (이전 해마루)  - mild pulmonary edema of Rt middle and caudal lung/ mild lung collapse  - mild IVDD/disc degeneration T13-L1   - bronchial collapse  - 방사선상 경추 디스크 의심소견은 명확하지 않음.   - 갑상연골 윤상 연골의 석회화  - bilateral renal calculi    Comment  - 우측 중엽 후엽에 crackle sound 확인 필요.   - 이전과 비교하여 심장은 매우 커진 상태로 판단됨.     [심장초음파]  Finding   날짜 18-7-31   HR 122.00    LA/Ao 1.94    MPA/AO 1.35    LVIDd inc% 38.04    LVIDs inc% 3.42    LVIDd/Ao 3.09    LVIDDN 2.11    LVIDSN 0.98    EDVI 159.42    ESVI 25.88    RWT 0.28    LVMI 140.92    E peak 170.50    E/A 1.19    E/IVRT 6.16    E/E' 34.10    E'/A' 0.73    Tei index 0.27    MR d,e MR vel 5.12    MV prolapse 4.21    MV prolapse/Ao 0.37    FS 51.75    EF 83.77    AV vel, profile 87.00    PV vel, profile 72.00    TR d,e TR vel 4.00    SPAP 69.00    PR d,e PR vel 3.28    MPAP 43.03    RVIDDn 0.95    TAPSEn 0.66    LVD/RVD 2.10    RV FS 15.42    RAD 22.41        Echo DDx  - MMVD  - mitral prolapse  - moderate to severe MR (essentric jet)  - increased LA pressure  - moderate to severe TR  - severe pulmonary hypertension  - marked volume overload  - mildly decreased LV and RV systolic function  - ACVIM stage C    Comment  - mitral prolapse와 좌심압 증가로 현재 폐수종이 있을 가능성이 높고, 없다하더라도 근 시일내 발생 가능한 상태로 판단됨.   - 투약되고 있지 않다면 좌심부전에 준한 치료 후 투약 필요하며,  - 투약중이라면 약물의 조정이 필요할 수 있음.   - 심장 상태에 비하여 심박수가 빠르지 않아, 비보상 단계의 진행일 수 있음.  - 폐고혈압 역시 심하여 추후 우심부전과 관련된 소견들이 발생될 수 있음.     Radiologist : 윤학영, DVM, PhD    A)  - 보호자분이 호소하는 총체적인 증상은 노화와 CDS, 다발성 DJD/IVDD 관련 문제의 가능성이 높음  - 기왕력 감안시 금일은 우선 심장에 대한 평가먼저 시행  - 과거에 비해 MMVD/TR/PH 모두 심화되어 ACVIM C에 준한 치료 필요  - 우선 현 상태 안정화 후 재검하면서 단계적으로 CDS/갑기저/기존의 비장종괴 및 요실금 등의 증상에 대해 평가/관리 예정    P)  - BNP/fT4 결과 확인  - 2주 후 재검  - 당분간 절대안정 / SRR 측정 / 충분한 음수 교육    </t>
  </si>
  <si>
    <t xml:space="preserve">이장희                                  </t>
  </si>
  <si>
    <t>American Curl Cat(아메리칸 컬 고양이)</t>
  </si>
  <si>
    <t>보행실조(Ataxia)</t>
  </si>
  <si>
    <t>트리코모나스/마이코플라즈마</t>
    <phoneticPr fontId="1" type="noConversion"/>
  </si>
  <si>
    <t xml:space="preserve">CC : 양쪽 뒷다리를 잘 못씀.  HPI : 2주전부터 현 증상 보임. 첫 증상 보인 이후부터 점점 더 안 좋아진 것 같음.  한달전에 처음 분양 받음. 처음 데려왔을 때부터 구석에 숨어있기를 좋아하고 잘 나오려하지 않았음.    MED: -  SURG: -  TRA: -  VAC: 예방접종 완료.  ENV: Indoor, alone  DIET: 일반 건사료 (로얄캐닌 키튼)    GC: 식욕 좋음.  SK:  -  EENT: 눈꼽 자주 낌. (처음 데려왔을 때부터 낌)  MS: -  CV: -  RE: -  GI: 무른변 간헐적으로   UG: -  NV: 높은곳에도 못 올라감     O)  1. 신체검사  GC : Mentation= B.A.R    /BCS= 3/5   /MMC= pink~pale    /PLR= positive      /CRT=  1s   /Skin turgor= 1s / Hyperthermia (BT 39.7)  SK : -   EENT : 귀지 소량 / 장액성 눈물 / 농성 비루 소량   MS : Bilateral MPL G1  CV : No cardiac murmur  RE : -   GI : 노란색 무른변   UG : -   NV :  - All normal in postural reaction test.  - Ataxia (후지를 이용한 정확한 기립이 불가능하며, 기립 이후 걸으면서 밸런스가 쉽게 무너지면서 옆으로 쓰러짐)    2. 혈액검사  1) CBC: Non-regenerative anemia (PCV 21)   2) Dot plot 상 band cell 의심   3) S/C: Hyperproteinemia, Hyperglobulinemia / Ammonia (22)     3. 방사선검사      A/C/E)  Ddx: 소뇌형성부전 / 뇌염 (감염성 or 비감염성) / 뇌외성 원인 등   - MRI촬영 권유드렸으나 비용부담 있으셔서 혈액검사/전염병 PCR 검사 먼저 진행   : 소뇌형성 부전의 경우 파보바이러스의 자궁내감염으로 발생할 수는 있음 / 이외 toxoplasmosis 가능성 있음   : PCR 검사결과에 따라 치료방향 결정 및 MRI촬영 한번 더 권유드릴 예정   : MRI 촬영 진행되지 않을 경우 clindamycin or pds 등 약제 선행 투여 진행   : 금일은 발열 / band cell 의심 등 바탕으로 광범위 항생제 우선 처방    P)  7/29 PCR 검사결과 상담 및 치료방향 결정     </t>
  </si>
  <si>
    <t xml:space="preserve">조화단                                  </t>
  </si>
  <si>
    <t xml:space="preserve">쥬리                                    </t>
  </si>
  <si>
    <t>회음부 허니아(Perineal Hernia)</t>
  </si>
  <si>
    <t xml:space="preserve">1,982,000원 결제 - 민혜      Dr.조서현    Subjective)    탈장 수술위해 내원.    Objective)    Laboratory examination  CBC : NRF  Elec : Hypokalemia  S-chem : Elevated BUN  Coag : NRF      Assessment)  Bilateral Perineal herniation      Plan)        Sx) Perineal herniorrhaphy + Castration  1. Anesthesia   1) Premedication      - Cefazolin 30mg/kg IV      - Midazolam 0.1mg/kg IV      - Fentanyl 0.003mg/kg IV      2) Induction: Propofol 6mg/kg IV     3) Maintenance: Isoflurane    2. Surgical procedure  - Perineal incision on left side.  - Identified Herniation between Levator ani m. and Coccygeus m.    - Reconstruction of herniation with traditional suture technique with maxon 2-0  - Approach to Rt. side.  - Identified herniation between Coccygeus m. and external spincter m.   - Reconstruction of herniation with traditional suture technique with maxon 2-0  - Subcutaneous suture with maxon 4-0  - Skin closure  - Performed routine castration    3. Surgical findings  - weak, thinned perineal muscle group.  - bilateral perineal herniation      4. Comments  - 양측 회음부 탈장 교정 완료.   - 전립선 비대 촉진으로 확인.  - 중성화 완료.      Operator)    조서현, DVM, MS  VIP동물의료센터 1 외과 과장  Direct: 02-953-0075 (내선 203)  E-mail: vip_surgery@vipah.co.kr      화요일 까지 입원관리.    배변 및 배뇨양상 확인.  </t>
  </si>
  <si>
    <t xml:space="preserve">홍선주                                  </t>
  </si>
  <si>
    <t xml:space="preserve">의료기록(혈검.엑스레이 e-mail) - 5,000원  hymun1372@naver.com  혈액검사기록 먼저 발송하였습니다.        S) 자두씨 삼킴    O)  - 어제 저녁때 자두씨를 삼키고 구토처치를 했는데도 나오지를 않음  - 특별한 임상증상은 없음    &lt;방사선, 초음파&gt;  - 위내 직경 대략 2cm 내외의 자두씨 확인됨    Tx)  - 위내시경 진행함  - basket 이용하여 자두씨 제거함  - 위점막의 점상출혈 관찰되고 입부분의 위점막에서는 출혈도 존재함(자두씨의 영향일수 있음)    A)  - 마취 회복후 오후에 퇴원  - 위염, 위궤양에 준해 내복약 2주치 처방  - 일주일간은 sucralfate 처방함  </t>
  </si>
  <si>
    <t xml:space="preserve">서미정                                  </t>
  </si>
  <si>
    <t xml:space="preserve">다니                                    </t>
  </si>
  <si>
    <t>중성화</t>
    <phoneticPr fontId="1" type="noConversion"/>
  </si>
  <si>
    <t xml:space="preserve">280,000원 결제완료 - 민혜    Subjective)  CC : 여아중성화  HPI : 금식완료    Vaccine : 3차까지 완료, HW 시작예정  condition : alone indoor  Diet : Black wood  GC: 식욕 활력 양호, 배변 배뇨 양호    Objective)  Physical examination  GC : Mentation= Alert, BCS= 3/5, CRT&lt;1.5sec  T 38.5 P180 R24    Laboratory examination  CBC : NRF  S-chem : NRF  항체가검사 : P:2 H:2 C:6    Radiographic examination  : 흉부방사선상 특이사항없음    Assessment)  - 파보 및 허피스에 대한 항체가 부족한 상태이며 추가접종 필요함  - 추가접종 및 애드보킷 실밥제거일 진행안내  - 여아중성화  Sx) OHE by 종인  1. Anesthesia   1) Premedication      - Midazolam 0.1mg/kg IV      - Butorphanol 0.2mg/kg IV   2) Induction: Propofol 6mg/kg IV   3) Maintenance: Isoflurane  2. Surgical procedure  - abdominal midline incision middle 1/3 umblicus to pubis  - ovarian vessels ligation and transection w/ liga-sure  - broad ligament resection w/ liga-sure  - cervical vessels and cervix ligation w/ maxon 3-0 and transection  - abdominal closure w/ maxon 3-0  - subcutaneous colosure w/ surgi sorb 4-0  - skin closure w/ blue nylon 4-0  3. Surgical findings  - no remarkable findings    Plan)  - 실밥제거시 추가접종, 애드보킷 진행  - 7월 28일 퇴원 Dr.종  </t>
  </si>
  <si>
    <t xml:space="preserve">고병희                                  </t>
  </si>
  <si>
    <t xml:space="preserve">S) 심장검진    O)  - 어제 다른병원에서 심장청진시 심장이 좋지않다고 안내받으심  - 흥분시 켁켁거리는 증상 보임  - 식욕, 활력등은 전과 큰 차이는 없음    &lt;신체검사&gt;  - murmur : G5  - BP : 100mmHg  - 청진시 약한 crackle 느껴짐  - RR : 40회/min    &lt;흉부방사선&gt;  - 심한 심비대 및 기관거상  - 우측 폐야의 전반적인 폐침윤 소견    [심장초음파]  Findings  날짜 18-7-27   LA/Ao 2.5    LVIDd inc% 29.5    LVIDs inc% -31.9    LVIDd/Ao 3.0    LVIDDN 2.0    LVIDSN 0.6    EDVI 133.1    ESVI 7.8    RWT 0.3    LVMI 143.8    E peak 165.1    E/A 1.5    MR d,e MR vel 5.3    MV prolapse 4.1    MV prolapse/Ao 0.4    FS 66.5    EF 94.1    AV vel, profile 0.9    PV vel, profile 0.7    TR d,e TR vel 4.2    SPAP 75.9    PR d,e PR vel 3.6    MPAP 50.4      Imaging Dx &amp; DDx  - Degenerative bivalvular disease   - Pulmonary arterial hypertension  Comment  1. MV, TV remodeling 심하게 관찰되며 severe MR, moderate TR, moderate PR 확인됨  2. LA bulging 및 심한 압력 상승 확인되어 현재 관찰되는 폐 침윤은 심인성 폐수종의 가능성 높게 판단됨  3. 이완기능 저하 Stage2  Radiologist: 이현아, DVM, MS      A)  - 병원에서 대기중 한번 실신증상 보임  - 검사상 이미 MVI가 많이 진행이 되었고, 현재 미약한 폐수종과 실신증상이 동반되어있어서 언제든 응급상황 발생가능함  - 처음투약임에도 불구하고 약은 높게 처방하며 당분간 짧게 리첵 필요함    P) 8/2일 목요일 오후 2시 심장재진  </t>
  </si>
  <si>
    <t xml:space="preserve">유현진 (ref.성북 우리)                  </t>
  </si>
  <si>
    <t xml:space="preserve">복순이                                  </t>
  </si>
  <si>
    <t xml:space="preserve">[refer.] 성북구 우리AH    의뢰병원관련  - 진료전 전화완료( O )  - 진료후 전화완료( O )     주호소) 설사, 구토, 식욕부진    현증경과)  - 4일 전 설사 및 구토 시작(갈색 물설사), 하루 2-3회씩 지속.  - 첫날 우리 동물병원에서 주사처치 받았으나 호전 없음.  - 물 외 전혀 못먹음, 증상 보이기 전날까지는 식욕 양호했음 (캔, 사료)   - 특별히 따로 먹였던 음식 없었고, 이물 주워먹는것 보지는 못함.    - 심장약은 간헐적으로 먹이시다 최근 2-3개월동안 꾸준히 먹이신 편. 호흡음이 안좋았음. 그외 기침은 없었음.    예방접종)  접종 및 기생충 예방 간헐적.    사육환경)  indoor. alone.    사료)  H; 심장 사료    O)  1. 신체검사  - Mental : depressed  - T 38.1, HR 120, RR 30  - Auscultation : murmur on Lt.side (G3)  - BP 80mmHg (Doppler)  - BCS 5/9  - CRT 2s  - 탈수평가 : 10%    - 혀뿌리 (tongue base) 쪽 실 이물 확인되며 이로 인한 laceration    2. 혈액검사  CBC   WBC 31960, band cell 다수   HCT 32.1   PLT 506    Electrolytes   Na 105, K 2.35, iCa 0.63, Cl 47    S/C   hyperglycemia 279   BUN 95.3, Crea 2.4, iP 15.7   Amylase &gt; 2500    cPL 1947    CRP 142.2    D-dimer 0.2    3. 영상검사  [방사선검사]  Imaging Dx &amp; DDx  - Hepatomegaly  - Peritonitis  - Hip dysplasia  Comment  1. 흉부 양호  2. 간 종대  3. 우측 상복부의 serosal detail 저하됨  4. 양측 고관절의 remodeling 관찰되므로 병변 확인을 위한 방사선 재촬영 추천됨    [복부초음파]  Imaging Dx &amp; DDx  - Gastrointestinal foreign body  - Gastroenteritis, colitis  - Acute tubular necrosis / Acute renal failure  - Acute pancreatitis  - Cholecystitis  - Hepatic cyst  - Splenic nodular hyperplasia  - Cystitis  - Hyperadrenocorticism  Comment  1. 담낭 내 슬러지 및 담낭관 확장, 총담관은 양호  2. 췌장 에코 저하 및 비후 (10.4 mm)   3. 간 내 작은 낭포 확인됨  4. 비장 실질의 다발성 고에코 결절, 원발 종괴 확인되지 않으므로 노령성의 가능성 높게 판단됨  5. 좌측 신장 피질 에코 약간 상승되어 있으며 미세낭포 관찰됨  6. 방광 벽 비후 (3.0 mm), 내벽증식 심하지 않음  7. 우측 부신 미약한 종대 (6.2 mm), 간 종대 함께 확인되므로 증상 발현시 추가검사 추천됨  8. 위의 심한 확장, 액체 저류 / 위부터 공장까지 연결성을 보이는 선형 이물 확인됨, 위 및 소장의 corrugation 관찰되며 이물의 원위부에는 두껍게 이물이 뭉쳐있는 상태  9. 대장의 심한 확장 및 다량의 액체 저류    Radiologist: 이현아, DVM, MS  VIP동물의료센터 영상의학과 2과장  Direct: 02-953-0075 (내선 204)  E-mail: vip_radiology@vipah.co.kr      Dx/Ddx) Linear FB, Pancreatitis      A)  - 급성 소화기증상 (4일전부터 시작된 설사, 구토, 식욕부진)으로 내원한 환자. 검사상 선형 이물 (실타래 추정) 혀뿌리 anchoring 부터 공장까지 이어져있음.  - 매우 심한 전해질 불균형 및 질소혈증 확인되고 있어 하루 교정 후 익일 오후 수술 예정. 천천히 진행 필요.  - 심잡음 확인되나, 현재 리모델링은 없음. 술후 평가 필요.      Rx)  - 식이 : NPO    Tx)  - 수액처치 : N/S + KCl 20mEq + 카토살 + 비콤 + 호의 1Amp (3.75ml/kg/hr)  - 주사제 :    Cefazolin 20mg/kg IV BID   Metronidazole 10mg/kg IV BID   Famotidine 0.5mg/kg IV BID    P)  - 익일 술전 전해질, 신수치, 응고계.  - 10시반 수술상담 ; 조서현 과장님  </t>
  </si>
  <si>
    <t xml:space="preserve">김영복 (ref.종암동강북)                 </t>
  </si>
  <si>
    <t xml:space="preserve">통이                                    </t>
  </si>
  <si>
    <t>탈모(Alopecia)</t>
  </si>
  <si>
    <t>탈모</t>
    <phoneticPr fontId="1" type="noConversion"/>
  </si>
  <si>
    <t xml:space="preserve">고관절이형성증으로 내원.  일주일전 증상확인하심.    CC : 왼쪽 후지 파행  HPI : 일주일전부터 증상 보임. 무릎쪽이 바깥쪽으로 튀어나와보임.      MED: 기관지협착약 1년째 복용.   SURG: 요로결석 수술 (어렸을 때 한번, 2년전에 한번)  TRA: -  VAC: All done  ENV: Indoor, 동거견 1마리 (포메, 암컷)  DIET: 사료에 오리고기 섞어서, 낮에 간식    GC: 식욕 좋음.   SK: 어릴 때 털 밀고나서부터 털이 안자랐음.  EENT: -  MS: 현증  CV: -  RE: 기관허탈증  GI: -  UG: 요로결석수술 2번  NV: -    O)  1. 신체검사  GC : Mentation= B.A.R     /BCS= 5/5   SK : -  EENT : -  MS : -  MPL Rt. G3, Lt. G3  왼쪽 슬개골이 탈구된 상태에서 대퇴골의 외향으로 인해 무릎이 바깥쪽으로 돌출되어 보임  Otolani test : Both (-)  Cranial drawer test: Both (-)    CV : Cardiac systolic murmur G4  RE : Normal lung sound on auscultation  GI : -  UG : -  NV : -      2. 방사선검사  [방사선검사]  Imaging Dx &amp; DDx  - Hip dysplasia (severe)  - Medial patella luxation   Comment  1. 양측 femoral head 의 심한 변성 및 neck thickning, acetabulum flattening 관찰됨  2. 좌측 슬개골의 내측 탈구 확인됨  3. 슬관절의 joint effusion 관찰되지 않음  Radiologist: 이현아, DVM, MS    A)  Problem list  1. 후지 파행: 양측 고관절 이형성 및 양측 슬개골 탈구로 인해 정상적인 보행이 어려우며, 근육량도 많이 줄어든 상태. 수술적인 교정 (FHNO 및 슬개골탈구 교정술) 및 재활훈련을 통한 근육량 회복이 필요함.    2. 심잡음 및 기관허탈증: 본 환자의 경우 노령이며, 심장병 및 기관허탈증이 확인되어 마취에 대한 위험성에 대해 평가가 필요.    Dx)  - Bilateral hip dysplasia  - Bilateral MPL G3  - TC      CE)  - 현재 파행의 원인은 양측 고관절과 슬관절의 문제인것으로 보입니다. 모두 수술적인 교정 및 재활훈련이 필요한 부분입니다만, 현재 심잡음 및 기관허탈증이 있기도 하고, 고령의 나이인 것을 감안했을 때 다른 내과적인 이상이 없는지에 대한 검사가 필요합니다. 그 부분에 대한 검사를 위해 내과 진료도 같이 보실 것을 권장 드립니다.      P)  - 보호자분 치료 의지 강하셔서 할 수 있는 모든 검사 및 치료하시겠다고 하심. 우선 외과적인 치료에 앞서 전반적인 건강 상태에 대한 평가가 필요하며, 그에 맞춰 마취 및 수술 일정 계획이 필요함. 금일 내과 박주형 과장님께 인계.      [refer.] 강북AH    S)  - 외과에서 후지 진료 후 마취전 검사 및 심장 관련 검진 등 전신 평가 위해 내과로 transfer.     - 탈모 된지 꽤 오래됨  - 기관지 협착약 1~3단계 늘려가며 먹이고 있었고, 현재는 2단계로 먹이시는 중.  ; 흥분시에는 기침 및 청색증 종종 관찰됨  - 음수량은 크게 늘어났다고 느끼지 못하나, 배뇨는 잦은편    O)  1. 신체검사  - Mental : alert   - T , HR , RR  - BP 150mmHg (HDO)  - BCS 7/9  - 탈수평가 : 5%    2. 혈액검사  CBC   HCT 45.3, WBC 13380, PLT 808     S/C   ALP 1313, ALT 261   TG 124    Electrolytes   Na 136, K 3.67, Cl 95     Lactate 3.1    proBNP pending    Thyroid panel pending    3. 영상검사  [방사선검사]  Imaging Dx &amp; DDx  - Tracheal collapse  - Bronchial collapse  - Shoulder DJD  Comment  1. 경부, 흉부입구, 흉부 앞쪽 기관의 심한 허탈 관찰됨 (Grade3)  2. 기관지의 심한 허탈 관찰됨  3. 폐야 양호  4. 양측 견관절의 퇴행성 변화, osteophyte 관찰됨    [복부초음파_Full scan w/o GI]  Imaging Dx &amp; DDx  - Cholecystitis  - Steroid heaptopathy / Vacuolar hepatopathy / Hepatic lipidosis  - Splenic nodular hyperplasia / Primary splenic neoplasia  - Interstitial or glomerular nephritis  - Urolithiasis  Comment  1. 담낭 벽 double wall 관찰됨 (1.8 mm)  2. 간의 전반적인 비대 및 에코 상승  3. 비장 실질의 작은 고에코 결절 한개 관찰됨  4. 양측 신장 피질 에코 상승 관찰되나 크기, 모양 양호 / 미세결석들 확인됨  5. 좌측 부신 크기 양호하며 우측 부신은 장내 가스, 환자의 복부압박 불가에 의해 측정 어려움 / 간 비대와 에코 상승 확인되므로 증상 발현시 추가적 검사 추천됨  6. 방광 벽 양호하나 다수의 결석 관찰됨    [심장초음파]  Findings  날짜 18-7-29   LA/Ao 1.3    LVIDd inc% -34.9    LVIDs inc% -55.3    LVIDd/Ao 1.5    LVIDDN 1.0    LVIDSN 0.4    EDVI 23.4    ESVI 2.5    RWT 0.9    LVMI 63.6    E peak 66.4    E/A 0.7    E/IVRT 1.2    E/E' 13.1    E'/A' 0.8    Tei index 0.6    MR d,e MR vel 5.8    FS 56.2    EF 89.4    AV vel, profile 1.4    PV vel, profile 2.9      Imaging Dx &amp; DDx  - Degenerative mitral valve disease   - Pulmonic stenosis  Comment  1. mild MR 확인되나 cardiac remodeling 심하지 않으며 LA bulging, 압력상승 관찰되지 않음  2. 우심의 확장, TR, PR 관찰되지 않으나 PV flow의 속도 상승이 확인되어 mild PS의 가능성 배제할 수 없음  * 심초 검사 시 penetration이 원활하지 않아 정확한 심장 평가가 어려운 상태이므로 현재의 심장 상태에 비해 검사 결과가 과소평가 되었을 수 있음     Radiologist: 이현아, DVM, MS  VIP동물의료센터 영상의학과 2과장  Direct: 02-953-0075 (내선 204)  E-mail: vip_radiology@vipah.co.kr          Dx)  Tracheal collapse    DDx)   PH   HAC   Hypothyroidism    A)  - 고관절/슬관절 외과 진료 후 술전 및 전신상태 평가 위해 내과로 transfer된 환자.  - 심잡음 청진, 환자 비만도 영향으로 심장초음파 영상화 뚜렷하진 않은 상태. 기관 협착으로 인해 우심 영향 있을것으로 판단. proBNP 의뢰.  - 환자 육안평가 (전신탈모, 피부 , 간비대, ALP 상승 등 고려할때 호르몬 질환 감별 필요하며, 금일 thyroid panel 의뢰 및 다음 재검시 ACTH 진행 예정.     P)  - 8/3 3시  ; ACTH 검사 및 의뢰검사 결과상담  </t>
  </si>
  <si>
    <t xml:space="preserve">정재은                                  </t>
  </si>
  <si>
    <t>골수염(Osteomyelitis)</t>
  </si>
  <si>
    <t>골수염</t>
    <phoneticPr fontId="1" type="noConversion"/>
  </si>
  <si>
    <t xml:space="preserve">S)  - 이혜란님과 같이 오심  - 길냥이인데 앞다리가 바닥에 쓸려서 상처, 구더기가 있는 것 같아요    O)  - 우측앞다리 돌아가있고 상처기 오래되고 깊음    P)  - 아원장님 휴진이니 외과팀 인계해달라고 하시고 가심      [주간 by 종]  Objective)  Physical examination  T:38 P:210   GC : 예민함, 식욕없음  SK : 좌측 전지 발목관절 뒤틀려 있고 체중지지하는 부위 만성적인 자극으로 인한 심한 창상 보임  EENT : 이도내 슬러지  MS : 좌측 전지 발목관절의 전반적인 뒤틀림  Laboratory examination  CBC : leukocytosis  Elec : NRF  S-chem : hyperglycemia  Radiographic examination  : Lt. carpal joint 주변 뼈구조물의 비정상적 융해, 골증식 소견 관찰됨    Assessment)  - Dz 마취후 방사선, 신체검사, 드레싱 진행  - 창상 Debridement 이후 N/S세척, 허니드레싱 진행    Plan)  - 아원장님께 인계    C/E)  - 주보호자님으로 등록된 정재은님 4번 통화시도하였으나 연결되지않아 이혜란님께 상황설명드린 후 검사진행  - 좌측 전지 발목관절 손상된이후 오랜시간이 지난것으로 보이며 해당부위 재생하기 힘들어보이며 amputation안내드림  - 이후 상담 아원장님과 진행원하셔서 아원장님께 인계    * 청구할 플랜내역 할인없이 일단 올려두었습니다. 확인 후 조정부탁드립니다.  </t>
  </si>
  <si>
    <t xml:space="preserve">오경숙 (ref.앙리)                       </t>
  </si>
  <si>
    <t xml:space="preserve">깜                                      </t>
  </si>
  <si>
    <t xml:space="preserve">  [refer.] 앙리AH    의뢰병원관련  - 진료전 전화완료( O )   - 진료후 전화완료( 카카오톡 )       주호소)  개구호흡, 빈호흡    현증경과)  - 평상 시 마당에서 키우는 아이  - 오늘 아침 사료주시러 나가셨다가 빈호흡, 개구호흡 증상 발견하심  - 어제까지 별다른 증상없었으며, 식욕 활력 양호  - 접종, 심장사상충 예방은 하시고 계심  - 평소 밖에서 이것저것 주워먹는편이라 이물가능성 배제할 수 없음  - 오늘 아침에 천하장사 소세지 2개 먹음. 사료에는 식욕없음.  - 오늘 검은 연변1회/차 안에서 이동중 거품 구토 1회     예방접종)  - 접종/내외부예방 O    사육환경)  - outdoor      O)  1. 신체검사  - Mental : alert  - T 40.4 , HR 210  , RR 120  - BP 120  - BCS 6/7  - MMC pale pink , CRT&lt;2sec  - 탈수평가 : &lt;5% dehydration  - 척추 촉진 시 통증반응X/복압항진X    2. 혈액검사    Electrolytes  K 3.56    S/C  BUN 31.6, Crea 0.4  ALP 282    Latate 1.3    CRP &lt;10      3. 영상검사  [방사선검사]  Finding &amp; DDx  - VHS 10  - pharyngeal collapse  - IVDD and spondylosis T11-12 / discospondylitis   - ingesta/FB in stomach  - normal variation/mild heatstroke/mild-non cardiogenic pulmonary edema   - splenomegaly     Comment  - 호흡곤란의 원인으로 열사병, 인두협착, T11-12 의 척추-척수신경통, 위내 섭식물에 의한 복통, 폐야의 저등도 침윤 의심소견  모두 관련될 수 있음.   - 체온 체크와 back pain 체크, 복부 촉진, TFAST 를 통한 폐수종 배제 등이 도움이 될 수 있음.   - 커진 비장은 야외 거주 견의 경우 주혈 원충 들과 관련될 수 있으나, 노령견에서 정상적으로도 커 보일 수 있음.     Radiologist : 윤학영, DVM, PhD    Dx/Ddx) Heat stroke susp.      A)  - 고체온 및 과호흡 증상의 원인으로 열사병이 가장 의심되는 상황이나 인두협착, T11-12 의 척추-척수신경통, 위내 섭식물에 의한 복통 등도 배제할 수 없음.  - 하루동안 입원처치 진행 하 호흡양상 및 추가적인 증상에 대한 모니터링 필요.  - 평상 시 체중관리 및 과흥분에 대한 주의 필요하며, 장시간 더위 노출되지 않도록 안내.      Rx)  - 식이 : 건사료    Tx)  - O2 supply  - Ice pack  - 수액처치 : N/S( 2.5ml/kg/hr)  - 주사제  : 내원 당시 butorphanol 0.2mg/kg IV bolus  이 후 다시 개구호흡 보여 1회 더 투여.      P)  - 호흡 양상 및 추가적인 증상 모니터링 필요  - 내일 오후 5시 퇴원 예정.      </t>
  </si>
  <si>
    <t xml:space="preserve">김승원                                  </t>
  </si>
  <si>
    <t xml:space="preserve">1,493,000원 결제완료 - 다올    아이상태체크  배가너무 빵빵하다고함  아들이 데려와서 품종모르신다고함    S&gt;  - 다른 가정집에서 데려오심  - 데려오신지는 한달  - 식욕/활력 양호  - 배변/배뇨 양호  - 접종이력은 알지못하심  - 다른 특이사항은 없음    O&gt;  - 심음 정상  - 체온 정상  - HCT 29.1 / PLT,WBC 정상  - chemistry 정상  - 흉부방사선상 심장 크기 / 폐야 정상  - 복부방사선상 태아 5마리가량 확인됨  - 태아들 심박수가 대체로 200이하로 낮은편    A&gt;  - 산모 신체사이즈에 비해 많은 태아가 자리잡고 있으며 출산이 임박한 상태로 생각됨  - 현재추세로 추후 분만시 태아들 위험해질 수 있어 제왕절개필요로 생각됨    Tx&gt;  - 0.9N/S 1.5fold  - 제왕절개술 진행  - 6마리 새끼 확인됨  - 마취후 산모/태아 양호한편  </t>
  </si>
  <si>
    <t xml:space="preserve">김현진                                  </t>
  </si>
  <si>
    <t xml:space="preserve">아가야                                  </t>
  </si>
  <si>
    <t xml:space="preserve">cc: 식욕부진, 구토, 질분비물    S)  - 생식기 주변쪽으로 분비물이 떡져있음  - 이틀전부터 토하고 점액성변 계속 봄/ 구토는 한두번정도  - 5일전부터 식욕 떨어짐  - 3개월 전부터 생식기 분비물 나옴  - 어렸을때부터 호흡기 질환은 있었으나 질분비물 나오고는 농성 콧물 같이 나옴  - 접종은 2차까지 어렸을 때 되어있음  - 구충제, 내외부 예방 안하시고 계심  - 배가 빵빵해지거나 하지는 않음  - 배뇨 양호       O)  - T: 37.7  - BP: 80  - aus: no murmur, no crackle  -Dehydration; delyated skin turgor  -Pale MMC    [복부초음파_Full scan]  Imaging Dx &amp; DDx  - Cholecystitis / Cholangitis  - Nephritis / Acute tubular necrosis / CKD  - Uterine complex (pyometra / hemometra)  Comment  1. 담낭 내 고에코 슬러지 관찰됨 / 담낭관 확장 관찰되나 총담관 내 폐색물질 관찰되지 않음  2. 양측 신장 피질 에코 상승, 다발성 결석 확인됨  3. 양측 자궁각의 비후 및 다발성 낭포, 확장과 에코성 액체 저류 관찰됨 (CEH에서 자궁축농증으로 발전되었을 가능성 높게 평가됨) - 좌측 13.7 mm,우측 15.4 mm  Radiologist: 이현아, DVM, MS    B/E)  -CBC: Leukocytosis (19.37)    -Chemistry:   Glucose: 155   Bun: &gt; 200/ Crea: 9.4   T.protein: 9.5/ Globulin: 6.5/ A/G ratio: 0.5    -Electrolyte   Hyperkalemia: 5.11   Hypochloremia: 114   Metabolic acidosis: pH 6.95/ HCO3 7.8     -fPL: NRF (&lt;0.5)    tx.  - 산증교정  :     A) CKD, Pyometra  - 만성 신부전으로 인한 전해질 불균형 및 산증 매우 심한상태이므로 예후 좋지 못할 것으로 판단됨.  - 자궁축농증에 대한 수술도 필요하나 지금 당장 수술할 경우 위험도 높음. 수액처치 진행하면서 전해질, 산증 교정 및 신장수치 떨어뜨린 이 후 아이 상태에 따라 수술 여부 결정.  - 보호자님께서 1-2일 정도 모니터링 후 아이 상태 개선없을 경우 퇴원 원하심.    P)  - 전해질, B,C,P  - 검사 결과에 따라 보호자님과 아이 치료에 대한 상담   ( 정가영 선생님께 인계)    </t>
  </si>
  <si>
    <t xml:space="preserve">납작이                                  </t>
  </si>
  <si>
    <t xml:space="preserve">cc: 자궁축농증    S)  - 2-3일 전부터 구토/ 식욕 없음/ 생식기 쪽에서 피, 코름 나옴  - 일년동안 방광염 및 자궁 축농증에 대한 항생제 먹어오고 있음      O)  - BW:5.5  - T: 36.6  - aus: murmur G6  - 혈액검사  : K 6.33/PH 7.23/BEecf-9.3  : BUN 68.3/crea 4.7  : CRP 92.5        [복부초음파_Full scan]  Imaging Dx &amp; DDx  - Microhepatica  - Chronic kidney disease  - Uterine complex (pyometra / hemometra)  Comment  1. 간 크기 저하 관찰되나 에코 텍스쳐 양호 / 간수치 체크 및 자궁적출술 이후 간 재평가 필요  2. 좌측 신장 크기 저하 (좌측 31.7 mm, 우측 43.7 mm)   3. 양측 자궁각의 심한 확장 및 에코성 액체 저류, 낭성 구조물들 관찰됨 / 자궁축농증의 가능성 높게 평가되며 수술적 제거 추천됨  4. 부신, 난소 스캔 불가하며 술후 부신 재평가 필요  Radiologist: 이현아, DVM, MS      A)  - 현재 자궁각의 심한 비후로 인해 수술 필요한 상황이나 만성 신부전으로 인한 전해질 불균형 및 산증 심한 상태이며, 심잡음 관찰되므로 수술에 대한 위험성 높음. 심장에 대한 정확한 평가와 전해질/산증 교정 후 수술 진행한다고 하더라도 예후는 좋지 못할 것으로 판단됨.  - 보호자님께서 검사 및 처치 진행보다 집에서 같이 있다고 보내고 싶으시고 하셔서 귀가.  - 체온 낮은 상태이므로 따뜻하게 해주시고 처방받으신 항생제는 계속 먹여주시는 것 안내드림.  </t>
  </si>
  <si>
    <t xml:space="preserve">이보람                                  </t>
  </si>
  <si>
    <t>여아중성화</t>
    <phoneticPr fontId="1" type="noConversion"/>
  </si>
  <si>
    <t xml:space="preserve">중성화비용 440,000원 선결제 -준민    몇일전 사망한 또롱이 보호자님이  오늘 유기견입양하셔서 데려오심  전반적인 상태체크와 상담 도와주세요  20%할인적용    S)  - 또롱이 보내고 나서 2일 정도 슬퍼하고 힘들어했는데 생각해보니 잘 보내준 것 같아요.   - 오늘 또롱이랑 비슷하게 생긴 아이로 입양했어요.   - 또롱이처럼 아프지 않은지 걱정도 되고 다른 아이들이랑 같이 지내야해서 상태 확인하고 싶어요.   - 보호소에서는 종합백신만 한 번 맞았어요.    - 식욕 좋고, 구토 설사 없어요.    O)  1. P/E  - Auscultation: no murmur, no crackle    2. B/A  CBC: NRF  S/C: NRF    A) NRF  - 보호자분 아이 상태 체크 확인 위해 내원  - 보호소에서 입양 후 90일 이내 중성화 조건 있어 혈액검사 하는 김에 중성화 추천드렸으며 다음주 내원하여 중성화하실 예정  - 혈액검사 상 특이점 없음    P)  - 다음주 월(8.6) 내원하여 중성화  </t>
  </si>
  <si>
    <t xml:space="preserve">김수빈 (ref.나래)                       </t>
  </si>
  <si>
    <t xml:space="preserve">틴트                                    </t>
  </si>
  <si>
    <t xml:space="preserve">[refer.나래]    의뢰병원관련  - 진료후 전화완료(O)     현증경과)  - 일주일 전부터 배가 불러있음. 배변을 못 함.   - 오늘 방금 전에 나래AH에서 초음파, 방사선 촬영 시 복수찬 것 같다는 얘기들음.   - 기력도 떨어진 듯함. 호흡은 양호.   - 식욕 양호. 배뇨도 잘 함.   - 동거묘로부터 스트레스 병력 있음.   - 원래 4kg 초반, 지금 4.9kg.    예방접종)  - 1차 접종만 진행.   - HW : 하고 있지 않음.     사육환경)  - indoor. 동거묘 1마리.    O)  1. 신체검사  - Mental : alert.  - T 40.1, HR , RR  - BP 110  - BCS 5/9  - 청진 시 NRF    2. 혈액검사  - CBC : WBC 상승.  - S/C : A/G ratio 0.5  - SAA ; &lt;5    3. 영상검사  [방사선검사]  Finding &amp; DDx  - VHS 7.4  - transitional vertebra of thoracolumbar region  - ascites    [복부초음파]  Finding &amp; DDx  - echogenic ascites  - peritonitis/FIP  - renal injury/incidental medullary mineralization (medullary rim sign)  - Lt ADG 5.6 mm  Rt ADG 4.5 mm  - UB sludge  - mesenteric lymphadenopathy  - hypoalbuminemia/mild pancreatitis    Comment  - 다량의 복수와 복수 제거후에도 상승되어있는 복막에코로 복막염 가능성 있음.   - 코로나 바이러스 키트 A:G ratio 리발타 테스트 등의 FIP 감별을 위한 검사가 필요할 수 있음.   - 왼쪽 부신 종대로 쿠싱/당뇨 가능성 없는지 확인필요.  - 방광내 슬러지가 확인되어 요검사 필요할 수 있음.   - 장간만 림프절은 복막염과 관련될 수 있음,.   - 췌장의 저등도 저에코는 췌장염과 관련될 수도 있으나, 저알부민혈증에서도 확인될 수 있는 소견이라. 알부민 확인필요.   - 알부민 낮을경우, PLN, liver function 확인이 필요할 수 있음.     Radiologist : 윤학영, DVM, PhD    4. 복수검사  - 810ml 천자  - 육안 상 노란 장액성 양상. clear  - A/G ratio 0.47  - 도말 검사 상 다수의 호중구 확인됨. 감염체는 확인되지 않음.   - exudate.  - IDEXX FIP PCR 의뢰.     Dx/Ddx)  - FIP    A)  - 나이, 증상, 검사 겨로가 고려 시 FIP 강하게 의심됨. 예후 불량할 것으로 보여짐.   - 현재 고체온증 보이는 바 1일 입원 후 체온관리 예정.     Rx)  - 내복약 :  PDS 1.5mg/kg BID PO  Famotidine 0.5mg/kg BID PO  Vit B 1T/day BID PO  Amoxicillin clavulanic acid 62.5mg/cat BID PO  UDCA 5mg/kg BID PO  Furosemide 0.5mg/kg BID PO  Spironolactone 1mg/kg BID PO     Tx)  - 수액처치 :  NS + taurine + ornipural + vit B + vit C : 2 fold    P)  - 입원.   - 체온 모니터링.     </t>
  </si>
  <si>
    <t xml:space="preserve">신인철                                  </t>
  </si>
  <si>
    <t xml:space="preserve">수동                                    </t>
  </si>
  <si>
    <t xml:space="preserve">CC)남아중성화&amp; 스케일링    S)  -금식 잘 시켰음    O)  -CI2~3, GI 2  -102, 201 missing teeth  -흉골 우측부위 피부 mass(3cm)    Sx) 남아중성화&amp;스켈링  1. Anesthesia   1) Premedication    - Cefazolin 30mg/kg IV    - Butorphanol 0.2mg/kg IV    - Atropine 0.06mg/kg SC,IV   2) Induction : Propofol 6mg/kg IV   3) Maintenance: Isoflurane    2. Surgical procedure  - prescrotal incision  - open type castration  - orchiectomy with polyglycolic acid 3-0 (figure 8 technique)  - skin closure with blue nylon 3-0 (4 knots)    -scaling&amp;polishing    3. Surgical findings  - Dental x-ray: 106, 206 PD 2    Operator) 황인선    CE)  -적극적인 홈케어 권유.   -흉골 근처 mass: 치은염 치료를 위해 항생제 포함된 내복약을 먹이는데, 함께 호전이 되는지 지켜보기로 함    P)  -8/14 드레싱,치과 이벤트 선물 챙겨드리기  -8/20 10:00 실밥제거, 흉골 근처 피부mass 재진  </t>
  </si>
  <si>
    <t xml:space="preserve">이옥희 (ref.용산 보광)                  </t>
  </si>
  <si>
    <t xml:space="preserve">[refer.] 보광동물병원    의뢰병원관련    - 진료후 전화완료(O)   - 초진일 전화 안됨(O)    주호소) 혈변/혈뇨/혈소판 감소증    현증경과)  -오늘 저녁 7시쯤 귀가하여 혈변, 혈뇨 관찰하여 의뢰병원 내원  -어제 낮에 대장성 설사 관찰(점액변 소량)  -어제 퇴근 후 배가 다소 불러있으며, 식욕 저하 관찰  -당시 ,통증호소 심함 (몸 어느곳을 만져도 같은 양상)  -오늘 아침에도 설사 관찰(대장성 양상의 점액변)  -오늘아침에 이불에 배뇨 관찰됨(정상뇨)   ::평소에는 배뇨 패드에 쌈  -약 한달전부터 간헐적인 혈변 관찰됨  -아침에 닭가슴살에 식욕 일부 보임, 음수는 미확인  -지난 5~6월경 부터 미용 후 나 목욕 후 복부쪽 출혈반점 관찰됬음   :: 일주일정도 경과후 사라지나, 이후 재발되는 양상 보임  -진드기 예방 안하심   ::한달에 3~4회 산책함 , 7월달에는 한번도 안가심  -보강접종 올해 2월 달에  하심  -올해 2~3월경에 ,양쪽 오금 림프절 종대 있어 황동물병원에 내원 ,검사진행하였으나 별다른 진단 없이 ,환자 예후 불량 할수 있음 들으셨으며,  진통소염제 처방받으심(현재까지 복용중)  -평소 쓰레기통을 뒤지는 성격 아님 (약물 복용 가능성 없음)  -외상 이력 없음    예방접종)  -all done , boosting (+), Hw(+), Ecto(-)    사육환경)  Indoor, 동거견 with 1마리    사료)  이퀄러브리움    O)  1. 신체검사  - Mental : Stupor  - T: 37.7  , HR: 78 , RR :30  - BP : 105  - BCS : 3/9  - MMC : pale pink  CRT 2sec  - No heart murmur , Normal lung sound  -몸 전반에 걸친 다수의 반상 출혈     2. 혈액검사  -HCT:33.9  -WBC:33.4K  -PLT :1K  -CRP :109.1  -D-dimer : 0.3  -4dx: all negative  -혈액도말   : No platelet , Anisocytosis(+) , nRBC, Band Neutrophils , Toxic change   : Hypochromic RBC (increased central pallow  iron deficiency)    Dx/Ddx)     [Thrombocytopenia]     -Increased destruction  (Tick born dz, Vaccine induced, Druge induced, IMT)  -Increased consumption (DIC)    A)   [Thrombycytopenia / Tick born dz/ Drug induced / IMT susp / DIC]  -금일 본원에 혈소판 감소증을 주증으로 내원한 환자로, 본원 내원 약 1시간전 의뢰병원에서 실시한 혈액검사상 PLT 14K, PCV 40대였으나, 본원 검사상 혈소판 1K , PCV 33 및 D-dimer 0.3으로 DIC 상태로 추정되며 이에 의한 쇼크 상태로 내원한것으로 판단됨  -혈액도말상 혈소판 확인되지않음  -병력상, 외부기생충 예방 실시하지 않은점, 올 3월경부터 오금 림프절 종대로 타 병원 내원하여 (황동물병원) 진통소염제(NSAID) 장기 복용해온 경력과 이후 5~6월경부터 복부 피하 출혈 지속 관찰된 점을 종합적으로 고려해봤을때, 진드기 감염에 의한 혈소판 감소증이 우선 고려되나, 금일 4dx 검사상 음성 확인됨  -또한, 진통 소염제 (NSAID) 장기간 복용에 의한 심한 위장관 출혈 또는  Drug induced thrombocytopenia도 고려되며 , 2월에 실시한 백신에 의한 영향도 배제는 어려운 상태  -예후 불량할수 있음을 보호자님께 선 고지후, 입원 처치 진행하였으나, 내복약 처치중 연하 반사 소실 확인되며, 이후 처치중 발작 증상 2회 보여, 항경련 처치  진행함. 이후 빈호흡 보이며 CPA 발생 확인.  -1차 소생후 ,보호자님과 안락사 진행하려는 중 심정지 확인됨  -본원에서 단체화장 요청하셔서 진행 예정    9:30 pm 내원  10:00  수액처치 ( 0.45 NS 10ml/kg/hr )  10:20  Dexa 0.5mg/kg IV + Famo 0.5mgkg IV + Chlorpheniramine 0.1cc/kg SC  10:40  수크랄 2cc PO but 연하 곤란  10:50  hIVIg (리브감마) CRI 시작  11:00  내복약 투여 시도 but 연하 소실  11:15 1차 발작 , Diazepam 0.5mg/kg IV   12:00 2차 발작 , Diazepam 0.5mg/kg IV  1:00 am 1차 CPA 발생  1:10 am 1차 소생  1:45 am 보호자님 내원  2:15 am 보호자님 안락사 결정  2:30 am 자연사     Tx)  - 수액처치: 0.45 NS 5ml/kg/hr + hIVIG(리브감마) 0.5g/kg CRI for 8hr  - 주사제 :    1.Dexamethasone 0.5mg/kg IV SID  2.Famotidine 0.5mg/kg IV SID  3.Diazepam 0.5mg IV BID    -경구제  1.Sucralfate 0.5cc/kg PO  2.PDS 2mg/kg PO  3.MMF 10mg/kg PO  4.Omeprazole 0.5mg/kg PO  5.Doxycycline 5mg/kg PO  6.Melatonin 3mg/kg PO    P)  단체 화장   </t>
  </si>
  <si>
    <t xml:space="preserve">공민배 (ref.장안점)                     </t>
  </si>
  <si>
    <t xml:space="preserve">공장장                                  </t>
  </si>
  <si>
    <t xml:space="preserve">S)  - 호흡은 많이 괜찮아졌는데 물을 잘안 먹어요. 식욕은 별로 없긴 한데 아예 안먹지는 않아요  - 어렸을 때 백혈병, 면역결핍 바이러스 키트 검사 한 것 같긴 한데 최근에 하지는 않았어요.  - 약 따로 먹고 있는 것은 없어요.    ** 보호자분 비용부담 있으심    O)  1. P/E  - BSA 0.279 m2    2. FeLV/FIV kit: all (-)      A) Mediastinal lymphoma  - 종격동 림프종 환자로 금일 항암상담 차 내원  - 어린 나이의 고양이 림포마 환자로 감염 여부 감별되지 않아 금일 키트 검사 진행 시 FeLV Ag/FIV Ab 음성 확인됨. 다음 내원 시 보호자와 상의 후 빈혈 PCR 의뢰 (FeLV, FIV 감별 - IDEXX or 팝애니랩)     * 팝애니랩 FeLV, FIV 안됨. 추가 필요. 추가비용 필요한지 확인 필요  - Tumor budden 크다 판단되어 tumor lysis syndrome 우려됨. PDS pretreatment 진행하고 일주일 후 항암 고려.     * Pretreatment 여부와 상관없이 치료반응은 차이 없음     * Allopurinol 구입 고려... 고양이에서의 reference 및 TLS 예방 효과 확인 필요  - 일주일 후 COP 또는 L-CHOP chemotherapy 진행하기로 함     * COP vs L-CHOP CR, PR 비율은 큰 차이 없음     * L-CHOP 선택 시 tumor size 어느 정도 줄어들었을 때 L-asparaginase 처치 고려    Rx) for 8 days  - pds 40 mg/m2 PO sid  - famotidinde 0.5 mg/kg PO sid      P)  - 다음 주 토요일 내원하여 임상증상 확인 후 흉부엑스레이 촬영, 흉수 보일 시 흉수천자 고려  - CBC, B, C, 전해질, 혈액도말 확인 후 양호할 시 항암 진행  - 필요 시 FNA slide로 PARR 의뢰 (혈액도말 슬라이드 보관되어 있음) 보호자와 상의 필요  - 우승지 팀장님에게 인계    CE)  - 공장장은 흉강 내에 종괴가 크게 자리잡고 있습니다. 세포검사 결과 림프종으로 확인되어 수술은 어렵고 항암을 하셔야 합니다. 일반적으로 림프종은 항암반응이 좋은 종양입니다. 다만 재발이 잘 일어나기 때문에 주기적인 모니터링이 필요합니다.   - 공장장의 경우 종괴 크기가 크기 때문에 항암을 시작했을 때 (도입기) 많은 종양세포가 파괴되어 K+, uric acid 등의 분출되어 심한 부작용이 일어날 수 있습니다. 첫 항암 후 2~3일 후 급격히 나빠질 수 있으며 심하면 사망할 수도 있습니다.   - 항암의 일반적인 부작용으로 골수억압, 구토 설사와 같은 소화기 증상이 있을 수 있습니다. 부작용이 생기면 그에 따른 대증처치와 항암간격조절, 항암제용량조절이 필요할 수 있습니다.   - 일단 종양의 크기 감소 및 부작용에 대한 적응력 높이기 위해 스테로이드 처방을 하겠습니다. 중간에 아이 호흡 나빠지면 흉수가 다시 찼을 가능성 있으니 가까운 병원이나 본원에 내원해주세요.  </t>
  </si>
  <si>
    <t xml:space="preserve">오진영 (ref.행복한(성북))               </t>
  </si>
  <si>
    <t xml:space="preserve">요리                                    </t>
  </si>
  <si>
    <t>체중감소 및 악액질(Weight Loss and Cachexia)</t>
  </si>
  <si>
    <t xml:space="preserve">   [refer.행복한AH(성북)]    의뢰병원관련  - 진료전 전화완료(X)   - 진료후 전화완료(O)     주호소)  식욕부진    현증경과)  - 한달전부터 식욕 없음   - 식욕촉진 한약 복용 (생약성분) 하였음. 이틀전 마지막 투약   - 어렸을때부터 많이 먹지 않는 아이   - 처음에 머리 , 귀를 심각하게 가려워하는 듯한 행동 보여 타병원 내원하셨고, 원인 불명 소견 들으심   - 행복한 AH 내원하셨다가 신경계 이상소견 들으심.  - 고개가 뒤로 젖혀지고 갑자기 고개를 흔드는 증상이 시도때도 없이 보였음. 이후 밥 먹고 기력을 회복하니까 조금 괜찮아짐   - 동거묘 아빠 뱅갈 / 엄마 러블 / 엄마가 감기가 있었음. 엄마한테 감기 옮은적은 있음      - VAC: 종합백신만 3차까지 진행 / 백신전검사 진행하셨고 괜찮다는 소견 들으심.    - ENV: 실내  - DIET: 로얄캐닌 습식사료 + 츄르     - GI: 일주일전에 구토 한번 심하게 (사료먹은 것 그대로) / 최근에 토한건 위액만   : 변은 괜찮음     O)  1. 신체검사    GC : Mentation=  Alert~Depressed / BCS= 1/9 / MMC= pale~pink / PLR= +,+ / CRT= 1s / Skin turgor= delayed  SK : -  EENT : -  MS : Severe cachexia   CV : normal  RE : -  GI : -  UG : -  NV : ataxia     2. 신경검사  1)                            OD/OS  Menace response : +/+  Palpebral reflex : +/+  Vibrissae (and maxilla) response : +  Mandibular touch: +  Auricular reflex +  Corneal reflex: +/+  Pupillary light reflex (PLR): +/+  Gag reflex : +  Tongue movement &amp; symmetry : NRF    2) Postural reflex 검사상 반사 감소 확인되지 않음     2. 혈액검사  1) CBC: Neutrophilia, Monocytosis, Eosinopenia   2) S/C: Hyperproteinemia, Hyperglobulinemia, A/G ratio 0.4   3) Elect: Hyperkalemia. Decreased bicarbonate  4) SAA normal  5) Ammonia 59    3. 영상검사  [복부초음파_Full scan]  Imaging Dx &amp; DDx  - Hepatic lipidosis  - Microvascular dysplasia / Intrahepatic PSS  - Portal hypertension  - Acute pancreatitis  - Nephritis / Renal lymphoma / Acute tubular necrosis  Comment  1. 간의 전반적인 미약한 에코 상승  2. Portal vein flow 5.8 cm/s로 속도 저하 관찰됨, 간의 선천적 질환 (PSS, MVD) 등에 의한 문맥고혈압의 가능성 있으며 후대정맥과 간문맥에서의 느린 혈류에 의한 smoke sign이 모두 관찰되므로 전신의 혈류속도 저하에 의한 Portal vein flow 속도 저하 가능성도 있음  3. Extrahepatic PSS는 현재 의심되지 않으며 간문 위치의 PV/Ao ratio 정상범위로 확인됨 / 전반적인 간 크기 양호  4. 췌장의 미약한 비후 (8.9 mm) 및 에코 저하  5. 장간막림프절 양호  6. 양측 신장 피질 에코의 상승 및 피질 외측의 전반적인 저에코 영역 관찰됨  Radiologist: 이현아, DVM, MS    A) Hepatic lipidosis / Renal insufficiency   dDx) Cerebellar hypoplasia (sus):  infection (FCoV, FPV, Toxoplasma etc..) or non-infection / MVD, Intrahepatic PSS   - 만성적인 식욕부진으로 인해 심한 악액질, 지방간 발생하였을것으로 생각됨. 피딩튜브 장착 통한 급여 필요하며 보호자분 동의시 장착 예정   - 소뇌질환의심. MRI 촬영 및 CSF 검사 통한 감염원 체크 필요함. 혈액 PCR 검사 의뢰하였으나 유의미한 결과 나오지않을 수 있다고 보호자분께 고지드림.   - 선천적 간질환으로 인해 현증 나타났을 가능성은 떨어지나 낮은 BCS, 작은 체구 등과 관련있을 수 있음. 이후 CT촬영 및 수술적 교정 필요하다 안내드린 상황이나, 당장 진행할 수 있는 컨디션은 아님   - 신장의 구조적 이상도 확인됨. 추후 신수치 모니터링 필요하다고 안내드림   - 친구분과 함께 돌보는 상황. 비용부담 있으심    Tx)   SAMe 1/2T SID for 3 days    P)  8/3 피딩튜브 장착 여부 결정하여 전화주시기로 함   8/4 혈액 PCR 검사 결과 상담 후 추가검사 진행여부 결정       </t>
  </si>
  <si>
    <t xml:space="preserve">최영미                                  </t>
  </si>
  <si>
    <t xml:space="preserve">처방발행요청(신청서작성, 수납완료 현재 주치의 확인서명 대기중)  이메일 발송으로 안내드림 20016039_@hanmail.net  1:30pm  김승희    힌방 BY 신사경  -1년전 진단시 보행 불가  -약 먹고 호전  -왼쪽 전지가 가장 안 좋고 앞으로 넘어짐  -1년간 500g이 증가함(다이어트도 필요)  -미용 후 침치료와 수중운동 치료를 주 1회 하시는 것을 추천드림      1.CC :  척수공동증, COMS    2.HPI   - 상세병력 내원전 영상자료 참조  - COMS, 척수공동증, 경미한 경추 IVDD 진단  - 투약에도 불구 임상증상 개선이 없고 간수치상승, 탈모, 체중증가 등 합병증 발생 등으로 내원  - 외과적 교정보다는 가능한 내과적 관리 원하심        3.PHI   (1)MED : for this symptoms  (2)SUR : 슬개골 탈구 수술  (4)VAC : all+, HW+  4.Diet :metaboli, 야채  - 듀오메가, 락토벳, cobalamine/folate    S)  - 다소 비만 : BCS 8/9  - 뇌신경반응 : 정상  - 고개를 숙이기 싫어하며 특히 좌반신의 CP 지연, 부중감소, 강직도 증가 등    O)  - Apical beat normal  - No murmur    Neurologic examination  (반응없음 :0, 반사감소 : 1, 정상 : 2, 항진 : 3)    Postural reaction    Paw position  -   FR 2 / FL 1 :   RR 2  / RL 2  Hopping -           FR 2  / FL 1 :   RR 2  / RL 2   Hemi waliking -   FR 2 / FL 1 :   RR 2  / RL 2  Wheelbarrowing -  FR 2 / FL 1  Postural extensor - RR  2 / RL 2  Tactile Placing -   FR 2 / FL 1 :   RR 2  / RL 2  Visual Placing -   FR 2 / FL 1 :   RR 2  / RL 2      Spinal reflex    * Forelimbs  Biceps reflex - FR 2/ FL 2   Triceps reflex - FR 2/ FL 2  Withdrawal reflex - FR 2/ FL 2  Crossed extensor reflex - FR 2/ FL 2     * Hindlimbs  Patellar reflex - RR 2/ RL 2  Gastrocnemius m. reflex - RR 2/ RL 2   Withdrawal reflex - RR 2/ RL 2  Crossed extensor reflex - RR 2/ RL 2     Hyperesthesia (Back pain): 경부 촉진 및 pROM시 통증호소    Panniculus reflex   R: -    / L: -    Anus reflex : 2    Deep pain : 2    Neurologic deficit grade : 2 (좌측 전지 자세반사 감소)    Musculoskeletal examination    Rt. Front limb : NRF  Lt. Frint limb : NRF    Rt. Stifle joint : Positive Cranial drawer test. Negative patellar luxation   Lt. Stifle joint : NRF      [방사선검사]  Imaging Dx &amp; DDx  - Tracheal collapse (early)  - Bronchiectasis  - Shoulder DJD  - Hip dysplasia (severe)  - Stifle arthritis, Joint effusion  Comment  1. 흉부 기관의 20% 가량의 허탈 관찰되나 임상증상을 일으킬만한 상태는 아닌 것으로 판단됨  2. tapering이 정상적으로 이루어지지 않는 기관지의 확장 상태 확인되며 이전의 감염, 염증 등에 의한 변화일 수 있음  3. 폐야 양호  4. 견관절의 퇴행성 변화에 의한 미약한 osteophyte 관찰되나 임상적으로 의미있는 정도는 아닌 것으로 판단됨  5. 양측 고관절의 acetabulum flattening 및 osteophyte 관찰되며 femoral head의 변성 및 neck thickening은 좌측에서 더 심하게 관찰됨  6. pubis, ischium 의 골절 관찰되나 비임상적으로 판단됨  7. 양측 슬관절 내 심한 joint effusion 확인됨 (우측에서 더 심하게 관찰됨)  Radiologist: 이현아, DVM, MS    A)  - 기 확인된 CNS의 문제들 외에 명확한 뇌내성 원인이나 기저질환은 확인되지 않음  - 하지만 시간의 경과에 따라 척수공동증/COMS 외에 전반적인 DJD, 고관절 및 슬관절, 십자인대의 문제 등 이차적인 문제들 진행 중  - 환자가 호소하는 다양한 증상 관련 생리적 vs 병적 증상 구분하고, 척수공동증 vs 근골격문제 관련 증상 구분하여 이후 장기적인 치료 goal 재설정 및 꾸준한 재활/한방관리/다이어트 권고    P)  - 1개월 후 재검  - 한방/재활 개시  </t>
  </si>
  <si>
    <t xml:space="preserve">정은정 (ref.스마트(동대문))             </t>
  </si>
  <si>
    <t xml:space="preserve">[refer.스마트AH(동대문)]    의뢰병원관련  - 진료전 전화완료(O)   - 진료후 전화완료(O)     주호소)  AKI 의심으로 의뢰    현증경과)  7/30 후지 근경련 증상으로 진료 보심.   낮에 옥상에서 많이 뛰어놀았음. 기력저하, 후지 근경령 , 신경검사상 특이사항 없어 익일 재내원  8/1 기력저하 / 혈뇨/ 구토 / 식욕저하 / 고체온증 -&gt; 온열손상, 장염에 준한 처치 진행하면서 주간 입원  8/2 기력저하 지속. 식욕 저하 , 혈토 1회 / 복통 심함   8/3 복통, 핍뇨, 위액 구토 확인 / 복막염 확인, AKI 의심 되어 본원 내원     예방접종)  접종은 다 하셨음   사육환경)  실내, 옥상에서 키우시는건 아님     O)  1. 신체검사  - Mental : depressed  - T 38.7, HR 150, RR 42   - BP 120 mmHg (#3)  - BCS 5/9  - MMC pink~pale, CRT 1s   - 탈수평가 : skin turgor decreased     2. 혈액검사  1) CBC (타병원): Anemia, Thrombocytopenia  2) Blood smear: band cell, toxic change, PLT 약 5시야당 하나, mild anisocytosis   2) S/C  - Azotemia 오전 검사결과 대비, BUN 63 Cre 1.9 -&gt; BUN 86 Cre 6.6 으로 반나절만에 증가   3) Elect/Gas   - Hypernatremia / Metabolic acidosis   4) D-dimer 0.3   5) 혈액형 DEA 1.1 / 본원 혈액과 크로스매칭 결과 응집 관찰되지 않음   6) SDMA 증가 (45)       3. 영상검사  [복부초음파_Full scan]  Imaging Dx &amp; DDx  - Cholecystitis / GB edema  - Hepatic lipidosis  - Acute tubular necrosis / Acute kidney failure  - Cystitis  - Gastroenteritis  - Acute pancreatitis  - Peritoneal effusion  - Peritonitis  - Sublumar lymphadenopathy  Comment  1. 담낭 확장 및 담낭벽 비후 (1.7 mm), 담관 양호  2. 간의 전반적인 에코 상승  3. 양측 신장 피질 에코 상승 / 크기 모양 양호  4. 방광벽 비후 (2.5 mm)  5. 위벽의 전반적인 비후, 운동성 거의 관찰되지 않음  6. 췌장의 전반적인 비후 (13.0 mm) 및 에코 저하, 십이지장의 corrugation  7. 복강 내 전반적인 복막 에코 상승 관찰되며 상복부에서 더 심하게 확인됨 / 복강 내 산재한 소량의 복수  8. 요추하림프절의 종대    [방사선검사]  Imaging Dx &amp; DDx  - Pneumonia  - Non-cardiogenic pulmonary edema  Comment  1. 폐야 전체에서 관찰되는 심한 침윤 확인됨, patchy alveolar pattern을 보임 / 현증 경과와 관련하여 AKI, Pancreatitis에 의한 비심인성 폐수종의 가능성 높으나 TFAST 진행 시 폐렴 양상 함께 확인됨 / 폐렴 발생에 의한 비심인성 폐수종 가능성 또한 고려됨  2. 심장 크기 양호    Radiologist: 이현아, DVM, MS  VIP동물의료센터 영상의학과 2과장  Direct: 02-953-0075 (내선 204)  E-mail: vip_radiology@vipah.co.kr    4. 기타검사  - 복수검사: Transudate type으로 판단됨     A) MODS (sus), AKI, Peritonitis, 폐출혈  - 금일 AKI 의심으로 본원에 내원. 내원 이후 호흡패턴 악화 양상 보여 흉부방사선 촬영 진행하여 전반적인 폐침윤 확인. skin turgor 감소 등을 바탕으로 과수화 의심된 상태였으나 TFAST 상 폐렴/폐수종 병발의심   -&gt; 기관 삽관 후 혈액성 삼출물 다량 확인되어 폐출혈로 인한 침윤인 것으로 생각됨   - 마취 위험성 매우 높음을 고지드리고 혈액 투석 상담 후 진행 결정. 투석관 장착위한 마취 도입/삽관 과정에서 혈액성 삼출물 다량 확인. 석션하였으나 심정지 발생   : atropine/epinephrine 주사 후 심박 회복되었으나 이내 2차 심정지 발생. 심폐소생술 진행하였으나 소생반응없어 CPR 중단.     - 폐출혈의 원인으로 일차적인 응고계 문제 가능성, 혹은 열사병, MODS로 진행 과정 중 나타난 이차적인 응고계 문제 등으로 폐출혈 발생하였을 가능성 있음/금일 D-dimer는 정상이었으나 혈소판 감소 관찰되었음. 다른 응고계 평가는 진행되지 않음     - 사망 후 개별화장 진행 예정. 엔젤스톤 안내드림       Tx)  - 수액처치 : H/S 유지 속도 1배 for 2 hrs     </t>
  </si>
  <si>
    <t xml:space="preserve">상디                                    </t>
  </si>
  <si>
    <t xml:space="preserve">S) 호흡곤란 및 우측 앞다리 파행    O)  - 약 3일전부터 우측앞다리를 불편해했음  - 오늘 갑자기 호흡이 가빠지고 힘들어함  - 식욕은 양호했음    &lt;혈액검사&gt;  - cre 1.9  - 전해질 불균형  - D-dimer 1.6으로 상승  - proBNP kit 검사상 abnormai    [방사선검사]  Imaging Dx &amp; DDx  - Cardiomegaly  - Cardiogenic pulmonary edema / Pneumonia / Noncardiogenic pulmonary edema  Comment  1. VHS 8.2v  2. 좌심 종대 관찰됨  3. tracheal bifurcation 주변부로의 폐침윤 관찰됨    Radiologist: 이현아, DVM, MS  VIP동물의료센터 영상의학과 2과장  Direct: 02-953-0075 (내선 204)  E-mail: vip_radiology@vipah.co.kr    A)  - 심인성 폐수종일 가능성이 높음  - 산소처치 및 lasix CRI 처치 진행함  - 내일 호흡수 및 흉부방사선 촬영후 증상 좋아지면 심장초음파 검사 필요함  - 우측 앞다리의 파행은 골격계의 문제인지 감별위해 방사선촬영 필요하며, 골격계의 문제가 아니라면 혈전에 의한 통증의 가능성이 있음    Tx)  - Lasix CRI 1mg/kg/hr  - Dalteparin 0.24ml SC BID     P) 내일 호흡수체크, 흉부방사선 재검사  - 비용결재는 하나도 안하고 가심......  </t>
  </si>
  <si>
    <t xml:space="preserve">S)  - 몸을 먼저 떠는 증상보이다가 점점 심해짐. 점점 걷지못하고 비틀거림. 전신이 덜덜 떨면서 강직됨. 약간 차가워 지는 듯한 느낌. 5분정도 지속됨. 유연증상 동반됨. 의식은 있는 상태. 쓰러지거나 그러진 않음. 마사지 하고 나면 좋아지지만 계속 축 쳐져 있음. 걸으면서 비틀거림. 후증상은 3-5분정도 됨.   - 작년 초부터 보였음.   - 증상을 보이기 전에 우울한 것 같음. 가만히 있음.   - 강도는 비슷함. 간격만 짧아지고 있음.   - 본 증상 보일 시 유독 허리쪽 더 아파하는 듯함.     - 1년 전부터 본 증상 보임. 1달에 1번 보이다가 점점 짧아짐. 요 사이 3일간 매일매일 보임. 3일 전까지 2일에 1번씩 보임.     O)  1. P/E  - BP (#2) : 105  - no murmur, HR 104. sinus rhythm, no crackle.   - mental : alert.  - 우측 고관절의 염발음.  - L5-7 부위 촉진시 통증반응.    2. N/E  - NRF  - brain/spinal 모두 양호.    3. ECG  - sinus rhythm  - NRF    4. B/A  - NRF 식후 내원.  - d-dimer 1.5  - NH3 정상    5. X-ray  - 흉부 : 심종대 보이지 않음. 폐야 양호.  - 복부 : 양호. L 4-5 사이 디스크 공간 협소.  - 두부 : 경미한 후두골이형성.    A)  - intracranial seizure 의심. 따라서 MRI 촬영 진행 예정. 특발성 간질 가능성도 존재함.   - 요추 부위 통증 의심되나 디스크인지 고관절 문제인지 면밀하게 감별은 되지 않음.   - MRI 촬영 전까지 zonisamide 처방함.     P)  - 8/11 2시 이안 예약.   - 그 전에 복부초음파 체크 할 시 본원 먼저 내원 고려 예정.     ** 이안에 자료 발송 완료.    </t>
  </si>
  <si>
    <t xml:space="preserve">브라우니                                </t>
  </si>
  <si>
    <t xml:space="preserve">460,000 선납 by혜인    S)  - 산책하다 자전거에 옆구리 치임  - 사고전까지 특이사항 없음  - 3차까지 접종    O)  - alert  - 사지로 지탱하고 일어서기는하나 통증으로 주저앉음  - x-ray : L6 추체 골절  - CRP 182    CE/P)  - 오늘밤은 안정과 진통처치 및 내장파열/폐출혈등 모니터링 합니다.   - 갑자기 응급상황 발생할수 있습니다.   - 익일 오전 중 10시이후 외과팀 연락드리겠습니다.     ***  - 보호자분 직접오셔서 상담 못할수 있어 마취동의서 받아놓음  - 보호자분 이해도 좋으심  - 수술비용, 방법등 자세한 상담은 외과팀과 하기로 합니다.   - 비용적인것만 대략 수백만원 소요됨 안내  - 일단 맡겨놓고 가셔서 혈액검사 결과 아직 설명안됨  </t>
  </si>
  <si>
    <t xml:space="preserve">김은정                                  </t>
  </si>
  <si>
    <t xml:space="preserve">S) 야간진료    - 한달전부터 깽~ 거리는것이 있었음  - 한동안 괜찮다가 10흘전부터 목부분을 만지면 아파함  - 금요일 지역병원에서 특별한것 없다고 약만지어주심  - 약을 하루정도 먹고 조금전 갑자기 경련을 한차례한후     비틀거리며 걸어다님  - 소화기증상 없음  - 어릴적 심장이 좋지 않다고 하여 중성화도 하지 못했다함  - 이후 병원마다 좋네 안좋네 말이 다르기도 하고 별문제없이 지내서 그냥 유야무야 지냈다 함      O)  - alert  - PLR : +  - aus : no murmur &amp; crackle  - knockling : 사지 지연  - 목부위 통증  - 방사선 : NRF  - blood test : NRF  - NH3 : NRF  _ CRP: &lt;10    DDx) 경추디스크, 뇌질환    P)  - 가능하면 익일 MRI촬영위해 입원처치  - 심장쪽 문제는 심초음파 필요성 설명은 드림  - 심장쪽 걱정이 좀 있으셔서 주치의 판단하 엑스레이등 추가적인 검사필요시 말씀드리겠다고 함  - 익일 오전중으로 주치의 선생님 연락드리기로 함  - MRI비용등은 설명안됨  </t>
  </si>
  <si>
    <t xml:space="preserve">임원일                                  </t>
  </si>
  <si>
    <t>자궁복합증(Uterine complex)</t>
  </si>
  <si>
    <t xml:space="preserve">CC1: 배에 혹이 있음  CC2: 간헐적인 기침 증상    HPI :  - 배에 혹은 약 1년전에 처음 발견. 이 후 조금씩 커짐.  - 다른 병원에서 심장이 안 좋다는 이야기 들으신 후로 심장약 복용 (약 3개월 정도). 처음에는 약효가 있는 것 같더니 시간이 지날 수록 증상 다시 악화됨.    MED: 심장약 복용.  SURG: 오른쪽 뒷다리 수술.  TRA: -  VAC: All done. 심장사상충 예방도 매달 진행.  ENV: 실내생활견, 동거견 1마리 (포메라니안)  DIET: 일반 건사료, 가끔 과일 이외 table food X    GC: 동거견과 함께 놀면 활력 좋은데, 혼자 있으면 많이 움직이진 않음.  SK: -  EENT: -  MS: -   CV: 심장병, 가끔 기침  RE: -  GI: -  UG: -  NV: -    O)  1. 신체검사  GC : Mentation= B.A.R   /   BCS= 3/5   /   MMC= Pink  /   PLR= Normal   /   CRT &lt; 1.5 sec   /   Skin turgor= Normal  SK : -   EENT : Immature cataract OU  MS : Rt. MPL G2  CV : Cardiac systolic murmur G4 (M area)  RE : Normal on auscultation.  GI : -   UG : Mammary gland mass (사진자료 첨부)   1) Left chain     - 2-3번 유선 사이 25 x 20 mm 1개     - 3-4번 유선 사이 &lt; 5 mm 1개     - 4-5번 유선 사이 &lt; 5 mm 1개   2) Right chain     - 2-3번 유선 사이 &lt; 5 mm 2개     - 3-4번 유선 사이 10 x 8 mm 1개     - 4-5번 유선 사이 &lt; 5 mm 1개  NV : -     2. 혈액검사  * CBC  - No remarkable findings  * S-chem  - No remarkable findings  * Elect  - No remarkable findings      3. 영상검사  [복부초음파_Full scan w/o GI tract]  Imaging Dx &amp; DDx  - Hepatic nodular hyperplasia / Metastasis  - Urolithiasis  - Renal dysplasia  - Uterine complex (hydrometra, mucometra, pyometra)  Comment  1. 간 실질의 고에코/저에코 결절 관찰됨 (7.5 x 5.7 mm, 9.6 x 5.0 mm), 복강 내 림프절종대 관찰되지 않는 점, 결절의 개수, 크기 등을 고려할 때 양성 퇴행성 결절의 가능성이 높으나 유선종양으로부터의 전이를 완전히 배제할 수 없음  2. 좌측 신장 크기, 모양, 피질에코 양호하나 수질의 결석, 석회화 관찰됨  3. 우측 신장 크기 매우 작게 확인되며 (12.3 mm) 피질/수질의 구분 확인되지 않음, 선천적 renal dysplasia의 가능성 높음  4. 양측 자궁각 벽의 비후는 관찰되지 않으나 내강의 확장 및 에코성 액체 저류 관찰됨, 자궁수종 또는 ?-陸씬?가능성 높으며 자궁축농증의 가능성도 배제할 수 없음  5. 환자 복부 압박 시 저항으로 우측 부신 측정되지 않음  Radiologist: 이현아, DVM, MS      A)  Problem list  1. 배에 혹: 다발성 유선 종양으로 의심되며, 수술적 제거가 추천됨. 흉부방사선 및 복부 초음파상 전이로 의심되는 소견은 관찰되지 않아 수술적 제거로 완치까지 기대해 볼 수 있는 상태. TNM stage 1  2. 심장병: 수축기 심잡음이 들려 MVI 의심되며, 수술전 심장 평가를 진행하여 마취에 대한 위험성 평가 필요함.  3. Uterine complex: 자궁 수종, 점액종이 의심되며, 유선 종양 수술 진행할 때 같이 난소자궁적출술이 진행될 예정이기 때문에 같이 치료가 될 예정.  4. Renal diz: 우측 신장의 선천성 신장이형성증이 있어 좌측 신장에 대한 의존도가 큰 상태. 좌측 신장 수질 내 결석이 관찰되지만 문제를 일으키는 수준이 아니어서 우선 정기적 모니터링 예정.  5. 우측 내측슬개골 탈구: 증상 없으며 보호자분께 설명은 드리되, 우선 모니터링 예정.  6. 양안 백내장: 보호자분께 안내드리고 모니터링 예정. 수술 후 퇴원시 백내장 안약 권유 필요.      TDx)  - MGT (TNM stage 1)  - Cardiac valve disease  - Uterine complex    Dx)  - Rt. renal dysplasia  - Lt. renal calculi  - Rt. MPL G2        CE)  - 현재 다발성 유선 종양이 관찰됩니다. 수술적 제거를 위해서는 왼쪽 유선 전체와 오른쪽 3,4,5번 유선을 절제하여야 합니다. 하지만 앞으로 유선에서의 종양 재발을 완전히 방지하기 위해서는 양쪽 유선 전적출을 하는 것이 좋습니다.  - 자궁내에도 물이 차있어 이런 경우 시간이 지나 농으로 변하여 자궁축농증으로 진행될 가능성이 있습니다. 유선종양 재발율을 낮추기 위해서도 난소자궁적출술이 필요한데, 여러모로 이번에 유선수술하면서 난소자궁적출술도 같이 진행하는 것이 좋은 예후를 보일 것 입니다.  - 심장 청진시 잡음이 잘 들립니다. 다행히 엑스레이에서 심장이 많이 커져있거나, 폐에 물이 차 보이진 않지만 유선종양 수술을 앞두고 심장에 대한 평가는 선행되어야 안전한 마취를 할 수 있습니다. 내과에서 심장에 대한 검진을 수술 전에 진행하도록 하겠습니다. 수술 일정은 심장 상태에 따라 결정될 것입니다.  - 아롱이는 선천적으로 한쪽 신장이 거의 기능을 못하게끔 태어났습니다. 왼쪽 신장에 거의 전적으로 의존하고 있다보니 앞으로 심장 관리를 하면서도 유념해두어야할 부분입니다. 왼쪽 신장에는 결석도 같이 관찰이 되는데 우선 BUN, crea등 신장 수치 상승에는 영향을 미치지는 않아 당장 수술적 제거를 고려하는 것보다는 결석 관리 받으면서 정기적인 검진을 받도록 하겠습니다.  - 우측 슬개골 탈구가 있습니다. 현재 증상은 없지만 진행이 더 될 경우 관절염이 진행되면서 다리쓰는 것이 더 불편해질 수 있습니다.      P)  - 8/9 오전 11시 박주형 과장님 앞으로 심장검진 예약 설정. 11:30 심장초음파 예약 완료. 심장 검진 비용 대략 50만원대 정도 예상하셔야한다고 안내드림.  - 목요일 심장 검진에서 수술을 미뤄야 할 정도로 심하지 않다면 그 다음주 중에 수술 진행 예정. 확정 예약은 심장 검진 이후 해드릴 예정. 수술비용 대략 200~250만원 예상하셔야한다고 안내드림.          </t>
  </si>
  <si>
    <t xml:space="preserve">김귀연                                  </t>
  </si>
  <si>
    <t>우측귀 염증성 용종(Rt. Otic Inflammatory Polyp)</t>
  </si>
  <si>
    <t xml:space="preserve">[야간 by 인선]  - 활력 양호  - 배뇨 2회  - 배변 1회    [CT검사]  Imaging Dx &amp; DDx  - Ear polyp / Abscess  - Otitis externa, otitis media  - Reactive lymphadenopathy  - Previous rib fracture  Comment  1. 우측 중이, 외이의 폐색을 유발하고 있는 폴립형 구조물 및 액체 저류 관찰됨, Bulla 내 단순 fluid 저류가 아닌 soft tissue HU 를 나타내므로 폴립의 중이 침습 가능성 있음 / 외이도로 돌출된 폴립의 기시부는 원래 고막 위치의 약간 내측으로 관찰됨  2. 우측 Bulla의 벽 비후 및 골증식이 관찰되므로 심한 중이염을 동반했을 가능성 높게 고려됨  3. 양측 하악림프절, 인두뒤림프절 종대 관찰되며 우측 귀밑림프절의 종대 확인됨  4. 폐야 양호  5. 우측 4번째 늑골의 골절 후 유합 의심됨  Radiologist: 이현아, DVM, MS    &lt;보호자상담&gt;  - 외이도뿐 아니라 중이부분까지 polp과 농성분비물이 차있는 상태임  - 수술적 교정이 불가피하기때문에 수술은 수요일 진행될 예정  - 재발할 가능성도 있고, 다른부위(비인두, 다른쪽 이도부위 등)에도 생길수 있음. 하지만 현재 검사로는 확인된 부위는 없음  - 마취의 위험성이 높다고 안내드림  - 유기묘인점을 감안하여 최대한 비용조절은 해드리겠다고 안내드림  - 안과장님께 인계해드림    ps) 유기묘할인이 20%지만 수술까지 결정하시게되서 비용은 30% 적용해드릴예정임  </t>
  </si>
  <si>
    <t xml:space="preserve">유지혜                                  </t>
  </si>
  <si>
    <t xml:space="preserve">S&gt;  - 어릴때 콩팥이 않좋아서 관리를 하신적이 있음  - 최근에 식욕떨어지면 공복토를 한적은 있음  - 관절이 어릴때부터 안좋았음  - 1살때 슬개골 수술(고관절-왼쪽/슬개골은 양쪽)  - 배뇨 잘 하는편   - PU/PD 의심 (200ml이상)    O&gt;  - 심음 gallop sound (Lt apex)  - CRP 50  - CBC 정상  - BUN 68 , Crea 0.8  - 방사선상 심장크기는 정상    A&gt;  - 단백질/지방이 많이 함유된 음식을 자주주시어 식이가 bun상승의 원인으로 생각되며 염증수치 상승의 요인으로는 췌장염 / 비뇨기감염등이 의심됨  - PU/PD가 의심되어 호르몬질환 배제못함    P&gt;  - 치과 치료위해 마취안정성 평가원하셔 내원하신상태로 염증의 원인 및 심장에 대한 평가가 필요함을 고지  </t>
  </si>
  <si>
    <t xml:space="preserve">이진희                                  </t>
  </si>
  <si>
    <t xml:space="preserve">쭈비                                    </t>
  </si>
  <si>
    <t>Exotic Shorthair Cat(엑죠틱 숏헤어 고양이)</t>
  </si>
  <si>
    <t xml:space="preserve">1.CC : 개구호흡. 움직이지 않으려함    2.HPI   - 6시쯤 저녁 / 간식 급이. 이후 평소처럼 놀고 있었음  - 7시쯤 청소 마친 후에 계단에 가만히 얼어붙은 것처럼 호흡 가쁘게 쉬고 있던 것 발견.    - 2년 전 고양이 카페에 있던 아이 입양. 특별히 건강 상 이상은 없었던 것으로 알고 있음.    3.PHI   (1)MED : for this symptoms  (2)SUR :   (3)TRU : -  (4)VAC : all+, HW+  4.Diet :    , table food :  5.EH : indoors, alone, 산책  6.Systemic   (1)GEN :   (2)Skin :  (3)Nervous : -  (4)EENT :  (5)RES :  (6)CV :  (7)GI :  (8)UR :  (9)REP :  (10)MS : -  (11)NS : -    o)  - BP 110mmHg  - no murmur, 폐음 양호    - 잇몸 발적 부종 severe    - B/A   Crea 1.8     Glo 5.3    - CXR : 외측상 sternal contact 증가.    a)  - 보호자 문진시 쇼크로 보기엔 어려운 상황이나 개구호흡 등 동영상에서 확인 가능. 원내에서 특별한 증상은 관찰되지 않는 상태.  - 심잡음 또한 청진되지 않으나, 품종 소인 등 고려하여 bnp 의뢰. 결과에 따라 심장검진 여부 결정  - 치과치료 필요한 상태로 심장 검진 여부 결정에 따라 향후 치료 진행 예정.    p)  - 결과 유선안내 후 재진 일정 예약  </t>
  </si>
  <si>
    <t xml:space="preserve">김민지 (ref.트윈스)                     </t>
  </si>
  <si>
    <t>슬개골탈구 - Grade3(Patellar luxation)</t>
  </si>
  <si>
    <t xml:space="preserve">Dr.조서현    Subjective)    2~3개월 전부터 왼쪽 후지파행 증상을 보임.     최근에 더 심해지거나 하진 않았으나, 정확한 검진 및 수술 상담을 위해 내원하심.     Objective)    Physical examination  GC : Alert, normal PLR, Pink mucous membrane, normal skin turgor  MS :  Lt. Stifle joint : Medial patellar luxation (grade 3), Negative drawer sign  Rt. Stifle joint : Medial patellar luxation (grade 3), Negative drawer sign    Coxofemoral joint : NRF    Assessment)  Bilateral medial patellar luxation      Plan)  선천성 양측 슬개골 탈구로 인한 후지파행증상.     빠른 수술적 교정이 지시됨.     일차적인 Soft tissue 및 anti-rotational suture 이후 관찰 -&gt; 1년 6개월령 -&gt; 추가적인 TTT 수술진행 권유드림.    내일 수술위해 입원.     12시 이후 금식.  </t>
  </si>
  <si>
    <t xml:space="preserve">박안나 (ref.다나)- 본원귀속             </t>
  </si>
  <si>
    <t xml:space="preserve">러시                                    </t>
  </si>
  <si>
    <t>임파종(lymphoma)</t>
  </si>
  <si>
    <t xml:space="preserve">[refer.다나동물병원]    의뢰병원관련  - 진료전 전화완료( X )   - 진료후 전화완료( O )     주호소) 체중감소    현증경과)  - 다나동물병원에서 측정시 39.3도(7월) / 40.7도(일주일전) / 40도 (금일)  - 7월초 설사를 오래했다가 로얄캐닌 인도어로 바꾸셔서 조금 멎은편  - 원래 입이 짧은편이고 조금씩 자주먹는 스타일  - 여름이 되면서부터 2~30알 가량 먹음 ( 필요한 칼로리의 절반도 안먹음 ) / 원래는 수북한 양의 2/3를 먹었던 아이  - 이물을 좀 주워먹는 스타일  - 평상시는 5.5kg내외 나가는편 ( 7월초 4.6kg )  - 집이 좀 더운편  - 물 잘 마시고 오줌을 이전보다 자주가는편  - 변은 이틀에 1번가량 정상변이 나옴    예방접종)  - None  사육환경)  - 동거견/동거묘 없음  사료)  - 로얄캐닌 인도어 / 원래는 간식자체를 안주던아이고 너무 안먹어서 참치캔주심    O)  1. 신체검사  - Mental : alert  - T 38.6 , HR 200 , RR 24  - BP 80-&gt; 120  - BCS 3/9  - MMC pale , CRT 2sec  - 탈수평가 : &lt; 5% dehydrtion    2. 혈액검사  - PCV 20.9  - BUN 40.6 / Crea 1.6  - Lactate 4.6  - SAA 165.2    3. US guide FNA  장간막 림프절의 FNA상 small cell lymphocyte 혹은 장상피로 추정되는 군집성의 세포들이 확인되나 전체적인 경향은 확진을 내리기에는 부족한상태로 조직검사가 필요할것으로 고려됨    4. 영상검사  [방사선검사]  Finding &amp; DDx  - 흉부 방사선상 특이소견은 확인되지 않음  - mass effect in mid abdomen  - decreased serosal detail in mid abdomen  - renal tumor/FIP/nephritis (Renomegaly LK = 48.83 mm   RK : 48.85   /    LK : L2 =  3.32   RK : L2 = 3.38)  - transitional vertebra at the thoracolumbar and lumbosacral regions    [복부초음파]  Finding &amp; DDx  - GB sludge  - renal lymphoma/FIP/nephritis/CKD  - Lt ADG 3.7 mm Rt ADG 4 mm  - intestinal lymhoma/FIP/other intestinal tumor (intestinal mass)  - mesenteric invasion and metastasis of the tumor-like lesions  - metastasis into colic and mesenteric lymph node  - peri-intestinal peritonitis/invasion and metastasis    Comment  - 주증과 관련된 소견으로 장의 점막하층 근육층 장막층 유래로 의심되는 종괴가 장의 부분 폐색과 염증을 유발하고 있을 수 있음.   - 신장과 장분절, 장간막 림프절의 종괴성 변화가 확인되어 종양과 FIP 가능성 있음.   - 현재 복수는 없지만, 복막염 또는 복막 전이 의심 소견이 명확히 확인됨.   - 림프절과 장 종괴는 portal vein을 감싸고 있어 종괴의 수술적 제거는 매우 어려울 수 있음.   - 종괴는 일부 장분절, 혈관, 장간막과 유착 가능성 높음.   - 조직검사를 통한 감별과 CT 촬영을 통한 추가 병변 확인이 필요할 수 있음.     Radiologist : 윤학영, DVM, PhD      Dx/Ddx)  - Lymphoma  - Renal lymphoma  - Intestinal adenocarcinoma    A)  - 장의 mass와 더불어 신장의 비정상적인 상태를 고려 림포마가 고려되며 Intestininal adenocarcinoma 배제할 수 없는상태    Rx)  - 식이 : Recovery liquid 40ml tid  - 내복약 : 없 음    Tx)  - 수액처치 : H/D 유지 1.5배  - 주사제 :   1) Cephazolin 22mg/kg bid iv  2) Famotidine 0.5mg/kg bid iv  3) Metronidazole 7.5mg/kg bid iv  4) 디펩티벤 2.5ml po tid    P)  - 익일 신장 FNA 추가 예정  - Felv/FIV check    </t>
  </si>
  <si>
    <t xml:space="preserve">김민경 (ref.번동강북)                   </t>
  </si>
  <si>
    <t xml:space="preserve">1,586,000원 선결제 - 송이    [refer.] 강북    의뢰병원관련  - 진료전 전화완료( O )   - 진료후 전화완료( O )   - 초진일 전화 안됨( X )  - 원장님 요청사항 : 자궁축농증 의심환자 수술    주호소) 생식기 삼출물    현증경과)  3주전부터 생식기에서 삼출물 발현.   1주전부터 기력저하, 식욕부진, 구토증상.   전일 의뢰병원에서 자궁축농증 진단 후 본원으로 이송.    예방접종)  O    사육환경)  Indoor    사료)  건사료, 간식.    O)  1. 신체검사  - Mental : Alert,   - T , HR , RR  - BP  - BCS 2/5  - MMC = Pink, CRT &lt; 1.5sec  - 탈수평가 : Delayed skin turgor    2. 혈액검사  CBC : Leukocytosis  Elec : Hypernatremia  S-chem : NRF (high margin of BUN, Crea)  Coag : NRF  CRP : High (55)    3. 영상검사  [방사선검사]  Imaging Dx &amp; DDx  - Intervertebral disc disease  - Spondylosis deformans  - Hip dysplasia  Comment  1. T12-13 의 disc space 거의 관찰되지 않으며 T12-13, L4-6 사이의 척추체 endplate의 배쪽 증식 관찰됨  2. 좌측 고관절의 femoral head 심한 변성 및 acetabular flattening 확인됨  3. 흉부 양호    [복부초음파_Reproductive system]  Imaging Dx &amp; DDx  - Ovarian cyst  - Endometritis / Pyometra  Comment  1. 양측 난소의 작은 낭포 관찰됨  2. 양측 자궁각의 비후 심하게 확인되나 (좌측 11.4 mm, 우측 10.0 mm) 내강 확장은 뚜렷하지 않음  3. 요추하림프절 종대 및 에코 저하    Radiologist: 이현아, DVM, MS  VIP동물의료센터 영상의학과 2과장  Direct: 02-953-0075 (내선 204)  E-mail: vip_radiology@vipah.co.kr      Dx/Ddx)    A)  Endometritis  Pyometra    Rx)  - 식이 : 유동식 급여  - 내복약 : -     Tx)  - 수액처치 : H/S  - 주사제 : Cefazolin, Metronidazole    P)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and Ligasure  - Transection of Ovrian pedicle  - Same procedure on Rt. Ovary  - Transected Broad ligament with electro-coagulator  - Ligation of Rt. and Lt. Uterine vessels with 3-0 Maxon and Ligasure  - Figure-eight ligation on Uterine cervix  - Transection of Uterine cervix.  - Routine closure      3. Surgical findings  - Dilated Uterus  - Ovarian Cyst    4. Comments  - 자궁충농증 및 증식성 자궁 내막염 확인됨.   - 전신적인 염증 상태.  - 수일간의 수액투여 및 항생제 처치 필요.      Operator)    조서현, DVM, MS  VIP동물의료센터 1 외과 과장  Direct: 02-953-0075 (내선 203)  E-mail: vip_surgery@vipah.co.kr    </t>
  </si>
  <si>
    <t xml:space="preserve">이시헌 (ref.삼성)                       </t>
  </si>
  <si>
    <t xml:space="preserve">[야간 응급내원]  S)  - 오늘 새벽부터 갑자기 호흡곤란  - 소화기증상 없음  - 예방접종 사상충 잘 모르심  - 기왕증 약 먹이시는것은 없음  - 특별한 이벤트 없음    O)  - alert  - aus : murmur G4   - MMC; mild pale  - T 36.1 P 120 R 102  - x-ray : 폐야 전반적인 침윤  - CRP : 33.9    DDx) 폐수종, 폐렴, 폐출혈    CE/P)  - 심장초음파 혈액검사등 실시하고 종합하여 주치의 선생님 연락드릴 예정.   - 폐질환 특성상 검사/처치도중 언제라도 응급상황 발생할수 있습니다.     [refer.삼성]  [주간 진료]    의뢰병원관련  - 진료전 전화완료(  )   - 진료후 전화완료(O)     주호소)  - 호흡곤란    현증경과)  - 2일 전부터 잘 때 호흡이 빠르다고 느끼심.   - 운동불내성은 특별히 더 심해졌다고 느끼시진 않음.   - 콧물, 기침 없음. 식욕도 양호함.   - 6-7개월 간격으로 식욕부진 있었음.   - 며칠 사이 눈꼽 많이 낌.     O)  1. 신체검사  - Mental : alert. orthopnea  - T 34.4, HR 120, RR 126  - BP (#2) : 70  - BCS 5/9  - MMC 청색증, CRT 1s  - muffled sound. 폐엽 전반적으로 crackle sound.    2. 혈액검사  - gbACT : 결과 참고. 응고계 양호.  - d-dimer 측정하려 했으나 혈액흡수 되지 않음.    3. 영상검사    [방사선검사]  Comment  - 오전 7:30 검사와 비교하여 오후 15:00 검사 시 폐야의 전반적인 침윤은 유사하게 확인되나 우측 후엽의 침윤 심해진 것으로 판단됨    [흉부초음파]  Imaging Dx &amp; DDx  - Pneumonia  - Pulmonary hemorrhage  Comments  - 폐수종의 가능성 낮게 평가되며 폐렴 또는 폐출혈의 가능성이 더 높게 고려됨  - 폐야 전체의 침윤이 심하게 확인되며 외상 등의 폐출혈 원인 확인되지 않으므로 폐출혈보다는 폐렴의 가능성 높게 판단됨  Radiologist: 이현아, DVM, MS    Dx/Ddx)  - Pneumonia  - Pulmonary hemorrhage    A)  - 폐렴에 준해 입원처치 지속.   - 네뷸라이져, 항생치료 지속 예정.   - 전엽에 걸쳐 침윤 심한 바 예후 불량할 수 있음을 고지함.     Rx)  - 내복약 :   doxycycline 5mg/kg BID PO  famotidine 0.5mg/kg BID PO    Tx)  - 수액처치 : NS + cefataxime 5mg/kg/hr CRI  - 주사제 :   Enrofloxacin 10mg/kg SID SC    - nebulization : NS w/ genta, acetylcysteine    P)  - 입원 하 처치.  - 내일 CRP, 흉부 방사선, D-dimer 재체크 예정.     </t>
  </si>
  <si>
    <t xml:space="preserve">박랑                                    </t>
  </si>
  <si>
    <t>조직구종(Histiocytoma)</t>
  </si>
  <si>
    <t xml:space="preserve">1.CC : 귀쪽 목 상처, 이개혈종 등    2.HPI   - 우측 귓바퀴의 종괴 및 좌측 목덜미의 excoritation 및 탈모  - 우측 귓바퀴 종괴는 오래 전부터 있었으며, 약간 커짐  : 중간중간 짜주곤 하셨었음    3.PHI   (1)MED : for this symptoms  (2)SUR : 중성화  (3)TRU : -  (4)VAC : 처음에 기초 접종만, HW -  4.Diet : RC 일반사료  5.EH : indoors, w/3 cats + 1dog (사이는 좋음)  - 이사하신 후로 동거묘 중 한마리도 탈모 증상  6.Systemic   (1)GEN : 체중은 원래 많이 나갔음  (2)Skin : 현증  (3)Nervous : -  (4)EENT : -  (5)RES : -  (6)CV : -  (7)GI : 위액성 구토, 헤어볼  (8)UR : -  (9)REP : -  (10)MS : -  (11)NS : -    S)  - 소심하지만 온순한 성격, 고도 비만 (BCS 9/9)  - No murmur  - No goiter  - 우측 귓바퀴와 목덜미의 병소 : 영상자료 참고    A  - 귓바퀴의 종괴는 RCT로 확진되었으며, MCT 가능성이 최우선적으로 고려되나 일부 조직구 계열의 특성도 있어 이후 제거 후 조직검사 필요  - 목덜이 탈모 관련 이사 후 동거묘도 탈모가 있어 allergy / 행동학적 / 스트레스 등으로 인한 이차적인 찰과 및 탈모가 우선 고려되나 MCT에 의한 darries's sign일 수도 있어 당분간 추가 자극없도록 주의  - 혈검상에서는 특별한 이상 없으나 영상검사 추가 추천됨    P)  - 1주 후 재검  - 흉방/복초/요검사 (전이평가, 특히 비장 등) 및 병소양상 변화 확인  - 특별한 이상 없다면 수술적 제거 후 조직검사 예정  </t>
  </si>
  <si>
    <t xml:space="preserve">송명기                                  </t>
  </si>
  <si>
    <t xml:space="preserve">리치                                    </t>
  </si>
  <si>
    <t>위장염(Gastroenteritis)</t>
  </si>
  <si>
    <t xml:space="preserve">610,000원 결제완료 - 다올    S)  -약 한달전부터 임시 보호중이심 (원보호자님 타지역)  -어제 밤 10시에 . 묽은 연변 처음 관찰됬으며 , 이후부터 식욕 결핍 확인됨  -새볔에 기력 저하 보이며, 대장성 설사 지속되는 양상, 혈변도 관찰됨   -이날 밤에 식 후 ,식이성 구토 3회정도  -설사는 오늘 아침까지 지속된 양상  -약 2주전부터 점차 식욕 저하 보이는 양상  -로얄캐닌 샘플 사료(하이포앨러제닉) 이틀 전에 급여함  -이물 가능성은 완전히 배제 어려움 , 어릴 때 이물 수술 2회 진행(장판, 스테플러)  -내부기생충은 확실하지 않으나, 정기적으로 하고있는것으로 암     O)  -PE) BAR, Normal SKT , Pink MM, CRT 1sec         No heart murmur , normal lung sound          Abdmoninal pain (+)  - 체온 40.3  -혈액도말 : Toxic change ( Formy)  [복부초음파_Hydrosonography]  Imaging Dx &amp; DDx  - Gastroenteritis  Comment  1. 위 및 소장의 운동성 저하 외 이상소견 관찰되지 않음  2. 췌장 양호, 대장 벽 두께 양호, 림프절 양호  3. Hydrosonography 시 위내 음식물의 간섭에 의해 위내 이물의 완전한 rule out 은 어려움  Radiologist: 이현아, DVM, MS    A)  [Gastroenteritis]   -급성 대장설 설사 와 혈변 및 구토로 내원한 환자  -내원 당시 체온 40.3 도로 확인됨  -어린 나이네 비해 , 과거 이물 관련 수술 2회 진행한 점 고려시 ,현증 원인에 대해, 이물이 가장 의심되는상황이었지만, 보호자님 정황 고려시 이물 섭취는 크게 의심되지 않으며, 금일 검사상 이물또한 확인되지않음  -혈액 검사상 CRP 143 및 혈액 도말 검사상 Toxic change 고려시 입원 처치 필요함을 보호자님께 안내 후   Gastroenteritis 에 대한 처치후 상태 모니터링 할 예정    TX)  H/S 유지 2배 33.5ml/hr  1.Metro 10 bId  2.Cefazolin 25 BID  3.Tra 2 BID  4.Meto 0.5 BID  5.Famo 0.5 BID  6.Cerenia 0.1cc/kg SC SID  7.수크랄 3cc TID  8.락토벳 1포 SID  9. ID can, RER *1.3 =350 kcal    P) CBC, CRP .체온     </t>
  </si>
  <si>
    <t xml:space="preserve">까망이 엄마                             </t>
  </si>
  <si>
    <t>림프구성, 형질세포성 잇몸염, 구내염(Lymphocytic Plasmacytic Gingivitis Stomatitis)</t>
  </si>
  <si>
    <t xml:space="preserve">&lt;주간모니터&gt;  - 자발식욕 없음  - 내일 치과치료위해 금일 검사 진행함  - 검사상 globulin 수치 매우 높음(구내염 영향)  - 금일하루 수액처치이후 내일 치과치료 예정  </t>
  </si>
  <si>
    <t xml:space="preserve">홍현숙 (ref.드림)                       </t>
  </si>
  <si>
    <t xml:space="preserve">후크                                    </t>
  </si>
  <si>
    <t xml:space="preserve">[refer.드림AH]    의뢰병원관련  - 진료전 전화완료(O)   - 진료후 전화완료(O)     주호소)  호흡곤란/기력저하    현증경과)  - 이틀전부터 헥헥대고 식욕이 좀 떨어짐   - 오늘 물은 마셨어요   - 어제 배변/배뇨는 어제 확인하셨음.  - 기침 증상 없고 이전 병력 없음.   - 원래 식욕이 매우 왕성한 아이   - 길냥이를 임보하고 있는데 데리고 온지 일주일 정도 되었어요. 후크를 많이 못살게 굴었는데 이것때문일까요?   - 병원은 두군데 다녀왔어요      예방접종)  - 예방접종/내외부 모두 진행해주고 계심     주거환경)  - 임보중인 동거묘 한마리.   - 실내온도는 다소 높은 편이라고 함     O)  1. 신체검사  - Mental : Alert~depressed  - T 40.7  , HR 180 , RR panting   - BCS 9/9  - MMC pale~pink , CRT normal  - 탈수평가 : 5% dehydration  - 심음, 폐음 특이사항 없음     2. 혈액검사  - CBC: Thrombocytopenia (66) / Dot plot 상에서 band cell 의심   - S/C: Hyperglobulinemia / Amylase 증가, Lipase 감소  - Lactate: 2.7  - NT proBNP kit: Negative     3. 영상검사  [방사선검사]  Finding &amp; DDx  - mild cardiomegaly VHS 8.4 (ref.  &lt;8.1)  - mild cardio/noncardiogenic pulmnary edema (mild interstitial pattern)    Comment  - 폐야의 증가는 심인성 비심인성 폐수종에 의해 증가되었을 수 있으나, 환자가 워낙 비만이고, panting 중이었기 때문에 artifact일 가능성 역시 있음.   - 심장크기는 정상을 저등도로 상회하여 심장병 감별 위해서 ProBNP 검사와 심장 초음파가 필요할 수 있음.     A) Heat stroke (sus)  - 단두종, BCS, 체온, 주거환경 등을 바탕으로 열사병 의심되는 상황. cooling 및 산소처치, 수액 처치 진행 후 체온 정상화 및 호흡 안정화되었음   - 폐침윤은 심하지 않고 청진시 폐음 양호한 점, proBNP kit  음성이므로 심인성 폐수종과 현증과의 관련성은 크지 않을 것으로 보임. 그러나 이후 심장초음파 검사를 통한 배제는 필요할 것으로 생각됨   - 현재 의식상태는 뚜렷하나 dot plot 상 band cell, 혈소판 감소 확인되므로 열손상으로 인한 다른 합병증 발생 가능성, 혹은 별개의 기저질환 가지고 있을 가능성 있으므로 집중 모니터링 필요    Rx)  - 식이 : 잘먹는 것     Tx)  - 수액처치 : 0.9% NS 유지속도 2배 (40 ml/h)  - Famotidine 0.5 mg/kg iv bid   - Cefazolin 30 mg/kg iv bid     P)  - 흉부방사선 촬영   </t>
  </si>
  <si>
    <t xml:space="preserve">루니                                    </t>
  </si>
  <si>
    <t xml:space="preserve">1,000,500원 결제완료 - 다올    자궁혈종으로 황동물병원 (중구 02-2278-0075) 에서 지난주 일요일 OHE하심.  황동물병원에서 추천하신건 아니고 보호자분이 알아보시고 내원.  수요일부터 수술부위에서 출혈확인.   어제 재봉합. 오늘 농이 흐르는것 확인하심.  아이 컨디션 급격하게 안 좋아져서 오늘 재방문시 더이상 진료 어렵다고 하여 본원 내원하심.    S&gt;  - 주식: 고기반 /사료반  - 마취 이벤트 2번 (일요일/토요일)  - 출혈은 수요일 저녁 출혈이 심했고 금요일부터는 삼출물이 나오기시작  - 진단받은 질환은 없음  - 사상충 예방은 매달 해주심  - 운동은 매일 한시간반씩 해주심  - 동거견 10마리 ( 나머지9 마리는 소형견 )  - 호흡수가 조금 증가한거  - 7월달부터 고기를 많이 주심 (소고기 하루에 두근 )    O&gt;  - no murmur  - 5% dehydration  - T 38.2 P 160 R panting BP 120  - 술부통해 삼출물 다량 확인됨  - cPL&gt;2,000  - Hyperkalemia 7.24  - Azotemia BUN 71 / Crea 8.55  - d-dimer 2.6  - HW antigen test : negative  - 복수 도말상 염증성 neutrophil 다수 / 세균은 확인되지않음  - pm10시 40.5도 확인되어 단푸론 처치 1회    [복부초음파_Full scan]  Imaging Dx &amp; DDx  - Peritonitis  - Peritoneal effusion  - Cystitis  - Enteritis  - Acute pancreatitis  - Subcutaneous hemorrhage, edema  Comment  1. 중상복부의 전반적인 복막 에코 상승  2. 비장 외측, 우측 복부에서 관찰되는 소량의 복수  3. 방광벽 비후 (3.5 mm)   4. 일부 소장의 심한 corrugation  5. 상복부 압박 시 심한 통증 호소로 췌장 관찰이 불가하나 상복부의 심한 복막에코 상승 및 췌장염 검사 수치를 고려할 때 급성 췌장염 의심됨  6. 술부 주변 피하의 비후 관찰되며 저에코 영역들 확인되어 부종, 출혈 의심됨 / 술후 지속적으로 발생했던 술부의 삼출물의 원인일 수 있음  Radiologist: 이현아, DVM, MS    A&gt; 췌장염/복막염/AKI/혈전  - 현재 수술부위 파열 &amp; 장기유출등은 확인되지않으며 배쪽 피부를 통해 나오는 삼출물은 췌장염/복막염등의 염증산물로 생각되며 이를 컨트롤 하는것이 목표로 생각됨  - 이전병원에서 NSAID 고용량 투여등 잦은 마취등의 이유로 AKI 발생가능성있어 모니터링 필요    Tx&gt;  - TLK 1 fold + NS(호의주)0.5 fold = 총 1.5fold    - Bicarbonate 1meq/kg iv 3h  - cepha + enro + metro 투약  - 드레싱 1회    P&gt;  - CRP , CBC, Lactate . d-dimer, b,c,p 리첵        </t>
  </si>
  <si>
    <t xml:space="preserve">윤소영                                  </t>
  </si>
  <si>
    <t xml:space="preserve">동글                                    </t>
  </si>
  <si>
    <t xml:space="preserve">447,000원 결제 - 민혜    S&gt;  - 어제 오후부터 전반적인 기력저하가 확인됨  - 어제 낮에 약간의 사료 섭식후 현재까지 섭식은 없는상태  - 오늘 아침 배변과 배뇨(다량) 1회 확인됨  - 좌측눈을 잘 못뜨는듯해보임    O&gt;  - T 41 -&gt; 39.6 / P 200 / R30  - Feline combo kit : negative  - SAA 165.2   - BG 175  - 금일 반려묘 검진pcr 패키지 의뢰    A&gt;  - 어린연령과 눈과 관련된 임상증상등을 고려 Herpes virus / Chlamidophila felis등의 전염성 질환 가능성 있음  - SAA상승관련 감별필요    Tx&gt;  - 감염에 준해 항생제 및 수액처치 진행  - 네뷸라이저 처치진행  - 예방적/치료적 항생안약 처치  P&gt;  - 익일 SAA recheck  - 흉방 or 복초        </t>
  </si>
  <si>
    <t xml:space="preserve">김동운                                  </t>
  </si>
  <si>
    <t xml:space="preserve">고속                                    </t>
  </si>
  <si>
    <t xml:space="preserve">S) 상처부위 드레싱    O)  - 상처부위 삼출물 및 염증  - 소독시 통증반응 심한편    A)  - 내과적인 치료를 이어서 진행하실지 수술적으로 교정하실지 여부 결정하시라고안내드림  - 수술하시기로 결정하심  - 수술은 내일 진행될예정이며 수술이후에도 2차적인 염증 재발할 가능성에 대해서 안내드림  - 어린나이여서 마취의 위험성이 높은점도 안내드림  </t>
  </si>
  <si>
    <t xml:space="preserve">이윤지                                  </t>
  </si>
  <si>
    <t xml:space="preserve">  CC) 떨림/이물가능성    S)  -이전 병원 내원 이후 떨림 증상은 보이지 않음  -구토를 비롯한 소화기 증상 없음. 이번주는 쓰레기 봉투 먹지 않음  -식욕은 평소와 비슷. 그러나 배변/소변 양이 감소한 것 같음  -배치플라워 희석액 복용 중    O)  -bw: 6.4  -crea: 3.98  -SDMA: 9     [복부초음파]  Finding &amp; DDx  - early CKD/temporary nephritis (hyperechoic and heterogenous Rt renal cortex)  - Lt ADG 3.8 mm Rt ADG 4.2 mm  - mild UB sludge  - mild hyperechoic changes around the ileocolic junction  - colic lymphadenopathy    Comment  - 위내 중력방향으로 가라앉는 큰 이물의심 소견은 확인되지 않으나, 작은 이물이나 물에 뜨는 비닐 종류의 이물은 완전히 배제될수 없음.    Radiologist : 윤학영, DVM, PhD    C/E)  -금일 혈액/영상검사 결과 신장수치 상승 확인. 신장기능검사 수치 정상범위 안으로 확인되나 노령성 초기 CKD 확인되어 금일 보조제 복용 시작하기로 안내드림  : 체중 고려하여 하루 3T 복용 필요하나 복용의 어려움 있어 초반에는 하루 2T 복용 시작으로 점차적으로 용량 증량 예정  : 내복약 복약 지도 안내완료 (캡슐로 복용/냉장 보관)  : 주기적으로 내원하여 신장수치 모니터링 진행 필요성 안내드림  -초음파 검사 상 위내 큰 이물은 확인되지 않음. 이물로 인한 염증/폐색도 보이지 않았으나 부유 가능한 작은 크기의 이물들은 완전히 배제되지 않았음. 추후 소화기 증상 모니터링 필요하며 이물 복용하지 않도록 주의 안내완료  -떨림 유발할 만한 다른 원인 확인되지 않음. 추가 떨림 증상 유무 모니터링 권해드림    P)  -한 달 뒤 전화상담 진행 예정 (9/17)    </t>
  </si>
  <si>
    <t xml:space="preserve">예둥이                                  </t>
  </si>
  <si>
    <t>혼미 및 혼수상태(Stupor and Coma)</t>
  </si>
  <si>
    <t xml:space="preserve">492,800원 선납-민정  길양이로 , 보호자님 비용은 완전 부담 느끼시는건 아니지만, 하루 중환자 관리 해보고, 입원처치 지속 필요시 일반입원으로 전환 ,수액처치 및 주사처치만 진행 예정    S)  -길양이를 보호자님이 밥을 챙겨주시는 상태  -어제 밤 11시까지 밥을 잘먹었음  -오늘 낮 3시부터 이웃집 주민이 누워있는것 발견  -오늘 저녁 7시에 환자 상태 확인후 ,바로 내원   :: 당시 사망한줄 알았으나, 호흡하는것 발견   :: 온몸이 딱딱해져있는것 발견  -평소 하루에 한번 물을 주심  -그외 물을 마실수 있는 특별한 상황은 아닌것으로 판단    O)  -PE    Stupor , Delayed SKT , Pale MM ,CRT &gt;2sec    No heart murmur , Normal lung sound    대퇴 BP(+) , PLR (+)       구강내 출혈반점(+)  -T :37 , HR : 180  -Lactate  : 1.9 ,BG : 106  -FELV,FIV (-) ,FPV (-)  -혈액도말 : 다수의 band Neutrophil , No toxic     A) [Septic, Hypovolemic shock &amp; Regenerative Anemia]  -Stupor 상태로 응급 내원한 환자로 , 평소 보호자님 집 근처 밖에 거주하며 , 밥만 주는 상태  -금일 오후부터 심한 기력저하 확인되었며, 내원 당시 shock 상태로 판단됨  -혈액검사상 , WBC 높은점과 혈액도말상 다수의 band cell 확인되는 봐, Septic shock 에 준한 입원관리 처치진행   :: 임상증상 발현시점으로 보아 금일 SAA 수치는 아직 Peak 반영이 아닌것으로 판단되며, 내일 재검사 예정  -PCV 또한, 심한 탈수 상태인점을 고려시 ,과평가 된것으로 판단되며, Reticulocyte 수치로 보아  재생성 빈혈 상태이며 , 위장관 출혈등의 Hemorrhage 이 2~3일전 있었을 것으로 추정됨  -길양이 특성상 중독에 대한 부분 완전 배제 어려움  -또한 ,뜨거운 날씨와 , 음수 방법이 확실하지 않은 환자 상태 고려시 ,심한 탈수와 이로인한 shock 상태 및 신경증상 있을수도 있는 정황으로 판단됨    TX)  N/S 50ml/kg/hr at 09:30 pm  for 1hr -&gt; 0.45 NS 유지 5배 33.75 ml/hr for 1hr         -&gt; 0.45NS +봉봉 유지 2.5배 16.8mlhr       -Marbocyl 0.2ml/kg SC SID       -Cefazolin 25mg/kg IV BID       -Tramadol 2mg/kg IV BID       -Famotidine 0.5mg/kg IV BID       -Sucral 1.5cc TID    P)-CBC, SAA, 복부초음파 (full scan)     </t>
  </si>
  <si>
    <t xml:space="preserve">김채하                                  </t>
  </si>
  <si>
    <t xml:space="preserve">강돌이                                  </t>
  </si>
  <si>
    <t>무기폐</t>
    <phoneticPr fontId="1" type="noConversion"/>
  </si>
  <si>
    <t xml:space="preserve">2개월때 감기가 심하게 걸려서 폐가 많이 줄어들었다고 들었다고 하심  그 뒤로 조금만 걸어도 호흡이 가빠진다고 하심  며칠전부터 식욕이 없고 감기가 걸린거 같다고 하심   x-ray 찍어보길 원하십니다       CC : 기침/식욕부진  HPI :  어렸을 때 감기가 심하게 걸렸음. 안락사까지 고민해보실정도로 심하게 앓았음.   이후로 한쪽 폐가 쪼그라들어서 평생 그렇게 살아야한다고 얘기들으심   평소에 활동적이지 못하고 켁켁거리는 컨디션, 그냥저냥 괜찮았음.    지난주 금요일 이사, 스트레스좀 받고 에어컨 틀고 하니 감기가 좀 온 것 같다고 하심   낮에는 괜찮다가 밤에는 마른기침 심하게 함. 투명한 콧물도 뚝뚞   왼쪽 앞다리가 좀 불편해 보임   삼일동안 밥 먹지 않음. 물은 좀 먹음     - 백신 2년전 이후로 진행하지 않으심   - 현재 로얄캐닌건사료 먹이심   - 변은 식욕떨어진 이후로 보지 않음.     O)  1. 신체검사  GC : Mentation=  Alert    /BCS= 7/9   /MMC=  pink   /PLR= +     /CRT= 1s     /Skin turgor= normal  SK : poor haircoat   EENT : NRF  MS : NRF  CV : NRF  RE : cough reflex (+)   GI : NRF  UG : NRF  NV : NRF    2. 혈액검사  1) CBC: NRF이나 WBC 정상범위 상한치. PLT 정상범위 미만이나 탈수로 인한 채혈시간 지연으로 위감소되었을 가능서있음   2) S/C: Hyperglobulinemia, Hyperproteinemia   3) CRP 증가   4) Lactate: Normal    3. 영상검사  - 흉부 방사선상 좌측 후엽의 무기폐 확인. 남은 폐야의 침윤 소견은 확인되지 않음     A)  Tracheobronchitis susp (Allergic or infection)   : 환경의 변화로 인하여 기관,기관지염 유발되었을 가능성 / 과거 감기 병력이 감염체로 인한 것이라면 스트레스 및 컨디션 저하에 따른 감염원으로 인한 증상 재발 가능성.   -&gt; 진해거담제/항생제 등 복용하여 증상 모니터링. 개선 없을시 환경 개선 안내 및 항히스타민제 추가 투약 고려   혈검상 백혈구 수치 정상범위상한치/CRP정상범위 이상 등 확인됨. 다른 혈검 수치 특이사항 없어 호흡기 감염증으로 인한 것으로 추정    P)  8/19 기침재진         </t>
  </si>
  <si>
    <t xml:space="preserve">정명숙                                  </t>
  </si>
  <si>
    <t xml:space="preserve">465,000원 결제완료 - 휘린     고기간식 3덩어리 먹고 갑자기 보행이상,정신이상행동 보이고   교배경헙 없음    CC : 간식먹고 흥분   HPI :   뭘 본것처럼 허둥대고   도망가려고 하고 숨으려고 하고   원래 먹던 간식   아픈적이 한번도 없었음   유선종양 있었음. 작년부터 생김. 진료받으신적은 없었음   기침 / 기절도 없었음     내외부 안하심 이전에 구충하고 두드러기 났어요     O)  1. 신체검사  GC : Mentation= alert /BCS= 7/9    /MMC= pink    /PLR=  (-)  /CRT=  1s  /Skin turgor= normal  SK : pigmentation, Mild general alopecia / 전 유선 종괴 촉진됨  EENT : 양안 각막 혼탁화   MS : -   CV : gallop sound  RE : Cough reflex (+)  GI : (-)   UG : 혈뇨. 빈뇨 보임   NV : PLR은 각막 혼탁으로 확인할 수 없음. 이외 뇌신경 반사 양호     2. 혈액검사  1) CBC: Mild reticulocytosis, Neutrophilia, Thrombocytosis  2) S/C: Azotemia (Cre 1.9)   3) Elect/Gas: Hypernatremia, Hypochloremia, Hypokalemia, Alkalosis   4) Lactate 6.3   5) Ammonia NRF     3. 영상검사  - 장비문제로 방사선촬영 진행하지 못함     [복부초음파_Full scan w/o GI tract]  Imaging Dx &amp; DDx  - Chronic kidney disease  - Hyperadrenocorticism  - Ovarian cystic tumor / Ovarian cyst  - Cystic endometrial hyperplasia / Pyometra  - Cystitis  - Acute pancreatitis  Comment  1. 양측 신장 크기 양호하나 불균질한 수피질 에코 상승, 미약한 신우 확장 관찰됨  2. 양측 부신 종대 (좌측 7.3 mm, 우측 6.5 mm)  3. 양측 난소의 낭성 종대 (우측에서 심하게 관찰됨 26.8 x 20.4 mm)  4. 양측 자궁각 내 낭성 변화 (CEH) 관찰되며 좌측 자궁각의 국소적인 심한 확장 (22.5 mm) 관찰됨  5. 방광 벽 심한 비후 (7.9 mm) 및 불규칙한 내벽 증식  6. 췌장의 부분적 비후 (12.4 mm) 및 에코 저하, 주변 복막 양호  Radiologist: 이현아, DVM, MS    A) 유선종양, CEH, CKD, 쿠싱 의심, 방광염   - 금일 간식먹고 갑작스런 흥분으로 응급 내원. 내원당시 흥분/panting 심하였으나 수액 처치 후 안정화됨. 호흡 안정적   - 금일 검사상 lactate 증가 확인됨. 유선종양/쿠싱과 관련있을 수 있으며, 혈소판 증가 소견은 응고항진과 관련되었을 수 있음.   - 부신비대/방광염/혈소판증가 등을 바탕으로 쿠싱 의심되나 복초상 간담도계 이상 없고 쿠싱 임상 증상은 경미한 탈모 외에는 명확하지 않음. UCCR, LDDST 등을 통한 쿠싱 감별 필요함   - CEH, 유선종양 문제로 이후 수술 필요할 수 있음. 국소적인 확장 확인되나 금일 검사결과상 자궁축농증으로의 진행 근거는 미약함. 수술일정은 익일 보호자분과 상담 후 결정   - 양측 CKD 소견, 금일 질소혈증 확인됨. 현증과의 관련성은 높지 않을 것으로 생각됨.   - 금일 소변 없어 소변검사 진행하지 못함.    P)  - CRP, 쿠싱 스크리닝, 소변검사   </t>
  </si>
  <si>
    <t xml:space="preserve">큐비                                    </t>
  </si>
  <si>
    <t xml:space="preserve">블루                                    </t>
  </si>
  <si>
    <t xml:space="preserve">896,500원 결제완료 - 다올    cc: 구토, 기력저하, 복수    S)  - 7/11에 분양받으셔서 고열로 병원에 입원해있음(웨스턴)  - 진단에 대한 설명 자세히 못들으셨다고 하심..  - 입원상태에서 점점 아이 상태 악화되어 오셨다고 하심  - 복수는 퇴원할 쯤 발견되었다고 함  - 식욕은 아예없는 편은 아니나 조금조금 먹는다고 하심    O)  - T: 38.5  - &lt; 5%dehydration  - MMC pale pink  - aus: no murmur, no crackle    - 혈액검사  : RBC 3.32/HCT14.5/HGB 4.7  : glucose 51/BUN 53.4/creatinine 0.51    - 복수검사  : TP 1.6 / Alb 0.7 / Glo 1.9/ AG ratio 0.77  : Rivalta test(+)  : 현미경 도말- neutrophil++/macrophage+    * 복수/분변 PCR pending    [복부초음파_Full scan]  Imaging Dx &amp; DDx  - GB edema  - Peritoneal effusion  - Acute renal failure / FIP / Renal lymphoma  Comment  1. 담낭 벽 비후, double layer  2. 복강 내 다량의 무에코 복수  3. 양측 신장 피질 에코 상승, 신장 종대  4. 복강 내 림프절 크기 양호  Radiologist: 이현아, DVM, MS    tx.  - 수액: 5D/S+붕붕 (유지1.5배)    rx.  - metro 15mg/kg PO bid  - famo 0.5mg/kg PO bid  - PDS 1mg/kg bid  - ozagrel 3mg/kg PO bid  - interferon alpha 1ml/cat PO sid  - 훼로맥스 0.5ml/cat PO sid  - sucral 0.5ml/cat PO tid    A) FIP susp.  - 복수 도말 상 세균 확인되지 않았으며,  rivalta test 양성/ AG ratio 0.54로 낮게 확인되는 것으로 보아 FIP가능성 높으나 추가적인 증상 및 PCR결과에 따라 예후 판단 가능할 것으로 생각됨.   - 현재 빈혈 심한 상태이나 아이 식욕, 활력 양호한 상태이므로 수혈 진행X, 추 후 지속적인 감소 보일 경우 응급수혈 필요할 수 있음.    P)  - FIP에 준한 처치 진행  - Glucose, CBC, 복수체크      </t>
  </si>
  <si>
    <t xml:space="preserve">우유                                    </t>
  </si>
  <si>
    <t xml:space="preserve">[야간 by 홍]  - 식욕양호  - 배뇨원활  - 배변 : 형태있는 변 , 묽은변 혼재  - 활력양호    [주간 by 남경]    S)  - 식욕 활력 양호  - 구토X / 연변 1회    O)  - T:   - aus: normal  - 혈액검사  : NRF      tx.  - 수액: H/S 유지 1.5배  : Metro 15mg/kg IV bid  : meto 0.4mg/kg IV bid  : Famo 0.4mg/kg IV bid  : maropitant 1mg/kg SC sid  : 항생안약(tobra) OU QID    rx.  - 프로맥스 반칸 PO sid  - sucral 2ml PO tid      A) Enteritis  - 위장염에 준한 동일처치 진행 후 내일 퇴원하여 통원치료 진행.        P)  - 소화기 증상 모니터링  - PCR 결과안내 및 퇴원상담(정가영선생님께 인계)  - 내복약 및 유산균은 이 전에 처방받은 내복약 먹이시도록 다시한번 안내해주시고 sucral만 추가 처방해주세요.  - 일주일 후 재진잡아주세요~  </t>
  </si>
  <si>
    <t xml:space="preserve">정영훈 (ref.대학로)                     </t>
  </si>
  <si>
    <t xml:space="preserve">2,500,000원 결제 - 민혜    8/14 후지골절  안승엽과장님    진료후 의뢰병원 원장님과 통화 완료.    CC : 오른쪽 뒷다리 골절  HPI : 4일전에 낙상. 대학로 동물병원 엑스레이 촬영 후 대퇴골절 진단. 처치 받으신 내역은 없음.    MED: -  SURG: -  TRA: 4일전 낙상  VAC: 추가 접종 여부 불확실  ENV: Indoor.  DIET: 일반건사료.    GC: -  SK: -  EENT: -  MS: 현증  CV: -  RE: -  GI: -  UG: -  NV: -    O)  1. 신체검사  GC : Mentation= B.A.R   /BCS= 3/5   /MMC= Pink    /PLR= Normal     /CRT &lt; 1.5 sec    /Skin turgor=  Normal  SK : N.R.F  EENT : N.R.F  MS : Rt. hindlimb lameness G5  CV : No cardiac murmur  RE : Normal lung sound on auscultation.  GI : -   UG : -  NV : -    2. 혈액검사  * CBC  - N.R.F  * S-chem  - N.R.F  * Elect  - N.R.F  * Coag.  - Normal range    3. 영상검사    [방사선검사]  Imaging Dx &amp; DDx  - Comminuted femoral fracture  - Patella baja  Comment  1. 우측 대퇴부의 분쇄골절 확인됨  2. 우측 슬개골의 하강 및 변위 관찰됨 (현재 근육 및 인대 위치의 이동에 의한 2차적 문제로 판단되며 술후 슬개골 위치 재확인 필요)  3. 흉부 양호    Radiologist: 이현아, DVM, MS  VIP동물의료센터 영상의학과 2과장  Direct: 02-953-0075 (내선 204)  E-mail: vip_radiology@vipah.co.kr    A)  Problem list  1. 우측 후지 파행: 대퇴 분쇄 골절    Dx)  Rt. femoral diaphysis comminuted Fx      CE)  - 수술적 교정이 필요합니다.  - 환자 크기가 작고, 분쇄골절이라 깜지 수술에 필요한 재료를 주문해서 수술을 해야합니다. 수술 도구가 준비되는 것이 월요일이라서 그 때까지 입원하 통증관리 하도록 하고 수술은 월요일에 진행 가능할 것으로 보입니다.  - 수술비 포함한 대략적인 병원비는 250만원 가량 예상이 됩니다만, 환자 상태에 따라, 입원기간에 따라 +- a 될 수 있습니다.      P)  Tx: 우측 후지 RJ + spica bandage    Rx:  1. Firocoxib 5 mg/kg PO sid  2. Famotidine 1 mg/kg PO sid    - 일반 입원장 입원 관리.  - 월요일 수술 예정.      </t>
  </si>
  <si>
    <t xml:space="preserve">박금녀 (ref.전주 아리랑)                </t>
  </si>
  <si>
    <t>수막뇌염(MUE: Meningoencephalitis of Unknown Etiology)</t>
  </si>
  <si>
    <t xml:space="preserve">[refer.] 전주 아리랑동물의료센터    주호소)  - 치료받고 있었는데 나아지지 않고 다리 힘이 없이 미끄러지고, 인지능력이 떨어지는것 같아요     현증경과)  - 6월 초에 처음 목포 병원 내원시 : 구토 / 식욕부진/ 배회하는 증상 -&gt; 약 처방후 나아지는 듯  - 7.4 : 구토와 식욕부진, 신경증상 (강직 증상 - 의식은 있었음) 으로 전주 아리랑동물병원에 내원후 일주일 입원후 퇴원  - 검사상 약간의 우심비대와 CK,LAC 수치상승으로 심초음파와 MRI검사 설명들었음(차트에 있는 내용)  - 퇴원후 며칠 괜찮았다가 구토 증세 나타나 구토에 대한 약을 받아서 먹이는데 나아지지 않고 다리에 힘도 풀리는 것 같음  - 8.11 : 목포에서 다시 아리랑 동물병원내원하여 3~4일입원하면서  신경증상에 대한 약을 처방받고 나아지지 않고 더욱 뒤다리에 힘이 없고 더욱 비틀거려서 내원  - 그동안 발작이나 경련은 없었음  - 아리랑 동물병원 차트에 경련이라고 되어있으나 조금 몸을 떠는것을 보호자가 표현한 내용이라 함  - 현재 소화기증상 없고, 식욕활력은 좋다함    O)  1. 신체검사  - Mental : alert  - PLR : +   - menance : -  - maze : 부딪히며 다님  - BI- MPL : G3  - T 38.9 , HR 120 , RR 36  - 신경검사 :  - back pain : 예민한 성격이라  싫어하는지 아픈지 감별필요  - aus : no murmur  - BP : 140mmHg  - BCS 3/7  - MMC : pink , CRT : &lt;1.5  - 탈수평가 : &lt;5%  - IOP : 17(OD), 18 (OS)      2. 혈액검사  - cbc : NRF  - S-chem : NRF  - electro : NRF  - cPL : -  - CRP : &lt; 10  - NH3 : 13  - lactate : 2.2      3. 영상검사  [방사선검사]  Imaging Dx &amp; DDx  - Occipital dysplasia  - Spinous process anomaly  - Hip dysplasia  Comment  1. 후두골의 선천성 이형성 확인됨 / hydrocephalus, syringomyelia 등의 병발 가능하므로 MRI 촬영 추천됨  2. 흉부 양호  3. 요추 L6, L7의 가시돌기 무형성 관찰되나 복배상에서의 척추체 분리 등은 관찰되지 않음 / MRI 촬영시 확인 필요  4. 우측 고관절 acetabulum flattening 확인됨, 증상 모니터링 및 주기적인 방사선 검사 추천됨    Radiologist: 이현아, DVM, MS  VIP동물의료센터 영상의학과 2과장  Direct: 02-953-0075 (내선 204)  E-mail: vip_radiology@vipah.co.kr      A)  - 그동안 흥분, 발작, 경련등 뚜렷한 신경증상은 없었음  - 신경증상과 실명/ 슬개골탈구로 인한 부자연스러운 걸음걸이 구분하는데 어려움이 있음  - 정확한 신경계검사(ataxia와 lameness 감별)로 뇌질환/척추질환감별 필요  - 실명에 따른 안구검사 필요함      Tx)  - 수액처치 : N/S 2.5ml/kg/hr  - 주사제 : famotidine 0.5mg/kg IV    P)  - 익일 안구검사, 복부정밀초음파검사 하기로 함  - 외에 주치의 필요한 검사 실시하기로 함  - 빠른검사와 필요하면 MRI검사예약하고 연락드리기로 함(가능하면 빨리)  - 보호자분은 친정인 오산쪽에 계신하고함  </t>
  </si>
  <si>
    <t xml:space="preserve">이성율                                  </t>
  </si>
  <si>
    <t xml:space="preserve">메롱이                                  </t>
  </si>
  <si>
    <t>불안증상</t>
    <phoneticPr fontId="1" type="noConversion"/>
  </si>
  <si>
    <t xml:space="preserve">방순희 (ref.꿈의숲)                     </t>
  </si>
  <si>
    <t>기관협착,췌장염</t>
    <phoneticPr fontId="1" type="noConversion"/>
  </si>
  <si>
    <t>호흡곤란</t>
    <phoneticPr fontId="1" type="noConversion"/>
  </si>
  <si>
    <t xml:space="preserve">조은혜                                  </t>
  </si>
  <si>
    <t xml:space="preserve">양파                                    </t>
  </si>
  <si>
    <t>구토,설사</t>
    <phoneticPr fontId="1" type="noConversion"/>
  </si>
  <si>
    <t xml:space="preserve">오영주                                  </t>
  </si>
  <si>
    <t xml:space="preserve">김유리 (ref.해)                         </t>
  </si>
  <si>
    <t>중성화</t>
    <phoneticPr fontId="1" type="noConversion"/>
  </si>
  <si>
    <t xml:space="preserve">이상아                                  </t>
  </si>
  <si>
    <t xml:space="preserve">랄프                                    </t>
  </si>
  <si>
    <t>Circovirus</t>
    <phoneticPr fontId="1" type="noConversion"/>
  </si>
  <si>
    <t xml:space="preserve">나지건                                  </t>
  </si>
  <si>
    <t xml:space="preserve">구슬                                    </t>
  </si>
  <si>
    <t>shock</t>
    <phoneticPr fontId="1" type="noConversion"/>
  </si>
  <si>
    <t>기력저하,구토</t>
    <phoneticPr fontId="1" type="noConversion"/>
  </si>
  <si>
    <t xml:space="preserve">방미연                                  </t>
  </si>
  <si>
    <t>한방초진</t>
    <phoneticPr fontId="1" type="noConversion"/>
  </si>
  <si>
    <t xml:space="preserve">송희정                                  </t>
  </si>
  <si>
    <t>기립불능</t>
    <phoneticPr fontId="1" type="noConversion"/>
  </si>
  <si>
    <t xml:space="preserve">김숙정                                  </t>
  </si>
  <si>
    <t>다음,다뇨,구토,설사</t>
    <phoneticPr fontId="1" type="noConversion"/>
  </si>
  <si>
    <t xml:space="preserve">김기원                                  </t>
  </si>
  <si>
    <t xml:space="preserve">한달                                    </t>
  </si>
  <si>
    <t>복막염</t>
    <phoneticPr fontId="1" type="noConversion"/>
  </si>
  <si>
    <t xml:space="preserve">김성민 (ref.수)                         </t>
  </si>
  <si>
    <t>혈소판 감소증,복막염</t>
    <phoneticPr fontId="1" type="noConversion"/>
  </si>
  <si>
    <t>기력저하,식욕결핍,빈혈</t>
    <phoneticPr fontId="1" type="noConversion"/>
  </si>
  <si>
    <t xml:space="preserve">강규빈                                  </t>
  </si>
  <si>
    <t>만성 췌장염</t>
    <phoneticPr fontId="1" type="noConversion"/>
  </si>
  <si>
    <t>구토,설사</t>
    <phoneticPr fontId="1" type="noConversion"/>
  </si>
  <si>
    <t xml:space="preserve">비비                                    </t>
  </si>
  <si>
    <t xml:space="preserve">M               </t>
  </si>
  <si>
    <t>테스트 환자</t>
    <phoneticPr fontId="1" type="noConversion"/>
  </si>
  <si>
    <t xml:space="preserve">김혜선                                  </t>
  </si>
  <si>
    <t xml:space="preserve">MN              </t>
  </si>
  <si>
    <t xml:space="preserve">깜순                                    </t>
  </si>
  <si>
    <t xml:space="preserve">FS              </t>
  </si>
  <si>
    <t>폐고혈압</t>
    <phoneticPr fontId="1" type="noConversion"/>
  </si>
  <si>
    <t xml:space="preserve">김소야*7                                </t>
  </si>
  <si>
    <t xml:space="preserve">이미리*6                                </t>
  </si>
  <si>
    <t xml:space="preserve">밀리                                    </t>
  </si>
  <si>
    <t xml:space="preserve">이경옥                                  </t>
  </si>
  <si>
    <t xml:space="preserve">F               </t>
  </si>
  <si>
    <t>다음,다뇨</t>
    <phoneticPr fontId="1" type="noConversion"/>
  </si>
  <si>
    <t xml:space="preserve">장다연                                  </t>
  </si>
  <si>
    <t xml:space="preserve">유금진**                                </t>
  </si>
  <si>
    <t xml:space="preserve">니콜라                                  </t>
  </si>
  <si>
    <t xml:space="preserve">노진영                                  </t>
  </si>
  <si>
    <t xml:space="preserve">구찌                                    </t>
  </si>
  <si>
    <t>구토,다음,다뇨</t>
    <phoneticPr fontId="1" type="noConversion"/>
  </si>
  <si>
    <t xml:space="preserve">심은주*6                                </t>
  </si>
  <si>
    <t>Pulmonary arterial hypertension</t>
  </si>
  <si>
    <t>호흡곤란,식욕부진</t>
    <phoneticPr fontId="1" type="noConversion"/>
  </si>
  <si>
    <t>치아손상</t>
    <phoneticPr fontId="1" type="noConversion"/>
  </si>
  <si>
    <t xml:space="preserve">김희경                                  </t>
  </si>
  <si>
    <t xml:space="preserve">김윤옥*7                                </t>
  </si>
  <si>
    <t xml:space="preserve">테리                                    </t>
  </si>
  <si>
    <t>방광결석</t>
    <phoneticPr fontId="1" type="noConversion"/>
  </si>
  <si>
    <t xml:space="preserve">김리라                                  </t>
  </si>
  <si>
    <t xml:space="preserve">유은정                                  </t>
  </si>
  <si>
    <t>신경증상</t>
    <phoneticPr fontId="1" type="noConversion"/>
  </si>
  <si>
    <t xml:space="preserve">이교선                                  </t>
  </si>
  <si>
    <t xml:space="preserve">코코낫                                  </t>
  </si>
  <si>
    <t>스켈링 위한 마취전검사</t>
    <phoneticPr fontId="1" type="noConversion"/>
  </si>
  <si>
    <t xml:space="preserve">윤이분                                  </t>
  </si>
  <si>
    <t xml:space="preserve">장태화                                  </t>
  </si>
  <si>
    <t xml:space="preserve">라이언                                  </t>
  </si>
  <si>
    <t>Shar-Pei(샤페이)</t>
  </si>
  <si>
    <t>쿠싱</t>
    <phoneticPr fontId="1" type="noConversion"/>
  </si>
  <si>
    <t>식욕부진,Head pressing</t>
    <phoneticPr fontId="1" type="noConversion"/>
  </si>
  <si>
    <t xml:space="preserve">행복                                    </t>
  </si>
  <si>
    <t xml:space="preserve">스켈링 </t>
    <phoneticPr fontId="1" type="noConversion"/>
  </si>
  <si>
    <t xml:space="preserve">김경애                                  </t>
  </si>
  <si>
    <t xml:space="preserve">아롱이                                  </t>
  </si>
  <si>
    <t xml:space="preserve">김병욱                                  </t>
  </si>
  <si>
    <t xml:space="preserve">다슬이                                  </t>
  </si>
  <si>
    <t>피부종괴</t>
    <phoneticPr fontId="1" type="noConversion"/>
  </si>
  <si>
    <t xml:space="preserve">박명숙                                  </t>
  </si>
  <si>
    <t xml:space="preserve">보미                                    </t>
  </si>
  <si>
    <t>유선발적</t>
    <phoneticPr fontId="1" type="noConversion"/>
  </si>
  <si>
    <t xml:space="preserve">문희정(문수경)*7                        </t>
  </si>
  <si>
    <t>신장결석</t>
    <phoneticPr fontId="1" type="noConversion"/>
  </si>
  <si>
    <t xml:space="preserve">김현덕                                  </t>
  </si>
  <si>
    <t xml:space="preserve">김문경*6                                </t>
  </si>
  <si>
    <t>십자인대 손상</t>
    <phoneticPr fontId="1" type="noConversion"/>
  </si>
  <si>
    <t>보행장애</t>
    <phoneticPr fontId="1" type="noConversion"/>
  </si>
  <si>
    <t xml:space="preserve">이지은*6                                </t>
  </si>
  <si>
    <t>신경증상</t>
    <phoneticPr fontId="1" type="noConversion"/>
  </si>
  <si>
    <t xml:space="preserve">임지은                                  </t>
  </si>
  <si>
    <t xml:space="preserve">주몽                                    </t>
  </si>
  <si>
    <t>스켈링</t>
    <phoneticPr fontId="1" type="noConversion"/>
  </si>
  <si>
    <t xml:space="preserve">전서희                                  </t>
  </si>
  <si>
    <t xml:space="preserve">오니                                    </t>
  </si>
  <si>
    <t>구토,식욕부진</t>
    <phoneticPr fontId="1" type="noConversion"/>
  </si>
  <si>
    <t xml:space="preserve">홍성미                                  </t>
  </si>
  <si>
    <t xml:space="preserve">히트                                    </t>
  </si>
  <si>
    <t>항암후 검진</t>
    <phoneticPr fontId="1" type="noConversion"/>
  </si>
  <si>
    <t xml:space="preserve">비쥬                                    </t>
  </si>
  <si>
    <t>췌장염</t>
    <phoneticPr fontId="1" type="noConversion"/>
  </si>
  <si>
    <t>복통</t>
    <phoneticPr fontId="1" type="noConversion"/>
  </si>
  <si>
    <t xml:space="preserve">전유영*6                                </t>
  </si>
  <si>
    <t xml:space="preserve">진주                                    </t>
  </si>
  <si>
    <t>건강검진</t>
    <phoneticPr fontId="1" type="noConversion"/>
  </si>
  <si>
    <t xml:space="preserve">이화진                                  </t>
  </si>
  <si>
    <t xml:space="preserve">시도                                    </t>
  </si>
  <si>
    <t xml:space="preserve">장상철                                  </t>
  </si>
  <si>
    <t xml:space="preserve">샤밍                                    </t>
  </si>
  <si>
    <t>식욕감퇴,기력저하</t>
    <phoneticPr fontId="1" type="noConversion"/>
  </si>
  <si>
    <t xml:space="preserve">윤성지                                  </t>
  </si>
  <si>
    <t xml:space="preserve">만두                                    </t>
  </si>
  <si>
    <t>스켈링</t>
    <phoneticPr fontId="1" type="noConversion"/>
  </si>
  <si>
    <t xml:space="preserve">이로운**                                </t>
  </si>
  <si>
    <t xml:space="preserve">너부리                                  </t>
  </si>
  <si>
    <t>식욕부진,체중감소</t>
    <phoneticPr fontId="1" type="noConversion"/>
  </si>
  <si>
    <t xml:space="preserve">백금녀                                  </t>
  </si>
  <si>
    <t xml:space="preserve">흑미                                    </t>
  </si>
  <si>
    <t>유선발적</t>
    <phoneticPr fontId="1" type="noConversion"/>
  </si>
  <si>
    <t xml:space="preserve">민지현                                  </t>
  </si>
  <si>
    <t xml:space="preserve">쵸비                                    </t>
  </si>
  <si>
    <t>배뇨곤란</t>
    <phoneticPr fontId="1" type="noConversion"/>
  </si>
  <si>
    <t xml:space="preserve">김혜영**                                </t>
  </si>
  <si>
    <t xml:space="preserve">짤랑이                                  </t>
  </si>
  <si>
    <t xml:space="preserve">정종숙*7                                </t>
  </si>
  <si>
    <t xml:space="preserve">정만세(코코)                            </t>
  </si>
  <si>
    <t xml:space="preserve">임수진*7                                </t>
  </si>
  <si>
    <t xml:space="preserve">세라                                    </t>
  </si>
  <si>
    <t xml:space="preserve">김재인                                  </t>
  </si>
  <si>
    <t xml:space="preserve">샤인                                    </t>
  </si>
  <si>
    <t xml:space="preserve">한지희                                  </t>
  </si>
  <si>
    <t xml:space="preserve">아룡                                    </t>
  </si>
  <si>
    <t>흉수,폐전이</t>
    <phoneticPr fontId="1" type="noConversion"/>
  </si>
  <si>
    <t xml:space="preserve">강승지                                  </t>
  </si>
  <si>
    <t xml:space="preserve">마티니                                  </t>
  </si>
  <si>
    <t>간부전</t>
    <phoneticPr fontId="1" type="noConversion"/>
  </si>
  <si>
    <t>기력저하</t>
    <phoneticPr fontId="1" type="noConversion"/>
  </si>
  <si>
    <t xml:space="preserve">김운식                                  </t>
  </si>
  <si>
    <t xml:space="preserve">서울                                    </t>
  </si>
  <si>
    <t xml:space="preserve">김래경                                  </t>
  </si>
  <si>
    <t xml:space="preserve">세순이                                  </t>
  </si>
  <si>
    <t xml:space="preserve">이기형                                  </t>
  </si>
  <si>
    <t xml:space="preserve">꾹꾹이                                  </t>
  </si>
  <si>
    <t>기력저하,구토,설사</t>
    <phoneticPr fontId="1" type="noConversion"/>
  </si>
  <si>
    <t xml:space="preserve">유나경                                  </t>
  </si>
  <si>
    <t xml:space="preserve">김정란*6                                </t>
  </si>
  <si>
    <t xml:space="preserve">로코                                    </t>
  </si>
  <si>
    <t>술전검사</t>
    <phoneticPr fontId="1" type="noConversion"/>
  </si>
  <si>
    <t xml:space="preserve">뭉실이                                  </t>
  </si>
  <si>
    <t>좌심실 비대</t>
    <phoneticPr fontId="1" type="noConversion"/>
  </si>
  <si>
    <t xml:space="preserve">김준희                                  </t>
  </si>
  <si>
    <t xml:space="preserve">이유주                                  </t>
  </si>
  <si>
    <t xml:space="preserve">이유도                                  </t>
  </si>
  <si>
    <t>식욕없고 기력저하</t>
    <phoneticPr fontId="1" type="noConversion"/>
  </si>
  <si>
    <t xml:space="preserve">이유리                                  </t>
  </si>
  <si>
    <t xml:space="preserve">김종철                                  </t>
  </si>
  <si>
    <t xml:space="preserve">앙뜨                                    </t>
  </si>
  <si>
    <t xml:space="preserve">김향미                                  </t>
  </si>
  <si>
    <t xml:space="preserve">기쁨이                                  </t>
  </si>
  <si>
    <t xml:space="preserve">전인숙                                  </t>
  </si>
  <si>
    <t xml:space="preserve">곰돌이                                  </t>
  </si>
  <si>
    <t>실신</t>
    <phoneticPr fontId="1" type="noConversion"/>
  </si>
  <si>
    <t xml:space="preserve">손이정*7                                </t>
  </si>
  <si>
    <t xml:space="preserve">팔현                                    </t>
  </si>
  <si>
    <t xml:space="preserve">심은진                                  </t>
  </si>
  <si>
    <t xml:space="preserve">김지현*6                                </t>
  </si>
  <si>
    <t xml:space="preserve">효                                      </t>
  </si>
  <si>
    <t xml:space="preserve">정예지                                  </t>
  </si>
  <si>
    <t>척수공동증</t>
    <phoneticPr fontId="1" type="noConversion"/>
  </si>
  <si>
    <t xml:space="preserve">김규예                                  </t>
  </si>
  <si>
    <t xml:space="preserve">미옹                                    </t>
  </si>
  <si>
    <t>구토</t>
    <phoneticPr fontId="1" type="noConversion"/>
  </si>
  <si>
    <t xml:space="preserve">조영임                                  </t>
  </si>
  <si>
    <t xml:space="preserve">호롱이                                  </t>
  </si>
  <si>
    <t xml:space="preserve">박성자                                  </t>
  </si>
  <si>
    <t xml:space="preserve">구름이(보)                              </t>
  </si>
  <si>
    <t>기력저하,열</t>
    <phoneticPr fontId="1" type="noConversion"/>
  </si>
  <si>
    <t xml:space="preserve">이은숙**                                </t>
  </si>
  <si>
    <t xml:space="preserve">원훈                                    </t>
  </si>
  <si>
    <t xml:space="preserve">티거                                    </t>
  </si>
  <si>
    <t>복부팽만,호흡곤란</t>
    <phoneticPr fontId="1" type="noConversion"/>
  </si>
  <si>
    <t xml:space="preserve">김진희                                  </t>
  </si>
  <si>
    <t xml:space="preserve">대박이                                  </t>
  </si>
  <si>
    <t xml:space="preserve">김효정                                  </t>
  </si>
  <si>
    <t xml:space="preserve">부추                                    </t>
  </si>
  <si>
    <t>간,비장 종괴</t>
    <phoneticPr fontId="1" type="noConversion"/>
  </si>
  <si>
    <t xml:space="preserve">서주현                                  </t>
  </si>
  <si>
    <t xml:space="preserve">돼지                                    </t>
  </si>
  <si>
    <t xml:space="preserve">양명숙                                  </t>
  </si>
  <si>
    <t xml:space="preserve">징가                                    </t>
  </si>
  <si>
    <t>혈변,기력저하</t>
    <phoneticPr fontId="1" type="noConversion"/>
  </si>
  <si>
    <t xml:space="preserve">노란이                                  </t>
  </si>
  <si>
    <t>연하곤란,식욕저하</t>
    <phoneticPr fontId="1" type="noConversion"/>
  </si>
  <si>
    <t xml:space="preserve">김유신                                  </t>
  </si>
  <si>
    <t xml:space="preserve">청이                                    </t>
  </si>
  <si>
    <t xml:space="preserve">호수                                    </t>
  </si>
  <si>
    <t>비장종괴</t>
    <phoneticPr fontId="1" type="noConversion"/>
  </si>
  <si>
    <t>설사</t>
    <phoneticPr fontId="1" type="noConversion"/>
  </si>
  <si>
    <t xml:space="preserve">강수영(ref. 호)                         </t>
  </si>
  <si>
    <t xml:space="preserve">윙키(밍키)                              </t>
  </si>
  <si>
    <t>우측 후지 부종</t>
  </si>
  <si>
    <t xml:space="preserve">1. 항문 주위 염증  H)  - 염증이 우측 후지까지 퍼짐  - 우측 후지 전반적인 부종.  - 사료는 잘 안먹으나, 간식만 먹음.  - 구토/설사 없음.  - 심장사상충 작년 여름까지는 진행.  - 미접종.    S)  - 우측 후지 부종.  - 전신 발적 심해짐  - No murmur  - 체온 38.4    O)  - 방사선상 치조골 녹아있음.  - 흉부 방사선상 특이사항 없음.  - CBC : WBC 상승, PCV 감소  - CRP 증가  - Chemistry : BUN 상승, ALB 감소, GGT&amp;ALP 상승.    A&amp;P)  - 외과적인 치료가 필요한 상황.  - CT 촬영 후 수술 계획 잡은 후 수술 진행.  - 익일 오후 3시 헬릭스 CT 촬영  - CT 촬영 후 상담후 아이 치료 여부 결정  - CT 촬영 후 전화 드리기로함.  - 수술 방법 및 비용은 CT 결과 나온 후 정해진다고 설명드림.    Tx)  - Enro 5mg/kg sid  - Cefo 25mg/kg tid  - Cime 10mg/kg bid  - Tra 2mg/kg bid  - Metro 15mg/kg bid    376,000원 수납 하심.  </t>
  </si>
  <si>
    <t>중성화수술</t>
  </si>
  <si>
    <t xml:space="preserve">오전에 수의사 선생님과 전화 통화 하셨는데 오늘 3시에 남중 가능하다고 하셔서 오셨다고 하심    - 마취 전 검사상 특이사항 없음.  - 중성화 진행.  - 익일 후처치  - 일주일 뒤 실밥 제거.  </t>
  </si>
  <si>
    <t xml:space="preserve">전영옥                                  </t>
  </si>
  <si>
    <t xml:space="preserve">돌이                                    </t>
  </si>
  <si>
    <t>만성신부전, 심신증후군</t>
  </si>
  <si>
    <t>식욕부진, 구토</t>
  </si>
  <si>
    <t xml:space="preserve">-오늘 아침부터 갑자기 식욕부진, 구토  -몸을 떰  -내원 후 구토 3회 (거품, 육포)    -혈검 : azotemia, P 상승, 전해질저하  -cPL(+)    A  -acute pancreatitis, CKD(acute on chronic), secondary to CRS    Tx  -fluid : N/S+KCl30 유지 1.5배  -famo, meto, cerenia, ondan, tra  -내복약 : 이뇨제, ACEI 중단  -주사 처치 </t>
  </si>
  <si>
    <t xml:space="preserve">김희수                                  </t>
  </si>
  <si>
    <t xml:space="preserve">뚜비                                    </t>
  </si>
  <si>
    <t>진단보류</t>
  </si>
  <si>
    <t>강직</t>
  </si>
  <si>
    <t xml:space="preserve">CC: 비명지르며 강직    S)  - 3일 전 처음 증상 보임  : 갑자기 비명지르면서 오른쪽 앞다리 다리 들고 기울어짐(고개도), 초점 잃는듯함 (5-10초)   : 하루 2회 정도 (낮, 밤)  - 집에서 멍 때릴때도 많고, 밤에 잠 못자고 계속 왔다갔다   - 자꾸 구석진데 찾으려 그러고, 혼자있으려고 함  - 식욕 좋고, 배변/배뇨는 양호함 (배뇨 장소 찾는데까지 시간이 오래걸림)    O)  - PE  : BT 39.6 (흥분)    - 신경계검사  : NRF    - 혈액검사  : leukocytosis  : ALP 1320, ALT 203    - 방사선  : L 5-6 spondylosis (incidental)    A)  - 증상 발현시 초점 잃는 등 의식소실 동반되는 것으로 보아 뇌내성 원인일 가능성 높음; 행동변화 볼때 CDS도 감별 필요  -&gt; MRI 촬영에 대해서는 비용부담 크신 상태로 우선 항경련제 투약하며 증상 모니터링 / 진단없이 투약됨에 따라 호전 없이 악화가능성 있습니다  - ALP 증가에 따라 초음파검사 및 ACTH 검사 권장되나 현재 PU/PD 등의 임상증상 뚜렷하지 않음 : 음수량 평가 후 진행 여부 결정    P)  - 항경련제 5일 처방  - 액티베이트  - 음수량 체크 -&gt; 내일 안부전화 예정  </t>
  </si>
  <si>
    <t xml:space="preserve">건이                                    </t>
  </si>
  <si>
    <t>중성화수술,스케일링</t>
  </si>
  <si>
    <t xml:space="preserve">173,880    [야간 by 호]  - 특이사항없음    염증수치 약간 높음  약간의 빈혈 있음    CRP 검사상 52로 수치 높음    오늘 퇴원    내복약 일주일치 처방    일주일후에 CRP 재검하면서 실밥제거합니다.   </t>
  </si>
  <si>
    <t xml:space="preserve">오주영                                  </t>
  </si>
  <si>
    <t xml:space="preserve">달콩이                                  </t>
  </si>
  <si>
    <t>만성신장질환, 부신피질기능항진증,이첨판기능부전증, 척추 추간판 질환</t>
  </si>
  <si>
    <t xml:space="preserve">1. spec 재검 : 결과나오면 전화드리고 입력후 재검일 설정  2. BNP 재검 : 결과나오면 전화드리고 입력후 재검일 설정  3. 좌전지 고유반사 감소됨. 자꾸 풀리는 느낌이라고 함.   - 방사선상 경추문제 확인됨. 목문제일 가능성 제일 높음. 침치료 권해드림.  4.간수치 상승해서 1개월후 재검합니다.    --------------------------------  1. 췌장염(2016.3.19) - spec 재검 : 2016.   - 2014.7.13 : 혈검상 amyl 상승해서 cPL 검사 : 양성, spec : 568   - 2014.8.15~8.17 총 3회 FFP 투약함.   - 2014.9.20 : spec : 130 정상으로 나와 치료 종료함..   - 2015.1월 까지 w/d 로 유지하기로 함.   - 2015.12.25 : spec 검사상 553으로 만성췌장염상태임          - 3회에 FFP 투약함.      &lt;심장재검&gt;    2013.8.17 : Head tilt가 있고 한쪽방향으로 쏠려서 보행한다고 함.  (예전부터 그랬는데 최근에 더 심해진것 같다고 함 - 추후 필요시 MRI 필요합니다.)      1. 혈압/심박(2016.3.19) : 160/140     2. 심전도(2015.7.8) : 필요시재검   2015.7.8: sinus bradycardia 70 ~ 80/min 구간 자주확인됨.                테오필린 증량함.    3. 신장수치(2016.3.19) - 3개월후 재검 2016.6.19   - 좌측신장결석있는 환자임, 우신은 NRF (마지막 신장초음파 : 2015.3.28)   - 2014.5.24 부터 루비날 투약시작함(동거견 콩이에게 플랜올렸음)    4. UPC(2014.6.7) - 필요시재검   - NRF    5. 혈전(2016.3.19) - 6개월후 재검 2016.9.19   - NRF    4. 기타혈검(2016.3.19) - 1개월후 재검 2016.4.19   - 간수치 상승함, 1개월후 재검    5. CBC(2016.3.19) - 6개월후 재검 2016.9.19   - NRF    6. 전해질(2016.3.19) - 6개월후 재검 2016.9.19    -  레날K 급여중(2015.12.25 부터 이뇨제 투약 중단되어서 중단함.)    7. 심초음파(2016.3.19) - 5개월후 재검 2016.8.19  2014.4.13 처음으로 TR 관찰됨. 모니터링 철저   - mild MVI   2015.7.8 심초 및 8.2 BNP검사후 2015.8.5 부터 피모처방시작  2015.9.20 좌심방, 좌심실 확장 거의 없음.   2016.3.19 좌심방, 좌심실 확장 거의 없음.     8. 흉방(2016.3.19) - 5개월후 재검 : 2016.8.19 재검.     9. proBNP (2016.3.19) - 5개월후 재검 : 2016.8.19 재검   - 2015.3.28 : 435    - 2015.8.2 : 2900   - 2015.9.20 : 250   - 2015.12.25 : 250   - 2016.3.19 :     10. 기타   레날K, 루비날(2014.5.24)    11. 결석재진 (방광초음파, 소변검사(2015.12.25) - 6개월후 재검 : 2016.6.25 재검    - 방광초음파 : NRF / 신장내결석있음.    - 침사검사상 Ca Ox    - 물은 많이 먹이고 계셔서 소변 편하게 볼수 있도록 관리해주세요    - 2012.5월 혈뇨가 있어서 2012.12월까지 유리네이드복용했었음.     -&gt; 결정 많아지면 방광세척 해야할 수 있습니다    </t>
  </si>
  <si>
    <t>건강검진(특이사항 없음)</t>
  </si>
  <si>
    <t>우측부신종양, 고혈압</t>
  </si>
  <si>
    <t>기침</t>
  </si>
  <si>
    <t xml:space="preserve">약먹고 기침 줄었으나 약 끊어지고 다시 기침 심함.  식욕줄고  뒷다리 힘이 더 없는것 같다고 함.  잘 일어서있지 못하고 뒷다리가 벌어짐.    혈전, 락테이드도 다 정상  혈압 160.    일단 약 추가처방합니다.  3주간은 먹여보는방향으로 상의함.    7일후 재진.  </t>
  </si>
  <si>
    <t xml:space="preserve">윤미희(윤지희)                          </t>
  </si>
  <si>
    <t>기흉</t>
  </si>
  <si>
    <t>식욕부진, 개구호흡</t>
  </si>
  <si>
    <t xml:space="preserve">1. tension pneumothorax susp.   : 닷새 전 부터 식욕 떨어지고 호흡 좋지 않았음   : 이틀 전 부터는 식음 절폐   : 호흡 어려워지면서 늑골궁쪽 움직임이 도드라져보임   : 3일 전 정상변 배변이 마지막, 어제 정상뇨 마지막으로 배뇨했음   : 2주전쯤 집에 아이들이 오면서 스트레스 받았음    o)  - depressed, open mouth breathing  - Lactate : 1.8  - 방사선상 양측 흉강 내 다량의 fluid 확인됨   : 흉수검사상 TP: 5.1, TNCC : 12400, 비중: 1.033  - 흉수 천자 후 우측 흉강에 다량의 기흉 발생함   : 400cc 천자 후에도 동일한 정도의 기흉 확인됨   : 기흉 천자 지속하다가 호흡곤란 악화, agonal respiration 발생    a)  - tension pneumothorax  - 기저질환으로 폐렴, bulla가 있다가 파열되었거나  - 혹은 농흉이 확인되는 바 교상에 의한 기관지손상이 clot으로 막혀있다가 흉수천자 하면서 개통되어 active pneumothorax 형성했을 가능성 있음  - 현재로서는 bulla 파열 가능성이 가장 크겠습니다.  - 원내에서 자연사했고 보호자분 댁으로 데려가심, 가족들과 면회 후 앤젤스톤 가실 예정  </t>
  </si>
  <si>
    <t xml:space="preserve">남종희                                  </t>
  </si>
  <si>
    <t xml:space="preserve">지미                                    </t>
  </si>
  <si>
    <t>스케일링, 발치</t>
  </si>
  <si>
    <t>입 냄새, 잇몸 발적, 치석</t>
  </si>
  <si>
    <t xml:space="preserve">치아에서 냄새가 많이나고 얼굴도 약간 부은것 같다고 하심    전체적으로 치석이 너무심하고, 잇몸발적도 심합니다.    혈액검사상 특이소견은 없습니다.    스켈링 및 발치     - 다량의 앞니, 작은어금니, 윗큰어금니 발치 진행함    - 내복약 일주일치 처방    양치질은 일주일후부터 진행해주세요  </t>
  </si>
  <si>
    <t xml:space="preserve">정여연*7                                </t>
  </si>
  <si>
    <t xml:space="preserve">유자                                    </t>
  </si>
  <si>
    <t>건강검진</t>
  </si>
  <si>
    <t xml:space="preserve">  [복부초음파 by Hyuna]  - No remarkable findings    1. 혈액검사 : 특이소견 없음    - PCV 약간높음 : 물급여 신경써주세요    2. 눈검사    - 좌안 눈물량 부족 : 인공눈물 꾸준히 점안해주세요    3. 영상검사 : 특이소견없음    4. 소변검사 ; 특이소견 없음      인공눈물 처방  </t>
  </si>
  <si>
    <t xml:space="preserve">김지현                                  </t>
  </si>
  <si>
    <t xml:space="preserve">모린                                    </t>
  </si>
  <si>
    <t>스케일링</t>
  </si>
  <si>
    <t xml:space="preserve">스켈링 하러 내원    - 혈액검사상 BUN, PCV 일부 상승소견    - 탈수소견 보여서 마취전 충분한 수액처치후 진행합니다.    </t>
  </si>
  <si>
    <t xml:space="preserve">정은경                                  </t>
  </si>
  <si>
    <t xml:space="preserve">라일락                                  </t>
  </si>
  <si>
    <t>Birman Cat(버만 고양이)</t>
  </si>
  <si>
    <t xml:space="preserve">별일없이 잘 지내고 있다고 합니다.    1. 혈액검사    - BUN 정상    - cre 2.7로 조금씩 상승중    2. 영상검사    - 우측 신장결석은 여전히 다량 확인됨    - 수신증이나 그외 다른 증상은 보이지않음    - 뇨관의 폐색이나 다른 문제는 보이지않습니다.    현재 신부전에 관련된 투약은 안하고 계셔서 다시 하시라고 말씀드렸습니다.  우선 아조딜과 루비날을 급여하실것 같고, 필요시 renal advanced도 처방할 예정입니다.    내복약은 한달치 처방    전체적인 검진은 3개월후에 검사합니다.   </t>
  </si>
  <si>
    <t xml:space="preserve">강미진                                  </t>
  </si>
  <si>
    <t>체중 감소</t>
  </si>
  <si>
    <t xml:space="preserve">[야간 by 조]  - 특이사항 없음    -----혈액검사-----  1. CBC : HCT 36--&gt;29%로 하락  2. 전해질 : K 2.7로 여전히 낮아 수액에 KCl 20 첨가  3. 신장수치 : Crea 8.1--&gt;7.6, BUN 130--&gt;108, P 양호    **보호자 상담 : 수액 처치하며 탈수 교정되어 HCT 29%로 확인됨, 신장수치도 조금씩 하락했으나, 여전히 높은편  </t>
  </si>
  <si>
    <t xml:space="preserve">이은경*6                                </t>
  </si>
  <si>
    <t>종괴 제거술(마취 전 검사)</t>
  </si>
  <si>
    <t xml:space="preserve">1. 턱 종괴 제거   : 마취전 검사상 amylase 상승 외 NRF   : 임상 증상 없으면 모니터 하기로 함   : 주사마취 하 종괴 제거, 우안 상안검 종괴 같이 제거함   : 피부소독약으로 하루 두번 소독하겠습니다   : 내복약 재검일에 발사 예정임  </t>
  </si>
  <si>
    <t xml:space="preserve">이영실                                  </t>
  </si>
  <si>
    <t xml:space="preserve">이보리                                  </t>
  </si>
  <si>
    <t>발작</t>
  </si>
  <si>
    <t xml:space="preserve">444.000 수납하심.     마비. 경련. 숨이가빠요. 침도흘려요  S)  - 구토 주 1~2회.  - 설사 2~3일에 1회. (정상배변, 설사 반복)  - 그 전부터 발작 증상 있었음.     2일전부터 매일 수회씩 강직성 발작 보임. 의식은 있음.   - 로우팻사료만 주로 급여하시고, 밤을 조금씩 섞어주신다고 함.   - 호흡시에도 전과 다르게 호흡하여 통증때문인것 같다고 하심.  - 1월에 미용중 상처난 뒤로 더 심해진것 같다고 하심.      미용 상처 이후로 복부 피부에 comedon도 더 생겼다고..    O)  - BT 39.6 / No murmur  - BP 160 (panting &amp; tremor)  - 촉진시 우측 안압이 높아보여 안압측정 : 안압 양측 정상.   - 혈검 : TP 3.5 / ALB 1.5 / CHOL 89 / P 2.3 / Ca 4.6 (저알부민혈증 감안한 수치 6.6)   - 혈전 정상  - 췌장염 음성  - 방사 : 장내 가스 / VD상에서 약간의 우심비대처럼 보임.   - 복초 : panting으로 인해 검사가 용이하지 않음              일단 특이사항은 보이지 않음.              (필요하시면 다시 보셔야 할것 같아요~~)  - 상담중 강직성 경련 발작 / 의식은 있음.     A)  - 일단 현재 검사까지는 저칼슘혈증으로 인한 발작이 의심되나 저칼슘혈증 교정 후에도 발작 재발시에는 부정맥이나 뇌질환에 대한 감별이 필요할 것으로 보입니다.   - 알부민 투여 상담 : 알부민 수치가 급격히 저하된 것이 아니기 때문에 내일 수치 확인 후 투여 여부 결정하겠습니다.   (보호자님중 어머님이 비용에 대해서 신경 많이 쓰시는편)    P)  (pm 1:00)  - 강직성 발작  - 응급처치로 칼슘 1ml with NS dilution CRI  - PDS 1mg/kg PO  -&gt; 발작 후 혈액성 점액성 설사 있었음.   -&gt; 3분정도 발작 후 약간 진정되었고, 이 이후 칼슘처치 및 내복약 투약. 그 이후로 발작, panting, 설사 증상 없었음.   - 저녁처치시 식욕 매우 왕성함. 경구제 투약.    ** 일단 아이가 수술하고 나면 몸이 많이 안좋아진다고 생각하셔서 외과적 치료에 대해서 안좋아하심.   입원 중 보호자님 부재시 사망하는 것도 원치 않으심.     </t>
  </si>
  <si>
    <t xml:space="preserve">왕따구리                                </t>
  </si>
  <si>
    <t>쓰러짐</t>
  </si>
  <si>
    <t xml:space="preserve">오늘 갑자기 요플레를 먹고나서 하늘을 보며 빙글빙글 돌더니 푹하고 쓰려졌다고 합니다.  보호자분이 가슴압박하고 인공호흡하고 다시 돌아왔다고 하네요    1. 방사선 ; 특이소견은 없음. 쓰러지면서 호흡기 힘들어지고 공기연하가 많아서 그런지 장내 gas는 많은 편이었습니다.    2. 혈액검사 : 특이소견 없음  3. 초음파에서도 종양등의 특이증상은 보이지않음  4. FNA : 피부 이곳저곳에 mass 가 있지만 지방종과 피부석회증의 증상만 관찰됩니다.     원인이 정확히 밝혀지지는 않아서 머리의 질환에 대한 감별이 필요합니다. MRI 권해드렸고, 일단 고민해보신다고 합니다.   </t>
  </si>
  <si>
    <t xml:space="preserve">안주현                                  </t>
  </si>
  <si>
    <t xml:space="preserve">* 남아중성화  - 금식 완료  - 술전 검사상, 특이사항 없음  </t>
  </si>
  <si>
    <t xml:space="preserve">서이자                                  </t>
  </si>
  <si>
    <t xml:space="preserve">뱃속에 있는 뼈와 혹때문에 검사 원하심    -복강종양 문제에 대해 검사, CT 촬영 및 수술 진행하기로 함 (by 한박사님)    -과체중 (BCS 4/5)  -혈검 : NRF  -혈액도말 : NRF  -방사선 : 지난번 뼈 음영은 보이지 않음 / 중복부 5cm 크기의 mass  -초음파 : 균일한 에코의 비장종괴  -복강CT 촬영 및 결과에 따라 수술 &amp; 조직검사 진행하기로 합니다.  -비용부담으로 헬릭스 검사 요청하심    * 2월 15일 헬릭스 오전시간으로 예약 잡고 연락드리기로 함   :: 차량이용 서비스 요청   :: 픽업은 자택에서 직접 (보호자 주소 참고)  </t>
  </si>
  <si>
    <t xml:space="preserve">윤찬영                                  </t>
  </si>
  <si>
    <t xml:space="preserve">찰떡이                                  </t>
  </si>
  <si>
    <t xml:space="preserve">건강검진    1. 영상검사     - 늑골 연접부에서 연골부위로 다발성의 연골의 손상확인됨    - 이전에 손상을 받았거나, 선천적인 연골이형성이 있었을 가능성이 있음    - 치료는 필요치않음.. 이후 변화여부는 관찰할 필요가 있음    - 초음파검사상 신장의 에코 약간 증가함    - 혈액검사, 소변검사상에서는 특이소견은 보이지않아 신기능에는 큰 영향이 없으나 추후 신기능이 저하될 가능성이 있기에 주기적인 모니터링이 필요하면 수분섭취 충분히 해주실것    2. 혈액검사 ; 염증수치 약간 상승된것 이외에는 특이소견 없음  3. 소변검사 ; 뇨비중높음. 탈수  4. 안검사 : 정상  5. 치석 : 스켈링 필요함. 나중에 전신미용하실때 같이 할수 있음    일주일후에 건강검진 결과서 받아오실때 다시 스켈링과 상담나눌 예정입니다.   </t>
  </si>
  <si>
    <t xml:space="preserve">유문희(ref.큐)                          </t>
  </si>
  <si>
    <t xml:space="preserve">* 323,500원 결제완료하심(일시불하셨고 할부로 교체하실수있음, 영수증/카드지참하실것 설명완료)    큐ah리퍼  1. 난소종양의심   : 불려줘야 먹었고, 이외 컨디션은 양호함  : 건강검진차 2월 초 (구정 전) 4-5센치 복강종괴 확인   : 금일 종괴가 6센치 이상으로 커진 것 지역병원에서 확인함  : 지인소개(큐)로 내원하심  : 보호자분이 화요일에 수술하시며 8-9일 입원(위종양)  - 체중감소 없음, 배가 빵빵하다고 느꼈음 ,배뇨가 잦은 편  - 예방 all done    o)  - Alert, vital sign 양호  - no murmur/crackles  - 혈검상 NRF  - 방사선/초음파상 중복부 6cm종괴   : 난소로 추정됨   : 무에코성 fluid로 충만함    a,p)  - 난소종양에 준해 수술, 5일전후 입원비 150-200로 안내됨  - CT 선촬영 하기로 되어있으며, 익일 오후 1시반으로 예약함  - 예상 수술 일정은 오는 목요일(4/7)    안녕하세요 vip동물병원 수의사 윤지연입니다. 의뢰주신 유문희님의 방울이는 스크리닝 검사에서 난소로 추정되는 종괴를 확인하였으며 확진을 위해 내일 CT촬영 예정입니다. CT상 특별한 문제 없다면 오는 목요일 난소종양 수술(OHE)을 진행하는 것으로 예정하였습니다. 추후 다시 연락드리겠습니다. 감사합니다.   </t>
  </si>
  <si>
    <t xml:space="preserve">강윤정                                  </t>
  </si>
  <si>
    <t xml:space="preserve">밍밍이                                  </t>
  </si>
  <si>
    <t>British Shorthair Cat(브리티쉬 숏헤어 고양이)</t>
  </si>
  <si>
    <t>좌측 후지 파행</t>
  </si>
  <si>
    <t xml:space="preserve">OP)  - 분쇄 골절(5)  - 와이어로 고정 후 외고정.    </t>
  </si>
  <si>
    <t xml:space="preserve">이순주                                  </t>
  </si>
  <si>
    <t>우측 후지 파행</t>
  </si>
  <si>
    <t xml:space="preserve">양쪽 슬개골탈구 교정수술    Sx) 양측 슬개골탈구 교정수술  우측: Block recession, TTT, Lateral imbrication, Medial releasing  좌측: Trochlear sulcoplasty, TTT, Lateral imbrication, Medial releasing    양측 TTT에 0.8 mm K-wire 2개씩 사용    - Surgical findings  1. 양측 무릎 모두 활차구의 proximal, medial ridge부분의 abrasion으로 연골 손상 후 섬유화되어있는 것이 발견됨.  2. 양측 십자인대는 모두 intact함    술 후 요도카테터 후 RJ bandage.  Fentanyl + lidocaine CRI  </t>
  </si>
  <si>
    <t>기력저하, 식욕부진</t>
  </si>
  <si>
    <t xml:space="preserve">292,950납부하심. 승희     오늘 오전부터 식욕이 없고  밥안먹고, 배아픈거 같다고 느끼심  잠만 자려고 하고 움직임 없어요    1. 방사선, 초음파검사    - 자궁축농증 확인됨  2. 혈액검사     - P 수치 약간 낮음    - 약간의 탈수    - 그외에는 특이소견 없음  3. 췌장염 검사 : 음성  4. CRP : 14    오늘 수액처치후 내일 수술진행하기로 하였습니다.  수술은 외과팀에서 진행예정이며 정확한 시간안내는 현재 어렵지만 보통 낮시간(1시~4시사이)에 진행하게 됩니다.   수술들어가기 전에 수술팀에서 전화드릴예정이며 수술하기전에 애기얼굴 한번 보고싶다고 하시네요     마취동의서, 수술동의서 모두 받았습니다.    자궁축농증 수술과 스켈링 꼭 같이 해주세요!!  </t>
  </si>
  <si>
    <t xml:space="preserve">손은희                                  </t>
  </si>
  <si>
    <t xml:space="preserve">o) - 청진상 no murmur      - 혈압 116bpm      - 체온 38.4C      - no delayed skin turgo      - 혈액검사결과, pcv 52%, wbc 6.500      - 초음파 검사 결과, 양쪽 신장 실질 내 다수의 미세결석들(3mm이하). 담낭 내 mild sludge      다음주 화요일 장안점에서 스켈링 예정.   </t>
  </si>
  <si>
    <t xml:space="preserve">조옥선                                  </t>
  </si>
  <si>
    <t>담낭 슬러지, 방광결석</t>
  </si>
  <si>
    <t>경미한 복부 팽만</t>
  </si>
  <si>
    <t xml:space="preserve">발붕대를 하고나서 2주간 병원을 오지못하고 계속 붕대적용을 해놔서 발에 염증이 매우 심해졌습니다.  몇일간 입원치료 받으시라고 안내드렸고, 배가 약간 빵빵한 느낌이 들어 입원하면서 혈액검사, 영상검사등 진행하시는게 좋을것 같다고 안내드리고 검사 진행함    [X-ray, 복부초음파 by Hyuna]  Findings  1. 요추 1-4번의 디스크사이공간 좁아져 있으며 1-2번, 3-4번 사이의 bony bridge 관찰됨  2. 담낭 내 다량의 슬러지 및 슬러지볼 (담관 폐색소견 없음)  3. 간 크기의 미약한 종대 및 초음파상 전반적인 에코 상승  4. 양측 신장 피질 에코 높으며 실질에 전반적으로 석회화 관찰됨, 신우 근처의 결석 (좌측 신우 3.1 mm로 약간 확장됨), 좌측 신장의 낭포  5. 방광 내 작은 결석들 관찰됨, 전립선요도까지 분포해 있음 (엑스레이상 그 이후로의 결석은 관찰되지 않음)  6. 좌측 부신의 후극이 전극에 비해 커진 양상 (reference range를 벗어나지 않으나 재검 필요)    Imaging Dx  - GB sludge  - Mild hepatomegaly  - Urolithiasis (bilateral kidneys, UB, prostatic urethra)    DDx  L1st-4th  - Intervertebral disc disease  Liver  - Infiltrative liver disease  - Steroid hepatopathy  Kidney  - Interstitial nephritis / Glomerulonephritis  Adrenal gland  - Hyperadrenocorticism    2. 혈액검사    - BUN 저하, ALP 상승    - mild anemia    추후 신부전, 간부전, 쿠싱등으로 진행될 가능성이 농후하고 신결석이나 방광결석으로 인해 문제가 될 가능성이 높습니다  앞으로 스테로이드 처치가 참 문제로 생각되네요    </t>
  </si>
  <si>
    <t xml:space="preserve">김민지                                  </t>
  </si>
  <si>
    <t xml:space="preserve">닐랑                                    </t>
  </si>
  <si>
    <t>혈뇨, 배뇨곤란</t>
  </si>
  <si>
    <t xml:space="preserve">사료 : 일반사료급여중 - 사료교체  시스테이드 처방예정.    이틀전부터 혈뇨보더니 어제 저녁부터는 소변 전혀 못본다고 함.  기력저하 상태로 내원.    폐색성 방광염.  신장수치, 전해질 높아 초음파가이드하 소변일부제거후 수액처치.  이후 포폴마취하 요도카테터 장착함.      </t>
  </si>
  <si>
    <t xml:space="preserve">이재은                                  </t>
  </si>
  <si>
    <t xml:space="preserve">1. 응급내원  - 2년 전, 1년 전에 발작 한번 있었음  - 심장관련 약 1년전부터 먹이지 않으심  - 어제 아침에 호흡곤란있었고 오늘 내원하기 전  안고 있다가 증상 나타났다고 함  - 소리지르고 왼쪽으로 고개 돌아가면서   다리를 폈다 구부렸다 했다고 함  - 약 안먹이신지 1년정도 되었음  - 발작이 심하여 바로 데리고 오셨음    - depressed  - T 37.8 P 162 R 24  - Lactate 1.9  - Murmur g3/6  - CBC: WBC 16.4 HCT 38.8   - 전해질: Na 150 Cl 104  - Chem: Glu 196 ALP 610 ALT 283  - D-dimer: 1.9    - 안구 압박, 산소처치 등 진행  - 보호자분에게 아이상태에 대해 설명  - 추가검사, MRI 등 필요하다고 하였고  비용 안내하였음  - 발작 (뇌내성, 뇌외성, 특발성) 및 심장, 혈전 등으로  인해 생겼을 수 있다고 설명  - 비용부담 너무 많이 느끼시고 안락사 고려하신다고 함  - 오늘 더이상 처치 원치 않으시고 통원치료하시기로 함  - 퇴원 전 pds, famo, lasix (2mg/kg) 주사하였음  </t>
  </si>
  <si>
    <t xml:space="preserve">오선희                                  </t>
  </si>
  <si>
    <t xml:space="preserve">공주                                    </t>
  </si>
  <si>
    <t>비틀거림</t>
  </si>
  <si>
    <t xml:space="preserve">S)  올라가다가 떨어짐. 머리와 몸 동시에 바닥에 부딪친것 같다고 하심.   최근에 기침 있었고 쿠키약 먹고 괜찮아짐.  7/7일에 기력없었던 증상도 약 먹고 금방 좋아짐.      O)  - mental state confusion  - 비틀거림.   - PLR normal  - RR 약간 빠른편.   - low BP / HR 48  - Lact high (4.2)  - BG high   - CRP 62  - 흉방 7/7일보다 폐침윤 상태 보임.     A)  - 쇼크로 인한 저혈압+서맥  - 폐상태는 쇼크로 인한 비심인성 폐수종 / 폐출혈 / 쇼크와 상관없는 폐렴 가능성 있음.  - 혈당은 쇼크로 인하여 일시적인 상승 또는 당뇨.    P)  - 1회에 한하여 감압처치 진행.  - 밤중 저혈압, 서맥 증상 및 신경증상 관찰되면 감압 다시 진행 가능성 있음.  - 내일 혈당, 흉방, CRP, 신경증상모니터링 진행 후 추가검사 진행 가능성 있음.  - MRI 필요시 보호자님께 전화드리고 센터로 보호자님 동행하시기로 . 센터에서 마취동의서 작성하시고 직접 결제안내드림.   - 입원기간은 양호하면 3일. 신경증상이나 다른 문제 보일시 7일이상 지속가능 말씀드림.   - 내일 오전 면회 가능하며 오후에 검사 진행하고 2시 이후에 상담 가능하다고 말씀드림.   </t>
  </si>
  <si>
    <t xml:space="preserve">권문숙(ref.큐)                          </t>
  </si>
  <si>
    <t xml:space="preserve">찌루                                    </t>
  </si>
  <si>
    <t>사지마비</t>
  </si>
  <si>
    <t xml:space="preserve">CC) 사지 마비 (큐 동물병원 리퍼)   S) 왼쪽 앞발 너클링 부터 시작해서 주기적으로 전지 부전마비 발생. 지역병원에서 내복약 처방받으면 좀 호전되었으나, 현재는 호전되지 않고, 사지 부전 마비 상태.     어릴때부터 간헐적 발작 있음.   O) TPR- NRF, 청진- NRF      RAD- thorax- NRF, abdomen- 방광및 요도 결석            - cervical ver- 전반적인 IVS narrowing.       CBC- anemia      serum chem- ALT, ALP high    A) DDx- Brain/ spinal cord dx             - Cushing        Dx- 방광, 요도결석     P) 사지마비의 원인을 진단하기 위해서는 MRI 검사 권장됨. CSF 추가 검사, 비용 및 마취 위험부담 설명드림. 마이크로칩 제거해야 할 수 있음을 설명 드림.       진단후 치료 여부 상의하실것. 그 외에 빈혈, 간수치 상승, 호르몬 질환, 방광 및 요도 결석질환도 빠른 진단과 치료가 필요한 상태.     특히 빈혈의 경우, 더 악화되면 수혈이 필요하거나 죽을 수도 있음을 설명드림.       MR 촬영후 컨디션 괜찮으면 집으로 귀가 하실것. 소견서 나오면 연락드리기로.     컨디션 안 좋으면 병원으로 내원 권장.                </t>
  </si>
  <si>
    <t xml:space="preserve">오범주                                  </t>
  </si>
  <si>
    <t xml:space="preserve">노니(로니)                              </t>
  </si>
  <si>
    <t>심인성 폐수종</t>
  </si>
  <si>
    <t>호흡곤란, 기력저하</t>
  </si>
  <si>
    <t>-내복약 동일 처방    [응급내원]    CC: 호흡곤란, 기력저하    S  -어제까지 활력 양호하였으나 오늘 갑자기 기력저하 및 호흡곤란  -몸도 차갑게 느껴짐  -평상시 여러 개들과 생활하면서 흥분하는 이벤트가 많음  -심장약은 어제 저녁부터 못먹였음    O  -노력성 빈호흡, 청색증, 경미한 혈액성 구강삼출물  -BP 측정 안됨  -우측 중후엽으로 crackle sound  -혈검 : BUN(82) CREA(1.4) K(5.3) HCT(65)</t>
  </si>
  <si>
    <t xml:space="preserve">슈나                                    </t>
  </si>
  <si>
    <t>세균성 피부염</t>
  </si>
  <si>
    <t>피부 발적. 심한 전신 소양감</t>
  </si>
  <si>
    <t>- 식욕, 활력 양호 / 배변, 배뇨 양호  - 밥은 먹고 싶을때만 먹음  - 가끔식 구토 / 구토는 노란색 구토  - 양측 입주변 : 발적 완화, Edema Mild, Alopecia 크기 줄어듬  - 등쪽 : Erythema Mild, 소양감 거의 없음, 전체적으로 피부가 건조, 등쪽 피부 얇음  - CBC : HCT(40.6), HGB(12.4) low  - S-chem : ALP(1524), ALT(542), GGT(101) high    - 간</t>
  </si>
  <si>
    <t xml:space="preserve">심상임*7                                </t>
  </si>
  <si>
    <t>구토, 기력저하</t>
  </si>
  <si>
    <t xml:space="preserve">어제부터 구토증상을 보이더니 오늘도 구토, 기력저하로 잘 움직이지를 못한다고 합니다.    1. 혈액검사    - 간, 신장수치는 정상범위    - mild anemia    - CRP 135    - 전해질 정상범위    2. 췌장염 음성    3. 영상검사    - 자궁비대, 확장, 축농증    자궁축농증으로 인한 심한 염증반응으로 인해 기력저하 구토, 발열이 동반되어있습니다.수술적 교정이 필요한 상태입니다.    오늘 충분한 수화처치후 수술계획 수립하기로 하였습니다.  내일 오후나 모레 진행하기로 하였습니다.     오늘 비용 430,000원 납부하셨습니다.   </t>
  </si>
  <si>
    <t xml:space="preserve">문상진                                  </t>
  </si>
  <si>
    <t xml:space="preserve">억만이                                  </t>
  </si>
  <si>
    <t>방광결석</t>
  </si>
  <si>
    <t xml:space="preserve">건강검진.   9시에 맡기셨어요. 보호자분 퇴근시간이 6시여서 이후에 데리러 오실수 있음  미용도 원하십니다.   (앞으로 친척동생분이 키우신다고 함(010-2731-6935) -차트정리 필요)))    오늘 미용도 하고싶으심 비는타임은 2:30 있어요- 가예약 잡아놓음.    CC: 건강검진    [S]  - 원래 사촌형이 키웠으나, 아이가 생겨서 맡아 기르게 됨  - 기침, 재채기 보이며, 몇 년 됨    : 보호자 담배 피나, 밖에서 핌  - 개는 처음 키워 봄  - 예전에 병원 자체 보험 들었으며, 이번에 진행하기로 함    [O]  - Alert  - HR(120), RR(24), BT(38.4)  - No murmur, No crackle, BP(155)  - Rad : VHS 정상, 폐음영 양호  - 전신상태 : NRF  - 피부 : 건조  - 눈 : 정상 / STT : OS(19), OD(19) / 안압 : OS(12), OD(12) / 안저 : NRF  - 구강 : 구취(+), Mild한 치은염, 치석 crown의 60% 이상  - 비강 : 맑은 수양성 비강 삼출물, 재채기  - 근골격 : 무릎뼈탈구 Lt. G2, Rt. G1  - 심장 : NRF  - 호흡기 : 기침반사  - B/A : Phos(2.2)    - 외이염 도말염색검사: Lt. Malassezia 4+ 이상, Rt. 2+    [복부초음파 by Hyuna]  Findings  1. 양측 신장 수질의 석회화 (피질 에코 정상)  2. 방광 내 미세 결석 2개 관찰됨  Imaging Dx &amp; DDx  - Nephrocalcinosis  - Urolithiasis    [A]  - 말라세지아성 외이염    [P]  - 검진결과 다음주 설명드릴 예정  - 귀세정  - 내외부기생충 예방 설명 드림    : 하트가드, 프론트라인 진행  - 10월 31일 켄넬코프, 인플루엔자, 종합구충제 예정일 설정해 드림    - 2일 후 10월 26일 8시 귀세정 예약  </t>
  </si>
  <si>
    <t xml:space="preserve">삼순이                                  </t>
  </si>
  <si>
    <t>치석, 잇몸발적</t>
  </si>
  <si>
    <t xml:space="preserve">- 금식 확인.  - 마취 전 검사상 WBC 약간 하락 말고 특이사항 없음.  - 스케일링 진행.  - 205, 301, 303, 401 발치 진행.  - 잇몸염 약간 있어서 내복약 처방.    [삼순이 보호자님. VIP 동물 의료 센터입니다 .삼순이 스케일링과 발치는 끝났습니다. 3시간 후 쯤 아이 데리러 오시면 되십니다.]  </t>
  </si>
  <si>
    <t xml:space="preserve">김송임                                  </t>
  </si>
  <si>
    <t xml:space="preserve">아옹이                                  </t>
  </si>
  <si>
    <t>배변 곤란</t>
  </si>
  <si>
    <t xml:space="preserve">* 480,000원 선결제 하셨습니다 - 정원    S)  - 식욕은 예전부터 좋은편 아님. 전과 비슷. /   - 활력은 3일전부터 감소.  - 2일전 근처병원에서 간이관장진행했으나 원활치 않음.  - 방사선상 변비 진단받으심.  - 화장실에서 오래 있는편.   - 캔, 사료 번갈아가면서 먹이시다가 최근 육포식 간식과 사료만 급여하심.  -      O)  - obesity (at least 체지방 50% : 위험도 심각)  - AXR : 결장내 분변정체  - 혈검 : K low    Tx.  : H/S fluid therapy  : 주사마취 하 관장.  : 1일 입원하 주사처치 및 수액처치.    A)  - 복강내 결장 촉진이 어려워 하행결장 윗부분과 가로결장에 있는 분변 제거 불가.  - 입원하에 배변 확인 후 퇴원이 권장되나 빠른 퇴원 원하시어 내일 퇴원예정.  - 치료적 차원에서 다이어트 플랜 작성. (사료 교체에 따라 먹지 않을 수도 있음 안내드림)  - 재발시 호르몬 검사등이 같이 진행될 수 있음 안내드림.    [보호자교육]  * 관장물약 먹이면서 복통 호소할 수 있습니다. 설사 심할 경우에는 물약 용량을 줄여서 먹여주세요.   * 집에서 운동 시켜주실것. (일정한 시간에 10분부터 시작하여 1시간까지 천천히 시간을 늘려가면서 놀아주실것)  * 음수량 중요. 1일 400ml 정도의 음수량 필요. (캔사료 수분포함)  * Diet plan  : 목표체중 5.0  감량시  : RER 187 kcal  : dry 55g / can 240g / snack 조금만.  : feeding guide dry 30g + can 120g (1.5 can)  감량후  : RER 281 kcal  : dry 82g / can 340g  : feeding guide dry 42g + can 170g (2 can)    ** 다음내원일 11/26  - 재진      </t>
  </si>
  <si>
    <t xml:space="preserve">홍부용**                                </t>
  </si>
  <si>
    <t>설사</t>
  </si>
  <si>
    <t xml:space="preserve">S)  - 활력은 양호  - 식욕은 약간 저하 / 배뇨는 양호  - V : None  - 배변 : 토요일 부터 설사, 토요일은 거의 물로 나왔음  - 식욕 양호했음  - 일요일 아침에 : 무른변으로 나왔음( 아침, 점심, 저녁 밤 내내 : 6번 정도 했을 것 같다고 하심)  - 중성화 done  - 변 양상 : 검은색이였는데, 마지막에 무른변, 물설사  - 식이 : 오리젠 / 간식 : 소고기 엉치뼈 간식 조금 (주전) 이후 None  - 토요일부터 계속 유산균제 먹었음     O)  - Alert, &lt;5% Dehydaration  - T(39.7) / P(144) / R(36)  - 복압항진, 복통호소 / 디스크 의심소견 있어 명확치 않음  - 분변검사 : 정상세균총 저하 / 장상피세포 탈락 다수  - Rad : NRF  - CBC, S-chem, 전해질 : 탈수소견, NRF    A&amp;P)  - 위장염  - 내복약 bid / 위장물약 bid / 유산균제 sid 처방  - 내복약 먹고도 임상증상 지속시, 다른 상위검사, 초음파 및 췌장염등의 검사 필요 안내  </t>
  </si>
  <si>
    <t>다뇨</t>
  </si>
  <si>
    <t xml:space="preserve">엊그제 부터 물을 많이 먹는다고 합니다.  당뇨등이 걱정되셔서 내원하셨습니다.    혈액검사 : 혈당 약간 높아서 fructosamine 검사 결과 당뇨는 rule out  소변검사상 당검출안됨. 비중은 높은편  cre이 약간 높기는 하지만 아직은 신부전을 의심할만한 상태도 아님    일단 좀더 지켜보시기로 하였습니다.   </t>
  </si>
  <si>
    <t xml:space="preserve">최지혜                                  </t>
  </si>
  <si>
    <t xml:space="preserve">티무                                    </t>
  </si>
  <si>
    <t>치은염, 간질</t>
  </si>
  <si>
    <t>식욕부진</t>
  </si>
  <si>
    <t xml:space="preserve">이성진*7                                </t>
  </si>
  <si>
    <t xml:space="preserve">잭팟                                    </t>
  </si>
  <si>
    <t xml:space="preserve">7f역 발올림 얼컷 귀밀음 꼬리    미용 후 재검    투약한지 오래되어서 혈액검사 진행함    - 혈액검사상 특이소견은 없습니다.   </t>
  </si>
  <si>
    <t xml:space="preserve">윤정란                                  </t>
  </si>
  <si>
    <t>유선 종양</t>
  </si>
  <si>
    <t>식욕부진, 구토, 설사</t>
  </si>
  <si>
    <t xml:space="preserve">3~4일전부터 식욕저하, 구토, 설사등의 증상 보임  갑자기 증상발현이 됐다고 합니다.  생리도 2일전부터 보인다고 하시고 가슴에도 몽우리같은게 보인다고 하시네요    1. 혈액검사 : BUN 상승  2. 초음파검사 : 자궁확장 및 염증소견, 자궁축농증  3. 췌장염 : 음성  4. 염증수치상승,  mild 빈혈    자궁축농증으로 인한 기력저하, 구토, 설사등의 증상을 나타내고 있습니다. 심장질환이 있어서 마취의 위험성이 있기는 하지만 그래도 수술은 진행해야합니다.    보호자분 부모님이 지방에 계셔서 내일 오신다고 합니다  내일 오시면 수술여부 결정하실 예정입니다.    자궁축농증과 유선종양수술 함께 진행하는게 좋을듯 싶습니다.       오+늘 검사비용은 납부하심    </t>
  </si>
  <si>
    <t xml:space="preserve">허연순                                  </t>
  </si>
  <si>
    <t>담낭 슬러지</t>
  </si>
  <si>
    <t xml:space="preserve">1. 혈액검사 : 특이소견은 없음. 간수치 일부 약간 상승  2. 영상검사    - 신장의 에코 변형    - 신장수치는 양호    - 담낭확장 및 슬러지      3. 소변검사 ; 뇨비중 등장뇨로 농축능 저하    - SDMA 검사 의뢰합니다.     4. 치석    5. 우측눈 매우 미약한 백내장 일부 보임  </t>
  </si>
  <si>
    <t xml:space="preserve">1. 혈액검사상 특이소견 없음    2. 영상검사에서도 특이소견 없음    3. 치석 약간    4. 약간의 피부염이외에는 특이소견 없음    </t>
  </si>
  <si>
    <t xml:space="preserve">정성훈                                  </t>
  </si>
  <si>
    <t>신장 결석</t>
  </si>
  <si>
    <t>피부 반점</t>
  </si>
  <si>
    <t xml:space="preserve">634,800원 선결제하심 - 정원    S)  - 어제 머리 부분에 멍든 것처럼 빨갛게 된 부분을 발견  - 오늘 약욕시키면서 보니 꼬리와 양쪽 무릎에도 피멍이 들어 있고 배쪽에도 빨간 반점이 생겼음  - 오늘 평소보다 무릎 주변 등 몸을 많이 핥는 편이었음    - 식욕, 활력 : 양호 / - 배뇨, 배변 : 양호  - 구토 : 어제 아침에 노란 구토 조금 했고 그 이후로 괜찮았음  - 설사 : 없음 / - 기침, 재채기, 콧물 : 없음    - 외부기생충 예방약은 따로 사용하고 있지 않음    O)  - 왼쪽 허벅지 등 여기저기에 피멍이나 빨간 반점이 많이 보임  - 체온 : 40.0. 원래 병원 오면 많이 흥분하며 체온이 올라가곤 해서 접종을 못 하고 간 적도 몇 번 있었음  - 심박 : 양호    [혈액검사]  - PT(전혈) 10초, APTT(전혈) 65초  - 전해질 양호  - PLT 33  - D-dimer 0.2ug/mL  - 4DX plus 키트검사 모두 음성    [복부초음파 by Hyuna]  - 좌측 신장의 미세결석 외 NRF (Urolithiasis)   - 압박에 의한 추가 피하출혈이 우려되어 우측 부신은 스캔하지 않았습니다.    A)  - IMT    P)  - Cepha, Famo, Meto, Dexa 각각 0.7mL IV  - 내복약 PO  - 리브감마 0.5g/kg IV for 7hrs CRI  </t>
  </si>
  <si>
    <t xml:space="preserve">홍진영                                  </t>
  </si>
  <si>
    <t xml:space="preserve">래동                                    </t>
  </si>
  <si>
    <t>척수 공동증, atlantoaxial dural band</t>
  </si>
  <si>
    <t>주저 앉음</t>
  </si>
  <si>
    <t xml:space="preserve">454,800원 결재완료 - 환    CC : 갑자기 걷지를 못해요, 뒷다리에 힘이없어요  통증은없는것같다고하심, 오전까진 멀쩡했다고 함    S)  - 식욕, 활력 양호  - 아침까진 잘 걸었음  - 원래 다리가 불편했었음 / 슬개골 G4   : 슬개골 탈구 수술은 안했음  - 몇일 전부터 앞다리가 조금씩 휘었음  - 퇴근 하고 발견하심  - 발작은 없었음    O)  - Alert  - No murmur, No crackle  - 양측 PLR(+), Menance(+)  - 표재통증(+), Deep pain (+)  - 앞, 뒷발 UMN sign : 네발 모두 Proprioception(-) / Wheel barrowing (-) / Hemiwalking (-) / Hopping (-)  - Rad : C456 척추사이 간격 Narrow     A&amp;P)  - sus. 경추 디스크  - MPSS : 30mg/kg(0hr) -&gt; 15mg/kg(4hr) -&gt; 10mg/kg(8hr) -&gt; 5mg/kg(Tapering)   - C456부위 경추 디스크로 크게 의심되나, 방사선촬영분으로는 확실한 감별 어려움   - 두뇌 안쪽의 문제일 수 있고, 경추디스크의 원인 일 수 있으므로, 정확한 감별 위해서는 MRI촬영이 필요하며 익일 주치의 배정 후 MRI촬영 센터에 연락하여 예약 잡아볼 수 있겠음. 토,일은 예약이 많으면, 더 늦은 시간이나, 날짜로 밀릴 수 있음 안내드림  - MRI 촬영 비용(기본 80만원) 안내드렸으며, 충분히 할 의향 갖고 계심 / 마취가 기본으로 들어가기 때문에, 나이가 있는관계로 마취에 대한 걱정을 갖고 계심  </t>
  </si>
  <si>
    <t xml:space="preserve">강보람                                  </t>
  </si>
  <si>
    <t xml:space="preserve">콩쥐                                    </t>
  </si>
  <si>
    <t>치은염</t>
  </si>
  <si>
    <t xml:space="preserve">1,000,000원 선결제 - 정원    - 식욕, 활력 양호 / 배변, 배뇨 : 양호  - V/D : None / 기침, 콧물 : None  - 8hr 금식 완료    - Alert  - T(38.7) / P(180) / R(36)  - No murmur / No crackle  - BP(150)  - CBC : NRF  - S-chem : ALT(135)    - 치은염, 치주염 Severe : 전체 치아 발치 진행   : 치아를 잡아주는 치주의 소실 Severe    : 통증만 유발하고, 기능은 전혀 하지 못하는 치아에 대해 치아 발치 진행 완료  - 405,406,407,408 남아있음    - 마취 도입, 회복 양호   : 마취기간 길어서, 하루 입원하면서, 컨디션 회복 후 퇴원 진행함  </t>
  </si>
  <si>
    <t xml:space="preserve">김규원*7                                </t>
  </si>
  <si>
    <t xml:space="preserve">버키                                    </t>
  </si>
  <si>
    <t>건성 기침</t>
  </si>
  <si>
    <t xml:space="preserve">-최근 2~3달동안 건성기침 자주 보임  -가끔 킁킁거림  -Diet : Obesity / no table food  -산책은 자주 안함    -murmur G5 / RR(50) HR(168) BP(105)  -방사선 : ICSx4 / 기관거상 / caudal waist 소실 / 좌심이종대 / 우측 간질침윤    [심장초음파 by Hyuna]  Findings  1. MR : severe  2. MV remodeling : severe  3. 이완기능 </t>
  </si>
  <si>
    <t xml:space="preserve">김민하*                                 </t>
  </si>
  <si>
    <t xml:space="preserve">1. 여아 중성화/ 스케일링  S)  - 부정맥 확인    O)  - 마취 전 검사상 특이사항 없음.    A&amp;P)  - 중성화 진행  - 스케일링 진행.  </t>
  </si>
  <si>
    <t xml:space="preserve">류현정                                  </t>
  </si>
  <si>
    <t>혈색소뇨</t>
  </si>
  <si>
    <t xml:space="preserve">z/d 로 바꾸고 나서 식욕이 없어짐.  사료때문인지 컨디션때문인지 확인위하여 하이포 사료 샘플 문의주심    내원 시 하이포  샘플 챙겨드리기로 함- 상담자 김승희      CC : 혈색소뇨    S)  - 24일 부터 소변색깔이 바뀜 / 갈색뇨  - 어제부터 식욕, 활력 떨어짐  - 하이포 알러제닉 먹다가 -&gt; 22일 바꾸고 나서 3일간 잘 먹었었으나,   그 이후 잘 먹질 않음  - 배변은 어제, 오늘 보진 않음 / 이전엔 다 양호했음  - 먹지말아야 할것을 먹거나 중독 가능성은 없다고 함  - 화장실 패드 안써서 오줌잘 누는지는 잘 모르심  - 오줌량이 많이 늘거나, 줄거나 하는지는 잘 모르심  - 어제부터 아이가 조금씩 떨기 시작함  - 평소에 물은 잘먹었음  - 최근 10분간만 밖에 산책함 / 특별히 강도높은 운동 한적은 없음  - 어제는 심박수가 빨라지고, 호흡이 거칠었는데, 약간의 호전은 보임  - 어디에 치이거나 다치거나 한 적 은 없음  -예방접종 / 약물 / HW예방    O)  - Depressed  - pale MM   - 개 혈액형 DEA 1.1      Tx  -oxygen * N/S  -dexa 0.5mg/kg IV / famo / meto / metro    </t>
  </si>
  <si>
    <t xml:space="preserve">치과체크 받으러 오셨습니다.    - 우측 하악부위 치근노출 많이 되어있는상태    - 좌측 상악부위에는 잇몸이 과증식되어있는 느낌입니다.    - 입안을 정확히 확인하기가 어렵습니다.    오늘 미리 마취전검사 진행했습니다.    - 혈액검사상에서는 특이소견 없습니다.    - 흉부방사선상 기관협착소견이 있습니다.    - 현재 TC에 관련된 임상증상은 없었지만 흡입마취하에 기침증상이 나타날수 있습니다.    - 내일 오후 5시 이후에 내원가능하다고 하셔서 노령의 나이이고       마취전 충분한 수화처치가 중요하기 때문에 오늘 하루 입원후에 내일 2시전후 치아관련 치료하기로 하였습니다    &lt;치료계획&gt;    - 스켈링, 치아방사선, 않좋은 치아는 발치    - 어느정도 발치가 진행될지는 내일 상태보고 판단해야할듯 하다고 설명드림    - 보호자분이 나중에 문제가 될수있는 부위는 다시 생기지 않도록 최대한 판단 잘해서 진행해달라고 거듭말씀하셨습니다.     &lt;보호자 요청사항&gt;    - 눈물이 자주 흐르기때문에 눈밑을 자주 닦아달라고 말씀하셨습니다.   </t>
  </si>
  <si>
    <t xml:space="preserve">강아람                                  </t>
  </si>
  <si>
    <t xml:space="preserve">루미                                    </t>
  </si>
  <si>
    <t xml:space="preserve">아이예민한편 체중은 안에서 재주세요    s) - 하루 음수량은 200ml 정도.       - 사료는 유리너리 건사료+ 캔사료 같이 급여하심      - 사료는 자율급식 하시고, 식욕 좋은편. 사료를 잘 씹지 않고 먹는편이라고 하심.       - 10일에 한번정도 구토함. 구토 양상은 사료가 주로 소화 안된채로 나옴      - 변상태는 양호.      - 3년전과 비교시 활력은 약간 줄으것 같다고 하심      - 평상시에 grooming 하는편. 가끔씩 헤어볼 토해놓음      - 과호흡이나 개구호흡 증상 보인적 없음          [X-ray,복부초음파 by Hyuna]  Findings  1. 양측 신장 diverticulum의 석회화 / 우측 신장 신우 부분의 매우 작은 결석 관찰됨  2. 양측 신장 피질 에코 증가  3. 요추 1-4번의 척추체 말단의 배쪽 골증식  4. 담낭 내의 매우 작은 결석    Imaging Dx &amp; DDx  - Urolithiasis (mild)  - Interstitial nephritis / Glomerulonephritis    P) - SDMA &amp; proBNP 검사 결과 7-10일정도 걸림 말씀드림      - 검사결과 나올떄 건강검진 보고서 같이 나갈예정    - Spondylosis deformans  - Cholelithiasis  </t>
  </si>
  <si>
    <t xml:space="preserve">찡찡이                                  </t>
  </si>
  <si>
    <t xml:space="preserve">1,500,000원 선납하셨습니다 -기-      CC) 슬개골 상담   S) 보행은 잘하는데, 보행시 우측 슬개골 빠지는 것이 육안으로 보임.    PE- 우측 슬개골 탈구, G3-4, 탈구시 염발음    O) TPR- NRF, 청진- NRF  A) patella lux, Rt, medial, G3-4    OP- 우측 슬개골탈구, castration, 스켈링    OP view- 얕은 활차구, chondromalacia 심한 상태. 활차구 성형술 및 TTT 실시       castration, 스켈링 실시 (중등도 치석. 치은 상태는 정상)       postop RAD- good     postop Tx- cefazolin, fen+lido CRI then NSAID+ tramadol. 냉찜질     P) 목요일 퇴원 예정         원장 서상혁 이름으로 올라간 Fentanyl (2ml) inj. 1Amp은 잘못된 것으로 실제 처방되지 않았으며, 원장 서상혁 이름으로 올라간 Fentanyl (2ml) inj. 9Amp가 바른 처방으로 실제 처방되었음  - 원장 서상혁  </t>
  </si>
  <si>
    <t xml:space="preserve">윤현희(ref.나래)                        </t>
  </si>
  <si>
    <t xml:space="preserve">마음이                                  </t>
  </si>
  <si>
    <t>심인성 폐수종, 요도 결석</t>
  </si>
  <si>
    <t>구토, 개구호흡</t>
  </si>
  <si>
    <t xml:space="preserve">633,800원 수납-승희  ------  수납금액은 수납처리 되었습니다.    나래에서 레퍼.  심장약먹는아이.   새벽부터 7번가량 토함.  아침약은 먹고 아침밥은못먹음.  새벽부터 개구호흡   이뇨제 용량을 줄여서 소변량이 많이 줄었다고 하심.    [나래동물병원 원장님과 전화]  예전에 본원에서 처방했던 피모 프릴 라식으로 관리하고 있음    호흡수 80, G5심잡음, crackle    10:00 : furo 1mg/kg  12:00 : furo 3mg/kg, meto, famo iv  13:00 : 흉방촬영 : 전반적인 폐침윤.심비대  14:30 : furo 3mg/kg  소변보지 않고 자세만 취해서 복방촬영   ; 요도결석 3개 확인   ; 진정하(알팍산,부토) 요도결석 방광으로올리고 카테터 장착함   ; 어제부터 소변을 잘 못봤다고 함.   ; 혈뇨심함.  15:00 : 혈압80, dobu 5ug/kg/min CRI   15:30 : furo 2mg/kg/h CRI  16:00 : 보호자 상담           - 일단 심인성 폐수종에 대한 치료진행한다고 설명.  20:00 : 혈압80, dobu 7ug/kg/min CRI 로 증량.  21:30 : 체중 7% 감소되었으나 (총 furo 20mg/kg 들어감)            흉방리첵시 폐야 개선 크지않음.            현재까지 구토없음. .  22:00 : CRP82 - 폐렴병행 치료 시작, furo CRI 중단.            내복약 투약 시작.    보호자 내일 오후2~3시쯤 면회오셔서 상담하기로 함.  아직 폐렴병발된 이야기는 안했습니다. 내일 면담시 말씀드려주세요. 심장약 셋팅위해 심초는 진행하시면 됩니다.   DNR 입니다.  </t>
  </si>
  <si>
    <t xml:space="preserve">가가멜                                  </t>
  </si>
  <si>
    <t>Himalayan Cat(히말라얀 고양이)</t>
  </si>
  <si>
    <t xml:space="preserve">등쪽 피부종괴 재발 지속되어 제거  - fna시 장액성 액체만 나옴; 세포 확인되지 않음    혈검 이상없음    양쪽 FORL  </t>
  </si>
  <si>
    <t xml:space="preserve">김현진**                                </t>
  </si>
  <si>
    <t xml:space="preserve">장수                                    </t>
  </si>
  <si>
    <t>빈호흡</t>
  </si>
  <si>
    <t xml:space="preserve">-어제 저녁부터 호흡이 좋지 않았음    -RR(36~40) / BP(145)  -처치시 기침 동반  -방사선 : 양측 후엽으로 폐침윤  -혈검 : BUN(74)    Tx  -oxygen supply  -4PM : furo 0.4ml IV  -5PM : furo 0.1ml IV  -8PM : 저녁약 투여 후 호흡상태 나쁘지 않아 외출  -9PM : 집에 잠깐 데려가셨다가 호흡 좋지 않아 금방 돌아오심    * 금일 비용 미수납  </t>
  </si>
  <si>
    <t xml:space="preserve">송소윤*6                                </t>
  </si>
  <si>
    <t xml:space="preserve">아톰                                    </t>
  </si>
  <si>
    <t xml:space="preserve">이빨을 아파하는것 같아요    잘먹기는 하는데 이빨을 아파하기도 하고, 구강검사상 매우 심한 구치 및 치석 심합니다.     스켈링하면서 치아방사선 촬영    - 어금니부위에 치주염심하고 치아뿌리 노출된 상태가 심각함    윗어금니 및 작은어금니 포함 대략 10개정도 발치함    금일 하루 입원후 내일 퇴원예정입니다.    보호자분께 기본적인 설명은 다 드렸고, 내일 퇴원만 시켜주시면 됩니다.    1. 내복약은 하루에 두번씩 급여해주세요  2. 양치질은 일주일후부터 진행해주세요  3. 일주일동안은 불린사료를 급여해주세요    - 보호자분이 사료 추천해달라고 하셔서 청구서와함께 말랑한 사료 같이 넣어놨습니다. 그 사료 챙겨드리세요  4. 일주일후에 잇몸재진받으러 내원해주세요  </t>
  </si>
  <si>
    <t xml:space="preserve">신명자                                  </t>
  </si>
  <si>
    <t xml:space="preserve">776,500원 결제하심     - 요즘에도 잘 먹지 않음  - 배변 : 누런 설사  - 구토 없음  - 약은 잘 먹이셨음  - 자발 식욕 지속적으로 저하 보임    O :  - 생식기 부종 없으나, 유선 전반적 부종 확인, 치석 심함, 구취 심함  - CBC : WBC 2만 3천으로 증가, HCT 38%로 약간 저하, PLT 양호  - 전해질 : 양호  - 종합혈청 : glob 상승, 그외 양호  - cPLI kit : 음성  - 방사선 : 복강내 관강형 구조물 확인, 전지 발목 염발음 관련하여 방사선 검사상 관절염 소견 확인  - 초음파 : 좌측 자궁 2cm, 우측 자궁 2.7cm, 간 양호, 비장내 저에코 결절(모니터링 필요)    **식욕저하 부분 관련해 자궁축농증 수술 필요, 이후 식욕 돌아오지 않는다면 구강 관련해 스켈링 필요, 관절염 관련해 Ca 수치 양호하나, Rheumatoid factor나 ANA test, 관절액 검사 등 필요할 수 있음    **일단 자궁축농증 수술 진행, 입원하며 경과보기로 함  - 금일 진료비까지 수납 완료    OP- OHE.     Anesth) premed- cefazolin, midazolam, butorphanol, induction- propofol, main- isoflurane posto- flumazenil IV     (마취중, 서맥과 저혈압 발생. 마취 중단 후 수액과 산소처치, flumazenil  투여)     OP view) 양측 자궁각의 심한 확장. 기타 특이소견 없음. 제거후, 자궁내 화농성, 출혈성 삼출물 확인.     --술 후 보호자님께 전화드림, 마취 시 약간 불안정했으나, 수술 잘 마치고 회복중임, 내일 면회 예정, 이주영 선생님께 인계  </t>
  </si>
  <si>
    <t xml:space="preserve">유민아*7                                </t>
  </si>
  <si>
    <t xml:space="preserve">웅                                      </t>
  </si>
  <si>
    <t xml:space="preserve">곰팡이성 피부염 재진    - 염증부위가 호전을 약간 보이기는 하지만 상당히 더딘편입니다.    - 약먹는것에 대한 부담을 많이 느끼셔서 빠른 치료 결정    - 마취하 조직제거합니다.    - 혈액검사상 PCV 가 상당히 높아서 충분한 수분공급이 앞으로도 중요합니다.    오늘 퇴원, 내일 후처치  일주일후에 실밥제거합니다.   </t>
  </si>
  <si>
    <t xml:space="preserve">배수현                                  </t>
  </si>
  <si>
    <t xml:space="preserve">리온                                    </t>
  </si>
  <si>
    <t>복통</t>
  </si>
  <si>
    <t xml:space="preserve">S) 요즘들어 배를 아파하는 것 같음. 하복부 촉진 시 소리지름. 흥분 시 유독 더 그러함. 우측 상복부 아파한다고 함.  구토, 설사 원래 자주 하는 편.  식욕은 왕성.    O)  1. P/E  - 청진 시 NRF  - 기관자극 시 단회성 기침    2. B/A  - CBC, S/C : NRF  - Canine heartworm kit : negative    3. X-ray  - 흉복부 특이사항 없음.    4. 분변검사  - NRF    A) 소화불량, 건강검진  - 건강 상 특이사항 없음.  - 구충 안되었던 아이로, 구충 실시 추천. 복용 후 기생충 확인될 수 있음을 고지하였음.  - 복통에 대해 췌장염 가능성 있음. 어렸을 때부터 지속적인 설사 증상 있던 환자로, EPI 등 췌장 문제 존재할 가능성 있음. 다음 동거견 검진 시 복부 초음파도 같이 진행 예정.  - 증상 지속 시 IDEXX GI panel 의뢰 해볼 수 있음을 설명드렸음.  - 대증처치 실시    P) 5월 중 동거견 건강검진 때 내원하여 복부 초음파 및 요검사 진행 예정.  </t>
  </si>
  <si>
    <t xml:space="preserve">안영신(ref.서울종합)                    </t>
  </si>
  <si>
    <t xml:space="preserve">토니                                    </t>
  </si>
  <si>
    <t xml:space="preserve">326,500원 결제완료_효정    몸무게는안에서 잴께요. 안에 쉬해서 못꺼내시겠데요.    3일째 구토 3~4회 : 사료 토하다가 어제부터 갈색 액체 구토.   식욕부진.   로얄 건사료, 캔사료 급여.   설사 없음. - 정상배변 2일전 확인.   헤어볼 관리 안하심.     </t>
  </si>
  <si>
    <t xml:space="preserve">이가영*7                                </t>
  </si>
  <si>
    <t>다음, 다뇨</t>
  </si>
  <si>
    <t xml:space="preserve">1. 좌측눈 포도막염 재진    - 눈 불편해하는건 많이 없어짐    - 결막충혈 약간 남아있기는 하지만 저번주에 비해서는 많이 호전됨    - 내복약 5일치 추가처방.    - 안약 일주일만 더 적용후 중단바랍니다.    2. 다음다뇨    - 최근들어 물을 많이 먹고, 소변량도 많아짐    - 식욕, 활력등은 아직 큰 이상없음    - 혈액검사상 특이소견 없음(약때문에 ALP 상승됨)    - 뇨검사상 등장뇨 확인됨    - 신장기능 이상확인을 위해 SDMA 검사 의뢰함    일주일후에 SDMA 검사결과 통보해드릴예정입니다.     3. 액티베이트 6개분 다 모으셔서 도장찍어드렸습니다.   </t>
  </si>
  <si>
    <t xml:space="preserve">최정인                                  </t>
  </si>
  <si>
    <t xml:space="preserve">심장에 대한 전반적인 검사 진행    1. 혈액검사    - 여전히 HCT는 높음    - 그외에 전해질, 혈청검사는 정상범위    2. 혈압 : 120으로 정상    3. proBNP 검사 의뢰    4. 심장초음파검사    - LA: AO 많이 줄어들어 거의 정상에 가까움    - TR 약간 감소함    - 전체적으로 많이 좋아짐    - 이뇨제 빼고 처방합니다.    5. HG &amp; FL, 헤파카디오 처방합니다.    내복약 40일치 처방    2월 25일날 재진합니다.   </t>
  </si>
  <si>
    <t xml:space="preserve">백곰                                    </t>
  </si>
  <si>
    <t xml:space="preserve">백곰이 남중수술 및 입원중인 동거견 구름이 면회면담    - 저녁 9시 이후로 금식했고 물을 마셨는지는 잘 모르겠다고 하심  - 마취동의 및 서약서 작성  - 마취 전 검사상 특이사항 없음.  - 중성화 진행.  - 익일 퇴원 예정.    </t>
  </si>
  <si>
    <t xml:space="preserve">윤영근                                  </t>
  </si>
  <si>
    <t xml:space="preserve">동동이                                  </t>
  </si>
  <si>
    <t xml:space="preserve">1. 식욕저하   : 다른 컨디션은 평소와 유사하나 죽지않을만큼만 먹고있음   : 간헐적으로 구토 보이나 습관적이지는 않음    o)  - Alert, vital sign 양호  - 혈액검사상 WBC 4.3 K/uL, HCT 35, CREA 2.2   : cPL (-)   : 도말상 Lymphocytosis  - 소변검사상 USG 1.035  - 방사선상 경미한 소간증 외 특이사항 없음  - 초음파상 양측 신장 피질에코상승 및 근위소장 corrogation    a,p)  - 초음파상 장염소견 확인되므로 장염에 준해서 내복약 먹어보겠습니다.  - 주기적으로 기력저하시 WBC 감소 동반되며, 지속적으로 Lymphocytosis 보이고 있습니다.  - 임상증상 지속된다면 FeLV/FIV PCR 의뢰하겠습니다 .(EDTA blood 2ml)  </t>
  </si>
  <si>
    <t xml:space="preserve">김형준                                  </t>
  </si>
  <si>
    <t xml:space="preserve">하늘이                                  </t>
  </si>
  <si>
    <t>후지파행</t>
  </si>
  <si>
    <t>- 3개월전부터 간헐적(총 3회)으로 한쪽 후지 잘 사용하지 못하는 모습 보임, 우측 후지, 질질 끄는 모습 보임  - 뛰어오르는 걸 잘 하진 못하는 것 같음  - 식욕 저하  - 화장실을 잘 이용하지 않음  - 호흡은 괜찮아보임    O :  - 심박수 210회, 혈압 140mmHg  - 양측 후지 발바닥 패드 색 양호, 보행 양호, 양측 고관절 부위 촉진시 통증  - CBC : 양호  - 전해질 : 양호  - 기본혈청 : Crea 1.8로 하락, B</t>
  </si>
  <si>
    <t xml:space="preserve">우은실*7                                </t>
  </si>
  <si>
    <t xml:space="preserve">우은실님 루이 보호자분 628,650원 결제를 해드려야 하는데 676,500원 결제 해드렸습니다.   조만간 오셔서 카드취소하고 재결제 할 예정이니 참고해주세요, 카드영수증은 데스크 왼쪽끝 에 붙여두었습니다.   효정    1. 스케일링  - 스케일링 차 내원    - 마취전검사: ALP 증가  - 스케일링 실시  306 발치 실시    - 간수치 증가에 대해 설명  간보호제 2주 먹어본 후 혈액검사 실시 예정  - 치아관리 안내하였음  - 일주일 후 내원하여 아이 치아 상태 확인  및 간보호제 재처방하기로 함    ** 다음내원일: 9월 12일 오전 11:30  치아 재진  </t>
  </si>
  <si>
    <t>마취 전 검사</t>
  </si>
  <si>
    <t xml:space="preserve">공혈묘 채혈.   마취 후 입원처치.   </t>
  </si>
  <si>
    <t xml:space="preserve">김미연                                  </t>
  </si>
  <si>
    <t xml:space="preserve">희망이                                  </t>
  </si>
  <si>
    <t>- 식욕, 활력 양호 / 배변, 배뇨 양호  - V/D : None / 기침, 콧물 : None   - ANF 유기농 사료만 먹음    - 8hr금식 / 2hr 음수제한    - Alert  - T(38.6) / P(156) / R(36)  - No murmur / No crackle  - 마취전 검사상 CREA(2.1) 지속적으로 높음 확인   : SDMA 검사 추천드림     - 마취도입 및 회복 양호  - 스켈링 후 어금니 치석 제거 완료 / 치은</t>
  </si>
  <si>
    <t xml:space="preserve">박해춘                                  </t>
  </si>
  <si>
    <t xml:space="preserve">박두식                                  </t>
  </si>
  <si>
    <t>기력저하, 설사, 구토</t>
  </si>
  <si>
    <t xml:space="preserve">* 200,000원 선납하심(동거묘 내복약은 따로 결제하셨습니다) - 그림    CC) 기력저하, 설사, 구토  S)  전반적인 기력이 떨어짐  이틀 전 항문 주위 청결하지 못하고 활동성도 떨어짐  식욕여부 체크하기 어려움. 배변상태는 큰 변화 없음  사료 바꾼 뒤로 배변상태는 양호해짐  원래 1-2년간 설사 보이던 애라 배변상태가 완전 양호한지는 알 수 없음   유연증상도 있음    동거묘 중 밖에 3일간 있다가 돌아온 아이 있음    O)  1. P/E  - T 38.3, P 180, R 42  - no murmur, no crackle.  - BP (#3) : 110  - femoral pulse : normokinetics    2. B/A  - CBC  - S/C : BUN 190, Crea 20, P 15  - electrolytes : NRF  - blood gas : pH 7.17, HCO3 12.4, tCO2 13.5    3. X-ray  - NRF                                                                                                                                                                                                                                                                                                                                                                                                                                                                                                                                                                                                                                                                                                                                                                                                                                                                                                                                                                                                                                                                                                                                                                                                                                                                                                                                                                                                                                                                                                                                                                                                                                                                                                                                                                                                                                                                                                                                                                                                                                                                                                                                                                                                                                                                                                                                                                                                                                                                                                                                                                                                                                                                                                                                                                                                                                                                                                                                                                                                                                                                                                                                                                                                                                                                                                                                                                                                                                                                                                                                                                                                                                                                                                                                                                                  [복부초음파 by Hyuna]  Findings  1. 양측 신장 피질 에코 증가, 신장 주변의 지방 에코 상승  2. 좌측 신장 비후 (4.82 cm), 우측 신장 크기 저하 (3.11 cm) 및 불규칙한 변연 관찰됨    Imaging Dx &amp; DDx  - Chronic kidney disease    4. U/A  - SG 1.015  - 딥스틱 : WBC +    A) renal failure  - 신부전에 의한 본 증상 확인됨. renal azotemia로 생각되며 입원하여 수액처치 및 경구약 복용 처치 진행.  - 수액에도 반응 없을 경우 혈액투석 고려 가능.  - 대사성산증도 보임에 따라 교정 실시하였음.    Rx)  - AlHx 30mg/kg BID PO  - 크레메진 500mg/dose BID PO    Tx)  - Famotidine 0.5mg/kg BID IV  - H/S 2 fold    P) 입원.  </t>
  </si>
  <si>
    <t xml:space="preserve">박기훈                                  </t>
  </si>
  <si>
    <t xml:space="preserve">쵸파                                    </t>
  </si>
  <si>
    <t xml:space="preserve">내일 양쪽 슬개골탈구수술차 미리 내원하심    마취전검사상 HCT높고, 탈수있어서 수액처치 먼저 진행함    내일 수술은 정확한 시간은 말씀드리기 어려운데 아마 2~3시정도 될수있고, 정확한 시간은 담당선생님이 전화드릴거라고 말씀드렸습니다.    전화는 이가영님 예삐네 010-6767-3889번으로 주세요  </t>
  </si>
  <si>
    <t xml:space="preserve">남윤정*7                                </t>
  </si>
  <si>
    <t xml:space="preserve">남사무엘                                </t>
  </si>
  <si>
    <t>강직, 파행</t>
  </si>
  <si>
    <t xml:space="preserve">CC : 강직, 파행    S  -2일전 우측 전지가 오그라드는 듯한 증상 보임  -어제 저녁에도 비슷한 증상 보이며 사지 강직이 10분정도 지속됨  -보행시 비틀거리는 모습도 보임  -오늘 저녁에도 동일한 증상 보임  -다른 증상은 없음  -피부약이나 사상충예방약 때문에 그런건 아닌지 의심    O  -no murmur  -신경계검사 : NRF  -혈검 : NRF  -TT4 : low margin  -방사선 : NRF                                                                                                                                                                                                                                                                                                                                                                                                                                                                                                                                                                                                                                                                                                                                                                                                                                                                                                                                                                                                                                                                                                                                                                                                                                                                                                                                                                                                                                                                                                                                                                                                                                                                                                                                                                                                                                                                                                                                                                                                                                                                                                                                                                                                                                                                                                                                                                                                                                                                                                                                                                                                                                                                                                                                                                                                                                                                                                                                                                                                                                                                                                                                                                                                                                                                                                                                                                                                                                                                                                                                                                                                                                                                                                                                                                                  [복부초음파 by Hyuna]  Findings  1. 담낭 내 다량의 슬러지  2. 양측 신장의 미세 결석들 (좌측에 다수)  3. 방광 내 다수의 결석, 방광 벽 비후 (3.5 mm)    Imaging Dx &amp; DDx  - Urolithiasis (bilateral kidneys, UB)  - Cystitis    A &amp; P  -뇌질환 의심되므로 MRI+CSF 추천 (90만원)  -보호자께서 가족들과 상의하시고 병원으로 연락주시기로 합니다.  -MRI촬영하게되면 보호자께서 직접 데려가길 원하십니다.  -신경증상 보일시 병원으로 바로 연락주세요  -신경증상과 별개로 추후 비뇨기관련 소변검사 진행하시기 바랍니다.      </t>
  </si>
  <si>
    <t>Geriatric vestibular disease</t>
  </si>
  <si>
    <t xml:space="preserve">갑자기 어제부터 눈이 좌측으로 돌아가면서 잘 걷지를 못하고 옆으로 쓰러지는 증상을 보인다고 합니다.  식욕은 양호, 그외에 별다른 소견은 보이지않습니다.    혈액검사상 특이소견은 보이지않습니다.  두개내 질환의 문제일수 있고, 결과에 따라 치료방향을 결정해야합니다.    내일 오전 10시에 병원에서 헬릭스와 만나서 가기로 하였습니다.  오전 금식 진행해주시고 헬릭스와 보호자분 내원하시면 보내주시면 됩니다. (윤경쌤에게 인계)  퇴원은 상태 양호하면 바로 집으로 퇴원, 회복이 늦으면 본원에서 입원치료 진행예정입니다.  짱아는 병원 호텔에 있습니다.     286,500 결제 -은희  </t>
  </si>
  <si>
    <t xml:space="preserve">홍정애                                  </t>
  </si>
  <si>
    <t>담낭염,장염</t>
  </si>
  <si>
    <t>구토, 식욕부진</t>
  </si>
  <si>
    <t xml:space="preserve">[야간 by 조]  - 배뇨 1회  - 구토, 설사 없음  - 식욕 없음      **혈액검사  - CBC 검사상 WBC 2만으로 상승  - T.bil, GGT, ALKP 크게 상승, ALB 2.7로 하락    **보호자 전화 상담  - 기력저하 및 복통 호소 지속  - 구토, 설사 등 없으며, 식욕 또한 없음  - 금일 혈액검사상 간/황달 수치 더 상승함  - 아직 치료한지 하루도 되지 않았으므로 당연한 결과일 수 있음  - 3일간 치료하며 치료반응 봐야 함  </t>
  </si>
  <si>
    <t xml:space="preserve">애기(유기견)                            </t>
  </si>
  <si>
    <t>방광염</t>
  </si>
  <si>
    <t xml:space="preserve">  [복부초음파 by Hyuna]  Findings  1. 좌측 신장의 미세결석 (1개)  2. 방광 벽 비후 (2.5 mm)   Imaging Dx &amp; DDx  - Urolithiasis (mild)  - Cystitis    식욕부진과 설사가 지속중이라고 하심  방사선, 초음파상 신장에코 변성이외에는 특이소견없음  혈액검사도 특이소견 보이지않음    분변검사상 세균과증식 및 정상세균총 바뀜  내복약 5일치 처방,  유산균 같이 먹여주세요  </t>
  </si>
  <si>
    <t xml:space="preserve">한지윤                                  </t>
  </si>
  <si>
    <t>- 8hr 금식 / 2hr 음수제한  - 식욕, 활력 양호 / 배변, 배뇨 양호  - V/D : None / 기침,콧물 : None    - Alert  - T(38.5) / P(148) / R(36)    - Sx) 난소자궁절제술    : op 장화석 / asis 송지은    - cefa famo buto iv   - propofol induction   - isofluran main    - 통상적 개복 이후 난소 자궁절제술 실시   - 우측 난소에</t>
  </si>
  <si>
    <t xml:space="preserve">김백유                                  </t>
  </si>
  <si>
    <t xml:space="preserve">깜순이(공주)                            </t>
  </si>
  <si>
    <t xml:space="preserve">  최근에 다시 안충 발견되어 집에서 10마리정도 잡으심.   안충 제거 후 눈꼽량 감소.  오늘 안충치료 위해 내원하심.    치석 중증도 및 치주염 경도  시진상 안충 관찰안됨.  마취전 검사상 특이사항없음.     전신마취 후 안충체크 및 필요시 제거.  스켈링 함께 진행하기로함.  비용문제 말씀하시어 이번에만 예전비용으로 해드리기로 함.   외부기생충 구제 말씀드렸으나 나중에 또생기면 제거할거라고 하심.     Tx  - 안충제거 : 1마리   - 스켈링 &amp; 폴리싱  - 안약점안    P.  - 내복약 2회 (치은염)  - 안약 2~3회    ** 다음내원일 9/5  - 눈, 치은체크  </t>
  </si>
  <si>
    <t xml:space="preserve">민들레                                  </t>
  </si>
  <si>
    <t xml:space="preserve">뽀솜이                                  </t>
  </si>
  <si>
    <t xml:space="preserve">건강검진차 내원    특이사항없습니다.    매년 1회 검진하신다고 예정일 설정함.    내년에는 33만원짜리 검진 하기로 하심.    * 이제 노령으로 가는 나이라서 건강신경쓰기로 하셨기에   액티베이트 처방해드립니다. 꾸준히 먹여주세요.  -----------------------------------------------    다음달 사상충은 프로하트1년짜리로 하시기로 했습니다.    </t>
  </si>
  <si>
    <t xml:space="preserve">이미연                                  </t>
  </si>
  <si>
    <t>포도막염</t>
  </si>
  <si>
    <t>식욕부진, 다량의눈꼽</t>
  </si>
  <si>
    <t xml:space="preserve">며칠 간 식욕부진  눈꼽 많고 수면상태가 아닌 상태로 앓는 소리를 냄    S)  - 3일 전부터 식욕부진, 밥을 잘 먹지 않음 원래 잘 먹는데 간식도 잘 안먹음  - 식욕, 활력 조금씩 떨어졌음  - 잘때 코를 고는데, 최근 앉아있는 것도 불편해 하고 계속 앓는 소리를 냄  - V/D : None / 배변, 소변 잘 봄 / 최근 식사량 조절 하고 있음  - 일주일 전쯤부터 음수량이 많이 늘었음 / 배뇨도 늘었음  - 사상충 예방은 해주시지 않음 (1년 동안)  - 오른쪽 눈은 조금 튀어 나와있음 / 잘때 눈은 잘 감고 잠, 최근에 농성 눈곱 자주 낌 (오래전에 2-3달 전에 있었음)  - 최근에 중성화 수술은 한적 없음(생리 언제 했는지 잘 모르심)  - 식이 : 아침, 저녁 2번 / 간식 : 거의 안주심    O)  - Depressed / &lt;5% Dehydration  - No murmur, No crackle  - T(38.3) / P(144) / R(36)  - 복압항진(-) / 복통(-)  - CBC : PLT(489)  - S-chem : NRF (Ca 12.1)  - 전해질 : NRF  - Rad : 장내 가스 충만  - 안과 OS : flare(+), STT(5), 안압(10), 형광염색(+)           OD : flare(+), STT(10), 안압(12), 형광염색(+)  - 원내 식욕체크 시 양호함    A&amp;P)  - sus. KCS 속발성 포도막염 / 포도막염 속발성 KCS  - 원내 입원하 안과쪽 집중 치료 진행하며, 아이 잘때 코를 고는지, 앓는 소리내는지 모니터링  - 5일간 내복약 처방 진행 / 안약 처방 (Oflo(6회), 궤양안약(6회), 인공눈물(자주 수시로), 솔코린(외출시, 자기전))  - 일요일은 보호자분 아이 하루종일 못보시어, 이틀 입원 진행. 월요일 퇴원 합니다.  </t>
  </si>
  <si>
    <t xml:space="preserve">박옥순*7                                </t>
  </si>
  <si>
    <t>혈뇨</t>
  </si>
  <si>
    <t xml:space="preserve">방광결석 수술 진행함    - 방광내 결석 3개 관찰됨    결석 성분분석 의뢰보냄  </t>
  </si>
  <si>
    <t xml:space="preserve">서동연                                  </t>
  </si>
  <si>
    <t xml:space="preserve">또미                                    </t>
  </si>
  <si>
    <t>특이사항 없음</t>
  </si>
  <si>
    <t>초콜릿 섭취</t>
  </si>
  <si>
    <t xml:space="preserve">3시간경에 초콜릿을 76g 정도 섭취했다고 합니다.  현재 다른 증상은 없는 상태입니다.    혈액검사상 특이소견은 없습니다.    오늘 하루 수액처치후 특이소견 없으면 내일 2시이후 퇴원합니다.   </t>
  </si>
  <si>
    <t xml:space="preserve">이윤주                                  </t>
  </si>
  <si>
    <t xml:space="preserve">개리                                    </t>
  </si>
  <si>
    <t>구토</t>
  </si>
  <si>
    <t xml:space="preserve">  S)  1회 구토. - 위액 (락스 희석해놓은 물 먹었을수도 있음 확실하지않음)  사료 먹고 구토 없음.   활력 평소와 양호함.  배뇨 배변 정상.   - 구충제는 따로 진행하심.     O)  - mm normal / no dehydration  - BT normal  - 혈검 : NRF  - HW ab : neg.  - 복통없음.     P)  - 일단, 위장보호제 1일 3회 1ml씩 먹이실것.  - 3일간 소화기 증상 없으면 추가접종 및 사상충예방 진행해주세요.    </t>
  </si>
  <si>
    <t xml:space="preserve">김진완                                  </t>
  </si>
  <si>
    <t xml:space="preserve">** 260,800원 수납하심. 2016.9.6 by 혜정    ** 아버님 : 010- 2215-8910  연락드릴 것.     [전화상담]  오늘 하루동안만 발작 5회있었음  현재 잔경련 계속 이어지고 있음  아버님이 아이를 서울에 데리고 계시고 전화는 지방에 계신 아드님이 걱정되셔서 전화주셨습니다  당장 데리고 오실 수 있는 상황이시라면 병원으로 데리고 오시도록 안내드렸습니다      CC : 발작    S]  - 작년에 특발성 간질 진단 받고 내복약 복용중.   - 비용부담 때문에 내복약(발작약)은 다른 곳에서 구하심.    작년 9월에 받아가신 처방전대로 똑같이 먹이고 계심.    : Zonisamide 10mg/kg PO BID      Levetiracetam 20mg/kg PO TID      UDCA 10mg/kg PO BID  - 내복약(발작약) 하루3회 계속 먹이심.    : 전에 내원중에도 약 먹이는 중에도 발작 계속 있었음.      동일 패턴으로 유지되는 상태였으나      금일 5회정도 발작있었음.    - 발작 횟수 증가.  지속시간은 유사했음. (1분 가량)  - 내복약 먹고나서 호흡 힘들어함. 약 먹으면서부터 기운이 떨어져서 활동을 잘 못하는 것 같다고 하심.   - 잔 발작이 지속되는 상태로 응급 내원함. 응급처치 중 발작 1회 있었음.    O]  - Mentation : alert  - MMC : pink  - BT : 38.8도, Panting  - BP 110mmHg  - BCS : 4~5/5    A] 특발성 간질 발작    P]  - Oxygen supply  - Diazepam 0.5mg/kg bolus IV   - 내복약 1일분(TID)    : Zonisamide 10mg/kg PO BID      Levetiracetam 20mg/kg PO TID      UDCA 10mg/kg PO BID      Prednisolone 0.5mg/kg PO BID    : 기존의 약에 PDS 추가하였습니다. (아침약 먹임)       * 그동안 발작 기록해놓으신 메모지는 입원차트에 끼워놓았습니다.   * 산소공급 비용 이전까지 수납되었습니다.   </t>
  </si>
  <si>
    <t xml:space="preserve">강보미                                  </t>
  </si>
  <si>
    <t>기력저하,발작의심</t>
  </si>
  <si>
    <t xml:space="preserve">금일 239,800원 결제하고 가심    s) - 2틀전부터 약간 식욕부진, 활력 저하 소견 보였다고 하심. 원래 콜라가 매일 산책 나가는 아이인데 어제는 산책나가도 잘 안걸으려고함      - 1시간전쯤에 바나나 약간 급여하셨는데 콜라가 먹고 갑자기 사지강직, 경련증상 보이면서 옆으로 누웠다고함      - 의식소실이나 유연 증상은 동반되지 않음      - 경련, 강직증상은 금방 괜찮아짐    o) - alert      - 체온 39.2C      - HR 112. BP 127. RR 18.      - no delayed skin turgo. crt &lt; 2 sec      - 원내에서 보행장애 소견 보이지 않음      - 신경계 검사상, 특이소견 보이지 않음      - 양쪽 슬개골 내측탈구 1기.      - 엑스레이 검사 결과, 특이소견 보이지 않음      - 혈액검사상 bun 31. crt 2.3    p) - 콜라가 보인 경련, 강직 증상은 일시적인 신경계증상으로 보이며, 증상이 처음이고 mild 하였기때문에 일단 보호자님께 다음번에 또 신경증상 보이면 MRI 촬영이 필요하다고 말씀드림       - Incidental하게 신장수치 bun 31, crt 2.3으로 상승소견 보여서 하루정도 입원하면서 수액처치 진행       - 내일 6시에 퇴원전에 뇨비중 검사 + bun, crt 수치만 재검.         - 수액처치후에도 신장수치 감소하지 않으면 SDMA 검사 진행이 필요할 수 있다고 말씀드림.    </t>
  </si>
  <si>
    <t xml:space="preserve">전승원                                  </t>
  </si>
  <si>
    <t xml:space="preserve">시내                                    </t>
  </si>
  <si>
    <t xml:space="preserve">스켈링위해 내원    혈액검사상 PCV 높고, cre 상승되어있습니다.     - 탈수로 인한 pcv와 cre의 상승일수도 있지만 신장자체의 문제도 배제할수 없기때문에 6개월후에 연어와 함께 신장수치 재평가가 필요합니다.    - 만약 6개월후에도 cre 수치 높으면 신장에 대한 관리 필요합니다    스켈링 진행함    - 잇몸의 약간의 발적이 있기는 함    - 약을 먹일정도는 아니어서 양치질 앞으로 잘 해주세요  </t>
  </si>
  <si>
    <t xml:space="preserve">연어                                    </t>
  </si>
  <si>
    <t xml:space="preserve">스켈링위해 내원    혈액검사상 PCV 높고, cre 상승되어있습니다.     - 탈수로 인한 pcv와 cre의 상승일수도 있지만 신장자체의 문제도 배제할수 없기때문에 6개월후에 시내와 함께 신장수치 재평가가 필요합니다.    - 만약 6개월후에도 cre 수치 높으면 신장에 대한 관리 필요합니다    스켈링 진행함    - 앞으로 양치질 잘해주세요  </t>
  </si>
  <si>
    <t xml:space="preserve">김진영                                  </t>
  </si>
  <si>
    <t xml:space="preserve">뽀노                                    </t>
  </si>
  <si>
    <t>양파섭취</t>
  </si>
  <si>
    <t xml:space="preserve">[야간]  양파 섭취로 내원    S)  - 오늘 새벽, 까르보나라 떡볶이에 양파가 들어 있었는데 양념까지 다 먹었음  - 배에서 꾸룩거리는 소리가 났음. 토하지는 않았고 설사를 하려는지 항문에서 액체가 묻어나왔다고 함.    O)  - 체온 : 38.9도 / - 심박수 : 116 / - 호흡수 : 52  - 혈액검사 : CBC, 전해질, 10항목 모두 양호    P)  - 보호자분 출근하셔야 해서 당일 입원하기로 함    : 가능하다면 저녁에 퇴원시키고 싶어하심    [주간 by 박주형]  - 혈액 도말상 이상소견 없으며, 주간 입원 중 특이증상 없음  - 스멕타 3일분 처방하여 퇴원  </t>
  </si>
  <si>
    <t xml:space="preserve">심국선*7                                </t>
  </si>
  <si>
    <t xml:space="preserve">뽀롱이                                  </t>
  </si>
  <si>
    <t>- 스켈링/치아방사선/치주염 평가    - 식욕, 활력 양호 / 배변, 배뇨 양호  - V/D : None / 기침, 콧물 : None   -금식 8hr / 음수제한 2hr 완료    - Alert  - T(38.8) / P(148) / R(36)  - No murmur / No crackle    - 스켈링 진행   - 406, 306의 &lt;50% 뿌리 노출   : 흔들림 없고 심하지 않아 유지   : 일년 후 스켈링 진행시 재평가, 이후 문제발생시 발</t>
  </si>
  <si>
    <t xml:space="preserve">윤현진                                  </t>
  </si>
  <si>
    <t>구토, 탈수</t>
  </si>
  <si>
    <t xml:space="preserve">312,000원 납부- 효정4/22    S)   3일 째 식욕부진, 구토 증상 보임. 설사 보임.  - 완전 물 설사. 초반엔 까만 변. 어제는 변 보지 않음.    - 갈색 구토물 보임. 냄새는 비릿했음.   - 3일 전 드림동물병원에서 검사 시 빈혈, 간수치 상승 보인다고 하심.   - 최근 훈제오리, 부추 먹였었음(양파, 마늘 들어간 음식들을 급여했음.). 그 동안도 부추 가끔 먹였음.  - 사람 먹는 음식 자주 급여. 삼겹살 등 기름진 것 자주 급여했음.   - 명태만 우린 물.     - 병원 다닌 적 없어서 관리 받던 질병은 없음.     O)  1. P/E  - 탈수 8% 이상 : skin turgor 심각한 지연, 움푹 파인 눈.  - 체온 : 36.6    2. B/A  - CBC   - S/C  - electrolytes  - cPLI : positive  - blood smear : PLT - megakaryocyte 보여 재생성 있는 것으로 생각되나 시야당 3-4개로 적게 관찰됨.    A) dehydration, pancreatitis  - 금일 심각한 탈수 상태로 내원. 보호자분은 수가부담 굉장히 심하여 영상검사 원치 않으심. 수액처치만 원하심. 설득하여 혈액검사까지 진행하였음.  - 검사상 혈소판 적게 관찰됨에 따라 주의 요망.  - 탈수 심각한 것에 대해 익일 검사 시 PCV 및 알부민 더 저하될 가능성 존재함.   - 췌장염에 준한 처치 진행    P) CBC, electrolytes 실시  </t>
  </si>
  <si>
    <t xml:space="preserve">김현미*7                                </t>
  </si>
  <si>
    <t xml:space="preserve">준짱                                    </t>
  </si>
  <si>
    <t>안구충혈, 소양감</t>
    <phoneticPr fontId="1" type="noConversion"/>
  </si>
  <si>
    <t xml:space="preserve">배낭있어요.  배낭안에 담요/밥그릇/안약있습니다.  사료는 id캔으로 넣어주세요(청구)    좌안 안구적출술 및 피지종제거(3군데), 스켈링 진행      [수술 후 전화드림 by 김혜정]  - 수술 잘 끝났고 마취 깨고있다고 말씀드림.  - 내일 오후에 면회오신다고 합니다.   </t>
  </si>
  <si>
    <t xml:space="preserve">이지영(김경숙)                          </t>
  </si>
  <si>
    <t xml:space="preserve">똘복이                                  </t>
  </si>
  <si>
    <t>없음</t>
    <phoneticPr fontId="1" type="noConversion"/>
  </si>
  <si>
    <t xml:space="preserve">S) NRF  O) TPR- NRF        마취전 검사- NRF  A)    OP- 양측 슬개골 내측 탈구 교정 with TTT    OP view- 좌측 관절 연골의 약간 마모 있으나, 양측 모두, 관절 연골 상태는 좋은 편. 활차구 성형 및 TTT 실시.     P) postop Tx- 산소공급, F+L CRI then metacam+tramadol                      - cefazolin, cimetidine, 냉찜질       postop RAD- good         원장 서상혁 이름으로 올라간 Fentanyl (2ml) inj. 1Amp은 잘못된 것으로 실제 처방되지 않았으며, 원장 서상혁 이름으로 올라간 Fentanyl (2ml) inj. 2Amp가 바른 처방으로 실제 처방되었음  - 원장 서상혁  </t>
  </si>
  <si>
    <t xml:space="preserve">박미향**                                </t>
  </si>
  <si>
    <t xml:space="preserve">행주                                    </t>
  </si>
  <si>
    <t>기력없음</t>
    <phoneticPr fontId="1" type="noConversion"/>
  </si>
  <si>
    <t xml:space="preserve">1. 심장관련 검사 (심장초음파)    - 예전과 TR 수치 비슷함    - 약 동일하게 15일치 처방합니다.    2. 신장검사     - BUN 매우상승함    - 현재 사료도 바뀌고 물도 잘안먹음    - 고단백사료일수 있고, 탈수로 인한 BUN 상승이 있을수 있음    - 더군다나 cre은 큰 변화가 없어보여 물급여에 많이 신경써주세요    내복약 15일치 및 renal advamced 처방함  </t>
  </si>
  <si>
    <t xml:space="preserve">김보경                                  </t>
  </si>
  <si>
    <t>보행불능</t>
    <phoneticPr fontId="1" type="noConversion"/>
  </si>
  <si>
    <t xml:space="preserve">* 재진  - 내복약 복용 후, 조금씩 걷기는 하지만 완전한 정상 보행을 하지는 못함  - 우측 전지 고유반사 저하  - 입원하에 MPSS 투약 진행  </t>
  </si>
  <si>
    <t xml:space="preserve">홍미경                                  </t>
  </si>
  <si>
    <t xml:space="preserve">떡이                                    </t>
  </si>
  <si>
    <t>기침, 호흡곤란</t>
    <phoneticPr fontId="1" type="noConversion"/>
  </si>
  <si>
    <t xml:space="preserve">446,000원 결제- 승희    CC : 숨소리가 거칠어요    S)  - 겨울에만 뛰거나 흥분을 할때 기침함  - 2주 정도 숨소리가 거친 증상 보였음  - 최근 심해져가지고, 지역병원 내원했음   : 3월 11일 폐에 염증 및 수종 소견 보였음   : 3월 15일 심폐음 관찰 / 방사선 사진상 폐허탈, 폐기종 보였었음   :  심장약 3주분 먹었으며, 숨소리 호전되었으나 크게 좋아진 경우는 없음  - 식욕은 조금 저하 되었으나, 간식 및 다른 것들은 잘먹음  - 콧물 : None  / 기침은 겨울만 되면 자주 있음 : 약을 먹으면서 조금씩 호전됨  - 심장사상충 예방 : 심장사상충은 꾸준히 예방하셨으나, 7개월 정도 심장사상충 예방 못하심  - 구토 간혹  설사 없음.     O)  - Alert / MM : pink / Crackle / No murmur  - BT(39.4)/ RR(72) / HR(158)  - BP(130)  - Chem : NRF  - CBC : Leukocytosis  - CRP : high  - D-dimer : Normal  - Lac : normal  - Rad : Rt cr. lung collapse / cd. lung infiltration    A)  - ddx. Pneumonia / Pulmonary effusion  - 나이와 혈검결과 고려해볼 때 폐렴 가능성 높음.     P)  - 주간동안 폐수종 처치 진행해보고 호전보이지 않을 경우 폐렴에 준해서 치료 진행하기로.  - nebul qid / Ab / O2 supply  - CRP, Rad 재검으로 관리  - 호흡상태 양호해지면 심초로 심장상태 확인.  - 결석 관리 환자이기 때문에 혈뇨도 체크 필요함.   </t>
  </si>
  <si>
    <t xml:space="preserve">송낙영                                  </t>
  </si>
  <si>
    <t xml:space="preserve">재키                                    </t>
  </si>
  <si>
    <t>없음</t>
    <phoneticPr fontId="1" type="noConversion"/>
  </si>
  <si>
    <t xml:space="preserve">탱이에게 옮았는지 구토와 혈변이 있다고 합니다.  식욕부진도 동반된 상태    체온이 40도로 고체온상태입니다.  분변검사상 다량의 백혈구 관찰됩니다.    1. 혈액검사 : 전해질 불균형, 그외에는 특이소견 없음  2. 췌장염검사 : 음성  3. CRP : 55로 많이 높은상태  4. 방사선 : 장관내 detail 소실, 장염소견    장염으로 인한 염증수치 상승이 관찰되는데 장염의 원인이 뚜렷치는 않습니다. 탱이처럼 유해균이 관찰되는것도 아니어서 식이성으로 판단하기도 애매하네요    일단 체온이 떨어질때까지 입원치료 진행하기로 하였고, 체온떨어지면 퇴원할 예정입니다.     저녁 7시경 체온 39도로 떨어짐. i/d can 급여해봤지만 먹지않네요    보호자분이 병원에 있는걸 스트레스 받아하셔서 일단 오늘은 퇴원하고 내일 11시에 내원하시기로 하였습니다.   </t>
  </si>
  <si>
    <t xml:space="preserve">김미진*7                                </t>
  </si>
  <si>
    <t xml:space="preserve">가을                                    </t>
  </si>
  <si>
    <t>건강검진</t>
    <phoneticPr fontId="1" type="noConversion"/>
  </si>
  <si>
    <t xml:space="preserve">1. 다른 아이들에 비해서는 귀와 습진은 그다지 심하지 않음  2. 혈압 : 160  3. 좌측눈의 각막변성, 지질침착  4. 무릎 : G2정도  5. 혈액검사 : 특이소견 없음  6. 접종 : 인플루엔자, 광견병 관납      </t>
  </si>
  <si>
    <t xml:space="preserve">1. 귀, 피부, 지간습진, 특히 귀가 많이 심함    - 내복약 일주일치 처방  2. 좌측눈 상안검부위에 조그만 안검 mass 있음  3. 혈압 : 130  4. 접종 : 플루, 종합, 광견병 접종  5. 다리 : 약간의 유동은 있지만 현재 증상 심하지는 않음. 예전과 비슷    </t>
  </si>
  <si>
    <t xml:space="preserve">1. 귀, 피부 좋지않음(특히 지간습진, 안면부 피부염)    - 내복약 일주일치 처방  2. 우측눈 가운데 지질침착  3. 혈압 : 180  4. 다리 : 잘 유지중..방사선은 필요없을듯  5. 접종 : 플루, 종합, 광견병  </t>
  </si>
  <si>
    <t xml:space="preserve">겨울                                    </t>
  </si>
  <si>
    <t xml:space="preserve">1. 귀 심함. 습진도 심한편  2. 우측다리 G2, 좌측G1    - 2년전에 비해서 더 심해지지는 않았다고 합니다.  3. 혈압 : 140  4. 혈액검사 : 간수치중 ALP가 높은편    - 약에 대한 영향일수 있습니다. 2개월후에 다시 간수치검사진행후 만약 수치 계속 높아지면 간에 대한 정밀검사 필요할수 있습니다.   5. 접종 : 종합, 플루, 광견병    </t>
  </si>
  <si>
    <t xml:space="preserve">이화선                                  </t>
  </si>
  <si>
    <t xml:space="preserve">달호                                    </t>
  </si>
  <si>
    <t>호흡곤란</t>
    <phoneticPr fontId="1" type="noConversion"/>
  </si>
  <si>
    <t xml:space="preserve">수정쌤이 응급패치 주신걸 우선 붙임,  나아지지 않아서 내원  -김다혜    S)  - 12:00부터 호흡 양상 심해짐 / 05:00 내원  - 그때 NG패치 귀뒤랑 배에 2개 붙였으나, 호흡개선 없이 내원  - NG패치 하나 떨어짐 / RR(panting)  - 이전까진 호흡, 활력, 식욕 모두 양호  - 먹는약 잘 먹이심. 가루약 하나 먹이고, 캡슐 잘 먹이셨음  - 사실 오늘 금요일 재진날인데 응급으로 내원하심  - V/D : None / 식욕, 활력 양호했음    O)  - Alert  - 호흡곤란, 횡와호흡, Pale MM  - RR(110 ~ Panting) / Crackle sound / Murmur G4  - Lactate(5.4)  - BP(110)    A&amp;P)  - 심인성 폐수종   - 산소공급, Cage rest로 안정화 취한 후 검사 진행할 예정, 잠시 호흡수 RR(84)까지 내려감  - 신수치가 좋지 않았기 때문에, 신장수치 측정 후 이뇨제 투여 진행해야 하나, 현재 호흡상태 심각하여 이뇨제 먼저 투여할 예정임을 안내  - BP(110)체크 후, 지속적으로 호흡 힘들어하여, 이뇨제 투여 먼저 진행함  - Tx : Lasix 2mg/kg IM / 배뇨 : None    ** Emergency  - 05:30 객혈 확인 / 호흡마비, 심정지 진행되어 CPCR 진행함  - 기관삽관 후 양압환기 진행 / Line 확보 후 Atropine 0.04mg/kg 투여  - 심박, 호흡 살아났지만, Stupor, PLR(-), Menance(-), Deep pain(+)  - T(38.5) / P(112) / R(108~112) / BP(110)  - S-chem : ALT(&gt;1000), BUN(46)  - 지속적으로 객혈 보이는 상태  - 보호자분 즉시 재내원하여 아이상태 체크하심  - Lasix 2mg/kg IV + NG patch 처치 / Mental state가 poor하여 Pimo PO 진행 어려움  - 06:30 Stupor -&gt; Depressed 상태로 멘탈sign 완화되었으나, 여전히 객혈 심하며, 호흡수  높은상태로 비슷하게 진행됨    ** 보호자분 안락사 요청   : CPCR 후 1시간이 지났음에도, Mental statement의 회복이 더디고, 이뇨제 처치에도 호흡수의 완화가 어렵고, 지속적으로 많은 객혈이 보이는 상태라, 간질과 폐포내에 이미 fluid의 축적이 심한 걸로 판단,    : ALT 및 Lactate 수치도 예후가 불량할 거라고 판단. 안락사 진행   : 16.02.19. 06:50 사망    ** 엔젤스톤 김포 10:00 픽업 예약    : 보호자분 달호 같이 픽업하시며, 10:00까지 병원으로 내원하시기로 하심  </t>
  </si>
  <si>
    <t xml:space="preserve">유서연                                  </t>
  </si>
  <si>
    <t>구토, 설사</t>
    <phoneticPr fontId="1" type="noConversion"/>
  </si>
  <si>
    <t xml:space="preserve">cc) 후지 파행  h) 어젯밤에 마카다미아 1/3캔을 훔쳐먹음      오늘 아침 뒷다리를 절음  s) alert      좌측다리 간헐적 파행 및 보행 이상 (다리가 바깥쪽으로 휘저으면서 걸음)  o) 방사선 - 양측 후지 NRF    @ 보호자분께 뼈나 관절은 이상이 없으니 신경계나 내과적 문제일 가능성 있다 말씀드림    @ 보호자분 마카다미아 중독 걱정하셔서 입원해서 수액 처치 및 기본 검사 실시  (인터넷에서 마카다미아 중독되어 마비된 애들 있다고 하시면서)    마카다미아는 지방함량이 높아서 구토나 췌장염을 유발할수도 있고, 신경독성으로 작용하여 파행, 운동실조, 마비등의 증상이 나타날수 있습니다.  현재 달콩이는 구토등의 소화기증상은 있는데 약간의 보행실조 증상이 있었습니다. 그런데 오후부터는 증상소실되고 잘 걸어다녀서 일단 집에서 다시 모니터링 해보기로 하였습니다. 만약 이상증상 있거나 보행실조 다시 나타나면 바로 내원해주세요     </t>
  </si>
  <si>
    <t xml:space="preserve">오은영**                                </t>
  </si>
  <si>
    <t xml:space="preserve">엣지                                    </t>
  </si>
  <si>
    <t xml:space="preserve">400,000원 결제완료    - 금식확인.  </t>
  </si>
  <si>
    <t xml:space="preserve">조중현                                  </t>
  </si>
  <si>
    <t xml:space="preserve">120,000원 결제     CC : 식욕부진/입이헐음/다른병원진료시개선없음/약먹고구토    [S]  - 몇일 전 구내염증으로 인하여 다른병원에서 주사처치 및 내복약 처방받으심   : 송곳니부러진것은 오래 되었음   : 오른쪽 송곳지 주변에 5mm 가량의 발적병변있음  - 오늘은 체온이 40도까지 올라가서 해열주사 맞았음  - 캔사료도 안먹은지 2일. 한두입 먹다가 중지함.  - 처방받은 알약 먹고 토함 (3회. 하얀거품,위액)   : 그외 구토증상은 없었음  - 2015년 5월에 이사하심.   : 일주일전에 같이 살던아이가 분양감   : 다른 새로운 아이들에게 자주 노출되는 환경  - 평소 건사료 및 캔사료 먹음  - 조금전에 배뇨확인  - 배변은 언제했는지 잘 모르심  - 예방접종/심장사상충 all done    [O]  - depression  - BT(34.5),    : 오전 다른 병원 진료시 해열제 주사 맞으심   : heating 후 (36.5)-(35.9)-(36.6)  - MM(pale yellow), dehydration 8%  - CBC : stress leukogram  - Electro : NRF  - Chem : TP(8.1), ALB(2.6), GLB(5.5), A/G(0.5), P(11.5)  - Ro : spleen enlargement in lateral view, gas in intestine    [P&amp;상담&amp;Tx]  - 황달원인 탐색 필요   : 황달의 원인으로는 hepatic lipidosis, parasite, FeLV, FIP, 종양등의 가능성이 있음   : Hepatic lipidosis의 가능성 높은편이며 전염성질환의 경우도 충분히 가능성 있음   : 추가적인 복부초음파, 전염병검사 등 원인감별필요한 상태(주간상담필요)  - 수액처치 및 heating을 통한 안정화   : N/S 유지 1.5배(13ml/hr)   : cepha 30mg/kg, famo 0.6mg/kg, Metro 7.5mg/kg, NAC 140mg/kg loading IV   : 중간에 체온 떨어져서 추가적인 heating, hot pack 처치  - 새벽에 참치캔 handfeeding 시 약간의 반응보임. 아침은 식욕없음    &lt;주간모니터&gt;  초음파검사 및 췌장염 검사 진행함    - 담낭주변 미약한 복수 있음    - 장주변 임파절의 확장(2.5cm 정도)    - 췌장주변 장간막 고에코(복막염소견)    - 췌장염 양성    - 지방간소견은 아직까지 보이지않음    황달, 췌장염, 장간막주변 임파절종대등 triaditis가 의심되는 상황입니다. 예후는 좋지않을 가능성이 높습니다.    오늘 비용까지는 모두 납부하셨습니다.        </t>
  </si>
  <si>
    <t xml:space="preserve">정수민(드림 refer.)                     </t>
  </si>
  <si>
    <t xml:space="preserve">호밀                                    </t>
  </si>
  <si>
    <t xml:space="preserve">* 드림동물병원에서 상태 악화되면 본원으로 오시도록 안내했다고 함    폐렴 심해져서 호흡이 안좋아짐.  입으로 숨쉰다고 함    한달전부터 배가 부풀고, 기운없음  2주전부터 기침  숨소리 이상해서  일주일전 드림동물병원에서 폐렴 진단 받으시고 약 처방 받으심    오늘 밤부터 기침, 노력성 호흡  식욕부진    작년 여름에 혈액 구토로   타 병원에 내원  림프종, IBD 로 잠정진단 받으신적 있다고 하심    호흡이 안좋고 기침 한것은 몇년 되심    PE) 복식 호흡      약간의 검사시도에도 호흡이 가빠짐    피하 - furo2 + cefo20    @ 현재 엑스레이상 심장주변으로 폐 침윤 영상이 보임  폐수종인지, 폐렴인지 정확히 알수 없으나  일단 저 자체로 폐를 침윤하고 있고, 심장을 압박하여  호흡 및 순환에 영향을 주어  굉장히 위험한 상태임을 말씀드림   - 보호자분이 엑스레이 보시면서 드림 동물병원에서 엑스레이 찍었을때는 이번보다 더 심했다고 함    @ 일단 입원 산소 처치 하고  기본 검사 시행후  내일 낮에 담당선생님 배정받고 그 선생님과 계속 진료 받으시라 말씀드림    @ 나이가 많아 엑스레이상의 심장, 폐 소견 외에도  다른 질벼이 병발해 있을 가능성 있다 말씀드림  </t>
  </si>
  <si>
    <t xml:space="preserve">이혜리                                  </t>
  </si>
  <si>
    <t xml:space="preserve">쿠시                                    </t>
  </si>
  <si>
    <t xml:space="preserve">S)  - 주사 맞은 이후에 가끔씩 기침 보이는 정도였었는데 어제 낮부터 기침 시작하여 계속 헐떡임    O)  - PE  : panting  - 혈검  : WBC 18.6  : CRP  : D-dimer 1.3  - 흉방  : 양측 후엽 alveolarbronchial pattern     A) Pneumonia  - 폐렴에 준해 수액 및 주사처치, dalteparin  - 7/1 예정이었던 immiticide 주사 및 입원처치는 미뤄질 예정이라고 안내  - 내일 주치의선생님 출근시간 안내하였고 오후 or 저녁 면회시 상담가능하실것이라고 말씀드렸어요    </t>
  </si>
  <si>
    <t xml:space="preserve">박은진                                  </t>
  </si>
  <si>
    <t>무른변</t>
    <phoneticPr fontId="1" type="noConversion"/>
  </si>
  <si>
    <t xml:space="preserve">  S)  어제 설사. - 무른변.   구토 없음.   웰니스 사료. - 6개월 전부터 급여.    ~ 큰 포장 구입하셔서 소분한 후 먹이셨고 1달 먹은 후부터 안먹기시작.   식욕감소 (간식만 먹음) . 단단한 간식은 먹음.   입원치료는 원하지 않으심.  체중감소    O)  - 채혈시 수월함.   - 혀밑 이물 확인 어려움.  - 혈검 : Crea 1.8 / HCT 정상범위내에서 전보다 감소 / 췌장염음성  - 분변검사 : 특이사항 없음.     Ddx)  - 사료 신선도 문제로 인한 식욕감소 가능.  - 사료에 대한 과민반응성 장염  - 가능성은 떨어지나 IBD로 가능할듯.    P)  - 2회째 처방받았던 내복약을 먹여보시고, 설사 유무 체크   - 마취를 해서 초음파 및 영상검사 진행을 원하시나 현재 신장에 대한 정확한 평가 후 마취를 진행하는 것이 좋고, 분변 상태도 그리 나쁘지 않아 일단 상의 후 설사 지속시 상위검사 진행하기로.  - 먼저 웰니스 사료 소포장 구입하시어 먹여보실것.  - i/d 처방사료 샘플 드림. 먹여보시고 먹으면 설사 유무 체크.  - 설사 지속시 일찍 내원하셔서 충분한 수화 처치 후 필요시 마취하여 영상검사 진행.   - 영상검사시 IBD 의심되면 내복약 먼저 처방할지 조직검사 할지 상의 후 결정.         </t>
  </si>
  <si>
    <t xml:space="preserve">최예지                                  </t>
  </si>
  <si>
    <t>구토,설사</t>
    <phoneticPr fontId="1" type="noConversion"/>
  </si>
  <si>
    <t xml:space="preserve">CC : 술, 건포도 들어가 있는 초콜릿 섭취    S)  - 초콜릿 섭취 : 네모난 초콜릿 반개정도 먹음   : 로이스 초콜릿 보라색  - 밀크초콜릿   - 활력 저하 약간  - 초콜릿 : 10~15시 사이에 먹었음  - V/D : None / 기침, 콧물 : None  - 특이 병력이 있진 않음    O)  - Alert  - MM : Pale pink  - T(39.0) / P(156) / R(36)  - CBC : NRF  - S-chem : NRF  - 원내 식욕, 활력 양호함    A&amp;P)  - sus. 초콜릿 중독(Alcohol, 건포도 소량 포함)  - 혈중 최고농도가 12h~24h 내에 도달하므로, 익일 혈액검사 진행하여, 장기의 손상이 있는 정도 평가 필요 안내  - 입원하 GI sign 모니터링 및 익일 혈액검사 진행  - 식욕, 활력 양호하고, 혈액검사시 수치 양호하다면 퇴원 진행 안내  </t>
  </si>
  <si>
    <t xml:space="preserve">김승희                                  </t>
  </si>
  <si>
    <t xml:space="preserve">에드워드                                </t>
  </si>
  <si>
    <t>유연증상</t>
    <phoneticPr fontId="1" type="noConversion"/>
  </si>
  <si>
    <t xml:space="preserve">우측 상악부위의 mass 제거하기위해 마취하 제거후 조직검사 의뢰합니다.    혈액검사상 특이사항은 없음  조직제거후 봉합    내일 퇴원합니다.   </t>
  </si>
  <si>
    <t xml:space="preserve">마지우(ref.서울종합)                    </t>
  </si>
  <si>
    <t>신경증상</t>
    <phoneticPr fontId="1" type="noConversion"/>
  </si>
  <si>
    <t xml:space="preserve">S)  - 낙상; 세면대에서 떨어짐  - 이전까지 특이사항 없었음    O)  - PE  : HR 130 bpm, BT 36.9도  : 유연 증상  : 안구진탕 (left fast phase + vertical 교대로 나타남)   : menace Rt (-), Lt (+) / PLR (+)  - 혈검  : Lactate 2.8  : hypoK 3.3  : hyperglycemia 419    Tx) 감압처치 진행  Mannitol 0.5g/kg IV qid    A)  - 두부 외상에 따른 신경증상  : 안정화 이후 신경반사 및 골절 여부 평가 필요  - 입원기간 길어질 수 있음 설명드림  </t>
  </si>
  <si>
    <t xml:space="preserve">박성우                                  </t>
  </si>
  <si>
    <t>구토, 구취, 소양감</t>
    <phoneticPr fontId="1" type="noConversion"/>
  </si>
  <si>
    <t xml:space="preserve">327,300원 선납 - 세익    CC : 이틀전부터 구토 / 식욕없고 / 소변이 노랗게 변함    S)  - 최근 계속 구토 했음  - 토하고 나서, 입에서 구취가 심하게 남  - 5월 7일(토) 부터 구토 심하게하고, 어제부턴 식욕 없음  - 물은 조금 먹고, 식욕 아예 없음  - 식이 : 일반사료 / 간식 : 과일, 고기(갈비 남는 것들)  - 이전 병력은 없음  - 구토 : 거품, 하얀색 구토  / 변은 정상이긴 한테, 구토하기 전 약간 묽었음  - 활력은 거의 없음   - 구토하기 전에는 약간 묽었음  - 배뇨 : 보통보다 진한 색    S)  - T(39.3)  - Murmur G2(?) / No crackle  - 8% Dehydarion  - 복압항진, 복통(+)  - CBC : 탈수소견  - 전해질 : NRF  - S-chem : TP(8.5) / Glob(5.4) high    : 탈수때문에 정확한 평가는 어려우나 만성염증의 가능성 존재  - 췌장염 (-)    [복부초음파 by Hyuna]  Findings  1. 식도 내 고에코의 이물 음영 관찰됨 (엑스레이 상 2 cm 정도로 측정됨)  2. 위내 액체 저류 및 위와 소장의 운동성 저하  3. 담낭 내 작은 슬러지볼 (담낭벽에 부착되어 있음)    Imaging Dx &amp; DDx  - Esophageal foreign body  - Gastroenteritis    A)  - 식도이물 / 식도염  - 내시경으로 식도 뼈이물 위로 내려보냄  - 이물 위안에서 녹는지 확인 위해 방사선 촬영 진행 필요    [담당의 인계]  - 매일 방사선 촬영으로 뼈 이물이 녹아 있는지 확인 필요   : 녹지 않고 장으로 넘어가는지 확인 필요  - 구토, 설사 등의 모니터링 진행  </t>
  </si>
  <si>
    <t xml:space="preserve">김승빈*7                                </t>
  </si>
  <si>
    <t xml:space="preserve">쭌이                                    </t>
  </si>
  <si>
    <t>파행</t>
    <phoneticPr fontId="1" type="noConversion"/>
  </si>
  <si>
    <t xml:space="preserve">1. IVDD  H)  - 어제부터 갑자기 걷지를 못햇음.  - 오늘은 파행보임.  - 과거 수술 후 파행은 보이지 않음.  - 슬개골 탈구때문에 보행이 이상하다고 생각하시고 데리고 오심.  - 소변은 이상한 곳에 본다고 하심.    S)  - 양측 슬개골 탈구 G3/4  - 보행 시 주저 앉음.  - T13 부위 Back pain  - 신경 검사상 특이사항 없음.    O)  - X- Ray    [1] 슬개골 탈구. 관절염 소견 적음.   [2] T13-L1 IVS 좁아짐.    P)  - 슬개골 탈구가 확인되나, 현 증상 및 검사상 슬개골 탈구로 인한 파행보다는 IVDD에 의한 파행일 가능성이 높다고 안내.  - 보호자분과 상의 후 MRI 촬영 결정.  - MRI 촬영후 MPSS 처방.  - 익일 소견서 나오면 다시 상담 예정.  - 상담 시 수술 혹은 입원 연장 계획.    [MRI 간이 소견]  [1] T12-T13 디스크 돌출(30% 압박)  [2] T11-T12 디스크 돌출(20% 압박)  [3] L3-L7 Multifocal하게 디스크 돌출.  [4] T12-T13 디스크 변성.  </t>
  </si>
  <si>
    <t xml:space="preserve">정태원                                  </t>
  </si>
  <si>
    <t xml:space="preserve">- 항문낭 짜준적 없음  - 식욕, 활력 양호  - 항문 4시방향 원형의 Mass    : 농성 삼출물    : Smear상 Cocci +++, 탐식백혈구++    - 양측 항문낭 파열 수술 및 우측 얼굴 피부  2cm 직경의 mass 제거    -아이 치료끝나고 현금으로 결제하신다고 합니다  </t>
  </si>
  <si>
    <t xml:space="preserve">박수경                                  </t>
  </si>
  <si>
    <t xml:space="preserve">쿠마                                    </t>
  </si>
  <si>
    <t>잇몸출혈</t>
    <phoneticPr fontId="1" type="noConversion"/>
  </si>
  <si>
    <t xml:space="preserve">* 적립금 모두사용 : 235,000원    - 식욕, 활력 양호 / 배변, 배뇨 양호  - 금식완료    O: 혈액 검사 정상  흉부 방사선 상에서 심장 LA 약간 비대 확인  - 청진시 심잡음 확인  BP : 140mmHg    [심장초음파 by Hyuna]  Findings  1. MV remodeling : moderate  2. MR : moderate to severe  3. LA 확장, 기능저하, 압력 증가 등은 관찰되지 않음  DDx  - Degenerative mirtal vlave disease  Comment  - MR 있으나 cardiac remodeling 관찰되지 않습니다.    [치과치료 by 최이돈 원장님]  치주염에 의한 발치(208, 408,409, 101,102,201,303)  좌측 상악 송곳니 palatal side 치조골 1/3 depth 손상     T: Amox+Cla 12.5mg/kg + strepto 0.5mg/kg bid 7days  불린사료 2주동안    P: 일주일 후 치아 재진, 6개월 뒤 심장 초음파 재진  </t>
  </si>
  <si>
    <t xml:space="preserve">이미경                                  </t>
  </si>
  <si>
    <t xml:space="preserve">1,000,000원 결제 -은희     CC) 슬개골 수술   S) 현재 파행은 심하지 않으나, 양측 슬개골 3-4기 정도라 수술해야 함을 알고 게심. 오늘 진행예정.       마취전 검사 진행 후, 수술 예정.     O) TPR- NRF, 청진- NRF.        RAD- thorax- NRF, 후지- patella medial lux.        Chem- NRF       CBC- NRF       수술전 상담 - 관절염정도에 따라 파행이나 통증 지속될 수 있음 안내.수술 합병증 및 재탈구 가능성 안내. 수술동의서 참고.     A) patella lux    OP- 양측 슬개골탈구 교정술. 활차구 성형술, TTT     OP view- 우측은 관절마모 심하지 않으나 좌측의 내측 콘다일에 7-8mm 가량의 관절마모 확인됨.     십자인대 intact. TTT 후, 일반적인 방법으로 closure.       우측 상악 송곳니 (204) 유치 발치.     스케일링 서비스. (어금니쪽에 중등도 치석)     P) 수술후 보호자 상담- 좌측 관절염 이미 진행되어 있으므로 이로 인한 통증 및 파행. 또는 나중에 관절염 발생 가능성 높음. 꾸준한 관리 필요. 추후 관절염 심해질 경우, 재생의학 (줄기세포등) 등으로 치료 권장.     기타 특이소견 없음. no bandage. 3일후 퇴원 예정. 면회시간 안내.   *장화석 아이디로  내린   fentanyl (2ml) 2amp처방하지 못함.  서원장님이 fentanyl (2ml) 2amp 다시 오더내려서 처방함  </t>
  </si>
  <si>
    <t xml:space="preserve">이민희                                  </t>
  </si>
  <si>
    <t>혈뇨, 배뇨곤란</t>
    <phoneticPr fontId="1" type="noConversion"/>
  </si>
  <si>
    <t xml:space="preserve">CC : 혈뇨    S)  - 자율급식이라 식욕 여부 평가 어려움   - V/D : None / 기침, 콧물 : None   - 지금 화장실을 잘 못감  - 매트같은데에 소변을 하는데, 소변이 잘 안나옴  - 시원하게 누지 못하고, 양도 적어짐  - 배변, 배뇨를 여러군데 다른 곳에서 혈뇨진행됨  - 접종 : All done  - 하루이틀 밖에다가 소변을 봄   : 어제 하루 피가 보임  - 스트레스 받을만한 상황은 거의 없음   : 2-3달 전에 미용 / 화장실 오래된 것(?)    O)  - Alert  - T(38.8) / P(158) / R(36)  - U/A : NRF  - Rad : 소장, 대장내 가스 충만 / 이외 특이사항 없음  - 원내 혈뇨 지속 관찰  - 초음파   : 양측 신장 Medullary rim sign   : 방광벽(7.9mm) 비후 / 방광내 다량의 결석사 존재    A&amp;P)  - FLUTD  - 배뇨곤란에 의한 급성신부전은 나타나지 .않음  - 요도 카테터 장착시, 요도내 plug 존재하여 요카장착 어려움 존재했음   : 요도 카테터 장착 후 방광세척 진행   - 식욕 및 활력 관찰하며, 배뇨모니터링 진행  - 약 4-5일 입원하며, 뇨상태 정상뇨 관찰될때까지 장착하며, 뇨카제거 후 배뇨 원활시 퇴원 진행 하므로, 좀더 입원기간 연장될 수 있음 안내  </t>
  </si>
  <si>
    <t xml:space="preserve">이주원                                  </t>
  </si>
  <si>
    <t xml:space="preserve">보름이                                  </t>
  </si>
  <si>
    <t>Sapsaree(삽살개)</t>
  </si>
  <si>
    <t>통증</t>
    <phoneticPr fontId="1" type="noConversion"/>
  </si>
  <si>
    <t xml:space="preserve">426,300원 결제완료_효정    1. 낙상  - 퇴근하면서 4층에서 떨어진  아이를 집 골목에서 발견하셨다고 함  - 걷는건 괜찮으나 들어올리니 아파하고  엉덩이 부근에서 피가 난다고 함  - 그 외에 급하게 온다고 관찰하시지 못함    - alert, PLR 양호  - T 40.2 H 240/min R panting  - lactate 4.2  - 생식기에서 출혈, 왼쪽 둔부부터  무릎 전 근육 멍들어있음  - 방사선: ischiatic tuberosity 부분 골절  갈비뼈 4개 골절 (왼쪽 2,3,4,5,6번)  - 초음파: 방광 파열은 없으나 방광염,   CEH 확인됨    - shock 및 통증 등에 대해 처치 예정  - 최근의 간손상 의심됨 혹은 낙상으로 인한     - 폐출혈 있을 수 있으며 오늘  새벽에 문제 생길 수 있다고 하였음  - 안정화 시킨 후 추후 필요한 검사  진행하기로 함  - 2-3일정도 입원할 수 있으며   추후 골절 및 근육 파열 등에 대해  치료방향 정하기로 함  </t>
  </si>
  <si>
    <t xml:space="preserve">송수연*7                                </t>
  </si>
  <si>
    <t xml:space="preserve"> 잇몸 출혈</t>
    <phoneticPr fontId="1" type="noConversion"/>
  </si>
  <si>
    <t xml:space="preserve">1. 혈액검사상 PCV 상승되어있음    - 탈수.. 수분부족 현상입니다.    - 물급여에 신경많이 써주세요    2. 흡입마취하 스켈링 진행    - 잇몸출혈 많이 있던 편    - 치석으로 인해 치은염이 동반되어있습니다.    - 내복약 일주일치 처방.    - 일주일후부터 양치질 해주세요    </t>
  </si>
  <si>
    <t xml:space="preserve">김소정                                  </t>
  </si>
  <si>
    <t xml:space="preserve">미냥이                                  </t>
  </si>
  <si>
    <t>처치실입원</t>
    <phoneticPr fontId="1" type="noConversion"/>
  </si>
  <si>
    <t xml:space="preserve">루비 순해요  호비 발톱날카로움, 진료시 문다고합니다  미냥 발톱날카로움  리온 순해요    예민해서 체중은 안쪽에서 체크해주세요    퇴실시간 : 4/26 오후 3-5시사이(9시 이전까지 오셔야 하는것 안내드림    구강검사    - 치석 매우 심한상태. 스켈링 필요함  혈액검사 진행  </t>
  </si>
  <si>
    <t xml:space="preserve">황미선                                  </t>
  </si>
  <si>
    <t>스케일링</t>
    <phoneticPr fontId="1" type="noConversion"/>
  </si>
  <si>
    <t xml:space="preserve">OP  - 금일 수술 진행.  - 좌측 Zepp's operation  - 이도 내 메스 제거 후 조직검사 예정.  - 스케일링 진행.    [ 주간 by 주영 ]  S)  - 특이사항 없음.    O)  - TPR : NRF  - 마취전 검사상 특이사항 없음.    P)  Tx)  - Cefotaxime, Tramadol, Metacam, Cimetidine, 드레싱.  - CBC Recheck.  - 내복약 처방은 신팀장님과 상담 후 결정(오전 약까지 밖에 없음)    </t>
  </si>
  <si>
    <t xml:space="preserve">배현주                                  </t>
  </si>
  <si>
    <t xml:space="preserve">에몽이                                  </t>
  </si>
  <si>
    <t xml:space="preserve">S)  - 최근 식욕 감소.  - 안먹을때 위액 구토 있었음.   - 최근 구토 없었음.   - 작년 여름에 처음 발작, 올해 2월에 2번째 발작.     (구토, 비틀비틀거리는 정도)  - 평소 호흡기증상 없음.   - 사상충예방 진행하심.     O)  - 검사 : 혈검상 특이사항이 관찰되지 않습니다.   - 방사 : 특이사항 관찰되지 않습니다.     P)  - 오늘 마취진행 후 발작 증상이 더 심해질 수도 있고, 발작 재발시 다시한번 혈액검사 진행하고 특이사항 없으면 MRI 촬영 진행합니다.     OP- castration &amp; scaling    Anesth) premed- cefazolin, tramadol, induc- dz, main-isoflurane,     OP view) castration- NRF                  scaling- severe tartar &amp; 전반적인 gingival recession. 치근 노출 부위 미노사이클린 도포.     </t>
  </si>
  <si>
    <t xml:space="preserve">김루비                                  </t>
  </si>
  <si>
    <t>구토, 식욕부진</t>
    <phoneticPr fontId="1" type="noConversion"/>
  </si>
  <si>
    <t xml:space="preserve">S)  - 7월까진 잘먹었는데, 8월부터 식욕감소 / 9월 들어 사료 전혀 입에 안댐  : 사료 바꾸시고부터 식욕떨어진것 같음  : 이후 원래 사료만 따로 급이해보시진 않음  - 물도 스스로 거의 먹지 않음  - 너무 안먹어서 간식캔 급이; 조금 먹다 안먹다   - 체중 감소  - 9월들어 구토 보이기 시작 (간헐적)  - 화장실도 거의 가지 않는 것 같음; 이틀 전 배뇨한것 확인    O)  - PE  : pale, mildly icteric MMC, 5% 탈수  : HR 200bpm, RR 36/min, BT 38.7도  : BP 130mmHg    - 혈검  : HCT 12.6  : hypoK 3.1  : ALP 426, ALT 134  : T.bil 3.5  : hyperP 2.6    : Blood type A    - 방사선  : 특이사항 없음    [복부초음파 by Hyuna]  Findings  - 심한 간 에코 상승 외 NRF  Imaging Dx &amp; DDx  - Hepatic lipidosis  Comment  - 췌장염, 담낭염은 관찰되지 않습니다.     A) Hepatic lipidosis, Anemia  - 집중 입원 치료 필요: 탈수 교정 후 빈혈 심화 가능성 -&gt; 수혈 필요, 강급 후 refeeding syndrome 발생 가능성  - 보호자님 비용 부담으로 입원치료 원치 않으심  : 위험성 고지  - NE tube 장착하여 귀가  : 그린비아 하이프로틴 RER 1/4 -&gt; 1/3 -&gt; 1/2 급이  : 펫티닉 1ml bid  : 간보호제    P)  - NE tube 잘 막힐수 있으니 막히면 내원해주세요 / 구토 보일 경우에도 전화 후 내원  </t>
  </si>
  <si>
    <t xml:space="preserve">이주영                                  </t>
  </si>
  <si>
    <t>기력없음</t>
    <phoneticPr fontId="1" type="noConversion"/>
  </si>
  <si>
    <t xml:space="preserve">아이 상태가 많이 안좋아져서 내원.  신부전상태입니다.    예후 극도 불량한 상태임.  보호자분 안락사 요청하셔서 안락사 후  보호자분께서 펠리스펫으로 데리고 가심.  </t>
  </si>
  <si>
    <t xml:space="preserve">장은희                                  </t>
  </si>
  <si>
    <t>복부팽만, 묽은변</t>
    <phoneticPr fontId="1" type="noConversion"/>
  </si>
  <si>
    <t xml:space="preserve">2,062,530원결제완료_효정    S)  CC: 복부팽만  - 3일 전부터 배 많이 빵빵해짐, 변 양이 많이 줄어듬/ 묽은변도 봄   - 활력 처져 있다가 어제부터 조금씩 기력 찾는 상태  - 건사료랑 시저 섞어주시는데, 3일전부터는 식욕 많이 떨어짐 (원래 입이 짧은 편)  - 물도 잘 안먹는 것 같음 / 소변량도 줄어듬  - 오늘 항문쪽에서 출혈성 삼출물 확인하심     O)  - PE  : HR 168bpm, BT 39.1도  : severe abdominal distention  : Rt. inguinal hernia susp.  : 외음부 출혈성 삼출물     - 혈검  : WBC 63800, CRP 78  : HCT 33.6%  : hypoglycemia (49) --&gt; 20% 포도당 1ml IV  : ALP 360    - 방사선  : 복강 내 mass effct로 대장 dorsal/medial 변위    - 초음파  : 자궁 내강 확장 w/ 농성액체 저류 (4cm)  : 서혜부 허니아   : GB 내 sludge 덩어리 (no shadowing)    A) Pyometra  - 금일 수술 진행    Sx)  - OHE 진행 : 양측 자궁각 확장 -&gt; 혈액성 농성 삼출물  - 우측 서혜부 허니아 교정 : 탈장된 부분 환납 후 봉합  - 좌측 Inguinal canal 부분도 봉합.      - 마취 회복됨  - 체온 33.5도 -&gt; 37.5도로 heating    Tx.  - N/S  - Enro 11mg/kg SC SID  - Cefa 22mg/kg IV BID  - Metro 15mg/kg IV BID  - Famo 0.5mg/kg IV BID  - Tra 4mg/kg IV BID    P)  - 최소 4일 입원 예정  </t>
  </si>
  <si>
    <t xml:space="preserve">이재남(ref.이솝)                        </t>
  </si>
  <si>
    <t xml:space="preserve">어제 미용후 열이 나는것같고, 다리에 힘이 잘 안들어가는것 같다고하심    체온정상. 병원에서의 보행은 양호한상태    미용후 스트레스로 인한 증상일수 있으니 지켜보세요    청진상 심잡음이 들립니다. 심장에 대한 정밀검사 한번 받아보셔야 한다고 설명드렸습니다.     오후에 다시 오심    - 집에서 호흡이 가쁘고 갑자기 실신했었다고 합니다.    - 병원 내원시 호흡가쁜상태입니다.     방사선촬영시 폐침윤 심한 상태입니다.  심장질환에 의한 폐수종일 가능성이 높습니다.  라식스 bolus 처치후 CRI 진행합니다.    폐수종 안정되는데로 심장초음파 진행후 내복약처방예정입니다.    오늘 비용은 결재하심  </t>
  </si>
  <si>
    <t xml:space="preserve">한성희                                  </t>
  </si>
  <si>
    <t xml:space="preserve">그제부터 갈색 토하고 설사하고 합니다.    S)  - 3월 3일 부터 소화기 증상 시작  - 밥을 먹긴 먹음, 활력은 어느정도는 있음 / 물도 어느정도 먹음  - 설사 : 거의 물설사로 보는데, 진갈색~검은색   - 배뇨 : 양호  - 구토 : 갈색으로 구토 / 하루에 4-5번   - 아침에 밥은 안먹고 옴  - 쓰레기를 뒤지거나 이물 먹을 가능성은 없음  - 식이 : 사료 / 간식 : 고기스틱 (강아지 간식), Table food(고구마, 밥)  - 미용 취소 하는게 좋을 것 안내    O)  - Alert  - 5% Dehydration  - T(38.4)  - CBC : NRF  - 전해질 : K(3.3), Cl(106) low  - Rad : NRF  - 분변검사 : NRF    A&amp;P)  - 위장염에 준한 치료 / 탈수 교정 위한 주간입원 치료 진행  - 주간입원내 구토, 설사 보이진 않음 / 식욕 양호  - 내복약 bid 및 위장보호제 4cc씩 bid 3일분 처방  - 귀가하여 소화기 증상 모니터링 필요 안내드렸으며, 증상 지속시 다른 원인이 있을 수 있기때문에, 초음파 검사 및 내시경 등의 상위검사 필요할 수 있음 안내  </t>
  </si>
  <si>
    <t xml:space="preserve">행운이                                  </t>
  </si>
  <si>
    <t>식욕저하, 구토</t>
    <phoneticPr fontId="1" type="noConversion"/>
  </si>
  <si>
    <t xml:space="preserve">  -2달전 생식기 옆 피하종괴 첫 발견  -크기가 계속 커지고 삼출물도 나옴  -양측 오금림프절도 종대  -이전에 수술시 할인 받았다며 그와 비슷한 할인율 적용 요청하심 (25%??)    -기본혈액검사, 방사선(흉복부), FNA(림프절), 종괴제거, 조직검사, 입원비(1일) 포함 10% 할인하여 66만원 정도 예상됩니다.  -비용이 예상보다 부담되어 고민해보기로 하심     마취전검사 진행함  1. 혈액검사 : 특이소견은 없음  2. 흉부방사선 : 폐야에 결절음영이 보이는데 노령성변화인지 폐의 전이인지 현재로는 파악하기 어려움  3. 술부 FNA 검사상 악성의 소견들이 다수 보임    &lt;치료계획&gt;    - 수요일은 일단 조직검사를 위한 시술만 진행함    - 조직검사결과를 토대로 만약 악성소견이 나온다면 수술적방법을 적용하기전에 CT 촬영이 필요할수 있습니다.    다음주 수요일 오전에 오실지 화요일 저녁때 미리 오실지 다시 전화주신다고 합니다.   </t>
  </si>
  <si>
    <t xml:space="preserve">정지수                                  </t>
  </si>
  <si>
    <t xml:space="preserve">코스                                    </t>
  </si>
  <si>
    <t>식욕부진</t>
    <phoneticPr fontId="1" type="noConversion"/>
  </si>
  <si>
    <t xml:space="preserve">385,000원 납부완료    일주일전부터 식욕떨어짐  3일전 헤어볼 구토,  이후로 노란구토진행됨.  하루 1회정도 하다가 어제는 6회구토함.  어제부터는 전혀 안먹음.  그제 부터 활력도 많이 떨어짐    동거묘이 많아서 변상태는 잘 모름.  하지만 설사변은 없었음.    다른 동거묘는 특이사항없음.  평소 먹는것 이외 다른것 안먹음.    비닐물어뜯는 편.  하수구를 자주파는편.    최근 체중많이 빠짐.    - 입원해서 내일 조영촬영 예정.  - 보호자분 지방출장문제로 내일 저녁 8시~9시 사이 내원하신다고 함.    [복부초음파 by Hyuna]  Findings  1. 췌장 좌측엽, 위 기저부, 비장 근처의 지방 에코가 상승되어 있음  2. 비장의 외측으로 소량의 복수 관찰됨  3. 췌장 좌측엽의 약간의 에코 저하가 관찰되나 비후되어있지 않음  4. 양측 신장 피질의 에코가 상승되어 있으며 우측 신장의 변연이 불규칙함    Imaging Dx &amp; DDx  - Focal peritonitis  - Peritoneal fluid  - Acute pancreatitis  - Punture by gastric FB  - Interstitial nephritis/Glomerulonephritis/CKD    Comment  - 급성 췌장염에 의한 복막염이 의심되나 이물의 천공에 의한 복막염을 배제할 수 없으므로 iohexol로의 위장관 조영 또는 CT 촬영이 추천됨  </t>
  </si>
  <si>
    <t xml:space="preserve">박연지(ref.주)                          </t>
  </si>
  <si>
    <t xml:space="preserve">간지                                    </t>
  </si>
  <si>
    <t xml:space="preserve">CC : 초콜렛 섭취    S]  - 아몬드 초콜렛 한통 다 섭취.   - 보호자님안계실때 먹음.  약 1.5~2시간 전에 섭취한 것으로 판단됨.(확실치 않음)  - 구토/설사 흔적없었음.  - 아침에 사료+고구마 먹음. 그 후로 먹은 것 없음.   - 사료만은 먹지 않음. 삶은 고구마 섞어줘야 먹을 수 있음.     : a/d 캔 섞어줄 것.   - 원래 잘 흥분함.     O]  - 흥분상태.  - T (40.4)  / P (180)  / R  (panting)  - B/A  : 경미한 탈수 소견.      CBC :  Hct 58.6  /  전해질 : Na 155  - 복압항진 없음.    P]  - 구토처치 : H2O2 7cc, 20분 후 7cc : 구토없음.  - 수액 : H/S(+Vit B, 타우린, 카토살, Ornipural, Vit C) 유지 2배  - Famotidine 0.5ml IV BID  - Sucralfate 3ml PO BID  - 식이 : a/d 캔 + 건사료. 식욕 확인.   - 구토/설사 모니터링.  - 췌장염 등 유발가능성 안내드림.    특이사항 없을시 내일 퇴원예정.     ** 금일까지 비용 255,300 결재하심.   </t>
  </si>
  <si>
    <t xml:space="preserve">이승준                                  </t>
  </si>
  <si>
    <t xml:space="preserve">키위                                    </t>
  </si>
  <si>
    <t xml:space="preserve">430,300원 결제완료_효정    S)  작년 겨울 이후로 사람밥을 먹이심.   몇일 전 병원 다녀온 이후로 사료 급여 시작하였으나 먹지않음.  1주일전부터 식욕 감소. (조금씩 먹으나 전에 비해 뚜렷한 감소)  기력감소.   구토 1회 보였고, 2~3일 사이에도 구토 있었음.   배뇨량 증가. 음수량도 증가.   관장시 혈액검사 진행 안함.   사상충예방 (츄어블형태)- 12~3까지는 중단 후 다시 시작.     O)  BT 38.4  자발 배뇨, 배변은 있으나 조절은 가능하지 않음.  혈검 : severe leukocytosis / CRP 73  간이초음파 : 방광내 점액성 슬러지 가득 / 방광벽비후 심함.             : 자궁은 관찰되지 않고, 췌장과 신장은 장내 가스로 검사 불가.  췌장염 음성    A&amp;P)  -  만성염증이나 종양 가능성 말씀드림.   - 복부초음파, 방사선 검사 진행 후 진단이 내려지게 되면 치료방향이 설정되고 그에 따른 비용이나 치료계획 상담은 내일 드리기로.  - 검사 다 진행후에도 진단이 내려지지 않을 시에는 일단 염증에 대한 대증치료 진행해야함.   - 수액처치 / 항생제처치 진행.   - 내일 방광염만 진단시에는 요카 장착 필요함. (보호자님께 미리 말씀드린 후 진행해주세요)  - 보호자님 3시 내원예정.     </t>
  </si>
  <si>
    <t xml:space="preserve">김정옥*8                                </t>
  </si>
  <si>
    <t>배뇨곤란, 식욕부진</t>
    <phoneticPr fontId="1" type="noConversion"/>
  </si>
  <si>
    <t xml:space="preserve">427300원 선결완료-승희    1. 수술 차 내원  - 금일 오전 10시 11시 구토2회 있었음  - 결석사료 먹이시고 있음  - 예전부터 검은 변 나왔다고 하나 정상변이었음  (사료 바꾸고 나서부터)  - 식욕 활력 양호함  - 제대허니아 및 스케일링 차 내원    - alert  - 염증 있었던 부위가 터져 그 주위에 더 번져있거나  피부염 증상 보임  - CBC, 전해질 양호  - Chem: BUN 5 ALT 523 GGT 16 T.chol 330  - 방사선: 간 크기 다소 증가, 방광결석 확인됨  - 복부초음파 실시                                                                                                                                                                                                                                                                                                                                                                                                                                                                                                                                                                                                                                                                                                                                                                                                                                                                                                                                                                                                                                                                                                                                                                                                                                                                                                                                                                                                                                                                                                                                                                                                                                                                                                                                                                                                                                                                                                                                                                                                                                                                                                                                                                                                                                                                                                                                                                                                                                                                                                                                                                                                                                                                                                                                                                                                                                                                                                                                                                                                                                                                                                                                                                                                                                                                                                                                                                                                                                                                                                                                                                                                                                                                                                                                                                                  [복부초음파 by Hyuna]  Findings  1. 담낭, 담낭관 (6.3 mm), 총담관 (3.2 mm) 의 확장  2. 간 실질의 전반적인 에코 증가  3. 췌장의 비후 (8.9 mm) 및 에코 저하  4.. 간, 담낭, 췌장 주변의 지방 에코 증가  5. 양측 신장의 결석, 방광 및 근위 요도의 미세결석    Imaging Dx &amp; DDx  - Cholecystitis  - Cholangiohepatitis  - Acute pancreatitis  - Focal peritonitis  - Urolithiasis    - 입원하여 췌장염 및 기타 질환에 대해  치료한 후 수술하기로 함  - 3일정도 입원해보고 치료 경과에 따라  추가 입원할 수 있다고 함  - 하루에 15-20정도 입원비 들어갈 수 있음을 안내  - 내과에서 치료를 받으며 추후 회복한 후  다시 수술 계획 잡자고 안내  - 이주형 선생님에게 인계  </t>
  </si>
  <si>
    <t xml:space="preserve">이수용*7                                </t>
  </si>
  <si>
    <t>반점</t>
    <phoneticPr fontId="1" type="noConversion"/>
  </si>
  <si>
    <t xml:space="preserve">1020pss@hanmail.net    S)  - 평소 알러지성 피부염때문에 자주 긁음. 최근에도 많이 긁었고 긁은 자리 발적 발생.   - 29일 도포형 사상충 예방약   - 4월 내복약 복용 후 2일정도 구토. 내복약 용량감량하여 다시 처방받아 24일 이후에는 구토 없었으나 몇일 안먹이심.   - 남편분이 사용하고 있는 무좀약을 조금 먹었을 수도 있다고 말씀하시나, 가능성은 없음.   - anf 유기농사료를 급여중.  : 입원시 알러지 포뮬라 급여 필요함.  - 혈뇨, 설사 구토 없음.     O)  - no murmur  - BT 39.4  - chemistry, electrolyte : NRF  - CBC : thrombocytopenia (25)  - 도말 : 한 시야안에 1~2개  - CRP normal  - 응고계 : 정상  - 4Dx : negative    A)  - 히스토리상 정확한 원인은 알 수 없어 일단 primary로 진단 후 치료 진행.     Tx.  - dexa, famo iv  - vincristin 0.02mg/kg iv  - 리브감마 0.5g/kg CRI  - 내복약.     [보호자상담]  - 채혈 후 후지 자반을 동반한 부종이 심하고, 내원 이후 피부 자반도 많이 심해지는 것으로 보아 현재 심각한 상태로 보여짐.  - 2~3일간 증상이 점차 심해질 수 있고, 갑작스런 사망도 가능하며, 혈뇨, 위장관 출혈을 동반할 수 있어 수혈을 요할 수도 있습니다.   - 가능한 빠른 퇴원을 원하시지만 1~2주간의 입원기간이 필요할 수 있습니다.   - 비용이 많이 드는 질병입니다.   - 오전 면회는 가능하지만 상담은 힘드시고, 오후 2시 이후에 상담이 가능하십니다.   - 면회 후 아이가 흥분하므로 가능한 면회는 1일 1회로 제한합니다.        </t>
  </si>
  <si>
    <t xml:space="preserve">뚜린                                    </t>
  </si>
  <si>
    <t xml:space="preserve"> 우측 이개외측 mass제거술 &amp; 스켈링(최)    치아 상태 양호.     mass를 포함하여 4mm 절개후 4-0 nylon이용하여 단순 결찰봉합.   </t>
  </si>
  <si>
    <t xml:space="preserve">박래생*6                                </t>
  </si>
  <si>
    <t xml:space="preserve">s) - 최근에 식욕, 활력 좋음      - 가끔씩 켁켁대는 증상 보임      - 최근에 구토나 설사 증상 보이지 않음      - 산책하거나 걸을떄 뒷다리 드는 증상 보이지 않음      - 사료는 하루에 2번씩 일반사료 급여하심      - 가끔씩 간 안된 소고기, 사과, 참외, 방물토마토 정도 급여하심      - 물 잘 마심. 소변도 잘 마심.       - 예전부터 앞발을 주로 핥는 증상 보임. 최근들어서 옆구리 핥거나 무는 증상 보임.         [ 신체검사 결과 ]  - BCS 3/5  - 혈압 140bpm. HR 120. 체온 39.1C  - no delayed skin turgo. crt &lt; 2sec  - 양쪽 외이도 내 경미한 수준의 발적 소견 보임  - 치아 전반적으로 꺠끗한 상태. 치석이나 치주염 소견 보이지 않음  - 사지 지간염 소견은 보이지 않음  - 양쪽 슬개골 intact  - 분변검사 결과, 특이소견 보이지 않음    [ 혈액검사 결과 ]  - ALT 143.    [ 흉복부 엑스레이 검사 결과 ]  - 흉복부 엑스레이 검사 결과, 특이소견 보이지 않음                                                                                                                                                                                                                                                                                                                                                                                                                                                                                                                                                                                                                                                                                                                                                                                                                                                                                                                                                                                                                                                                                                                                                                                                                                                                                                                                                                                                                                                                                                                                                                                                                                                                                                                                                                                                                                                                                                                                                                                                                                                                                                                                                                                                                                                                                                                                                                                                                                                                                                                                                                                                                                                                                                                                                                                                                                                                                                                                                                                                                                                                                                                                                                                                                                                                                                                                                                                                                                                                                                                                                                                                                                                                                                                                                                                  [복부초음파 by Hyuna]  Findings  - GB sludge 외 NRF    P) - 이번주 일요일에 건강검진결과 상담예정  </t>
  </si>
  <si>
    <t xml:space="preserve">한성은*6                                </t>
  </si>
  <si>
    <t xml:space="preserve">레몬                                    </t>
  </si>
  <si>
    <t xml:space="preserve">-마취전검사상 azotemia : crea(2.4)  -USG(고장뇨) / HCT, TP 상승 고려할 때 prerenal azotemia로 판단  -그러나 5개월 전 포도섭취 병력이 있어 early CKD 가능성 있음  -초음파상 신장은 NRF    -하루 입원하면서 수액처치하고, 내일 CREA, TP, 전해질, SDMA 검사 예정    * 내일 특이사항 없으면 7시 퇴원 예정    * 금일 미수납  </t>
  </si>
  <si>
    <t xml:space="preserve">이인진*7                                </t>
  </si>
  <si>
    <t xml:space="preserve">1. 건강검진  -혈검 : NRF  -HW : 음성  -UA : struvite    [X-ray, 복부초음파검사 by Hyuna]  - No remarkable findings    -BNP, SDMA 의뢰 (결과나오면 연락드립니다)  -Struvite에 대해 우선 음수 충분히 하시고, 2주간 항생제 처방합니다.  -6개월 후 소변검사      2. 광견병 접종 / 구충제 투여  </t>
  </si>
  <si>
    <t xml:space="preserve">하연주                                  </t>
  </si>
  <si>
    <t>소양감, 각질</t>
    <phoneticPr fontId="1" type="noConversion"/>
  </si>
  <si>
    <t>-각질이 많아서 오심    -탈모 및 태선화 : 발, 겨드랑이, 사타구니, 눈주위, 이개면  -소양감 : 겨드랑이, 어깨, 발  -털 있는 부위도 전반적인 alopecia  -사료는 한가지만 먹이심 (알러지 관련 사료)  -오메가-3 먹이심  -각질 등의 피부문제는 피부상태가 만성적으로 좋지 않아 생기는 2차적인 변화입니다.    -아토피, 음식알러지 등의 기저질환 확인 및 관리가 필요합니다.  -알러젠검사(아이덱스) : 비용부담으로 food panel</t>
  </si>
  <si>
    <t xml:space="preserve">정원준                                  </t>
  </si>
  <si>
    <t xml:space="preserve">깜순이                                  </t>
  </si>
  <si>
    <t>복강내종양</t>
    <phoneticPr fontId="1" type="noConversion"/>
  </si>
  <si>
    <t>연변, 구토</t>
    <phoneticPr fontId="1" type="noConversion"/>
  </si>
  <si>
    <t xml:space="preserve">659,300원-승희    010-6697-3222 내일 내원하셔서 수의사 선생님 상담예약하실 건데. 예약을 원하십니다. 전화해주세요//승희      아이 컨디션 너무안좋아서 체중재기 힘들것 같다고 하시네요.     마당에서 키우는 아이.  집마당이외는 어딘가 외출한 이력 없음.  나이는 6~7세 정도 됬다고 함.  7월말부터 잘안먹고, 체중빠짐.   사료는 먹었으나, 8/15 목욕,  8/22부터 전혀 안먹음.물만마심.복부팽만 발견됨.  어제 설사 약간.  오늘도 설사.  구토는 확실하게 모름.  꼬리쪽피부 체크 바람.    사상충약은 매월 투약중.    버린 음식물 먹었을 가능성 있다고 함.  쥐, 새 죽어있는걸 본적 있고 먹었을 수 있다고 함.    O)  - 혈검 : anemia  / 간수치 약간 상승  - CRP 상승  - 4dx : neg.  - Rad.   : 흉부 특이사항 없음.   : 복부 복수로 인해 판독 힘듬.  - 초음파   : 복수   : 간실질 불균질함.    : 복강내 종괴 (좌우측에서 관찰됨)  - 복수   : 혈액성 복수    A)  - 복강내종양    P.  - 오후 혈검상 PCV 감소폭이 적어 야간중 수혈은 보류.    수혈비용 7~80만원정도.   - 내일 복초 및 CBC 검사 결과에 따라 CT 및 치료계획 상담 진행합니다. CT는 비용때문에 고민하심.  - 입원중 사망 가능성 안내.        </t>
  </si>
  <si>
    <t xml:space="preserve">김정수                                  </t>
  </si>
  <si>
    <t xml:space="preserve">삼삼이                                  </t>
  </si>
  <si>
    <t xml:space="preserve">좌측 견갑부위에 있던 mass가 터져서 출혈이 생김    - 자가손상이나 염증으로 인한 손상일수 있습니다.    - 제거수술 진행    - 견갑부위 및 가슴부위의 다른 mass도 함께 제거합니다.    병변의 큰 이상없으면 일주일후에 실밥제거하러 오시고 만약 출혈이나 삼출물 생기면 바로 내원하시라고 했습니다.     </t>
  </si>
  <si>
    <t xml:space="preserve">신지연                                  </t>
  </si>
  <si>
    <t>중성화수술</t>
    <phoneticPr fontId="1" type="noConversion"/>
  </si>
  <si>
    <t xml:space="preserve">1. 중성화수술  - 금식 시키고 오셨음  - 구토 설사 호흡기 증상 등 없음  - 식욕 활력 양호하였음  - 분비물 아직도 나온다고 함    - 마취전 검사: 양호함  - 오후 3:00 수술 시작하였고 OHE 실시    - 수술 끝나고 보호자분 전화드림  - 아이 복부 지방이 많아 안으로 말려들어가는 등의 이유로  아물기까지 오래 걸릴 수 있다고 안내  - 내일 오후 5:00에 퇴원 예정  </t>
  </si>
  <si>
    <t xml:space="preserve">이은옥                                  </t>
  </si>
  <si>
    <t xml:space="preserve">-검진 원하심  -체중증가 / 컨디션 양호    -mild azotemia (예전과 비슷)  -hyperglycemia / fructosamine(367; ref보다 약간 상승)  -경미한 당뇨상태로 보입니다.  -식이요법 및 체중감량 우선 하면서 경과 확인  -Diet : diabetic 60g/day    * 6/19 3시 예약 : 혈당, 당화단백, 뇨검사  </t>
  </si>
  <si>
    <t>연변, 구토</t>
    <phoneticPr fontId="1" type="noConversion"/>
  </si>
  <si>
    <t xml:space="preserve">  S)  형태있는 분변+무른변 함께 나오는 편.  사료 바꾼 후 설사시작. 다시 사료를 바꾼 후에도 설사지속. (초이스 -&gt; 내발로 교체했었음)  어제는 구토 많이함.   작년 겨울에 접종 진행하심.   사상충예방은 간헐적으로 진행.    O)  - BCS 7/9  - 혈검 : mild dehydration / 췌장염음성    Tx.  - cerenia inj.    P.  - 일반 사료 (초이스) 먹이시고, 내복약 먹이시면서 구토 지속시 바로 내원 / 설사 지속시 재진.   - 지속시 영상검사 &amp; 분변검사 진행.           </t>
  </si>
  <si>
    <t xml:space="preserve">신선아(ref.이솝)                        </t>
  </si>
  <si>
    <t xml:space="preserve">딸기                                    </t>
  </si>
  <si>
    <t>빈호흡</t>
    <phoneticPr fontId="1" type="noConversion"/>
  </si>
  <si>
    <t xml:space="preserve">1. 심장  - 색색거림 지속  - BP : 165  - 호흡은 양호하여 내복약 동일 처방     2. 종양  - 좌측 서혜부 허니아 종대  - FNA : 핵소체 뚜렷한 원형세포 / fibrin  - cytoliogy 의뢰 (전북대)  - 초음파 : 림프절종대 및 저에코 확인 / 다른 전이소견 없음  [복부초음파 by Hyuna]  Findings  1. 서혜부 림프절의 심한 종대 및 에코 저하, 활발한 혈류반응 확인됨  2. 양측 신장 피질 에코의 미약한 상승, 신장 실질의 석회화 및 다발성 낭포 관찰됨  3. 방광 앞쪽배쪽벽 비후 (3.2 mm) 및 불규칙한 내벽 증식  4. 췌장 비후 (12.9 mm) 및 에코 저하   Imaging Dx &amp; DDx  - Inguinal lymphadenopathy / Lymphoma  - Nephritis / Nephrocalcinosis  - Cystitis  - Acute pancreatitis  - 세포학 결과에 따라 치료계획 설정    * 10/25 12시 예약  </t>
  </si>
  <si>
    <t xml:space="preserve">박은영                                  </t>
  </si>
  <si>
    <t xml:space="preserve">미호                                    </t>
  </si>
  <si>
    <t>미용마취</t>
    <phoneticPr fontId="1" type="noConversion"/>
  </si>
  <si>
    <t xml:space="preserve">o) - 청진상 no murmur      - 혈액검사상 creatinine 2.0으로 high margin에 있는 상태       - 마취미용 후 수액맞으면서 회복.        - 평상시에 물 잘마시고, 소변도 잘 보는편.        - 사료는 건사료만 급여하심.     10역 양말 꼬리조금 얼컷  무마취 불가능함    </t>
  </si>
  <si>
    <t xml:space="preserve">임유미                                  </t>
  </si>
  <si>
    <t>다음다뇨</t>
    <phoneticPr fontId="1" type="noConversion"/>
  </si>
  <si>
    <t xml:space="preserve">최근들어 물을 많이 먹고 소변을 많이 본다고 합니다.    당뇨, 신부전, cushing등의 감별을 위해 혈액검사, 소변검사진행    당뇨 rule out  쿠싱은 완전히 배제는 하기 어렵지만 ALP등의상승은 전혀없어서 당장 의심하기는 어려움  뇨비중 많이 낮아진상태    신장농축능의 저하로 인한 다음다뇨로 생각됩니다.    사료를 U/D에서 renal로 교체합니다.    </t>
  </si>
  <si>
    <t>구토</t>
    <phoneticPr fontId="1" type="noConversion"/>
  </si>
  <si>
    <t xml:space="preserve">3월 6일부터 2~3일에 한번씩 구토증상을 계속 보인다고 합니다.    검사진행함    1. 혈액검사 ; 특이소견없음  2. 췌장염 : 음성  3. 영상검사     - 요추부위에 spondylosis 여러군데 관찰됨    - 그외에는 특이소견 없음    구토의 특별한 이유가 보이지않습니다.  일단 위염에 준해 내복약 처방. 만약 호전보이면 4주정도 꾸준히 복용해주실것.   임상증상 없어지지 않으면 내시경 진행해야합니다.     </t>
  </si>
  <si>
    <t xml:space="preserve">박민정                                  </t>
  </si>
  <si>
    <t xml:space="preserve">패패                                    </t>
  </si>
  <si>
    <t>안구돌출</t>
    <phoneticPr fontId="1" type="noConversion"/>
  </si>
  <si>
    <t xml:space="preserve">336,400원 결제완료_효정    S) 새벽 5시까지만 해도 괜찮음  - 아침 8시쯤에 깽하는 소리나서 일어나보니 눈이 튀어나옴  - 동겨견 있는데 싸우는 소리는 못들음  - 아무런 이벤트 없었다함    O)-  우측눈 안구 탈출      _ iop 16.17 16 ((OD)              15,16,17(oS)        - 협박반사 : OD : neg. (재검사 필요)                        OS: posi.      - 형광 : neg.      - 결막, 공막 충혈 및 부종      - 축동(OD)    Tx) 안구 환납/ 항생제 안약        cepha, famo, iv         pds sc    CE)       1 최소한 저녁때까지 결막 공막 출혈과 부종 지켜보고          중간에 안압과 안구 초음파 , 협박반사등 검사 진행합니다.       2. 오후에 담당 선생님 정해지시고 결과종합하여 퇴원여부 및          치료 방향 설명드리겠습니다.        3. 비용은 미납이고 기청구된 금액은 설명되었고 추가적으로 더            나올수있음을 고지 하였습니다.       [주간 by 혜정]    O]  - 우측 눈 결막/공막 부종 및 충혈 계속됨.   - Periorbital swelling 심함.   - IOP :  OS (17),  OD(8)  - 형광염색검사 : 우측눈 중앙부 지름 3mm 가량의 궤양 확인됨.   - 우안 Menace reflex 없음.   - 진정하에 안구초음파 진행.     [안구초음파 by Hyuna]  Findings  - OD : 수정체 변연의 미약한 변성 및 후방으로의 아탈구, 유리체 변성 및 망막의 박리 관찰됨  - OS : 수정체 변연의 미약한 변성, 유리체 변성  DDx  - OD : Cataract, Lens subluxation, Glaucoma with retinal detachment, Asteroid hyalosis  - OS : Cataract, Asteroid hyalosis    A] Globe protrusion(OD)  - OD : Cataract, Lens subluxation,  Retinal detachment  - OS : Cataract    P]  - 입원하에 안약처치.       OD : 항생안약(Tobra), 궤양안약 4시간 간격      OU : 인공눈물(4시간 간격) 및 솔코린(자기전 SID). 안약 당 5분 간격.   - Cefa, Famo, Tra IV BID    - 눈 상태 체크. 안구 돌출 계속될 시 검판봉합 진행 가능성 있음.   - 현재 안구 상태 및 시력 소실 상황 설명드렸고,  통증관리 위해 안구적출 필요할 수 있음 안내드림.   - 목요일에 안과선생님 출근하신 후 자세한 검사 및 상담/예후 평가/ 향후 관리 진행 예정.       </t>
  </si>
  <si>
    <t xml:space="preserve">010-7210-9054    S)  1일 250ml씩 물 급여중. (강급)    O)  CBC : HCT 47.3  종검 : crea 2.2 (올해 2월 1.8)  뇨검 :  USG 1.015   방사 : 신비대 없음.     A)  - 신장관리 필요.    P)  - renal advance 1ml sid 복용 후 1달뒤 재검.    ** 다음주중 은비때문에 내원 필요하시어 레날어드밴스 1개더 그때 처방받으실 예정.   ** 30일뒤 신수치 재검 (4/11)    ---------------------------------  [Renal insufficiency]    1. 혈압    2. Chemistry : 4/11  (16.02) 타병원검사 crea 1.8  (16.03) crea 2.2    3. CBC  (16.03) NRF    4. 전해질  (16.03) NRF    5. 소변검사  (16.03) USG 1.015    6. 초음파    7. 방사선.   (16.03) NRF  </t>
  </si>
  <si>
    <t xml:space="preserve">cc) 헥헥거림 심해서 내원주심    h) 지난 토요일 다른병원수술 후 통원치료 중     자궁축농증 수술 + 난소 종양 수술 (조직검사 결과는 아직 나오지 않음)     식욕정상, 배뇨, 배변 정상     구토, 설사등의 증상 없음     오늘 부터 계속 헥헥 거림 (panting)       BUN 수치가 높아서  신장치료 받기 위해    매일 수술한 병원으로 통원 치료 다니신다고 함    사료도 신장사료로 바꿨다고 함    s) alert      panting      dehydration &lt; 5%      시력 없는듯    o) 방사선 - 약간의 폐침윤 있어 보임      혈액검사      GLU - 130      BUN - 52▲      WBC - 23.6▲      CRP - 45▲      Lactate - 3.3▲    iv) furo2 + cefo30     @ 현재 헥헥거리는 것에 대한 원인은 모르는 상태  일단 호흡을 힘들어 하는 것이므로 입원 산소처치  예후에 대해서는 알수 없다.  내일 담당선생님 배정받으면 다시 전화드리기로  심폐소생술 거부    * 20만원 선납  </t>
  </si>
  <si>
    <t xml:space="preserve">이은영                                  </t>
  </si>
  <si>
    <t xml:space="preserve">파티                                    </t>
  </si>
  <si>
    <t xml:space="preserve">1. 신체검사    - 좌측 유선부위에 mass 몽우리    - 유선의 증식일수도 있고, 양성종양의 가능성도 있음    - 중성화 필요한 상태    2. 치석    - 양쪽 어금니 및 송곳니의 치석 꽤 있음    - 스켈링 필요함    3. 슬개골탈구    - 좌측G2. 우측G2    4. 눈검사 : 안압. 눈물량 모두 정상    5. 혈액검사 ; 특이소견 없음    &lt;보호자분 상담&gt;    - 유선종괴의 경우 유선의 증식일수 있고, 양성종양일수 있습니다.    - 정확한 진단은 수술적제거후 조직검사를 해봐야할수 있습니다.    - 중성화수술도 함께 진행해보시는게 좋을듯 싶네요    - 중성화수술에 대해서 부정적이시기는 합니다.    - 만약 유선의 증식이라면 한두달후에는 없어질수 있습니다.    - 한달후 애드보킷 진행할때 다시한번 체크해보시로 하였습니다.   </t>
  </si>
  <si>
    <t>핍뇨</t>
    <phoneticPr fontId="1" type="noConversion"/>
  </si>
  <si>
    <t xml:space="preserve">239,440원 결제완료_효정    CC : 핍뇨.     S]  - 1년전에 동일한 증상 있었음.     : 보호자님 2주간 집을 비우셨고 아이는 2주간 소변 못 봄.       고열(40도 이상)및 호흡어려움도 있었음.   - 이번에도 열흘정도 보호자님 없으셨음.      : 오늘 새벽부터 소변 못보고 흥분, 개구호흡 시작됨.       : 대기중 확인한 체온 38.8도.   - 소변은 조금씩 지리기는 하는 정도. 화장실에 못 보고 이불에 8번.   - 밥은 잘 먹음. 물도 매우 잘 먹음.     O]  - 체중 6.63kg  - 체온 38.8도  - 청진 양호.  - 처치중 개구호흡 계속됨.   - 방사선 촬영 특이사항 없음.  - 비뇨기 초음파 : 신장 상태 양호.                           방광염 심.  결석사 다량.  - 방광플러싱 필요  - 혈액검사 : Cret 2.3  이외 특이사항 없음.     [복부초음파 by Hyuna]  Findings  1. 방광 벽의 심한 비후 (7.5 mm), 방광벽의 층 구분이 확실히 되지 않음  2. 방광 내 다량의 결석사 (요도 내에서는 관찰되지 않음)   Imaging Dx &amp; DDx  - Cystitis  - Urolithiasis    P]  - 방광염에 준하여 치료.   - 입원하에 수액 처치 및 소변 상태 모니터링.  - 산소공급, 네뷸 진행 및 호흡 모니터링.  - 소변 상태 양호하면 익일 퇴원예정.        </t>
  </si>
  <si>
    <t xml:space="preserve">김재명                                  </t>
  </si>
  <si>
    <t>탈모</t>
    <phoneticPr fontId="1" type="noConversion"/>
  </si>
  <si>
    <t xml:space="preserve">467,500원 결제완료_효정      1. CC : 코끝 피부. 기력없음.   S]  - 코 끝 피부 벗겨짐.     (탈모부터 시작됨. 한달 정도 되었다고 함)  - 소양감 있어 보임.   - 타병원에서 물약 받아서 발라주신 후 더 심해졌다고.(물약 성분 모름)  - 환경 : 옥상에 혼자 있음.    - 사료 : 나우 주로 먹임. 쇠고기 간식 먹이심.     O]  - 코 끝 피부 탈모 및 발적, 가피형성.   - Dermatophytosis 의심으로 DTM 배지 배양 진행.    A &amp; P]   - 헥시딘 소독 및 진균연고 도포.  - 헥시딘 스프레이 및 연고 처방.  - 피부 및 피모 영양 위해 코텍스 펌프형 처방.       2. 스케일링  - 하루 입원하여 영양수액 맞고,  내일 스켈링 진행예정.  - 마취 시작전 전화드릴것.     - HR : 102,  RR : 50, BT : 38.1도  - 식욕 및 배변/배뇨 양호.   - 혈액검사 :   Na(150), PCV(55)  - 수액처치 : 0.45% N/S + 비타콤, Ornipural, 카토살, 타우린, Vit. C       </t>
  </si>
  <si>
    <t xml:space="preserve">김성완                                  </t>
  </si>
  <si>
    <t xml:space="preserve">  S)  - 내원 20분 전에 cashew nut을 두개 먹었다고 함  - 10분 후에 갑자기 소리를 지르며, 입에 거품을 물고 있었음  - 보호자분이 안으려고 하자, 어두운 곳에 숨어서 벌벌 떨었음   - 이외에 특별한 이벤트는 없으며, 스티로폼을 조금 먹었을 가능성 있음  - 캐슈넛은 원래도 가끔 하나씩 먹었으며, 나머지 동거견들도 함께 다 먹었으나 증상 없었음    O)  - Stupor  - BT(37.8), HR(156), RR(panting)  - Lactate(5.8)  - BP(40)  - 천문 확인됨    - 소리지르며, 동공 확장, 의식 없고 사지 힘 풀린 상태로 내원   : Butor IV, 이후 소리 지르는 증상 없어짐  - 10~15분 후, 강직성 발작, pin point 축동, PLR(-/-)   : diazepam IV, 이후 안정        Tx)  - metro, meto, cime, tra, dexa iv  - enro, cerenia SC  - N/S 20ml/hr, turbostarch CRI      [보호자 상담 by 조]  - 현재 신경 증상 보이고 있으며, 예후 불량 할 수 있음  - 신경증상의 원인으로 뇌내성, 뇌외성 가능성 있으며, 캐슈넛 섭취 자체가 원인이 되었을 수 있음  - 뇌외성 원인 판단 위해 혈액 검사 필요하나, 현재 채혈이 힘든 상태이므로, 응급 처치 후 채혈 진행하도록 하겠음  - 스크리닝 검사상, 특별한 문제 발견 되지 않을시에는 뇌내성 가능성이 높음      [야간 by 조]  - 배뇨 수회  - PLR 미약하게 보임  - 유연 증상 지속  - BP(100)  - furo 1mg/kg IV, mannitol 1g/kg CRI  - turbostarch 투여 후, 전해질 측정시 Na(165)로 높게 측정되어 수액 halfsol 10ml/hr로 교체  - 채혈은 여전히 힘들어서, 주간 담당선생님께서 혈액 검사 후 전화로 상담드리기로 말씀드림  </t>
  </si>
  <si>
    <t xml:space="preserve">지한나                                  </t>
  </si>
  <si>
    <t xml:space="preserve">1. 유선종양 상담  - 한달 전부터 아랫부분 유선에  작은 mass만져졌다고 함  - 그 이후 식욕이나 활력 저하등은 보이지 않음  - 크기가 커지진 않았음    - 좌측 5번째 유두 아랫부분 1cm 크기의  mass 확인됨  - 마취전 검사 진행 후 수술 실시  lumpectomy    - 수술 후 마취 회복 잘 하였음  - 내일 오셔서 수술 부위 확인하고  일주일 뒤 실밥 제거하기로 함  - 조직검사 예정    ** 다음내원일: 8.25 오후 7:30  술부 재진  </t>
  </si>
  <si>
    <t xml:space="preserve">총비용 2,734,100원 납부-승희    CC) 후지 파행  S) 양측 후지 stifle의 varus 심함. 보행시 안짱 다리로 걷고, 좌측은 체중지지 잘 안됨. 좌측 후지 슬개골탈구시 통증 심함   (동영상 참고)     O) TPR- NRF, 청진- NRF       RAD- thorax- NRF, 담도의 담석 관찰됨       Blood work- NRF          A) Dx- bilateral patella luxation, medial, Grade 4.              Lt CCLR             담석       수술전 보호자 상담- 양측 모두, 심한 슬개골 탈구 상태. 슬개골탈구로 인해 다리 내전되어 걷고, 탈구시 뼈의 마모로 인한 염발음 및 통증 심함.     좌측은 전십자 인대 단열 소견도 보임.     슬개골탈구와 CCLR 에 준해서 수술 방법 및 합병증 설명. (수술동의서 참고)    3일 입원. 담석은 당장 문제가 되지는 않으나, 정기적인 모니터링 필요. 추후 폐색등 유발할 수 있음.       OP- 양측 활차구 성형, medial release, TTT, 좌측 lateral suture     OP view- 양측 모두 chondromalacia 심함. 얕은 활차구. 활차구 성형술후, TTT 실시 (1.6, 1.2 pin)                     좌측 CCLR 확인. 반월판은 NRF. CCLR debridement 후, ligafiber with button 이용하여 lateral suture 실시. 교정 후, 슬관절 안정화 확인 (동영상)       postop RAD- 슬개골 정복. 슬관절 안정화 확인      postop Tx- cefazolin, Fen+lidocaine CRI, then metacam+tramadol, 냉찜질, cimetidine   </t>
  </si>
  <si>
    <t xml:space="preserve">김미애                                  </t>
  </si>
  <si>
    <t xml:space="preserve">삐삐                                    </t>
  </si>
  <si>
    <t xml:space="preserve">최근들어 식욕이 떨어지고 잘 안먹으려고 해서 근처병원가서 주사랑 약 받아 먹음    조금 좋아지는것 같다가 3~4일전부터 식욕절폐 및 구토, 카스테라 아주 조금밖에 먹고있지않다고 합니다. 몸에서 채취도 심하게 납니다.    1. 혈액검사    - 신장수치 매우 상승됨, azotemia 심한상태    - 빈혈도 중등도    2. 영상검사    - 좌, 우측 신장 모두 신장의 PKD 및 변형으로 인해 구조를 알아볼수 없을정도로 망가짐    - 종양성변화 및 기능소실에 따른 2차적인 변형으로 추정됨    3. 췌장염 강한 양성    심한 신부전과 췌장염이 동반되어있는 상태입니다.  치료에 대한 반응 및 예후는 별로 좋지않을 가능성이 큽니다.    보호자분상의하에 그냥 데리고 가셨고, 위장보호제와 renal can 한개 처방해가셨습니다.   </t>
  </si>
  <si>
    <t xml:space="preserve">아셔리                                  </t>
  </si>
  <si>
    <t>미용</t>
    <phoneticPr fontId="1" type="noConversion"/>
  </si>
  <si>
    <t xml:space="preserve">10F역 양말 얼컷 꼬리 방울  </t>
  </si>
  <si>
    <t xml:space="preserve">홍성진                                  </t>
  </si>
  <si>
    <t>외상</t>
    <phoneticPr fontId="1" type="noConversion"/>
  </si>
  <si>
    <t xml:space="preserve">  872,800원-선납 승희    원 보호자분 오시는중/ 010-3767-1019  4시30분쯤 도착예정  상담은  전화로 가능하다고 하십니다- 승희  010-3767-1019    CC) cranial thorax 부위 열상 (2x2cm puncture wound)   S) 정확한 히스토리는 모르심. 집 앞 마당에서 나무가지에 찔린것 같으시다고. 활력 정상. 열상 외 특이소견 없음    O) TPR- NRF       RAD- 흉곽내 침습소견 없음. NRF thorax       US- 흉곽내 침습소견 없음. 피부, 피하 및, 근육층 염증 소견        blood work- chem- NRF, CBC_ leukocytosis     A) skin puncture wound    OP- wound flushing debrdiment, closure  OP view- 앞쪽 흉곽에 직경 2cm 가량의 하트모양의 skin puncture. 안쪽으로 3cm 가량 사강 존재     skin incision 후 창상 탐색. 염증이나 괴사조직 심하지 않아서 괴사조직 제거, saline 500ml와 0.05% CHX 100ml 세척후 closure (SQ walking suture and routine skin closure)     Tx) cefotaxime, metronidazole, cimetidine, 냉찜질, metacam     P) 보호자 상담 by HAN. 염증이 생각보다 심하지 않아 세척후 봉합으로 마무리. 배액관박을 경우, 또다른 감염원이 될 수 있음.     창상부위에 삼출물 차는지 모니터링 필요(지방조직이 많아서 지방괴사될 경우, 삼출물 찰 수 있음). 삼출물 찰 경우, 추가 배액관 여부 결정해야함.   마취중 특이소견 없음.     배액관 박지 않았으므로 큰 이상 없으면 입원 기간 단축 하려 했으나 집에 다른 아이들 때문에 3일은 입원하기로 함.     </t>
  </si>
  <si>
    <t xml:space="preserve">이민경                                  </t>
  </si>
  <si>
    <t xml:space="preserve">S)   일주일전에 산책 잘했음  월요일 미용후,   다리 안쓰려고 하고, 계속 앉으려고 함  푹신한 곳 찾으러 다니고  대소변은 잘봄  대변 어제는 못봄    작년부터 운동 힘들어했었음. 좋아하지만 오래하지 못했었음. (이전에 비해 운동량 감소)  청색증, syncope은 보이지 않았음.  평소 흥분하는 성격.  가끔 기침. 몸 떠는 증상 있으나 반복적으로 발생.    O)  1. P/E  - P 180, R 24  - BP (#4) : 130 (보호자 분과 함께)  - pulse normokinetics, crt &lt;1s  - BCS 4/9    2. B/A  - CBC, S/C, D-dimer : 양호    3. 방사선 : 흉부 상 심종대 보이지 않음. 폐야 양호.  양측 슬개골 탈구 3기  L5~7번 추간판 사이간격 좁으나, 원래 좁은 부위임을 고려하여 MRI 촬영 추천드림    4. 심장초음파    A) HCM susp. patellar luxation  - 심장초음파 상 HCM 확인되었음. canine 인 점 고려 시 secondary 일 가능성 존재하여 hypertension, thyroid toxicosis 등 감별 필요함을 설명드렸으나 비용 부담으로 인해 추후에 진행하길 원하심. 연령 고려 했을 때 primary 일 가능성 존재함.  - 현재 임상증상 존재하며, 마취에 대한 부담 존재하므로 수술 1주일 전 ACEi 투여하여 지켜볼 예정. 저혈압 관련 증상 설명하였고 이상 보일 경우 내원하시기로 하였음.  - 파행에 대해 슬개골 탈구 교정 필요함. 심장병 진행되기 전 수술 교정 진행 필요    Rx)  - Enalapril 0.5mg/kg BID PO      [심장초음파 by hyuna]  Findings  1. LVIDd 8.2 mm  2. LVFW 7.3 mm  3. LA/AO ratio 1.3  4. EDVI 14.6 (normal)  5. ESVI 1.7 (normal)  6. E/A ratio 0.6  7. PR 14.9 cm/s    DDx  - Primary hypertrophic cardiomyopathy  - Hypertensive cardiomyopathy  - Inflammatory cardiomyopathy    Comment  - 현재 심실 벽두께 정상보다 증가하였으며 LA 확장 및 수축기능 저하, 이완기는 저하는 나타나지 않음  - PR은 incidental findings으로 판단됨      P) 일주일 뒤 내원하여 증상 및 혈압 체크 예정.  혈압 및 심박수 안정시 일주일 후 슬개골탈구 수술 예정  디스크 관련하여 모니터링 필요  </t>
  </si>
  <si>
    <t xml:space="preserve">장해은                                  </t>
  </si>
  <si>
    <t xml:space="preserve">포이                                    </t>
  </si>
  <si>
    <t>Great Pyrenees(그레이트 피레니즈)</t>
  </si>
  <si>
    <t>술 후 안부전화</t>
    <phoneticPr fontId="1" type="noConversion"/>
  </si>
  <si>
    <t xml:space="preserve">- 금식 확인    [포이 보호자님. VIP 동물병원입니다. 아이 수술은 잘끝났습니다. 마취에서도 회복중입니다. 내일 오후 2시 이후 편하신 시간에 내원하시면 됩니다.]    - 마취전 검사상 특이사항 없음.  - 중성화 진행.  - 1일 입원.  </t>
  </si>
  <si>
    <t xml:space="preserve">윤희정                                  </t>
  </si>
  <si>
    <t xml:space="preserve">[S]  - 어제부터 기운없음. 잠만 잠.   - 어제오후부터 밥안먹음   : 평소에 건사료/캔사료/  - 마지막 배변은 2틀전 오후/어제부터는 확인못함   : 이틀전 변은 정상변   : 변에 털실조각/비늘이 많은편  - 배뇨는 동거묘가 있어서확인못함   : 동거묘는 컨디션 양호  - 최근 이벤트는 없음  - 털실/비늘 같은것을 많이 먹는편  - 기초접종/예방접종 done  - 구충은 2년동안 안해주심  - 외부기생충/심장사상충 예방은 안해주심  - 눈에 붉은 반점,   - 그루밍을 배쪽을 많이 해서 피가날정도로 함  - 구토는 없었음  - 미용한지는 2주정도/ 미용하고 피부의 반점, 딱지들    010-6276-7519   ; 이쪽번호로 안부전화    [O]  - CBC : NRF  - CHEM : Crea(1.9)  - 췌장염 : 음성  - RO : 흉부폐후엽의 mass음영증가/심장크기증가 및 모양이상/심혈관확장  - 복부초음파 : 장내 layer 약간의 불균형/장벽 비후 소견 외 특이사항없음    [P]  - 심장,폐의 영상 이상소견/신장수치상승/초음파상 장염소견 등이 관찰되었으나   : 기력저하의 원인과 연결하기는 확실하지 않음  - 아이의 예민한 성격등과 관련하여 통원치료시작   : 내복약 먹어보면서 장염관리   : 기력저하심화/다른증상발현 시 내원하여 입원치료  - 아이상태 모니터링하면서 다음주중 심장초음파/proBNP 검사 등 진행 할 예정    - 내복약 BID / 내복물약 5ml BID  </t>
  </si>
  <si>
    <t xml:space="preserve">민지희                                  </t>
  </si>
  <si>
    <t xml:space="preserve">지동이                                  </t>
  </si>
  <si>
    <t>점액변</t>
    <phoneticPr fontId="1" type="noConversion"/>
  </si>
  <si>
    <t xml:space="preserve">S)  오늘 점액성 설사 여러회.   3/1 내원 이후로 4일만에 배변을 했고, 정상배변.   어제부터 식욕감소.   구토 없음.   요즘 집에서 만든 치즈 많이 먹음.     O)  - 체온 39  - 경도의 복통  - 분변검사 : 간균 소수  - 혈검 : 특이사항없음. (AMYL 정상범위내에서 높음)  - 췌장염 : 음성이나 컨트롤과 거의 비슷하게 나와 설사 지속시 재검 필요함.     A&amp;P)  - 설사 지속시 췌장염 재검 및 영상검사 진행.  - 설사 호전되면 내복약 최소 4일더 복용예정.  - 설사 호전되면 유산균 평소에 매일 복용시키실것.    (오늘 유산균 2종류 드리고 잘먹는거 구입하시라고 안내)  - 한동안 치즈 먹이지 마시고, 나중에 안정화되면 소화가 잘되는 우유로 만들어서 먹여보실것.     ** 다음내원일 3/19  - 장염재진     </t>
  </si>
  <si>
    <t xml:space="preserve">머니                                    </t>
  </si>
  <si>
    <t xml:space="preserve">* 좌측 항문낭 파열  - 오늘 항문낭 파열된것 발견했다고 하심  - 좌측 항문낭 재수술 진행  - 내일 전화 통화 필요    &lt;수술&gt;  - 항문낭은 관찰안되고 도관에 분비물 차있는것 확인됨.  - 도관세척 및 소락으로는 재발할 가능성 있음.  - 수술중 보호자 상담함. 세척 및 소락은 재발가능성있고, 오픈수술법은 배변실금 올수 있다고 안내했음. 보호자는 오픈테크닉으로 수술요청하심.  - open 테크닉으로 수술함.    - 수술사진 안올려져 있음. 수술사진 올려주세요 - 서원장        </t>
  </si>
  <si>
    <t xml:space="preserve">박성희                                  </t>
  </si>
  <si>
    <t>과호흡</t>
    <phoneticPr fontId="1" type="noConversion"/>
  </si>
  <si>
    <t xml:space="preserve">418,300원 선결제 - 정원    CC) 교통사고  S) 오늘 아침에 열린 문틈으로 뛰어나가 교통사고 당함. 보호자분이 나갔을 때 누운채로 발견     처음 내원시 쇼크 상태. 내원후, 점점 기력 소실, 외측 횡와, 혈압및 femoral pulse 잡히지 않음.     O) TPR- hypotension. T- 39.4, weak pulse,      Rad- Lt SI luxation, Lt pubis, ischium fracture, acetabular fx 의심, prepubic h. Lt distal femoral fx       Blood work- hyperglycemia, mild anemia, high lactate, hypoproteinemia, hypoalbuminemia       쇼크 및 출혈 의심되는상황. 이로 인한 급사 가능성안내후 쇼크 처치     Tx) NS 150ml/hr, butorphanol IV      수액 처치후 안정화되어 혈압 sys 110-120 수준에서 유지. 혈액검사 안내후 CT 검사 진행                                                                                                                                                                                                                                                                                                                                                                                                                                                                                                                                                                                                                                                                                                                                                                                                                                                                                                                                                                                                                                                                                                                                                                                                                                                                                                                                                                                                                                                                                                                                                                                                                                                                                                                                                                                                                                                                                                                                                                                                                                                                                                                                                                                                                                                                                                                                                                                                                                                                                                                                                                                                                                                                                                                                                                                                                                                                                                                                                                                                                                                                                                                                                                                                                                                                                                                                                                                                                                                                                                                                                                                                                                                                                                                                               [CT검사 by Hyuna]  Findings  1. 방광 배쪽의 복벽 결손 (약 3.6 x 5.7 cm)  2. 복벽 결손부위로의 일부 소장분절 탈출  3. 결손된 복벽과 피부 사이의 액체 저류 (출혈)  4. 골반 골절 (Lt. pubis, ischium, acetabulum fracture)  5. 대퇴골 원위부 골절    Imaging Dx &amp; DDx  - Abdominal wall hernia  - Subcutaneous hemorrhage  - Pelvic fracture  - Femoral fracture    A) SI lux, pelvic fx, prepubic h, femoral fx   P) 현재 수술은 1. 탈장 교정 2. 천장골탈구 교정 3. FHO (좌측 관골구내 치골 골편으로 인해) 4. 대퇴골절 교정 이 필요한 상태        상태 안정 화후, 1+2+3 번을 1차 수술, 4번을 2차 수술하는 쪽으로 플랜. 내일 오전 중에 혈액검사 재검 (CBC, lactate, glucose, TP, ALB, 전해질, BUN, CRSC) 후 상태 괜찮으면 내일 오후에 1차 수술 예정. 목요일 2차 수술 예정.       현재 상태에서 best는 정상으로 회복하는 것. but 수술부위가 넓고 여러군데 수술해야 하므로, 술후 염증, 농성 삼출물 가능성 높고, 수술중, 수술 후 급사 가능성 있음을 고지. 골발골절로 인한 좌골신경 손상일 경우, 뼈가 잘 붙더라도 정상 보행으로 회복되지 못할 수 있고, 마비 소견 보일 수 있음 안내 (어느정도 안정화 후, 후지 신경검사 진행할 예정)     비용은 최소 600-700만원 정도로 안내. 서원장님과 비용 협의하길 원하셔서 서원장님과 미팅 후, CT 검사까지는 전액 납부하시고, 그 이후의 비용을 25% 할인 하는 것으로 조정해드림.         </t>
  </si>
  <si>
    <t xml:space="preserve">이민영*6                                </t>
  </si>
  <si>
    <t xml:space="preserve">포숑                                    </t>
  </si>
  <si>
    <t xml:space="preserve">40만원결제완료_효정  내복약 및 티어젠 11만 9300원 환불 필요    - 밤새 오줌 못싸고 힘들어 했음.  - 자세는 계속 잡는데 오줌 전혀 못쌈  - 중성화 수술 5개월때 진행됨    - Rad상 : 요도 결석 발견 / 어제 보이지 않았던, 골반강 내 1cm 가량의 결석   : 마취 -&gt; 요도카테터 잡아서, 결석 올리는 경우   : 위방식이 안될시, 방광에서 끄집어 내어 결석 제거 진행  - 안되면, 골반뼈 열어서 요도 절개술 가능 : 100만원 이상의 추가비용부담 가능    O)  - Alert  - No murmur / No crackle  - T(39.0) / P(180) / R(panting)   : 입원장내 과흥분 양상  - 방광결석 / 요도결석 제거술 필요  - B/A : NRF    Sx)  PM 5:40 Cystotomy (by 안)  -routine하게 방광 접근하여 방광 절개  -방광내 다수의 결석 spoon과 forcep을 이용하여 제거  -디바키 forcep을 이용하여 원위부 요도에 있는 결석을 촉진.  -디바키 forcep과 손가락으로 요도 바깥에서 결석을 잡아서 방광쪽으로 끄집어냄  -요도카테터 삽입 후 요도내 남아있을지 모를 결석을 모두 flushing을 통하여 제거  -방광 2-layer봉합 (simple continuous &amp; cushing suture)  -routine하게 복벽, 피하, 피부 closure  -마취하면서 특이사항 없었음.    [전화상담 by 환]  - 방광내 점막에서 출혈을 동반한 심한 방광염이 관찰되었고, 결석이 겉은 매끈해보여도 거친면이 있어, 요도의 손상이 심할 수 있음   : 따라서 요도의 유착방지를 위해 최소 7일간 요도카테터 장착하며, 입원처치 필요함 안내드림  - 방광염이 심했기 때문에, 혈뇨도 지속적으로 볼 수 있음    Tx)  - Clavamox drop 2ml PO BID  - Famo 0.5mg/ml IV BID  - Tra 3mg/kg IV BID  - Urinary S/O PO BID   - 뇨량체크  </t>
  </si>
  <si>
    <t xml:space="preserve">빈현미                                  </t>
  </si>
  <si>
    <t xml:space="preserve">687,800원 결제완료_효정    [야간 by 호]  - 쳐짐증상없이 양호함  - 건사료 어느정도 식욕있음    -------------------------------  [주간모니터 by soo]  - 호흡수 양호  - 전해질 양호 / 신수치 유지.    - 퇴원 후 1주단위 검사 말씀드렸으나 집에 사람이 자주 없어 불안해하시어 일단 3~5일가량 더 입원하면서 아이상태 모니터링 하기로.    - 다음검사는 특이사항없으면 토요일 신장혈검/흉방 하기로.  </t>
  </si>
  <si>
    <t xml:space="preserve">나지수                                  </t>
  </si>
  <si>
    <t xml:space="preserve">헤드위그                                </t>
  </si>
  <si>
    <t>경련, 발작</t>
    <phoneticPr fontId="1" type="noConversion"/>
  </si>
  <si>
    <t xml:space="preserve">이벤트없음  응급  오시는길에 발작경련있었음    ** 입원안내서 드림 by 환    S)  - 초콜릿 먹은 후 침을 흘린적은 있으나  - 오늘은 평화로웠는데, 침이 많이 흘렸음  - 침많이 흘린 후에 코가 막혔는지, 머리를 흔들었음  - 신경증상이 있을시, 아이 이름 불렀을땐 반응 있었음  - Syncope는 아니고, 누워있으면서, 혀가 나온 반대쪽에 경련 잇었음  - 식욕, 활력 양호 / 배변, 배뇨 양호  - V/D : None / 기침, 콧물 : None  - 코가 촉촉한 정도였으나, 다른 특별한 문제는 없었음  - 구토는 종종하긴 하는데, 1달에 1번정도 함    O)  - Depressed / CRT &lt;0.5 sec / MM : pink  - T(38.6) / P(144) / R(36) / BP(120) / Hypersalivation  - PLR(+) / Menance(+) / 신경계 NRF  - Murmur G3 / No crackle  - Lactate(1.8) / D-dimer(0.1)   - CBC : 빈혈, 혈소판 감소  - S-chem : TP(5.1) / ALB(1.7)    A&amp;P)  - Partial Seizure  - 뇌내성, 뇌외성, 특발성등 감별이 순차적으로 이루어 져야 하며, 뇌외성원인에 대한 일부 원인에 대해서는 감별하고 있음 안내  - 익일 영상과장님 오시며, 복부초음파 및 심장초음파 필요시 진행 안내드렸으나, 비용부담이 있어, 심장초음파에 대해서는 약간 보류할 수 있겠음  - MRI 영상 촬영에 필요에 대해 안내 드렸으며, 입원하 산소처치로 발작여부 및 컨디션 개선여부 확인 필요 안내    - Diazepam 2.5ml IV 진행 후 partial seizure 보임  - 내복약(항경련제) 복용 후 발작은 보이진 않음  - Mannitol 0.5g/kg for 15min CRI 진행  </t>
  </si>
  <si>
    <t xml:space="preserve">이두나                                  </t>
  </si>
  <si>
    <t xml:space="preserve">찔끔이                                  </t>
  </si>
  <si>
    <t>설사</t>
    <phoneticPr fontId="1" type="noConversion"/>
  </si>
  <si>
    <t xml:space="preserve">설사약을 먹었는데도 설사가 멈추지를 않고 계속 심해지고 있고, 피까지 섞여서 나온다고 합니다.    1. 방사선검사 : 장내 gas 매우 심하게 차있는 상태  2. 혈액검사 : 특이소견 없음  3. 췌장염검사 : 음성  4. 분변검사 ; 세균과증식, 다량의 장점막세포 탈락함    장내 gas가 너무 많이 정체되면서 장운동성이 떨어지고 장의 기능장애와 염증이 동반되어 장세포가 탈락하면서 출혈이 발생하는것으로 보입니다.   장내 gas가 많아지는건 기관협착이 심해지면서 호흡이 힘들어 개구호흡을 하는과정에서 생길수도 있고, 요새 콧물이 많아지면서 호흡이 힘들어 그럴수 있을거 같다고 말씀드렸습니다.    다행이 구토증상은 없어서 물, 식이는 강급해주시면서 위장관운동촉진제를 써서 위장관 gas를 빼보자고 말씀드렸고, 만약 증상이 심해져서 구토가 생기면 입원치료해야한다고 말씀드렸습니다.   </t>
  </si>
  <si>
    <t xml:space="preserve">박용호**                                </t>
  </si>
  <si>
    <t xml:space="preserve">빙고                                    </t>
  </si>
  <si>
    <t>쇼크</t>
    <phoneticPr fontId="1" type="noConversion"/>
  </si>
  <si>
    <t xml:space="preserve">CC : 쇼크 (HCB)    S  -2pm경 차에 치인 후 10분 정도 방치된 듯  -의식, 자발호흡 있음    O  -semicoma / 점막창백 / 청색증  -BT(39.1), BP(160), HR(110)  -혈검 : high lactate / D-dim(1.3)  -방사선 : 경미한 간질침윤  -6시간 후 방사선 : 거의 동일함  -초음파 : no fluid  -ECG : no arrhythmia    A  -HBC에 의한 쇼크 및 경미한 비심인성폐수종  -뇌손상 가능성도 있음    ER  -기관삽관 후 산소공급  -fluid therapy    [주간 by 신]  -저녁 : RR(100) HR(140) BT(38.4) BP(120)  -mental : semicoma  -산소비강튜브로 교체  -폐출혈 및 장기손상 가능성은 적음  -뇌손상 가능성은 여전히 남아있음    * 금일 비용 미수납  </t>
  </si>
  <si>
    <t xml:space="preserve">한혜숙(박정배)                          </t>
  </si>
  <si>
    <t xml:space="preserve">에미                                    </t>
  </si>
  <si>
    <t xml:space="preserve">S)  - 자주 구토 함 1주에 1-2회  - 시니어 사료 먹음 / 양을 많이 먹거나 하면 바로 구토  - 구토 횟수가 많음 : 일주일에 1-2회 구토   - 활동량이 많이 줄긴 했음 : Grooming도 약간 덜함  - 코쪽으로, 이전에 막혔던 병력 있음   : 비강쪽으로 이상이 있는지 체크    O)  - Alert  - T(38.3) / P(150) / R(panting)  - No murmur / No crackle / BP(140)  - Rad : 장내 가스 충만 / 비강 NRF   - US : 방광내 결석(1.7mm)    - 전신상태 : NRF   - 피부 : Rt 가슴trunk부위에 원형 탈모,미란   - 눈 : 정상 / STT : OS(15), OD(15) / 안압 : OS(22), OD(23) / 안저 : NRF   - 구강 : 구취(+), Mild한 치은염   - 비강 : NRF   - 근골격 : NRF   - 심장 : NRF   - 호흡기 : NRF  - CBC : Stress leukogram  - S-chem : Crea(1.8)    A&amp;P)  - 신장 및 방광결석 관련하여 Recheck  (3개월 후)    : 방광내 결석이 자연스럽게 빠질 수 있으나, 지속적으로 결석 생기고 문제가 될 수 있으니, 소변검사 등 진행 필요성 안내  - Rt. Trunk에 물린상처 외용제(소독+연고) bid 적용  - SDMA 검사 의뢰  - 구내염, 구취 관련하여 구강관리 필요   : 구내염 내복약 처방  </t>
  </si>
  <si>
    <t xml:space="preserve">윤재희*10                               </t>
  </si>
  <si>
    <t xml:space="preserve">얼리/주얼리                             </t>
  </si>
  <si>
    <t xml:space="preserve">나이가 좀 있어서 혈액검사 원하셔서 진행함    - 별다른 이상은 없음    - PCV가 높음. 물 많이 먹여주세요    종합구충제 처방    네발에 지간습진 있어서 발바닥 털 밀어드리고 소독해드림  </t>
  </si>
  <si>
    <t xml:space="preserve">조미자                                  </t>
  </si>
  <si>
    <t xml:space="preserve">해리                                    </t>
  </si>
  <si>
    <t xml:space="preserve">초콜릿 점심에 160g쯤 섭취  지금도 구토증상계속잇음     S) 낮에 일본산 개구리 초콜렛 좀 사이즈가 큰것 하나 다먹음       1시간전부터 구토 시작 , 흥분      O) aus : murmur       심박 항진 : 측정불가       체온 : 38.5       흥분하면 기침       방사선       혈액검사     Tx) 활성탄         famo iv   P) 1일 입원 모니터링    CE) 1. 하루정도 입원하여 모니털링합니다.          2. 특별한 이상이 없으면 내일 퇴원합니다.         3. 방사선상  이상물체에 대하여 내일 방사선 찍어보고            내일도 이상하면 복부초음파 진행하기로 합니다.             복부초음파 필요시 보호자분께 연락요함  </t>
  </si>
  <si>
    <t xml:space="preserve">윌리                                    </t>
  </si>
  <si>
    <t xml:space="preserve">CC : 구토    S)  - 코타방스 안뿌려주시고. 수두에 바르는 사람 연고제로 교체했음  - 북어포, 무 + 쌀밥 섞어서 먹였음   : 구토 2회 진행됨 / 물 비스듬한 것(하얀 것) 1회 더 구토함  - 무른변(불그스름한 변, 점액변) 같이 보임   - 코타방스 바르고 못핥게 함 /  - 약간의 발작증상 의심 : 의식은 다 있었음 / 눈이 좀 이상하고, 동공이 불안정 했음  - 뇨스틱은 : NRF (집에서 찍으심)    O)  - B/A : HCT(58) -미약한 탈수 / Glo(5.1) high 만성염증 - 아토피 가능성 / BUN(34), P(7.5) high - 식이관련 상승 가능성  - cPL(+)    A&amp;P)  - 췌장염   - Maropitant SC 0.1ml/kg SC 진행  - 췌장염에 준하여 입원치료 진행안내드렸으나, 보류하심  - 내복약 BID, Intestinal low fat 급여 안내 / 혈액점액변 관련하여, Sucralfate 공복 bid 안내드림  - 지속적인 문제 보일시, 다시 내원하여, 다른 전신질환에 관련 추가검사 진행 필요 안내드림  </t>
  </si>
  <si>
    <t xml:space="preserve">최유진                                  </t>
  </si>
  <si>
    <t>구토, 혈변, 발열</t>
    <phoneticPr fontId="1" type="noConversion"/>
  </si>
  <si>
    <t xml:space="preserve">CC : 구토, 혈변, 발열    S  -평소식이 : 내발 오리감자(저녁이후) / 아침에는 항상 사료 안먹고 간식을 먹음  -3일전 족발 섭취  -1일전 계란찜 섭취  -오늘 아침 평소와 다르게 간식을 많이 안먹음  -귀가 후 구토(아침에 먹은 간식) / 설사(정상변 다량 + 혈액) 발견  -접종(-) / 내외부(+)    O  -40.6도 / 심박, 호흡 정상  -WBC : 16.3K (이전보다 상승)  -HCT : 51.6% (이전보다 상승)   -CRP : 87     [복부초음파 by Hyuna]  Findings  1. 결장림프절 비후 및 에코 저하  2. 좌측 췌장엽의 미약한 비후  Imaging Dx &amp; DDx  - Colitis  - Acute pancreatitis (mild)    P  -입원하여 탈수교정 및 대장염에 준한 치료  -발열이 호전되지 않으면 뇌질환도 의심해볼 수 있음  -내일 CBC, CRP 검사예정  -내일 8시 고한아선생님 상담 예정  </t>
  </si>
  <si>
    <t xml:space="preserve">최윤식(ref.서울종합)                    </t>
  </si>
  <si>
    <t xml:space="preserve">콩                                      </t>
  </si>
  <si>
    <t xml:space="preserve">7f 역 얼컷 귀꼬리 약욕 속눈썹 얼굴컷에 예민    - 소변을 잘 못보는 것으로 진료 원하셨는데 미용실에서 소변 엄청 많이 누었음    s) - 사료는 건강백서 먹이심. 사료는 소량씩 4번에 나누어서 급여. 사람음식은 안주시고, 가끔씩 간식정도만 급여하심.       - 식욕은 양호      - 구토나 설사 증상 없음      - 최근들어서 소변을 참았다가 한꺼번에 많이 보는 증상 보임    o) - alert      - no delayed skin turgo      - 혈압 148bpm      - 혈액검사 결과, bun 56, crt 2.2. 전해질, 인수치 정상      - 복부초음파 검사 결과, 방광 dorsal 내벽 irregular, 경미한 수준의 비후.       - 양쪽 신장피질 에코 상승 및 피질과 수실경계가 거의 사라진 상태. 신장 실질 내 미세 결석들.       - 양쪽 부신 크기 정상      - 소변 검사 결과, USG 1.008. 단백뇨+        A) CKD    tx) - cremezin 250mg bid po      - renal advanced (다음주에 재검시 드릴예정)      - 식이관리 ( 사료는 renal 사료로 한달에 걸쳐서 교체)        p) - 보호자분꼐 만성신부전은 완치가되는 질환이 아니고 평생 관리해야하는 질환임 말씀드리고, 현재 우리 콩이는 만성신부전 stage 3임 말씀드림      - 탈수되지 않게 항상 꺠끗한 물 급여.       - 식이관리는 저단백사료로 천천히 교체. 만성 신부전이 악화될경우 식욕저하까지 오기때문에 renal, k/d, heart&amp;kidney 등 여러브랜드의 신장 사료 급여 말씀드림      - 일주일후에 신장수치 재검 및 sdma 검사 말씀드릴예정       </t>
  </si>
  <si>
    <t xml:space="preserve">장혜미                                  </t>
  </si>
  <si>
    <t xml:space="preserve">장코코                                  </t>
  </si>
  <si>
    <t>구토 설사</t>
    <phoneticPr fontId="1" type="noConversion"/>
  </si>
  <si>
    <t xml:space="preserve">CC : 구토 / 치아 흔들림    S]  - 거품 구토 3번. 코 로도 나옴.     가끔 노란색 액체 구토. 오늘은 3번 있었음.   - 가끔 헛기침 있었음  - 특별히 스트레스 상황은 없었음.   - 배변 상태 양호. 오늘도 배변있었음.    - 사료 조금 먹음. 돼지고기 목살 익힌거 조금 주심.   - 물을 거의 먹지 않음.   - 접종 다 해주고 계심. 사상충은 안해주고 있으나 얼마전 검사시 음성이었음.   - 이물 섭취 가능성 전혀 없음.   - 혈액검사만 진행하기 원하심.     O]  - 청진시 Murmur G3.    - 체온 40.0도.  - 호흡 양호. 활력 양호.   - 혈액검사     CBC : WBC 증가(14.4)    전해질 : Na, Cl 증가 (151,125)    CRP 증가 (83)      P]  - 췌장염 가능성 등 안내드렸으나 주사처치나 입원 원치않으심.  - 내복약 3일분 처방함.  - 구토가 계속되거나 설사 등 소화기 증상이 추가적으로 나타나거나, 혹은 급격한 활력 저하 등을 보이면 내원하셔서 추가검사 받아보시길 권해드림.   - 심장관련 진료 받아보시기로 함.   </t>
  </si>
  <si>
    <t xml:space="preserve">신명숙*7                                </t>
  </si>
  <si>
    <t xml:space="preserve">1,334,900원 수납 -승희    1. 혈뇨  - 1주일전부터 혈뇨 / 소변에 섞여 나옴  - 배뇨곤란 없음  - 식욕활력 양호함  - 검사 차 내원    - 방사선: 방광에 결석 3개 확인됨    - 명일 방광결석 수술 예정  - 입원기간 3일 예상  - 결석 검사 및 항생제 감수성 검사 보내기로 함  - 내일 저녁에 면회오실 예정이며  수술 전 전화 및 아이 사진 카톡/수술 후 전화드리기로 함  - 전화는 따님에게 하면 됌    [복부초음파 by Hyuna]  Findings  1. 양측 신장의 결석 (양측 모두 3 mm 이하)  2. 방광 내 결석 (1.5 cm 이하 결석 3개)  3. 방광 벽 비후 (4.7 mm)  Imaging Dx &amp; DDx  - Urolithiasis  - Cystitis  </t>
  </si>
  <si>
    <t xml:space="preserve">조경희*7                                </t>
  </si>
  <si>
    <t xml:space="preserve">보슬                                    </t>
  </si>
  <si>
    <t xml:space="preserve">간식 36000원 같이 계산해주세요.    -잘지내고 있습니다.  -방사선 : 좌심이 종대? (no murmur)  -WBC 정상이나 림프구 비율 증가    :: D/C: : Eosino 6%, Neutro 30%, Lymph 64%  -다른 검사결과 NRF    * 4/19 3시 예약 : CBC    </t>
  </si>
  <si>
    <t xml:space="preserve">최순자                                  </t>
  </si>
  <si>
    <t xml:space="preserve">꾸                                      </t>
  </si>
  <si>
    <t xml:space="preserve">  - 전체 털이 모두 뭉침.  - 집에서 부분적으로 미용을 하시다가 탈모부위 및 발적부위 발견.  - 무마취 미용 상담도 원하심.    - 클리퍼가 잘 들어가지도 않고, 클리퍼 자극에 예민하여 무마취 미용 힘들것 같습니다.  - 탈모나 발적부위는 털이 엉킨것으로 인하여 발생된 것으로 보이나 다묘가정이므로 곰팡이에 대한 감별이 필요할 것으로 보임.    -&gt; DTM 배양검사 진행.    -&gt; 곰팡이 결과나올때까지 소독 후 연고도포 진행. 1일 2회.  - 마취전검사 진행    -&gt; 중성화할때보다 혈검결과는 양호한편.   -&gt; 마취 후 수액은 필수 아니고, 선택. 미용시 말씀해주시기로.    - 사상충 예방은 원치않으심. 주기적 검사 권유.  </t>
  </si>
  <si>
    <t xml:space="preserve">홍옥주                                  </t>
  </si>
  <si>
    <t>강직</t>
    <phoneticPr fontId="1" type="noConversion"/>
  </si>
  <si>
    <t xml:space="preserve">* 30만원 선납 - 박찬수    CC: 강직    S  -새벽 6시쯤  자지러지게 소리를 낸 후 사지강직  -의식식은 있던것 같으나 확실치 않음  -강직 상태에서 만지려고 하니 아파함  -어제 찹쌀도넛 2개 먹었음  -1~2개월 전 초콜렛 과자도 먹었음  -광견병 접종(+) / HW 예방(+)  -다른 지병 없음    O  -의식상태 정상 /보행상태 정상  -no murmur  -복통(-)  -혈검 : ALT(721) T-bil(1.2) D-dim(15.,6) P(2) K(3.4)  -U/A : 빌리루빈뇨(1+)    [복부초음파 by Hyuna]  Findings  1. 담낭 벽 두께 증가 및 담낭 근처의 소량의 복수 관찰됨, 인근 지방의 고에코성 변화 (CBD 정상)  2. 췌장 에코의 심한 저하 및 인근 지방의 고에코성 변화  3. 방광 내 소량의 슬러지 (벽 두께 정상)    Imaging Dx &amp; DDx  - Acute pancreatitis  - GB edema  - Focal peritonitis  - Cystitis    Comment  - 양측 신장의 medullary rim sign이 관찰되나 정상 소견으로 판단되며 급성췌장염에 의한 복막염 및 담낭벽 부종이 발생한 것으로 판단됨  - 간의 크기, 에코, 질감 모두 정상적으로 관찰됨    A &amp; P  1) 강직   - 신경증상을 유발할 만한특별한 원인이 확인되지 않음   - 간담도계 질환과는 관련없어 보임   - 뇌질환이나 혈전증 관련성은 남아 있음   - 입원 후 증상 없어 경과관찰    2) 황달   - 영상검사상 담도~췌장 질환 의심되나 증상은 없음   - 대증처치 하면서 경과관찰   - 3~5일정도 입원 예정 / 매일 T-bil, D-dim 검사예정   - 퇴원 시점에 spec cPL 예정    * 본원 유기견 분양받으셨던 분들이라 20% 할인  </t>
  </si>
  <si>
    <t xml:space="preserve">김명숙(ref.동물을)                      </t>
  </si>
  <si>
    <t xml:space="preserve">S)  - 복부에 탈장으로 의심하셨던 부분이 약 2-3년간 있었다가 올해 초부터 급작스럽게 커지기 시작함  - 올 여름 타병원에서 종양 의심된다고 말씀들음 (검사는 진행하지 않으심)  - 교통사고 한달전 : 둔부/복부쪽 타격 -&gt; 이후 배가 훨씬 많이 불렀다가 최근 약간 줄어든 것 같다고 하심  - 약 일주일 전부터 컨디션 조금 호전됨 : 식욕도 좋고, 산책 후 배변/배뇨도 양호한편 (실내에서는 배변 X)  - 배가 많이 불러져서 보행 많이 힘들어하는 편     O)  - PE  : HR 196bpm, BT 39.0도    - 혈검  : 특이소견 없음    - 방사선  : 복부 mass (margin 뚜렷하지 않음)    [복부초음파 by Hyuna]  Findings  1. 엑스레이검사시 관찰되는 종괴는 좌측 복부 전체를 차지하고 있는 피하의 종괴로 판단됨  2. 종괴 전체에서 혈류반응 관찰되지 않음, 종괴는 저에코, 고에코 등 부분적으로 다른 에코를 나타냄  3. 종괴와 복강 장기 사이에 복막으로 판단되는 구조물 관찰됨  Imaging Dx &amp; DDx  - Subcutaneous hematoma    A, P)  - 피하 혈종으로 의심됨 -&gt; CT 촬영 및 FNA 필요  - CT와 별도로 수술/입원비 대략 120-150만원 정도로 안내  - 가족분들과 상의 후 내원하시기로 함  </t>
  </si>
  <si>
    <t xml:space="preserve">유미환                                  </t>
  </si>
  <si>
    <t xml:space="preserve">열매                                    </t>
  </si>
  <si>
    <t>설사</t>
    <phoneticPr fontId="1" type="noConversion"/>
  </si>
  <si>
    <t xml:space="preserve">CC) 구토, 식욕부진    S)  어제 아침부터 몸이 뜨거운 것 같은 느낌. 어제부터 식욕부진, 간식은 먹음. 물만 먹는 상태. 배변은 연변. 오늘 새벽에 구토 1회만 보인 상태. 위액성구토 보임.   이전 사료에 의한 신부전. K/D를 오랫동안 먹였음.     O)  1. P/E  - 내원 당시 : 체온 39.8도, 수액 처치 후 체온 38.5도 -&gt; 퇴원 직전 체온 38.3도.  - 청진 상 NRF  - P 120, R 24  - 체표의 점상 출혈반점? 보임.     2. B/A  - CBC : WBC 증가  - S/C : NRF  - electrolytes ; NRF  - CRP : 84    3. X-ray  - 흉부 NRF  - 복부 : 흉요추 부위 ventra spur 다수 확인. 디스크 사이 공간 매우 협소.                                                                                                                                                                                                                                                                                                                                                                                                                                                                                                                                                                                                                                                                                                                                                                                                                                                                                                                                                                                                                                                                                                                                                                                                                                                                                                                                                                                                                                                                                                                                                                                                                                                                                                                                                                                                                                                                                                                                                                                                                                                                                                                                                                                                                                                                                                                                                                                                                                                                                                                                                                                                                                                                                                                                                                                                                                                                                                                                                                                                                                                                                                                                                                                                                                                                                                                                                                                                                                                                                                                                                                                                                                                                                                                                                                                  [복부초음파 by Hyuna]  Findings  1. 간 실질의 전반적인 에코 저하, 고에코의 작은 결절 관찰됨  2. 비장 실질의 5.1 x 8.1 mm 저에코 결절  3. 양측 신장의 크기 저하 및 피질의 고에코성 변화  4. 전립선의 대칭성 비후   5. 소장 점막층의 고에코 speckles    Imaging Dx &amp; DDx  - Acute hepatitis  - Hepatic nodular hyperplasia or adenoma  - Splenic nodular hyperplasia / Primary splenic tumor  - Chronic kidney disease  - Benign prostatic hyperplasia  - Lymphangiectasia / Gastroenteritis    A) Fever  - 수액 처치 진행 후 금방 체온 정상체온 회복됨. 우선은 장염에 준해 치료하고 또 체온 증가하면 내원하여 NSAIDs 처방할 수 있음.   - 장염에 준한 처치.  </t>
  </si>
  <si>
    <t xml:space="preserve">최진환                                  </t>
  </si>
  <si>
    <t xml:space="preserve">찡코                                    </t>
  </si>
  <si>
    <t>안구출혈</t>
    <phoneticPr fontId="1" type="noConversion"/>
  </si>
  <si>
    <t xml:space="preserve">cc) 안구적출, 남중, 스켈링   s) 오늘 수술 예정. 수술전검사 하고 들어가기로. 특이소견없으나 간헐적 포말성 구토 있음.   o) TPR- NRF, 청진- NRF, BP- hypertension      Rad- thorax- NRF      Blood work- 간수치 상승.     A) 수술전 상담- 전반적으로 괜찮지만 간수치 상승과 고혈압 소견 있음. 고혈압의 경우, 특이 소견없으므로 흥분에 의한 것일 수 있음. 주기적으로 모니터링 필요.     간수치 상승의 경우, 일단 간보호제 이주간 복용후 다시 재검해보기로. 계속 상승되어 있을 경우, 초음파등 정밀 검진 필요할 수 있음.       OP- 좌측 안구적출, castraion. 스켈링    - 안구적출- 안구 주위 염증조직 다량. 출혈량 많음.     - 스켈링- 어금니쪽에 중등도 치석. 특이소견없음.     P) 수술후 보호자 상담- 마취 깰때 구토 1회 빼고는 특이소견 없었음. 안구적출부위 출혈로 인한 피멍이나 부종 상당기간 지속될 수 있음.     오늘은 밴디지 유지. 내일 밴디지 제거후에는 냉찜질 해주실것 권장.     현재 상태는 괜찮으나 불안하시면 하루 입원하실 것 권장드렸으나 일단 데려가시기로.     내일 2시 리첵 예정      Rx) cepha, famo, silymarin, tramadol udca BID, prebicox sid for 3 days.      진통소염제는 3-7일 복용 예정. 간보호제는 2주 복용 예정.      </t>
  </si>
  <si>
    <t xml:space="preserve">김슬기                                  </t>
  </si>
  <si>
    <t xml:space="preserve">아루                                    </t>
  </si>
  <si>
    <t xml:space="preserve">등부위 mass 제거 및 스켈링    - 등부위 mass 전층제거 및 조직검사 의뢰함      치석    - 치석으로 인해 잇몸의 퇴축이 심함    - 아직 치아가 흔들리지는 않지만 치아관리 잘해주셔야할듯    흡입마취로 진행했는데도 마취회복이 늦은 편입니다.  하루 병원에서 모니터링 후 내일 퇴원하기로 하였습니다.   </t>
  </si>
  <si>
    <t xml:space="preserve">김해영                                  </t>
  </si>
  <si>
    <t>구토, 기력저하</t>
    <phoneticPr fontId="1" type="noConversion"/>
  </si>
  <si>
    <t xml:space="preserve">* 200,000원 선납하심 - 그림    S) 며칠 전 구토 1회. 헤어볼로 생각되었음.  4-5일전부터 구토 보이며, 설사까지 보임. 형태는 있는 연변, 항문 주위에 묻어있음.   활력도 떨어지고 식욕도 떨어짐. 식욕 절폐. 그 전에는 조금씩 먹었는데 어제 저녁부턴 아무것도 먹지 않음. 어제 낮부터 설사함.   먹는 것 바뀐 것 없음. 장난감 별로 좋아하지 않음. 이물 먹었을만한 경력 없음. 하루 2-3회 구토. 위액성구토.   산책묘 아님.     O)  1. P/E  - T 40.3, P 240, R 96  - 탈수 5%  - MMC pink, CRT &lt;1s  - pulse normokinetics  - 항문 주위 분변.    2. B/A  - CBC  - S/C  - electorlytes   - fPL : negative    3. X-ray  - 복부 방사선 상 상복부의 serosal detail 감소.    4. US                                                                                                                                                                                                                                                                                                                                                                                                                                                                                                                                                                                                                                                                                                                                                                                                                                                                                                                                                                                                                                                                                                                                                                                                                                                                                                                                                                                                                                                                                                                                                                                                                                                                                                                                                                                                                                                                                                                                                                                                                                                                                                                                                                                                                                                                                                                                                                                                                                                                                                                                                                                                                                                                                                                                                                                                                                                                                                                                                                                                                                                                                                                                                                                                                                                                                                                                                                                                                                                                                                                                                                                                                                                                                                                                                                                [복부초음파 by Hyuna]  Findings  1. 췌장의 비후 및 에코 저하  2. 췌장-내림십이지장 인근의 지방 에코 상승 및 림프절 종대와 에코 저하    Imaging Dx &amp; DDx  - Acute pancreatitis with focal peritonitis and reactive lymphadenopathy    A) duodenitis  - 임상증상, 초음파 결과를 종합 시 십이지장염의 확인되었음. 췌장까지 파급이 되었을 가능성 있으나 키트 상 음성 확인됨. 아직 진행중일 가능성 있음. 우선 십이지장염에 준해 처치 할 예정.  - 증상 완화되는 대로 퇴원 예정.    Tx)  - H/S + taurine + orni + 비타콤  - Famotidine 0.5mg/kg BID IV    Rx)  - AMC 62.5mg/cat bid po  - 베스타제 0.5T bid po    P) 입원.    </t>
  </si>
  <si>
    <t xml:space="preserve">마지현                                  </t>
  </si>
  <si>
    <t xml:space="preserve">장금이                                  </t>
  </si>
  <si>
    <t xml:space="preserve">Hx)  최초 본원에 내원 하셨다가 진단/치료 불만으로 타병원 (아마도 노원N동물병원)에서 진료 했다 하심. pimo 0.3, Furo 1.0 spiro 0.5 famo 0.5 doxy 5 bromhexine 1, bid. ramipril 0.125 sid  상당히 공격적인 태도.   cough, no history of pulmonary edema  Vomiting / Diarrhea : -/-  평소 dry cough    PE)  T39.5 P120 R30 BW2.42 BP140mmHg   CRT &lt;2sec  tracheal massage 시에 CC인 dry cough랑 일치  crt &lt;2sec  systolic regurgitant cardiac murmur grade 4    CXR)  기존 문제가 되었던 tracheal collapse 소견은 양호.  cardiac waist 소실   both sides cardiac enlargement (Subjective)  pulmonary vascular remodeling 심하지 않음     VHS=10.5, LA-VHS=2.1  Tram sign, mild-moderate bronchiectasis, bronchial pattern     ECG)  sinus rhythm  interventricular conduction disturbance  QTc=147.9 (Van de water)    US)  MR: Anterior &lt; Posterior    LVIDD: 2.59cm -&gt; LVIDDn  MV annulus: 4,34 cm  LA:Ao=1.54  rPAD=38.4  E peak velocity=0.9m/sec    DDx)  MMVD, bronchitis (bronchiectasis)    retching을 동반한 건성기침의 원인은 decompensated heart failure에 의한 pulmonary edema 소견으로 볼 수 없으며 empirical bronchitis Tx 실시. 2-3일 간격으로 F/U 할 것 (공격적 보호자).  한 달 간 처방/농도 titration 실시 예정  </t>
  </si>
  <si>
    <t xml:space="preserve">최원빈                                  </t>
  </si>
  <si>
    <t>파행</t>
    <phoneticPr fontId="1" type="noConversion"/>
  </si>
  <si>
    <t xml:space="preserve">김수정                                  </t>
  </si>
  <si>
    <t xml:space="preserve">앵두                                    </t>
  </si>
  <si>
    <t xml:space="preserve">노랗고 비린내 나는 외음부삼출물 3일전 부터 확인됨  음수, 식욕 양호함  지난 1월 비뇨기 진료시점이 발정시기였던 것으로 생각되나 정확하지는 않다고 하심  자궁축농증 확인 위해 내원     초음파상 1cm 미만의 확장된 자궁확인됨.  아직 CRP 높지않아 자궁내막염으로 진단함.    약물치료하면서 초음파 주기적으로 모니터링 하기로 함.    3일단위 내원해서 질소독(포비돈100배), 약처방, 초음파 보기로 함.    19일 3시 재검 : 자궁내막염재진,                        2/19 챠팅된진료내역 재진합니다.    </t>
  </si>
  <si>
    <t xml:space="preserve">이혜미                                  </t>
  </si>
  <si>
    <t xml:space="preserve">눈도 더 안좋아지는것같고 힘없이 자꾸 픽 쓰러진다고 하심  식욕도 없고, 변도 안보고 있다고 합니다.  배가 점점 부르는듯 하다고 합니다.    미열(39.6), 복압항진    1. 방사선, 초음파검사    - 매우 심한 자궁확장, 자궁축농증 확인됨  2. 혈액검사    - CRP 174로 매우 상승됨    - 빈혈    - 췌장염 음성, 다른 수치들은 양호한상태  3. 혈압 ; 190  4. 눈 : 전안방 출혈 및 시력없음 : 고혈압으로 인해 망막박리가 나타난듯  5. 유선종양 산발적으로 작은 종양들  퍼져있음, 유선 적출이 필요함    일단 자궁축농증에 의한 시력상실로 생각되며 빠른 수술이 필요합니다.  보호자분이 일단 하루이틀 생각해보시고 결정하신다고 합니다.  수술에 관련된 비용은 대략 120~150정도 생각하시면 됩니다.    내복약 원하셔서 처방해드렸습니다.   </t>
  </si>
  <si>
    <t xml:space="preserve">조미정                                  </t>
  </si>
  <si>
    <t>복부팽만</t>
    <phoneticPr fontId="1" type="noConversion"/>
  </si>
  <si>
    <t xml:space="preserve">1. 여아 중성화.  - 금식/음수 제한 확인.  (어제 자정부터 금식)  - 식욕/활력 양호.  - 배변/배뇨 양호.   - 특이사항 없음.     - T(38.5) P(164), R(42)  - 혈액검사 결과 : 양호.  - 흉부방사선 검사 결과 : 양호.  - 보호자께 전화드린후 마취 진행함.     - 마취 도입 및 회복 양호.  - 술 후 컨디션 양호. 마취 회복 후 보호자께 전화드림.   - 내일 오후 3시경 퇴원 예정.     - 퇴원 전 귀 검사 진행할 것.   </t>
  </si>
  <si>
    <t xml:space="preserve">김철민                                  </t>
  </si>
  <si>
    <t xml:space="preserve">돈나                                    </t>
  </si>
  <si>
    <t xml:space="preserve">S)  - 식욕, 활력 양호 / 배변, 배뇨 양호  - V/D : None / 기침, 콧물 : None  - 저번주 말부터 눈에띄게 다시 안좋아짐  - 내복약이나, 약욕같은것 진행하시지 않으심  - 발을 많이 핥음 / 배쪽부위도 많이 심해졌음  - 소양감 Severe / 등도 많이 가려워 함  - 전신적으로 발적도 심함    O)  - Alert  - 전신 피부 얇음, 전신적 Erythema Mild  - Trunk 배쪽부위, 4 발 모두 Erythema, Crust, Edema : Severe  - 염색현미경 : Demodex ++ / Cocci, Rod +++  - CBC : WBC(5.1) low  - S-chem : ALP(232)  - 발바닥 모두 농은 거의 없으나, 삼출물 다량 / Crust 다량 / Celluritis 심함    A)  - Demodecosis / Bacterial pododermatitis  - sus. Hyperadrenocortisism    P)  - 발등부터 발목까지 부종 심하여 소론 SC 진행 / 삭모 후 소독 진행  * 이버멕틴 희석액 PO sid   : 5배 희석액을 5일씩 0.25/0.5/0.75/1/1.25/1.5 ml까지 증량(0.1mg/kg = 0.25ml / 0.6mg/kg = 1.5ml)   : 신경증상, 비틀거림, 구토 발생시에는 중단하고 내원 필요  * Advocate : 2주 주기로 도포  * 집에서 엘리자베스칼라 필수적 착용 안내  * 내복약 7일분 / 헥시딘 소독 bid / 3일 후 재검시 상태확인 후 Benzoyl peroxide등 약욕 등 진행  - 부신피질기능항진증 의심 : 추후 초음파검사 및 추가적 혈액검사 재검사 필요 안내    ** 2월 15일 재진 안내  </t>
  </si>
  <si>
    <t xml:space="preserve">미코                                    </t>
  </si>
  <si>
    <t xml:space="preserve">499,000원 결제 -은희    1. 여아중성화 및 스케일링  - 금식시키고 오심  - 특이사항 없었다고 함    - 마취전 검사 특이사항 없음  - 여아중성화 및 스케일링 진행    - 마취 무사히 회복하였으며  내일 오전 11:30에 퇴원 예정  </t>
  </si>
  <si>
    <t xml:space="preserve">김홍재(ref.대학로)                      </t>
  </si>
  <si>
    <t xml:space="preserve">루카                                    </t>
  </si>
  <si>
    <t>설사</t>
    <phoneticPr fontId="1" type="noConversion"/>
  </si>
  <si>
    <t xml:space="preserve">CC) melena susp./설사/식욕부진    S)  피가 섞인 설사를 잔뜩 해놓고 움직이려고 하다 멈추고 가만히 있고 계속 그 상태    오늘 오전 약간 무른 변 봤었는데, 오후에 새까만 변. 여러군데 흘렸음. 항문 주위에 배변 많이 묻어 있음. 배변에 혈액이 묻어있는 것 같은 느낌. 점액변.   설사는 2일 전부터 보였음. 식욕부진. 이전만큼 먹진 않는 정도.   몸을 웅크리고 부들부들 떰. 구토는 없음.   간식으로 육포 먹였음. 평상 시 육포 불려서 먹였음.   식이 바뀐 적 없음.     O)  1. P/E  - T 39.0 P 180, R 42  - 청진 시 NRF  - 탈수 &lt;5%  - CRT &lt; 1s  - femoral pulse NRF    2. B/A  - CBC : WBC 증가  - S/C : NRF  - CRP : 증가    3. kit  - cPLI : negative    4. X-ray  - 복부 : 특이사항 없음.    A) 장염   - 우선 뼈나 금속성 이물은 확인되지 않으며 췌장염 rule out 되므로 일시적인 장염에 준해 대증치료.  - 증상 악화 시 내원하여 초음파 검사 및 입원 필요할 수 있음.    P) 이상 시 내원.  </t>
  </si>
  <si>
    <t xml:space="preserve">박한나                                  </t>
  </si>
  <si>
    <t xml:space="preserve">[야간 : 김영재]  - 특이사항 없음    [주간 by 박주형]  - 식욕 좋음, 배변은 확인되지 않음   - 혈검  : WBC 23.7, PLT 181  : ALP 654, ALT 305  - 심장사상충 양성; microfilaria 확인됨  : 치료 여부 보호자와 상담 진행하여 결정  : 금일 면회오지 않으셔서 내일 전화드릴 예정  </t>
  </si>
  <si>
    <t xml:space="preserve">장하람                                  </t>
  </si>
  <si>
    <t xml:space="preserve">[전화상담]  - 닭뼈 2마리정도 섭취.    S)  - 구토나 설사는 없었음.  - 먹는것을 정확히 확인 안됨.   - 활력 좋음.     O)  - no murmur / 복통없음.  - 혈검 : Na, K 상승 / HCT mild high  - 췌장염 음성    A)   - 닭뼈 섭취.   - 소화되는것 모니터링.   - 혈변, 구토, 설사 등 모니터링.     P)  - 모두 소화되어 배출될때까지 입원치료  - 방사선으로 모니터링.     ** 내일 검사 : 방사선 오전 오후 / 전해질.   </t>
  </si>
  <si>
    <t xml:space="preserve">이단비                                  </t>
  </si>
  <si>
    <t xml:space="preserve">010-4664-7202(남자보호자분)      * 사상충 주사  - HG 먹고 구토 있어서, 사상충 주사로 변경    * 스케일링   - 보호자분께서 스케일링 비용 4만원으로 안내받으셨다고 하셔서 감안하여 비용할인 진행  </t>
  </si>
  <si>
    <t xml:space="preserve">임소연*7                                </t>
  </si>
  <si>
    <t xml:space="preserve">새벽, 아침에 각 1회씩 노란색 거품 위액, 붉은 혈흔 약간 보였다고 함.  전날 먹은 사과도 구토물에 나왔다고 함.  완전한 설사는 아니지만 많이 묽은변 2회 봤다고 함.    구토 설사 이후, 컨디션 매우 떨어지고, 몸을 계속 떤다고 함.  밥, 물도 전혀 안먹고, 소변도 안봤다고 함.    갈비탕 갈비를 어제, 그제 먹음.  뼈는 없었다고 함.    신체검사상 복부팽만, 복부통증등 특이사항은 없음.    BT : 39.5  CBC : HCT upper limit  Chem : NRF  cPL : neg  Electro : hypo K    소화기증상, 열, 탈수, K 교정위해 하루 입원치료 합니다.  내일 1시쯤 경과전화드릴예정이고, 특이사항없음 3~4시쯤 퇴원하게 될 예정입니다. 상태악화 또는 개선없으면 방사선, 초음파 등 추가검사 할 수 있음을 안내함.  </t>
  </si>
  <si>
    <t xml:space="preserve">송지원                                  </t>
  </si>
  <si>
    <t xml:space="preserve">신비                                    </t>
  </si>
  <si>
    <t xml:space="preserve">S)  8월에 내외부 따로 진행하심.   5월말에 우측 백내장 수술 받음.   유선염이 발생한적 있어서 중성화 추천 받으심.     O)  - 치석 중증도  - 좌측 4 5번 유선 종양 매우 작은 것 여러개.   - 혈검 : 특이사항 없음.   - 방사 : 전반적 폐침윤 있으나 노령성 변화로 보임. 앞으로 모니터링 필요.  - 복초 :   [복부초음파 by Hyuna]  Findings  1. 담낭 내 슬러지  2. 비장 실질의 고에코 결절 (4.1 x 5.5 mm)  3. 좌측 신장의 미세결절  Imaging Dx &amp; DDx  - Splenic nodular hyperplasia  - Urolithiasis    A)  - 유선종양 좌측 345 제거술 + 중성화수술  / 필요시 스켈링 (상담후)    P)  - 비장 신장 결절 모니터링.   - 집에서 상의 후 수술 날짜 결정하기로. (전화주시기로함)  - 내외부 진행.   </t>
  </si>
  <si>
    <t xml:space="preserve">임영재                                  </t>
  </si>
  <si>
    <t xml:space="preserve">궁디                                    </t>
  </si>
  <si>
    <t>기침, 식욕부진</t>
    <phoneticPr fontId="1" type="noConversion"/>
  </si>
  <si>
    <t xml:space="preserve">CC: 기침, 식욕부진    S  -지난주부터 19일까지 타병원 호텔링  -22일부터 기침 및 구토 여러차례  -본원 내복약 투여에도 별로 호전되지 않음  -현재 식욕부진, 기침 지속  -오늘 새벽 3시 마지막 구토  -설사(-)    O  -빈호흡 / no murmur / no crackle  -혈검 : lactate(3.3) CRP(56)  -방사선 : 우측 중엽 폐침윤 상태는 동일    DDx  -asp. pneumonia  -kennel cough    P  -오연성 폐렴에 준한 입원치료 / 항생제 교체  -산소공급    * 금일 진료비 미수납  </t>
  </si>
  <si>
    <t xml:space="preserve">정현조                                  </t>
  </si>
  <si>
    <t xml:space="preserve">S)  1달전부터 배변이 힘들어함.   앉아있을 때 생식기부위를 아파함 - 어제부터  2년전 마지막 생리  다음다뇨 관찰안됨.   식욕 좋음.  구토 설사 없음.    O)  - no murmur  - 방사 : 좌측 복강내 비정상적 종괴 보임.   - 초음 : Lt.K. - 불균질한 좌신 피질 음영/calcification ++             좌심 후방에 다발성 낭종들이 관찰되고 난소나 자궁으로 추정됨.   - 혈검 : 백혈구 수치 증가 / CRP 약간 상승    A)  - 현재 증상과 검사를 종합해 볼 때 난소 종양+염증 또는 자궁 염증 동반으로 추정됩니다.  그러나 비장내 고에코의 낭종도 보이므로 개복 후 종양 종류에 따라 앞으로의 치료 방향이 변화될 수 있습니다. 난소, 자궁 종양일 경우 제거 후 조직검사와 생식기 호전상태 모니터링으로 진행예정이며, 다른 장기의 종양일 경우 생식기 질환에 관해서는 따로 치료가 진행될 예정입니다.    P)  - 염증에 준해 내복약 처방 / 생식기 소독약도포  - 금요일에 금식 후 내원하여 혈액응고검사 / 혈전검사 진행 후 수술 예정.   </t>
  </si>
  <si>
    <t xml:space="preserve">루비 순해요  호비 발톱날카로움, 진료시 문다고합니다  미냥 발톱날카로움  리온 순해요    예민해서 체중은 안쪽에서 체크해주세요    퇴실시간 : 4/27 오후 3-5시사이(9시 이전까지 오셔야 하는것 안내드림    신체검사    - 구강내 치은염 매우 심한 상태    - 마취하 스켈링 및 치아방사선, 조직검사 필요합니다.    - 혈액검사 진행      @ pm 10:30 보호자분 전화통화 &lt;-   - 애기들 잘 있는지, 힘들게 굴지는 않았는지 문의 전화    -&gt; 애기들은 잘 있는 상태이고, 자세한 것은 담당 선생님과 통화해보시라 말씀드림  </t>
  </si>
  <si>
    <t xml:space="preserve">이채영                                  </t>
  </si>
  <si>
    <t xml:space="preserve">이루                                    </t>
  </si>
  <si>
    <t xml:space="preserve">400,000원 결제하심 - 정원    - 아침 조금 먹음.  - 접종 완료.  - 전화로 결과 상담.  - 마취 전 검사상 특이사항 없음.  - 중성화 진행.  - 익일 퇴원 예정.    </t>
  </si>
  <si>
    <t xml:space="preserve">아둥                                    </t>
  </si>
  <si>
    <t xml:space="preserve">CC) 구토    S)   어제부터 밥을 잘 안먹고  오늘 몇차례 구토  물먹고 바로 분출형으로 갈색 구토 다량(사진 보여주심)  생리 끝난지는 한달정도 되셧다고 함  설사는 없음  활력도 비교적 양호    O)  CBC - WBC상승, HCT감소  CRP - 증가  SCHEM - GLO 증가  방사선, 초음파 - 자궁축농증 영상 보임  BT - 41.0    A) 자궁축농증이 강하게 의심됨    P) 원래는 자궁축농증 수술해야 하나  본 병원이 이전관계로 수술이 불가능하여  타 병원으로 가보시라 말씀드림   - 보호자분이 북악AH 에 직접 전화거셔서  전화 바꿔줘서 그쪽 수의사 선생님께 상태 말쓰드림  </t>
  </si>
  <si>
    <t xml:space="preserve">[주간 by 고]  - mental : depressed  - 자세변경 등 자극 시에만 barking, paddling. 1분정도 지속 후 중단됨.  - 좌측 후엽의 crackle 청진됨.  - dobutamine 적용 후 BP 100으로 유지. T 38.4 HR 108, RR 48     - B/A   CBC 상 WBC 양호. S/C NRF, lactate 정상.    CRP 증가  - blood smear : moderate toxic ( seg 75, band 22, lym 1, mono 1, eosino 1), PLT 10개    - 흉부 방사선 : 폐야 침윤 개선 없음. 심종대 확인됨.    A) pulmonary edema susp./ intracranial susp.  - 폐야 침윤 개선 되지 않는 바, furosemide CRI 적용. 0.5mg/kg/hrs  - 간헐적인 신경증상 보이는 바, pheno 2.5mg/kg IV BID 추가.  - WBC 양호한 CRP 증가되어 있으며 폐렴 예방 차 항생제 투약.  Cefotaxime 25mg/kg IV TID 추가.    P) 입원하여 계속 체크  </t>
  </si>
  <si>
    <t xml:space="preserve">박진희                                  </t>
  </si>
  <si>
    <t>중성화 수술</t>
    <phoneticPr fontId="1" type="noConversion"/>
  </si>
  <si>
    <t xml:space="preserve">CC : 남아중성화    - 식욕, 활력 양호 / 배변, 배뇨 양호  - V/D : None / 기침, 콧물 : None     - 사회화가 약간 덜됨  - 8hr 금식 및 음수제한 진행됨    - 귀를 많이 긁음   : 최근에 3일정도 부터 아이 스스로 많이 긁으려고 함   : 자주 털고 긁음 / 귀세정은 진행 못하심  - 염색현미경 : NRF   : 일주일에 1회씩 귀세정 진행 안내드림    - T(38.7) / P(168) / R(36)  - 수술 중 아이 고환 및 부고환의 혈관발달 많아, 출혈 약간 보임  - 마취 도입 및 회복 양호    - 술부 양호하나, 약간의 충혈 존재하여, 소염연고 도포 후 퇴원 진행  - 중성화 수술 후 주의사항 및 익일 후처치 안내  </t>
  </si>
  <si>
    <t xml:space="preserve">손정하                                  </t>
  </si>
  <si>
    <t xml:space="preserve">5F정 크라운 무슈 귀모양대로 발등올림 꼬리 엉킴추가 5천원-얼굴미용못하는편     미용비 미결제     4/7일 오전 11시 예약    예전에 혈액검사상 Alb 수치가 낮아서 재검사 진행함    - 수치 모두 정상으로 회복됨    치석이 심해서 스켈링 진행할 예정입니다.  </t>
  </si>
  <si>
    <t xml:space="preserve">나미란(ref.대학로)                      </t>
  </si>
  <si>
    <t xml:space="preserve">200,300원 결제하심     S)  - 퇴근해서 보니 바세린 작은 용기 1/5 정도 먹은것으로 보이고 설사 확인함  : 대학로 동물병원 갔다가 본원 소개 받고 내원  - 자동급이기로 급이하시는데 2-3일간 식욕 조금 떨어진 상태    O)  - PE   : BT 39.5도  : 항문주위 설사 흔적 있음    - 혈검  : ALP 경미한 상승 외 특이소견 없음    A, P)  - 바세린 소량은 큰 독성 일으키지 않으나 개체에 따라 소화기증상 정도는 차이 보일수있음  - 금일 입원하여 소화기증상 관찰 후 익일 퇴원 예정    [문자발송]  안녕하세요 원장님. VIP동물의료센터 내과팀장 박주형입니다. 금일 코코(나미란님)를 본원에 의뢰해주셔서 감사합니다. 늦은 시간이라 문자드려요~ 바세린섭취 후 내원한 코코는 혈액검사상 ALP 경미한 상승 외 특이소견은 없었습니다. 바세린은 독성을 가지고 있지는 않으나, 소화기증상의 정도는 아이들에 따라 다를 수 있어 우선 코코는 금일 하루 입원 처치하며 증상 모니터링 예정입니다. 내일 중으로 전화드리도록 하겠습니다^^   </t>
  </si>
  <si>
    <t xml:space="preserve">박정빈(박주연)                          </t>
  </si>
  <si>
    <t xml:space="preserve">아인                                    </t>
  </si>
  <si>
    <t>-그냥 간단힌 검진 원하심  -9시간정도 절식하고 내원  -스트레스 걱정으로 혈액검사로 할 수 있는 것만 진행    -TG(&gt;375) Chol(267) CREA(1.7)  -HW Ag(-) Aby(+)  -항체가 : 4/3/1    A &amp; P  1) moderate hyperlipidemia   :: 기저질환 보다는 식이영향 의심   :: 체중 감량 겸 고지혈증 개선위해 metabolic 급여 후 재검    2) HW Aby   :: 키트검사상 5분 직</t>
  </si>
  <si>
    <t xml:space="preserve">박미경(서울종합 refer)                  </t>
  </si>
  <si>
    <t xml:space="preserve">1. IVDD 의증  -몇년전부터 앉았다 일어나면서 신음소리, 척추뼈가 촉진됨  -5일전 산책중 뒹굴었음  -후지에 힘이 없어보이고, 주저앉음  -소변을 시원하게 보지못함  -보행은 하나 약간 힘이 없어보임  -양측 고유반사 경미하게 저하  -요추 전반적으로 back pain  -MRI 및 입원 원치 않으심  -IVDD 진행 위험성 충분히 고지하고 소론주사, 내복약처방  -레이저치료 실시    2. 고관절아탈구  -경미한 파행의 한 원인  -수술 원치 않음  -레이저치료 실시    3. 요로결석  -요관에 결석이 위치하고 있어 좋지 않음  -IVDD 증상 완화되면 복초, 소변검사, IVP 진행  -배뇨 철저히 모니터링 하세요    4. 심장  -현재 심질환이 우선 순위는 아님  -IVDD와 결석문제가 안정되면 심초음파    * 내일 7시반 예약 : 레이저치료  </t>
  </si>
  <si>
    <t xml:space="preserve">이나영                                  </t>
  </si>
  <si>
    <t xml:space="preserve">9/14 진료후엔 구토는 없었는데 기력이 없다고 합니다.    CC : 기력저하    S]  - 배에서 꾸르륵거리는 소리 나고 기력이 많이 감소함.   - 어제 닭가슴살 죽 : 낮 12시, 저녁 11: 30 먹이심.  먹는건 잘 먹음.   - 구토는 없었음.   - 기력이 하루종일 없는건 아니고, 중간중간 없음. 특히 산책시엔 활력 양호.     : 배에서 소리날때는 기력없고 밥도 잘 안먹음.   - 배변 : 형태는 있는 약간 무른변.  - 활동량 매우 많은 아이이며(매일 긴시간 산책. 등산도 함.)     이번 여름에 너무 더워서 한달가량 산책 못함.   - 오늘 아침엔 밥 안먹고 배에서 소리 나서 내원하심.     간수치/신장수치 확인 및 췌장염 검사 위한 혈액검사도 원하심.     O]  - 청진 양호/ 체온 38.9도  - Skin turgo 없음.  MMC pink, CRT&lt;1.5s  - 복부 촉진시 복압항진 없음.  - 분변검사 : 세균 과증식 상태.  - 혈액검사     CBC : WBC 14.5,  PCV 57.8 : 경미한 탈수 소견 보임.     Electrolyte, S-Chem, CRP : 양호    A]  - 스트레스성 위장염 의심.     P]  - 구충제 진행함.  - 활동량이 많은 아이였다면 한달간 산책못한 것으로 인한 스트레스가 있었을 수 있습니다. 혈액검사상에서 특이사항 없으므로 경미한 위장염으로 판단하에 내복약 및 장내정상세균총 회복을 위한 유산균을 처방합니다.     - 내복약 5일분 및 유산균(락토벳 7일분)    : Metronidazole 25mg/kg PO BID      Famotidine 0.5mg/kg PO BID      베스타제 PO BID    : 락토벳 7개     - 경미한 탈수 소견이 있습니다. 며칠 전 있었던 구토의 영향일 수 있으며 물을 많이 먹을 수 있도록 해주세요.     - 추가접종 : 9/2 예정이었으나 컨디션 회복후 진행하기로 안내드림.   </t>
  </si>
  <si>
    <t xml:space="preserve">노화정                                  </t>
  </si>
  <si>
    <t xml:space="preserve">  010-2374-2586 (데려오신분/ 동생분 번호)     - 07:30 바퀴벌레약(탑베이트) 섭취   : Hydromethylnon 성분 / DNA의 미토콘드리아를 파괴하면서 수분섭취를 방해 / 사람이 먹어도 무해 하다고 함  - Hydramethylnon was relatively nontoxic by the oral and dermal routes.   - The oral LD50s were 1131 to 1300 mg/kg for technical hydramethylnon and &gt;5000 mg/kg for the  formulations    O)  - Alert  - T(39.8) / P(144) / R(42)  - No murmur / No crackle  - Hypersalivation  - CBC : 혈액농축 심화 / 8% Dehydration  - S-chem : NRF    A&amp;P)  - Hydramethylnon 중독  - 섭취한지 시간이 2-3시간 지났기 때문에, 구토유발은 진행하지 않으며, 탈수 교정 및 소화기 자극에 대한 대증치료 진행합니다.  - 원내 수액처치 N/S 2folds, V/D : None    : 충분한 수화교정 후 퇴원 진행합니다.  - 집에서 식욕, 활력, 구토, 설사 모니터 안내  </t>
  </si>
  <si>
    <t xml:space="preserve">양승례                                  </t>
  </si>
  <si>
    <t xml:space="preserve">카오                                    </t>
  </si>
  <si>
    <t>재채기</t>
    <phoneticPr fontId="1" type="noConversion"/>
  </si>
  <si>
    <t xml:space="preserve">1. 스케일링 차 내원  - 금식시키고 오셨음    - 마취전 검사 양호  - 스케일링 실시   mild한 치주염 있음   치석 상태 grade2 정도  - 스케일링 후 폴리싱    - 양치 및 구강 관리에 대해 안내  - 보호자 지침서 드림        </t>
  </si>
  <si>
    <t xml:space="preserve">최진아(행복한 refer)                    </t>
  </si>
  <si>
    <t xml:space="preserve">다른병원다녀오심(장위동 행복한동물병원)  간이 좋지 않다고 설명들으심  검사결과가져오심  원래다니시던 병원이 오늘 쉬는날이라 오셨다고 하시고 따로 소개받으신건 아니시래요      CC: 식욕부진 / 구토    S  -1주전부터 식욕절폐, 기력저하  -2월 2일 행복한ah 진료 : ALP(1337) ALT(886) / 주사처치  -이후 헤파틱캔 먹었음  -2월 3일 수액처치  -기력이 약간 호전됨  -2월 4일 행복약ah 진료 : 컨베니아 주사 / 내복약 처방  -이후 구토 지속  -2월 5,6일 수액처치 받았음  -식욕부진, 구토 지속되고 호전되지 않음  -소변은 진노랑색 / 설사는 없음  -아프기 전에 치킨 약간 섭취  -TC 있다고 하심  -접종(-) / 심장사상충예방(-)     O  -기력저하, 복부팽만, 복압상승, 5% 탈수, mild pale MM  -BP(150)  -CBC : severe leukocytosis &amp; mild anemia  -CRP : high(58)  -electrolyte : NaCl 저하  -Chem: hyperBil, hyperGlob / high BUN, BG, ALP, ALT, amylase, lipase, P   -cPL : 진한 양성  -방사선 : 신장 및 방광결석, 복강 선예도 저하  -초음파 : 다량의 저에코성 복수, 장간막에코 증가  -복수 : 암녹색, Bilirubin(+++), neutrophil(+++), Bacteria(-)    A  -pancreatitis, peritonitis  -담낭 혹은 담관파열 가능성  -안정화 후 탐색적개복술 및 담낭적출 필요함    Tx  -famotidine 0.5mg/kg IV  -metoclopramide 0.4mg/kg IV  -cerenia 1mg/kg SC  -cefotaxime 25mg/kg IV  -metronidazole 7.5mg/kg IV  -tramadol 3mg/kg IV  -FFP 2vial IV CRI    P  -보호자와 상의하여 로얄AMC로 전원하기로 합니다.  </t>
  </si>
  <si>
    <t>구토,기력저하, 설사</t>
    <phoneticPr fontId="1" type="noConversion"/>
  </si>
  <si>
    <t xml:space="preserve">536,800원 결제하심     S)  - 어제 밤에 약 먹이고 괜찮았음.  - 아침에 바로 오기 직전에 뭔가를 먹는듯 보였으나 모두 구토.    O)  - BP 80 (응급처치 후 120)  - BG 30 (응급처치 후 80)  - 혈검 : severe azotemia, hyperkalemia, hyponatremia, CRP high, cPL pos.  - 복초    [복부초음파 by Hyuna]  Findings  - 자궁목, 양측 자궁각의 심한 확장 (최대 20.1 mm) 및 자궁벽 비후   Imaging Dx &amp; DDx  - Uterine complex (pyometra, mucometra, hydrometra)    A)  - Pyometra / Pancreatitis / Azotemia / Sepsis    P)  - 오늘 전해질, 혈당, 체온 조절 후 내일 수술 예정.  - 오늘 밤중 사망 가능성 / 술중 사망가능성 / 술 후 2~3일간 사망가능성 모두 안내드림.     </t>
  </si>
  <si>
    <t xml:space="preserve">김일영                                  </t>
  </si>
  <si>
    <t xml:space="preserve">덤이                                    </t>
  </si>
  <si>
    <t xml:space="preserve">  4시수술  : 양측 345번 적출 / 좌측 종괴제거  : 간단 스켈링 진행.     조직검사 의뢰.    술후 TLK 200ml.  </t>
  </si>
  <si>
    <t xml:space="preserve">러셀                                    </t>
  </si>
  <si>
    <t>중성화 수술</t>
    <phoneticPr fontId="1" type="noConversion"/>
  </si>
  <si>
    <t>기력저하, 복부통증</t>
    <phoneticPr fontId="1" type="noConversion"/>
  </si>
  <si>
    <t xml:space="preserve">600,000원 선결제 - 정원    1. 방광결석 수술  - 금식하였음  - 아직도 배를 만지면 통증 느낀다고 함  - 배변 배뇨 양호    - 마취전 검사 양호  - 방광결석 수술 실시  3개의 결석 제거하였음 / 결석 성분검사 의뢰    - 보호자분 전화를 받지 않아 카톡 남겼음  - 보호자분은 입원하는 동안 면회하지 않을 예정  - 안 오시는 동안 카톡으로 사진이랑 안부 남기기로 함  - 총 비용 120정도 안내하였음  - 술 후 부작용 등에 대해 설명  - 퇴원하고 나서도 방광염이 심하여 1-2달 정도  검사 및 치료 들어가야 할 수 있다고 하였음  - 뒷발 왼쪽 부분 많이 핥는다고 함, 입원하는 동안  보기로 하였음    </t>
  </si>
  <si>
    <t xml:space="preserve">조정녀                                  </t>
  </si>
  <si>
    <t xml:space="preserve">1. 치근단농양   : 눈 이상으로 내원   : 치근단 농양으로 확인됨   : 스크리닝 검사상 양측부신 종대 및 에코상승 확인되어 쿠싱 의심됨   : 임상증상으로 PUPD 있음   : 보호자분 비용문제 등으로 상위검사는 진행하지 않음   : 50만원에 치료 다 해달라고 요청하심   : 발치 10개 진행했고 좌측 비공으로 개통되어 혈액농성 삼출물 비강에서 확인됨   : 내복약 조제했고 눈쪽 세정은 오플록안약으로 하시도록 안내함   : 구강세정제 처방함   : 엘리자베스칼라 집에 있는거 장착하시라고 했습니다.     : 문진 후 추정나이 기재함   : 1주 뒤 재검    OP- 스케일링 및 발치     Anesth) premed- cefazolin, midazolam, butorphanol, induc- propofol, main- isoflurane, postop- 치주염      OP view) 매우 심한 치석 및 치주염. 치근이 대부분 노출되어 있고, PM, M 주위 gingival pocket에 음식물과 농성 삼출물 다량 존재.     스케일링 후, 치과 방사선 촬영하여, 치근단 농양 확인 후 발치      치근단 농양 유발 - 206,7,8,9, 발치      치아 흔들림- 101, 301,303,305,410,405        gingival pocket 에 미노사이클린 채워줌.   </t>
  </si>
  <si>
    <t xml:space="preserve">정연숙                                  </t>
  </si>
  <si>
    <t xml:space="preserve">277,000원 계산하심    구토가 지속된다고 내원하셨습니다.  강급을 해도 구토, 약을 먹여도 구토  5% 탈수소견 보임    1. 혈액검사상 pcv 상승이외에는 특이소견 없음  2. 범백 음성  3. 췌장염 음성    몇일 입원치료하면서 항구토제는 주사로 진행할 예정  만약 구토가 지속된다면 내시경 및 조영촬영까지 진행해야할수 있습니다.    </t>
  </si>
  <si>
    <t xml:space="preserve">고혜수(ref.대학로)                      </t>
  </si>
  <si>
    <t xml:space="preserve">댕이                                    </t>
  </si>
  <si>
    <t xml:space="preserve">S)  CC: 통증호소  HPI: 아침까지는 괜찮았다가 오후부터 만지면 깨갱하고 아파하고 털세우고 통증호소  통증호소 증상 이후로는 식욕도 떨어짐.  MED: 최근에 특별히 먹는 약은 없음.  ENV: 실내 생활  TRU: none    GC: 평상시 활력 식욕 정상.  MS: 평상시 보행 이상 없었으나 오늘 증상이후로 살금살금 걷고 기운 없이 걷는 것 같음.  RE: none  GI: none  SK: none  EENT: 외이염 자주 생기긴 했는데 현재는 괜찮음.  UG: 소변은 오늘까지도 정상적으로 잘 좀.  NV: none    O)  *Physical exam  NV: 요추부분 전반에 걸쳐 지압시 재현성이 뚜렷한 통증 호소.  그외 Postural reaction은 모두 정상.  Cranial N. test 모두 정상.  파행 없음.  Superficial pain, Deep pain에 반응 모두 정상.    *Lab exam  -CBC: N.R.F  -S-chem: N.R.F  -Elect.: N.R.F    *R-findings  -복부: N.R.F  -Axial bone: L3-4,4-5,5-6 Intervertebral space narrowing    A) 요추 L3-4,4-5,5-6에 IVDD 의심    CE) 현재 요추 디스크 탈출증이 높은 수준으로 의심이 되며 확진을 위해서는 MRI 촬영이 추천됨.(고려해보실 것 권유)  다만 오늘 검사상에서 드러나는 임상증상이 요통 밖에 없기 때문에 일단 약물치료에 대한 반응을 보는 것도 방법.    P) PDS 일주일간 먹고 재진하여 recheck.  -&gt; 보호자 사정으로 인해 일요일 내원 어려우셔 토요일에 내원 (AM 11:30) -&gt; 장과장님 부탁드립니다.          </t>
  </si>
  <si>
    <t xml:space="preserve">김지연                                  </t>
  </si>
  <si>
    <t xml:space="preserve">유선종양때문에 초음파 엑스레이 촬영원하심  고양이대기실에서 기다리고 계심    S)  올해 2월에 건강검진에서 자궁에 물이차있었음.   (건강검진 내용은 도리 폴더에 들어가있음)  배에서 꾸룩꾸룩거리고, 기포가 터지는것 같은 느낌.   사료에 대한 식욕 감소 / 간식은 잘 먹음.  배변 배뇨는 정상.   통증 호소는 없음.     O)                                                                                                                                                                                                                                                                                                                                                                                                                                                                                                                                                                                                                                                                                                                                                                                                                                                                                                                                                                                                                                                                                                                                                                                                                                                                                                                                                                                                                                                                                                                                                                                                                                                                                                                                                                                                                                                                                                                                                                                                                                                                                                                                                                                                                                                                                                                                                                                                                                                                                                                                                                                                                                                                                                                                                                                                                                                                                                                                                                                                                                                                                                                                                                                                                                                                                                                                                                                                                                                                                                                                                                                                                                                                                                                                                                                [복부초음파 by Hyuna]  Findings  - 양측 자궁의 심한 확장 및 액체 저류   - 복부 압박시 위험할 수 있어 신장, 부신의 관찰은 수술 이후에 진행    DDx  - Uterine complex (Pyometra)    방사 : Chest NRF         : Abdom 장내 가스 및 확장된 자궁  혈검 : 백혈구 상승 / 탈수 외 특이사항 없음.    P)  - OHE 수술 예정.  - 수술시 사망 가능성 말씀드림.  - 탈수교정 후 빈혈 발생 가능  - 수술 후 간 신장 수치 상승 가능성 있음.             </t>
  </si>
  <si>
    <t xml:space="preserve">정현화                                  </t>
  </si>
  <si>
    <t xml:space="preserve">시루                                    </t>
  </si>
  <si>
    <t xml:space="preserve">S)  구토한지 3일 - 먹은 거 다 구토. 물도 먹고 구토.  구토 전 설사 1회 / 그 후로 정상배변.   사료와 계란 노른자 정도. (최근에 보호자님 가방에 들어있던 계란을 껍찔째 먹은적 있음)    O)  - BT 39.7  - 복통 없음.  - 혈검상 특이사항 없음.   - 췌장염 음성  - 방사 : 위내 가스와 내용물 음영이 보이긴 하나 특이적이지 않음.     A&amp;P)  -  구토 지속시 시루 나이를 고려할 때 이물 가능성 있음.  - 일반 방사선상에서 보이지 않는 경우가 많아 내일까지 24시간동안 구토 지속시 조영검사 및 복부초음파 진행 예정.  - 내일까지 구토 안하면 좀 더 모니터링 진행할지 퇴원하여 집에서 보실지 결정예정.     [주간모니터]  - 캔사료 유동식으로 급여했을 때 식욕은 양호하고, 구토 없었음.   - 내일 구토 여부 보시고 오후 2시 이전에 보호자님께 전화주세요.   </t>
  </si>
  <si>
    <t xml:space="preserve">정화자(ref.이솝)                        </t>
  </si>
  <si>
    <t xml:space="preserve">    [refer.] 이솝 AH    주호소)  눈밑 농양    현증경과)   - 2일동안 압박시에 짓물같은 삼출물 조금씩.  - 칼라를 해도 뒷다리로 건드림.    - 소화기 증상 특이적으로 관찰안됨. / 호흡기 증상 없음.     O)  1. 신체검사  - Mental : alert  - T 38.9, RR 28/min  - BP 160mmHg  - BCS 5/9  - 우측 안와 아래 누공  - mild gingivitis  - 108, 309, 409 치아골절  : 108 치수강 노출   : 208, 309, 409 치아는 enamel층만 fracture.    2. 혈액검사  - Chemistry : 특이사항 없음.   - CBC : mild dehydration  - HW kit : negative    3. 영상검사  - CXR : VD 상에서 mild한 폐침윤이 관찰됩니다.  - dental radiology : 우측 상악 4번 전구치에서 치근주변 치조골 음영 감소가 확인됩니다.    - CT [보고서참조]    Dx/Ddx)  - Periodontal abcess    Treatment)  - Scaling  - Tooth extraction (우측 상악 4번 전구치) &amp; flap    - fistula flushing    Rx)  - 내복약   : Doxycycline 5mg/kg bid    Metronidazole 20mg/kg bid    Chymotrypsin 1mg/kg bid    Tramadol 3mg/kg bid    Famotidine 0.5mg/kg bid  : 구강소독약 (헥사메딘)    Tx)  - 수액처치 : NS * 1.5 fold  - 주사제   : Cephalexin 15mg/kg     Metronidazole 15mg/kg     Famotidine 0.5mg/kg     Tramadol 3mg/kg           </t>
  </si>
  <si>
    <t xml:space="preserve">박욱이                                  </t>
  </si>
  <si>
    <t xml:space="preserve">뿅                                      </t>
  </si>
  <si>
    <t xml:space="preserve">백만원 결제하심     아침 9시에 밥 먹이시고 오심.  오후 3-4시쯤 들어가기로 함.  수술 들어가기전에 한번, 끝나고 나서 한번 전화드리기로 하였음.    O)  - BP : 160  - 혈검상 특이사항 없음.  - 흉방 : 특이사항없음.    OP)  - 1.5cm / 1cm 결석 2개 제거.    P)  - 3~5일간 입원예정.   </t>
  </si>
  <si>
    <t xml:space="preserve">김희준                                  </t>
  </si>
  <si>
    <t>실신</t>
    <phoneticPr fontId="1" type="noConversion"/>
  </si>
  <si>
    <t xml:space="preserve">50만원 선납 (고한아)    CC) syncope 의심    S)  그제 닭고기 급여 후 목에 뭐가 걸린 것처럼 기침 보였음. 오늘도 기침과 함께 헛구역질 계속 보이다 경직되면서 쓰러짐. 당시 의식이 있었음. 쓰러지고 바로 회복됨. 1초도 안 되는 것처럼 느끼심. 차 타고 오면서도 계속 헛구역질 보이고 유연증상 보임.  본 증상 보일 때 약간 흥분 상황 이었음.  본원 이전 내원하고 나서 다른 질병으로 관리 받은 적 없음.   배변 양호. 구토 없음. 기침은 이번이 처음.     O)  1. P/E  - P 102, R panting  - 청진 시 좌우측 murmur G4, muffled sound. 폐음은 양호.   - BP 145    2. B/A  - CBC : NRF  - S/C : NRF  - lactate : 1.3  - D-dimer : 0.3    3. X-ray  - 흉부 : 심종대, 폐야의 전반적인 기관지 간질 침윤. lateral 상 연부조직 밀도의 동그란 음영 보이는 바 내일 재검 필요함.  - 복부 : 비장의 신장되어 있음. 비장종대되어 있는지 재검 필요함. 복부 전반적으로 지방 다수 확인됨.    4. Echo    5. 유선부 FNA    A) MR, TR, syncope., 폐야 침윤  - 심초 진행 중 서맥 확인되며 긴장하면 다시 심박 회복 확인됨. 미주신경성에 의한 서맥 가능성 있으며, atropine response test 필요함. 이로인해 syncope 증상 발생했을 가능성 있음. 이에 준해 theophylline 처방하였음.  - 심장약물 복용 시작.  - lactate 양호하였기에 호흡곤란에 의한 syncope일 가능성 적음.   - 체표 전반적인 mass 보이는 바 폐야의 침윤이 전이성일 가능성 배제할 수 없음. 익일 복부 초음파 촬영하여 종양 전이 가능성 배제해야함. 또한 유선 종양 FNA 샘플링 원활하지 않았기에 익일 초음파 유도하 FNA 가능할 시 진행 예정.    - 보호자 분, 어머님께서 슈나를 본인의 건강과 연관되어 생각하시므로 신중히 예후판정 원하심. 갑작스럽게 나빠지는 질병이라면 안락사도 생각하고 계심.  - 우선 심장병과 종양에 대한 정확한 감별 필요하며 익일 종양에 대한 재평가 진행 예정.  - 입원하여 하루간 기침 or syncope 증상 확인 예정.  - 진료비 70-80만원 발생 말씀드렸음.  </t>
  </si>
  <si>
    <t xml:space="preserve">오지은                                  </t>
  </si>
  <si>
    <t xml:space="preserve">** 건강검진    - 식욕, 활력 양호 / 배변, 배뇨 양호  - V : 새벽에 조금씩 함 / 늦은시간에 구토 / 노란 색 구토, 헛구역질 한 후 1-2회 /  한달에 많을때는 4번    : 자유급식 하고 잇음 -&gt; 제한급식 필요   - 간식 : Table food : 달걀 삶은거, 닭가슴살 삶은걸로 주심  - 피부, 귀 : NRF / 귀세정은 따로 해주시진 않으심  - 눈 : NRF  - 산책 : 잔디 밭에 놀러감 / 하루에 30분 정도  - 물은 잘 먹음     O)  - Alert  - T(39.6) / P(120) / R(36)  - No murmur / No crackle / BP(130)  - 전신상태 : NRF  - 피부 : NRF  - 눈 : 정상 / STT : OS(22), OD(20) / 안압 : OS(20), OD(18) / 안저 : NRF  - 구강 : Tartar ++  - 비강 : NRF  - 근골격 : NRF  - 심장 : NRF / 심장사상충(Neg.)  - 호흡기 : NRF  - CBC : NRF  - S-chem : Glu(125) / P(2.3) low  - Rad :  NRF                                                                                                                                                                                                                                                                                                                                                                                                                                                                                                                                                                                                                                                                                                                                                                                                                                                                                                                                                                                                                                                                                                                                                                                                                                                                                                                                                                                                                                                                                                                                                                                                                                                                                                                                                                                                                                                                                                                                                                                                                                                                                                                                                                                                                                                                                                                                                                                                                                                                                                                                                                                                                                                                                                                                                                                                                                                                                                                                                                                                                                                                                                                                                                                                                                                                                                                                                                                                                                                                                                                                                                                                                                                                                                                                                                                  [복부초음파 by Hyuna]  Findings  - 방광 앞쪽벽 두께 증가 (2.5 mm) 및 불규칙한 내벽    Imaging Dx &amp; DDx  - Cystitis    [종합적 소견]  1. 미약한 방광염 소견  2. 경미한 Plaque, Tartar : 6개월 후 체크 / 1년 후 스켈링     - 프로하트/FL 접종 진행완료  </t>
  </si>
  <si>
    <t xml:space="preserve">신정희(ref. 나래)                       </t>
  </si>
  <si>
    <t xml:space="preserve">[refer. 나래]    주호소)  - 후지마비   현증경과)  - 화요일에 발작 비슷한 양상 보임   : 20sec정도 3회, 의식은 명확함  - 마구 난리치는 건지, 발작인지 정확한 감별은 불가하나, 발작의 가능성 떨어짐  - 오늘 아침에 일어났는데, 뒷다리를 전혀 쓰지 못하고 걸었음   : 새벽에 계단을 왔다갔다 온 후 마비가 옴  - 이전부터 디스크 증상 존재했음 : 진통제 먹인 후 상태 양호 관찰됨  예방접종) All done   사육환경) 실내견    O)  1. 신체검사  - Mental : Alert  - T(38.8) , HR(158) , RR(36)  - BCS(5/9)  - MMC , CRT &lt; 1sec  - 탈수평가 : &lt;5% Dehydration  - 복압항진(-) / 복통(-)   - Back pain (-)  - Panniculus reflex (-) / Perineal reflex(+)  - Hindlimb ataxia, Proprioception(-), Deep pain(-)      2. 혈액검사  - 마취전 검사 NRF    3. 영상검사  - Rad상 : C23,C56 협소양상 / T1011 Calcification 및 협소 양상 /  L56 Calcification 및 협소 양상     Dx/Ddx)  - Intervertebral disk disease (IVDD)  - Fibrocartilaginous embolism (Ischemic myelopathy) (FCE)    A)  - IVDD G3    Tx)  - 수액처치 : N/S 유지  - Cage rest  - 주사제 : MPSS IV 4hr 간격   : 30mg/kg - 15mg/kg - 10mg/kg - 5mg/kg  Tapering 진행    P)  - MRI촬영 의뢰 : 10시30분 - 11시   </t>
  </si>
  <si>
    <t xml:space="preserve">미카                                    </t>
  </si>
  <si>
    <t xml:space="preserve">-식욕활력 매우 양호  -집에서 체온 38도 정도  -BT(39.2)  -혈검: HCT(38) 하락 / 나머지는 이전과 비슷  -안과: 양호    -약물 중단 후 큰 변화는 없으나 체온이 약간 상승하고, HCT 하락이 있습니다.  -4주후 리첵하겠습니다.    * 2/28 12시 예약 : 동일 검사  </t>
  </si>
  <si>
    <t xml:space="preserve">지현철                                  </t>
  </si>
  <si>
    <t xml:space="preserve">하맹                                    </t>
  </si>
  <si>
    <t>기침</t>
    <phoneticPr fontId="1" type="noConversion"/>
  </si>
  <si>
    <t xml:space="preserve">    HR 135  BP 110  혈검 : mild hypernatremia  뇨검사 : 등장뇨 (1.017), mild bacterial infection, pH8  피부 얇고, 거칠고 얇은 피모.   다음다뇨.     - 간수치 상승없고, 혈압 높지 않아 전형적인 쿠싱증상은 아니나, 등장뇨와 증상들 종합해볼때 쿠싱을 rule in-out 필요있어 다음주 검사 진행예정. (LDDST)  - 다음주 검사에서 애매한 결과 나올 경우 6개월 또는 1년뒤 재검예정.  - 음성나올경우 신장 또는 그 오 다른 질병에 대한 모니터링 및 주기적 검사 진행합니다.     ** 다음내원 3/22  - LDDST   - 오전에 윤지연선생님께 인계.  - 검사 후 7~8시 정도 퇴원예정.   </t>
  </si>
  <si>
    <t xml:space="preserve">1. 여아중성화/스케일링    - 마취전 검사 양호  - 마취 도입, 마취 중 특이사항 없음.  - 정상 회복.     A&amp;P)  - 여아 중성화 진행  - 스케일링 진행.  - 치은염 치료 위해 치과약 처방  - 3일간 호텔 진행합니다.      </t>
  </si>
  <si>
    <t xml:space="preserve">김동란                                  </t>
  </si>
  <si>
    <t xml:space="preserve">다니엘                                  </t>
  </si>
  <si>
    <t xml:space="preserve">(야간 by 홍)  - 호흡 컨디션 양호   - 호흡수는 활발하여 측정은 못함  - 소변 원활    [전화 면담 11:40]  활발 / 검사진행 예정에 있다고 전달.  검사는 예정대로 실시하되 오늘 15시경 퇴원 원하심.    [보정이 어려움]  PE  BW4.0, T38.0, P156, R80(no respiratory distress)  systolic regurgitant cardiac murmur G5   mild crackle in Lt. cranial  mild cyanosis   alert/active    CXR  [Oct31] VHS=12.1, LAVHS=2.7  [Nov01] VHS=11.8 LAVHS=2.6  decrased cardiac silhouette &amp; pulmonary infiltration    ECG   NSR  QTc=238.3msec    Echo  ruptured tendineae in both anterior/posterior mitral leaflet  severe mitral regurgitation   mild TR  LVIDDn=1.93  Mitral annulus=51.2mm  LA/Ao=2.02  E peak=112.2cm/s    Stage C, II HF (11/1)    Tx  내복약 처방.   1주 후 CXR / Rx titration    **다음내원일 : 11/8  - 심장재진/내복약        </t>
  </si>
  <si>
    <t xml:space="preserve">조아영(ref, 나래)                       </t>
  </si>
  <si>
    <t xml:space="preserve">1. 외이염  - 귀비전상 Brown ear wax 다량  - 소양감 조금 존재하며, 흔듦  - 외이염은 귀세정 및 외용제로만 진행 필요 안내   : 귀세정 3일에 1번씩 진행필요 / 연고 적용    2. 식욕부진  - 오늘 아침은 잘 안먹고, 억지로 달래서 먹임  - 귀아픈약을 일주일간 먹이다가 괜찮았었음  - 3-4일 전 구토, 이후 구토 없었음  - 배변, 배뇨 양호  - 설사도 안하고, 구토도 없음  - 일반사료 로얄캐닌 + u/d 6-7알 섞어서 불려서 주심   : 추가로 북어국을 끓여주심    O)  - Alert  - 복압항진, 복통 존재함  - Rad : 위내, 장내 가스 충만 / 우측 신장내 결석 존재  - US : 신장 피질,수질 에코 정상 / 신우확장은 보이지 않음    [복부초음파 by Hyuna]  Findings  1. 우측 신장 신우의 결석 (지난 검사시보다 크기 증가했으나 폐색 없음), 수질의 석회화 관찰되나 피질 에코, 신장 크기, 변연, 혈류반응이 정상적으로 관찰됨  2. 방광 벽 비후 (4.5 mm) 및 불규칙한 내벽 (결석은 관찰되지 않음)    Imaging Dx &amp; DDx  - Urolithiasis (RK)  - Cystitis    - 방광에 소변 적어, 소변검사는 진행 못함    A&amp;P)  - 우측 신장 결석  - 현재 신부전까지는 아닌 상태로 보여지나, 결석의 관리가 필요한 상태임  - 수술적인 부분도 필요할 수 있으며, 소변검사를 진행하고 나서 추후 검사 및 치료진행을 결정할 수 있겠음    ** 6월 18일 (토) 검사 재진     ** 병원비에 대한 비용이 너무 높다며 컴플레인 함   : 검사진행은 나래동물병원에서 진행해도 되는지 문의   : 어디병원에 가서든 아이 상태에 대해, 신장관련 검사를 진행하면서, 결석 및 신장상태에 대한 관리 및 유지가 될 수 있게끔 진행해 주시라고 안내   </t>
  </si>
  <si>
    <t xml:space="preserve">김혜련,채충정                           </t>
  </si>
  <si>
    <t xml:space="preserve">CC: 추가접종    [S]  - 활력, 식욕 양호  - 배변, 배뇨 양호  - 동거묘 연이와 내원    [O]  - 심장사상충 항체검사: 음성  - 혈액검사    : leukocytosis(Physiologic leukogram로 생각됨)    : RBC, HCT 상승(탈수 의심)    : globulin 높은 것에 대해서 염증, FIP, 골수종 의심할 수 있으며, 1차적으로 염증 판별을 위해 전신염증 탐색(복부초음파/치아검사 등) 가능하며, 자세한 판별을 원하는 경우 단백질전기영동을 실시해볼 수 있음    [P]  - 종합, 광견병 예방접종 후 안내사항 전달  - 프로펜더, 애드보킷 내드림  - 혈액검사 결과 메일 및 전화 통보 예정    : ray.chae@gmail.com    : 익일 오후 2시 이후로 전화드리기로 함    [문자발송]  안녕하세요, VIP 동물의료센터 수의사 송지은입니다.  다행히도 빌리, 연이 심장사상충 항체검사 결과 두 아이 다 음성 나와서 먼저 문자드립니다. 애드보킷 적용해주셔도 됩니다^^  접종 과민반응 관찰해 주시고, 내일 혈액검사 결과 관련하여 전화드리도록 하겠습니다. 결과 자체는 오늘내로 메일 보내놓도록 하겠습니다.  좋은 밤 되세요.  </t>
  </si>
  <si>
    <t xml:space="preserve">꿍디                                    </t>
  </si>
  <si>
    <t xml:space="preserve">- 보호자님께서 어디 다녀오느라 약을 한동안 먹이지 못했음  - 호흡 약간 빈호흡, 식욕 저하    O :  - 체중 400g 감소  - 우측 흉강 위주 흉수 및 복수 확인, 흉수 천자 30cc, 이후 재검사상 흉수 감소 확인  - 복부 방사선, 초음파 검사상 복수와  좌측 신장 앞쪽으로 석회화된 구조물 확인(이전부터 확인되던 것)  - CBC : HCT 22%로 하락(이전 24%)  - 기본혈청 : glob 높은 것 여전, A/G ratio 0.4  </t>
  </si>
  <si>
    <t xml:space="preserve">임은지                                  </t>
  </si>
  <si>
    <t xml:space="preserve">땅꼬                                    </t>
  </si>
  <si>
    <t xml:space="preserve">181,300원 결제 - 은희    S) - 1-2달전부터 상악, 하악 앞니 빠진거 확인하심       - 치아관리는 일주일에 4번정도 거즈에 치약뭍혀서 해주심       - 치아전반적으로 치석 소견보이고, 치주염도 의심된다고 하심       - 입냄세도 심한편.        - 최근들어서 기침증상 보임.        - nasal discharge 소견은 보이지 않음. 침흘림증상 없음       - 사료는 잘 먹음. 하루 2번 건사료랑 습식사료 섞여서 급여하심       - 구토나 설사 증상 없음       - 물은 잘 마심.       o) - 양쪽 상하악 moderate tartar. 양쪽 상악 작은어금니 tooth resorption. 치아 전반적으로 치주염 2기      - 청진상 no murmur      - 혈액검사 결과, wbc 27,000. pcv 59%. crt 2.2    p) - 신장수치 정상범위 상한치에 대해서 하루정도 입원하면서 수액처치 진행 후 crt만 내일 재검예정. 수치 여전히 정상범위보다 높을시에는 SDMA, 소변검사 진행예정      - 내일 11:30분에 보호자님 이주영선생님과 치과치료에대해서 상담 후 4:30경에 수술들어갈예정                        </t>
  </si>
  <si>
    <t xml:space="preserve">박소연                                  </t>
  </si>
  <si>
    <t>구토</t>
    <phoneticPr fontId="1" type="noConversion"/>
  </si>
  <si>
    <t xml:space="preserve">CC) 구토, 식욕부진    S)  오늘 아침에 밥 먹었는데 오늘 오후에 구토보임. 물만 먹음. 어제 다른 병원에서 i/d에 식욕 왕성하여 구매. 어제까진 구토 없었으나 오늘 구토 보임.   오늘 아침 배변은 약간 무른 정도.     O)  1. P/E  - 복부 촉진 시 NRF. 복압 상승 없음.  - skin turgor 양호. sticky mucous membrane : 5% 탈수.    2. B/A  - CBC, S/C : 경미한 탈수소견  - cPL kit : negative    A) Vomiting, anorexia  - 금일 구토는 공복성 구토일 가능성 있음. 보호자 분 많이 불안해하심. 따라서 하루 입원 후 구토 및 식욕 여부 체크할 예정.  - 본래 방사선 및 초음파 검사 먼저 추천드렸으나 보호자 분께서 타병원에서 췌장염 얘길 먼저 듣고오셔서 혈액검사 우선 진행하시는 것 원하심. 따라서 혈검 먼저 진행하였고 크게 이상 없음을 확인하였음. 이후 방사선 검사 원하셔서 익일 진행하고 연락 드릴 예정.    Tx)  - H/S  - famotidine 0.5mg/kg IV BID  </t>
  </si>
  <si>
    <t xml:space="preserve">김태연                                  </t>
  </si>
  <si>
    <t xml:space="preserve">200,000원 결제 - 승희    응급동의서 작성완료  CC) Cluster seizure    S)  경련 약 먹고 있으며, 한동안 경련 증상은 없었음. 3년 전부터 경련증상 보였음(5-6년령일 때부터 시작.). 2-3달 전 하루 내 3회 정도 cluster seizure 보인 적 있음. 그 병원에서 bid로 약 늘리라고 해서 그렇게 먹이니 괜찮아졌었음. 보통은 1-2분 지속되었음.  오늘 아침 경련 증상 보였고 또 약을 bid로 먹였으나 이후에도 circling 보이면서 회복이 되지 않았음. 이후에 2회 연달아 seizure 증상 보였음. 5분이상씩 유지되며 반복되었음.  MRI는 찍은 적이 없음. 간질약만 복용 중.   북악동물병원 진료중.(남자원장님.)    O&amp;A)    - 내원 당시 cluster seizure. 심한 유연. 청색증 보인 상태.  - 연구개노장으로 인한 유연 및 청색증 보여 기관삽관 실시하였고 Dexa 투약 하였음.  - T 37.1도로 내원하였으나 입원 관리 중 35.5도로 저하되어 가온 후 정상체온으로 회복.  - 내원 시 phenobarbital 5mg/kg IV, Diazepam 0.5mg/kg IV, mannitol 1g/kg/hr IV 실시하였고, 이후에도 경련증상 보여 diazepam 동일용량 1회, 1mg/kg IV, 추가 투약 이후에도 호전 없어 propofol 0.1mg/kg/min CRI 실시.  - 입원하여 경련 모니터링 실시.    ** 보호자 문진 시  경련에 의한 brain damage 너무 심할 경우 회복 불가능함. 우선 경련이 더이상 일어나지 않을 때까지 재울 예정임. 현재 상황을 봤을 때 심각한 뇌손상으로 인해 입원 중에 사망할 수 있음을 고지하였음.     </t>
  </si>
  <si>
    <t xml:space="preserve">김라진                                  </t>
  </si>
  <si>
    <t xml:space="preserve">소망                                    </t>
  </si>
  <si>
    <t xml:space="preserve">CC) 스켈링, 슬개골 수술 상담   S) 특이소견 없음.     PE- 상악 치아의 중등도 치석, 치은염.        - 양측 슬개골 탈구 - Rt 3, Lt 2    O) TPR- NRF, 청진 NRF      Chem- ALT 상승       CBC- leukocytosis       RAD- thorax- NRF            - Rt patella luxation, medial     A) periodontitis, patella luxation       마취전 보호자 상담 - 마취전 검사에서는 특이소견없으나, 간수치가 약간 상승되어 있음. 일시적일 수도 있으나, 간질환 초기일 수 있으므로 간보호제 복용후 재검 권장.     - 육안관찰시, 상악의 치석과 치주염, 치은후퇴되어 있음. 미노사이클린 치주낭 내 주사 권해드림.     - 슬개골 우측 탈구에 대해 안내. 활차구성형술과 TTT 방법 및 합병증 등 안내.       OP- scaling     OP view- 상악의 canine,PM3, incisor 주위의 치석과 치은후퇴 확인. 하악 치아는 NRF. 스켈링 후 미노사이클린 치주낭내 도포     P) 2주간 치주염 약 및 간보호제 복용. 2주후 간수치 리첵해서 여전히 높은 상태라면 간정밀 검사 받아야 할 수 있음.     슬개골탈구 수술은 스켈링후 컨디션 보고 예약하시기로 함.     2주후 서원장님 앞으로 예약하고 내원하실 예정     Rx 1) clavamox, metronidazole, tramadol, famotidine for 14 days    Rx2) 젠토닐 1/2T/ day for 14 days   </t>
  </si>
  <si>
    <t xml:space="preserve">호비                                    </t>
  </si>
  <si>
    <t xml:space="preserve">루비 순해요  호비 발톱날카로움, 진료시 문다고합니다  미냥 발톱날카로움  리온 순해요    예민해서 체중은 안쪽에서 체크해주세요    퇴실시간 : 4/26 오후 3-5시사이(9시 이전까지 오셔야 하는것 안내드림    구강검사    - 치석은 그다지 많지는 않음  혈액검사 진행  </t>
  </si>
  <si>
    <t xml:space="preserve">한민*7                                  </t>
  </si>
  <si>
    <t xml:space="preserve">루치                                    </t>
  </si>
  <si>
    <t xml:space="preserve">유선종양부위가 더 커지고 근처피부가 좋지않아 자꾸 핥고 긁고한다고 합니다.    종양으로 인해 피부가 않좋아진것보다는 아토피로인해 피부가 않좋고 종양부위랑 피부가 접히면서 더 가려움을 느끼는것 같습니다.    종양제거를 위해 검사 진행함    - 종양제거를 위해서는 유선의 전적출이 필요합니다.    혈액검사 ; 특이사항 없음  초음파검사 : 신장의 에코변성,   방사선상 약간의 심비대, murmur 청진됨    심장에 대한 평가후 수술계획 다시 잡는게 좋을것 같습니다.  다음주 수요일 3시로 예약  심장초음파검사 및 피부염치료 다시 진행할 예정입니다.   </t>
  </si>
  <si>
    <t xml:space="preserve">김현희                                  </t>
  </si>
  <si>
    <t xml:space="preserve">구리                                    </t>
  </si>
  <si>
    <t xml:space="preserve">S)  - 두달 사이 1kg 정도 빠짐  - 자율배식중인데 사료양이 눈에 띄게 줄어들지는 않은 듯함  - 활력도 그사이 조금 떨어짐 : 장난감으로 놀거나 하는건 잘하나 평상시 움직임이 이전보다 줄어듬 -&gt; 쉽게 지치고 최근 들어 쌕쌕거리며 호흡 가쁜 증상  - 배변/배뇨 양호, 소화기증상 없음    O)  1. PE  - HR 132bpm (muffled heart sound)  - tachypnea  - BP 130mmHg    2. 혈액검사  - CBC : 특이소견 없음  - S/C : CREA 2.2  - Lactate : 1.3    3. 영상검사  - pleural effusion, lung collapse      4. 흉수검사 (total ml?)  - Milky, opaque-yellow  - TNCC 8500  - TG &gt; 350, Chol 110  - neutrophils, small lymphocytes, macrophages  --&gt; chyle    A) Chylothorax   - 흉수 제거 후에도 우측 폐 전엽/중엽 aeration 되지 않음 -&gt; 만성 유미흉 가능성  - 유미흉 유발 기저질환 감별 필요.. 특발성 가능성 높으나 심초, 복초 필요함  - 흉수 천자 후 우측 폐 기흉 발생 -&gt; 공기 제거에도 지속적으로 차는 양상. 모니터링 필요  - 루틴 투약 고려 (VS팜, if not iHerb)      Rx)  - 식이 : metabolic/urinary (저지방사료)    P)  - 입원  : 기흉/흉수 모니터링, 복초, 수술 상담 고려  - 고한아선생님께 인계  </t>
  </si>
  <si>
    <t xml:space="preserve">박여민                                  </t>
  </si>
  <si>
    <t xml:space="preserve">버피                                    </t>
  </si>
  <si>
    <t xml:space="preserve">CC) MCT 전이 평가 위해 CT 촬영 차 내원 및 입원.    S) 집에서 특이사항 없음. 우측 후지 아파서 들고 다님.     O)  1. 마취 전 평가  - B/A : CBC, S/C, electrolytes NRF    A) MCT susp.  - MCT 가능성 높을 것으로 사료됨. 따라서 CT 촬영통해 전이평가 진행 후 수술 plan 세울 예정.    P) 입원하여 익일 CT 촬영 예정.   </t>
  </si>
  <si>
    <t xml:space="preserve">고귀남                                  </t>
  </si>
  <si>
    <t xml:space="preserve">600,000원 선납했습니다.- 승희    수술 전 후 꼭 전화달라고 하십니다.    - 마취전 검사상 특이사항 없음.  - 금식 확인.  - 수술 진행.   OP) 양측 3,4,5번 유선 제거, Inguinal canal 막음. Tension releasing.  - 우측 4번 1cm가량의 종양 조직검사 예정.  - 3~5일 입원 예정.  </t>
  </si>
  <si>
    <t xml:space="preserve">- 남아중성화 내원하심  - 금식완료    [O]  - CBC : leukopenia  - chemy : NRF  - Corona kit : 약한 줄 생성    [P]  - 백혈구 감소증이 나타나는 상태   : 감염성 질환 및 생리적상태, 골수문제 등의 문제점이 있을수있음   : 감염성질환검사는 일단 보류   : 한달 후 혈액검사 재검 하고 수술 및 기타원인검색 결정예정    ** 2월 15일 CBC재검  </t>
  </si>
  <si>
    <t xml:space="preserve">이유진                                  </t>
  </si>
  <si>
    <t xml:space="preserve">모조                                    </t>
  </si>
  <si>
    <t xml:space="preserve">김혜림                                  </t>
  </si>
  <si>
    <t xml:space="preserve">CC: 내외부기생충 예방    [S]  - 최근 이빨을 닦는 것을 굉장히 싫어함  - 앞다리 팔꿈치 부분 착색/각질부    : 오른앞다리 해당부위에 농 나옴  - 오른귀뿌리 앞쪽에 피부종괴  - 활력, 식욕 양호  - 배변, 배뇨 양호    [O]  - 치아: 오른쪽 윗송곳니 치은염    : 치석은 crown 5%  - 오른앞다리 착색부    : 녹인 치즈처럼 하얀 농 형성    : impression 염색 검사: 호중구, 대식구, 탐식된 구균  - 귀 피부종괴: 2.5cm X 2.5 cm    : FNAB 검사 : Mast cell 다량 관찰  - 마취전검사    : 방사선: 특이사항 없음    : 혈액검사: PLT(160)    [A]  - Mast cell tumor    : grade 2(size가 1~3cm 사이이므로 / 전이평가 아직 안 됨)  - 세균감염으로 인한 농형성    [P]  - MCT는 매우 침습적인 종양으로 광범위하게 외과적 절제 필요하다는 것 안내드림    : 수직이도 및 수평이도 일부를 절제하는 수술 필요    : 사랑이 나이가 아직 많지 않으므로 청력은 살릴 수 있도록 하는 방안으로 고려  - 전이됐을 가능성 있으며, 현재까지의 검사로는 알아낼 수 없음    : CT를 통해 2mm 이상의 전이병변은 평가할 수 있음  - 만일 전이가 확인되면 보호자에게 선택권 안내    : 보존적 치료    : 소극적인 외과절제    : 적극적인 외과절제 및 항암치료  - 원래 내원목적인 내외부기생충 예방 1회분 내드림  - MCT에 대한 FNAB 자극이 있었으므로 항히스타민제 SC 처치 진행    - 내일 2:30 CT 촬영 예정    : 보호자께서는 12:30분에 아이 맡기길 원함    : 마취전 검사는 진행하였으나, CT 및 마취 동의서는 아직 받지 못함  - 오른쪽 볼의 모낭 근처 피부 또한 MCT인 것인지 마취중에 FNAB 해볼 것을 보호자 원하심    : 국소림프절도 필요한 경우 진행해야 할 가능성 있음  - 이현아 과장님 앞으로 12:30(면담), 2:00(CT) 예약  </t>
  </si>
  <si>
    <t xml:space="preserve">루비 순해요  호비 발톱날카로움, 진료시 문다고합니다  미냥 발톱날카로움  리온 순해요    예민해서 체중은 안쪽에서 체크해주세요    퇴실시간 : 4/27오후 3-5시사이(9시 이전까지 오셔야 하는것 안내드림)    큰 노랑이 리온  고등어태비(코 점이 없는애) 루비 : 착함  고등어태비(코 문양) 미냥이  노랑태비 : 호비(호비가 예민함)    구강검사    - 치석 많은 상태. 스켈링 필요함    - 혈액검사 진행  </t>
  </si>
  <si>
    <t xml:space="preserve">성기순                                  </t>
  </si>
  <si>
    <t>파행</t>
    <phoneticPr fontId="1" type="noConversion"/>
  </si>
  <si>
    <t xml:space="preserve">CC) 좌측 CCLR, 우측 CCLR 수술상태 확인   S) 좌측 weight bearing lameness. 우측 보행상태는 좋음   O) TPR- NRF, 청진- NRF        RAD- thorax- NRF        blood work- NRF   A) 좌측 CCLR  P) 보호자 상담 by HAN    - lateral suture 에 대해 다시 설명. 인공인대이기 때문에 술후 늘어나거나 끊어질 경우, 다시 밀릴 수 있음을 설명. 우측은 수술직후보다는 밀리지만 수술 전만큼은 아니고, 보행상태 괜찮으므로 당장 재수술할 필요는 없고 모니터링 하기로. but 추후 인공인대 손상이 심해질 경우, 더 심하게 밀리거나 파행이 발생할 수 있고 이 경우, 재수술이 필요할 수 있음.     좌측은 CCLR 강하게 의심됨. 확진은 수술시 육안으로 확진. 인공인대의 문제점이 싫으실 경우, TPLO의 방법도 있으나 침습성 때문에 보호자 거부하심.     인공인대 적용할 경우, 마찬가지의 추후 인공인대 손상과 그로 인한 재발 가능성 있음을 설명. 추가로 관절 연골이나 반월판 손상 있을 경우, 회복이 더디거나 파행이 지속될 수 있음. 연골 손상이 심할 경우는 줄기세포나 PRP 로 완화하는 것 추천.     토요일 미용후, 일요일 오전 수술 예약. 비용에 대한 컴플레인으로 작년 우측 십자인대 수술비에 준해서 받기로 함. 술전검사 + 수술+ 3일 입원 해서 100만원. 약값, 퇴원후 검사비등은 별도   </t>
  </si>
  <si>
    <t xml:space="preserve">복동이                                  </t>
  </si>
  <si>
    <t xml:space="preserve">292,200원 결제     1. 끙끙 거리며 기력저하되어 내원  - 저녁에 시저 반통정도 먹음  - 물은 먹지 않음  - 아침에 지어가신 약 2시간 간격으로 2번 먹음  - 호흡 쌕쌕거리고 끙끙거린다고 함  - 어제 소변 1회 다량 보았음  - 어제 새벽 정상변 확인하였음  - 주워먹거나 장난감 가지고 놀지 않음  - 통증 느끼는 것 같다고 함    - BT 38.6 R panting 청진 양호함  - 복압 상승 조금 느껴짐  - 척추부분 촉진 시 끙끙거리나 다른 부분  촉진시와 비슷함  - 여러 검사 진행하자고 하였으나 원치 않으시고  진통제 주사 맞춰달라고 하였음    - Meloxicam SC  - 맞은 후에도 계속 통증을 느끼거나 식욕, 기력저하 시  내원하여 정밀검사 받아보도록 설명하였음      - 아침 6시 후지를 쓰지 못하고 질질 끈다고 내원  - 주사 맞은 후 통증은 완화된 것 같음  - 그러고 나서 무리한 행동 하지 않음  - 자는 동안 충격을 받거나 점프 등 없었음  - 안으려고 하면 아파하는 것 같다고 함    - back pain (+) 후지 deep pain(+) knuckling (+)  L 5-7부위 통증 느낌   - 혈액검사: 특이사항 없음  - MPSS 처치: 오전 8시 30mg/kg, 오후 10시 15mg/kg  - Famotidine IV, 내복약 먹임    - 오전 11:30 헬릭스 동물메디컬센터 MRI 예약  - 검사결과에 따라 내과적/외과적 처치 할 것이라고 설명  - 이주영 선생님에게 인계    </t>
  </si>
  <si>
    <t xml:space="preserve">채신영                                  </t>
  </si>
  <si>
    <t xml:space="preserve">졸리                                    </t>
  </si>
  <si>
    <t xml:space="preserve">침 흘리고, 기운이 없고, 심장박동 좀 느리고 비틀거리고 못 일어나기도 했음. 침 많이 흘림    S)  - 아이가 혼자 침대밖에 나갔다가, 시간 지난 후 아이 발견하심  - 갑자기 기운 없고, 침을 다량으로 흘림  - 발작같은 것은 아니었다고 하심  - 의식은 양호했음 / 보호자분 응답에 반응 했었음  - 내원전에는 식욕, 활력 양호 / 배변, 배뇨 양호 했음  - 다른 이물질 섭취나, 중독 가능성 없음  - 구토, 설사 : None / 호흡기 증상 : None  - 접종 All done   - 작년 8-9월 쯤 까진 심장사상충 예방 꾸준히 했었으며, 이번 가을 겨울에는 진행 X  - 계속 힘이 없는 상태였음. 아예 누워있었고, 20~30분정도 누워있는 사이에 그대로 변을 2번 봤음 (약간 무른 변)  - 3개월 때 코로나 장염 걸린 후 완치했음  - 그 이후에 기저질환이 있었던 것은 없음  - 심장이 조금 불규칙 하게 뛴적이 있다고 하심    O)  - Alert, PLR(+), Menance response(+)  - Hypersalivation / &lt;5% Dehydration  - MM : Pale / No murmur, 심박 불규칙 / BP(130)   - Lactate (4.3)  - CBC : NRF  - 전해질 : K(2.8) low  - S-chem : Glu(381) high / P(1.8) low  - Rad : 위 확장, Gas 충만 / NRF  -bp 130    A&amp;P)  - sus. Seizure / syncope(심박 불규칙)  - 혈당 높은 것과, 저인혈증에 대해서는 혈액검사 추가적으로 더 진행해야할 필요성 / 소변봤을시 뇨스틱 진행 필요  - 발작을 이미 한 후에 발견했을 가능성 있어, 입원하 발작 모니터링 진행 및 Vital sign 안정화 진행  - 1시 회진 후 주치의 선생님 결정되고 난 후 2시쯤 상담가능할 것이라 안내드렸으며, 2시 이후 내원해주신다고 하심  </t>
  </si>
  <si>
    <t xml:space="preserve">고수희*6                                </t>
  </si>
  <si>
    <t xml:space="preserve">67,925원 결제완료     미용비 미결제    모리/깜순 같이 왔습니다.    1. 배뇨곤란   : 식욕, 활력은 양호하나 배뇨 곤란 호소함   : 수 분 간격 꼴로 소변 보려고 하나 한두방울정도만 나옴   : 그러다가 한번씩 왕창 배뇨함   : 증상 나타난 지 수 개월 되었음    o)  - 방사선상 방광 내 다량의 radiopaque 결석 수 개 확인됨  - 신장 결석은 확인되지 않으며 신우확장 없음    a, p)  - 입원 하 마취전 검사 후 익일 수술 결정  - 내일 오전에 마취전 면회 및 상담 오실 예정  - 예상 입원기간 3-5일, 예상 입원비 150 전후,  - 보호자 사정 감안해서 10% 할인 안내드렸습니다.  - 결석 가져가고싶다고 하심    [주간 by 윤]  - 혈액검사상 경미한 탈수 외 특이사항 없음  - NH3 150으로 높게 확인됨   : 흉방상 소간증 확인됨    : HS 500ml + LOLA 10ml 유지2배로 공급함  - 소변검사상 다량의 구균집락, 염증세포 확인됨   : crystal은 확인되지 않았음   : 항감수 의뢰함      </t>
  </si>
  <si>
    <t xml:space="preserve">우성훈                                  </t>
  </si>
  <si>
    <t xml:space="preserve">1. 여아중성화  - 금식시키고 오셨음  - 식욕 활력 양호    - 마취전 검사 양호  - PM 5:00 수술 시작. OHE  - PM 6:00 수술 종료, 보호자분 통화 완료    - 명일 오후 7시 퇴원 예정  </t>
  </si>
  <si>
    <t xml:space="preserve">최은주*10                               </t>
  </si>
  <si>
    <t xml:space="preserve">-지질대사 이상 관련 기본적인 혈검 진행  -절식 후 내원  -검사결과 특이사항 없습니다.  -각막의 지질침착은 식이영향 가능성이 높습니다.  -로우팻 사료 시도해보시고, 1~2개월간 저지방식이 급여하며 경과관찰  -지질침착의 경우 보통 잔존하나 경우에 따라 소실되는 경우도 있습니다.  </t>
  </si>
  <si>
    <t xml:space="preserve">양승은                                  </t>
  </si>
  <si>
    <t xml:space="preserve">7역 크라운 귀 꼬리 양치도 해주세요.    미용후 잇몸진료/내복약 처방(상태체크 후 내복약 처방 변경)     언니분과 통화완료-승희    s) - 내복약은 거의 4달에 한번씩 처방받아서 먹이심      - 구토는 쪼꼬 상태 안좋은날 사료 소화 된채로 간헐적으로 보인다고 하심      - 변상태 양호      - 식욕 양호. 활력은 약간 줄어든 상태.       - 얼마전에 자면서 코골이 증상 보임.       - 헬시마우스는 물에 섞여서 급여하고계시다고 하심    o) - bcs 2.5/5      - 청진상 no murmur      - no delayed skin turgo      - 치아 전반적으로 severe tartar + 치주염 3기 이상. 특히 양쪽 상악 PM4는 bifurcation 드러나있는 상태      - 혈액검사상, ALP 398, GGT 21    p) -보호자님꼐 이전에 높았던 간수치들은 현재 정상범위 내 있고, ALP/GGT 수치 상승은 담낭염이나 간담관염 때문일 가능성 높으므로 복부초음파 검사 필요함 말씀드림      - 이전 검사에서 담낭내 담석도 있던 상태이므로 복초 보기 전까지는 UDCA 처방중단.       - 추후 복부방사선 검사진행 후, 치과치료에 대해 상담할예정.                                  </t>
  </si>
  <si>
    <t xml:space="preserve">애교                                    </t>
  </si>
  <si>
    <t xml:space="preserve">나래에서 혈액검사 진행하심    - 신장수치가 높아지고 빈혈이 있다고 하셔서 스테로이드 주사를 맞고나서 식욕이 돌아왔었다고 합니다.    - 그이후 다시 식욕부진과 구토가 있어서 오늘 다시 나래병원 가셨다가 본병원으로 다시 내원하심    1. 전해질검사    - Na, Cl 저하    - K 매우 상승    2. 혈당 ; 97    3. 췌장염검사 : 음성    4. cortisol(basal) : 0.5이하    addison으로 진단합니다.    수액처치, dexa 주사 및 입원치료합니다.   </t>
  </si>
  <si>
    <t xml:space="preserve">정원화                                  </t>
  </si>
  <si>
    <t xml:space="preserve">오로르                                  </t>
  </si>
  <si>
    <t xml:space="preserve">s) - 오늘 아침에 금식하고 오심.       - 어제 구토나 설사 증상 없음.     o) - 청진상 no murmur      - 혈액검사상, pcv 51%(탈수). Crt 1.8      - 양쪽 상악 어금니 moderate tartar + 치주염 1기.    p) - 혈액검사상, 2년전에 비해 crt 수치 상승하고 탈수소견보여 초기신부전 진단위해 SDMA 검사진행.      - 내일 퇴원은 5시에 송지은선생님이 진행해주실예정.      - 퇴원시, 피부 소독약만 챙겨주세요. 하루 2번 병변부위 소독. 다음주 일요일에 주치의 앞으로 봉합사제거 예약 잡아주세요.   </t>
  </si>
  <si>
    <t xml:space="preserve">이윤경                                  </t>
  </si>
  <si>
    <t xml:space="preserve">눈물이나요    S)  몇일전부터 한쪽눈에서 눈물이 나기 시작.   수영장에 놀러갔다 옴. 수영장에는 안들어감.   만지지는 못하게 함. 깜박이거나 비비지는 않음.   간헐적 산책 / 진드기 예방 안하심.     O)  - OD : 심한 결막충혈 및 부종, 통증            안충 다수 관찰됨.   - 형광염색 : NRF  - 마취전검사 : 심한 탈수 (PCV 68%)  - 구강내 유치 송곳니4개, 앞니2개, 약간의 치석    A)  - 안충감염  - 잔존유치  - 탈수로 인한 PCV 증가가 의심되나 기타 다른 질환 가능성도 있어 증상발현시 검사 필수.    Tx.  - 안충제거  - 유치발치  - 스켈링은 무료로 진행해드림.       P  - 마취 회복시 매우 예민해진 상태를 보여 오늘 1일 주의깊은 관찰이 요구됩니다.   - 1주간 안약 점안. 포러스 안약 1일 2회. 인공눈물로 세정 후 안약점적.  - 1주간 칼라 적용.   - 안충 재발 가능성 설명드림.     ** 9/3  - 눈 재진 / 구강체크.   </t>
  </si>
  <si>
    <t xml:space="preserve">양선영                                  </t>
  </si>
  <si>
    <t xml:space="preserve">** 남편분 연락처 : 010-9096-9472  로 연락드려주세요.    - 금식 확인함.   - 식욕/활력 양호. 배변/배뇨 양호.  - B/A : 경미한 탈수소견(PCV 58.2%) - 수액처치 N/S 2 fold.  - 남아중성화     : 한쪽고환 피하 잠복 확인함.  - 구강상태 : 잔존유치 확인됨. 스케일링 필요.    : 스켈링 99,000원      유치발치 송곳니,어금니 22000원씩. 대략 10만원예상      20만원 가량 추가됨 안내드림.  - 총 60만원 예상. 하루 입원. 내일 오후 4시 데리러오실 것.     - 호흡마취 진행.  - 남아중성화(피하잠복) 완료.   - 유치발치 : 상악 송곳니 2개, 어금니 3개. 총 5개 진행.  - 스케일링 진행함.  - 마취회복 양호. 컨디션 양호.   - 보호자 상담 및 면회 진행함. (발치한 치아 가져가심)    - 저녁처치 : cefa 0.1ml/kg iv,  tramadol 0.06ml/kg iv     [내일 퇴원 예정] 박주형선생님께 인계하였습니다.  - 오후 4시경 오실 예정.   - 퇴원시 :     1) 환부소독 (남아중성화 및 잠복고환 제거 부위)    2) 구강소독    3) 넥칼라 새것으로 교체.    4) 의국뒤쪽에        보호자 안내서, 청구서, 내복약 3일분. 피부소독약, 구강소독약(헥사메딘) 챙겨놓았습니다.    5) 청구되어있는 총 금액 결제진행예정입니다.     6) 일주일 후 술부재진 및 실밥제거 예약.         다음주 수요일(8/24)에 예약 부탁드립니다.     감사합니다~~      </t>
  </si>
  <si>
    <t xml:space="preserve">요미                                    </t>
  </si>
  <si>
    <t xml:space="preserve">  발바닥 염증 아직 있음.   턱드름 발생.   10역 장화 꼬리방울 얼컷     1. 미용마취  - 마취전검사    : crea 전보다 감소했으나 아직 높은상태이므로 신장관리 필요합니다.    2. 발염증  - 염증부위 각화되어 미용 후 벗겨짐. 제거된 후 상태 양호  - 현재 더 부드러운 모래로 교체해주심.     교체 후 지간염 재발여부 모니터링 필요합니다.    3. 입주위피부염  - 윗입술 염증 및 비후(rodent ulcer 가능성 있음.)  - 전반적인 치은염, 경도의 치석   : LPGSC 가능성도 있고, 스켈링도 필요함.   -&gt; 내복약 처방하고, 내복약 길게 복용해야한다고 안내드림. 구강 소독은 힘드시다고 함.     ** 재진 : 8/3  - 발염증 / 입 피부염 재진                           </t>
  </si>
  <si>
    <t xml:space="preserve">김원술                                  </t>
  </si>
  <si>
    <t xml:space="preserve">[야간 by 조]  - SRR(24~30)  - 깨어있을때는 헥헥대는 증상 지속됨  - 정상배뇨  - 배변 없음  - 자발 음수 보임(밤사이 반그릇 정도)    [주간 by 신]  -RR : 15~24  -정상배뇨 확인  -면회시 식욕 양호  -혈검: 신장수치 비슷  -수액 투여 후 내일 혈압 측정하고 퇴원 예정  -다리 불편해해서 정맥라인 교체  </t>
  </si>
  <si>
    <t xml:space="preserve">서은비(ref.서울종합)                    </t>
  </si>
  <si>
    <t xml:space="preserve">처럼                                    </t>
  </si>
  <si>
    <t>- 췌장염 음성, 통증, 알부민 저하, WBC 3만 4천, IVDD 관련 주사처치, 구토, 왼쪽 등 mass 확인, 헐떡임    - 3일전 처음 발생, 걷지도 않고 움직임이 없어 내원   - 6개월전에도 가만히 있으며, 반응 없이, 우울증과 같은 증상 일주일 지속되었었음  - 의뢰병원 혈액검사 결과  - 혈액검사 alb 2.1, alp 125, alt 29, amyl 1159, T.bil 0.3, BUN 10, Ca 10.0, P 3.8, Crea 1.</t>
  </si>
  <si>
    <t xml:space="preserve">고옥선                                  </t>
  </si>
  <si>
    <t xml:space="preserve">CC: 경련, 기립불능    S)  - 1년전에 머리를 흔드는 경련 증상 처음 있었다고 함(짧게)  - 이후에도 간혹 그런 증상 보여서, 여러병원에서 검사 진행했으나, 특별한 문제 없었다고 들음  - 오늘 밤 11시경 머리를 흔드는 경련 증상 보이기 시작했으며, 기립불능 증상도 함께 나타남  - 통증이 심한것처럼 헥헥거림  - 평소에는 몇분정도 후면 멈췄는데, 오늘은 몇시간 동안 증상 완화 없어서 내원  - 의식상태는 양호했음  - 구토, 설사 없음  - 동거견 1마리  - 경련 보이면서 배뇨 없었음    O)  - Alert  - 내원시, 보호자분이 말하는 경련증상은 보이지 않음  - 대퇴동맥압 양호  - PLR(+/+), menace(+/+)  - 사지 UMN sign, 고유반사(-), deep pain(+)  - HCT(60.2)  - Na(151), Cl(121)  - D-dimer : 1.3      [보호자 상담 by 조]  - 현재 기립 불능과 경련 증상 관련 하여, 스크리닝 검사상 특이사항 보이지 않음  - 오늘 수액처치와 대증처치 진행하며, 내일 신경계 관련하여 MRI, CT 촬영 진행 예정  - MRI 결과 통하여 치료 방향 결정할 수 있으며, 오늘 밤사이 추가적인 증상관찰과 배뇨 모니터링 예정    [야간 by 조]  - 사지 강직은 서서히 풀림. 정상적인 보행은 힘드나 기립 가능  - 8시경 전신 tremor 증상 시작됨  - 8시 20분경 배뇨 1회      안녕하세요 VIP  동물병원입니다.   복순이는 현재 기립 가능하며, 사지 감각도 보이고 있으며, 배뇨도 했으나, 경련 증상이 다시 보이고 있는 상태입니다.  이와 관련하여 상담드린 대로, 상위 영상검사 진행하여 원인파악이 필요할 것으로 보입니다.  영상센터 예약 후 연락드리도록 하겠습니다. 감사합니다.     [ 보호자 상담 by 주영 ]  - 보호자분의 사촌이 여의도 동물병원에서 간호사로 일함.  - 그 분께서 MRI촬영해도 아무것도 나오지 않는 경우다 많다고 들으심.  - 아이 상태도 좋지 않는데, 굳이 마취를 해 가면서 MRI촬영을 해야되나 여쭤보심.  - MRI 필요성 설명드리고, 컨디션 올리고라도 꼭 하시는 게 좋다고 하심.  - 지금 당장은 여유도 없어서, 일단 아이 컨디션 좋아진 후 진행하신다고 하심.    [ 주간 by 주영 ]  - 감압 처치   [1] Furosemide : 1mg/kg   [2] Mannitol : 0.3g/kg  - 감압 처치 후 Tremor 어느정도 해소.  - 내복약 처방하면서 내일까지 상태 본 후 퇴원 예정.  </t>
  </si>
  <si>
    <t xml:space="preserve">228,000원 결제    CC: 신장수치상승/식욕부진/구토  진료받았던 병원에서 식욕부진/구토 시작되면 신수치 다시 검사해봐야된다고 하심  그병원가면 원장님 부재중이 너무 많아서 이쪽병원으로 내원    [S]  - 4일전 병원에서 신장수치 검사 받으심   : 한달전(2.1) 보다 (3.1)로 올랐음   : 췌장염도 (음성)  - 지속적인 구토증상 간간히 있었음   : 이틀전 아침에(노란액체만) , 밥통에 사료가 없었음    : 오늘은 구토없음  - 레날어드벤스 먹고있음  - 사료교체있음   : k/d 바꾸신지는 4일전 그전까지는 아이디얼레시피 일반사료   : 오늘은 아침부터 저녁까지 K/D만 조금먹음(오늘부터 잘 안먹음)   : 건사료/처방캔 외 다른것은 먹고있는것 없음  - 하루 물먹는양은 반사발정도(국그릇)  - 기왕력은 늑골골절/오른쪽다리 안좋은것 외에는 특이사항없음  - 동거묘없음  - 접종은 1차~2차 정도만 하고 하지 않으심(유기묘출신)  - 사상충은 몇달전에 해주시고 안해주심.  - 내부기생충 작년에 해주시고 안해주심.  - 근래 침대밑에 들어가서 잠을 자는 시간이 많음  - 가게 홀에서 산책시키는 생활   : 최근 이벤트없음  - 마지막 소변/배변은 어제. 오늘은 일하시느라 확인못하심    [O]  - alert  - CBC : NRF  - Eletro : Na(157), K(4.4), Cl(129)  - Chemy : Crea(2.5)    [P]  - 신장상태 평가 및 구토/식욕부진 원인탐색 필요   : 주치의 결정된 후 추가적인 검사 하고 연락주세요,   : 보호자분 일하시는 중이라 문자보내주시면 전화주시겠다고 하심   : 내원은 야간시간에만 가능하다고 하심  - 수액처치위해 입원   : 하프솔 유지 1.5배  - 식욕없음  ------------------------------------  - 구토는 1주전부터 간헐적으로  - 식욕은 2일전까지 좋음. 건사료도 먹음.    ddx.  1. 우측고관절탈구 및 관절염   - 다리 조작시 예민해짐. 전부터 좋지 않았던 부위이나 탈구가 좀 더 진행된듯 보임. 내일 추가검사 필요.  2. gingivitis (poss FORL)   - 치석, 치은염 중증도 이상.    -&gt; 마취 후 치방으로 감별 필요하나 신장문제로 보류.  3. IBD    -&gt; 간헐적구토 / 복초에서 소장 근층 확장.   -&gt; 구토 하면 사료 교체해보기로.   4. 변비도 가능할듯... 하지만 어제까지 배변 했다고 하심.     [주간모니터]  - 트라 주사시 유연 심함.   - 일단 위장염 준해서 치료하면서 구강소독 동반합니다.  - 신장수치 모니터링 위해 수액은 유지합니다.   </t>
  </si>
  <si>
    <t xml:space="preserve">이인영                                  </t>
  </si>
  <si>
    <t xml:space="preserve">네로                                    </t>
  </si>
  <si>
    <t xml:space="preserve">1. 좌측 후지파행   : 금요일부터 좌측 후지 딛지 못함   : 지난번 디스크 잠정진단 이후 점프/격한운동은 하지 않으며 외상 이벤트는 없음   : 돌진하고 뛰기는 자주 했었으며, 금요일 이후로는 아픈지 잘 움직이지는 않음   : 식욕은 양호하며 대소변 NRF  - TC 잠정진단 받은 적 있으며 기침은 심하지 않음  - 한달에 한두번 공복성 구토 하는 편    o)  - Alert, vital sign 양호  - 방사선상 좌측 후지 stress view에서 CCLR 진단함   : 염발음 심하게 확인됨  - 초음파 검사상 간과 비장 내 1cm전후의 저에코성 다발성 원형종괴, 양측 신장 피질에 다발성의 cyst 확인됨   : GB sludge 다량 확인됨    a,p)  1. Lt CCLR   : 목요일에 술전입원하고 금요일 수술 예정   : 마취동의서/입원동의서는 금일 작성함  2. 간/비장/신장 cyst   : 3-6개월 주기로의 모니터 필요함  - 전체 비용 150-160 전후로 안내되었으며, 입원기간은 5일 전후   : 금일 마취전검사 37만원 발생함  </t>
  </si>
  <si>
    <t xml:space="preserve">장정숙                                  </t>
  </si>
  <si>
    <t xml:space="preserve">히루                                    </t>
  </si>
  <si>
    <t>변비, 구토</t>
    <phoneticPr fontId="1" type="noConversion"/>
  </si>
  <si>
    <t xml:space="preserve">변을 못본지 일주일정도 지났고, 화장실에 가서 변을 보려고 하다가도 거의 액체만 나오는 상태라고 하심.. 구토증상도 있다고 함    방사선촬영 : 매우 심한 변비증상 보임    변비의 양이 많아 무마취로는 히루도 많이 괴로울수 있는 상태여서 마취하에 관장 진행함  혈액검사상 탈수소견있어서 수액충분히 맞춘후 내일 퇴원합니다.    퇴원시 관장약 처방합니다.   </t>
  </si>
  <si>
    <t xml:space="preserve">이규호                                  </t>
  </si>
  <si>
    <t>식욕없음, 구토</t>
    <phoneticPr fontId="1" type="noConversion"/>
  </si>
  <si>
    <t xml:space="preserve">CC : 식욕 없음/ 3일째 물 구토    S)  - 2-3일 동안 계속 밥을 못먹었음  - 목요일 손님이 오셔서, 막대간식 3~4개 먹은 것 말고 는 없음  - 물만 먹어도 구토, 노란 물만 구토 함  - 식이 : 사료 + 맨밥도 가끔 먹음 / 간식 : Table food X  - 오늘 구토 3번  - 배변, 배뇨 양호  - 집에서는 힘이 없으나, 밖에 나오니 약간의 호전 보임  - 접종 : All done     O)  - Alert  - T(38.8) / P(144) / R(36)  - 상복부 복압항진, 복통 (+)  - CBC : NRF  - cPL : 음성  - S-chem : 기기고장으로 진행 못함  - Rad : 위내 가스 충만    A&amp;P)  - 입원 하 구토 모니터링 안내드렸으나 보류  - Cerenia SC 처치 / 내복약 3일 bid  - 구토지속한다면, 위내 이물 rule out안됬으므로, 이물에 대한 감별을 위해 추가검사 초음파 및 내시경 등 필요할 수 있음 안내드림  </t>
  </si>
  <si>
    <t xml:space="preserve">김난수                                  </t>
  </si>
  <si>
    <t>디스크, 담낭염</t>
    <phoneticPr fontId="1" type="noConversion"/>
  </si>
  <si>
    <t>활력저하, 체중증가</t>
    <phoneticPr fontId="1" type="noConversion"/>
  </si>
  <si>
    <t xml:space="preserve">S)  1-2주 전 최근 살 찌고, 뒤뚱뒤뚱 걸음. 다리를 잘 못 걷는 것 같음. 소변 쌀 때 다리를 들지 않음.   사료 바꾸고 나서부터 살이 찌는 것 같음. 활력 떨어짐.  잘 안 보이는 것 같음.   설사는 아니나 변이 까만 편. 냄새는 안 남. 구토는 없음. 식욕은 양호함.   PU/PD는 따로 느끼지 않음.   외이염 때문에 귀가 안 좋음.   요즘 멍한 것 같음.     O)  1. P/E  - 척추 주위 촉진 시 L 2-4 부위 통증 반응.  - 복부 촉진 시 복압 상승.  - 경부 가동범위 운동 시 ventral 방향으로 내릴 때 근육강도 증가.  - 청진 시 no murmur, no crackle.   - 안압 NRF  - 안저 검사 시 좌안 양호. 우안은 정밀 검사 불가.  - 양쪽 귀 severe yellow discharge.  - ear swab : Lt. rod +++    2. N/E  - PLR 지연 : 특히 좌안. consensual PLR은 양안 -  - Menace : OU) -  - pulpil size : OU) large    - 고유반사 존재.  - weelbarrowing : -    3. B/A  - CBC : 경미한 빈혈.  - S/C : 간수치 증가, Globulin 수치 증가    3. X-ray  - L 2,3,4 사이 좁음. 다른 추체 NRF  - 경추 이상없음.  - 복부 : 간종대.  - 흉부 이상없음.    4. US                                                                                                                                                                                                                                                                                                                                                                                                                                                                                                                                                                                                                                                                                                                                                                                                                                                                                                                                                                                                                                                                                                                                                                                                                                                                                                                                                                                                                                                                                                                                                                                                                                                                                                                                                                                                                                                                                                                                                                                                                                                                                                                                                                                                                                                                                                                                                                                                                                                                                                                                                                                                                                                                                                                                                                                                                                                                                                                                                                                                                                                                                                                                                                                                                                                                                                                                                                                                                                                                                                                                                                                                                                                                                                                                                                       [복부초음파 by Hyuna]  Findings  1. 담낭 벽 비후 및 불규칙한 내벽 증식  2. 간의 전반적 비대 및 에코 증가  3. 양측 신장 피질 에코 증가    Imaging Dx &amp; DDx  - Cholecystitis  - Infiltrative liver disease  - Interstitial nephritis / Glomerulonephritis    A) IVDD susp. / sudden blindness / cholecystitis / 호르몬 질병 susp. / 세균성 외이염  - 현재 임상증상, 신체검사, 방사선 고려 시 요추부 디스크 의심됨. MRI로 확진 가능하며 우선 NSAIDs와 PDS 처방하여 증상 호전여부 체크 예정.  - 급격한 시력소실에 대해 시신경/망막변성에 문제일 가능성 높음. 이는 brain 원발일 수도 있고 말초 시신경의 문제일 수도 있음. PDS에 반응을 하는 경우에는 optic nerve neuritis? 의심해볼 수 있으며 PRA나 SARD의 경우 약물에 반응 없고 치료법은 없음을 설명드렸음. 우선 PDS 처방하고 지켜볼 예정. brain 원발의 경우 MRI 촬영 진행해야함.  - 증상이 호전 되지 않을 경우 MRI 촬영 진행 예정.    - 쿠싱의 경우 현재 부신 크기가 정상범위로 확인되기에 DDx의 우선순위 낮게 측정. TCHOL 수치도 높아 우선 갑기저 먼저 감별 예정. IDEXX 의뢰 하였고 검사 결과 통보 예정. 만일 갑기저 배제 시 쿠싱도 검사 진행 해 볼 수 있음.  - PDS 사용 후 간 상태 악화될 수도 있으나 우선 시력과 디스크 호전 위해 처방하였음.     Rx) 간약/디스크약 각각 따로 조제하였음.  디스크약  - PDS 1mg/kg BID  - Famo 0.5mg/kg BID  - firocoxib  - misoprostol 5ug/kg BID     간약  - Silymarin 15mg/kg BID  - UDA 10mg/kg BID  - 베스타제  - enrofloxacin 5mg/kg SID    P) 1주일 뒤 내원 예정.  </t>
  </si>
  <si>
    <t xml:space="preserve">조아라*7                                </t>
  </si>
  <si>
    <t xml:space="preserve">900,000원 결제하심     - 금식 확인  - 보호자분의 감기약을 주워 먹음. [ 페니라민 정(성분:  클로르페니라민말레산),항히스타민제]  - 수술 진행.    OP view- 좌우측 모두 동일소견. 활차구 얕고, 콘다일 연골 양측 모두 마모되어 있음. 양측 십자인대 모두 intact                  활차구 성형후 TTT 실시[ two IM pinnng (1.2 +1.0)] by HAN    postop rad- good  postop Tx- TLK CRI, 냉찜질.      Cf)  - 스케일링 진행.    P) 수술후 보호자 상담. by HAN    수술 소견 설명. 수술은 잘 끝났으나, 양측 관절 마모 심함 설명. 마모된 관절연골은 재생이 힘들고 관절염 가능성 높음을 고지.     추후 관절 보조제 및 체중관리로 관리 하실것 권장. 노령이 되면서 관절염이 심해지고, 통증이나 파행이 악화될 경우,  PRP 나 줄기세포등의 관절낭내 주입으로 치료 하는 방법도 있음.      질문1 - 중성화 후 살이 게속 찌는 것 같음. 현재 모빌리티에서 다이어트 사료로 교체해야 하는지?            현재 정상 체형이므로 당장 사료를 바꾸거나 급격한 다이어트를 할 필요는 없음. 추후 체중 모니터링 하면서 3.5킬로가 넘어갈 경우, 주치의와 상담하실것.         질문 2- 한달에 한번정도 식욕감소와 노란위액을 구토. 단순 스트레스인지, 문제 있는 것인지?            스트레스 때문일 수도 있지만, 만성 위염, 헬리코박터등의 감염이 있을 경우, 만성 구토로 나타나기도 함. 증상이 지속되거나 구토 횟수가 잦아질 경우, 주치의 상담하에 내시경, 조직검사, 헬리코 박터 키트 검사등이 필요할 수 있음을 고지.        수술후 보행운동은 빠르면 내일, 아니면 수술후 3일후부터 실시. 보행운동할때 직접 보고 싶어하심. 하루 3-4회 보행운동할 예정이므로 그중에 한번은 보호자왔을 때 실시.     5일후 퇴원 예정.             </t>
  </si>
  <si>
    <t xml:space="preserve">이하나                                  </t>
  </si>
  <si>
    <t xml:space="preserve">200,800원 결제    CC: 구토, 설사, 개구호흡     [S]  - 화장실에서 잘 못 싸고 밖에서 싼다고 함  - 저녁에 구토 설사    : 물 먹으면 물도 바로 토함    : 5번 구토, 설사는 10번 넘게  - 캔: 프라이드 주식캔 먹고 30분에서 한 시간 정도 후 구토, 설사 보이기 시작    : 원래 먹던 캔은 아니고 이번에 처음 줬음  - 두 달 전에 새 고양이 왔는데, 그 때부터 스트레스 받아서 구토가 좀 잦아진 편    : 다른 병원에서 검사했는데 구토 억제제, 식욕촉진제 먹고 증상 완화됨  - 다른 병원에서 검사 때 신장수치 좀 높으나 우려할 정도는 아니라고 안내 받았음    [O]  - skin turgor 감소, 점막 마름  - 방사선 검사: 특이소견 없음  - 혈액검사    : WBC 증가(15.8), HCT 증가(47.5)    : 전해질 K+ 2.9    [P]  - 수액 교정    : 탈수에 대한 교정 - 유지 2배    : Potassium 교정 - 30당량  - 항구토제(Meto) 처치  - 탈수 및 전해질 교정, 항구토제 처치 후 모니터링  - 보호자 12시쯤 내원 예정  - 아침식이는 주지 않음      ---------------------------------------------------------  [주간 by 환]  - 야간내 V/D : None   - 헛구역질만 진행  - Maropitant 0.1ml/kg SC  - S-chem : P(2.4) low / 식이급여 불충족 가능성  - 초음파 : 췌장주위 LN 에코저하 / 췌장 비후 / 췌장주위 에코 상승 : 췌장염 (+)  - fPL (-)                                                                                                                                                                                                                                                                                                                                                                                                                                                                                                                                                                                                                                                                                                                                                                                                                                                                                                                                                                                                                                                                                                                                                                                                                                                                                                                                                                                                                                                                                                                                                                                                                                                                                                                                                                                                                                                                                                                                                                                                                                                                                                                                                                                                                                                                                                                                                                                                                                                                                                                                                                                                                                                                                                                                                                                                                                                                                                                                                                                                                                                                                                                                                                                                                                                                                                                                                                                                                                                                                                                                                                                                                                                                                                                                                                                 [복부초음파 by Hyuna]  Findings  - 췌장의 비후 (9.4 mm) 및 췌장 주변 지방 에코 상승, 췌장 주변 림프절의 저에코성 변화 및 비후     Imaging Dx &amp; DDx  - Acute pancreatitis with focal peritonitis and reactive lymphadenopathy    A&amp;P)  - 고양이 췌장염 : 십이지장 내용물 역류, 소화기 염증 / 순환부전 등에 의한 발병 가능   : 항생제, 항구토제, 진통제, low fat(i/d)사료 / 지속적으로 식욕없고, 안먹을시 식도튜브잡고 강급 진행 가능  - 최소 3-5일 입원 진행하며, 하루 입원비 예상 : 25~30만원 안내드림 / 상태에 따라 검사의 추가,감소 있어, 비용 가변적임 안내  - 식욕, 활력 양호시, V/D없을시, 컨디션 호전시 퇴원 진행 가능 안내  </t>
  </si>
  <si>
    <t xml:space="preserve">최효정                                  </t>
  </si>
  <si>
    <t xml:space="preserve">흰돌이                                  </t>
  </si>
  <si>
    <t>구취</t>
    <phoneticPr fontId="1" type="noConversion"/>
  </si>
  <si>
    <t xml:space="preserve">o) - alert      - 청진상 no murmur      - 혈액 검사결과, BUN 30, Crt 1.3 Glob 5.4      - 혈구 검사 결과, wbc 14,500 pcv 43.5%       tx) - 109, 309, 409  bone resorption         308,310,408,410 extraction by periodontitis       - premolar 4, molar 3개 = 총 7 치아 발치    p) - 치주염에 대해 내복약 7일분      - clavamox drop PO BID      - 일주일 동안 구강소독       - 2주동안 유동식 급여.       - 2주후에 최원장님 앞으로 치아상태 재진   </t>
  </si>
  <si>
    <t xml:space="preserve">임지혜                                  </t>
  </si>
  <si>
    <t>눈 변색됨</t>
    <phoneticPr fontId="1" type="noConversion"/>
  </si>
  <si>
    <t xml:space="preserve">S)  각막궤양 재진  보호자 하얗게 변했다고 하심    O)  좌안 데스메막류 진행  각막부종     A&amp;P)  데스메막류     안약 투여 매우 어려워 하심      보호자 수술적 치료  권유    결막 이식술 수술  당일 퇴원     내복약 3일분 처방     가티플로사신 4번   솔코린 하루 4회   브로낙 하루 2회       </t>
  </si>
  <si>
    <t xml:space="preserve">오보미                                  </t>
  </si>
  <si>
    <t xml:space="preserve">로미                                    </t>
  </si>
  <si>
    <t>건강검진</t>
    <phoneticPr fontId="1" type="noConversion"/>
  </si>
  <si>
    <t xml:space="preserve">  [복부초음파 by Hyuna]  - No remarkable findings    식욕은 계속 별로 없는데 조금씩은 먹는다고 합니다.    1. 혈액검사 ; 특이소견 없음  2. 췌장염 음성  3. 영상검사 : 특이소견 없음    별다른 이상은 보이지않습니다    식욕촉진제(2일에 한번) 한번 먹여보시고 반응보세요  스켈링은 필요합니다.   </t>
  </si>
  <si>
    <t xml:space="preserve">김진욱                                  </t>
  </si>
  <si>
    <t xml:space="preserve">진격                                    </t>
  </si>
  <si>
    <t>Bulldog(불독)</t>
  </si>
  <si>
    <t xml:space="preserve">  1달전부터 3일간격으로 구토. (위액구토)  식욕 좋고, 설사 없음.     체온 약간높음  복통 없음.  활력 양호  혈검상 특이사항 없음.  방사선상 장내 가스. (무른변이나 가스 생성 많을수도)  췌장염 음성    Tx.  - 물약 3ml tid (공복)  - 가루약 오늘저녁부터 2회  - 특이적인 간식 먹이시지 말것.     ** 다음내원일 : 7/15  - 양호하면 내복약만.     </t>
  </si>
  <si>
    <t xml:space="preserve">하윤정                                  </t>
  </si>
  <si>
    <t xml:space="preserve">S)  - 컨디션 양호,식욕, 배변/배뇨 양호  - 날씨 더원지면서 음수량이 조금 늘음, 소변도 자주  - 작년 1-2월 쯤 개복수술 (오리 정강이뼈 500g 한꺼번에 섭취)  - 종합백신 완료, 추가접종도 완료 / 심장사상충만 구제중  - 1년반 전 키우기 시작하셨는데 최근 입냄새가 조금 나는것 같음  - 치아, 신장, 슬개골 확인   - 상담 중 진드기 발견  - yoonjeongha@gmail.com 소견서 발송 예정    O)  - HR 120bpm, RR 36/min, BT 39.1도  - BP 110  - 안과  : 눈물량 OU 14,   : 안압 OS 24, OD 25  : slit 이상없음  - 치과  : 치아 경미한 색소변색 외 이상없음  - 혈검  : WBC 5.4  : Tchol 465, Cal 13.4  - 뇨검사  : 이상 없음  - 분변 검사  : 이상없음  - 슬개골 탈구 없음                                                                                                                                                                                                                                                                                                                                                                                                                                                                                                                                                                                                                                                                                                                                                                                                                                                                                                                                                                                                                                                                                                                                                                                                                                                                                                                                                                                                                                                                                                                                                                                                                                                                                                                                                                                                                                                                                                                                                                                                                                                                                                                                                                                                                                                                                                                                                                                                                                                                                                                                                                                                                                                                                                                                                                                                                                                                                                                                                                                                                                                                                                                                                                                                                                                                                                                                                                                                                                                                                                                                                                                                                                                                                                                                                                                  [X-ray, 복부초음파 by Hyuna]  - No remarkable findings    A, P)  - 혈검 모니터링 (WBC, Tchol, Ca) 및 눈물량 추후 한번 더 재검  - 현재 먹이시고 계신 관절보조제 줄이시고 혈검 재검  </t>
  </si>
  <si>
    <t xml:space="preserve">박경란(ref.동사)*5                      </t>
  </si>
  <si>
    <t xml:space="preserve">힐링                                    </t>
  </si>
  <si>
    <t>감기, 기력저하</t>
    <phoneticPr fontId="1" type="noConversion"/>
  </si>
  <si>
    <t xml:space="preserve">[주간 by 송]  - 체온 양호: 39도, 38.6도, 38.9도  - 결막충혈 여전, 눈꼽 있음  - 삼출성 콧물  - 얼굴부위 신경증상: 약한 근육 경련  - 디스템퍼 키트: 양성    [전화 by 송]  - 원내감염 아니라 말씀드렸으나, 원내감염으로 생각하시는 듯함  - 최선을 다해 치료해 달라 하셨음  - 집에 다른 아이들은 호흡기 증상 없다고 함    - 정맥카테터 장착    : Cepha 20mg/kg(0.1ml/kg) BID    : Cime 10mg/kg(0.1ml/kg) BID    : 5시에 특B(10ml/kg) SID    : 비타콤, 오니푸랄, 타우린, Vit. C 포함 N/S 수액 유지용량 처치  - 오플로 안약 계속    - Sear's plasma는 신경증상이 나타난 후라 투여 안 함  </t>
  </si>
  <si>
    <t xml:space="preserve">김미소                                  </t>
  </si>
  <si>
    <t>- 식욕, 활력 양호 / 배변, 배뇨 양호  - V/D : None / 기침, 콧물 : None  - 다른 특이사항 없음  - 8hr 금식, 음수제한    - Alert  - T(39.5) / P(102) / R(36)  - No murmur / No crackle  - B/A : NRF    - 마취 도입 및 회복 양호  - 술부상태 양호     : 수납 진행해야 됩니다.   : 수술 후 주의사항 및 소독약 의국에 있으며, 주의사항 안내해 주시고, 익</t>
  </si>
  <si>
    <t xml:space="preserve">이혜숙(ref. 서울종합)                   </t>
  </si>
  <si>
    <t>기침</t>
    <phoneticPr fontId="1" type="noConversion"/>
  </si>
  <si>
    <t>-3일전부터 기침 있다고 함  -다른 증상은 없음  -체중감소 : 식이조절에 따른 것으로 판단됨    1. 심장  -방사선 : LA bulging 진행 / 경미한 폐혈관 확장  -MVI, TVI 진행 가능성  -심초 및 proBNP 필요 : 따로 예약해서 진행하기로 함  -우선 약처방만 원하심    2. 안과  -STT : 13/10  -KCS 관리 필요  -인공눈물 양안 qid / 옵티뮨 좌안 sid    * 심장진료 위해 따로 예약하기로 함  * 아</t>
  </si>
  <si>
    <t xml:space="preserve">김덴버                                  </t>
  </si>
  <si>
    <t>모낭충</t>
    <phoneticPr fontId="1" type="noConversion"/>
  </si>
  <si>
    <t xml:space="preserve">- 모낭충 관찰 X    - 약욕으로만 관리 (Benzoyl peroxide는 건조심해지므로, 프루너스 지간부는 매일, 전체목욕은 3일에 1회씩)    - 브라벡토는 외부기생충 예방목적으로 복용 안내드림  </t>
  </si>
  <si>
    <t xml:space="preserve">신은아                                  </t>
  </si>
  <si>
    <t xml:space="preserve">젤리                                    </t>
  </si>
  <si>
    <t>간수치상승</t>
    <phoneticPr fontId="1" type="noConversion"/>
  </si>
  <si>
    <t xml:space="preserve">S)  - 스케일링 및 치아 부러져서 지역병원 내원  -&gt; 마취 전 검사상 간수치 상승   -&gt; 시술 진행 못하고, 간치료제 및 처방사료로 바꾸셨으나 한달 후 더 상승  : BUN 14.1 (경미한 감소)  : ALT 608 -&gt; 861  : AST 124 -&gt; 148  - 약 먹으면서 컨디션 조금 처졌으나 크게 떨어진 것 같진 않음  - 소화기 증상 없고, 처방식 잘먹는편   - 배변/배뇨 양호, 요즘 스트레스 받았는지 화장실 외 다른 곳에서 소변 보려고 하는 증상 늘었음  - 넥칼라에 예민 (눈진료로 1년 반 가량 해주셨었음)    O)  - PE  : HR RR BT    - B/A  : BUN 15, CREA 1.8   : Chol 235    [복부초음파 by Hyuna]  Findings  1. 양측 신장 피질 에코 높음 (모양, 크기 정상)  2. 방광 내 미세 결석 1개 관찰됨 (방광벽 정상두께, 슬러지 관찰되지 않음)  Imaging Dx &amp; DDx  - Interstitial nephritis / Glomerulonephritis  - Urolithiasis    - SDMA 의뢰  </t>
  </si>
  <si>
    <t xml:space="preserve">전수린                                  </t>
  </si>
  <si>
    <t xml:space="preserve">미키                                    </t>
  </si>
  <si>
    <t>Japanese Spitz(제페니즈 스피츠)</t>
  </si>
  <si>
    <t>CT 촬영</t>
    <phoneticPr fontId="1" type="noConversion"/>
  </si>
  <si>
    <t>종괴 전이평가</t>
    <phoneticPr fontId="1" type="noConversion"/>
  </si>
  <si>
    <t xml:space="preserve">1. CT 촬영  - 어제 금식시켰고, 지금까지 활력 양호. 특이사항 없음.  - T 38.8도, 청진 시 NRF  - 마취 전 검사 상 NRF  - CT 진행하였음. 마취에서 회복된 것 확인 후 퇴원.  - 일주일 뒤 수술 예약. 공복 안내하였음.   - 다음주 수술 비용 80-130만원정도 안내하였음.     [CT검사 by Hyuna]  Findings  1. 경계가 명확하며 조영 증강을 보이는 우측 전지 외측의 피하 종괴 (근육 및 뼈로의 침습을 보이지 않음)  2. 폐 실질의 미세결절 (3개 관찰됨, 2 mm 이하)  3. 비장 실질의 다발성 고감쇠 결절   4. 췌장의 비후 (13.4 mm)  5. 중복부 피하의 결절 (Fat HU 를 보임)    DDx  - Subcutaneous forelimb mass  - Lung nodules (Degenerative nodules / Metastatic nodules)  - Splenic nodules (Nodular hyperplasia / Metastatic nodules)  - Acute pancreatitis  - Subcutaneous lipoma    Comment  - 폐 결절은 노령성일 가능성이 높으나 전이의 가능성을 배제할 수 없습니다.   - 비장 결절의 양성/전이성 감별이 필요합니다.  - 증상 발현시 초음파검사로의 급성췌장염 감별이 추천됩니다.  </t>
  </si>
  <si>
    <t xml:space="preserve">홍미나                                  </t>
  </si>
  <si>
    <t xml:space="preserve">몽치                                    </t>
  </si>
  <si>
    <t>식욕,활력 저하</t>
    <phoneticPr fontId="1" type="noConversion"/>
  </si>
  <si>
    <t xml:space="preserve">  - 어제까지 활력 양호 / 식욕 양호했음  - 오늘부터 식욕이 떨어지고, 활력이 떨어졌음  - V/D : None / 배변, 배뇨 : 양호  - 물도 안먹었음    - Alert  - MM : pink / CRT &lt;1.5s  - T(38.7) / P(120) / R(36)  - 상복부 Mild한 복압항진(+), 복통(+)  - CBC : WBC(5.0) low / HCT(39.5) / PLT 양호  - S-chem : ALP(1699), ALT(211) high    - 약간의 염증소견이 있으나, 현재는 큰 특이사항 없어보임   : 지속적인 식욕부진과 구토 설사 등의 증상이 발현된다면 즉시 내원하여 상태평가 필요함 안내드림    - 내복약 2주일분 지속 처치 / 6월 4일 재처방 필요  </t>
  </si>
  <si>
    <t xml:space="preserve">뽀실                                    </t>
  </si>
  <si>
    <t>포도막염</t>
    <phoneticPr fontId="1" type="noConversion"/>
  </si>
  <si>
    <t xml:space="preserve">우측눈 저녁부터 긁었다고 함  수술상담  검사 후 전화달라고 하심    - 문자 발송  [뽀실이 보호자님. VIP 동물병원입니다. 지금 뽀실이 수술 들어가서 연락드렸습니다. 전화 받지 않으셔서 문자 보내드립니다. 수술 끝난 후 연락드리도록 하겠습니다.]    vip동물병원입니다. 뽀실이는 수술 잘 끝나고 회복실에 있습니다. 면회오셨을 때 뵙겠습니다. 감사합니다.     [주간 by 윤]  - 총 비용 130, 발사까지 입원하기로 결정됨  - 발가락을 잘 핥는다고 털 밀고 봐달라셨는데, 금일 삭모는 진행하지 못함   : 입원기간 동안 확인하기로 합니다   : 보호자분은 삭모 안된 것 모르시니, 면회오셨을 때 참고바람, 내일 삭모예정임  </t>
  </si>
  <si>
    <t xml:space="preserve">김영미*7                                </t>
  </si>
  <si>
    <t xml:space="preserve">마키                                    </t>
  </si>
  <si>
    <t xml:space="preserve">요 일주일간 계속 식욕이없다고 합니다.  구토, 설사 없음.   집에있는 머리끈일부가 없어졌는데 누군가 먹었는지 여부는 정확치 않습니다.    1. 방사선, 초음파검사 : 특이소견 없음  2. 혈액검사 : ALP, ALT 측정불가, 매우 상승됨  3. CRP 24로 경미하게 상승  4. 췌장염검사 : 음성    간부전으로 인한 식욕부진을보이는 상태로 생각됨  간부전의 원인이 정확치 않은 상태여서 필요시 초음파 및 조영촬영등이 필요할수 있습니다.    간수치 안정될때까지 입원치료 합니다.  </t>
  </si>
  <si>
    <t xml:space="preserve">단지                                    </t>
  </si>
  <si>
    <t>재진</t>
    <phoneticPr fontId="1" type="noConversion"/>
  </si>
  <si>
    <t xml:space="preserve">    예슬이네 6마리 모두 목욕하는 날     목욕비 선결제    까비: 다리체크,피부(등,귀)체크 해주세요     120    혈액검사상 특이소견 없음  내복약 4주치 처방합니다.   </t>
  </si>
  <si>
    <t xml:space="preserve">예슬                                    </t>
  </si>
  <si>
    <t xml:space="preserve">    예슬이네 6마리 모두 목욕하는 날     목욕비 선결제    까비: 다리체크,피부(등,귀)체크 해주세요     혈액검사 ; 큰 이상은없지만 신장수치중 BUN 이 지속적으로 높습니다. 물급여에 신경써주시고, renal advanced는 잘 안먹는다고 합니다.     내복약 4주치 처방  </t>
  </si>
  <si>
    <t xml:space="preserve">김근숙                                  </t>
  </si>
  <si>
    <t>마취전검사</t>
    <phoneticPr fontId="1" type="noConversion"/>
  </si>
  <si>
    <t xml:space="preserve">1. 요검사/ 마취전검사  S)  하루동안 약 먹고 설사 양호해져서 이후로 약 끊으심.   기운은 계속 떨어지는 것 같음. 혈뇨는 지금은 보이지 않았음.   이외 특이사항 없음.    O)  - 마취 전 검사 : 혈검 NRF, T 39.1, 청진 상 특이사항 없음.  - 방사선   : 복부 방사선 상 방광 내 1cm 가량의 결석 확인됨.  : 흉부는 이상 없음.    - U/A : USG 1.035, pH 6  요침사 상 감염의 증거는 확인되지 않음. 무정형의 결정만 확인됨.     A)  - 방광결석 수술 및 여중 11/8에 예약.   - 절식 안내했음.   </t>
  </si>
  <si>
    <t xml:space="preserve">횡재                                    </t>
  </si>
  <si>
    <t xml:space="preserve">[야간 : 김영재]  - 새벽 2시 반경 발작하며 패들링한 뒤 앉은 채 소변 봄. 몇 분 뒤 다시 패들링 나타났음.  - 이후로 움찔거리는 증상 계속해서 나타남  - 아침에도 패들링 한두 차례 보임    [ 주간 by 조 ]  - 새벽에 2-3번정도 tonic-seizure 증상 1-2분정도 보임(paddling, jerking)  - Diazepam 0.5mg/kg 1회 투여 (1pm)  - 이후 감압처치  - 의식은 dull  - 5pm경 경미한 발작 증상 있어 diazepam 투여    * 이안 MRI + CSF : 내일 1시 예약 (보호자 직접 데려가심)  </t>
  </si>
  <si>
    <t xml:space="preserve">이정훈                                  </t>
  </si>
  <si>
    <t>실신</t>
    <phoneticPr fontId="1" type="noConversion"/>
  </si>
  <si>
    <t xml:space="preserve">300,000원 결제완료     심장약 1년정도 전부터.  한달에 한번씩 쓰러짐.  이번주만 2회 쓰러짐.    체중변화 : 지난주부터 식욕이 떨어짐.  심장사상충예방 하고 계심  마지막검사 4월초   지난주부터 기침이 잦아짐.  약을 먹으면 잠을 잠.  오늘 오전에도 약 먹임.  간장약이 들어있다고 함.  일주일사이 식욕부진, 활력저하  단백뇨있다고 함.    서울대에서   베나0.25, 푸로2, 스피로1, uda5.5, 실리10, 실데0.5 처방중    하루 입원하 전해질교정 및 이뇨처치 하기로 함.    내일 방사선 리첵후 저녁무렵 퇴원예정.  </t>
  </si>
  <si>
    <t xml:space="preserve">정봉현                                  </t>
  </si>
  <si>
    <t xml:space="preserve">일품                                    </t>
  </si>
  <si>
    <t>심장재검</t>
    <phoneticPr fontId="1" type="noConversion"/>
  </si>
  <si>
    <t xml:space="preserve">O)  - 160/126 (혈압상승)  - 혈검 : BUN 30(상승) / K 3.6 (감소)   - 흉방 : 특이사항없음.  - [심장초음파 by hyuna]  Findings  1. MR : moderate  2. TR : no  3. 이완기능 저하 : stage 1  4. 수축기능 저하 : no  5. LA 압력 : 정상  6. CHF indicator : 2.8 (3 이상에서 CHF)  Comment  - 사내공유-영상의학과 서류-심장초음파 자료 내 엑셀파일 참고    P)  - 내복약 전과 동일  - 다음내원시 혈압, 신장혈검, 전해질 검사 진행 후 문제 지속시 이뇨제 감량하면서 isosorbide 추가 또는 처방유지하면서 신장약, K보조제, 혈압약을 추가할지 결정할 예정.    ** 다음내원일 : 5/6  - 재검. (혈압, 신장혈검, 전해질)  -재검시 공복후 내원하실것 당부드림    </t>
  </si>
  <si>
    <t xml:space="preserve">윤성미(ref.이솝)                        </t>
  </si>
  <si>
    <t xml:space="preserve">몽순이                                  </t>
  </si>
  <si>
    <t xml:space="preserve">1,000,000원 결제 -은희    CC) 우측 CCLR 및 슬개골탈구 교정  S) 우측 nonweight bearing lameness    기타 특이소견없음  O) 마취전검사 - NRF       (chem에서 저인혈증, 저칼슘혈증- 다른 문제가 없으므로 식이적인 영향일 수 있음. 칼슘보조제나 영양제등이 도움이 될 수 있음. 추후 검진때 모니터링 하실것)   A)    OP- 우측 lateral suture. 활차구 성형    OP view- 우측 CCL의 완전 단열 확인. debridement 후 반월판 확인. 반월판 및 관절연골은 NRF. 얕은 활차구 확인후, 활차구 성형술 실시. LATERAL SUTURE WITH CLAMP.  (T2-F2 point)     수술전후, 경골전방변위 정도 차이 확인 (동영상 참고)       postop RAD- 경골 전방변위 교정 확인     P) postop Tx- 산소, F+L CRI then metacam+tramadol                      - cefazolin, cimetdine, 냉찜질       술후 보호자 상담- 십자인대 완전 단열확인됨. 반월판 및 관절연골 상태는 좋은편. 활차구 성형 및 lateral suture 완료. 수술 전 후, 경골 밀림 교정된 것 보여드림.      반대쪽 파열 가능성 높으므로 체중 관리 및 운동 제한 필요. 회복은 개체차가 있음. 한달정도까지 파행지속될 수 있으므로 모니터링.       3일후 퇴원 예정.         원장 서상혁 이름으로 올라간 Fentanyl (2ml) inj. 1Amp은 잘못된 것으로 실제 처방되지 않았으며, 원장 서상혁 이름으로 올라간 Fentanyl (2ml) inj. 2Amp가 바른 처방으로 실제 처방되었음  - 원장 서상혁  </t>
  </si>
  <si>
    <t xml:space="preserve">김연주**                                </t>
  </si>
  <si>
    <t xml:space="preserve">못난이                                  </t>
  </si>
  <si>
    <t>간부전</t>
    <phoneticPr fontId="1" type="noConversion"/>
  </si>
  <si>
    <t xml:space="preserve">2-3일 전부터  식욕없고 구토, 몸 떨림  저번에 진료본 거보다 심해졌대요    어제 하루 종일 구토 - 녹색, 갈색  어제도 물만 먹고 다 토해냄  사료는 아예 안먹음  어제부터 설사  최근에 특별히 먹이신거 없으심    @ 입원처치하며 수액맞고  낮에 담당선생님 배정받고 12경 전화드려서  검사비용등에 대해 설명드리기로    IV) famo0.55ml + meto0.55ml    [주간 by 고한아]  S) 인계 당시 활력 매우 저하. melena 양상의 설사 계속 보임. 자극 조금만 해도 지속적인 melena.    O)  - 12pm no femoral pulse &amp; doppler 혈압계로 BP 체크 되지 않음. : hetastarch 10ml/kg IV for 15mins  - 이후 BP 80-90 유지되었으며 직후 활력 약간 상승.  - 체온 37.0도 였으나 가온 이후 정상 체온 유지.  - 지속적인 tachycardia  - 계속된 오심 증상 보임.    1. B/A  - NH3 200 이상  - CBC : WBC 5만, PCV 35, PLT 43만  - S/C : ALT 600, BUN 35, GLB 증가  - 혈액 도말 상 적혈구 재생성 증가. band cell 다수 확인됨.   - CRP 40  - CPLI kit Positive    A) Pancreatitis, Liver failure, Hyperammonemia  - 간부전에 의한 고암모니아혈증, 심한 췌장염에 의한 임상증상 보였을 가능성 높을 것으로 생각됨.  - 내원 당시 과도한 출혈로 인해 hypovolemic shock 발생한 것으로 생각되며, 이에 따른 처치 진행 진행하였음.  - 고암모니아혈증에 의한 경련 발생하였고, 이로인한 뇌손상 발생했을 것으로 생각됨.   - 환자 경련 보인 이후 diazepam 투여하였고 이후 stupor 상태 지속되다가 CPA 발생. CPR 하였음에도 소생하지 않음. 보호자 참관 하에 CPR 중단 및 사망 확인하였음.    Tx)  - 호이 CRI  - Famotidine 0.5mg/kg IV  - Metronidazole 7.5mg/kg IV  - Cerenia 0.1ml/kg SC  - Metoclopramide 0.3mg/kg SC  - Kalolin-pectin 1ml/kg PO    - Diazepam 0.5mg/kg IV     [4/14 오전 10시 환자 장례업체에서 데리러 오기로 하였음.]  </t>
  </si>
  <si>
    <t xml:space="preserve">조승우                                  </t>
  </si>
  <si>
    <t xml:space="preserve">거북                                    </t>
  </si>
  <si>
    <t>식욕부진</t>
    <phoneticPr fontId="1" type="noConversion"/>
  </si>
  <si>
    <t xml:space="preserve">좌측 윗 입술 부종.  최근 건사료를 잘 안먹는것 같다고 함.    좌측상악송곳니 발치.  치방상 치조골 골절라인 확인되어 잇몸플랩하여 확인함.  세로로 골절라인 확인됨.  </t>
  </si>
  <si>
    <t xml:space="preserve">로디                                    </t>
  </si>
  <si>
    <t>보행실조</t>
    <phoneticPr fontId="1" type="noConversion"/>
  </si>
  <si>
    <t xml:space="preserve">cc) 눈 깜빡거리고 옆으로 쓰러짐    h) 새벽부터 눈동자 까닥까닥 거리다가      내원전에 몸을 가누지 못하고 옆으로 쓰러지는 증상      팔다리가 마비된것처럼 뒤틀린다고 함      전에도 잠깐씩 다리 마비 증상은 있었으나 (작년말~올해초)     오늘처럼 몸을 못가누는 것은 처음      신장 결석 수술, 자궁축농증 수술 - 3,4년 전      특별한 사건 사고 없었음       s) nystagmus      head tilt - right side      보행실조      no murmur    @ 보호자분께 현재 로디는 뇌증상이며, 뇌에 이상이 있을 가능성이 크다. 노화와 관련되었을 가능성도 큼  일단 뇌증상에 대해 처치해보기로 하고, 증상이 가라앉지 않으면 예후 안좋을수 있다 말씀드림    @ 담당선생님 배정후 전화드리기로           [주간 by 환]  - Mannitol IV 처치 후 신경증상 완화소견 보임    [주간모니터 by 주형]  - PE   : Head tilt (Rt), 안구진탕 fast phase 왼쪽 horizontal (rotary?)  : PLR (+), 안검반사 (+)  : HR 66bpm, RR 30, BT 38.4  - 보호자 상담  : 두달 전 청각 소실된것처럼 아이가 소리에 반응을 보이지 않았다가 보름 정도 후 다시 반응 보이기 시작했다고 함  : 금일 저녁 신경검사 후 병변 국소화에 따라 MRI 검사부위 (뇌 +/- 경추) 다시 말씀드릴 예정  : 내일 MRI 촬영 예정 (이안) 이었으나 가족분들끼리 상의 좀 더 해보시기로 하여 항경련제 투약에 따른 반응 1-2일 정도 지켜보신 후 MRI 검사 여부 결정하시기로 함  - 금일부터 KBr loading 100mg/kg qid    A)  - Head tilt, nystagmus, ataxia, bradycardia 같이 보이는 양상으로 central vestibular syndrome 가능성 높음  - 또한 소뇌쪽 병변 가능성 존재  :: 금일 full 신경검사 진행하지 않았으므로, 내일 뇌신경 및 자세반응 진행 필요  - hypothyroidism R/O 필요    P)  - 익일 T4 검사 고려   - 신경검사 진행                </t>
  </si>
  <si>
    <t xml:space="preserve">박세익                                  </t>
  </si>
  <si>
    <t xml:space="preserve">조혜연(호담refer)                       </t>
  </si>
  <si>
    <t>이물섭취</t>
    <phoneticPr fontId="1" type="noConversion"/>
  </si>
  <si>
    <t xml:space="preserve">219,000원 결제 -은희    자두씨를 먹었대요  s) - 어제 저녁 10시에 손가락 한마디 정도 크기의 자두씨 하나 먹음.     - 자두씨 먹이신 후에 간식들 먹이심. 식욕은 양호.        - 밤사이에 특이소견 보이지 않다가 새벽 6-7시쯤에 불편해하면서 계속 낑낑대는 증상 보임      - 구토 증상 보이지 않음. 변은 자두씨 먹고 바로 보고 아침에 보시니까 변 한번더 봐 놓음. 변상태는 양호     o) - HR 120. RR 48. BT 39.0      - no delayed skin turgo          주간by유진  - 위 내 이물 (자두씨)  - OP: gastrotomy, 배꼽 허니아 교정  - 프로포폴 투여 후 호흡곤란, 폐침윤 보임  - 마취 회복은 잘 되었음  - 새벽동안 호흡 모니터링 예정  - 내일 오후 2시부터 급여 시작  </t>
  </si>
  <si>
    <t xml:space="preserve">정영애                                  </t>
  </si>
  <si>
    <t xml:space="preserve">때찌                                    </t>
  </si>
  <si>
    <t>혈뇨, 식욕부진</t>
    <phoneticPr fontId="1" type="noConversion"/>
  </si>
  <si>
    <t xml:space="preserve">혈뇨 식욕부진    3일전부터 식욕부진, 기력저하 발생  원래 잘 움직이지는 않는상태인데 최근 기력저하가 더 심한상태  잇몸창백, 약간의 노령성호흡 보임    혈액검사     - 매우 심한 빈혈(13%)    - 간수치, 신장수치 상승    도말검사상 적혈구 응집 발견됨    영상검사     - 심한 방광염    - 신장에코 및 형태 irregular 함  IMHA 가능성 높지만 빈혈관련 PCR 검사도 필요합니다    수혈과 입원치료, 면역치료등이 필요합니다.  보호자분이 가족분들과 상의후 다시 오시겠다고 하시네요  혈액형 1.1     영양제 말씀하셔서 철분제 처방해드렸습니다.   </t>
  </si>
  <si>
    <t xml:space="preserve">김영숙**                                </t>
  </si>
  <si>
    <t xml:space="preserve">심장재진  1. CBC : 빈혈 개선됨    2. 전해질 : 정상    3. 혈압 : 130    4. D-dimer : 0.1 이하(정상)    5. 심장초음파상 TR이 약간씩 상승하는 느낌입니다. 기침등의  증상도 없고 잘 지내지만 TR 이 더 상승하면 실데나필 추가해야할수 있다고 말씀드렸습니다.    6. 귀    - 양쪽귀, 특히 우측귀에 농성분비물 많이 나옵니다. 저번주에 귀가 괜찮았다고 넣는약을 중단하시라고 말씀들으셨다고 하셨는데 다시 약투약이 필요할듯 보입니다. 일주일후에 귀 체크하시러 내원하시라고 말씀드렸습니다.     [심장초음파 by Hyuna]  Findings  1. MR : mild to moderate  2. TR : 2.9 m/s  3. 이완기능 : 양호  4. 수축기능 : 양호  5. LA 압력 : 양호    DDx  - Degenerative mitral valve disease     Comment  - 사내공유-영상의학과 서류-심장초음파 자료 내 엑셀파일 참고  </t>
  </si>
  <si>
    <t xml:space="preserve">송진영                                  </t>
  </si>
  <si>
    <t xml:space="preserve">387,300원 납부하심 - 김승희    식욕떨어지고 기운없고 다리가 아파요  3일째 안먹음    S)  - 요새 다리가 아픈지 잘 걷지 않으려 함  - 눈을 게슴츠레하게 뜸  - 코가 바짝 마르고 콧물이 남  - 평소에 가게에 데리고 다니시는데 걸을 때 외에는 원래 잠을 많이 자는 편    - 식욕, 활력 : 2~3일 전 육포 4~5 조각 먹고 토했음. 어제와 그제 합쳐서 송편 두어개 먹은 것 외에는 물만 많이 마시고(평소에 물을 많이 마심) 다른 걸 먹지 않음. 좋아하는 간식을 줘도 먹지 않음. 가만히 있질 못하고 이리저리 옮겨 다니며 구석으로 감. 쉬고 있을 때에도 많이 헉헉거림.  - 배뇨, 배변 : 소변은 조금 참았다 누는 것 같음. 변은 좀 무른 편.  - 구토, 설사 : 2~3일 전 육포 4~5 조각 먹고 육포와 위액을 토했음. 설사 없음.    O)  - 체온 : 양호 / - 심박 : 양호  - 복부방사선 촬영 : 특이사항 없음  - 혈액검사    : 17항목 / BUN 85, CREA 6.1, PHOS 10.7    : CBC / 약간의 빈혈    : 정맥가스검사 / Na+ 159, K+ 3.2, Cl- 121, pH 정상    : 췌장염 음성    P)  - 혈액검사(17항목) 검사 시 신장 수치가 6개월 전보다도 많이 나빠져 입원 조치하고 만성신부전에 준하여 처치 시작함      [복부초음파 by Hyuna]  Findings  - 양측 신장 피질의 심한 에코 상승 및 혈류 저하  Imaging Dx &amp; DDx  - Congenital renal dysplasia  - Chronic kidney disease  </t>
  </si>
  <si>
    <t xml:space="preserve">황선정                                  </t>
  </si>
  <si>
    <t xml:space="preserve">로자                                    </t>
  </si>
  <si>
    <t xml:space="preserve">지난 약 처방받고 혈뇨는 없어졌다가 약떨어지나 다시 혈뇨발생.    초음파, 방사선상 방광결석.  탈수 심하여 이틀간 수화 후 월요일 오후 수술하기로 함.  신장수치 약간 상승해서 SDMA 검사도 진행합니다.  (추후 신장관리를 위해)    결석검사비용포함 총 120만원 예상됩니다.  (금일 검사비는 별도)    즉, 오늘 비용 제외하고     월요일 수술  sdma 검사   </t>
  </si>
  <si>
    <t xml:space="preserve">식욕이나 변상태등은 괜찮은데 기운이 자꾸 없는것 같다고 합니다.    체온 : 39.6도로 높은펴    혈액검사상 특이소견은 없습니다. (cho수치만 약간 높음)    해열주사처치하고 집에서 관찰해주세요  </t>
  </si>
  <si>
    <t xml:space="preserve">서수라                                  </t>
  </si>
  <si>
    <t>스케일링</t>
    <phoneticPr fontId="1" type="noConversion"/>
  </si>
  <si>
    <t xml:space="preserve">1. 곰팡이배양검사결과는 현재까지 음성    2. 흡입마취하에 스켈링 진행    - cre 수치 약간 높음    - 신부전을 진행여부 판단하기위해서는 SDMA 검사 필요함    - 흡입마취하 스켈링 진행    - 검사는 일단 생각해보신다고 합니다.    가장 마지막 매우 작은 어금니 한개 발치함    </t>
  </si>
  <si>
    <t xml:space="preserve">김정은(ref.이솝)                        </t>
  </si>
  <si>
    <t>혈뇨, 잔뇨</t>
    <phoneticPr fontId="1" type="noConversion"/>
  </si>
  <si>
    <t xml:space="preserve">500,000-선납 승희  1. 방광 결석.  H)  - 금식.  - 배뇨 곤란 없음.  - 소변도 잘 봄.  - 컨디션 양호.    O)  - 마취 전 검사상 특이사항 없음.    Sx)  - 방광 절개 후 결석 제거.    P)  - 3~5일 입원 예정.  </t>
  </si>
  <si>
    <t xml:space="preserve">김지은                                  </t>
  </si>
  <si>
    <t xml:space="preserve">꾸꾸                                    </t>
  </si>
  <si>
    <t>유선종양</t>
    <phoneticPr fontId="1" type="noConversion"/>
  </si>
  <si>
    <t xml:space="preserve">CC) 유선종양,중성화 수술, 수술전 검사   S) 특이 사항 없고 잘 지냈음.   O) TPR- NRF, 청진- NRF       BP- 190-240 systolic (doppler), 190 (MAP 150)- oscillometric       RAD- 흉강- RNF      blood work- NRF      d-dimer- normal     A) hypertension.   P) 병원에서 크게 흥분상태가 아닌데로, 지속적인 고혈압소견 보임.     다른 검사에서는 이상 없지만, 고혈압이 상당히 심하므로 당장 수술은 위험부담 있음.     병원에서 몇시간 동안 모니터링 해보고, 계속 혈압이 떨어지지 않을 경우, 내과팀에 인계하여 혈압약 복용 또는 검사 여부 상담하실것.     병원에서 안정화후 혈압 떨어지면 수술 날짜 다시 잡기로.       병원에서 혈압체크    PM1:30 190-200 systolic    PM 2:30 170    PM 3:30 160    PM 4:30 140       더디긴 하지만 병원에서 계속 측정시 혈압 안정됨.       다음주 수술 예정. 수술 하루전날 입원해서 다음날까지 혈압모니터링 하면서 적응후, 다음날 수술할 예정.       다음주 목요일 7시 내원. 금요일 오전 수술 예정. 내원하시면 혈압만 체크. 수술전검사는 할 필요 없음.   </t>
  </si>
  <si>
    <t xml:space="preserve">김희령                                  </t>
  </si>
  <si>
    <t>건강검진, 당뇨</t>
    <phoneticPr fontId="1" type="noConversion"/>
  </si>
  <si>
    <t xml:space="preserve">1. 건강 검진 및 당뇨 재진  H)당뇨 있음.   체중이 계속 감소됨.  피부도 안 좋음. 전반적인 탈모.  눈 쪽 이상없는지 확인 궁금함.  PU/PD 없음. 식욕 양호. 배변도 양호.   7시반에 인슐린, 6시반에 식이 급여 후 내원.     S)  - 피부 상태 좋지 않음.  - 탈모 및 발적.    O)  - 혈당  12 : 00 -&gt; 252   1 : 00 - &gt; 169   3 : 00 - &gt; 155   4 : 00 - &gt; 169   5 : 00 - &gt; 168  - Chemistry : ALP 상승  - CBC : NRF  - Electrolyte : NRF  - Sonography : NRF  - Fructosamine : 390(안정화 중)                                                                                                                                                                                                                                                                                                                                                                                                                                                                                                                                                                                                                                                                                                                                                                                                                                                                                                                                                                                                                                                                                                                                                                                                                                                                                                                                                                                                                                                                                                                                                                                                                                                                                                                                                                                                                                                                                                                                                                                                                                                                                                                                                                                                                                                                                                                                                                                                                                                                                                                                                                                                                                                                                                                                                                                                                                                                                                                                                                                                                                                                                                                                                                                                                                                                                                                                                                                                                                                                                                                                                                                                                                                                                                                                                                                  [복부초음파 by Hyuna]  Findings  - No remarkable findings    P)  - 사료 변경 후 NPH 2칸으로 증량.  - 피부 상태를 위해 COTEX 투여.  - 사료 변경(w/d)  - 남은 사료 다 먹일 때까지, w/d 와 Low fat 섞어서 75g씩 급여.  - Low fat 다 먹이면 w/d 75g씩 두번 급여.  - 이 주뒤 토요일 전화로 예약 하실 예정.    L/F : 140g/day  w/d : 150g/day( 한 번에 75g)  NPH 2칸으로 향상.    1. 매일 정해진시간에 식사와 인슐린 주사를 해야합니다.     - 식이는 w/d 75g을  급여합니다.     - 인슐린은 식사 한시간 뒤인  주사 부위 피부 소독 후 피하주사합니다.    - 인슐린은 꼭 냉장보관해주시고, 주사전에 5분정도 잘 섞어주셔야 합니다.    - 인슐린 용량은 인슐린 주사기로 (  2 )칸입니다. 주사 후에는 절대 문지르시면 안됩니다.    - 만일 식사를 하지 않는 경우 혹은 정해진 양보다 적게 먹는 경우에도 혈당은 계속 오르기 때문에 인슐린은 주사해야 하나, 식사를 다 했을 때보다는 적은 양을 주사해야 합니다. 만일 반만 먹는다면, (  1.5 )칸, 하나도 먹지 않는 경우에는 ( 1 )칸을 주사합니다.      2. 목욕, 운동 등은 가볍게 진행해주세요    - 무리한 운동은 혈당의 급상승 혹은 급하강을 유발할수 있기 때문에 무리한 운동은 자제해주세요    - 목욕은 가능하나 미용은 혈당이 안정될 시기까지는 피하시는게 좋습니다.    3. 정해진 음식 이외에는 가급적 급여하지 마십시요    - 혈당을 올릴수 있는 과일, 간식 등은 먹이시면 안되면, 너무 배고파할 경우에는 야채를 주세요.    4. 혈당은 아이 상태에 따라 언제든 바뀔 수 있습니다. 일관된 사료 급여와 일정한 운동이 필요합니다. 재검시 fructosamine 농도 검사(3-4주 간의 혈당 모니터링)나 혈당 곡선 검사가 이루어집니다. 혈당 곡선 검사의 경우, 내원전 평소처럼 아침 식이 급여 및 인슐린 주사 후 내원하여 주간동안 2-3시간 간격으로 혈당을 체크하고, 그 결과에 따라 인슐린 용량을 조절하게 됩니다.    5. 당뇨는 간질환, 신부전, 호르몬질환 등을 유발시킬수 있으며, 백내장, 신경증상 등이 합병증으로   나타날 수 있는 질환입니다. 혈당이 관리되지 않는 경우, 간수치의 지속 상승이 가능하나, 이는 호르몬 질환(쿠싱)으로도 나타날 수 있습니다. 쿠싱 질환의 경우, 인슐린 효과를 방해할 수 있으므로, 혈당 관리 중 이상이 지속되는 경우, 호르몬 관련한 검사를 진행해야 합니다.    6. 인슐린의 과다주사는 저혈당이 유발될수 있습니다.    - 만약 발작을 하거나 너무 기운이 없는 증상을 보인다면 바로 병원으로 내원해주세요    7. 혈당이 높은 경우, 음수량이 늘어나게 됩니다. 관리하는 동안 큰 변화 없이 음수량이 유지되는게 필요하며, 만일 갑작스럽게 음수량이 늘 경우, 혈당 이상을 감지하고 내원하셔서 검사를 진행해야 합니다. 물은 아이가 언제어디서든 충분히 섭취할 수 있도록 신선한 물을 집안 여러 곳에 두셔야 합니다.                                                                                                                                                                                                                                                                                                                                                                                                                                                                                                                                                                                                                                                                                                                                                                                                                                                                                                                                                                                                                                                                                                                                                                                                                                                                                                                                                                                                                                                                                                                                                                                                                                                                                                                                                                                                                                                                                                                                                                                                                                                                                                                                                                                                                                                                                                                                                                                                                                                                                                                                                                                                                                                                                                                                                                                                                                                                                                                                                                                                                                                                                                                                                                                                                                                                                                                                                                                                                                                                                                                                                                                                                                                                                                                                                                                    </t>
  </si>
  <si>
    <t xml:space="preserve">구명희(미소AH)                          </t>
  </si>
  <si>
    <t>항암 1차</t>
    <phoneticPr fontId="1" type="noConversion"/>
  </si>
  <si>
    <t xml:space="preserve">-항암 1차 실시    -preme : cerenia, chlorophen, dexa  -doxo 1mg/kg CRI for 30min   :: 7.5mg = 3.5ml  -내복약 처방    -귀세정 실시 : 외이도 상태 많이 호전되었습니다.    * 1/22 2시 예약 : CBC  </t>
  </si>
  <si>
    <t xml:space="preserve">김서영(ref.행복한)                      </t>
  </si>
  <si>
    <t>설사, 구토</t>
    <phoneticPr fontId="1" type="noConversion"/>
  </si>
  <si>
    <t xml:space="preserve">385,500원 결제완료_효정  S)  일요일부터 설사 심하게 함.   그 후로 설사, 조금씩 구토(위액)  어제부터 식욕없음.     토요일에 템테이션 같은 간식을 사료에 섞어 급여.   새로온 고양이도 온지 얼마 안됨.     음수량 감소.   새로운 아이 건강상태는 양호함.     주로 치킨베이스 캔 사료 먹음.   덩어리 있는 캔은 잘 안먹음.  두부모래 사용중. (보호자님 알러지있으심)    O)  - 혈액검사 : 췌장염 양성  - 복초 : 담낭염, IBD 관찰되지 않음.     P)  - 3일~7일 입원치료  - 담낭염이나 염증성장질환 발생 가능성 설명.  - 더 진행될 수 있음 말씀드림.   </t>
  </si>
  <si>
    <t xml:space="preserve">최윤미                                  </t>
  </si>
  <si>
    <t xml:space="preserve">녹두                                    </t>
  </si>
  <si>
    <t xml:space="preserve">S)   - 평상시 들어오면 달려나오는 성격인데 어제부터     나오지 않음  - 5마리 키우고 있어서 토한것이 있긴한데 누구것인지는      모름  - 오늘 저녁 7시쯤에 캔을 주니 달려나와서 먹음  - 그러고 8시에서 8시반쯤에 한번은 뒷다리를 딛지      못하는것 같고 한번은 앞다리를 딛지 못하는것 같고     그러고는 괜찮다고 함  - 오기전 오줌도 한번 쌌음  - 구토나 설사 본적 없음  - 원래 헤어볼 토할때 다른애들보다는 좀 힘들게 하기는했음    (쩝쩝을 많이 함)  - 예방접종/사상충은 다 했음  - 애들중 날씬한 아이는 녹두뿐이에요  - 평상시에도 헤어볼 토할때쯤 되면 3-4일정도      낼름낼름(쩝쩝)거리다가 헤어볼 토하고 그래요.    O)   - aus : NRF  - 심박수/호흡수 양호   - 체온 37.5  - 7%탈수  - 방사선 : 위내의심물질  - 전해질 : Na , Cl 저하  - cbc/chemi  - fPL : -    Tx)N/S+ 붕붕 3폴드 2시간 이후 유지용량,  famo iv    -----------------------------------------------  (야간 by 홍)  - 기력 회복, 참치캔으로 식욕 테스트시 달려와서 먹음  - 일단 NPO합니다.   - 자주 입맛 다심(낼름낼름)  - 체온37.5(10pm),-&gt;38.5(01시)-&gt;39.2(08:30)  - 오전에 배뇨 확인    08:30 보호자 통화  - 밤새 수액 잘 맞고 활력과 식욕이 좋은 상태입니다.   - 컨디션과 식욕은 좋으나 낼름낼름거리는것과 방사선상 위내 의심불질이 보이는 바 탈수와 전해질불균형의 연관성에 대해 추가적으로 검사 필요할것으로 보입니다.   -&gt; 상의하시고 연락주신다 함  -&gt; 09:00 전화옴      추가적인 전해질 검사와 복부초음파       검사진행해 달라 하십니다.       또 담당선생님께서 필요한 검사 생기면      연락드린다고 했습니다.       이번호로 연락주세요 010-4532-5399  </t>
  </si>
  <si>
    <t xml:space="preserve">최수빈                                  </t>
  </si>
  <si>
    <t>보행실조</t>
    <phoneticPr fontId="1" type="noConversion"/>
  </si>
  <si>
    <t xml:space="preserve">CC) 통증반응    S)  집에가서 한시간 만에 동일 증상 보임. 이후 계속 책상 밑에 숨어서 나오지 않으며 비틀비틀 거리면서 잘 걷지 못하였음. 이런 증상이 반복됨. 배뇨도 찔끔 지린다고 함.   깽 거리면서 한쪽 팔을 들고 멈춰 있었다고 하심. 어제 저녁 11시쯤 처음 보였고, 30분-1시간 간격 사이로 계속 보였음. 낮에도 계속 그러한 증상 보이고 있음.     O)  1. P/E  - P 120, R panting  - no murmur, no crackle.  - pulse normokinetics.  - 전체적인 촉진 검사 시 경부 운동 시 통증반응 간헐적으로 보임. 특정 방향을 아파하진 않음.     2. B/A  - CBC  - S/C : BUN 경미한 증가.    3. N/E  - brain, spinal cord : NRF                                                                                                                                                                                                                                                                                                                                                                                                                                                                                                                                                                                                                                                                                                                                                                                                                                                                                                                                                                                                                                                                                                                                                                                                                                                                                                                                                                                                                                                                                                                                                                                                                                                                                                                                                                                                                                                                                                                                                                                                                                                                                                                                                                                                                                                                                                                                                                                                                                                                                                                                                                                                                                                                                                                                                                                                                                                                                                                                                                                                                                                                                                                                                                                                                                                                                                                                                                                                                                                                                                                                                                                                                                                                                                                                                                                  [X-ray검사 by Hyuna]  Findings  1. C3-4 사이 디스크 공간이 거의 관찰되지 않음  2. C4-5, 5-6 은 C6-7과 비교하여 좁게 관찰됨    Imaging Dx &amp; DDx  - Intervertebral disc disease    Comment  - MRI 촬영이 추천됩니다.    A) Cervical IVDD susp.  - 경추 디스크가 우선 의심되며 이에 준한 약 처방 하였음. MRI 촬영 추천됨을 설명드렸으나 보호자 분께서 현재 원치 않으심. 약물 반응 지켜보길 원하셨으며 레이저 치료 권하였으나 이부분은 가족과 상의 후 진행하신다고 하심.   - intracranial 원인은 배제할 수 없음. MRI 촬영 진행 시 brain 추가 할 예정.  - 디스크약 복용 후 신장 damage 올 수 있음. 다음 재진 시 신장수치 모니터링 예정.  </t>
  </si>
  <si>
    <t xml:space="preserve">김희정(refer.이솝A.H)                   </t>
  </si>
  <si>
    <t>통증호소</t>
    <phoneticPr fontId="1" type="noConversion"/>
  </si>
  <si>
    <t xml:space="preserve">어제 백신 및 구충(spot-on 제제) 함.  20분 전부터 엎드리고 다니고 낑낑거리고 흉부쪽 통증 있음      H)  - Obesity 사료  - 간식(비만용 간식)  - 쌀밥정도 먹이심.  - 감자튀김.(5일전)  - 작년에 혈액검사상 췌장 수치가 높았던거 같다고 하심.  - 어제 접종 진행.  - 전지쪽으로 들려고 할 때 통증 호소.  - 20분전 허리를 구부리고 보행.  - 구토/ 설사 없음.  - 식욕 양호.  - 이물 가능성 없음.    S)  - 보행 상태 양호.  - BT : 38.7  - HR : 180  - RR : 42  - 청진상 이상 없음.  - Normal skin turgor  - MM : pink  - Alert  - Mandibular LN Enlarged.  - T13-L1 촉진시 피부 긴장도 증가.  - 복압 상승.  - Proprioception test   [1] 양측 후지 이상 없음.   [2] 좌측 전지 이상 없음.   [3] 우측 전지 감소된 소견이나, 체중지지를 잘 하려고 하지 않음.  -  Hopping test   [1] 양측 후지 이상 없음.   [2] 양측 전지 감소된 소견.  - Tactile placing test   [1] 좌측 전지 이상 없음.   [2] 우측 전지 감소된 소견.  - 경추 촉진 및 검사시 통증 및 저항감 없음.    O)  - 방사선상 장내 gas.  - cPL 음성  - 혈액검사   [1] CBC : neg.   [2] Chemistry : Hyperglycemia   [3] Electrolyte : Hypokalemia, Hypochloremia    A&amp;P)  [1] IVDD  - 임상 증상으로는 IVDD 가능성이 높음.  - 신체 검사상 특정 부분 긴장도가 올라감.  - 신경 검사상에서는 검사상 문제가 보이는 곳이 있으나, 아이 성격을 고려할 때, 정확하게 문제가 있다고 말하기 힘듦.  - 방사선상에서도 추간판 사이 공간이 좁아지는 부분 보이지 않음.  - IVDD는 MRI로 진단하는 것을 추천드림.  - 입원 하 임상 증상 모니터링 및 Cage rest와 수액 처치 설명드렸으나, 아이가 분리 불안이 심해서 입원은 원치 않으심.  - 내복약 조제는 귀원하셔서 진행하시길 원하심.    [2] 복압 상승  - 복부 장기 문제 가능성 설명드림  - 아이가 감자 튀김을 먹었고, 과거 췌장 수치가 높아 조심하라는 말씀을 들으셨다고 하셔서 cPL검사 진행하였으나, 음성.  - 방사선 검사 및 혈액 검사상에서 큰 특이사항 보이지 않음.  - IVDD일 경우도 복압 상승이 동반될 수 있으므로, 모니터링 안내.    [3] Hypokalemia.  - 입원 하 수액 처치 말씀드렸으나, 원치 않으셔서 퇴원.    - 의뢰병원 문자 발송  [이솝 동물병원 원장님. VIP 동물병원 수의사 이주영입니다. 어제 김희정님 샤를린 통증 호소와 이상 보행으로 내원하였습니다. History상 IVDD가 의심되나, 방사선상, 신체 검사상, 신경검사상 특이사항이 보이지 않았습니다. IVDD는 MRI 촬영이 필요하다고 말씀드렸습니다. 혈액 검사상 전해질 불균형이 보여서 하루 입원 설명드렸으나, 아이가 분리불안이 심하여서 거부하였습니다. IVDD에 대한 내복약 설명드렸으나, 귀원하셔서 내복약 처방 원하셨습니다. 아이 어제 검사한 결과와 보호자분과 상담한 내용 초본 보고서 먼저 발송해 드리겠습니다. 보고서 완성되면 다시 보내드리도록 하겠습니다.      </t>
  </si>
  <si>
    <t xml:space="preserve">장호연                                  </t>
  </si>
  <si>
    <t xml:space="preserve">황짱                                    </t>
  </si>
  <si>
    <t xml:space="preserve">  1. 구토 지속되어 내원  - 어제 가고나서 밤 늦게부터 구토 계속되었다고 함  - 잠을 잘 자지 못하고 식욕 활력 떨어졌다고 함  - 찐득한 변 봤었다고 함  - 아이 검사 차 내원하였음    - depressed, 5% dehydration  - T 38.2 P 86/min R 45/min  - chem: bun 0.3  - cPL: negative  - 분변검사: 특이사항 없음  - 방사선:     - 위장염에 준해 치료하기로 함  - 호전 없을 시 초음파 및 추가검사 들어갈 수 있다고 안내  - 입원비 하루 15만 정도 나올 수 있다고 안내  </t>
  </si>
  <si>
    <t xml:space="preserve">명희석                                  </t>
  </si>
  <si>
    <t xml:space="preserve">찡이(ref.큐)                            </t>
  </si>
  <si>
    <t>호흡곤란</t>
    <phoneticPr fontId="1" type="noConversion"/>
  </si>
  <si>
    <t>@ 10만원 선납    cc) 호흡곤란  h) 어제까지는 정상      오늘 아침부터 약간 이상하더니      저녁때 들어와보니 멍때리고 식욕 없음        1~2주전쯤 외음부에서 농이 나오는 증상으로 큐 동물병원 내원     원인이 확실하지는 않으나 중성화겸해서 수술하자고 말씀듣고 날짜 잡으시려고 했다 함     특별히 먹이는 약 없음    s) alert      no murmur      청색증         o) 방사선 - 폐쪽에 약간의 침윤</t>
  </si>
  <si>
    <t xml:space="preserve">민아름*8                                </t>
  </si>
  <si>
    <t xml:space="preserve">민가을                                  </t>
  </si>
  <si>
    <t>등부위 mass</t>
    <phoneticPr fontId="1" type="noConversion"/>
  </si>
  <si>
    <t xml:space="preserve">등부위에 지름 약 1cm 정도의 mass 가 2개 관찰됨    - 제거후 조직검사 의뢰함    - 근육침윤이나 출혈이 많지는 않았음    스켈링 함께 진행했고, 양안 첩모 같이 제거해드렸습니다.    일주일후에 실밥제거하시고 그때 조직검사결과 나오면 상담드릴 예정입니다.   </t>
  </si>
  <si>
    <t xml:space="preserve">남수정                                  </t>
  </si>
  <si>
    <t xml:space="preserve">쮸디                                    </t>
  </si>
  <si>
    <t>서혜부탈장</t>
    <phoneticPr fontId="1" type="noConversion"/>
  </si>
  <si>
    <t xml:space="preserve">수술상담 - 안검내번 (첩모), 좌측 서혜부 탈장 by HAN    안검내번과 첩모 상태는 마취나 진정할일 있을 때 자세히 관찰하고 수술 플랜 잡는 것 추천. 상황에 따라 수술 방법이 달라질 수 있음 (내안각 성형? 안검내번 교정?) 현재 상태가 심하지 않고 각막 손상도 없으므로 모니터링 하다가 마취할 일 있을때 같이 진행        서헤부의 탈장으로 의심되는  mass 촉진됨. 서혜부 또는 대퇴부 또는 음낭 탈장 가능성 있음. 세가지 중에 어느 형태의 탈장인지는 수술에 들어가야 확인할 수 있음. 서혜부 탈장은 대부분 예후가 좋지만, 대퇴부나 음낭 탈장은 서혜부에 비해 재탈장 가능성 높음.     탈장은수술적 교정이 권장됨. 가능하실 때 교정하실 것. 현재 탈장정도가 심하지 않으므로 응급으로 하실필요는 없으나. 커지거나 탈장부위의 염증이나 열감이 있을 경우, 바로 수술해야 함.       </t>
  </si>
  <si>
    <t xml:space="preserve">이혜림                                  </t>
  </si>
  <si>
    <t xml:space="preserve">S)  엊그제부터 구토 설사. 오늘 새벽까지 설사.   산이 처방사료, 닭가슴살 같이 주심.   원래부터 잘 안먹음.  예전에 유기견이었고, 데려올때부터 다리 이상 있었음.    O)  - BT 39.1  - 복압 항진  - 방사 : 소장, 대장내 가스 증가 / 좌측골반골절  - 혈검 : 특이사항 없음.  - 췌장염 음성    A)  - 주사, 내복약 관리 하면서 구토 설사 지속시 입원치료 진행하면서 초음파 검사 더 진행예정.    P)  - 내복약 오늘저녁부터 1일 2회  - 물약 1ml tid (공복)  - 처방사료 유동식으로 조금씩 자주 급여할것.       </t>
  </si>
  <si>
    <t xml:space="preserve">앙새                                    </t>
  </si>
  <si>
    <t>혈뇨</t>
    <phoneticPr fontId="1" type="noConversion"/>
  </si>
  <si>
    <t xml:space="preserve">500,000원 결제하심     010-6283-5011(아버지)    1. 방광 결석  H)  - 방광 결석 위해 내원    S)    O)  - Chemistry  : BUN 상승.  - CBC : 특이사항 없음.  - 소변 검사상 특이사항 없음.    Sx)  - 방광 절개 후 결석 제거(7개)  - 방광 내 출혈.  - 봉합 후 Leakage test.    P)  - 2~3일 입원(특이사항 보이지 않으면)  - 결석 성분 검사 후 치료 이어갈 예정.  - 비용 안내.  </t>
  </si>
  <si>
    <t xml:space="preserve">최영희                                  </t>
  </si>
  <si>
    <t>MRI 촬영</t>
    <phoneticPr fontId="1" type="noConversion"/>
  </si>
  <si>
    <t xml:space="preserve">-STT : 13/12    -MRI 재촬영하기로 함  -마취전 검사상 이상없음    * 6월 10일 10시 이안 MRI, CSF 예약   :: 보호자 직접 가심   </t>
  </si>
  <si>
    <t xml:space="preserve">강승원(고은희)                          </t>
  </si>
  <si>
    <t>기침</t>
    <phoneticPr fontId="1" type="noConversion"/>
  </si>
  <si>
    <t xml:space="preserve">-폐종괴 FNA 실시      * 1/12 7시 퇴원상담  </t>
  </si>
  <si>
    <t xml:space="preserve">낼름                                    </t>
  </si>
  <si>
    <t>충혈, 깜빡거림</t>
    <phoneticPr fontId="1" type="noConversion"/>
  </si>
  <si>
    <t xml:space="preserve">야간by유진  - 안압: 20-28-29-47-49  - 코솝 2회 잘라탄 1회 점안하였으나 호전없음  - BP 200   - amlodipine 처방하여 아침에 투약하였음  - 식욕 활력 양호  - 산책배뇨 실시함  - 시력 없음: menace (-) dazzle (-) PLR (-)      [주간 by 조]  - 안압 컨트롤 되지 않아서, 안구 적출술 진행  - 3일 입원하에 60만원  </t>
  </si>
  <si>
    <t xml:space="preserve">김하진                                  </t>
  </si>
  <si>
    <t xml:space="preserve">룽지                                    </t>
  </si>
  <si>
    <t>장염</t>
    <phoneticPr fontId="1" type="noConversion"/>
  </si>
  <si>
    <t xml:space="preserve">혈액도말  : seg 63 lym 27 mon 5 eos 5 / PLT (5/OIF)                                                                                                                                                                                                                                                                                                                                                                                                                                                                                                                                                                                                                                                                                                                                                                                                                                                                                                                                                                                                                                                                                                                                                                                                                                                                                                                                                                                                                                                                                                                                                                                                                                                                                                                                                                                                                                                                                                                                                                                                                                                                                                                                                                                                                                                                                                                                                                                                                                                                                                                                                                                                                                                                                                                                                                                                                                                                                                                                                                                                                                                                                                                                                                                                                                                                                                                                                                                                                                                                                                                                                                                                                                                                                                                                                                                  [복부초음파 by Hyuna]  Findings  1. 췌장 좌측엽의 비후 (6.8 mm) 및 에코 저하  2. 췌장 및 장간막림프절 부근의 지방 에코 상승  3. 장간막림프절, 공장림프절의 종대 및 에코 저하  4. 양측 신장 피질의 에코 상승    Imaging Dx &amp; DDx  - Acute pancreatitis with focal peritonitis and lymphadenopathy  - Gastroenteritis  - Interstitial nephritis / Glomerulonephritis    최근들어 계속 설사증상이 있었다고 합니다.  식욕도 없어서 일부 강급하고 있었는데 식욕도 계속 없다고 하네요. 다행히 구토는 없다고 합니다.    1. 혈액검사 : WBC 감소, CRE 상승  2. 영상검사 : 췌장염, 장염, 신질환의 가능성 높음..    췌장염과 장염, 그로인한 설사와 식욕부진이 동반되어있고, 췌장주변으로 복막염도 같이 와있는 상태입니다. 시간이 지나서 간담도까지 염증이 진행되면 triaditis로 진행되어 예후는 않좋을수 있습니다. 입원치료가 필요하지만 일단 입원치료까지는 원치않으셔서 강급과 함께 꾸준한 내복약 복용이 필요합니다.  만약 강급을 싫어하거나 구토가 있으면 입원치료 혹은 식도튜브등의 장착이 필요하다고 말씀드렸습니다.   </t>
  </si>
  <si>
    <t xml:space="preserve">염수미                                  </t>
  </si>
  <si>
    <t xml:space="preserve">디보                                    </t>
  </si>
  <si>
    <t>신장재검</t>
    <phoneticPr fontId="1" type="noConversion"/>
  </si>
  <si>
    <t xml:space="preserve">- 좌측 후지 종괴 크기 증가  - 그외 식욕 및 활력 큰 이상 없음  - 체중 유사    O :  - CBC 검사상 HCT 30%로 약간 상승, WBC 하락  - 신장수치 : Crea 1.6으로 하락, BUN 상승, P 하락  - 전해질 : K 높으나 심박수 양호    P :  - 레날어드밴스 1일 2회 기존 한스푼에서 두스푼으로 증량  - 이파키틴 1일 2회 기존 한스푼씩에서 1일 1회로 감량  </t>
  </si>
  <si>
    <t xml:space="preserve">조소영                                  </t>
  </si>
  <si>
    <t>스케일링</t>
    <phoneticPr fontId="1" type="noConversion"/>
  </si>
  <si>
    <t xml:space="preserve">몇년전부터 옆구리에 있던 mass가 점점 커지면서 최근에 계란 두개만큼 커지고, 터져서 피가나온다고합니다.    전신마취하에 종괴제거 및 스켈링    내일 후처치  일주일후에 실밥제거합니다.   </t>
  </si>
  <si>
    <t xml:space="preserve">채희남                                  </t>
  </si>
  <si>
    <t xml:space="preserve">멍멍이                                  </t>
  </si>
  <si>
    <t xml:space="preserve">관련문의나 스케일링 완료되면 퍼플캣호텔로 연락주세요     문자발송   기업은행/ 서상혁/ 012-062703-04-013  멍멍이 스케일링 비용은 287,950원 입니다.감사합니다.    스켈링 진행함    - 잇몸의 염증과 발적이 꽤 심한편입니다.    - 이빨을 발치할정도는 아니지만 잇몸염증 컨트롤 안되면 계속 문제될수 있습니다.    - 양치질 잘해주세요  </t>
  </si>
  <si>
    <t xml:space="preserve">유진희                                  </t>
  </si>
  <si>
    <t xml:space="preserve">오늘 1시 미용 예약/3시 아원장님 진료예약 이신데   심장이 안좋고 노령견이기 때문에 상태체크 하고 미용 들어가셔야 할것같다고 안내 드렸고  아이 맡기고 가셨습니다.  특별한 사항있으면 드려주세요.    &gt;&gt;&gt;&gt;진료 보시기 전에 장다연 어머님이 전화 달라고 하심.... 02-918-1945    1. 혈액검사 : 간수치 상승  2. 영상검사    - 방광염(방광두께 0.5cm)    - MVI    - L2~3번 디스크 의심  3. 내복약 일주일치 처방      일주일후에 다시 내원해주세요    오늘 비용은 장다연님 몽이네서 결제할거고 오늘만 30% DC이고 그이후부터는 20%DC로 해드리기로 하였습니다.   </t>
  </si>
  <si>
    <t xml:space="preserve">주수향                                  </t>
  </si>
  <si>
    <t xml:space="preserve">주둥이                                  </t>
  </si>
  <si>
    <t>췌장염, 담관염</t>
    <phoneticPr fontId="1" type="noConversion"/>
  </si>
  <si>
    <t>구토, 식욕부진</t>
    <phoneticPr fontId="1" type="noConversion"/>
  </si>
  <si>
    <t xml:space="preserve">몇일전부터 식욕이 없고, 구토증상 심함  기력이 없고, 힘이 하나도 없다고 함    혈액검사 : 매우 심한 신부전  영상검사상 췌장염, 신부전, 담관염 심한상태    보호자분상담후 치료에 대한 예후가 좋지않은점때문에 그냥 치료없이 데리고 가신다고 합니다. 가셔서 명을 다할때까지 그냥 두는건 통증만을 유발하는 것이기때문에 아예 치료를 안하실계획이라면 그냥 편안히 보내주는게 좋을수 있다고 말씀드렸습니다.     [복부초음파 by Hyuna]  Findings  1. 췌장의 비후 (12.4 mm) 및 에코 저하  2. 담낭의 확장 및 슬러지와 미세 담석 저류, 담낭관의 확장 (5.2 mm) 관찰됨 (동영상 참고) / 총담관의 확장은 관찰되지 않음  3. 비장 실질의 종괴 (7.8 x 12.5 mm), 혈류반응 적게 관찰됨  4. 양측 신장 피질 에코 상승, 불규칙한 변연, 다발성 낭포, 미약한 신우 확장 관찰됨  5. 양측 부신의 미약한 비후 (좌측 6.2 mm, 우측 6.1 mm)  Imaging Dx &amp; DDx  - Acute pancreatitis  - Extrahepatic biliary obstruction   - Splenic nodular hyperplasia / Splenic primary neoplasia  - Chronic kidney disease  - Hyperadrenocorticism  </t>
  </si>
  <si>
    <t xml:space="preserve">조나래                                  </t>
  </si>
  <si>
    <t xml:space="preserve">조스바                                  </t>
  </si>
  <si>
    <t xml:space="preserve">- 금식 확인  - 마취 전 검사상 특이사항 없음.  - 중성화 진행,.  </t>
  </si>
  <si>
    <t xml:space="preserve">홍경아                                  </t>
  </si>
  <si>
    <t xml:space="preserve">꾸숑                                    </t>
  </si>
  <si>
    <t>고관절탈구, 안구건조증</t>
    <phoneticPr fontId="1" type="noConversion"/>
  </si>
  <si>
    <t xml:space="preserve">S)  뒷다리를 떠는 증상과 밥을 먹지 않음.   이후 구토 증상과 혈변 증상도 동반하였음. 토출로 생각됨.   가까운 병원에서 주사와 약을 복용한 경력 있음.   어제부터 정상변 봄. 식욕도 돌아옴. 구토도 보이지 않음. 활력도 개선된 것처럼 생각되심.   - 백신 all done. 심장사상충, 구충 all done.  - 다른 동거견과 신경전 때문에 스트레스 받았을 가능성도 있으며 이물을 주워먹었을 가능성도 배제할 순 없을 것으로 생각됨.  - 애기 때 슬개골탈구 진단받았으나 근육 발달되며 걷는덴 문제 없음.  - 고관절에 문제 있다고 들으심. 산책 시 뒷다리 간헐적으로 들어올림.    보호자 메일 pinkah@naver.com    O)  1. P/E  - T 39.1, P 180, R 24  - 청진 시 no crackle, no murmur, 이상 없음.  - 체표 림프절 종대 없음.   - MMC pink, CRT &lt;1s  - 탈수 5% , sticky mucus  - 양측 슬개골 탈구 G2    2. B/A  - CBC  - S/C  - electrolytes     3. U/A  - SG 1.029  - pH 6.5, RBC, HB 2+  - 요침사 상 NRF    4. F/E  - NRF    5. 안과검진  - STT : OD) 11, OS)12  - 안압 : OD)19, OS)16    6. 방사선  - 흉부 : NRF  - 복부 : 경미한 간 크기 감소. 이외 NRF  - 고관절 : 우측 고관절의 탈구 의심됨.    7. 복부 초음파  - 부신의 크기 증가해 보이나 환자 식후 내원하여 정확한 평가 불가능함. 추후 재검 추천됨.  - 위장관은 양호함. 이외 다른 장기 특이사항 없음.    A) 건강검진, 장염 history  - 금일 건강검진 상 고관절 탈구, 안구건조증 확인됨. 이에 고관절은 통증 지속 시 소염진통제 처방될 수 있음을 안내하였고 안구건조증은 인공눈물의 점안이 필요함을 설명드렸음.  - 보였던 위장관증상은 일시적인 문제일 가능성 있음. 다만, 구토 이전에도 간헐적으로 있었던 환자로 지속될 경우 조영검사, 내시경 검사 추천될 수 있음.  - 부신은 추후 재검 필요.  - 보호자 분 메일로 건강검진 결과 보내드릴 예정.  </t>
  </si>
  <si>
    <t xml:space="preserve">왕화영                                  </t>
  </si>
  <si>
    <t xml:space="preserve">1. 여아중성화  - 금식하고 오셨음  - 출산 후 특이사항 없었음  - 새끼 고양이들 때문에 스트레스를 좀 받는 것 같다고 함  - 식욕 활력 배변 배뇨 양호    - 마취 전 검사 특이사항 없음  - 중성화 수술 실시  - 마취에서 잘 깨어났음    - 내일 오후 3시 퇴원 예정  - 이주영 선생님에게 인계  </t>
  </si>
  <si>
    <t xml:space="preserve">뿌니                                    </t>
  </si>
  <si>
    <t xml:space="preserve">체중이 빠지는것 같고 기력이 없는것 같다고 고민하십니다.    1. 혈액검사    - globulin 상승    2. 방사선 : 좌측신장의 종대 및 형태의 irregular    3. 초음파검사상 좌측신장의 구토소실, 종대소견    FIP와 lymphoma의 가능성이 있습니다.    정확한 진단은 조직검사 및 PCR 검사가 필요하며 비용은 대략 70~80정도 소요될거라고 안내드렸습니다.   </t>
  </si>
  <si>
    <t xml:space="preserve">고윤정                                  </t>
  </si>
  <si>
    <t xml:space="preserve">S) 물도 안 먹고 아무것도 안 먹음. 간식도 안 먹음. 캔 사료는 조금 먹음. 캔사료 먹고는 토하지 않음.  활력도 저하. 처방받은 약을 어제 저녁에 먹고 오늘 아침 구토 한 번 보임.   그제부터 컨디션이 좋지는 않음.   먹은 게 없어서 배변 보지 않음.   최근 타이레놀을 먹진 않고 입으로 가지고 논 적 있음.    O)  1. P/E   - 탈수 &lt;5%  - MMC pink, CRT &lt;1s    2. B/A  - CBC, S/C, electrolytes : NRF  - cPLI : negative    A) Vomiting, anorexia  - 현재 방사선, 혈액검사 등에서 특이소견은 확인되지 않음. 구토, 식욕부진에 대해 경구약 급여할 수 있는 상태 아니므로 하루 입원하여 대증처치 진행하기로 하였음. 다만, 하루 처치에도 호전되지 않을 경우 추가검사 필요할 수 있음을 설명드림.  - 식도 이물, 위장관 운동성 평가 위해 흉부 방사선, 복부초음파 필요할 수 있음.    Rx)  - sucralfate     Tx)  - H/S   - cerenia 0.1ml/kg SC  - Metoclopramide 0.3mg/kg TID IV  - Famotidine 0.5mg/kg BID IV  </t>
  </si>
  <si>
    <t xml:space="preserve">이예령(ref. 서울종합)                   </t>
  </si>
  <si>
    <t>폐염전, 폐출혈</t>
    <phoneticPr fontId="1" type="noConversion"/>
  </si>
  <si>
    <t xml:space="preserve">CC : 호흡곤란    S  -3일전부터 식욕부진, 켁켁거림 / 간식 조금씩 먹음  -눈곱이 최근에 많이 낌  -내원 직전부터 호흡곤란, 청색증  -환경변화(-)  -이물가능성(-)  -예방접종(+)    O  -호흡곤란, 청색증, 객혈 동반 / no murmur / no crackle  -HR(72) BP(측정 안됨)  -CBC : thrombocytopenia  -smear : PLT 3~5개/100x  -응고계 : aptt 지연  -Chem : mild hypoK / CRP(high)    [CT검사 by Hyuan]  Findings  - 우측 전엽과 중엽의 폐염전 소견 (기관지가 관찰되지 않으며 폐실질 내부의 vasicular emphysema가 관찰됨)  - 우측 후엽 및 좌측폐엽의 전반적인 침윤이 관찰됨 (panting 하는 상태로 촬영되었기 때문에 실제 침윤보다 심하게 보일 수 있음)    Imaging Dx &amp; DDx  Lung lobe torsion (Rt cranial and middle lobe)  Lung infiltration  - Pulmonary hemorrhage  - Pulmonary edema  - Pneumonia    [보호자 상담]  -폐염전에 폐출혈까지 동반되어 있어 매우 위험한 상태  -수술적 교정이 유일한 방법이나 마취도 매우 위험하여 치료 가능성이 크지 않음  -상의 결과 최선을 다해보기로....수술 해보기로 결정    -마취 도입 중 사망  -보호자께 인계하고 장례는 직접 해주시기로 하고 데려가셨습니다.  </t>
  </si>
  <si>
    <t xml:space="preserve">박서연(ref.서울종합)                    </t>
  </si>
  <si>
    <t xml:space="preserve">래미                                    </t>
  </si>
  <si>
    <t xml:space="preserve">[야간 by 박찬수]   - 밤사이 특이사항 없음   - 아침 물 급여 했으나 먹지 않음    [주간 by 고한아]   - 식욕 현재 없음   - 보호자 분 면회오심. 오후 면회 시 활력은 더 개선됐다고 느끼심.     </t>
  </si>
  <si>
    <t xml:space="preserve">사라                                    </t>
  </si>
  <si>
    <t xml:space="preserve">초이                                    </t>
  </si>
  <si>
    <t>경련, 마비</t>
    <phoneticPr fontId="1" type="noConversion"/>
  </si>
  <si>
    <t xml:space="preserve">S)  - 3년 전 처음 증상 관찰하심; 기지개 켜다 강직 증상 보여서 쥐난걸로 생각하심 (3-4개월 1회 내지는 주기 더 길게)  : 앞다리 강직, 뒷다리는 크게 변화 없는 듯 함, 목은 가눌수 있음, 의식 O  - 3-4개월 전부터는 빈도가 좀 잦아짐; 1달에 2-4회 관찰하심  - 증상 나타날 즈음 아이가 보호자 옆에 와서 강직 보여서 주물러주시면 1-2분 후 풀어짐  - 금일 내원 전에 증상 보였을 때는 침 고이고 소변도 같이 지림; paddling은 없었고, 앞다리 강직   - 눈꺼풀이 처져 보이기도 하는 것 같음   - 식욕은 양호, 소변량은 크게 변화 없음, 최근 들어 좀 변 무른 상태  - 사료 외 닭가슴살, 수박/참외 등 과일 조금씩    O)  - PE  : HR 90 bpm, BT 38.4도  : 경미한 복부팽만    - 신경검사  : 특이소견 없음    - 혈검  : ALT, ALP high margin    - 방사선  : 간 mildly blunt margin                                                                                                                                                                                                                                                                                                                                                                                                                                                                                                                                                                                                                                                                                                                                                                                                                                                                                                                                                                                                                                                                                                                                                                                                                                                                                                                                                                                                                                                                                                                                                                                                                                                                                                                                                                                                                                                                                                                                                                                                                                                                                                                                                                                                                                                                                                                                                                                                                                                                                                                                                                                                                                                                                                                                                                                                                                                                                                                                                                                                                                                                                                                                                                                                                                                                                                                                                                                                                                                                                                                                                                                                                                                                                                                                                                                  [복부초음파 by Hyuna]  Findings  1. 간 좌측 외측엽 종대 (에코 정상)  2. 양측 부신 종대 (Lt 6.2 mm, Rt 7.3 mm)  3. 비장의 저에코성 결절 (6.5 x 7.6 mm)    Imaging Dx &amp; DDx  - Hyperadrenocorticism  - Steroid hepatopathy (mild)  - Splenic nodular hyperplasia    Comment  - 비장 결절의 크기 변화 추적검사가 추천됩니다.    - ACTH stimulation test  : pre 7.5, post 19.2    A)  - 주증인 신경증상의 경우 intracranial dz로 판단되며 MRI 촬영 필요  - Cortisol-post gray zone에 해당하며, 현재 초이가 임상증상을 뚜렷이 보이고 있지않아 trilostane 투약은 보류  - 갑상선 기능저하증 또한 감별 필요    P)  - 항경련제 4일 처방 (KBr loading dose)  - MRI 촬영 고려해보시기로 하였고 4일 후 상담 진행 예정    </t>
  </si>
  <si>
    <t xml:space="preserve">이준형(ref.행복한)                      </t>
  </si>
  <si>
    <t>설사</t>
    <phoneticPr fontId="1" type="noConversion"/>
  </si>
  <si>
    <t xml:space="preserve">설사가 지속된다고 합니다.  식욕은 큰 차이가 없는 상태입니다.    약을 먹어도 설사의 횟수는 약간 줄었으나 여전히 설사증상을 보여서 오늘은 혈액검사 및 복부초음파검사 진행합니다.    혈액검사상 특이소견없음  복부초음파상 장주변 림프절의 증식소견 보임    분변검사상 정상세균총 모두 변화되어있음  고양이의 경우 정상세균총이 변화되어 설사가 지속되면 회복하는데 오래걸릴수도 있습니다.    내복약 추가처방,   프로맥스 처방    [복부초음파 by Hyuna]  Findings  - 위장의 벽 비후 등의 이상소견 관찰되지 않으나 공장림프절, 장간막림프절 비후와 에코 저하 관찰됨  Imaging Dx &amp; DDx  - Gastroenteriits  - IBD  </t>
  </si>
  <si>
    <t xml:space="preserve">진동옥                                  </t>
  </si>
  <si>
    <t xml:space="preserve">지니                                    </t>
  </si>
  <si>
    <t>공복성구토</t>
    <phoneticPr fontId="1" type="noConversion"/>
  </si>
  <si>
    <t xml:space="preserve">S)  - 새벽에 공복성 구토, 어제 새벽 3시에 구토 함  - 사료구토 후 하얀 거품 구토  - 총 6-7번 까지 구토, 마지막엔 혈액성 구토 조금 나옴  - 물을 마셔도 구토 진행  - 복통이 있는지, 엉덩이를 올리는 자세를 취함  - 어제 저녁에 잠을 잘 못잤음 / 물만 조금씩 먹는데도 구토  - 약 잘 먹이심. 약먹은후 부터는 조금씩 호전, 구토에 대해서 호전  - 오늘 구토는 3-4번 했음. 침흘리듯이 맑은 노란색 이었음, 녹색빛도 약간 보였던 듯 하다고 하심  - 활력 어제보단 상승 했으나, 식욕은 전혀 없음    O)  - Alert  - T(39.1) / &lt;5% Dehydration / MM : pink  - 복압항진, 복통미약  - CBC : NRF  - S-chem : ALP(307)  - 전해질 : Na(125), K(3.0), Cl(97)  - cPL : 음성    A&amp;P)  - 위장염  - 입원하 구토 모니터링 진행 / Cerenia 1mg/kg SC  - 익일 전해질 수치 측정 및, 소화기증상 모니터링 후 상태 양호시, 퇴원 진행 예정  - 상태악화시 초음파검사 및 내시경등의 상위검사 진행 필요 안내드림  - 1시 회진 후 주치의 선생님 결정되고 난 후 2시쯤 상담가능할 것이라 안내드렸으며, 2시 이후 내원해주신다고 하심  </t>
  </si>
  <si>
    <t xml:space="preserve">남승혜(봄봄ref.)                        </t>
  </si>
  <si>
    <t>황달, 기력저하</t>
    <phoneticPr fontId="1" type="noConversion"/>
  </si>
  <si>
    <t xml:space="preserve">(야간 by 홍)  - 배뇨 1회  - 배변 상태 양호.    [입원]  S)  - condition : 활력 약간 저하. 황달 지속.  - 배변/배뇨/소화기증상 유무 : 음식물 그대로 구토 1회. 배변 상태 정상.    O)  - RR 28    - B/A : AST 정상, TBIL  감소. CBC 상 PCV 감소 15%. (pm 1)  - pm 9시경 PCV 15.9, RBC 3.89, Hb 5.1 WBC 20.2  - blood smear : PLT clumping. 다수 확인됨.   - 혈액형 : A형    A)  - 두차례 PCV 측정 시 유지되는 양상으로 다음 날에도 유지될 경우 빈혈 점점 개선될 가능성 있음.   - 빈혈의 원인으로 심한 염증성 변화가 우선 고려됨. 활력 저하된 원인으로 빈혈 가능성이 클 것으로 생각됨.    Rx)  - 식이 : i/d 1/2 RER 증량.  - 내복약    베스타제   silymarin 10mg/kg BID PO   UDA 10mg/kg BID PO   젠토닐 0.5T/dose SID PO   Sucralfate 1ml/kg BID PO   펫티닉 1ml/dose BID PO 추가    Tx)  - 수액처치 : 0.45% NaCl + 2.5% Dex + ornipural + taurine + Vit B + Vit C   - 주사제 :   Metoclopramide 0.3mg/kg IV BID   Famotidien 0.5mg/kg IV BID   Metronidazole 15mg/kg IV BID   Cefazoline 20mg/kg IV BID    P) 입원하여 처치 진행.  </t>
  </si>
  <si>
    <t xml:space="preserve">전은식*7                                </t>
  </si>
  <si>
    <t>방광염</t>
    <phoneticPr fontId="1" type="noConversion"/>
  </si>
  <si>
    <t xml:space="preserve">S)  - 배뇨 4회 / 산책시 배뇨  - 지난주 진료 받은 후 다음날부터 호전되어 3일뒤부터는 정상배뇨.  - 식욕 좋음.     O)  1. 방광염  - 방초 : 양측 신장내 코에코성 물질들 존재하나 특이사항은 없음.              방광벽 비후 없고, 방광내 슬러지 거의 없음.               방광내 고에코성 물질 있으나 전보다 감소.   - 소변검사 : 뇨비중 높고, 무정형의 결정들 존재. 세균없음.   - 혈검 : BUN 경미하게 상승되어 있으나 특이적이지 않음.   2. 눈  - 눈 주위 습진 심함.  3.   - 발피부지간염 중증도.     A&amp;P)  - 방광염 내복약 1주 더 약먹고 치료 종료예정.  - 6개월마다 방광염, 신장결석에 대한 정기검사 진행예정.    (혈검, 방초, 방사, 소변검사, 필요시 UPC or SDMA)    -------------------------------------------  [신장결석 &amp; 방광염]  (16.02.11) 혈뇨로 내원. 신장결석 및 방광염 진단.   혈검, 방초, 방사, 소변검사 - 6개월마다 재검.   검사상 이상보이면 UPC or SDMA 검사 진행.     (16.02.17) 양측 신장 결석 또는 미네랄침착 / 고비중뇨 / BUN35  </t>
  </si>
  <si>
    <t xml:space="preserve">이영희*7                                </t>
  </si>
  <si>
    <t xml:space="preserve">라떼                                    </t>
  </si>
  <si>
    <t>여아중성화</t>
    <phoneticPr fontId="1" type="noConversion"/>
  </si>
  <si>
    <t xml:space="preserve">여아중성화수술 진행    오늘 입원후 내일 퇴원  (11시에서 12시 사이에 오신다고 합니다. )  </t>
  </si>
  <si>
    <t xml:space="preserve">노주영(ref.주)                          </t>
  </si>
  <si>
    <t xml:space="preserve">노해피                                  </t>
  </si>
  <si>
    <t>구토</t>
    <phoneticPr fontId="1" type="noConversion"/>
  </si>
  <si>
    <t xml:space="preserve">1. 식도이물  30분 전에 닭뼈 1개 먹었음. 먹고 오심증상 계속 보임. 이후 바로 내원하였음. 생닭 급여.   내원 시 구토 증상 보임.    O)   - 청진 시 양호. TPR 양호.  - 마취전 검사 양호함.  - 내시경으로 식도 내 이물 위로 밀어넣었음.   - 처치 후 방사선 상에서도 식도 내 이물 위로 변위된 것 확인됨.    A) 식도이물  - 내시경 후 식도 내 염증 확인됨. 식도염으로 발전가능성 있음.   - 이에 준해 sucralfate 처방.    Rx)  - sucralfate 3ml/dose BID    P) 입원.    </t>
  </si>
  <si>
    <t xml:space="preserve">류대규                                  </t>
  </si>
  <si>
    <t xml:space="preserve">꼬뇽                                    </t>
  </si>
  <si>
    <t>구토, 기력저하</t>
    <phoneticPr fontId="1" type="noConversion"/>
  </si>
  <si>
    <t xml:space="preserve">s) - 오전에 사료는 안먹어서 닭가슴살 급여하셨는데 5분후에 다 토해놓음      - 어제 오전에는 노란 위액 토해놓음. 이후 지속적으로 오심증상 보이고 기력저하 소견 보임. 저녁에 캔사료랑 간식먹고 2시간 후에 구토해놓음.       - 설사 여부는 확인 어려움.       - 약간 기력저하 있는 상태. 물도 좀 덜 마시는편      - 10일정도 전에 아이스크린 데려온 후 부터, 스트레스 좀 받는것 같다고 하심.          o) - 청진상 no murmur      - no delayed skin turgo      - BT 39.6C(1:00pm) -&gt; 38.3C(5:00pm). RR 24.      - 복부 방사선 검사상, 위, 소장, 대장 전반적 심한 gas 음영 관찰됨.       - 초음파 검사 결과, small intestine 전반적으로 corrogation 관찰됨. Mesenteric LN들 종대(1.34cm, 1.01cm) 관찰됨.       - 혈액검사 결과, 특이소견 보이지 않음      - fPL : 음성    A) - Enteritis    p) - 급성 위장염에 대해서 하루정도 입원하면서 대증치료 진행 말씀드림. 퇴원후에도 3일정도는 위장염에 대해 내복약 복용 필요함 말씀드림      - 구토나 식욕부진 증상 지속될시에는 추가적인검사 필요함 말씀드림  </t>
  </si>
  <si>
    <t xml:space="preserve">임희경                                  </t>
  </si>
  <si>
    <t>다리열상</t>
    <phoneticPr fontId="1" type="noConversion"/>
  </si>
  <si>
    <t>다리통증, 혈뇨</t>
    <phoneticPr fontId="1" type="noConversion"/>
  </si>
  <si>
    <t xml:space="preserve">퇴원할때 결제하신다고하심    1. 혈뇨 및 다리 통증있어서 내원  - 그저께 집에서 미용을 뒷다리 잡고 하셨다고 함  - 그 다음날부터 뒷다리를 조금 끌면서 걷는다고 함  - 어제 이불에 오줌쌌는데 혈뇨보았음  - 구토 설사 없었고 식욕 활력 저하  - 가끔 쌀밥, 간되어 있는 사람 반찬 먹는다고 함  - 2일 전 초콜릿 케익 조금 핥아먹었음  - 최근 스트레스, 환경변화 등 없었음  - 기왕력 없음    - BT 38.8 청진 이상없음  - 방사선 찍을 시 뒷다리를 너무 아파하여  진정 후 진행하였음  - 마취: dz 0.02 ml/kg IM  - 뒷다리 안쪽 열상 다수 발견됨.  - 방사선: 특이사항 없음  - 초음파: 소변을 본 상태여서 확인하기 힘듦.                방광 내 슬러지 다량 보임.    - 열상에 의한 다리통증, 미용 스트레스로 인한 혈뇨로 보임    - 하루 입원하고 내일 퇴원하기로 함.  - 퇴원 시 방광염, 진통제 및 연고 등 처방하기로 함.  - 내일 오후 7시 내원 예정.  </t>
  </si>
  <si>
    <t xml:space="preserve">오미영(ref.강북)                        </t>
  </si>
  <si>
    <t>염증수치상승</t>
    <phoneticPr fontId="1" type="noConversion"/>
  </si>
  <si>
    <t xml:space="preserve">[refer.]    주호소)  - 최근에 혈액검사상, 염증수치 높다고 들으심.   - 최근까지 결막염 치료받은 적 있다고 하심  - 나이가 들면서 활동성은 좀 떨어지고 추위를 많이 탄다고 하심.    - 원래 사료에 대한 입은 짧은편. 사료에 고구마나 게맛살 정도만 섞여서 급여하심.   - 변상태 양호. 최근에 2번정도 사료 먹고 그대로 토한적 있음. .     O)  1. 신체검사  - Mental : Alert  - T 39.0C, HR 84 , RR 18  - BP 180bpm  - 청진상, no murmur  - Pink mucous membrane , CRT &lt; 2sec  - 탈수평가 : no delayed skin turgo    2. 혈액검사  - 혈구검사결과: WBC 8,600. PCV 44%. #LYM 2.4 %LYM 28%  ( 백혈구 수치 및 림프구 수치는 정상범위 내 있습니다.)   - 혈액도말상, 림프구 증식 관찰되지 않음.   - 혈청검사결과: NRF  - 전해질검사결과: NRF  - CRP: &lt;5  - 갑상선 호르몬 검사 결과: T4 1.5, Free T4 1.7, TSH 0.16 으로 갑상선 호르몬 및 갑상선 자극호르몬 수치 정상입니다.     3. 영상검사    [복부초음파 by Hyuna]  Findings  1. 양측 신장 실질의 석회화(LT&gt;RT)  2. 방광 내벽의 경미한 수준의 불규칙한 변화    4. 안과검사  - OD: 각결막의 충혈소견 보이지 않음. 핵경화. 안압: 16. PLR (+), Menace reflex (+), Palpebral reflex (+)  - OS: 각결막의 충혈소견 보이지 않음. 핵경화. 안압: 10. PLR (+), Menace reflex (+), Palpebral reflex (+)    [안구초음파 by Hyuna]  Findings  1. 양측 유리체 내 부유하는 슬러지 (OD에서 다량 관찰됨)  2. OS의 렌즈 변연 변성    Dx/Ddx)  - Nephrocalcinosis  - Cystitis  - Incipient Cataract   - Asteroid hyalosis     [ Comments ]  - 강북 동물병원 원장님. VIP 동물의료센터 조윤경 내과수의사 입니다. 몽실이는 혈액검사상, 백혈구 수치 상승, 특히 림프구 수치 상승이 확인되어 정밀검사를 위하여 내원하였습니다. 원내에서 검사결과, 백혈구 및 림프구 수치는 정상으로 확인되어 보호자님께 최근에 결막염치료 때문에 일시적으로 백혈구 수치가 상승했을 가능성있다고 말씀드렸습니다.  안과검사 결과, 양안의 퇴행성 유리체 변성 및 좌안의 초기 백내장이 확인되었습니다. 안압검사 결과, 좌안의 안압이 10으로 정상범위보다 낮은상태여서 보호자님께 코솝은 일주일간 점안 중단 후 다시 안압 재검 말씀드렸습니다.   혹시라도 궁금하신 사항있으시면 병원으로 연락주세요. 소중한 환자 의뢰 감사합니다.     ----------------------------------------------------------            </t>
  </si>
  <si>
    <t xml:space="preserve">강휘린                                  </t>
  </si>
  <si>
    <t>구토,설사</t>
    <phoneticPr fontId="1" type="noConversion"/>
  </si>
  <si>
    <t xml:space="preserve">- 2일전 떡을 먹었음  - 최근 이사하면서 스트레스를 많이 받고  자주 짖는다고 함  - 어제 저녁 녹색 구토 1회, 금일 아침 수양성 설사 2회  - 식욕 저하, 기력 양호    - CBC, chem 특이사항 없음  - 병원에서 모니터링 시 구토, 설사 등 없었음  - 집에서 지켜보시기로 함  </t>
  </si>
  <si>
    <t xml:space="preserve">깜푸                                    </t>
  </si>
  <si>
    <t xml:space="preserve">3.6  History)  - 어제(4/6) 구토 2회 (위액성분)  - 이틀간 식욕부진 상태.    S)  - 금일 구토 없음. 설사 없음.   - 활력 좋음.    O)  - 복부 초음파 검사 결과 입력 필요.    : 십이지장벽 비후 및 확장, Corrugation.      췌장근처 고에코성의 지방  - 혈액검사 결과     CRP 상승 : 62      D-dimer : 0.3  - cPL : (-)       A &amp; P)  - 장염 의심됨.   - 내일 아침까지 NPO.  - 탈수 교정하면서 구토 및 설사 모니터링하기로 함.  - 췌장염이 있었던 아이이고 구토 및 설사가 재발하여     Spec-cPL 검사 예정.      </t>
  </si>
  <si>
    <t xml:space="preserve">흡입마취하 스케링 진행함    치아는 큰 문제는 없습니다.   </t>
  </si>
  <si>
    <t xml:space="preserve">김윤주                                  </t>
  </si>
  <si>
    <t>신수치재검</t>
    <phoneticPr fontId="1" type="noConversion"/>
  </si>
  <si>
    <t xml:space="preserve">S) 임상증상 없음. 잘 지냈음. 공복 유지하고 내원하였음.    O)  1. B/A   - CBC   - S/C : BUN 29, Crea 2.6, TP/ALB NRF  - electrolytes : NRF  - IDEXX SDMA 의뢰                                                                                                                                                                                                                                                                                                                                                                                                                                                                                                                                                                                                                                                                                                                                                                                                                                                                                                                                                                                                                                                                                                                                                                                                                                                                                                                                                                                                                                                                                                                                                                                                                                                                                                                                                                                                                                                                                                                                                                                                                                                                                                                                                                                                                                                                                                                                                                                                                                                                                                                                                                                                                                                                                                                                                                                                                                                                                                                                                                                                                                                                                                                                                                                                                                                                                                                                                                                                                                                                                                                                                                                                                                                                                                                                                                                 [복부초음파 by Hyuna]  Findings  - 양측 신장 피질 에코 높음 (모양 및 크기 정상)    Imaging Dx &amp; DDx  - Renal amyloidosis  - Glomerulonephritis / Interstitial nephritis  - Acute tubular necrosis    A) Amyloidosis susp. (종 특이성에 의한)  - crea 점점 증가하는 양상. 초음파 검사 결과를 토대로 신기능이 떨어지고 있을 가능성 높으며, 품종을 고려했을 때 신장 아밀로이드 침착증이 의심됨. 정확한 진단은 조직검사를 통해 가능함을 안내하였음.  - 요단백 등 요검사 결과를 토대로 아밀로이드증을 간략히 감별할 수 있으나 금일 요 부족으로 요검사 진행하지 못하여 완전한 평가는 진행하지 못하였음.  - 다음 내원 시 요검사 진행하며, SDMA 수치 나오는 대로 신장관련 상담 추가적으로 진행 예정.   - SDMA 결과는 일주일 이상 소요될 수 있음.  - 만일 요단백 양성이며 꾸준히 UPC 모니터링 필요할 경우 요채취 모래 추천드릴 예정.    P) 3일 뒤 내원하여 요검사 실시.  </t>
  </si>
  <si>
    <t xml:space="preserve">노을                                    </t>
  </si>
  <si>
    <t>남중, 스케일링</t>
    <phoneticPr fontId="1" type="noConversion"/>
  </si>
  <si>
    <t xml:space="preserve">9시쯤 퇴원시키러 오신다고 하심    남아중성화수술, 제대허니아교정술  스켈링, 유치발치(3개) 진행함    내일 드레싱 받으러 오시고 일주일후에 실밥제거하러 오세요  </t>
  </si>
  <si>
    <t xml:space="preserve">김은비                                  </t>
  </si>
  <si>
    <t>귀재검</t>
    <phoneticPr fontId="1" type="noConversion"/>
  </si>
  <si>
    <t xml:space="preserve">O :  - 혈당 382, ALKP 323으로 전과 비교해 상승  - fructosamine 387로 12월 검사시와 비교해 상승함  - CBC 양호  - 좌측 귀 검은 귀지, 도말상 다수의 세균 확인, 소수의 말라세치아 확인  - MO 이용해 귀세정 및 오토맥스 적용    **혈당 관리가 잘 되지 않았음, 체중 약간 감소 및 fructosamine 수치 상승함, 명절때 고기 등 다른 음식 먹이셨다고 함  - 귀 관련하여 MO 처방, 면봉 이용해 닦아주시거나 불가능할시 한두방울씩만 넣어주실 것  </t>
  </si>
  <si>
    <t xml:space="preserve">김태경*6                                </t>
  </si>
  <si>
    <t>구토, 복통</t>
    <phoneticPr fontId="1" type="noConversion"/>
  </si>
  <si>
    <t xml:space="preserve">366,500원 결제완료_효정    12월 9일 미수금 53,900원   12월 9일 입금하신것 확인 되었습니다     1. 구토   : 식욕은 부분적으로 있으나 구토 지속됨   : 어제 내원 후 지난 밤사이 구토 수 회 보임   : 구토 후에는 엉덩이 들고 복통 호소   : 변은 자꾸 물러지고 혈액 섞인 가래 등 확인됨    o)  - Alert  - 심한 복통 확인됨  - 혈액검사상에서는 경미한 탈수 외 특이사항 없으며, cPL(-)  - 영상검사상 이물소견이 두드러지지는 않음   : 결장 주변으로 경미한 내강확장 있음    : 장염 소견은 두드러지지 않으며 운동성 양호함     : 뚜렷하게 확인되는 이물은 없음    a,p)  - 위장염에 준해 수액 맞으면서 대증치료 해 보겠습니다.   - 이물 가능성 배제되지 않으므로, 증상 지속시에는 조영검사 필요할 수 있습니다.  - 예상 입원기간은 2-3일    [주간 by 윤]  - 주간동안 구토 1회(소화된 사료), 이후 praying position  - 복통 호소 지속적임  </t>
  </si>
  <si>
    <t xml:space="preserve">구미란                                  </t>
  </si>
  <si>
    <t xml:space="preserve">1. 여아중성화 및 호텔  - 수술하기전 입원시키러 내원  - 그동안 특이사항 없었음    - 내일 수술 예정  - 수술 후 다음주 월요일까지 호텔하실 예정    - 중성화수술, 503 유치발치, 기본관리 부탁드립니다.  - 술전검사 후 전화드려주세요.  </t>
  </si>
  <si>
    <t xml:space="preserve">한주연(ref.서울종합)                    </t>
  </si>
  <si>
    <t xml:space="preserve">코순                                    </t>
  </si>
  <si>
    <t>IMT 재진</t>
    <phoneticPr fontId="1" type="noConversion"/>
  </si>
  <si>
    <t xml:space="preserve">-PUPD  -컨디션 이상없음  -CBC : HCT 약간 하락  -Chem : ALP, ALT 증가    -약물 감량 정상적으로 진행된 후 중성화 + 비장적출 예정입니다.  -내복약 : PDS 감량 / 간보호제 증량 /토코페롤 추가    * 4/14 8시 예약 : CBC    * 이전에 할인이 무질서하게 되고 있어 진료비 20% 할인으로 통일하기로 합니다.   </t>
  </si>
  <si>
    <t xml:space="preserve">박나선*7                                </t>
  </si>
  <si>
    <t xml:space="preserve">츄                                      </t>
  </si>
  <si>
    <t xml:space="preserve">CC: 구토    [S]  - 보호자 산행에 개들 동행    : 사람 없는 코스로 다니며, 산에서는 풀어놓음    : 산책 중 수풀 너머에서 배변, 배뇨하여 확인 어렵  - 동거견이 풀을 곧잘 뜯어먹으며 이상 없음    : 가끔씩 츄도 따라하며 풀을 뜯어먹음  - 어제 산책하다가 풀 먹음    : 직후에는 구토 없었음  - 이후 괜찮았으나, 어제 밥은 사료 위에 올려준 간식만 먹음  - 오늘도 잘 뛰어노나 아예 밥을 안 먹음  - 오늘 아침에 구토 1회    : 크기는 손바닥 반 정도    : 전반적으로 붉게 섞여 있음  - 학대견 입양하심    : 원래 키우던 사람이 그 분이 접종 다 진행했다고 말했다고 함    : 접종 상태에 대해서는 자세히 알지 못함    [O]  - alert  - CRT 지연(3-4s)  - BT 39.6(진료실내) -&gt;38.8(처치실에서 안정 후)  - HR 152  - 복부촉진시 통증반응  - 혈액검사    : HCT 상승    [A]  - 이물 섭취 후 위장관염    [P]  - 풀 섭취 후 충분한 시간이  </t>
  </si>
  <si>
    <t xml:space="preserve">김경윤*7                                </t>
  </si>
  <si>
    <t xml:space="preserve">봉지                                    </t>
  </si>
  <si>
    <t>외이염</t>
    <phoneticPr fontId="1" type="noConversion"/>
  </si>
  <si>
    <t>식욕부진, 기력저하, 구토, 설사</t>
    <phoneticPr fontId="1" type="noConversion"/>
  </si>
  <si>
    <t xml:space="preserve">418,300원 선납하셨습니다.  -기-    CC : 식욕부진, 기력저하    S)  - 어려서부터, 구토 많이 했음   : 연두빛, 노란색 거품 구토로  - 2주전부터 기력저하 시작,   - 사료( 급여 하고 있음 / 간식 : 개껌 하나씩  - 물을 거의 안먹음  - 탈수만 심하게 있었음 / 스트레스 심화  - 소화기 내복약 먹이심  - 그제 약먹은 후 구토 / 오심증상 있음  - 기력없이 누워만 있음  - 구토 후 켁켁거리는 증상 조금   - 접종 : All done  - 오늘 변 2회 : 처음엔 된변, 점차 무른변으로 2회 봤음    O)  - Alert  - T(39.6) / P(136) / R(42)  - No murmur / No crackle  - 복압항진(+) / 복통(-)  - 8% Dehydration   - B/A : NRF / CRP : &lt;10 / cPL : Neg.                                                                                                                                                                                                                                                                                                                                                                                                                                                                                                                                                                                                                                                                                                                                                                                                                                                                                                                                                                                                                                                                                                                                                                                                                                                                                                                                                                                                                                                                                                                                                                                                                                                                                                                                                                                                                                                                                                                                                                                                                                                                                                                                                                                                                                                                                                                                                                                                                                                                                                                                                                                                                                                                                                                                                                                                                                                                                                                                                                                                                                                                                                                                                                                                                                                                                                                                                                                                                                                                                                                                                                                                                                                                                                                                                                                  [복부초음파 by Hyuna]  Findings  1. 췌장의 에코 저하 (췌장 비후, 복막염 등은 관찰되지 않음)  2. 전립선의 대칭적 종대   3. 우측 고환의 잠복 (음경의 오른쪽 피하에서 관찰됨)  4. 소화기계의 특이적인 이상은 관찰되지 않음    Imaging Dx &amp; DDx  - Acute pancreatitis (mild)  - Benign prostatic hyperplasia  - Cryptorchidism    A&amp;P)  - 1) 8% Dehydration, 2) 담낭의 슬러지, 3) 잠복고환  - 탈수교정 진행  - 탈수 교정후에 컨디션 개선 여부 모니터  - 식욕 및 V/D 모니터링 진행합니다.    * DDx : 갑기저, Addison    - 개선 없을시 호르몬 질환등의, 상위 DDx list 감별이 필요합니다.  - 추후 잠복고환 중성화 수술 필요, 피하 35만원 안내  </t>
  </si>
  <si>
    <t xml:space="preserve">양선인                                  </t>
  </si>
  <si>
    <t>간종양, 췌장염</t>
    <phoneticPr fontId="1" type="noConversion"/>
  </si>
  <si>
    <t>구토, 설사, 식욕부진</t>
    <phoneticPr fontId="1" type="noConversion"/>
  </si>
  <si>
    <t xml:space="preserve">s)  3일째 물도 못먹고 위액구토.  금일 아침 묽은변 조금.   설탕물 조금 넣어주셨고 구토.   작년 10월 이후로 내복약 투약 안됨.     O)  - BT 35 , 서맥  - dehydration &gt;8%   - depression, diarrhea, vomit(위액성)  - 거의 보행 불가  - 혈검 : 신장수치, 간수치 매우 높음.  - 췌장염 양성  - 혈전수치 높음.   - K 6.1    A)  - CKD와 간종양으로 인한 식욕부진, 구토 후 심한 탈수로인하여 2차적으로 ARF, 췌장염 병발한 것으로보임.     Tx &amp; P)  - 수액처치 (3 fold) &amp; heating부터 진행 후 검사 진행.   - 신장, 간 이 좋지 않아 주사제 투약 용량은 감량.   - 배뇨 이루어지지 않을시 이뇨제 투약 예정.   - 지속적으로 배뇨 이루어지지 않으면 예후 불량 안내.  - 부모님께서 내일 퇴원을 원하시어 집에서상의후 내일 퇴원할지 치료 지속할지 결정하실 예정.   (퇴원하면 사망선고와 마찬가지이기 때문에 차라리 안락사가 나을수도 있다고 설명드림)    [모니터링]  - 입원 중 빈호흡과 구강주위 출혈 (구토, 폐출혈 명확치않음)    (7:50분 가량 확인시 없었으나 8시 보호자님 면회시 발견됨)  - 오늘 밤을 넘기지 못할 듯 하여 보호자님 호출 후 수액 달고 퇴원. (수액(60드롭)에 VitC, 오니푸랄, VitB, 타우린, 트라마돌 첨가하여 5초에 1드롭 안내드림)            </t>
  </si>
  <si>
    <t xml:space="preserve">이선애                                  </t>
  </si>
  <si>
    <t xml:space="preserve">진순                                    </t>
  </si>
  <si>
    <t>ARDS, 폐수종</t>
    <phoneticPr fontId="1" type="noConversion"/>
  </si>
  <si>
    <t>호흡곤란, 보행이상</t>
    <phoneticPr fontId="1" type="noConversion"/>
  </si>
  <si>
    <t xml:space="preserve">321,500원 결제하셨습니다.      S)  - 헐떡이고 기운없고 다리풀림   - 전에도 발작증상 몇차례 있었고 마사지 후 괜찮아짐.  - 심장약 몇개월동안 먹이심.(타병원 처방)   계속 안좋아지는 듯 하여 심장약 용량을 점차 증량하였고, 오늘은 밥에 섞어서 줬는데, 안먹어서 약을 못먹이심.     O)  - 호흡곤란, 빈호흡, 거의 실신상태에서 내원.  - 응급처치시 쇼크.  - 락테 : high (6.4)  - cbc : leukocytosis  - 전해질 :    P)  - 밤사이 사망 가능성 말씀드렸고, 이 이상 검사시 연락원하심.    상태 안좋으면 연락 드리고 검사 및 치료 더 진행하여 비용 더 나오실 수 있음 말씀드림.  - 내일 전화로 상태 체크 후 심장 정밀검사 여부 결정.  - 현재 심인성 폐수종이 가장 많이 의심되나 내일 치료 경과에 따라 다른 원인이 있을 수 있음.       - 9:00 RR 100회 이상 / lasix 3mg/kg iv  - 10:00 호흡수 변화없음 / lasix 3mg/kg iv , ice pk   </t>
  </si>
  <si>
    <t xml:space="preserve">윤수현                                  </t>
  </si>
  <si>
    <t>위장염, 당뇨</t>
    <phoneticPr fontId="1" type="noConversion"/>
  </si>
  <si>
    <t xml:space="preserve">스켈링 진행함    - 혈액검사상 특이소견은 없음    - 흡입마취하에 스켈링 진행함    - 양쪽 하악부위의 치근노출 심한편    - 치은염증은 많이 보이지는 않지만 치아가 조만간 문제가 될수도 있습니다.    내복약 한달치, 인터페론 같이 처방해드립니다.   </t>
  </si>
  <si>
    <t xml:space="preserve">일요일부터 식욕없음 뭘 조금만먹어도 구토  물만 조금씩  일요일에 갈비뼈를 (돼지갈비 납작하고 긴뼈)먹이셨어요    -5일전 돼지갈비 섭취  -3일전부터 구토, 식욕부진  -배변(-)        [복부초음파 by Hyuna]  Findings  - 십이지장의 심한 corrugation 관찰되며 일부 소장에서도 corrugation 보임    Imaging Dx &amp; DDx  - Gastroenteritis      </t>
  </si>
  <si>
    <t xml:space="preserve">이방남(ref.해)                          </t>
  </si>
  <si>
    <t xml:space="preserve">요민                                    </t>
  </si>
  <si>
    <t xml:space="preserve">71,500원 결제하실거 있습니다   3월26일 몸무게 체크 안되어있는걸로 화가 많이 나셨습니다       * 남아중성화  - 마취 회복느려서 1일 입원하에 수액 처치 후 익일 퇴원 예정  - 오전 중 퇴원상담 원하셔서 이주영 선생님께 인계  - 10시경 아이 상태 파악 후 보호자분께 전화주세요.  </t>
  </si>
  <si>
    <t xml:space="preserve">정라일락                                </t>
  </si>
  <si>
    <t>구토</t>
    <phoneticPr fontId="1" type="noConversion"/>
  </si>
  <si>
    <t xml:space="preserve">1. 2일 전부터 계속 구토하여 내원  - 약을 먹여도 호전보이지 않음  - 밥 먹고 30분 후쯤 바로 토한다고 함  - 역류가 아닌 구토 증상이라고 함 (울컥울컥 거림)  - 3일전 집을 비우면서 방에 가둬놓은 후 증상이 시작되었다고 함  - 뭘 자주 주워먹는 편이며 사람약 먹었을 가능성도 있다고 함  - 없어진 물건은 없음  - 식욕 활력 양호  - 배변은 보지 않았고 배뇨 양호    - Alert, 5% dehydration  - T 38.9 P 128 R panting  - 전해질: K 3.2 Cl 102  - cPL: negative  - 초음파: 양측 신장 피질 에코 상승, 위는 가스 차있어서                이물 등 확인하기 힘듦    - N/S+KCL 20mEq   - famo, metro, meto IV BID  - 위장염에 준해 입원하여 치료하기로 함  - 하루 지켜본 후 구토를 계속하거나 증상 악화시  조영검사, hydrosonography 등의 상위검사 필요할 수   있다고 언급  </t>
  </si>
  <si>
    <t xml:space="preserve">서영희                                  </t>
  </si>
  <si>
    <t xml:space="preserve">샤니                                    </t>
  </si>
  <si>
    <t>변비, 식욕부진</t>
    <phoneticPr fontId="1" type="noConversion"/>
  </si>
  <si>
    <t xml:space="preserve">496,500원 결제하심     S)  - 약먹고 나서 10분뒤 구토.    토요일날 식욕이 없어 꿀물 먹였고 구토.    습식이나 건사료 조금씩 먹고 구토없었음.    물 강급시 구토 없으나 약은 먹으면 10분뒤 구토.   - 최근에 각막염 치료 진행. (작년10월) : 1주일 치료.   - 한달전에 눈곱 많이 발생.     O)  - BCS 3/9 , dehydration 8%정도  - 혈검 : 특이사항없음.  - 복초 : 복강내 정체된 분변으로 인해 정확한 검사 용이하지 않음.            : 신장에코 상승 및 수질피질 경계 불분명.    A)  - 탈수, 체중감소 등을 고려할 때 혈액검사가 정확치 않을 수 있고, 현재 신부전 가능성 있음.   - 치료 진행하면서 문제점 발견시 치료 진행하기로.    P)  - DZ 마취후 관장진행. (pm6) 마취 회복은 원활함  - 1주정도 입원 예정.   -     </t>
  </si>
  <si>
    <t xml:space="preserve">천의진                                  </t>
  </si>
  <si>
    <t xml:space="preserve">- 잘 지냈음, 털이 빠짐    O :  - CBC 검사상 HCT 40%로 감소  - 간수치 상승    P :  - 빈혈 진행 되는 것 혹은 약물로 인한 골수 억압 부분 관련있을 수 있으며, 이로인해 HCT 감소 가능, 이에 azathiprine sid 로 감량  - 나머지 약물 동일  - 2주뒤 재검(1월 27일 밤 8시 재검)  - 재검시 HCT 양호하다면, PDS 감량 예정(1.2--&gt;1mg/kg), 이후 재검시 azathioprine 제외 예정 </t>
  </si>
  <si>
    <t xml:space="preserve">이애규(ref.해)                          </t>
  </si>
  <si>
    <t xml:space="preserve">원진이                                  </t>
  </si>
  <si>
    <t>이개혈종</t>
    <phoneticPr fontId="1" type="noConversion"/>
  </si>
  <si>
    <t xml:space="preserve">s) - 2-3일에 한번정도 귀세정 후 연고 도포하심.       - 10일정도 전부터 왼쪽 귓바퀴가 붓는거 확인하심      - 귀 털거나 긁는 증상은 간헐적을 보인다고 하심      - 식욕 활력 양호함      - 구토나 설사 증상 보이지 않음      - 기침증상 보이지 않음.         o) - 청진상 no murmur      - 체온 38.4C      - 양쪽 외이도 내 심각한 수준의 태선화, 부종, 발적 및 화농성 삼출물 있는 상태 (Lt.&gt;Rt.)      - 왼쪽 귓바퀴의 71.6mm*57.9mm 정도 크기의 혈종. 아직 경결감은 없는 상태      - 혈액검사상, wbc 16,700. pcv 29.7%. 혈청검사상 특이소견 보이지 않음    a) - 이개혈종    p) - 이번주 화요일에 수술예정. 이개혈종의 원인이 심각한 수준의 만성 외이염이므로 이개혈종 수술후에도 다시 혈종 재발할 수 있음 말씀드림. 따라서 양쪽 만성 외이염에 대해서 CT촬영 후,  Zepp's나 TECA와 같은 수술적 교정이 같이 진행되어야 함 말씀드림.       - 보호자님이 비용적 부담때문에 일단 이번에는 이개혈종에 대해서만 수술하신다고 하심. 보호자님이 일때문에 화요일에 원진이 못데려오실것 같다고하셔서, 월요일 저녁 11시에 아이 맡겨놓고 가시라고 말씀드림. 하루 호텔비용은 받을예정.       - 월요일 저녁에 오실떄 마취동의서+수술동의서 받을예정. 수술비용은 100만원정도 말씀드림.   </t>
  </si>
  <si>
    <t xml:space="preserve">김경옥*7                                </t>
  </si>
  <si>
    <t xml:space="preserve">봄이                                    </t>
  </si>
  <si>
    <t xml:space="preserve">s) 중성화 수술 예약    잘 먹고 잘 놀음   대소변 좋음     평상시 켁켁거림이 있다 하심   마취등에 염려 많으심     O)  기관 협착 있음    마취전 검사 이상 없음   연구개 노장 있음   SX)  중성화수술 실시   op 장화석    P)  익일 퇴원 예정   내복약 3일 치 처방     </t>
  </si>
  <si>
    <t xml:space="preserve">서지현(ref. 이솝)                       </t>
  </si>
  <si>
    <t>위장염</t>
    <phoneticPr fontId="1" type="noConversion"/>
  </si>
  <si>
    <t xml:space="preserve">- 그저께 이전에는 상태 양호했음  - 그동안 잘 먹었으나, 그저께 소고기 줬음  - 어제 새벽부터 구토  - 설사 : 물처럼 나오고 있음, 혈액도 섞여 나옴  - 물은 오늘 먹었음  - 새벽에 위액성 구토  - 호흡은 양호  - 귀는 좋다 안좋다 함  - 췌장염 생긴지 몇년됐었음  - 췌장염 관련 사료, 사료와 간식 섞어줘야 먹었음  - 최근에 검사한 적은 없었음  - 예방접종은 잘 하고 있음  - 먹으려는 모습은 보임, 쌀죽줬더니 조금 먹었음    </t>
  </si>
  <si>
    <t xml:space="preserve">강예나                                  </t>
  </si>
  <si>
    <t xml:space="preserve">락희                                    </t>
  </si>
  <si>
    <t>위임신</t>
    <phoneticPr fontId="1" type="noConversion"/>
  </si>
  <si>
    <t>꼬리 교상, 출혈, 통증호소</t>
    <phoneticPr fontId="1" type="noConversion"/>
  </si>
  <si>
    <t xml:space="preserve">  2년전 타병원에서 검사하셨음.  - 사상충치료, 접종 관리 진행.   - 2014년 마취전 검사에서 결과 좋다고 들으심.   - 사상충 예방은 지속.   - 최근 호흡기, 소화기 증상 없음.  - 집에서 보호자님 먹는 보약추출물 먹고 있음.     O)  - 꼬리 끝 절단되어 신경 및 뼈 노출됨.   - 꼬리 끝에서 혈액성 삼출물 나오고 있음. 통증호소.  - 꼬리 항문쪽 근처에 교상부위 있고, 화농성삼출물 및 심한부종.  - 꼬리 뼈는 이상무.  - 혈검 : 특이사항없음.  - 방사 : 전반적 폐야가 지저분함. 사상충 감염증 치료 후 반흔일 수도 있으나 확실하지 않음.     OP)  - 항문쪽 교상부위는 심한 부종으로 인하여 봉합불가.   (그 부위까지 단미 말씀 드렸으나 일단 최대한 살리는 것을 원하심)  - 꼬리 끝부분 단미술 진행.    OP - caudectomy   Anesth) premed-cefa, butorphanol, midazolam, Induction-Propofol Main-Isoflurane   OP view - 교상으로 인해 꼬리 중간부위에서 잘림. 잘린 부위에서 두 개 미추골 앞쪽에서 Caudectomy 실시. 꼬리 등쪽 피부에 전체적으로 교상으로 인한 Puncture wound 여러개. 꼬리 base 복측 부분의 항문과 닿은 부위에 2x2cm 가량 bite wound. Tension이 심하세 걸리고 교상으로 인한 삼출물과 부종이 심해 봉합하지 않고, Open wound로 관리. 보호자에게 수시로 0.05 CHX로 소독하실 것 권장(만지면 싫어하므로 주사기로 멀리 뿌려주실 것) 항문 위쪽 피부 열상부위도 동일한 방법으로 소독 권장. 교상으로 인한 삼출물 발생 및 수술 부위 열개 가능성 매우 높음. Close monitoring 필요.  [보호자상담]  - 수술은 무사히 잘 진행되었음.  - 항문쪽 꼬리부분은 봉합이 불가하며, 뼈에는 이상없으므로 일단 절단하지 않고, 염증치료 진행해보기로.  - 염증이 심화될 경우 다시 단미수술 진행할 수도 있음.   - 집에서 최소 2회 이상 소독처치 진행하셔야함.   - 항문과 맞닿는 부분이기 때문에 소독관리 중요함.   - 오늘은 못데려가시고 내일 저녁 9시 (9시 이후로는 퇴원안된다고 말씀드림) 에 퇴원시키러 오실 예정.     -술후 문자발송.  안녕하세요. 수의사 김수정입니다. 지금 락희 수술 무사히 종료되었습니다. 수술은 잘 이루어졌고, 락희는 마취 회복중이고 혹시라도 회복 과정에서 문제 발생시 바로 연락드리겠습니다. 그럼 내일뵙겠습니다.    </t>
  </si>
  <si>
    <t>고혈압, 방광염</t>
    <phoneticPr fontId="1" type="noConversion"/>
  </si>
  <si>
    <t xml:space="preserve">S) 눈이 안 보이는 것같아요. 일어날 때 휘청거리고 걸을 때 힘이 없어서 안 보여서 그런 건가 싶어요. 귀도 안 들림.  오늘 유난히 멈춰 있고 떨어요. 잘 안 걸어요. 몸을 떨어요.  배변 양호. 구토 없음. 식욕 양호.  - 고 사료, 간식은 소고기 육포 같은 것 위주로 주심. 일반 캔 가끔 급여하심. 치아가 많지 않아 딱딱한 거 잘 안 먹으려 함.  - 중간 검진은 잘 모르겠고, 신장 관련 약을 처방받아서 계속 먹여왔음. 물 많이 먹였음.  - 일주일 전부터 갑자기 기력이 없음.  - 심장사상충 예방 안 하심. 2년 전엔 음성.    O)  1. P/E  - 청진 시 특이사항 없음.  - BP (#3) : 165, 보호자 분과 측정 시 200  - 전신 tremor    2. B/A  - CBC : PCV 62.3  - S/C : BUN 45, crea 1.7  - electrolytes  - HW : negative    3. U/A  - SG 1.030  - pH 6, WBC 3+    4.[X-ray, 복부초음파 by Hyuna]  Findings  1. 담낭 내 다량의 슬러지 (bile duct, CBD 확장 없음)  2. 양측 신장 피질의 에코 상승되어 있으며 좌측 신장의 다발성 낭포 (최대 13.8 x 14.9 mm) 및 불규칙한 변연, 신우 확장 (3.8 mm), 신우 내 슬러지 및 석회화 관찰됨  3. 좌측 부신의 후극 종대 (7 mm)  4. 방광 벽 비후 (5.3 mm) 및 불규칙한 내벽    Imaging Dx &amp; DDx  GB sludge  LK  - Chronic kidney disease  - Pyelonephritis  - Nephrocalcinosis  UB  - Cystitis  Adrenal gland  - Hyperadrenocorticism    Comment  - 다음 검사시에는 금식 후 내원 부탁드린다고 해주시면 감사하겠습니다.     A) CKD, Hypertension  - 현재 고혈압에 의한 tremor 증상 보이는 것일 수 있음. 우선 혈압약 처방 후 혈압강하 및 임상증상 개선 여부 지켜 볼 예정.  - 고혈압에 대해 다음 내원 시 흉부 방사선 평가 진행 예정.  - 복부 영상 상 신장 상태 좋지 않음. 오메가 3 등 보조제 추천 드렸으며 신장처방식 추천드림.   - 방광염 배제할 수 없을 것으로 생각됨. 다음 내원 시 요침사 진행 예정.    Rx) for 3days.  - Amlodipine 0.1mg/kg sid po    P) 3일 후 내원하여 임상증상 및 혈압, 흉부 방사선, 요침사 진행 예정.  </t>
  </si>
  <si>
    <t xml:space="preserve">오시연                                  </t>
  </si>
  <si>
    <t xml:space="preserve">시아                                    </t>
  </si>
  <si>
    <t xml:space="preserve">- 금식 확인.  - 혈액 검사상 특이사항 없음.  - 항체가 충분하지 않아, 2차 추가 접종 후 수술 진행예정  - 3주 뒤 2차 추가 접종  [시아 보호자님. VIP 동물병원입니다. 시아 마취 전 검사상에는 특이사항이 보이지 않았으나, 항체 검사상 항체가 낮게 나왔습니다. 지금 수술을 하게 되면, 감염의 위험성이 증사합니다. 전화 통화 가능하시면 전화 주셔서 수술에 대해 상담을 받으셔야합니다. 문자 확인 후 병원으로 전화 주시기 바랍니다.]    </t>
  </si>
  <si>
    <t xml:space="preserve">570,000원결제하심     여아중성화수술차 내원하심  임신한것 같다고 하시네요  초음파, 방사선검사상 임신확인되고 개월수도 많이 진행된것 같지만 그래도 수술진행하였습니다.    내일은 CBC 검사 진행  입원은 토요일까지 진행예정입니다.   </t>
  </si>
  <si>
    <t xml:space="preserve">김윤정                                  </t>
  </si>
  <si>
    <t xml:space="preserve">깜보                                    </t>
  </si>
  <si>
    <t>호흡곤란, 기침</t>
    <phoneticPr fontId="1" type="noConversion"/>
  </si>
  <si>
    <t>- 기침약간(예전과 비슷한 정도)  - 식욕매우좋음.  - 정기검진 진행차 내원.  - SDMA 결과의뢰    : 결과나오면 전화드려야 함.   : 치과치료 여부 말씀드려야 함.      1. 심장재진   - 아래쪽에 따로 기록.    2. 호흡기 (코감기)  잘지내다가 콧물 약간, 킁킁거림. 간헐적으로 반복됨  액티피드 먹이면 금새 증상소실되었다고 함.  치과약 먹이면서 코감기도 잡고 가기로 해서 액티피드 7일간 연속으로 투약지시함.    3. IVD</t>
  </si>
  <si>
    <t xml:space="preserve">허율                                    </t>
  </si>
  <si>
    <t xml:space="preserve">10정 얼컷 귀 장화 꼬리 엉킴 1만    마취미용 진행함     혈액검사    - cre 2.0    - PCV 53.4%    - 수분섭취가 필요합니다. 물 많이 먹여주세요    내일 보호자분 오시면 상담 다시 필요해보입니다.   </t>
  </si>
  <si>
    <t xml:space="preserve">권혜정                                  </t>
  </si>
  <si>
    <t xml:space="preserve">만세                                    </t>
  </si>
  <si>
    <t xml:space="preserve">817,000원 결제 -은희 &gt;&gt;&gt;반려견 난이 금일 비용도 포함된 금액 / 773,740원 납부    CC : 복숭아 씨앗 반쪽 삼킴    S)  - 복숭아 씨앗을 반쪽 먹음   : 애기가 먹다 흘린것을 바로 주워 먹음   : 이틀 전에 먹음  - 식욕, 활력 양호 / 형태있는 묽은 변으로 확인, 변에 복숭아 씨앗이 나오진 않음  - 배뇨 양호  - V : None     O)  - Rad : 위 Pylorus에 씨앗 의심 이물 존재  - Hydrosonography : Pylorus 부위 1cm 가량의 의심 소견 존재    Tx)  - 17:00 내시경 진행 합니다  - 마취도입, 회복 양호 / 복숭아 씨앗 이물 제거 완료   : 위내 미세한 1개의 궤양소견 존재    - 입원하 V/D 모니터, 식이(i/d) RER 1/2부터 시작하여 관리예정  </t>
  </si>
  <si>
    <t xml:space="preserve">김은영                                  </t>
  </si>
  <si>
    <t xml:space="preserve">김토루                                  </t>
  </si>
  <si>
    <t>혀를 날름거림</t>
    <phoneticPr fontId="1" type="noConversion"/>
  </si>
  <si>
    <t xml:space="preserve">CC   계속혀를 낼름거려요    Hx  소변을 자주 보나 양은 많지않은 편이고 묽은 양상. 배뇨 시 힘들어 하거나 하지는 않음. 혈뇨 등 이상 소견은 미발견.  사료와 닭가슴살 위주로 먹음. 과일류는 주지 않으나 최근 사과 먹은 적 있음. 물을 마시는데 물그릇에 목줄이 부딪히는 소리 때문에 무서워서 잘 못마신다고 함.   normal urine/feces  no anorexia  no vomit/diarrhea    PE  active / alert  normal heart/lung sound  mild tongue cyanosis  xerostomia  CRT &lt;2sec, but delayed skin turgor    - 혈액검사 상 일부 탈수 소견외에 특이사항 없음. 입맛 다시는 듯하게 자주 혀를 날름 거리는 것은 오심이 느껴지거나 구강이 건조할 때 보이는 현상으로, 검사결과 크게 걱정할 부분은 없어 보인다 말씀 드림. 자발적으로 음수를 충분히 할 수 있도록 도와주시고 차도가 없거나 심해지거나 혹은 다른 증상이 나타난다면 전화 주시라 안내해 드림.    **다음내원일 : 미정  </t>
  </si>
  <si>
    <t xml:space="preserve">누리조단                                </t>
  </si>
  <si>
    <t xml:space="preserve">조홍주                                  </t>
  </si>
  <si>
    <t>난산</t>
    <phoneticPr fontId="1" type="noConversion"/>
  </si>
  <si>
    <t xml:space="preserve">정선아*7                                </t>
  </si>
  <si>
    <t xml:space="preserve">416,800원 수납-승희    CC : 구토, 기력없음    S)  - 나우 퍼피 사료 급여중 : 잘먹었음 + 돼지고기 수육   : 앞다리살이긴 한데, 기름기 많음  - 변은 무른변 / 내원 20min 전 부터  - 아이들이 이가 나니까 잘 안먹여줌 : 젖몸살 때문에 좌측 마지막 유선 한쪽이 부풀었음  - 어제 락스희석액을 먹었을 가능성 존재함  - 발작 및 다른 이상증상은 없었음  - 오로 배출은 한달까지 보였음    O)  - Depressed  - 8% Dehydration  - T(40.2) / R(48) / 대퇴동맥압(+)  - B/A   : WBC(1.2) low / CRP(20) /  D-dimer(0.3)  - US   : 유선염 Severe / 자궁각안의 태반조직 잔존 / 담낭벽 부종(3.3mm) / L.난소 주위 Cyst 존재 / R. ADG의 종대(7.4mm) / 소장의 확장 및 corrugation / 장간막 LN의 종대   - 유선염색현미경 : Cocci +++ / Rod +++ / 호중구 관찰 안됨     Tx)  - N/S x 2 folds  - 단푸론 0.1ml/kg SC   - Cefo 0.1ml/kg IV bid  - Enro 0.5mg/kg SC sid  - Metro 10mg/kg IV bid  - Tra 4mg/kg IV bid  - Dalte 150IU/kg SC bid    A&amp;P)  - 유선염 / 위장염 / sus. 패혈증  - 패혈증에 준한 항혈전제 및 공격적 항생제 투여 진행  - 지속적 체온 측정 / 아이스팩 교체 진행    CE)  - 심한 위장염 및 유선염의 감염성 질환의 심화로 인하여, 패혈증까지 진행됬을 가능성 존재함. 공격적 항생제 투여 후 익일 CBC 측정 및 CRP층정 진행 예정, WBC지속적 하한치 보일시 FFP 투여 진행해야 할 수도 있음  </t>
  </si>
  <si>
    <t xml:space="preserve">김경민(refer.호ah)                      </t>
  </si>
  <si>
    <t xml:space="preserve">358,300원 결제완료_효정    S)  빈호흡. - 몇일전부터.   어제 8회 - 발작.   오늘 아침에 유연증상 보임.  약만 먹이면 구토.  주기적인 구토 증상 있음.     O)  - RR 100/min  - Lat 8.0  - 혈검 : 미약한 BUN 상승 (36), 미약한 전해질 불균형 (K 하한치)             혈전수치 상승 (0.4)   - 방사 : 좌심비대, 폐침윤 확인 (우측&gt;좌측)    A)  - MVI 진행되어 심인성폐수종 진행된것으로 판단됨.  - 다른 원인에 의한 것일 수 있으나 비용문제로 인하여 심장에 관련된 검사만 진행 후 치료 진행예정.     [보호자상담]  - 치료가 될 수 있으면 치료를 하신다고 하시어 그런 조건하에서는 치료 진행 못한다고 말씀드림.  - 밤중 사망가능성 있으면 데려가신다고 하시어 그 정도로 위험한 아이이기 때문에 입원치료가 필요하다고 말씀드림.   - 검사 항목이 한정되기 때문에 심인성폐수종에 준해 치료 진행한다고 말씀드림. 호흡곤란과 발작의 원인이 다른 원인일 수도 있음.   - 호흡곤란 상태가 오랫동안 지속해왔기 때문에 심인성이라 하더라도 회복되는데 시간이 소요될것이고 일단 1~2일 이상 치료를 한 후에 회복될 수 있을 것이라 판단됨. 그러나 그 전에 쇼크 상태 보일 수 있어 밤중 사망가능성 말씀드림.     오후 3시 : 전화상담 (오빠분) 010-9588-5119  오전중 급한 검사 : 동생전화          </t>
  </si>
  <si>
    <t xml:space="preserve">장지은                                  </t>
  </si>
  <si>
    <t xml:space="preserve">장아름                                  </t>
  </si>
  <si>
    <t xml:space="preserve">1. 여아중성화 및 방광염 재진  - 새벽에 케이크 한조각 먹었음  - 구토 설사 등 보이지 않음  - 수술 전 검사 진행 후 수술 가능 여부 알려드리기로 함.    - 술전검사 양호  - 중성화수술 실시.    - 내일 오전 11:30 퇴원예정.  </t>
  </si>
  <si>
    <t xml:space="preserve">김지섭                                  </t>
  </si>
  <si>
    <t>2043, 2087</t>
    <phoneticPr fontId="1" type="noConversion"/>
  </si>
  <si>
    <t xml:space="preserve">사람음식(제사음식) 많이 먹고 급체    s) - 제사떄 사용하셨던 과자들을 송이가 오늘아침에 보호자님이 안계셨을떄 다 먹은것 같다고 하심.       - 저녁에 보호자님이 오셔서, 구토를 7번정도, 설사10번넘게 해놓음.      - 구토양상은 거품과 위액섞인양성      - 설사양상은 일부는 갈색의 점액성 설사. 일부는 노란 물같은 설사증상 보임      - 과호흡증상보임.      - 저녁에는 아무것도 안먹이심.       - 거의 집에서 누워만 있던 상태.       - 평상시에 물은 급하게 마시는편,. 소변은 찔끔씩 보는편.       -      o) - depressed.       - BT 38.6C. RR 42. BP 78. bradycardia      - delayed skin turgo.       - 혈액검사상, pcv 31%. BUN 68. Crt 2.5. ALP 1078 GGT 23      - K+ 8.5       - crp 55  [ 초음파 검사결과 ]  담낭 내 담석 및 담낭염소견보임  비장의 multiple 헤모시데린 침착  양쪽 신장 피질 에코 상승 및 calcification  좌측 부신 종대 (0.79cm). 우측 부신 종대 (1.24cm) 소견 보임. 우측 부신의 경우 cranial pole이 비대칭적으로 커져있어서 종양성 변화일 가능성도 있음. CVC 침습은 보이지 않음  소장 전반적으로 심한 corrogation 소견보임  췌장 실질의 비후 및 주변 에코 상승.   방광벽 비후 (0.36cm) 및 irregular함.     ddx) - pancreatitis          - Gastroenteritis          - Cholesystitis          - CKD (Pre-renal or Renal)          - Hyperadrenocorticism. Adrenal gland tumor          - Cystitis    tx) - Half sol (유지 2배)       - Cefo, Metro, Meto, famo iv       - Cerenia sc sid       - sucral 4ml po tid         p) - 일단 심한 췌장염/위장관염과 신부전에 대해서 최소 4-5일입원하면서 치료 필요함 말씀드림      - 양쪽 부신 종대, 특히 우측 부신의 경우 종양성 변화일 가능성 말씀드림. 이에 대해서는 송이 상태가 안정화 되면 ACTH검사 진행 후 cortisol 수치와 송이의 임상증상 여부에 따라 trilostane 처방 말씀드림. 필요시에는 CT 촬영 가능성도 말씀드림      - 퇴원가능시기는 신장수치, CRP 수치 감소 및 더이상 구토증상 보이지않고 자발식이 보일시에 가능.       - 하루 입원비 최소 15만원이상 말씀드림.   </t>
  </si>
  <si>
    <t xml:space="preserve">노아라                                  </t>
  </si>
  <si>
    <t xml:space="preserve">노미                                    </t>
  </si>
  <si>
    <t xml:space="preserve">1. 스케일링 및 유치발치  - 금식 시키고 오셨음  - 양쪽 눈 투명한 눈곱 요즘 잘 낀다고 함  - 동거견이 얼굴쪽 자주 때린다고 함  - 눈 깜빡거림이나 충혈 등 없음    - 마취전 검사 양호  - 오후 2:00 스케일링 실시  - 발치: 504, 604 705 805 402 403   - 눈 상태 양호  - 좌측 5번째 유선주위 종괴 확인됨  물렁하며 2cm 크기의 solid한 mass 보임    - 퇴원 후 집에서 주의사항 안내  - 양치 교육 실시 및 안내책자 드림  - 유선종양 및 중성화에 대해 언급  </t>
  </si>
  <si>
    <t xml:space="preserve">김혜순                                  </t>
  </si>
  <si>
    <t xml:space="preserve">산돌                                    </t>
  </si>
  <si>
    <t>귀 털기</t>
    <phoneticPr fontId="1" type="noConversion"/>
  </si>
  <si>
    <t xml:space="preserve">1. 스케일링 및 유치발치  - 금식하시고 내원하였음  - 특이사항 없음  - 검사진행 후 스케일링/유치발치 진행하기로 함    - 마취전 검사 양호  - 오후 1:30분 시작.  - 상악 작은 어금니 유치 5개 발치하였음    - 마취 회복 후 기본관리하고 퇴원실시하였음  - 보호자 지침서 드리고 주의사항 안내.  - 치아관리 및 양치하는 방법 설명.  </t>
  </si>
  <si>
    <t xml:space="preserve">김명숙(ref.해)                          </t>
  </si>
  <si>
    <t xml:space="preserve">박나리                                  </t>
  </si>
  <si>
    <t>식욕저하, 기력저하</t>
    <phoneticPr fontId="1" type="noConversion"/>
  </si>
  <si>
    <t xml:space="preserve">족발뼈를 먹고 토하고  변은 정상변을 보는데  갈은 사료를 줘봐도 구토   자꾸 꺽꺽 거리고, 흰 거품 토를 해요      s) - 어제 매운 족발뼈 손가락 1마디 정도 크기의 먹고 나서 어제 저녁에 거품 위액 30번정도 구토 증상 보임      - 오늘 오후에 사료 급여하시고, 사료는 잘 먹었는데 먹고 바로 토함.       - 작년에 악성 유선종양 진단 받고 유선 종괴들은 더 커지는 양상임        o) - alert      - 청진상 no murmur      - 체온 38.8C      - no delayed skin turgo      - 혈액검사결과: ALP 469, ALT 122. Glob 4.7      - 흉부방사선 검사 결과, lateral view상,  흉추8-10번 부분에 3.5*1.9cm 크기의 네모난 모양의 이물소견 보임. 이물 뒤쪽으로 식도 확장 소견은 보이지 않음    tx) - 식도 내시경으로 이물 제거함.       - 0.9%n/s (+taurine, vit B)        - famo, meto 0.1ml/kg iv bid       - cefa 0.1ml/kg iv bid       - metro 3m/kg iv bid       - sucralfate 5ml po tid    p) -  내일까지 입원하면서 아이상태 모니터링 후 자발식이 있고, 구토 증상 보이지 않으면 오후 7시쯤 퇴원예정      - 좌측 유선 종양에 대해서는 수술적 제거 생각 없으시지만, 내일 퇴원전에 다시 보호자님과 상담예정         </t>
  </si>
  <si>
    <t xml:space="preserve">허소연(ref.큐-본원귀속)                 </t>
  </si>
  <si>
    <t xml:space="preserve">꿍이                                    </t>
  </si>
  <si>
    <t>2001, 2091</t>
    <phoneticPr fontId="1" type="noConversion"/>
  </si>
  <si>
    <t xml:space="preserve">1. 심장평가 및 복부 전체 검사  S)  - 소독 이후 발 사이에 덜 핥는 편.   - PU/PD 없음. 작년 1월에 의인성 쿠싱 왔었다고 하심.     O)  1. P/E  - T 38.4, P 150, R 66  - 청진 시 Lt. murmur G3  - BP (#3) : 130    2. B/A  - CBC   - S/C : ALT 701    3. ECG   - sinus rhythm, 116bpm  - P wave : 0.02s, 0.2mV  - PR : 0.08s  - QRS : 0.04s, 1.4mV  - QT : 0.18s  - ST : + 0.25mV  - axis : 32도    4. 방사선  - 흉부 : 심종대 소견은 없음. 폐야 양호.  - 복부 : 간종대, 신장 결석, T12-13 및 L 2,3,4 디스크 사이공간 협소.    5. [심장초음파 by Hyuna]  Findings  1. MR : mild  2. MV remodeling : mild  3. 이완기능 : 양호  4. 수축기능 : 양호  5. LA 압력 : 양호  6. LA/AO ratio : 1.4  7. LVd/Ao ratio : 2.2  8. PR : 1 m/s (physiologic PR)  DDx  - Degenerative mitral valve disease (mild)  Comment  - 사내공유-영상의학과 서류-심장초음파 자료 내 엑셀파일 참고    6. [복부초음파 by Hyuna]  Findings  1. 양측 신장 피질 에코 약간 상승, 신장 실질의 미세결석 및 석회화   2. 방광 벽의 비후 ( mm) 및 불규칙한 내벽 증식  3. 비장의 다발성 저에코 미세 결절  4. 전립선의 대칭성 비대 (mild)  Imaging Dx &amp; DDx  - Nephritis / Nephrocalcinosis  - Urolithiasis  - Cystitis  - Splenic nodular hyperplasia (recheck 필요)  - Benign prostatic hyperplasia    A) MVI, IVDD susp.  - 심장 관련 검사 시 MVI 확인되나 아직 심장리모델링은 진행되지 않음. 약 투약은 보류하고 헤파카디오 및 오메가3 보조제 복용 추천드렸음. 액티베이트 복용 중이심.  - 심장 정기검진 6개월 후 재검 추천드렸음.  - 복부 방사선 상 디스크 의심됨. 향후 증상 나타날 시 내원하기로 하였고, 체중 조절 필요함을 설명드렸음.  - ALP 상승 및 간종대 고려 시 쿠싱 가능성 때문에 복부 초음파 체크 하였음. 특이사항은 없으나 방광염 의심됨. 관련 증상 나타날 경우 내원 부탁 드렸음. 비장결절도 모니터링 필요하므로 6개월 간격 체크 필요함을 설명드렸음.  - ALP는 골격유래일 수도 있음. ALP유래는 isoenzyme 의뢰 가능함을 설명드렸음.   </t>
  </si>
  <si>
    <t xml:space="preserve">박선휘(ref.호담)                        </t>
  </si>
  <si>
    <t>방광파열</t>
    <phoneticPr fontId="1" type="noConversion"/>
  </si>
  <si>
    <t xml:space="preserve">어제 생식기 부분 빨갛게 부어있음. 계속 핥고, 배뇨는 양호함.   일주일 전 식욕부진 약간 왔다가 맛있는 것 주고 나서 식욕 회복.  체중변화 : 7월 5.5kg, 지금 5.8kg  활력은 양호.     생식기를 많이 핥고 부었다고 합니다.  다른병원에서 예전에 혈액검사를 했는데 백혈구 수치가 낮았다고 합니다.    사나워서 진정하에 검사 진행함  혈액검사상 특이사항은 없음. 오히려 백혈구 수치는 높음  방광검사상 방광벽은 많이 두껍지는 않지만 약간의 혈뇨 및 침사검사에서 다량이 세균 관찰됩니다.    세균성 방광염이 의심됩니다.  내복약 2주치 처방  22일 화요일날 소변검사 재진입니다.      - 그날은 오전 7시에 맡기신다고 합니다.    - 야간 선생님은 그냥 아이 맡아서 두시면 11시에 제가 출근해서 검사 진행하겠습니다.    만약 세균 그대로면 내성검사 진행할거라고 안내드렸습니다.   </t>
  </si>
  <si>
    <t xml:space="preserve">남은경(ref.동사사)                      </t>
  </si>
  <si>
    <t xml:space="preserve">유선종양 수술 2회 경험 있음.   호흡곤란 증상이 자주 관찰됨.   기침 없음.   - 동사 원장님께 전화   : 1월 경에 기침 심해져서 스테로이드 추가처방함.    : 심장내복약   pimo 1T(0.1mg/kg), furo 1/2T(0.5mg/kg), spi 1/2T, theo 2.5T(12.5mg), bena 0.5T   : 호흡기내복약  락타목스 2T, clematine 2T, famo 0.25T, sily 0.5T, UDCA 0.5T    O)   panting 심함. / 방사선 촬영 등의 조작시 청색증 관찰됨.    후지와 전지 모두 인대의 과도한 extension으로 인하여 과도하게 flexion됨.   BP : 80 (hypotension)   X-ray  [X-ray검사 by Hyuna]  Findings  1. 좌측 antebrachiocarpal joint의 관절면 공간이 일정하지 않으며 원위 요골의 뒤쪽 골피질의 밀도 저하가 관찰됨  2. 경부 및 흉부 기도의 기관허탈이 관찰됨 (49%,Grade 2,moderate)  3. VHS 10v  4. 폐야 전반적으로 관찰되는 중등도의 폐침윤  5. 외측상에서 간 변연이 둥글고 흉곽의 뒤쪽으로 비후되어 있음  6. L1-2의 디스크 사이공간 좁아짐  Imaging Dx &amp; DDx  - Arthritis of the Lt. antebrachiocarpal joint  - Tracheal collapse  - Cardiogenic pulmonary edema   - Degenerative mitral valve disease  - Hepatomegaly (Infiltrative liver disease, Steroid hepatopathy)  - Intervertebral disc disease (L1-2)   혈검 : 특이사항 없음. (mild anemia)    A&amp;P)  - 전보다 panting횟수 심해지고, 검사시 청색증 보여 일단 심장초음파 미루고, 호흡상태 양호해지면 심장초음파 검사 진행하기로함.   - 호흡기 약은 전과 동일하게 / 심장약만 약 용량 증량   -&gt; 단, 입원하면서 상태 모니터링이 진행되지 못하기 때문에 집에서 매일 호흡수 체크하시고, 점차 안좋아질 수 있어 기력없거나 호흡수 30회 이상 나오면 바로 내원하실것 안내드림.    ** 다음내원일 : 5/2 2시  - 심초예약.      </t>
  </si>
  <si>
    <t xml:space="preserve">유민열(ref. 서울종합)                   </t>
  </si>
  <si>
    <t>검진</t>
    <phoneticPr fontId="1" type="noConversion"/>
  </si>
  <si>
    <t xml:space="preserve">* 467,000원 결제완료 - 모카 코코 함께    모카, 구토 설사 식욕없고 물도 안먹음  다른병원에서 약처방 해줬는데도 물도 안먹음  코코도 안먹고 안먹고 설사시작해요  2.54    CC : 구토    S)  - 금요일 새벽 구토 시작 햇음   : 초반에 3번, 그이후로는 구토 없음  - 식욕, 활력 양호 / 맛있는것만 먹으려 함  - 배뇨 양호  - 최근 설사 3번 봄    : 금요일 새벽 4시 : 처음에 나오는 것은 무른 변이었으나, 그 이후는 물설사였음, 형태는 잇는 무른 변  - 오줌은 잘 쌈    O)  - Alert  - 7% Dehydration / &lt;1s CRT  - 분변검사 : Chlostridium +++ / 정상세균총  - CBC, S-chem : NRF  - 방사선 : NRF    A&amp;P)  - Chlostridium 위장염  - 위장염에 대해 입원하 탈수교정 및 구토, 설사 모니터링 등 안내하였으나, 아이 컨디션 양호해보여 입원 진행하지않고 집에서 관리해보시기로 하심  - Sucralfate 5.0cc bid / 내복약 bid 진행 / id 캔 적용 안내  - 증상 개선 없을시, 초음파 검사 및 내시경 등의 추가적인 상위검사의 진행 필요성 안내 드림  </t>
  </si>
  <si>
    <t xml:space="preserve">전수경                                  </t>
  </si>
  <si>
    <t xml:space="preserve">1. 전신상태  - NRF, Mild 탈수  - BCS(6/9)  - Alert  - No murmur, No crackle  - T(38.6) / P(156) / R(36)    2. 안과  - OS : 홍채변성 및 렌즈와 유착, PLR(-), 시력 X, 망막 관찰 어려움 / STT13, 안구위축, 안압OS(8)   : 이전 포도막염에 속발되어, 홍채의 변성 및 각막궤양 동반됬을 가능성 존재  - 우측 핵경화증, STT15, 안압OD(18)  - 양측 각막형광염색 (-)    3. 근골격계  - 신체검사상 좌측 상완-견갑 관절통  - 초음파 : 방광벽 비후 심하지 않음 / 좌측 상완-견갑부위 Tenosynovitis 예상   : 소염제 처방 필요할 것으로 예상  - 슬개골탈구    4. 비뇨기  - 소변검사 채취시, 혈액혼입   : 결석성분 관찰 어려움, 적혈구만 다량 관찰  - Rad : 작은 좌측 신장 결석, 방광결석 존재  - 초음파 : 방광벽 비후 심하지 않으나, 슬러지형 결석, 신장에 결석 소량 존재(신우부분에 존재하진 않음)  - 이전 결석(Ca oxalate) 관련하여, 지속적 관리 필요    * 초음파 소견 다 적혀있어서 따로 안적을게요~!(현아)    - 치과치료 20만원(스켈링, 마취, 치과방사선) 진행 예정  </t>
  </si>
  <si>
    <t xml:space="preserve">박연우                                  </t>
  </si>
  <si>
    <t xml:space="preserve">몽룡이                                  </t>
  </si>
  <si>
    <t xml:space="preserve">3월24일 발작 1분정도  4월에 없었음  금일 침을 흘린 자국 보임  증상 직접 보시진 않음  발작 후 짖는다고 함  옆에 있는대도 숨을 좀  목이 뒤로 넘어가면서 짖음  그 전에는 식욕 활력 양호하였다고 함    아직 아침 먹지 않고 약도 안 먹이셨다고 함  약 오늘 타가는 날이라 미리 지어서 먹여달라고 하셨습니다    병원에 내원시 발작증상은 거의 없어진상태이고, 약간의 panting 정도만 관찰되었습니다.    입원치료까지는 진행하실 필요는 없어보여서 내복약 처방후 퇴원조치합니다.    전에 약을 먹고나서 약간 기력이 없어지는것 같아서 zonisamide 용량을 줄였는데 발작증상이 있어서 용량을 기존용량(7.5)으로 다시 올리겠다고 말씀드렸고, 스테로이드는 지금처럼 유지하시라고 말씀드렸습니다.    2주후에 재진입니다.   </t>
  </si>
  <si>
    <t xml:space="preserve">유동주                                  </t>
  </si>
  <si>
    <t xml:space="preserve">544,800원 선납    S)  - 7시 40분 쯤 발견하심  - 아예 뻗어있었고, 미동도 없었음  - 토사물 및 설사변 보였음  - 구토 및 설사 본적이 없었음  - 최근 식욕부진 살짝 보였으나, 활력 양호했었음  - 토사물에서 철쭉꽃이 발견됨  - 설사 + 혈변   - 5차 접종까지 All done    O)  - T(32.2) -&gt; T(33.4) -&gt; T(35.2)  - P(180) / R(42)  - MM : Pale Pink   - 10% Severe 한 탈수 : 혈관 확보 어려움 / 피하로 수액 넣었음  - 혈압 (-) / Femoral pulse (+)  - CBC : HCT(70.3), PLT(137)  - Lactate (4.0)  - S-chem :   - 분변검사 : 나선균 다량 존재  - Rad :   - 초음파 :     A&amp;P)  - 출혈성 위장염 / 캠필로박터 위장염  - 철쭉꽃 독성 : GI sign, 그에 따른 오연성 폐렴, 신수치 상승, 간부전, CNS sign  - 대증치료 진행    주간by유진  - 식욕 없음 음수욕 있으나 바로 토해버림  - 일어나서 걸어다니나 머리를 박거나   입원실 가쪽으로 계속 빙글빙글 돌아다님  - BT 37.7 - 38.2  - 초음파: 담낭벽 확장 심하며 장 전반적으로  corrugation 조금 확인됨  - 심한 위장염, 담낭은 별개의 문제일 수도 있음  - 보호자분 통화: 신경증상 및 구토 설사가 이어지고   있어서 아직까지 안심할 수 있는 단계 아니라고 안내  왜 그런지 알 수 없다고 하였음    [복부초음파 by Hyuna]  Findings  1. 담낭 벽의 심한 비후 (5 mm)  2. 소장의 전반적인 corrugation (mild to moderate)    Imaging Dx &amp; DDx  - Cholecystitis or GB edema  - Gastroenteritis    Comment  - 담낭과 위장관의 문제가 별개일 수 있으나 Gastroenteritis에 의해 발생한 담낭의 염증 또는 부종일 수 있으므로 초음파로의 지속적인 추적관찰이 추천됨    </t>
  </si>
  <si>
    <t xml:space="preserve">김현남                                  </t>
  </si>
  <si>
    <t>식욕부진, 체중감소</t>
    <phoneticPr fontId="1" type="noConversion"/>
  </si>
  <si>
    <t xml:space="preserve">689,100원 수납완료    CC) 식욕부진, PU/PD    S)   - 식욕부진 생긴지 두달 정도 됨  - 눈이 안좋아지면서 체중감소 및 식욕부진 동반됨  : 동네 병원에서 안약 처방받아 넣어주시고 호전 보였었는데 다시 악화  - 원래 먹던 건사료는 잘 안먹고 습식사료만 좀 먹었었는데, 최근 며칠간 거의 입에 안댐  : 금일 참치캔 약간 먹음  - 유선종양 커짐에도 식욕 괜찮았었음. 수술여부도 궁금해하심    O)  1. P/E  - T 39.6, P , R 30  - 유선 종양 우측 1번 6cm, 좌측 2번 4cm, 우측 2번 3cm / 이외 3,4,5번 multiple nodule 확인됨      2. B/A  - CBC   : WBC 15200, HCT 43.2  - S/C   : GLU 450, ALP 404  - CRP : 85.21  - Blood gas : 산증은 확인 되지 않음.     3. 소변검사  - USG 1.036, pH 6, GLU 4+, ketone +, pro +  - 감염체는 확인되지 않음    4. 안과검사  - 양안 백내장  - 각막 염색은 되지 않음    5. 방사선  - 흉부 전이성 nodule은 뚜렷하지 않음  - 위내 음식물 및 장내 변 많이 차있음    A) DK. MGT   - 당뇨 확인되며 금일부터 인슐린 투여하며 당곡선 평가 진행할 예정.  - 방사선상 마크로한 전이 소견은 확인되지 않으나 유선종양 워낙 큰 상태로 CT로 전이 여부 판단 후 수술 결정 필요 -&gt; 수요일 주치의와 재상담 후 CT 촬영 결정 예정  - 방광천자시 초음파 퀵스캔 -&gt; 자궁축농증 rule out  - 양안 백내장은 DM secondary로 판단 -&gt; 안약 관리    Rx)  - 식이 50kcal/kg/day : w/d can 95g BID    Tx)  - N/S 유지  - 안약 (oflo qid, 브로낙 bid)  - Cefazolin 22mg/kg IV BID, Metronidazole 15mg/kg IV BID, Famotidine 0.5mg/kg IV BID    P) 입원.  - 인슐린, 브로낙 퇴원시 청구 예정  - 익일 검사(D-dimer, 혈당곡선) 및 입원비까지 수납완료    *윤경쌤, 내일 D-dimer 체크 해주시고 혈당곡선만 확인해주세요.   </t>
  </si>
  <si>
    <t xml:space="preserve">김주희(ref.호)                          </t>
  </si>
  <si>
    <t xml:space="preserve">s)    3일정도 부터 구토를 했었음   처음에는 하얀색 점액을 토했더니 이후부터는 먹고나서 1~2시간뒤 사료가 섞인 토를 했음  이후 노란 위액을 토해냄     그전에 큰 수술 경력 이나 내과진료 경험 없음     중성화 9개월령떄 실시 마취등 문제 없었음     입양은 구조를 해서 데려옴 생후 대략 30일경 정도   기초 접종은 완료하심   심장 사상충 등도 완료     O)  식도 열공 허니아     P)  보호자 설명 마취동의서 및 수술동의서 작성   토요일 수술 예정     입원해서 구토 대증 치료     </t>
  </si>
  <si>
    <t>폐고혈압, 빈혈</t>
    <phoneticPr fontId="1" type="noConversion"/>
  </si>
  <si>
    <t>기침</t>
    <phoneticPr fontId="1" type="noConversion"/>
  </si>
  <si>
    <t xml:space="preserve">윤지연 선생님 통화 후 내원    1. 기침  - 최근 기침 심해지고 어제는 밤새 마른기침 해서 내원  - 사상충 예방은 간헐적으로 했음  - 3년 전 방광결석 수술했으며, 지루성 피부염은 스테로이드 반응은 좋으나 끊으면 곧 재발해왔음  - 식욕, 활력, 대소변 양호함    o)  - Alert, MR G3, gallop sound  - BP 150 mmHg  - 혈액검사상 WBC 26.1/HCT 34/D-dimer 2.5   : chemistry NRF  - 방사선상 심비대, 담낭결석 확인됨  - 복부초음파에서    : 담낭 결석, 방광 결석   : 양측 신장 노령성 변화   : 간 우측엽 renal foci 인근으로 저에코성 결절 확인됨   : 비장은 미만성으로 불균질한 에코로 확인됨   : 양측 부신 0.6mm로 upper margin     a,p)  1. mild MVI   : 현증의 주원인으로 생각되지는 않음   : enala 단독투여하면서 모니터   : proBNP pending  2. PAH, 만성기관지염 susp   : 현증의 원인으로 판단됨   : 기관지염 약 먹으면서 증상 모니터 할 예정   : 개선 더디다면 분무치료 일정 잡을 예정임  3. 담낭결석/간 종괴/비장 실질변화   : 간보호제 먹으면서 모니터 하겠습니다.  4. 빈혈   : 만성염증에 의한 빈혈 혹은 간/신장병변과 관련된 빈혈 가능성 있겠습니다.   : 악화시 평가 예정  5. 방광결석   : 호흡기 안정화 후에 수술적 접근 여부 결정   : 결석 평가 후 사료 조절해야 할 듯   : 현재 음수는 충분히 하고 있는 것으로 판단됨    * 전화로 결과 안내 완료, 퇴실시 형석선생님께 연결해주세요  * 2월 1일 10시 : 재검 예약  </t>
  </si>
  <si>
    <t xml:space="preserve">강서영*7                                </t>
  </si>
  <si>
    <t>포피염</t>
    <phoneticPr fontId="1" type="noConversion"/>
  </si>
  <si>
    <t xml:space="preserve">오늘 중성화 예약인 아이.  중성화 상담할 때 주의사항에 대해 상담을 전혀 해주시지 않았다고  궁금하다고 전화하심.   혹시나해서  아침 안먹였기는한데.왜 얘기 안해주셨냐고 황당해 하심.  예약 시간잘 모르고 계셔서 다시 알려드렸습니다.  -승희    S)  - 지난 진료 이후 포피염 때문에 넥칼라 씌워 두었음  - 포피 세척해야 한다고 함  - 좀 흥분하고 하면 약간 켁켁거리는 게 있었음    P)  - 수술 후 포피 세척  - 주의사항 안내 후 퇴원  </t>
  </si>
  <si>
    <t xml:space="preserve">이민해(ref.강북)                        </t>
  </si>
  <si>
    <t>복막염</t>
    <phoneticPr fontId="1" type="noConversion"/>
  </si>
  <si>
    <t>구토, 점액성 혈변</t>
    <phoneticPr fontId="1" type="noConversion"/>
  </si>
  <si>
    <t xml:space="preserve">374,500원 결제 -은희    CC : 구토/점액변    S  -어제 구토 2회 / 오늘 물먹다가 구토  -혈액섞인 점액변    O  -혈검 : WBC증가 / HCT증가 / TP저하  -cPL(+)                                                                                                                                                                                                                                                                                                                                                                                                                                                                                                                                                                                                                                                                                                                                                                                                                                                                                                                                                                                                                                                                                                                                                                                                                                                                                                                                                                                                                                                                                                                                                                                                                                                                                                                                                                                                                                                                                                                                                                                                                                                                                                                                                                                                                                                                                                                                                                                                                                                                                                                                                                                                                                                                                                                                                                                                                                                                                                                                                                                                                                                                                                                                                                                                                                                                                                                                                                                                                                                                                                                                                                                                                                                                                                                                                                                  [복부초음파 by Hyuna]  Findings  1. 담낭 내 슬러지 및 담낭관의 확장 (6/12 검사와 유사)  2. 좌측 간엽의 실질 내 낭종  - 6/12 : 17 x 20 x 21 mm  - 6/26 : 18 x 22 x 20 mm  - 7/19 : 19 x 23 x 21 mm  3. 양측 신장 피질 에코가 증가, 신장크기 감소, 우신 결석 (6/12 검사와 유사)  4. 방광 벽의 심한 비후 및 불규칙한 내벽 증식 (6/12 검사와 유사)  5. 췌장의 비후 (12.3 mm) 및 십이지장 corrugation  6. 위내 액체 다량 저류 및 소장의 전반적인 moderate corrugation    Imaging Dx &amp; DDx  - Pancreatitis with focal peritonitis  - Gastroenteritis  - GB sludge  - Hepatic cyst  - Chronic kidney disease  - Urolithiasis (RK)  - Cystitis    A  -acute pancreatitis  -dehydration  -hepatic cyst (이전과 동일)    P  -입원치료 진행  -회복 후 철저하게 저지방사료 급여하고, 정기적으로 spec cPL 체크  </t>
  </si>
  <si>
    <t xml:space="preserve">강대현                                  </t>
  </si>
  <si>
    <t>외음부 삼출물</t>
    <phoneticPr fontId="1" type="noConversion"/>
  </si>
  <si>
    <t xml:space="preserve">마취전 검사상 심장의 비대가 확인됩니다.    - 잡음은 들리지 않음    - 심장의 비정상적은 비대는 아닌것으로 보여 심장주변 fat으로 생각되지만 정확한건 심장초음파검사를 받아보시는게 좋을것 같다고 말씀드림    - 다음주 실밥제거할때 심장초음파검사 진행하기로 하셨습니다.    mass 제거수술 진행함    1. 옆구리와 어깨부위의 지방종 4개 제거  2. 좌측귓바퀴 바깥쪽에 피지종 1개 제거  3. 안검mass    - 전체적으로 안검 mass를 제거하기에는 사이즈가 커서 눈이 많이 작앙일 가능성이 높습니다.    - 안검부위의 부분절제후 안의 내용물 일부 제거후 소독처치 먼저 진행합니다.    - 소염안약으로 처치해보고 다 가라앉으면 치료종료. 만약 다 가라앉지않더라도 사이즈를 줄이고 나서 수술을 다시 하게되면 눈에 대한 영향이 적어질수 있어서 일단 그렇게 진행한다고 말씀드렸습니다.    오늘 충분히 수액처치후 저녁때 퇴원    - 붕대후 퇴원    - 내일 오시면 붕대제거, 소독받으러 오세요    - 실밥제거는 다음주 토요일에 진행합니다.  </t>
  </si>
  <si>
    <t xml:space="preserve">David Miller(데이비드 밀러)             </t>
  </si>
  <si>
    <t xml:space="preserve">아놀드(ARNOLD)                          </t>
  </si>
  <si>
    <t>유미흉</t>
    <phoneticPr fontId="1" type="noConversion"/>
  </si>
  <si>
    <t>빈호흡</t>
    <phoneticPr fontId="1" type="noConversion"/>
  </si>
  <si>
    <t xml:space="preserve">s) - 하루에 40/min 회 정도 호흡함      - 3-4일정도만에 한번 정도 소량의 변봄.       - 소변량도 줄은 것 같다고 하심.       - 식욕은 약간 줄은 것 같다고 하심.       - 보호자님이 지난주에 3일동안 litter box 못 치워주셨다고하심      - open- mouth breathing은 화요일에 한번 5분정도 보였다고 하심      - 10ft 정도되는 로프트가 있는데 아놀드가 로프트위에서 떨어졌을가능성 있음      - 백신 접종은 작년까지 하심.     o) - 흉부 엑스레이 검사 결과, 양쪽 흉강의 흉수소견 보임.       - 흉수천자 진행 : 500cc 정도의 chylous effusions.       - 흉수 천자 후 엑스레이 검사결과, 왼쪽 흉강의 소량의 흉수 아직 더 남아있어서 35cc 추가적으로 더 제거. 흉강내 종양의심 소견은 보이지 않음      - 혈액 검사 결과, 특이소견 보이지 않음.       - 초음파 검사 결과, 방광 내 슬러지나 방광벽 비후소견은 보이지 않음      - 소변 검사 결과, 농축뇨, glucose++, protein ++, wbc +++    a) - chylothorax    p) - Chylothorax의 원인은 trauma, tumor, cardiomyopathy, hw, FIP infection, systemic lymphangiectasia 등 다양하나 50%정도는 idiopathic chylothorax.       - traumatic chylothorax가 아닌 경우 예후는 불량. Long-standing chylothorax는 pleural fibrosis 유발.       - proBNP 검사를 통해 HCM에 의한 2차적인 chylothorax인지 감별.       - HW 감염 감별진행예정      - 일단 Rutin (50mg/kg every 8 hr po) 급여 + low fat diet(hill's weight management) 급여하면서 nutritionally management       - 2주후에 proBNP 검사 결과 나오는데로 재검예정           </t>
  </si>
  <si>
    <t xml:space="preserve">김영재                                  </t>
  </si>
  <si>
    <t xml:space="preserve">장고                                    </t>
  </si>
  <si>
    <t xml:space="preserve">s)  중성화 수술 예약     혈액 검사     예약 시간 늦으심   수술 및 퇴원은 천천히 병원 스캐줄에 맞추어 진행예정     수술기록   cefa tra iv     DZ  iv     op  장화석    antisedan    P)  내일 술부재진 및 7일 뒤 발사 예정     </t>
  </si>
  <si>
    <t xml:space="preserve">김짱구                                  </t>
  </si>
  <si>
    <t>전지파행</t>
    <phoneticPr fontId="1" type="noConversion"/>
  </si>
  <si>
    <t xml:space="preserve">7역 꼬리 무슈 -얼굴미용 못해서 무슈로    CC) PUPD  S)  운동 후 산책 시에도 힘들어 함. PU/PD/PP 보임. 배뇨 횟수도 잦아짐. 뇨취가 심할 때도 있어요.   기침 없고 호흡 양상도 양호함.     O)  1. P/E   - P 120, R 30  - 청진 시 no murmur, no crackle    2. B/A  - CBC : NRF  - S/C : NRF    3. 방사선  - 복부의 방광 및 전립선 부근의 결석.  - 흉부 방사선 상 특이사항 없음.  - 복부 방사선 시 간 크기 정상.    4. U/A  - SG 1.016  - pH 9, pro 1+  - 요침사 상 염증세포 일부, 구균 확인되며(연쇄쌍구균 susp.) 탐식하는 호중구 확인됨. wet에서 crystal은 확인되지 않음.                                                                                                                                                                                                                                                                                                                                                                                                                                                                                                                                                                                                                                                                                                                                                                                                                                                                                                                                                                                                                                                                                                                                                                                                                                                                                                                                                                                                                                                                                                                                                                                                                                                                                                                                                                                                                                                                                                                                                                                                                                                                                                                                                                                                                                                                                                                                                                                                                                                                                                                                                                                                                                                                                                                                                                                                                                                                                                                                                                                                                                                                                                                                                                                                                                                                                                                                                                                                                                                                                                                                                                                                                                                                                                                                                                                  [X-ray, 복부초음파 by Hyuna]  Findings  1. 양측 신장 실질의 석회화 및 미세결석  2. 방광 내 다수의 결석  3. Prostatic urethra 내 결석 (9.6 x 6.3 cm)  4. Membranous urethra 내 결석 (8.9 x 4.8 mm)    Imaging Dx &amp; DDx  - Nephrocalcinosis  - Urolithiasis    A) bacterial cystitis, urolithiasis  - 비뇨기계 관련하여 PUPD 처럼 보였을 가능성 있음. 당뇨나 부신피질 기능항진증은 배제 가능함.   - 비뇨기계 관련 치료 우선 진행하고 PUPD 개선되는지 체크 예정. + 여름 지나가도 PUPD 생기는지 체크 필요함.   - 약처방에도 증상호전 없으면 세균배양 의뢰해볼 수 있음.    Rx)  - AMC 12.5mg/kg BID PO  - streptokinase 0.5mg/kg BID PO  </t>
  </si>
  <si>
    <t xml:space="preserve">안희숙(ref.큐)                          </t>
  </si>
  <si>
    <t>빈혈, 저알부민혈증</t>
    <phoneticPr fontId="1" type="noConversion"/>
  </si>
  <si>
    <t xml:space="preserve">-식욕활력은 나쁘지 않다고 함  -복부팽만 약간 있음  -변 끝에 설사가 계속 동반되고, 혈핵도 묻어남  -방구가 매우 심함    -혈검: TP, ALB, Chol 저하  -초음파: 복수 관찰됩니다  -PLE도 동반된 것으로 보입니다.  -당분간 metro,베스타제 복용합니다.  -프로맥스 처방    * 2주후 내복약 처방  </t>
  </si>
  <si>
    <t xml:space="preserve">얌순이                                  </t>
  </si>
  <si>
    <t>식욕부진, 호흡곤란</t>
    <phoneticPr fontId="1" type="noConversion"/>
  </si>
  <si>
    <t>Unknow(알수없음)</t>
  </si>
  <si>
    <t>-</t>
    <phoneticPr fontId="1" type="noConversion"/>
  </si>
  <si>
    <t xml:space="preserve">채수진                                  </t>
  </si>
  <si>
    <t xml:space="preserve">블랑                                    </t>
  </si>
  <si>
    <t xml:space="preserve">BUN 상승   ; 신장보조약제 잘 못먹였다고 함.   ; 잘 먹이고 4주후후 리첵하기로 함.    dimer 상승함.   ; 약 처방함. 4주후 리첵      1. 우측 목 sialocele   - 사이즈는 확실이 작아졌으나 아직 남아있음.   - 약 없이 경과보기로 함.    2. 기침   - 심해지지 않고 비슷하게 유지중.        &lt;MVI, 폐고혈압, 신부전&gt;    *심초의 심전도상 1도 블럭 확인됩니다.    1. 혈압/심박수(2016.4.18) : 130/130    2. 흉방 (2016.4.18)  : 재검 - 2016.7.18   2015.3.12 :  기관지허탈, 좌심방확장, VD 상 폐실질이 깨끗하지 못합니다.   2015.6.18 :  기침늘었음, 좌심방확장으로 기관지눌림 더 심해짐, TC 확인됨.   2015.8.16 :  기침횟수 비슷하나 강도가 늘었다고 함. 심장 더 커졌으나 기관지눌림은 오히려 양호.   2015.11.9 :  기관지눌림 더 심해짐. 이뇨제 소폭 증량    3 심초 (2016.4.18)  : 재검 - 2016.7.18  [심장초음파 by hyuna]  Findings  1. MR : severe  2. TR : 3.2 m/s  3. 이완기능 : 양호  4. 수축기능 : 양호  5. LA 압력 : 양호  6. CHF indicator : 2.3 (3 이상에서 CHF)    4. BNP(2015.11.9) : 재검 -  재검 - 필요시   2015.3.7 : 1358   2015.6.18 : 3131   205.11.9 : 4500    5. 신장수치 (2016.4.18)  : 재검 - 2016.5.18   2015.3.7 : 57/1.8 나옴.    2015.3.12 : 입원하 수화치료, 아조딜 1T bid, 레날애드밴스 1tsp bid 처방시작.    6. 간수치 (2016.4.18)  : 재검 - 2016.10.18   2015.3.7 :간수치 상승되어 일단 강심제쓰고 모니터링하기로함.    7. 전해질 (2016.4.18)  : 재검 - 2016.7.18   2015.3.7 : K 낮아서 renal K 1/2 tsp 복용시작    8. cbc  (2016.4.18)  : 재검 - 2016.10.18    7. 혈전 (2016.4.18)  : 재검 - 2016.5.18   2016.4.18 : 혈전약 처방이력있음.    *  아조딜 1T bid, 레날애드밴스 1tsp bid, 레날K 1/2tsp, K/D 사료  </t>
  </si>
  <si>
    <t xml:space="preserve">낭창씨(빌리)                            </t>
  </si>
  <si>
    <t>소양감, 발적</t>
    <phoneticPr fontId="1" type="noConversion"/>
  </si>
  <si>
    <t xml:space="preserve">S)  - 사료 : Hypoallergenic 먹음 / 아이들 밥 뺏어먹음  - 식욕, 활력 양호 / 배변, 배뇨 양호  - 물은 최근에 엄청 자주 먹음 / 밥은 원래 많이 먹은 아이라 식욕이 늘은 건지는 잘 모르심  - 밥을 먹고 와서 호르몬 검사는 보류  - 목 배쪽 부위 긁음 / 등쪽부위 계속 긁고, 핥음   - 소양감 Severe  - 어렸을때 많이 싸운아이라 얼굴부위는 원래 이랬음  - AD 집에서 도포    O)  - Alert  - 피부 : 등 부위 양측 대칭성으로 Alopecia, 자상 / 목 배쪽 2개정도의 자상, 소양감 Severe  - 치아 : Plaque++, Tartar++ / 구내염(목안쪽 양측 Side) : Severe  - Rad : 장내 분변 충만 / NRF  - 초음파 : 간, 비장 실질 echo의 불규칙 / 양측 신장의 노령성 변화(어렸을 때도 불규칙 했음) / 양측 부신 0.4mm / UB NRF  - CBC : NRF  - S-chem : NRF    A&amp;P)  - 아토피성 피부염  - 소양증 때문에 자상 부위 헥시딘 소독+연고 도포 후 환묘복 적용 / 보습제 적용  - 내복약 PDS 0.5mg/kg 투약 : 점차 Tapering   - cyclosporine 5mg/kg/day 4-6weeks = 7T : 후에 점차 Tapering  - 아토피에 준해 피부관리 진행합니다. 집안 Fabric 제품 세척 및 소독 잘해주시고, 다른아이들 사료 못뺏어먹게 관리 필요, 내외부 기생충 구제 필수  - 아토피에 준해 치료진행하는데도 효과가 없을시 호르몬 검사 진행 필요 안내  - 초음파상 신장 및 간 의 에코의 불균형이 보이기 때문에 주기적으로 소변검사 및 혈액검사의 필요성 안내 드림    ** 1월 22일 14:00 아토피 재진  </t>
  </si>
  <si>
    <t xml:space="preserve">안정원                                  </t>
  </si>
  <si>
    <t xml:space="preserve">팡이                                    </t>
  </si>
  <si>
    <t xml:space="preserve">조리퐁                                  </t>
  </si>
  <si>
    <t>점액성 뇨</t>
    <phoneticPr fontId="1" type="noConversion"/>
  </si>
  <si>
    <t xml:space="preserve">정효현(대학로.refer)                    </t>
  </si>
  <si>
    <t xml:space="preserve">바둑                                    </t>
  </si>
  <si>
    <t>기력저하</t>
    <phoneticPr fontId="1" type="noConversion"/>
  </si>
  <si>
    <t xml:space="preserve">오늘부터 갑자기 엉덩이 부분이 젖어잇고  이게 설사인지 소변인지 구분이 잘안가신다고하시고  기력도 좀없어보인다고하심    CC: 기력저하    [S]  - 여러 마리를 한꺼번에 키워 개체별 배변, 배뇨 체크하기 힘듬  - 이전에 결석 수술한 적 있으며, 지난 번 검사에서 신장수치가 좀 높으니 조심하라는 말 들었음  - 오늘 저녁에 아이 엉덩이 쪽에서 시큼한 냄새가 나, 설사를 한 것이 아닌가 의심    : 하지만, 배변통에서 의심스러운 변은 발견하지 못함  - 보호자 보시기에 기력이 저하되어 있는 것 같아서 병원 내원    [O]  - TPR 양호  - 혈액검사    : WBC 증가(23.1)    : Crt 증가(2.1)  - 분변검사: Campylobacter 의심 고배율 시야당 8개  - 방사선: 특이사항 없음    [A]  - mild 세균성 장염    [P]  - 캠필로박터 장염에 준하여 내복약 처방  - 소화기 증상이 완화되는지, 악화되는지 보호자 모니터링 필요  - 크레아티닌 증가로 인한 기력저하가 나타날 수 있으며 이에 대해서 소변검사, 초음파검사, SDMA 등의 검사를 해보시는 것이 좋을 것 같음  - 노령묘에 접어드는 나이대이므로, 신장검사 뿐만 아니라 종합검진을 한 번 받아보시는 것이 좋을 것 같음  </t>
  </si>
  <si>
    <t xml:space="preserve">김기순(ref.호)                          </t>
  </si>
  <si>
    <t xml:space="preserve">CC : 구토    S)  - 계속 구토만 진행됨  - 점점 뒷다리에 힘이 풀리는 증상 보임  - 식욕, 활력 양호 했었음 / 배변, 배뇨 양호  - 오늘 12시 밥먹은 후 구토 : 구토는 식이 다 구토    : 3번정도 : 다 식이 구토 됨 / 그 이후는 물로 구토 진행됨  - 오늘 황태 갈아서 밥이랑 같이 급여  - 설사는 없음   - 결석수술 후 간장약 복용하시는 게 있으나, 몇일 먹이시지 않음  - 사료 : Urinary 사료 / 간식 : None     O)  - Alert  - T(38.5) / P(144) / R(36)  - Rad상 : 상복부 Serosal detail 소실 / 위내 가스충만 / 장내 분변충만   - cPL(+) : 강한 양성  - B/A : ALP(1493) / ALT(1439)    A&amp;P)  - 췌장염 / 간부전  - 입원 필요하나, 비용부담에 의하여, 통원치료로 원하심. 현재 구토만 진행되고 있으며, 증상 미약하여, 통원치료 진행   : 이전부터 간보호제 및 간약 먹어왔던 관계로, 만성 간부전 존재 가능성 있으며, 젠토닐 bid / 간보호제 bid / intestinal low fat 하루 1/2캔 급여 안내  - 간수치 완화 일주일 후 체크 필요  </t>
  </si>
  <si>
    <t xml:space="preserve">정지연(ref.서울숲-본원귀속)             </t>
  </si>
  <si>
    <t>기침, 호흡곤란</t>
    <phoneticPr fontId="1" type="noConversion"/>
  </si>
  <si>
    <t xml:space="preserve">329,300원 결제하심_기호연     CC : 기침    S)  - 식욕은 양호 / 배변, 배뇨 양호  - V/D : None  - 액트베이트, 젠토닐 급여중  - 평소에도 헥헥대면서, 콧물 많이 나고 목욕 및 산책시키고 나서 저번 증상이 다시 한번 나타남  - 물 먹는 것도 잘 못먹고, 계속 기침 하고 있음  - 4일 전부터 증상 지속 됨   : 4월에 받아가신 기침약을 3일전부터 먹이셨음   : 약 복용 후에도 호전여부 없었음  - 켁켁거리는 기침 계속하며, 잠도 못자고, 개구호흡 지속적이며 흡수 빠름  - 심장사상충은 가끔 예방해주셨음  - 홍역 감염 병력 : 이도 많이 안좋아져서(상아질 발치 등 진행함  - 십자인대 수술도 진행    O)  - Alert  - No murmur / No crackle  - T(39.3) / P(158) / R(panting)  - Rad : Tracheal collapse / VD상 폐엽 전반적 Bronchial pattern (노령성 변화 가능성)  - Lactate(3.4)  - D-Dimer(0.6)    A)  - Tracheal collapse    Tx)  - O2 supply  - Butorphanol 0.2mg/kg IV -&gt; Acepromazine 0.2mg/kg IV   - Aminophylline 10mg/kg IV TID   : Butor투여 이후에도 지속적으로 Goose honking sign 보여 Acepromazine 투여 진행 이후 RR(42) -&gt; (36)회로 안정화 보임  - 기침은 관찰되지 않음    P)  - Aminophylline IV -&gt; Theophylline PO제로 바꾸어 급여 예정  - 내복약 복용하며 호흡수 안정적일시 퇴원 진행 가능성 존재함  - 2주 동안 Theophylline 지속 복용 후 약물성분검사(네오딘) 의뢰 예정  </t>
  </si>
  <si>
    <t xml:space="preserve">힘찬                                    </t>
  </si>
  <si>
    <t xml:space="preserve">여아중성화수술 진행함    구강염증은 아직은 심하지만 그전에 비해서는 많이 줄어듬    내복약 용량 줄여서 처방합니다.    - pds 0.5mg 으로 처방합니다.    수술부위는 피내봉합 및 벳본드로 마무리합니다.   </t>
  </si>
  <si>
    <t xml:space="preserve">장명진*7                                </t>
  </si>
  <si>
    <t>낙상 후 피부 출혈</t>
    <phoneticPr fontId="1" type="noConversion"/>
  </si>
  <si>
    <t xml:space="preserve">유치 발치.    1. 마취전검사  : NRF    2. 유치발치  : 204 304 205  : 205는 흔들리는 유치. 영구치 없음.     3. 1~2주내 광견병 접종하면서 애드보킷 함께 진행예정.   </t>
  </si>
  <si>
    <t xml:space="preserve">길연                                    </t>
  </si>
  <si>
    <t xml:space="preserve">라환호                                  </t>
  </si>
  <si>
    <t xml:space="preserve">물은 조금 먹었어요     - 활력 양호 / 배변, 배뇨 양호  - V/D : None / 기침, 콧물 : None  - 어제는 울음소리 잦아들었음  - 특이사항 없었음 / 평소처럼 울기만 함    - T(39.5) / P(168) / R(panting)  - CBC : PLT(89) low / 도말상 PLT 양호  - S-chem : Crea(1.9) high  - 중성화수술 진행    - 익일 후처치 및 중성화 후 주의사항 안내 드림  - 일주일간 넥카라 착용, 일주일 후 실밥제거 안내  - 하루 bid 소독 진행 안내  </t>
  </si>
  <si>
    <t xml:space="preserve">박수인                                  </t>
  </si>
  <si>
    <t>구토, 설사</t>
    <phoneticPr fontId="1" type="noConversion"/>
  </si>
  <si>
    <t xml:space="preserve">409,300원 결제완료_효정    CC: 구토, 설사    S)  - 6일날 내복약 재처방 받은 이후에도 구토 이어짐  - 식욕 부진 지속되고, 어제부터 설사도 시작됨  - 기력저하되어 기립도 힘들어서 내원하심    O)  - Depressed  - BT(37.7)  - 10% dehydration  - BUN, Crea, IP 측정불가  - 췌장염 양성  - CRP(113)  - 방사선 상, 전립선 비대, 방광팽대  - 초음파 상, 방광내 슬러지, 신장 피질 에코 상승  - USG(1.012), 단백뇨(++), 도말상, 비정형 크리스탈 외 특이사항 없음    A)  - 신부전  - 췌장염    [보호자 상담 by 조]  - 현재 신부전, 췌장염 동반되어 있음  - 예후 불량할 수 있으며, 입원하에 집중적인 처치 필요함  - 내과 선생님께 인계   </t>
  </si>
  <si>
    <t xml:space="preserve">윤순옥(refer 이솝)                      </t>
  </si>
  <si>
    <t xml:space="preserve">반야                                    </t>
  </si>
  <si>
    <t xml:space="preserve">100,000원 결제하심     - 금식 안내.      - 의뢰 병원 문자 발송  [이솝 동물병원 원장님. VIP동물병원 수의사 이주영입니다. 윤순옥님 반야 금일 양측 슬개골때문에 내원하셨습니다. 금일 마취 전 검사상 특이사항 보이지 않아 수술 진행할 예정입니다. 수술 후 다시 연락 드리도록 하겠습니다.    PM 1:00-3:00 OP - 양측슬개골 교정술   OP view- 좌우측 모두 동일소견. 활차구 얕으나, 콘다일 연골의 마모는 심하지 않음. 단 우측은 내측 콘다일 연골의 갈라진 fissure line 관찰됨. 양측 십자인대 모두 intact                  활차구 성형후 TTT 실시. patella ligament loosening으로인해, TT를 좀더 아래로 끌어당긴후 two IM pinnng (1.2 +1.0) by HAN    postop rad- good  postop Tx- TLK CRI, 냉찜질.   </t>
  </si>
  <si>
    <t xml:space="preserve">류애리                                  </t>
  </si>
  <si>
    <t>유선 종괴</t>
    <phoneticPr fontId="1" type="noConversion"/>
  </si>
  <si>
    <t xml:space="preserve">좌측으로 잘 씹지를 못하는것 같고, 좌측으로 씹으라고 주면 자꾸 우측으로 씹는다고 합니다.  네발에 지간습진도 있는 상태  좌측 elbow joint부위 mass 같이 제거해달라고 하심    1. 스켈링 및 치아방사선    - 좌측 하악어금니부위 치조골 용해    - 하악어금니부위 3개모두 치조골이 용해되서 많이 노출되어있음    - 발치 및 봉합진행함    - 나머지는 방사선상 특이소견은 없어서 스켈링만 진행함    2. 좌측 elboe joint 부위의 mass 는 마취시간이 너무 길어져서 진행하지 못하였습니다.    내복약 일주일치 처방,   양치질은 일주일후부터 진행해주세요  </t>
  </si>
  <si>
    <t xml:space="preserve">유재원                                  </t>
  </si>
  <si>
    <t xml:space="preserve">[마취전검사 안내문자]  안녕하세요. 수의사김수정입니다. 장비오류로 인하여 혈액검사결과가 다소 늦어진점 죄송합니다. 일단 마취전 혈액검사결과 모두 양호하여 4시 남짓하여 유치발치 및 탈장수술 진행할 예정입니다. 수술 잘 끝날 수 있도록 최선을 다하겠습니다. 감사합니다.    - 술전검사 : 특이사항없음.    - 제대허니아 : 지방 장간막인대 탈장되어 주변조직과 유착되어있었음.  - 유치 송곳니 3개 발치.     - 퇴원당시 마취회복이 덜 되어 유연증상 보임.   - 내일 후처치 내원 안되실 가능성 높아 집에서 밴디지 제거하시고 1일 2회 소독해주실것 안내드림.    ** 다음내원일 : 2/9  - 실밥제거.  </t>
  </si>
  <si>
    <t xml:space="preserve">이혜진                                  </t>
  </si>
  <si>
    <t xml:space="preserve">원빈                                    </t>
  </si>
  <si>
    <t>지간 종괴</t>
    <phoneticPr fontId="1" type="noConversion"/>
  </si>
  <si>
    <t xml:space="preserve">-체중증가  -외관상 피부는 양호함  -발 소양감은 심하다고 함  -코타방스 뿌리면 그나마 나음  -정기혈검 : CREA 이전보다 약간 상승    -소양감 완화되면 cyclopsorine 감량 계획이었으나  -오히려 체중증가때문에 증량해야할 상황    P  -체중감량 (30키로 이하)  -소양감 부위는 코타방스 적극 적용 (한 번 적용시 1주간 지속)  -이후 소양감 완화되면 cyclosporine 감량  </t>
  </si>
  <si>
    <t xml:space="preserve">조영선                                  </t>
  </si>
  <si>
    <t xml:space="preserve">그레이                                  </t>
  </si>
  <si>
    <t>중성화수술</t>
    <phoneticPr fontId="1" type="noConversion"/>
  </si>
  <si>
    <t xml:space="preserve">체중은 안에서 재주세요     - Spay가 심해 접종 안되어 있지만 중성화 진행.  - 예전에 구토 몇 번(사료 소화된 상태)  - 설사 없음.  - 켠디션 양호.  - 고환 하강 확인.  - 소변을 다른 곳에 봄.  - 배뇨 곤란 및 혈뇨 없음.  - 마취 전 검사상 탈수 소견.  - 중성화 진행  - 후처치 못 오심.  - 일주일 뒤 실밥 제거.  </t>
  </si>
  <si>
    <t xml:space="preserve">이영선                                  </t>
  </si>
  <si>
    <t xml:space="preserve">뽀야                                    </t>
  </si>
  <si>
    <t>중성화수술</t>
    <phoneticPr fontId="1" type="noConversion"/>
  </si>
  <si>
    <t xml:space="preserve">잦은구토(2~3일에 한번씩 계속 구토)때문에 내시경검사 진행함     혈액검사상 특이소견은 없음    내시경검사 진행함    - 위점막의 전반적인 점상출혈반 보임    - 점막의 약간의 부종소견    - 헬리코박터 검사 : 양성    - 조직검사 진행함    오늘검사후 내복약 일주일치 처방  일주일후에 조직검사결과 확인합니다.  </t>
  </si>
  <si>
    <t xml:space="preserve">임미소                                  </t>
  </si>
  <si>
    <t>중성화수술</t>
    <phoneticPr fontId="1" type="noConversion"/>
  </si>
  <si>
    <t xml:space="preserve">S)  임신 계획 있으셔서 중성화 안하시다가 결심하심.     오전 금식 완료.     사상충예방 - 작년까지 진행하심.   접종 최근 없음.   마지막 발정 작년 겨울쯤.    O)  - 혈검 : NRF  - HW : negative (kit &amp; microfilaria)  - IgG : 3/4 (CPV Ab 약간 부족)  - 흉방 : 특이사항 없음.     A&amp;P)  - 금주 토요일에 중성화예정  - 실밥제거날 추가접종 진행 예정.   - 오전 내원하여 수액처치 후 오후 수술 예정.   - 좌측 치석 경도로 있어 가볍게 스켈링 진행하기로.     (원치 않으시면 당일 미리 말씀해주신다고 )  </t>
  </si>
  <si>
    <t xml:space="preserve">강효빈                                  </t>
  </si>
  <si>
    <t xml:space="preserve">강나동                                  </t>
  </si>
  <si>
    <t>지간 핥음</t>
    <phoneticPr fontId="1" type="noConversion"/>
  </si>
  <si>
    <t xml:space="preserve">  여아중성화수술 진행함    - 혈액검사상 PCV 약간 높음 : 물 많이 먹여주세요    - 내일 퇴원예정    비용은 계산하셨고, 내일은 퇴원만 시켜주시면 됩니다.     실밥제거는 다음주 토요일에 진행해주세요  </t>
  </si>
  <si>
    <t xml:space="preserve">장유정(큐.ref)                          </t>
  </si>
  <si>
    <t xml:space="preserve">483,300원 수납-승희    S)  - 오늘 미용 맡기셨다가 구토 7-8회하여 그냥 집에 데리고 오셨을 때 청색증 확인하심  : 찬물 샤워해주시고 나니 혀 색깔은 돌아왔으나 호흡 곤란 지속되어 내원    - 2-3일 전부터 호흡 확실히 많이 안좋아짐  - 2-3달 가량 약 안먹이셨다가, 최근 3주 전부터 다시 먹이기 시작함 (2주 처방받아서 띄엄띄엄 먹이심)  - 심장사상충 1년에 한번 주사 맞추셨었는데 최근 몇년간 안하심     O)  - PE  : panting (청색증 간헐적으로 보임), 호기(?)시 호흡곤란  : HR 180bpm, BT 38.8  : BP 180mmHg    - 혈검  : WBC 14600, CRP 10  : Lactate 1.2, D-dimer &lt;1.0  : HW negative    - 흉방  : Reverse D-shaped   : bronchointerstitial pattern    A)  - 호흡 양상으로 보았을때 현증은 상부호흡기계 문제일 가능성 높은 것으로 판단됨  : 산소공급하여 안정화 후 익일 후두경/투시검사 진행 (진정 필요할 수 있음)  - 심장초음파 또한 진행하여 약물 조정 필요    Tx.   - 비강튜브 장착하여 산소공급  - acepromazine 1T (칼미벳)    P)  - 신장수치/전해질, 후두경/투시  - 심초  </t>
  </si>
  <si>
    <t xml:space="preserve">김반비                                  </t>
  </si>
  <si>
    <t xml:space="preserve">복진                                    </t>
  </si>
  <si>
    <t>고칼륨혈증</t>
    <phoneticPr fontId="1" type="noConversion"/>
  </si>
  <si>
    <t xml:space="preserve">- 복통 이전과 비교해 감소했으나 여전히 있음  - 그외 식욕 및 배변, 배뇨 양호  - 좌안을 뜨려고 하는 모습 보임    O :  - CBC : HCT 33%로 1% 하락  - 전해질 : K 5.3  - 종합혈청 : BUN 32로 감소, Crea 2.1로 0.1 상승, ALKP 정상 진입, 췌장 수치 양호  - 좌안 안내 염증 심하나 각막부위 상태 회복중, menace (-)    P :  - 1주일뒤 재검(1월 9일)  </t>
  </si>
  <si>
    <t xml:space="preserve">연이                                    </t>
  </si>
  <si>
    <t xml:space="preserve">CC: 추가접종    [S]  - 활력, 식욕 양호  - 배변, 배뇨 양호  - 동거묘 빌리와 내원    [O]  - 심장사상충 항체검사: 음성  - 혈액검사    : leukocytosis(Physiologic leukogram로 생각됨)    : RBC, HCT 상승(탈수 의심)    [P]  - 종합, 광견병 예방접종 후 안내사항 전달  - 프로펜더, 애드보킷 내드림  - 혈액검사 결과 메일 및 전화 통보 예정    : ray.chae@gmail.com    : 익일 오후 2시 이후로 전화드리기로 함  </t>
  </si>
  <si>
    <t xml:space="preserve">노원석                                  </t>
  </si>
  <si>
    <t xml:space="preserve">파이                                    </t>
  </si>
  <si>
    <t>탈수</t>
    <phoneticPr fontId="1" type="noConversion"/>
  </si>
  <si>
    <t>식욕부진, 기력저하</t>
    <phoneticPr fontId="1" type="noConversion"/>
  </si>
  <si>
    <t xml:space="preserve">CC : 아이를 2주 이상 잃어버리셨다 보호소에서 찾은 후 기초체크.    [S]  - 5/4 아이를 입양보냈으나, 입양하신 분이 5/5에 잃어버림.    오늘(5/20) 원보호자분이 양주의 보호소에서 찾으심.   - 원보호자분께서 일단 키우신답니다. (일주일 후 재입양예정)  - 동물등록 진행은 다음 보호자께.    - 살이 많이 빠져있음. 여러가지 기초체크 원하심.   - 활력 감소. 식욕 없음.   - 콧물 : 양측성. 맑은 혈액성 콧물(연한 핑크~갈색)  - 눈물 있음. 좌안 충혈.   - 구토/설사 확인 안됨.   - 피부상태 양호. (털이 다량으로 빠짐-털갈이중인것으로 판단됨.)  - 보행상태 양호.  - 구충제, 내/외부 안되어있음.     ** 보호자 상담시 안내사항.  - 신체검사 진행.   - 구충제 진행.  - 심장사상충 검사 후 HG/FL 진행예정.  - 전염병 kit 검사, 혈액검사, x-ray 등 검사 예정.     [O]  - 체온 39.9  - RR: 76  - HR : 120,  청진시 murmur 없음.  - 귀 검이경 검사 : 귀지 거의 없으나, 양측 이도 모두 발적 및 충혈.  - 탈수 : 5~7% 탈수 소견.   - 심장사상충 Ag 검사  : 음성.  - CDV/CIV kit 검사 : 음성/음성.    - 방사선 검사      1) 복부 x-ray : 장내 gas 소견.     2) 흉부 x-ray : 폐엽 침윤 다량. (특히 좌/우측 중간엽)    - 혈액검사     1) 전해질 : 정상    2) Chemistry : 정상    3) CBC : WBC상승(14.2), PCV상승(57.7), PLT감소(144)    4) Lactate : 1.4    5) CRP : 67     [A] 탈수 및 Bacterial Pneumonia 의심.      [P]  1) 입원 후 수액처치.  24시간동안 N/S로 탈수 교정 후 H/D 변경예정.  2) 세균성 폐렴에 준하여 치료.  - 광범위 항생제 : Cefa 0.1ml/kg iv bid, Enro 0.2ml/kg sc sid.  - 진해제 : 브롬헥신 1ml sc bid.  Tramadol 3mg/kg iv bid.     (Tramadol : 진해효과를 위하여 처방함.)  - 호흡기 치료 : Nebul (N/S + genta 0.5ml) 하루 4회.  - 식이 공급      ** 잃어버린 보호자께서 1일차 검사비 및 입원비 (35만원 정도)를 수납하시기로 하였답니다. 입원 익일(5/21) 오전에 오셔서 수납예정.     </t>
  </si>
  <si>
    <t xml:space="preserve">박혜경                                  </t>
  </si>
  <si>
    <t xml:space="preserve">전화상담     바퀴벌레 약 (맥스포스 : hydromethylnon 100mg 남짓)을 먹었다고 하심   20~30분전 먹은것 같음.   -----------------------------------------------------------------------------------  Vomiting and gagging are the most common signs reported in dogs with oral ingestions of hydramethylnon. Emesis would only be necessary if large amounts (greater than 1 ounce of bait/kg) were ingested. According to the manufacturer of Combat® Roach Control System (1.65% hydramethylnon) a medium-sized (20 kg) dog would experience adverse effects from the bait itself only after eating an amount equivalent to 250 trays. Mechanical obstruction may be seen if the dog ingests the control system (plastic).   --------------------------------------------------------------------------------------------------------------------------    Tx.  - 구토유발 : 6회가량 구토.(각종 간식, 형형색색의 물질들이 나옴)  - 혈검상 큰 문제 없어 수액처치.  - 1일 증상 모니터링 위해 입워 말씀드렸으나 원치 않으시어 퇴원.   </t>
  </si>
  <si>
    <t xml:space="preserve">장동완*6                                </t>
  </si>
  <si>
    <t>접종</t>
    <phoneticPr fontId="1" type="noConversion"/>
  </si>
  <si>
    <t xml:space="preserve">200,000원 선결제- 정원    CC) 구강 출혈, 혈뇨   S) 오늘 아침 입에 피가 나서 외상입은걸로 생각하심. 구강 검사시, 특별한 외상 소견은 없음. 좌측 상악 잇몸에 살짝 상처. 이부위로 출혈 소견 있음.     병원에서도 마킹시 갈색혈뇨 봄. 혈뇨에 준해서 기본 검사 (방사선, 초음파, 소변검사) 진행 및 비용 안내 드림 (19만원 정도)       복부에 전반적으로 5-10mm 크기의 자반. 페니스에도 출혈점 보임.     O) RAD- abdomen- NRF   [복부초음파 by Hyuna]  Findings  - 방광 벽의 전반적인 비후_최대 1.1 cm (배쪽, 등쪽, 방광목 부근 비후)    DDx  - Cystitis  - Urinary bladder neoplasia           urinalysis (방광내 뇨가 별로 없어서 카테터로 채취) - dip stick- hematuria, proteinuria, 뇨비중증가      현재 검사상 IMT 의심되어 CBC 및 혈액 도말 검사 진행    CBC with direct smear - thrombocytopenia, 도말상 혈소판 거의 관찰되지 않음.       보호자 상담 by HAN     - 혈뇨를 유발하는 결석등은 보이지 않으나, 몸에 출혈반점들이 있고, 혈소판 감소증상을 보임. IMT의 가능성 안내드리고 내과팀 (박주형 수의사)으로 인계.     - 보호자분, 한달전 진료시 배쪽 반점 봐달라고 했었는데, 피부 질환이라고 하고, 소독약만 처방했다고 그때 오진한 것 아니냐고 컴플레인 하심. 한달 전 진료받은 선생님과 얘기하길 원하심. 한달전에 IMT 였는데, 한달동안 치료 하지 않았다면 현재 사망했거나 최악의 상황이었을 가능성이 있으므로, 오진이었을 가능성은 낮음. 또한 혈뇨등의 증상이 오늘 병원와서 발견되었으므로, 한달전 증상과 연결시켜 생각하기는 어렵다는 것을 안내. 그래도 납득안되실 경우, 한달전에 진료보신 선생님과 상담연결해드리기로 함 (아원장님)   ㅡㅡㅡㅡㅡㅡㅡㅡㅡㅡㅡㅡㅡㅡㅡㅡㅡㅡㅡㅡㅡㅡㅡHAN    [주간 by 주형]  - HR 120bpm, BT 38.7도  - 객혈 관찰되어 흉부 방사선 촬영: 폐야 전반적 침윤 소견, 폐출혈로 판단됨  Tx. Tranexamic acid, Vit. K        Vincristine 0.02ml/kg  - 호흡상태 안좋아지며 호흡정지  --&gt; CPR 실시하였으나 환자 사망  - 팰리스펫으로 안내      </t>
  </si>
  <si>
    <t xml:space="preserve">서성례                                  </t>
  </si>
  <si>
    <t>낙상 후 피부 출혈</t>
    <phoneticPr fontId="1" type="noConversion"/>
  </si>
  <si>
    <t xml:space="preserve">CC: 실신, 기침    S  -흥분하면 실신  -1년반 전 첫 실신 / 작년 후반기부터는 여러차례 보임  -2월 들어서 3~4차례 실신 / 건성기침 동반  -최근 들어 가끔씩 헥헥거림  -작년부터 체중이 급격히 증가  -HG 먹이시는데 꾸준하지는 않음 / 예방접종(+)  -h/d 급여중  -5개월 전 홍제동 아프리카 진료: 심질환 의심 / h/d로 변경  -2014년 요로결석 수술(올리브ah) / 이후 no F/U    O  -HR(168; no arrhythm) BP(110)  -혈검 : high D-dim  -HW(-)  -방사선 : 좌심이종대 / 폐혈관확장  -심초 : MV 심한 변성/ MR(4), TR(4.5)/ LA/AO ratio(2.3) /좌심방내 잔존 조직    A  -MVI(ISACHC-2) / severe PAH  -좌심방내 잔존 조직으로 인한 혈전증 가능성  -저혈압  -TC G2  -gingivitis with tartar    P  -SDMA &amp; BNP 의뢰  -심장약 투여 시작  -치주염에 대해 항생제 투여   -TC에 대해서는 심장약 투약 후 증상 모니터링  -체중감량    * 2/19 3시 예약  </t>
  </si>
  <si>
    <t xml:space="preserve">김현숙                                  </t>
  </si>
  <si>
    <t xml:space="preserve">또이                                    </t>
  </si>
  <si>
    <t xml:space="preserve">1. 스케일링  S) 특이사항 없음. 배변 상태 양호. 활력 양호.    O)  - 청진 시 NRF, T 38.5  - open pontanelle    - 혈검, 방사선 NRF    A)  - 스케일링 및 하악 앞니 2개 발치 하였음.   - 내복약 및 구강소독제 처방  - 헬시마우스로 관리.    - 일주일 뒤 내원하여 애드보킷/구충제 복용 여부는 결정.  </t>
  </si>
  <si>
    <t xml:space="preserve">김운남*7                                </t>
  </si>
  <si>
    <t xml:space="preserve">낭남이                                  </t>
  </si>
  <si>
    <t>접종</t>
    <phoneticPr fontId="1" type="noConversion"/>
  </si>
  <si>
    <t xml:space="preserve">1. 스케일링  - 금식 확인  - 마취 전 검사상 특이사항 없음.  - 양쪽 상악 어금니 치석 다량  - 치주염 소견.  - 치주염 내복약 투약.  - 다다음 주 화요일 11시  - lllllcy@naver.com로 자료 발송    </t>
  </si>
  <si>
    <t xml:space="preserve">이정                                    </t>
  </si>
  <si>
    <t xml:space="preserve">신장검사 재진    1. 신장초음파    - 양측 신장에코 상승됨    2. 신장수치 : cre 1.7로 다소 떨어져있음    3. 소변검사 : 뇨비중 약간 떨어져있음    4. 종합구충제 처방    5. 치아중에 FORL 의심되는 치아 몇개씩이 있습니다.    - 조만간 치아방사선 및 발치 필요합니다.    6개월후에 다시 검사합니다.    </t>
  </si>
  <si>
    <t xml:space="preserve">윤선하*8                                </t>
  </si>
  <si>
    <t xml:space="preserve">* 여아중성화  - 내일 2시 퇴원 예정  </t>
  </si>
  <si>
    <t xml:space="preserve">조원대                                  </t>
  </si>
  <si>
    <t xml:space="preserve">레오나                                  </t>
  </si>
  <si>
    <t>낙상, 통증</t>
    <phoneticPr fontId="1" type="noConversion"/>
  </si>
  <si>
    <t xml:space="preserve">1,172,300 전액결제_승희    - 어제 밤부터, 다리를 절음  - 특별한 이벤트는 없음 / 침대에 한번 올라갔다가 내려갔다고 함  - 보호자분 자제분들은 삔것 같다고 하심   - 다리를 딛긴 딛는데, 계속 들고 다님  -     metacarpal fx. : intramedullar pin(0.7mm)    *장화석 아이디로  내린   fentanyl (2ml) 2amp처방하지 못함.  서원장님이 fentanyl (2ml) 2amp 다시 오더내려서 처방함  </t>
  </si>
  <si>
    <t xml:space="preserve">김권희                                  </t>
  </si>
  <si>
    <t xml:space="preserve">초파                                    </t>
  </si>
  <si>
    <t xml:space="preserve">438,000원 결제 - 은희    s) - 그동안 심장사상충 얘방은 따로 안해주심      - 최근 2달전쯤에 이사하심      - 한달정도전부터 방안에서만 생활을 해서 활력이 좀 준것 같다고 하심. 우는 시간도 늘어남.       - 식욕은 양호하고, 건사료로만 급여하심. 최근에 사료 바꾸시기는 했는데 변이 묽어지거나 식욕이 줄어들지는 않음      - 변상태는 양호.       - 최근들어서 대소변을 바닥이나 담요에 보는 경우가 있다고 하심.        - 가끔가다 헤어볼이나 거품토함.     o) - 청진상 no murmur      - 체온 39.2C      - no delayed skin turgo      - 양쪽 외이도 내 발적, 갈색 귀지 소견 보이지 않음      - 혈액 검사 결과: HCT 58%.       - 혈청검사 및 전해질 검사 결과, 특이소견 보이지 않음      - 심장사상충 Ab 검사 결과: 음성      - 소변검사 결과, 농축뇨 및 무정형의 크리스탈 관찰됨.                                                                                                                                                                                                                                                                                                                                                                                                                                                                                                                                                                                                                                                                                                                                                                                                                                                                                                                                                                                                                                                                                                                                                                                                                                                                                                                                                                                                                                                                                                                                                                                                                                                                                                                                                                                                                                                                                                                                                                                                                                                                                                                                                                                                                                                                                                                                                                                                                                                                                                                                                                                                                                                                                                                                                                                                                                                                                                                                                                                                                                                                                                                                                                                                                                                                                                                                                                                                                                                                                                                                                                                                                                                                                                                                                                                  [복부초음파 by Hyuna]  Findings  1. 좌측 신장의 미세결석 (1개 관찰됨)  2. 방광 내 다량의 슬러지 및 크리스탈    Imaging Dx &amp; DDx  - Renal calculus  - Cystitis  </t>
  </si>
  <si>
    <t xml:space="preserve">이태경(ref.강북)                        </t>
  </si>
  <si>
    <t xml:space="preserve">포리                                    </t>
  </si>
  <si>
    <t xml:space="preserve">1. 좌측눈 충혈  며칠전 고양이 발톱에 긁힌것 같다고 함. 타 병원안약 넣었는데 호전없다고 함. 내원시 좌안 결막충혈, 형광염색-ve, 기타 특이사항없음. 결막염에 준해 포러스 안약 qid 처방.  충혈없어지고 2일간 더 사용하세요.    2. 목뒤 피부염  3mm 정도의 약간 융기된 피부염 발생. 소염연고 bid 사용지시, 다좋아져도 3일간 더 사용하세요.    3. 이틀전 안약넣다가 잠깐 실신했다고 함. 며칠간 컨디션 저조. 호흡 약간 빠른것 같다고 함.   - 흉방상 이전 사진과 비교해 좌심실, 후대정맥 약간 비후   - 심초상 좌심실, 좌심방 약간 커짐.   - 피모, 이뇨제 소폭 증량 시작함.   - 이뇨제 늘려서 신장수치는 2개월후 리첵합니다.    4. 테오, 아세틸 넣고 나서는 기침 좋아짐.  - 오늘약부터는 아세틸 빼고, 테오 소폭 감량해서 약 4주치 드림.      동거묘 5kg 애드보킷 팩 같이 구매하십니다      -------------------  --------------------------------------------------  1. 혈압/심박수 : 100/140   2. 신장수치(2016.6.10) - 2개월후  (2016.8.10)    - 2016.3.21 부터 루비날, 레날애드밴스 처방시작  3. 신장초음파(2016.3.9) -  (2016.8.10)    - 석회화 진행중, 피질에코상승  4. 뇨비중, UPC(2016.3.9) - 신장수치 높으면 재검.    - 뇨비중감소, UPC 미약 상승.  5. SDMA(2016.3.9) : 17 - 필요시재검  5. 비장내결절(2016.3.9) - 6개월후  (2016.8.10)    - 2015.9.21 : 0.4cm   - 2016.3.9 : 0.4cm  6. 흉부방사선(2016.6.10) - 3개월후  (2016.9.9)    - 비슷함.  7. 심초(2016.6.10) - 3개월후  (2016.9.9)    - 2016.3.9 지난번에 비해 LVIDd/Ao 감소함(2.44/0.86:2.83-&gt;1.98/0.86:2.3)  8. 전해질(2016.6.10) -  (2016.10.10)    - 20163.9:  레날K 1/4tsp bid 시작.   9. 홀터검사(2015.12.19) - (2016.7.19)     - APC, type2 block 간헐적으로 나타남        [심장초음파 by Hyuna]  Findings  1. MR : severe  2. TR/PR : mild  3. 이완기능 저하 : stage 1  4. 수축기능 : 양호  5. LA 압력 증가 : mild to moderate  6. LA/AO ratio : 2.3  7. LVd/Ao ratio : 3.0    DDx  - Degenerative mitral valve disease     Comment  - 사내공유-영상의학과 서류-심장초음파 자료 내 엑셀파일 참고  </t>
  </si>
  <si>
    <t xml:space="preserve">원정래                                  </t>
  </si>
  <si>
    <t xml:space="preserve">S)  오늘 아침 새벽에 어제 급하게 먹은 소화된 사료 2회 / 위액 구토.  퍼진변 많이 . 지리는 변   1달전부터 생선썩는 냄새가 남.   추석때 소고기 먹음.     O)  - CRP 미세하게 증가  - 혈검상 간수치 상승.     A)  - 활력 양호하고, 그 이후로 구토 증상 심하지 않아 일단 주사 및 내복약 처방.     P)  - 구토 호전되면 간수치 재검 후 스켈링 예정.     (오늘 검사로 마취전 혈액검사)  - 전해질 보충제 드림 (2일간 먹이실것 안내드림)    ** 다음내원일 : 9/24  - 재진     </t>
  </si>
  <si>
    <t xml:space="preserve">황정태                                  </t>
  </si>
  <si>
    <t xml:space="preserve">1층에서 나우 시니어 사료 샘플 요청해주셔서 업체에서 가져다주는대로 연락드린다고 했습니다.  (업체에서 오늘아니면 금요일에 가져다 주신다고함) -은희    1. 재검   : 잘 먹는데 살이 빠짐   : 후지 보행 불편 지속적임, 종종 다리 꼬이고 회전시 주저앉음   : 기본 검사 요청하심    o)  - 혈액검사상 특이사항 없음  - 복방상 L4-5간 추간협소화 및 spondylosis 두드러짐  - 흉방상 심한 TC소견 확인됨   : 흥분시 간헐적인 기침 있다고 함  - 복초상 NRF  - 소변검사상 단백뇨, 등장뇨 확인되며 UPC 1.03으로 높게 확인됨   : 침사상 다량의 정자 확인됨    a,p)  - 단백뇨   : 체중저하의 원인으로 판단됨   : 정액간섭이 있을 수 있어 약물관리로 개선되지 않는다면 SDMA등의 평가 필요하겠습니다.   : 보호자분 요청으로(집에사람이없어서) 혈압약은 다음 재검 이후부터 투여하기로 합니다.    - IVDD   : 후지 불편호소 하는 부분은 과거 스테로이드에 드라마틱한 반응 보인 바 있음   : 자꾸 넘어지는 등 생활의 불편 보이고 있으므로 환자 삶의 질 향상을 위해 장기적인 스테로이드 복용을 고려합니다.     </t>
  </si>
  <si>
    <t xml:space="preserve">최의선                                  </t>
  </si>
  <si>
    <t xml:space="preserve">504, 602, 604, 607, 704, 804 extraction    호흡마취하 발치 및 스켈링, 치과 방사선.     3일간 무른 음식    1년에 한번씩 정기 치과 검진 추천.     양치실 요령 설명드림.     어제부터 생리 시작했고, 애기 낳을 계획이 있으시다고 함.   </t>
  </si>
  <si>
    <t xml:space="preserve">촉망                                    </t>
  </si>
  <si>
    <t>발열, 콧물</t>
    <phoneticPr fontId="1" type="noConversion"/>
  </si>
  <si>
    <t xml:space="preserve">CC: 발열    [S]  - 털갈이 15일 정도 하고 있음    : 그 이후 스트레스 받은 것 같음  - 콧물 난 것은 좀 되었음  - 최근 생리를 좀 들쑥날쑥 했으며, 생리 후 유방 붓고 짰더니 젖 나왔음  - 귀쪽이나 발 만졌을 때 열이 있는 것 같아서 내원함    [O]  - 체온: 39.5도  - 장액성 비강 삼출물을 재채기할 때마다 흩뿌림  - CDV 양성    [A]  - CDV    [P]  - 입원 후 비타민수액처치  - Sear's plasma 및 항혈청 처치 예정    : 항혈청은 내일 혈액은행에 주문하여 마련  </t>
  </si>
  <si>
    <t xml:space="preserve">주우진                                  </t>
  </si>
  <si>
    <t xml:space="preserve">야오                                    </t>
  </si>
  <si>
    <t>변비, 항문 주위 출혈</t>
    <phoneticPr fontId="1" type="noConversion"/>
  </si>
  <si>
    <t xml:space="preserve">1. 대변/소변 못 가림.  H)  - 요새 기력 없음.  - 대변/소변 못 가림.  - 눈곱이 껴 있음.(노랑 농성 눈곱)  - 모래 없이 화장실 바닥에 볼일은 봄,  - 배뇨 곤란 없음.  - 연변 상태.  - 구토 없음  - 식욕 양호.  - 다른 거 먹은 거 없음.  - 스트레스 받을 만한 일도 없음.  - 혈뇨/ 혈변은 보이지 않음.    S)  - Normal skin turgor  - 활력 양호.  - 결막 충혈  - 복압 상승 없음.    O)  [1] Sono   - 방광 이상 없음.   - 좌측 신장 신우 에코 상승   - 우측 신장 신우 에코 상승   - 우측 신장 수질 피질 경계부 불명확   - 소장 특이사항 없음.    [2] 방사선   - 장 전체에 가스 음영    [3] 분변 검사   - 구균&gt;간균    [4] 혈액 검사   - ALB :  정상 하한치   - GLO : 상승   - WBC : 상승   - A/G ratio : 0.43    A&amp;P)  DDx)  [1] 장염  [2] PLE/Lymphangiectasia  [3] FIP  [4] PLN  - 가능성 있는 질병에 대해 설명드림.  - 정상 세균총 파괴에 의한 단순 장염 가능성.(가능성이 매우 높지는 않음)  - 소화기계 직접적인 문제일 가능성(Alb 감소)  - 전신적인 질환 가능성(A/G ratio, 결막염, WBC&amp;Globlin 증가, 다른 질환 R/O 후)  - 비뇨기계 문제(가능성이 낮으나, 다른 질환이 가능성이 배제될 경우)  - 일단 내복약 먹어보고, 계속 문제 될시 탐색적 개복술 후 조직 검사 필요성.  - 5일 뒤 재진.  </t>
  </si>
  <si>
    <t xml:space="preserve">황소영                                  </t>
  </si>
  <si>
    <t xml:space="preserve">채정민                                  </t>
  </si>
  <si>
    <t xml:space="preserve">쥰                                      </t>
  </si>
  <si>
    <t>중성화 수술</t>
    <phoneticPr fontId="1" type="noConversion"/>
  </si>
  <si>
    <t xml:space="preserve">안녕하세요. 수의사 김수정입니다. 쥰이 혈액검사 결과 중증도의 탈수가 있어 수액치료가 요구됩니다. 일단 지금 수술 들어갈 예정이고, 수술 후 신장손상을 최대한 막기위해 수액치료를 장시간 진행 후 퇴원이 가능할 것 같습니다. 일단 수술 종료 후 다시 전화드리겠습니다. 감사합니다.     안녕하세요. 쥰이 수술 후 마취회복중입니다. 마취는 거의다 회복됐구요, 현재 수액맞고 있습니다. 수액 충분히 맞아야하니까, 저녁 7시에 퇴원 진행하겠습니다. 이따 뵙겠습니다.     -------------------------------------  - 사상충 예방은 겨울에 진행 원하지 않으시어 일단 보류.   - 술전검사 : moderate dehydration.   -&gt; fluid therapy.    ** 2/18 후처치  ** 2/24 발사  </t>
  </si>
  <si>
    <t xml:space="preserve">경예린*6                                </t>
  </si>
  <si>
    <t xml:space="preserve">- 남아 중성화 수술, 절식 후 내원함  - 혈액검사상 이상 없음  - 동물등록외장형 410160020269246    오후 5시 보호자 상담 : 수술 잘 끝났음, 내일 오후 한시경 퇴원하러 오실 것  </t>
  </si>
  <si>
    <t xml:space="preserve">미남                                    </t>
  </si>
  <si>
    <t xml:space="preserve"> 비뇨기과 질환 </t>
  </si>
  <si>
    <t>혈뇨,빈뇨</t>
    <phoneticPr fontId="1" type="noConversion"/>
  </si>
  <si>
    <t xml:space="preserve">선납금은 1/2 면회시 납부하신다고합니다.      - 금식 확인.  - 마취를 잘 안깼다고 하심.(2시간정도 걸렸다고 하심)  - 마취 전 검사상 특이사항 보이지 않음.  - 방광 내 결석 제거  - 좌안 mass제거.  - 소변 검사   [1] USG : 1.030   [2] 뇨스틱 : Protein 2+, RBC 3+, pH8   [3] 침사 : 적혈구 다량,염증세포도 확인됨.      </t>
  </si>
  <si>
    <t xml:space="preserve">뭉지                                    </t>
  </si>
  <si>
    <t>혈뇨 식욕감소</t>
    <phoneticPr fontId="1" type="noConversion"/>
  </si>
  <si>
    <t xml:space="preserve">300,300원 결제 하심     S)  월요일에 괜찮았다가 그 이후로 식욕감소, 음수량 감소.  이소배뇨 확인.  붉은 소변 확인.   식이급여 : 1가지 사료 급여. 사료량 체크 안됨. 캔사료 급여는 간혹 간식으로 급여하심.    O)  - 혈검상 특이사항 없음.  - 소변검사 : 세균검출 안됨 / struvite crystal +++ / 혈뇨  - [방광초음파 by Hyuna]  Findings  - 방광 벽 비후 (2.8 mm), 방광 내 점액성 슬러지 및 결석사  DDx  - Cystitis    P)  - 수액 2배 속도 유지하면서 1일간 배뇨 유무 확인 후 배뇨  원활하지 않으면 카테터 장착 예정.   - 최소 3일정도 입원하면서 수액 처치 진행하기로.   - 2가지 급여 후 잘 먹는 것으로 처방 예정.    (로얄캐닌은 1일 2파우치, 힐스는 1일 4개)  </t>
  </si>
  <si>
    <t xml:space="preserve">유미선                                  </t>
  </si>
  <si>
    <t xml:space="preserve">유크림(이솝refer)                       </t>
  </si>
  <si>
    <t xml:space="preserve">477,000원 결제하심     금식확인완료   항체검사 완료, 항체 양호함  캡슐약  집에서 외부인에게 많은 흥분 보이는 아이라서 입원 연장될 수 있음   : 입원비안내드림    [주간 by 윤]  - 특이사항 없음  </t>
  </si>
  <si>
    <t xml:space="preserve">한지현*6                                </t>
  </si>
  <si>
    <t xml:space="preserve">바닐라                                  </t>
  </si>
  <si>
    <t>유치발치</t>
    <phoneticPr fontId="1" type="noConversion"/>
  </si>
  <si>
    <t xml:space="preserve">- 양측 상악 송곳니 유치  - 좌측 하악 송곳니 유치  - 양측 상악 어금니 유치  - 좌측 상악 앞니    유치  - 총 6개 발치  - 내복약 처방.  - 사료 불려서 먹이시라고 안내.  </t>
  </si>
  <si>
    <t xml:space="preserve">헨리                                    </t>
  </si>
  <si>
    <t xml:space="preserve">- 양측 상악 송곳니 유치 발치  - 양측 하악 송곳니 유치 발치  - 양측 상악 앞니 유치 발치  - 우측 상악/하악 어금니 유치 발치  - 총 8개 발치.  - 내복약 처방.  - 사료 불려서 먹이시라고 안내.  </t>
  </si>
  <si>
    <t xml:space="preserve">* 남아중성화 완료  </t>
  </si>
  <si>
    <t xml:space="preserve">남별이                                  </t>
  </si>
  <si>
    <t xml:space="preserve">꼬깜이                                  </t>
  </si>
  <si>
    <t xml:space="preserve">아침에 물을 마신거 같다고함     남아중성화수술 진행함    - 넥칼라 처방    일주일후에 실밥제거하러 오세요    집에가서 전화옴    - 계속 비틀거리고 어지러워하는것 같다고 하심    - 몇시간이 흘렀는데도 아직 마취회복이 더딘것 같습니다.    - 현재 호흡상태나 이런건 괜찮아보인다고 하셔서 일단 좀더 지켜보시라고 말씀드렸고    - 나중에 또 마취를 할일이 있으면 호흡마취로 진행하시라고 안내드렸습니다.   </t>
  </si>
  <si>
    <t xml:space="preserve">안준철                                  </t>
  </si>
  <si>
    <t>근육 골격 질환</t>
    <phoneticPr fontId="1" type="noConversion"/>
  </si>
  <si>
    <t>보행장애 기력없음 식욕저하</t>
    <phoneticPr fontId="1" type="noConversion"/>
  </si>
  <si>
    <t xml:space="preserve">  - 내복약 먹을때는 괜찮은데, 내복약 끊은 후 양호해짐  - 다리가 꼬이는 듯, 걷는 것 힘들어 함  - 소화기 문제는 현재 없음  - 식욕, 활력 양호 / 배변, 배뇨 양호  - 어제 아침부터 식욕저하 보임    - Alert  - T(38.8) / P(156) / R(42)  - 흥분  - 원내 보행이상 관찰되지 않음  - B/A : NRF  - Rad : T1213, L12, L23 척추사이간격 협소    [복부초음파 by Hyuna]  Findings  - 췌장의 에코 저하, 미약한 종대 (7.9 mm) 외 NRF   Imaging Dx &amp; DDx  - Acute pancreatitis (mild)    - sus. 디스크탈출증  - 현재 Grade 1상황 / 언제든 Grade 2-3단계로 갈 수 있으며, 3단계는 수술 지시되는 상황임  - 디스크 확진은 MRI촬영으로 진행 안내드림  - 내복약 BID 복용 안내 드림 / 소화기 증상 우려하시어, 소화기 내복약 같이 내어드립니다.  </t>
  </si>
  <si>
    <t xml:space="preserve">장경애                                  </t>
  </si>
  <si>
    <t xml:space="preserve">또로                                    </t>
  </si>
  <si>
    <t>전신성의 질환</t>
    <phoneticPr fontId="1" type="noConversion"/>
  </si>
  <si>
    <t>3도 화상</t>
    <phoneticPr fontId="1" type="noConversion"/>
  </si>
  <si>
    <t xml:space="preserve">    혈액검사상 양호함.   특이사항 없어 중성화 수술하면서 환부 수술도 함께 진행하면 좋을듯.    오늘 상담 안됨.  내일 내원시 상담 진행 예정.     오늘 연두색 삼출물 나와 허니드레싱 진행.   </t>
  </si>
  <si>
    <t xml:space="preserve">이슬기(성현 ref.)                       </t>
  </si>
  <si>
    <t xml:space="preserve">강                                      </t>
  </si>
  <si>
    <t xml:space="preserve">치아 및 구강 질환 </t>
    <phoneticPr fontId="1" type="noConversion"/>
  </si>
  <si>
    <t>치석</t>
    <phoneticPr fontId="1" type="noConversion"/>
  </si>
  <si>
    <t xml:space="preserve">-타병원에서 간수치 높았다고 함  -특별한 증상은 없음  -간수치 관련하여 검사 원하심  -새밀린 복용중    -혈검 : ALT(215) 외 특이사항 없음  -복초 : NRF  -STT : 20/15    -간수치 관련하여 크게 걱정 안하셔도 될 듯합니다.  -새밀린 복용 지속하세요  -스켈링 하셔도 됩니다.    </t>
  </si>
  <si>
    <t xml:space="preserve">강아영                                  </t>
  </si>
  <si>
    <t xml:space="preserve">동식이                                  </t>
  </si>
  <si>
    <t>전신성의 질환</t>
    <phoneticPr fontId="1" type="noConversion"/>
  </si>
  <si>
    <t>활력감소 복부팽만</t>
    <phoneticPr fontId="1" type="noConversion"/>
  </si>
  <si>
    <t xml:space="preserve">340,500원 결제완료_효정    S)   - 구취지속  - 식욕이 절반정도로 감소 / 활력도 감소  - 배가 불러오는것 같음.    O)  - 치은염은 mild함  - MM &amp; 귀 창백 및 황달  - 복부팽만, 파동성  - 혈검 : icterus, Glob 7.1, T-Bil 3.9, mild leukocytosis, mild anemia  - 복초 : 고에코의 복수, 장간막림프절종대, 신장 간 에코는 normal  - 복수 : 비중 1.045 / yellowish / 비누화 / exudate    A)  - 복막염 가능성 90%  - PCR검사는 진행 안하심.    P)  - 대증치료 및 스테로이드, INF 치료  - 식욕 회복하고, 황달수치 감소시 퇴원예정.   </t>
  </si>
  <si>
    <t xml:space="preserve">전정여                                  </t>
  </si>
  <si>
    <t xml:space="preserve">* 남아중성화/유치발치  - 남중/유치발치(송곳니4, 앞니6개) 발치  </t>
  </si>
  <si>
    <t xml:space="preserve">강익진                                  </t>
  </si>
  <si>
    <t xml:space="preserve">뿌띠                                    </t>
  </si>
  <si>
    <t>피부질환</t>
    <phoneticPr fontId="1" type="noConversion"/>
  </si>
  <si>
    <t>몸 여기저기 종괴</t>
    <phoneticPr fontId="1" type="noConversion"/>
  </si>
  <si>
    <t xml:space="preserve">몸여기저기에 지방종이 있는데 어느날 좌측 턱밑에 지름 약 1cm 정도의 종괴가 잡혀서 림포마가 의심되셔서 내원하심    1. FNA 검사    - 포피낭 혹은 지방괴사중 하나일 가능성 높음    - 정확한 확진은 조직검사 필요함    - 임파절은 아님.. 대부분 양성종양임    2. 혈액검사    - 간수치, 신장수치등 전반적인 수치는양호      3. 추가접종    - 코로나, 켄넬코프 접종    </t>
  </si>
  <si>
    <t xml:space="preserve">안남순                                  </t>
  </si>
  <si>
    <t xml:space="preserve"> 눈 및 부속 기관의 질환</t>
    <phoneticPr fontId="1" type="noConversion"/>
  </si>
  <si>
    <t>공막 충혈</t>
    <phoneticPr fontId="1" type="noConversion"/>
  </si>
  <si>
    <t xml:space="preserve">[야간 by 환]  - 12:00  IOP(80) : Tobra 점안, 추후 인공눈물 겔 점안  - 03:00  IOP(73) : Cosopt 점안, 산책배뇨시 배변, 배뇨 안봄  - 06:00  IOP(70) : Tobra 점안, 프레드포르테 점안  - 07:00  잘라탄 점안, BP(170)  - 08:00  Mannitol 1g/kg CRI 30min 진행      [주간 by 조]  - IOP 70~80 대 유지 중  - 안초 상, 렌즈 전안방 탈구 관찰됨  - 시력 없음    [보호자 상담 by 조]  - 현재 보이는 수정체 전안방 탈구 경우, 내과적 처치로는 의미는 없으며 외과적 처치 진행해야함  - 안구적출술 말씀드렸으나, 마취에 대한 위험성때문에 수술 진행하기 꺼려하시고 GM ingection 진행하길 원하심  - 일단 오늘 하루 내과적 처치 유지하며, 내일 주치의 선생님과 상의 하에 GM injection 진행키로 함  </t>
  </si>
  <si>
    <t xml:space="preserve">미몽                                    </t>
  </si>
  <si>
    <t xml:space="preserve">1. 상처부위    - 상처부위는 다 아물었다가 과도한 그로밍으로 인해 피부가 벗겨저서 다시 넥칼라 유지하고 소독해주심    - 현재 상처부위 털도나고 양호해서 넥칼라는 벗겨드림    - 또다시 핥는다면 넥칼라 다시 씌워주시고 원인감별을 다시 하거나 정신적인 문제를 한번 고려해봐야할듯 싶네요    2. 혈액검사    - 신장수치 상승함    - 신장보조제 투여 필요합니다.    - 3개월후에 재진합니다.    3. 영상검사    - 좌신에 결석 조그만사이즈로 있고, 신장근처 석회화소견 보이는데 BATES BODY뢰 의심됩니다.    3개월후에 재진입니다.   </t>
  </si>
  <si>
    <t xml:space="preserve">  - 메세지 발송  [건이, 뮤 보호자님. VIP 동물병원 수의사 이주영입니다. 건이와 뮤 수술은 잘 끝났습니다. 아이들은 마취에서 어느정도 회복되어있습니다. 문의사항 있으시면 병원으로 연락주시기 바랍니다.  </t>
  </si>
  <si>
    <t xml:space="preserve">권민정(ref.이솝-복원귀속)               </t>
  </si>
  <si>
    <t xml:space="preserve">또띠                                    </t>
  </si>
  <si>
    <t xml:space="preserve">혈액 및 조혈기의 질환 </t>
    <phoneticPr fontId="1" type="noConversion"/>
  </si>
  <si>
    <t>활력감소</t>
    <phoneticPr fontId="1" type="noConversion"/>
  </si>
  <si>
    <t xml:space="preserve">  [refer.]    CC) anemia    현증경과)  - 11월초쯤 활력 감소 시작. 의뢰병원에서 검사진행.    (10/30 CBC : HCT 11.1%, RBC 1.72, HGB 3.3 / Babesia  negative / Chem : ALKP 358)  - 구토 설사 없음 / 갑상선약 복용 후 구토 경미하게 보임.  - 어릴때부터 음수량이 많긴하나 최근 음수량 증가 의심됨.   - 사료 갈아서 물에 섞어서 급여. (센서티브)  - 갑상선기능저하증 내복약 복용중  - 경미한 심장질환으로 내복약 복용중.       O)   1. P/E  - Mental : alert  - T 38.4 , HR 168 , RR panting  - BP 120 mmHg  - BCS 4/9  - MMC , CRT normal, 점막창백  - 탈수평가 : &lt;5%    2. 혈액검사  - Lactate 1.9  - CBC : HCT 7.2%, RBC 0.98, HGB 1.9  - 도말 : non hemolytic anemia / moderate spherocyte / 적혈구부동증 / 저염색성적혈구  - RPI = 0.06 : non-regenerative anemia  - ALT, ALP elevated (ALP 945, ALT 260)  - D-dimer high (0.9)  - CRP high (42.76)  - 4DX : all neg.  - blood type 1.1    3. 영상검사  1) Chest : 우측 후엽 폐침윤 관찰되고, 외측상에서 엽간라인이 관찰됩니다.   2) Abdomen : 소형의 위내 이물이 관찰됩니다.     Dx/Ddx)  - IMHA / 종양     A)  - 먼저 수혈 진행 후 내일 복부 초음파 결과에 따라 특이사항 없을 경우 IMHA 에 준한 치료 진행 예정.     Rx)  - 식이 : a/d  - 내복약   : Doxycycine 5mg/kg bid    Clemastine 0.1mg/kg bid    Azathioprine 2mg/kg sid    PDS 1mg/kg bid    Famotidine 0.5mg/kg bid    Misoprostol 5ug/kg bid    UDCA 10mg/kg bid  : 젠토닐 1T sid (공복)  : 펫티닉철분제 2ml bid  : Tocopherol 3 drop bid    Tx)  - Antihistamine inj.  - 1.1 blood tranfusion 120ml (target PCV 20%)  - 수액처치 : Halfsol * 1fold  - 주사제   : Cephalexin 20mg/kg iv bid  : Dalteparin 150U/kg sc sid    P)  - 오전중 수혈 후 CBC 재검  - 내일 복부 초음파 검사 진행 후 치료 방향 결정.   </t>
  </si>
  <si>
    <t xml:space="preserve">민선영                                  </t>
  </si>
  <si>
    <t xml:space="preserve">단                                      </t>
  </si>
  <si>
    <t xml:space="preserve">문경희                                  </t>
  </si>
  <si>
    <t xml:space="preserve"> 순환기 질환 </t>
  </si>
  <si>
    <t xml:space="preserve">-호흡곤란 상태로 내원    -1달 전부터 조금씩 숨이 가빠짐  -털이길고, 귀를 가려워하면서 더 심해졌다고 함  -청색증 보임  -혈검 : lactate(4.5)  -방사선 : 흉수 약간 증가 / 심비대    Tx  -oxygen  -furo 2mg/kg VI    -추가검사 및 입원치료 필요하다고 권유드렸으나 원치않으심  -귀세정 원하심;;;  -호흡이 안정적이지 않아 귀세정 어려우나 귀상태가 너무 좋지 않아 butor로 가볍게 진정 후 외이도입구 </t>
  </si>
  <si>
    <t xml:space="preserve">장효정                                  </t>
  </si>
  <si>
    <t xml:space="preserve">    S)  - 완전한 파행은 아니나 보행시 불편해 보이는 것이 관찰됨.   - 식욕 및 호흡상태 양호함.     O)  - BP 130bpm / HR 132  - 혈검 : 신장수치 양호 / 전해질 K 3.5  - 흉방 : 전과 비슷함.   - 심초 : 좌심크기 감소 / 폐고혈압 감소     A)  - 좌심크기 감소로 이뇨제 용량 감량. 단 폐침윤 재발 가능성 안내드림.     P)  - 매일 호흡수 체크  - renal K gel 1cm sid PO  - 지간염용 다라연고처방.  - 애드보킷 드림.   - 코텍스 (관절염 관리용) : sid    * 다음내원일 : 5/7  - 심장재검 (혈압/ 호흡수빠르면 흉방)    [MVI / PH]    - (2015.08) 체중감량중 (목표체중3.5) : 메타볼릭 사료  - (2015.10) 다리핀제거 및 스켈링 수술후 1회 발작증상 보임.  - 폐 석회침착으로 인한 폐고혈압.    * Murmur 4    1. 혈압/심박수 - 내원시마다 측정  - (2015.07.24) 152/150  - (2015.08.22) 130/150  - (2015.09.19) 150/180  - (2015.11.07) 120/220  - (2016.01.02) 140/180 -&gt; (16.04) 130/132    2. 흉방 - 3개월 [2016.07]  - (2015.07.24) 흉벽쪽 융기로 인해 정확한 측정 불가. 기관거상 및 좌심종대 약간 있어보임.폐기관지 석회침착.  - (2015.09.19) ventral flexion 정확히 관찰됨. 좌심종대 감소. 폐혈관크기감소.  - (2016.01.02) 우심종대약간 증가, 전반적 폐 침윤 특히 전엽 침윤 증가소견보임.  : furo 1.2 -&gt; 1.5  - (16.04) 폐침윤 소실. 심초결과 좌심크기감소 : furo 1.2로 감량    3. 심초 - 6개월 [2016.10]  - (2015.07.25) MV prolapsed, MR 5.86 , La Ao ratio 1.8 (최대 2:1) reverse E A peak, TR 0.9, PR 2.48, PR PTH 158ms  - (2015.09.19) La Ao ratio 1.8 (최대 1.8), reverse EA peak, PR 3.34, PR PTH 363  - (16.04) La Ao 1.68, reverse EA, PR 2.05 TR 3.2 PR PTH 115    4. CBC - 6개월마다 [2016.04]  - (2015.07.24) HCT 60.8  - (2015.10) HCT 59.6    5. Chem - 6개월마다 [2016.04]  - (2015.07.24) NRF  - (2015.10) NRF    6. Electrolyte - [2016.04]  - (2015.07.24) NFR  - (2015.10) NRF    7. D-dimer - [2016.07]  - (2015.07.24) &lt;0.1  - (2016.01.02) 0.1    8. ProBNP - [2016.07]  - (2015.07.24) 964  - (2015.12) 395    9. 사료 &amp; 보조제  - renal K gel (16.04)  - 관절 : (콘드로이친 영양제 투약중) / 코텍스 60T (16.04)  - 지간염 : 다라연고  - 사료 : r/d           </t>
  </si>
  <si>
    <t xml:space="preserve">민혜경                                  </t>
  </si>
  <si>
    <t xml:space="preserve"> 생식기 질환 </t>
  </si>
  <si>
    <t>뒷다리 못쓰고 헥헥거림</t>
    <phoneticPr fontId="1" type="noConversion"/>
  </si>
  <si>
    <t xml:space="preserve">S)    - 30-40분전부터 뒷다리를 못쓰고 헥헥거림   - 9월 25일 새끼 4마리 분만     O) 사지경직       근육경련       유연       panting       BT : 39.6       Ca : 5.3(7.9-12)    Tx) 칼폰포르테  1cc/kg  iv    Rx) 칼시델리스 (1일 1정)    CE)  또 재발할 수도 있으니 잘 지켜봐주시기 바랍니다.       </t>
  </si>
  <si>
    <t xml:space="preserve">박서현                                  </t>
  </si>
  <si>
    <t xml:space="preserve">1. 남아중성화 스켈링 유치발치로 내원  - 금식시키고 오셨음  - 그동안 식욕 활력 배변 배뇨 양호하였음    - 마취전 검사 이상없음  - 남아중성화 및 유치발치, 스켈링 실시  - 유치: 504, 508, 604, 608, 701, 702, 704, 801, 804 발치실시  - 108, 208 부분 치석 있어서 제거  - 마취 잘깨어났음    - 보호자 지침서 출력하여 드림  - 유치 들고 가셨음  - 치아관리 및 브로셔, 칫솔커버 드림  - 내일 내원하여 술부 및 구강 확인하기로 함.  - 일주일 후 실밥 제거 예정  </t>
  </si>
  <si>
    <t xml:space="preserve">김해정                                  </t>
  </si>
  <si>
    <t>중성화 수술</t>
    <phoneticPr fontId="1" type="noConversion"/>
  </si>
  <si>
    <t xml:space="preserve">남아중성화수술 진행함    1. 항체검사 재검사    - 범백 4    - 허피스 4    - 칼리시 4    - 항체형성 나쁘지않습니다. 앞으로 1년에 한번씩 추가접종 해주세요    2. 혈액검사상 특이소견없어서 남아중성화수술 진행함    일주일후에 실밥제거하러 오세요  </t>
  </si>
  <si>
    <t xml:space="preserve">김관욱                                  </t>
  </si>
  <si>
    <t xml:space="preserve">항체가검사는 진행하신적 없다고 하십니다     - 금식 확인.  - 접종 완료.  - 항체가 검사 필요성 설명 드렸으나 ,원치 않으심.  - 위험성 설명 드림.  - 마취 전 검사상 특이사항 없음.  - 중성화 진행.  - 일익 후처치.  - 1주일 뒤 실밥 제거.  </t>
  </si>
  <si>
    <t xml:space="preserve"> 소화기 질환 </t>
  </si>
  <si>
    <t>식욕부진 구토 설사</t>
    <phoneticPr fontId="1" type="noConversion"/>
  </si>
  <si>
    <t xml:space="preserve">* 467,000원 결제완료 - 모카 코코 함께    CC : 식욕부진, 구토, 설사    S)  - 3일전부터 식욕부진, 물도 안마심  - 어제 병원 갔었음    : 주사 한대 맞음, 구토설사 할때 먹는 물약 먹음   : 구토는 많이 완화되었으나, 2번정도는 하며, 현재 입냄새가 많이 남  - 새로운 수제 간식 먹었음    : 오리+브로콜리 많이 먹은 후 발생함  - 새벽에 자고 일어났는데, 한지같은 것을 가지고 놀앗음   : 종이같은게 뜯어져서 뒹굴어져 잇엇음 / 이물 가능성 높음  - 아예 먹은게 없는 상태   - 주사기로 물을 먹였으나, 먹자마자 구토 (노란색 구토)   : 5번 넘게 많이 함  - 아예 변을 물처럼 설사 함 (짙은 갈색으로 봄)    O)  - Alert  - 8% Dehydration / &gt;1s CRT  - 염색현미경 : 충란X / NRF  - Rad : 소간증  - CBC : NRF  - S-chem : ALP(343), ALT(180)    A&amp;P)  - 위장염에 준해 입원하 대증치료 및 탈수교정 / 동거견 Clostridium 위장염 확진  - V/D Monitoring  - Sucralfate 5.0cc bid / 내복약 bid 진행 / id 캔 적용 안내  - 증상 개선 없을시, 초음파 검사 및 내시경 등의 추가적인 검사 진행 필요성 안내  </t>
  </si>
  <si>
    <t xml:space="preserve">신사                                    </t>
  </si>
  <si>
    <t xml:space="preserve">여아중성화수술 진행함    술전검사상 특이소견 없었고, 항체검사를 진행하지 않으셔서 항체검사까지 진행함    범백 : 6  허피스 : 2  칼리시 : 6    범백과 칼리시는 항체가 양호한데 허피스는 약간 낮은 상태입니다. 추가접종까지는 필요하지 않지만 주기적으로 보강접종은 매년 잘 해주시고, 허피스의 항체가 낮은것 때문에 허피스에 관련된 임상증상이 나타날수 있으니 주의해주세요    여아중성화수술 진행함    - 피부봉합없이 피내봉합 및 벳본드로 마무리함    - 실밥제거하실 필요없음    - 그래도 매일 소독은 유지    - 일주일후에 술부체크받으러 오세요    - 보호자분 요청으로 환묘복으로 입혀드립니다.  </t>
  </si>
  <si>
    <t xml:space="preserve">최수연                                  </t>
  </si>
  <si>
    <t xml:space="preserve">오레오                                  </t>
  </si>
  <si>
    <t xml:space="preserve">고윤성                                  </t>
  </si>
  <si>
    <t xml:space="preserve">타쿠                                    </t>
  </si>
  <si>
    <t>치석</t>
    <phoneticPr fontId="1" type="noConversion"/>
  </si>
  <si>
    <t xml:space="preserve">혈액검사상 cre이 약간 높기는 하지만 탈수로 인해 상승된듯한 느낌임    흡입마취하 스켈링 진행함    - 마취회복이 많이 늦습니다.    - 최대한 수액처치하면서 회복여부 지켜보고 있습니다.     우측 하악작은어금니부위에 치아색깔이 변색(분홍)    - 치수염이 있을 가능성이 있음    - 추후 치아색깔이 더 변하게되면 발치가 필요할수 있습니다.   </t>
  </si>
  <si>
    <t xml:space="preserve">김혜진                                  </t>
  </si>
  <si>
    <t xml:space="preserve">김서은                                  </t>
  </si>
  <si>
    <t xml:space="preserve"> 간 · 담도계 및 췌장 질환</t>
    <phoneticPr fontId="1" type="noConversion"/>
  </si>
  <si>
    <t>식욕부진 구토 설사</t>
    <phoneticPr fontId="1" type="noConversion"/>
  </si>
  <si>
    <t xml:space="preserve">1. 췌장염 응급내원  호흡은 양호함.  월요일부터 식욕부진 시작.   잘 안먹어서 고기 주시고, 구토.  고구마 주신것도 구토.   그날부터 컨디션 저하.   화요일에는 양호했고, 식욕 활력 양호.  화요일 오후부터 먹은것 구토. 활력감소.   저녁에 호전된 후 산책 다녀온 후 shivering 발생.   오늘 아침에 기력이 없었고, 식욕은 보이나 식후 구토.   오늘 2회 구토. 먹는양 감소.      O)  1. B/A  - CBC : WBC 증가  - S/C : ALT, GGT, TBIL 이전과 유사. Lipase 증가  - CRP : 증가  - lactate 정상    2. kit  - cPLI : positive    3. X-ray   - 흉부 : NRF  - 복부 : NRF    A) Cholestasis, pancreatitis  - pds 투약이후 췌장염 발생한 것으로 생각됨. 입원 권유드렸으나 원치 않으심. 반나절 본원에서 수액처치 받고 퇴원하였음.   - pds 중단.  - 간수치는 이전과 유사.     Rx)  췌장염약은 14일분 처방하였음.  - Famo 0.5mg/kg BID PO  - 베스타제  - metronidazole 25mg/kg BID PO  - enrofloxacin 5mg/kg SID PO  - metoclopramide 0.3mg/kg BID PO    간약은 공복약, 8일분 처방하였음.  - Silymarin 15mg/kg BID PO  - UDA 15mg/kg BID PO  - 젠토닐 1T/day SID PO    P) 2주 후 내원 시 간수치 체크 및 초음파 리첵 예정. **심장약은 그동안 안 먹이셨음! 심장약 떨어지면 내원하여 약만 타가실 예정.    </t>
  </si>
  <si>
    <t xml:space="preserve">김옥희                                  </t>
  </si>
  <si>
    <t xml:space="preserve">s)   - 2달전부터 청이가 약을 너무 안먹으려고 해서 하루에 1번정도 밖에 못먹이셨다고 하심  - 그때부터 저녁에 기침 빈도수나 정도가 더 심해지고, 여전히 심함.   - 낮동안은 호흡 양상 안정적이고 기침증상 보이지 않음  - 식욕이나 활력 양호  - 구토나 설사 증상 없음    O)  - BP 150  - 흉방 : 13일과 동일함.   - 혈검 : BUN 약간 상승. (29)  - 심초 : 좌심확장,    4/30  - 필요시 흉방.   - 가능하실경우 캡슐 처방할수도.                    실데 3 까지 들어가는 이유가 있나요?  특별한거 없음 1.5까지 줄여도 될듯.  피모 0.5 로 늘리고, isosorbide 함께 들어가면 좋을듯요~  </t>
  </si>
  <si>
    <t xml:space="preserve">조태정                                  </t>
  </si>
  <si>
    <t xml:space="preserve">몽쉘                                    </t>
  </si>
  <si>
    <t>기력저하 구토 식욕부진</t>
    <phoneticPr fontId="1" type="noConversion"/>
  </si>
  <si>
    <t xml:space="preserve">300,000원 선납-승희    CC) 기력저하, 구토, 식욕부진, 설사. 생리기간, 파행    S)  10일 전부터 잘 안 움직임.   데려오신지 4년 되었음. 평상 시는 무혈생리. 지금까지 2번째 생리.  설사, 구토도 보였음. 동네 다른 병원가서 검사 없이 GI 관련 약만 복용하였음. 이후 양호해졌으나 기력은 그대로. 계속 누워만 있고 식욕 떨어짐. 집에서 미음, 북어국 먹였음.   1주일 전 설사 및 혈변 본 이후에 현재 배변 보지 않고 있음. 화장실도 아무곳에나 가고 있음.   처음엔 후지에 힘이 없더니 어제는 좌측 전지에 힘을 못 가눔.   외음부에 농같은 것들이 나왔었음.     4년 전부터 유선종양 있었음.   평상시에도 물 많이 먹었음.     O)  1. P/E   - T 38.5, P 180, R 24  - 청진 시 muffled sound. 폐음 NRF  - BP(#3) : 110  - 유선부 mass 좌우측.    2. B/A  - CBC : WBC 증가  - S/C : BUN 매우 증가. crea, P 증가.   - 전해질 불균형 확인됨.  - CRP : 81  - blood smear : severe toxic ( seg 51, lym 5, mono 9, band 35 ), PLT 7-8개/시야, RBC 양호.    3. 방사선  - 흉부 : NRF  - 복부 : 간종대  - 좌측 사지 : NRF    4. U/A  - 침사 상 간균 다수 확인됨.  - 네오딘 항감수 의뢰하였음.                                                                                                                                                                                                                                                                                                                                                                                                                                                                                                                                                                                                                                                                                                                                                                                                                                                                                                                                                                                                                                                                                                                                                                                                                                                                                                                                                                                                                                                                                                                                                                                                                                                                                                                                                                                                                                                                                                                                                                                                                                                                                                                                                                                                                                                                                                                                                                                                                                                                                                                                                                                                                                                                                                                                                                                                                                                                                                                                                                                                                                                                                                                                                                                                                                                                                                                                                                                                                                                                                                                                                                                                                                                                                                                                                                                  [복부초음파 by Hyuna]  Findings  1. 양측 부신 종대 (좌측 6.0 mm, 우측 8.0 mm)  2. 방광 벽 비후 (3.9 mm), 방광목 위치의 미세결석  3. 좌측 신장 실질의 미세결석  4. 자궁목의 벽 비후 및 내강 확장, 액체 저류     Imaging Dx &amp; DDx  - Hyperadrenocorticism  - Cystitis  - Urolithiasis  - Uterine complex (pyometra, mucometra, hydrometra)    A) Pyometra  - 금일 탈수 교정 실시하여 상태 안정화 후 내일 수술 진행 예정.  - 유선종양의 경우 광범위하여 전적출 진행해야할 것으로 생각되어 이번 수술과 동시에 진행은 불가할 것으로 판단됨. 우선 OHE만 진행 예정.    Tx)  - NS   - Enrofloxacin 10mg/kg SID  - Cefazolin 22mg/kg BID IV  - Metronidazole 15mg/kg BID IV  - Famotidine 0.5mg/kg BID IV    </t>
  </si>
  <si>
    <t xml:space="preserve">-마취동의서 받았습니다    -동물등록 진행(내장형) : 등록비 1만원, 마이크로칩 4만원  - 동물등록(내) : 410160010407021    [보호자면회]  - 익일 10시 퇴원요청  </t>
  </si>
  <si>
    <t xml:space="preserve">다롱                                    </t>
  </si>
  <si>
    <t xml:space="preserve">근육 골격 질환 </t>
    <phoneticPr fontId="1" type="noConversion"/>
  </si>
  <si>
    <t xml:space="preserve">* 1,405,500 선납하셨습니다 - 그림    OP) Bilateral MPL repair  오른쪽 다리: Block recession, TTT, Lateral imbrication, medial releasing  왼쪽 다리: Block recession, Lateral imbrication, anti-rotation (NLL 80lb w/ crimp)    술후 방사선: 양측 모두 환납된 상태.  양측 무릎 굴신시 anti-rotation한 왼쪽 무릎의 ROM이 아주 약간 감소됨. 임상적으로 큰 의미는 없을 정도.    술 후 Fentanyl CRI.    보호자분께 수술 후 연락드리고, 수술 특별한 이상 없이 잘 마무리 되었고, 면회는 내일 오셔서 하시는걸 말씀드림.    </t>
  </si>
  <si>
    <t>치석</t>
    <phoneticPr fontId="1" type="noConversion"/>
  </si>
  <si>
    <t xml:space="preserve">- 식욕, 활력 양호 / 배변, 배뇨 양호  - V/D : None / 기침, 콧물 : None     - 8hr금식 / 2hr 음수제한    - Alert  - T(38.7) / P(156) / R(panting)  - No murmur / No crackle    - 마취도입 및 회복 양호  - 스켈링 후 어금니 치석 제거 완료 / 치은염 Moderate    - 내복약 일주일 복용 안내  </t>
  </si>
  <si>
    <t xml:space="preserve">윤준식                                  </t>
  </si>
  <si>
    <t xml:space="preserve">1. 여아중성화 차 내원  - 금식시키고 오셨음  - 일주일 전부터 발정이 와서 너무 힘들어한다고  수술 원하셨음.    - 마취전 검사 양호  - 수술 진행    - 수술 전 항체검사 권하였으나 원치 않으심  - 수술하고 면역 떨어져 다른 질환에 노출될 수 가능성  있다고 설명드리고  진행함..  - 내일 오후 3시 퇴원예정  - 환묘복  </t>
  </si>
  <si>
    <t xml:space="preserve">이재영                                  </t>
  </si>
  <si>
    <t>구토</t>
    <phoneticPr fontId="1" type="noConversion"/>
  </si>
  <si>
    <t xml:space="preserve">구토 지속됨  노란 위액 토하고 죽도 못먹음  다른 병원에서 주사 거품 게워냄    S)  - 어제는 노란색으로 계속 구토, 오늘은 하얀 거품 구토  - 활력은 떨어지고, 계속 누워만 있음  - 동네병원에서 항구토제 주사 맞고도 구토했음 / 변검사 이상없음  - 어제는 6번, 오늘은 아침부터 6번  - 어제는 물도 안먹고 아예 안먹었음  - 오늘은 오후에 물은 먹었음 그 후 또다시 하얀 거품 구토 진행함  - 이후 먹을 것을 보고 전혀 반응을 안함  - 설사는 없음 / 구토 후 기침 및 콧물 증상 없음  - 5차 접종 까지 All done    O)  - Alert / CRT&lt;1s / 8% Dehydration   - T(37.5) / P(144) / R(36)  - CBC : WBC(4.5) low  - 전해질 : K 정상하한치  - S-chem : CREA(0.4)  - Rad : 위내 확장  - CRP(124) high / cPL : Neg.  - CPV Ag : Neg.    A)  - 위장염 (심한 염증에 의한 Left-shift)    P)  - 입원하 수액처치 진행하며, 구토 및 설사 등 소화기증상 모니터링  - 지속적으로 이상 보일시 초음파 검사 및 다른 상위검사 진행 가능성 안내 드림    ** 보호자분 컴플레인 : 호텔에 아이 맡길 때 놀이터가 아닌 입원장에 넣어서 아이 지내게 한다는 걸 미리 말했더라면 호텔에 맡기지 않았을 거라고 하심.   : 다시금 CBC 검사상 큰 문제 없이 아이 이상없다고 판단되면 100%치료 진행해드릴 것임 / 다만 다른 원인이 있다고 판단되면, 100% 치료비 진행은 어렵지만, 치료비용 최대한 할인 적용해 드릴 것으로 안내드림  </t>
  </si>
  <si>
    <t xml:space="preserve">김승현                                  </t>
  </si>
  <si>
    <t xml:space="preserve">시네                                    </t>
  </si>
  <si>
    <t xml:space="preserve">남아중성화수술    넥칼라 처방해드립니다.   </t>
  </si>
  <si>
    <t xml:space="preserve">김지혜*10                               </t>
  </si>
  <si>
    <t xml:space="preserve">1. 남아중성화수술 차 내원  - 금식하시고 오셨음  - 금식하면서 위액성 구토 1회 있었음  - 예전부터 굶으면 가끔 구토 있었다고 함  - 그 외 식욕 활력 배변 배뇨 양호하였음    - 술 전 검사 양호  - vital 양호  - 중성화수술 진행하였음    - 중성화 수술 후 주의사항 및 지침서 드림  - 내일 내원하여 술부상태 확인해보기로 함.  - 실밥 제거는 설날 지나고 오실 예정.  </t>
  </si>
  <si>
    <t xml:space="preserve">고정현                                  </t>
  </si>
  <si>
    <t xml:space="preserve">고동이                                  </t>
  </si>
  <si>
    <t>고환 없음</t>
    <phoneticPr fontId="1" type="noConversion"/>
  </si>
  <si>
    <t xml:space="preserve">- 금식 확인.  - 마취 전 검사상 특이사항 없음.  - 개복 후 잠복고환 수술  - 하악 송곳니 유치 발치 2개  </t>
  </si>
  <si>
    <t xml:space="preserve">정세인                                  </t>
  </si>
  <si>
    <t xml:space="preserve">근육 골격 질환 </t>
    <phoneticPr fontId="1" type="noConversion"/>
  </si>
  <si>
    <t>기립불능</t>
    <phoneticPr fontId="1" type="noConversion"/>
  </si>
  <si>
    <t xml:space="preserve">s) - 1시간전쯤 보호자님이 놀이터에 목줄안한상태로 여름이 데리고 나가셨다가 보호자님이 안보실떄 교통사고가 남        o) - alert.       - 청진상 140회. BP 140bpm. 호흡수 30회.       - 체온 37.2C      - CRT &gt;2 sec      - PLR OU +2.       - 혈액검사상, 특이소견 보이지 않음      - 신체검사상, 양쪽 후지 deep pain 소실.       - 외음부에 혈액성 삼출물 뭍어있음    - 흉부엑스레이 검사결과, multiple한 골반골절소견 보이며, 후복강의 serosal detail 떨어져 있는 상태.  - 혈액검사상, 특이소견 보이지 않음                                                                                                                                                                                                                                                                                                                                                                                                                                                                                                                                                                                                                                                                                                                                                                                                                                                                                                                                                                                                                                                                                                                                                                                                                                                                                                                                                                                                                                                                                                                                                                                                                                                                                                                                                                                                                                                                                                                                                                                                                                                                                                                                                                                                                                                                                                                                                                                                                                                                                                                                                                                                                                                                                                                                                                                                                                                                                                                                                                                                                                                                                                                                                                                                                                                                                                                                                                                                                                                                                                                                                                                                                                                                                                                                                                                     [복부초음파 by Hyuna]  Findings  1. 방광의 앞쪽 배쪽벽의 부분적으로 비후된 부분 관찰됨, 내벽의 분리된 조직 관찰됨  2. 방광 주변의 복강 내 복막의 전반적인 심한 에코 증가가 관찰되며 소량의 액체 저류도 관찰됨  3. 피하의 부종 및 출혈로 보이는 조직 사이의 액체 저류 관찰됨    Imaging Dx &amp; DDx  - Urinary bladder contusion and internal tear  - Peritonitis with focal peritoneal fluid  - Subcutaneous hemorrage/edema    Tx)- N/S 유지 2배.        - Fentanyl CRI (N/S+ Fentanyl 4.4ml) 유지속도 9pm --&gt; 다음날 9am까지       - Fentanyl 패치 (3일후에 제거)       - Cefo, Metro, Tranexamic acid, Famo iv       - MPSS 치료 ( 30m/kg -&gt; 2hr 15mg/kg -&gt; 4hr 15mg/kg -&gt; 6hr 10mg/kg qid. 이후에 pds 1mg/kg po bid로전환)    p) - 골반골절에 대해서 3-4일정도 입원하면서 안정화치료 후 CT촬영 후 수술적계획 세울예정      - 내일 혈액검사만 진행.   </t>
  </si>
  <si>
    <t xml:space="preserve">박수아*11                               </t>
  </si>
  <si>
    <t xml:space="preserve">통통이                                  </t>
  </si>
  <si>
    <t xml:space="preserve">치아 및 구강 질환 </t>
    <phoneticPr fontId="1" type="noConversion"/>
  </si>
  <si>
    <t>식욕저하</t>
    <phoneticPr fontId="1" type="noConversion"/>
  </si>
  <si>
    <t xml:space="preserve">미용 후 후치료  보호자분 오시면 진료들어가십니다    식욕없고 치아상태 보신대요    CC: 식욕저하, 치아확인    [S]  - 원체 입이 짧았음  - 6개월 이상 전에 너무 안 먹어서 습식사료로 바꿨었음(당시에 3.2kg)    : 건사료 안 먹어서 습식으로 바꾸고, 그마저도 적게 먹어서 습식에다 달걀이나 황태 섞어서 주다가 으깨서 줬음    : 그러다 요즘은 아예 사료도 안 먹음  - 뻥튀기, 양배추 등에 관심을 보일 때도 있지만 요즘은 아예 전반적으로 안 먹음    : 단단한데도 강냉이는 먹음  - 물도 잘 안 마심  - 요새는 거의 강급(주사기나 HF) 실시하는 중    : 가족들 스트레스가 심한 상태  사료 안 먹기 시작하면서 살 찜  - 이따금 노란 거품(계란 노란자) 구토: 공복성 구토  - 배에서 쪼르르르~ 몇 시간씩 소리가 나긴 하지만, 가끔 배탈 나는 정도로 냅두면 좋아짐  - 아래 송곳니 발달 잘 안 됨    : 이전에 어렸을 때 많이 아팠을 때 수의사가 이빨을 뽑았다고 했었던 것 같은데 너무 옛날 일이라 잘 기억 나지 않음    [O]  - 구강    : 양측 위아래 PM4의 crown의 40% 정도 치석 존재하나 두텁거나 심하지 않음    : 치주염 심하지 않음    : 구강 내 궤양이나 점막병변 없음    : 아래 양쪽 송곳니 없음  - 복부촉진    : 모든 부분에서 복압항진 있으며, 단순히 싫어하는 것인지 분간 힘듦    : 소장부에서 물 또는 공기 흐름 촉진됨  - 청진: murmur 없음, 호흡기 특이사항 없음  - 혈액검사    : 저인산혈증(2.1)    [A]  - 습관성 식욕부진    : 저인산혈증은 장기적인 식욕부진으로 인한 인산 흡수 저하로 인한 것으로 사료됨    [P]  - 나이가 있고 하니 종합검진을 추천드림    : 특히 식욕부진이 올 수 있는 신장질환 검사 추가하셔서 진행해볼 것을 권함    : 혈액검사 등 통합하여 할인받을 수 있음 알려드림  - 보호자께서는 일단 혈액검사 자체를 진행하여 특이사항 있는지 알아보길 원하심    : 식욕부진 상태 외 특이사항 없음  - 신부전 시 식욕저하, 기력저하, 체취 나빠짐 등의 임상증상이 나타날 수 있음을 알려드림  - 건강검진에 대해 고려  </t>
  </si>
  <si>
    <t xml:space="preserve">주경민*6                                </t>
  </si>
  <si>
    <t xml:space="preserve">여아중성화수술 진행함    - 내일 오후 2시이후에 퇴원합니다.    </t>
  </si>
  <si>
    <t xml:space="preserve">송민경                                  </t>
  </si>
  <si>
    <t xml:space="preserve">[전화상담]  -2일전 구토가 있어서 N동물병원에서 치료 받았다고 함  -첫번째 처방약과 두번째 처방약이 다른지 문의하심  -methazolamide와 mirtazapine 차이가 있습니다.    -계속 밥을 안먹고 밀어내는데 어떻게 해야할지 문의하심  -신경증상 여부를 먼저 확인해야 하고  -신경증상이나 구토가 없다면 강급우선, 안되면 비강식도 튜브 이용  -그러나 비강식도 튜브는 뇌압상승효과가 있어 주의가 필요함    -내원하시면 다시 연락주기로 하심      [진료 by 신]  -활력은 약간 저하 / 약간 노력성호흡  -PLR : NRF  -a/d 입안에 넣어주면 먹기는 함 / 물도 주사기로 받아먹음  -혈검: 저칼륨혈증(2.6) / WBC(32) &amp; CRP(48) 상승  -방사선: 결장내용물 정체    -신경증상보다는 저칼륨혈증에 의한 기력저하로 보입니다.  -경미한 염증이 동반되어 있습니다.  -구토억제, 저칼륨혈증 교정, 위장운동촉진 등이 필요합니다.  -집에서 관리하길 원하십니다.    Tx   : cerenia sc   : methazolamide 중단 / mirtazapine 추가 / 락타목스 추가   : 페디라산 처방   </t>
  </si>
  <si>
    <t xml:space="preserve">윤영경                                  </t>
  </si>
  <si>
    <t xml:space="preserve">쪼롱                                    </t>
  </si>
  <si>
    <t xml:space="preserve"> 간 · 담도계 및 췌장 질환</t>
    <phoneticPr fontId="1" type="noConversion"/>
  </si>
  <si>
    <t xml:space="preserve">  가끔 물수 있어요 (특히 아픈거 했을때)    CC: 구토, 설사, 식욕부진  S: 며칠전부터 구토, 설사, 식욕부진  (바빠서 자세한 문진 못함, 윤영경 선생님 아이)    O: 점액+혈액+장점막성 설사  거품구토 =&gt; 구토와 설사 매시간 1회씩 지속    탈수 5%정도  CBC - 약간의 백혈구 증가증  전해질 - 정상  혈액검사 결과 - 아밀레이즈만 상승     [복부초음파 by Hyuna]  Findings  1. 담낭 내 점액성 슬러지  2. 비장 실질의 다발성 저에코성 결절  3. 방광 벽 비후 (3.3 mm) 및 불규칙한 내벽 증식  4. 전반적인 소장의 심한 corrugation 및 내강 확장, 액체 저류  5. 췌장의 미약한 비후, 미약한 에코 저하  6. 복강 전체의 지방 에코 증가  DDx  - Splenic nodular hyperplasia / Primary splenic neoplasia  - Cystitis  - Gastroenteritis / Functional ileus  - Acute pancreatitis  - Peritonitis    A: 췌장염 sus. + 심부전  DDx.    T: 수액 N/S =&gt; H/D  주사제: Metro 15mpk, Meto 0.4mpk,   Cefo 22mpk, Famo 0.5mpk, IV, bid  Tra 4mpk tid  Maropitant 1mpk sid  FFP 5ml/kg sid    디펩티벤 - (구토 없으면) 내일부터     P: 내일 혈검 예정               </t>
  </si>
  <si>
    <t xml:space="preserve">고경애                                  </t>
  </si>
  <si>
    <t xml:space="preserve">달곰                                    </t>
  </si>
  <si>
    <t>- 식욕 및 활력 양호  - 절식 후 내원, 물도 먹이지 않았음  - 턱드름 말고는 특이상황 없음  - 간헐적 설사, 검은편    O :  - 술전 검사상 WBC 1만 5천, lymph, mono 비율 증가, HCT, PLT 양호  - 기본혈청 : Crea 1.6 외 양호    **상담 : 수술 진행하려 했으나, 혈액검사 세세한 부분 문의하셔 그와 관련된 상담 진행과정 중 검은색 설사 보이고 있는 부분 확인되어 금일 수술 취소하고 이와 관련하여 약물 투</t>
  </si>
  <si>
    <t xml:space="preserve">솔잎                                    </t>
  </si>
  <si>
    <t xml:space="preserve">심장초음파검사 검사진행      [심장초음파 by Hyuna]  Findings  1. MR : no  2. TR : 3.4 m/s  3. PR : 2.4 m/s  4. 이완기능 : 양호  5. 수축기능 : 양호  6. RA 확장 : severe    DDx  - Degenerative tricuspid valve disease   - Pulmonary hypertension    Comment  - 초진시 관찰된 MR은 현재 약물로 관리되고 있는 것으로 보이며 TR 및 PR의 속도는 약간 저하되었으나 RA, RV의 확장은 작년 10월보다 심해진 것으로 판단됨    저번에 비해 우심의 문제가 조금더 진행된듯한 느낌입니다.  혈압도 자꾸 떨어져서 혈압에 대한 주기적인 모니터링이 필요할듯 보입니다.  enal 0.3으로 감량 실데 2.5로 약간 증량함    9일후에 재진입니다.   </t>
  </si>
  <si>
    <t xml:space="preserve">이승희                                  </t>
  </si>
  <si>
    <t>에드보킷</t>
    <phoneticPr fontId="1" type="noConversion"/>
  </si>
  <si>
    <t xml:space="preserve">애드보킷 목적으로 내원    S)  - 식욕, 활력 : 밥을 급하게 먹는 편  - 배뇨, 배변 : 양호  - 구토, 설사 : 지난 주에 서너 번 구토  - 기침, 콧물 : 어젯밤 재채기 많이 함    - 이사 하신 지 2주 정도 되었음    - 지난 내원 시 Crea 수치 관련하여 검진 권유받았음    O)  - 심박 : 양호  - 체온 39.0  - CBC, 10항목, 복부초음파 검사함    : CREA 2.2로 작년 8월보다 오름    : 복부초음파 검사 결과 신장에 구조적 문제는 안 보이고 방광에 sludge 보임    P)  - 구토나 재채기는 일시적일 수 있으므로 지켜보기로 함  - SDMA 의뢰하기로 함. 결과에 따라 보조제(루비날) 처방 여부 결정  - 애드보킷 바름  - 애드보킷 바른 뒤의 주의사항 안내함  </t>
  </si>
  <si>
    <t xml:space="preserve">김지애                                  </t>
  </si>
  <si>
    <t>식욕부진</t>
    <phoneticPr fontId="1" type="noConversion"/>
  </si>
  <si>
    <t xml:space="preserve">1. 신장 재검  - 식욕 활력 배변 배뇨 양호  - 소변검사 금일 원치 않으셔서 다음번에 진행하기로 함.    - Chem: BUN(57) Crea(3.6)   - CBC: HCT (26.8)    - 저번과 동일한 처방 나감.  - 물약은 한개로 살짝 모자르다고 하셔서 하나 더 처방.  - 2주 뒤 재진 예정.    ** 다음 내원일: 1월 23일 2:00 아원장님 앞  신장 재검 및 소변검사  </t>
  </si>
  <si>
    <t xml:space="preserve">송치훈                                  </t>
  </si>
  <si>
    <t xml:space="preserve">구토, 설사가 계속되고 식욕이 계속 없다고 합니다.    검사진행함    1. 영상검사    - 방광결석, 전립선 비대 매우 심한편(양성비대인지, 종양성변화인지 감별필요)  2. 혈액검사    - 간수치상승, 빈혈    - 췌장염 양성    전립선의 종양과 방광결석 및 췌장염이 확인되고 있습니다.  이중 현증의 원인으로는 췌장염의 가능성이 높은데 췌장염또한 다른 원인(전립선 종양 등)에 의한 2차적인 문제일수 있으니 입원치료중에도 호전없으면 종양에 대한 원인감별을 해야할수 있습니다.    FFP 치료를 말씀드렸으나 일단 비용문제로 인해 하루이틀 입원치료 해보기로 하셨습니다    275,500원 결제  </t>
  </si>
  <si>
    <t xml:space="preserve">최아현                                  </t>
  </si>
  <si>
    <t xml:space="preserve">타니(Tany)                              </t>
  </si>
  <si>
    <t>초콜렛 섭취 후 기력저하</t>
    <phoneticPr fontId="1" type="noConversion"/>
  </si>
  <si>
    <t>@ 20만원 선납하심     cc) 사람음식 섭취  h) 집에 들어와 보니 쓰레기통을 뒤졌놓은 상태     쓰레기통에 몽쉘 과자와     짜장면이 들어 있었다고 함    s) alert      no murmur      보행 및 활력 정상    @ 입원해서 수액맞고 혈액검사 해보기로 함  @ 보호자분 이전에도 초코렛 먹고 응급으로 다른 병원에서  치료 받으신적 있으심    @ 20만원 선납하심    [야간 BY 박찬수]       - 밤사이 특별한 증</t>
  </si>
  <si>
    <t xml:space="preserve">김영신                                  </t>
  </si>
  <si>
    <t xml:space="preserve">피부 질환 </t>
    <phoneticPr fontId="1" type="noConversion"/>
  </si>
  <si>
    <t>옆구리 종괴</t>
    <phoneticPr fontId="1" type="noConversion"/>
  </si>
  <si>
    <t xml:space="preserve">- 식욕, 활력 양호 / 배변, 배뇨 양호  - V/D : None / 기침, 콧물 : None  - 전신상태 양호  - 건강상태 확인 필요                                                                                                                                                                                 </t>
  </si>
  <si>
    <t xml:space="preserve">박경미                                  </t>
  </si>
  <si>
    <t xml:space="preserve">남아중성화수술    항체검사    - 범백 6    - 허피스 3      - 칼리시 4    추가접종 열심히 해주세요    </t>
  </si>
  <si>
    <t xml:space="preserve">박재성                                  </t>
  </si>
  <si>
    <t xml:space="preserve">크리스틴                                </t>
  </si>
  <si>
    <t>기력없음 파행</t>
    <phoneticPr fontId="1" type="noConversion"/>
  </si>
  <si>
    <t xml:space="preserve">S)  - 4일전부터 증상 시작  - 대소변 문제 없다가 어제 내원 이후 안함.  - 어제 내원 후 구토.  - 침대 아래서 안나옴.   - 식욕 없음.   - 예민한 반응 보임.   - 유연 없음.   - 점프 못함.   - 오심이나 호흡곤란 증상 없었음.   - 그루밍 없음.     O)  - 혈검 : moderate dehydration / crea 1.7  - 췌장염 음성.  - 방사 : 대퇴골두 양측 변성      / 요추천추연접부 spondylosis (디스크 가능성 있음)    A)  - 골반관절 통증 또는 디스크 통증.  - 탈수가 심하고 신장수치가 약간 높은 편이기 때문에 메타캄 복용 중 신장수치 상승으로 기력감소 및 구토 등의 증상 발현 되면서 신부전 나타날 수 있습니다.    P)  - 최대 음수 관리.  - 메타캄 0.4ml initial -&gt; 0.2ml sid PO for 1wk.  - 다음주 리첵.             </t>
  </si>
  <si>
    <t xml:space="preserve">염유정                                  </t>
  </si>
  <si>
    <t xml:space="preserve">심박수: 153/분    다음내원시 방사선체크후 잘 유지되면 피모 감량예정.    1. 혈압/심박수측정 - 90/153    - 딜티 0.7 감량후 심박수 빨라져서 다시 딜티1 로 처방  2. 혈액검사 (2016.3.27) - 2016.7.27  3. CBC(2016.3.27) - 2016.7.27  4. 전해질(2016.3.27) - 2016.7.27  5. 방사선(2016.3.27) -   6. 심초음파(2016.3.27) - 2016.7.27  7. 락테이트(2016.3.27) - 2016.7.27  8. 혈전(2016.3.27) - 2016.7.27   2015.12.30 : 혈전높아서 클로1로 처방함.   2016.1.27 : 혈전안정화됨.  </t>
  </si>
  <si>
    <t xml:space="preserve">1,400,000원 결제하심 - 그림    - 금식 확인.  - 파행은 계속 된다고 하심.  *이주영 아이디로  내린   fentanyl (2ml) 2amp처방하지 못함.  서원장님이 fentanyl (2ml) 2amp 다시 오더내려서 처방함  </t>
  </si>
  <si>
    <t xml:space="preserve">이인                                    </t>
  </si>
  <si>
    <t xml:space="preserve">무꾸                                    </t>
  </si>
  <si>
    <t xml:space="preserve">- 항체가 검사 진행 안하심  - 금식 확인.  -    [ 무꾸 보호자님. VIP 동물병원 수의사 이주영입니다. 무꾸 마취 전 검사상 약간의 신장 수치 상승과 염증 수치 상승이 확인되었습니다. 마취에는 문제가 없을 것으로 판단되어, 아까 말씀 드린 시간쯤 수술이 들어갈 예정 입니다. 수술 전 전화 드리겠습니다. ]    - 마취 전 검사상 특이사항 없음.  - 중성화 진행  - 익일 후처치  - 일주일 뒤 실밥 제거.  </t>
  </si>
  <si>
    <t xml:space="preserve">지영주(Ref.이솝)                        </t>
  </si>
  <si>
    <t xml:space="preserve">S)  복수찬지 1달정도   내복약을 이솝에서 계속 처방받으시고 있음.   기침 증상 보임.   [처방내역]  pimo 0.4 tid / furo 2.2 bid / spi 2 bid / silde 1.7 bid / rami 0.13 sid / amlo 0.1 sid    O)  - RR 100회이상  - 혈액검사상특이사항 없음. / 혈전수치 상승 (0.6)  - 흉방 : lat만 촬영 (흉수, 복수, 심비대 확인)  - 심초  [심장초음파 by Hyuna]  Findings  1. MR : severe (orifice 3.4 mm)  2. TR : 3.58 m/s   3. LA/AO : 2.86  4. 이완기능 저하 : stage 2  5. 심낭수, 복수 관찰됨     DDx  - Degenerative mitral valve disease   - Pulmonary hypertension    A)  - MVI 진행됨에 따라 좌심종대 및 폐고혈압 심해져 심낭수 및 복수 심화됨.    P)  - 내복약 조절.  - 혈압은 재검이 필요한 상황이라고 말씀드림.  - 앞으로 내복약 조절이 더 필요할 수도 있습니다.   - 검사 원치 않으실 경우 혈압, 흉방만 최소한 진행하고 복수 천자 주기적으로 실시하면서 관리하는 것도 말씀드림.   </t>
  </si>
  <si>
    <t xml:space="preserve">톰보                                    </t>
  </si>
  <si>
    <t xml:space="preserve">400,000원 결제완료-승희    - 금식.  - 마취 전 검사상 특이사항 없음.  - 중성화 진행.  - 익일 퇴원 예정.  </t>
  </si>
  <si>
    <t xml:space="preserve">유한나                                  </t>
  </si>
  <si>
    <t xml:space="preserve">유노노                                  </t>
  </si>
  <si>
    <t xml:space="preserve">- 금식 확인.  - 약간 변비 소견  - 아침에 건식, 저녁에 습식.  - 변비 가능성 있다고 하심.  - 리쓰마 변비약 2cc씩 먹이시라고 안내.  - 마취 전 검사상 특이사항 없음.  - 수술 진행  - 익일 후처치  - 일주일 뒤 실밥 제거.  </t>
  </si>
  <si>
    <t xml:space="preserve">박승일                                  </t>
  </si>
  <si>
    <t xml:space="preserve">달래                                    </t>
  </si>
  <si>
    <t xml:space="preserve">입실 2/5 10시  퇴실 2/11 10시    캐리어 있음    달래 처치실 호텔 중 여아중성화 할 예정    - 문자 발송  [달래 보호자님. VIP 동물병원 수의사 이주영입니다. 달래 마취 전 검사상 약간의 탈수 소견이 보여서, 지금까지 수액맞고 곧 수술 들어갈 예정입니다. 수술 끝나고 한 번 더 연락드리도록 하겠습니다.]    - 마취 전 검사상 특이사항 보이지 않음.  - 중성화 진행.  </t>
  </si>
  <si>
    <t xml:space="preserve">이경연                                  </t>
  </si>
  <si>
    <t>- 식욕, 활력 양호 / 배변, 배뇨 양호  - V/D : None / 기침, 콧물 : None   - 8hr 금식 하고 오심  - 밥안먹고 많이 울었음 / 근래 많이 예민해졌음  - 발정때문에 스프레이가 심해서, 보호자분이 힘드시어 중성화 수술 진행    - T(38.7) / P(156) / R(36)  - 접종은 3차까지 진행 완료 / 항체가 검사는 진행 안했음  - 고환 양측 하강 확인    - 항체가 : FPV(6)/FHV(5)/FCV(5)  -</t>
  </si>
  <si>
    <t xml:space="preserve">나윤정                                  </t>
  </si>
  <si>
    <t xml:space="preserve">지용                                    </t>
  </si>
  <si>
    <t xml:space="preserve">- 금식 확인.  - 피하에 고환 존재 하여, 준잠복 중성화 실행.  - 마취 전 검사상 특이사항 없음.  - 익일 후처치  - 1주일 뒤 실밥제거  </t>
  </si>
  <si>
    <t xml:space="preserve">장명진                                  </t>
  </si>
  <si>
    <t xml:space="preserve">김선달                                  </t>
  </si>
  <si>
    <t xml:space="preserve">1. 남아중성화  - 금식하시고 오셨음  - 마취전검사 양호  - 오후 1:00 castration 실시  - 마취 잘 회복하였음    - 보호자 지침서 안내  - 집에서 주의사항 아내  - 내일 12:00 이주영 선생님 앞으로 예약 잡음    * 술부 상태 확인  </t>
  </si>
  <si>
    <t xml:space="preserve">유리                                    </t>
  </si>
  <si>
    <t xml:space="preserve">부유진*6                                </t>
  </si>
  <si>
    <t>건강검진</t>
    <phoneticPr fontId="1" type="noConversion"/>
  </si>
  <si>
    <t xml:space="preserve">  - CBC : NRF  - 전해질 : NRF  - S-chem : NRF  - Rad : Lateral상 ICS 2.5 / 위내 음식물 충만 / 장내 분변 충만 / 방광비대  - 초음파 : LK, RK의 구조소실(Echo irregular. 피질수질부 경계불명확), 부신NRF(0.4mm)  - 소변검사 : USG(1.038), 단백+, pH 8, 슬러지 다량    * 주기적(3~6개월)으로 UPC와 소변검사 진행 필요  * Renal Advanced 추천드렸으나, 보류    - T(38.6) / P(156) / R(36)  - 마취도입 양호 / 깰때 양호 했음  </t>
  </si>
  <si>
    <t xml:space="preserve">정정윤(REF.서울종합)                    </t>
  </si>
  <si>
    <t xml:space="preserve">심초상 심장상태는 작년9/21과 비슷.    지난 5/26보다는 침윤감소했지만, 우측에 미약한 침윤지속됨.  혈검상 신장수치 상승.  거의 닭고기 소고기 등 고기류와 사료 섞어서 먹이고 있어서 단백질제한 권유하고, renal &amp; renal advanced bid 로 먹이세요.    약조절하고 8일후 재검합니다.    6/6 4시 방사선. 신장수치, (필요시 UPC, 소변검사, 신장초음파)    재검후 서울종합에 연락드려야 합니다.  </t>
  </si>
  <si>
    <t xml:space="preserve">정혜경                                  </t>
  </si>
  <si>
    <t xml:space="preserve">정부경                                  </t>
  </si>
  <si>
    <t xml:space="preserve">양순                                    </t>
  </si>
  <si>
    <t xml:space="preserve">1. 여아중성화   : 항체 양호해서(6/0/5) 수술 진행함   : 마취전 검사상 특이사항 없음   : 삽관시 후두 spasm 있어 술후 호흡 모니터 중, 특이사항 없음     </t>
  </si>
  <si>
    <t xml:space="preserve">양승경                                  </t>
  </si>
  <si>
    <t xml:space="preserve">바호                                    </t>
  </si>
  <si>
    <t xml:space="preserve">1. 잠복고환 수술  - 활력 배변 배뇨 양호  - 금식시키셨음    - 마취 전 검사 양호   - 오른쪽 부분은 고환이 깊게 있어서 멍이 좀 들어있음  (보호자분한테 미리 안내함)  - 수술 실시하였고 무사히 깨어났음      - 보호자지침서 및 집에서 주의해야할 사항 안내  - 내일 오셔서 후처치 받으시기로 함.  - 이주영 선생님 앞으로 예약하였습니다.  </t>
  </si>
  <si>
    <t xml:space="preserve">정주연(ref.호)                          </t>
  </si>
  <si>
    <t xml:space="preserve">215,000원 결제완료_    CC : 호흡곤란 (호refer)    S  -2달전에도 호흡이 좋지 않아 치료  -그 외에는 큰 문제 없이 잘 지냈음  -2일전부터 호흡이 다시 나빠짐  -심장사료 급여중  -7시 투약    O  -T 39.2 / P 126 / R 100 / BP 100  -혈검: high lactate  -방사선 : VHS(13.9) / 좌심이종대 / 양측 후엽 침윤    A  -heart failure  -그래도 그간 잘 버틴 편    P  -입원치료 / 방사선상 침윤 해소되면 심초 고려    * 금일 진료비 수납완료    * 의뢰병원 연락드림  </t>
  </si>
  <si>
    <t xml:space="preserve">[야간 by 조]  - 특이사항 없음    [주간 by 윤]  - 수술 완료, 특이사항 없음  </t>
  </si>
  <si>
    <t xml:space="preserve">[야간 by 조]  - 특이사항 없음    [주간 by 윤]  - 수술 완료  - 특이사항 없음  </t>
  </si>
  <si>
    <t xml:space="preserve">강신오                                  </t>
  </si>
  <si>
    <t xml:space="preserve">o) - 청진상 no murmur      - 체온 38.9C      - 혈액검사결과, 특이소견 보이지 않음    P) - 수술후 보호자님꼐 연락드림. 내일 오후에 퇴원예정  </t>
  </si>
  <si>
    <t xml:space="preserve">정혜인*10                               </t>
  </si>
  <si>
    <t>점막 창백 기력저하</t>
    <phoneticPr fontId="1" type="noConversion"/>
  </si>
  <si>
    <t xml:space="preserve">211,500원 결제완료_효정    CC : 점막창백    S  -갑자기 조금 전부터 잇몸이 창백함  -그 전에 피자와 카스테라 먹었음  -전에도 비슷한 경험이 있었음  -최근 접종(-)  -증상 발생 전까지 아무 이상 없었음    O  -HR(180) BT(38.1) BP(75) lac(8.3)  -HCT(56.1) TP(5.3)    A  -shock  -급성 과민반응이 가장 의심됨    P  -입원하여 쇼크에 대한 처치  </t>
  </si>
  <si>
    <t xml:space="preserve">엄다미                                  </t>
  </si>
  <si>
    <t xml:space="preserve">알                                      </t>
  </si>
  <si>
    <t xml:space="preserve">  S)  - 밥을 먹을 때 씹지 않음. 어릴때부터 그런것 같다고 하심.     O)  - 104 204 304 끝부분 마모.   - 404 골절 : 발치 필요.   - 치석 심함.  - 치은 발적 및 경도의 비후  - 혈검상 특이사항 없음.   - 치방 : 특이사항 없음.     스켈링 및 발치  : [알 보호자님. VIP 동물병원입니다. 알이 스케일링 및 발치를 위해 지금 마취에 들어갑니다. 마취 후 회복하면 연락드리도록 하겠습니다.  : 404발치하면서 403 함께 발치됨.   : 내복약보다 주사 원하시어 주사처치 진행.   : 내복약 대신 소독관리 위주로 진행 후 치은염 호전안되고, 통증 및 부종 지속시 내복약 진행예정.   : 혀자극으로 인하여 봉합부위 벌어질 수 있는것 설명드리고, 주의깊은 관찰 지시.  : 보호자님이 학생이어서 할인해드림.     * 다음내원일 : 3/19  : 치은염 / 봉합부위 재진.   </t>
  </si>
  <si>
    <t xml:space="preserve">홍여나                                  </t>
  </si>
  <si>
    <t xml:space="preserve">록시                                    </t>
  </si>
  <si>
    <t xml:space="preserve">444,000원 결제완료    내일 오후 9시 이후에 퇴원 가능할거 같다고 하심     - 문자 발송  [록시 보호자님. VIP 동물병원 수의사 이주영입니다. 록시 마취 전 검사상 특이사항이 보이지 않았습니다. 수술 전 수액 맞고 수술은 3시30분정도에 들어갈 예정입니다. 수술 끝나고 아이 마취에서 회복하면 연락드리도록 하겠습니다.]    - 마취 전 검사상 특이사항 없음.  - 중성화 및 유치 발치 진행.  </t>
  </si>
  <si>
    <t xml:space="preserve">임효진                                  </t>
  </si>
  <si>
    <t xml:space="preserve">중성화수술 및 스케링 진행함    - 혈액검사상 그전에 높았던 globulin 수치는 정상으로 회복되었습니다.     오늘 하루 입원후 내일 퇴원합니다.   </t>
  </si>
  <si>
    <t xml:space="preserve">윤다원                                  </t>
  </si>
  <si>
    <t xml:space="preserve">김효영                                  </t>
  </si>
  <si>
    <t xml:space="preserve">최원                                    </t>
  </si>
  <si>
    <t xml:space="preserve">똥꼬                                    </t>
  </si>
  <si>
    <t xml:space="preserve">- 금식 확인.    [ 똥꼬 보호자님. VIP 동물병원 수의사 이주영입니다. 아이 수술은 잘 끝났습니다. 마취에서도 회복되어있습니다. 내일 편하신 시간에 내원하시면 되겠습니다.]    - 마취 전 검사상 특이사항 없음.  - 중성화 진행  - 익일 퇴원 예정.  </t>
  </si>
  <si>
    <t xml:space="preserve">정숙인(서울종합 ref.)                   </t>
  </si>
  <si>
    <t xml:space="preserve">뚜꾸                                    </t>
  </si>
  <si>
    <t>-컨디션 양호  -체중증가  -주6회 피하수액 투여중이심  -수액 투여 부위와 상관없이 가끔 출혈반점이 생긴다고 함  -대소변 이상 없음    -BP(170) 변화없음  -CBC : 빈혈 진행 / PLT 정상  -Chem : 고칼륨혈증(약간 상승) / 질소혈증(약간 하락)   -빈혈의 원인 : CKD에 의한 EPO 부족 가능성이 높으나 피하출혈 반복 여부 확인 필요함  -출혈반점이 다시 보이거나 출혈 증상이 나타나면 내원하시기 바랍니다.  -1달 후 빈</t>
  </si>
  <si>
    <t xml:space="preserve">노서연(ref. 해AH)                       </t>
  </si>
  <si>
    <t xml:space="preserve">비용 280,000원 결제하셨습니다- 3/30 승희    1. 여아중성화  </t>
  </si>
  <si>
    <t xml:space="preserve">조인환(REF.큐AH)                        </t>
  </si>
  <si>
    <t xml:space="preserve">시몬                                    </t>
  </si>
  <si>
    <t xml:space="preserve"> 호흡기 질환 </t>
  </si>
  <si>
    <t xml:space="preserve">주저앉음. </t>
    <phoneticPr fontId="1" type="noConversion"/>
  </si>
  <si>
    <t xml:space="preserve">[전화상담 by 신]  -후지 주저앉는 증상 있다고 문의전화  -처음에 내원했을때 주저앉는 증상 있었다고 함  -주저앉았다가 다시 일어나서 걷는다고 하시고 통증은 없다고 함  -일단 운동제한 하시고, 내일 재검시 말씀해주시면 진료봐드리겠습니다.    [전화상담 by 신]  -호흡이 빠르다고 함  -내원하시도록 안내    [진료 by 신]  -최근 며칠 호흡이 좀 빨랐다고 하심  -오늘은 밥 안먹음  정상보행하다가 미끄러지는 모습 보임  -내원시 빈호흡 있음  -방사선 : 우측중엽, 좌측전엽 폐침윤  -혈검: NRF  -안과: 좌안 각막궤양은 줄었으나 통증은 여전히 있어 아트로핀 점안    -폐렴보다는 비심인성 폐수종 가능성이 높아 보입니다.  -입원하여 산소공급하면서 이뇨제+항생제 처치합니다.  -후지파행은 별도의 문제로 보입니다.  -내일 주치의와 상의하여 심장사상충검사 여부 결정하기로 합니다.    * 금일 진료비 미납  </t>
  </si>
  <si>
    <t xml:space="preserve">홍예영                                  </t>
  </si>
  <si>
    <t xml:space="preserve">여아중성화수술 진행    집에 넥칼라가 있다고 하셔서 넥칼라 비용은 빼드림    내일 2시이후에 퇴원예정입니다.                   372,000원 결제완료- 승희  </t>
  </si>
  <si>
    <t xml:space="preserve">김주원                                  </t>
  </si>
  <si>
    <t xml:space="preserve">비누                                    </t>
  </si>
  <si>
    <t xml:space="preserve">CC: 여아중성화    - 컨디션 양호  - 혈검 양호    - 술후 침 많이 흘리는 편      </t>
  </si>
  <si>
    <t xml:space="preserve">바론이                                  </t>
  </si>
  <si>
    <t>안면부종</t>
    <phoneticPr fontId="1" type="noConversion"/>
  </si>
  <si>
    <t xml:space="preserve">-특별한 증상은 없습니다.  -안면부 수술부가 야간 부은 것 같다고 하시나 뚜렷하지 않음  -기본혈검 및 방광초음파상 NRF    -기본적인 검진이 종양의 재발을 반드시 조기발견 해주지는 못합니다.  -전신상태 체크 정도로 인식하는 것이 좋겠습니다.  -종양의 재발은 기존 발생 부위(안변부) 혹은 인근 림프절에서 발생할 가능성이 높으므로 그 부위를 관찰하시기 바랍니다.    * 3개월 후 동일 검사  </t>
  </si>
  <si>
    <t xml:space="preserve">1. 남아중성화  - 금식시키고 오셨음  - 중성화 수술 이후 더이상 할인 들어가지 않는다고 설명    - 마취 전 검사 특이사항 없음  - 수술 진행하였으며 마취 잘 깨어났음    - 내일 내원하여 술부 체크하기로 함  </t>
  </si>
  <si>
    <t xml:space="preserve">장다연어머님                            </t>
  </si>
  <si>
    <t xml:space="preserve">안에서 체중측정해주세요    남아중성화수술    양측 눈 재진    - 좌측눈 : 어렸을때 손상을 받아 눈이 손상을 받아 천공이 된것 같음. 홍체가 밀려올라와서 각막에 부착이 되어있는상태이고 각막의 변성으로 인해 하얗게 변해있음. 수술적처치가 현단계에서는 그다지 추천되지않음    - 우측눈 : 각막의 혈관신생등이 보임. 양측눈 결막염으로 인해 유루 많이 보임    - 양안 현재로서는 안약처치가 최상으로 보임    </t>
  </si>
  <si>
    <t xml:space="preserve">김준형                                  </t>
  </si>
  <si>
    <t>낙상 후 파행</t>
    <phoneticPr fontId="1" type="noConversion"/>
  </si>
  <si>
    <t xml:space="preserve">  검사결과 특이사항없음.   - 문자 발송  [도담이 보호자님. VIP 동물병원입니다. 지금 도담이는 수술 들어가도록 하겠습니다. 수술이 끝난 후 다시 연락 드리겠습니다.]  </t>
  </si>
  <si>
    <t xml:space="preserve">오늘오후 갈색 구토.  먹기만해도 구토한다고함.  최근 식욕이 많이 감소됨.  활력양호하다고 함.    며칠전 변에서 실이 좀 나왔다고 함.    *금일비용 수납하심.    [복부초음파 by Hyuna]  Findings  1. 양측 신장 피질 에코 상승  2. Pancreaticoduodenal LN, Mesenteric LN, Jejunal LN 종대  3. 췌장 비후, 에코저하 및 췌장 근처 지방 에코의 심한 상승  4. 소장의 전반적인 corrugation 관찰됨  5. 소장 일부 분절의 점막하층 내에 부분적인 저에코 관찰됨  Imaging Dx &amp; DDx  - Interstitial nephritis / Glomerulonephritis  - Acute pancreatitis with focal peritonitis and reactive lymphadenopathy  - Gastroenteritis  </t>
  </si>
  <si>
    <t xml:space="preserve">최진희                                  </t>
  </si>
  <si>
    <t xml:space="preserve">- 식욕, 활력 양호 / 배변, 배뇨 양호  - V/D : None / 기침, 콧물: None  - 8hr 금식 진행    - Alert, 컨디션 양호  - T(38.7) / P(144) / R(36)  - Rad : 흉부 NRF  - CBC : NRF  - S-chem : Crea(1.6) 정상 최고치    - 마취 도입 양호, 마취 깰때도 양호  - 컨베니아 SC 진행  - 익일 환묘복 입힌 후 퇴원 진행 예정  </t>
  </si>
  <si>
    <t xml:space="preserve">몸무게는 안에서 재주세요~    - 식욕, 활력 양호 / 배변, 배뇨 양호  - V/D : None / 기침, 콧물: None  - 8hr 금식 진행    - Alert, 컨디션 양호  - T(38.5) / P(156) / R(36)  - Rad : 흉부 NRF  - CBC : NRF  - S-chem : Crea(1.3) 정상범위 안에 있으나, 높은 수치    - 마취 도입 양호, 마취 깰때도 양호  - 컨베니아 SC 진행  - 익일 환묘복 입힌 후 퇴원 진행 예정  </t>
  </si>
  <si>
    <t xml:space="preserve">신현숙                                  </t>
  </si>
  <si>
    <t xml:space="preserve">- 식욕, 활력 양호 / 배변, 배뇨 양호  - V/D : None / 기침, 콧물 : None  - 전신적인 컨디션 양호 / 8hr 금식 완료    - 송곳니 유치 아직 안빠짐  - Alert  - T(39.0) / P(156) / R(36)  - CBC : NRF  - S-chem : NRF    - 마취 도입 양호 / 깰때도 양호  - 동물등록   : 410160010476650(내)  </t>
  </si>
  <si>
    <t xml:space="preserve">뽀                                      </t>
  </si>
  <si>
    <t>식욕부진, 구토</t>
    <phoneticPr fontId="1" type="noConversion"/>
  </si>
  <si>
    <t xml:space="preserve">1. 남아중성화  - 금식하시고 오셨음  - 마취전검사 양호  - 오후 12:30 castration 실시  - 마취 잘 회복하였음    - 보호자 지침서 안내  - 집에서 주의사항 아내  - 내일 12:00 이주영 선생님 앞으로 예약 잡음    * 술부 상태 확인  </t>
  </si>
  <si>
    <t xml:space="preserve">오주림                                  </t>
  </si>
  <si>
    <t>후지파행</t>
    <phoneticPr fontId="1" type="noConversion"/>
  </si>
  <si>
    <t xml:space="preserve">- 금식 완료.  - 중성화진행  - 익일 후처치  - 1주일 뒤 실밥 제거.  </t>
  </si>
  <si>
    <t xml:space="preserve">이태준                                  </t>
  </si>
  <si>
    <t xml:space="preserve">이순신                                  </t>
  </si>
  <si>
    <t>이물섭취</t>
    <phoneticPr fontId="1" type="noConversion"/>
  </si>
  <si>
    <t xml:space="preserve">600,000원 선납하셨습니다.-승희    1. 시침핀 삼킴  - 어제 구토로 지역병원에서 진료받았음   : 구충제, 주사맞고 옴  - 금일 오전 시침핀 하나 먹은 것으로 추정됨   : 계란 노른자와 사료 먹었음  - 오전에 어제 처방받은 약(구충제로 추정됨) 먹였으며 형태없는 설사 했었음    o)  - 위 내에서 금속성 이물 확인됨    a) 위내이물   : 내시경 혹은 위절개 안내드림   : 식도 손상 가능성은 염두에 두고 치료하겠습니다   : 예상 입원기간 3-5일, 예상 입원비 120-130    * 조은AH 병원명 변경됨   : 쓰담쓰담 AH, 원장님 바뀜    [주간 by 윤]  - 위 내에서 바늘 확인됨  - 술 후 심한 수양성 설사 보임     </t>
  </si>
  <si>
    <t xml:space="preserve">홍부연                                  </t>
  </si>
  <si>
    <t xml:space="preserve">CC: 여아중성화    [S]  - 자정부터 금식함  - 오늘 아침에 구토(위액+거품+초록색물 조금)    : 원래 신경 곤두서면 구토하곤 함    : 심지어 발톱만 깎아도 구토  - 못 먹게 했지만, 물 좀 먹은 듯함  - 환묘복 착용 원함  - 데리러 오실 때 결제 예정    [O]  - 혈액검사    : Glu 209, Crea. 1.7    : PLT 159  - 방사선 촬영: 특이사항 없음    [Sx]  - 오른쪽 난소 약간 비대: 병적으로 보이지는 않음  - 자궁 약간 비대    : 발정 오고 있는 중이었던 듯    [P]  - 하루 입원 후 내일 2시 이후 퇴원 예정  - 환묘복 착용 예정  </t>
  </si>
  <si>
    <t xml:space="preserve">정희선                                  </t>
  </si>
  <si>
    <t xml:space="preserve">블로                                    </t>
  </si>
  <si>
    <t>전지파행</t>
    <phoneticPr fontId="1" type="noConversion"/>
  </si>
  <si>
    <t xml:space="preserve">S)  - 건강검진 진행  - 식욕, 활력 양호 / 이전 보행의 문제로 평가 필요  - V/D : None / 기침 ,콧물 : None    O)  - Alert  - T(39.0) / P(180) / R(54)  - BCS(6/9) / &lt;5% Dehydration  - No murmur / No crackle / BP(140)  - Rad : 장내 분변 충만 / 방광확장    - 전신상태 : NRF  - 피부 : NRF  - 눈 : 정상 / STT : OS(18), OD(16) / 안압 : OS(19), OD(18) / 안저 : NRF  - 구강 : Mild한 치은염  - 비강 : NRF  - 근골격 : NRF  - 심장 : NRF  - 호흡기 : NRF  - B/A : TP(9.0) / CREA(1.7)    [복부초음파 by Hyuna]  - No remarkable findings    P)  - 뇨비중이 높은 관계로, 적당한 음수공급이 필요  - 구내염, 구취 관련하여 구강관리 필요  - 다이어트   : 간식 줄임 / 사료만 주시며 체중 체크 필요    ** itjay@naver.com으로 건강검진 결과서 보내드리기   : 검진 후 일주일 이내에 발송 안내드림  </t>
  </si>
  <si>
    <t xml:space="preserve">최윤정                                  </t>
  </si>
  <si>
    <t>Dermatophytosis</t>
    <phoneticPr fontId="1" type="noConversion"/>
  </si>
  <si>
    <t>설사, 피부 탈모</t>
    <phoneticPr fontId="1" type="noConversion"/>
  </si>
  <si>
    <t xml:space="preserve">400,000원 선납 - 정원    1. 여아중성화 수술  - 활력 양호. 12시간 절식하였음.  - P 180, R 90  - 청진 시 NRF  - 마취 전 검사(혈액검사, 방사선) 상 양호.  - 여아중성화 수술 실시.  - 입원하여 바이탈 체크 예정.  </t>
  </si>
  <si>
    <t xml:space="preserve">장은하                                  </t>
  </si>
  <si>
    <t xml:space="preserve">아우                                    </t>
  </si>
  <si>
    <t>고환하강 없음</t>
    <phoneticPr fontId="1" type="noConversion"/>
  </si>
  <si>
    <t xml:space="preserve">* 편측 완전잠복 고환  - 금식 하고 내원하심  - 술전 혈액검사상, 특이사항 없음  </t>
  </si>
  <si>
    <t xml:space="preserve">서지윤                                  </t>
  </si>
  <si>
    <t>- GS25 화이트 초코렛타 먹음   : 초콜릿 가공품으로, 초콜릿 성분은 표시되지 않으며, 코코아버터가 주성분으로 보임   : 초콜릿이 주가 아니라, 버터가 주성분으로 지방함량이 높음(포화지방80%)    - 활력 양호  - T(39.5) / P(120) / R(36)  - 복압항진(-) / 복통(-)    - B/A : NRF    CE)  - Vital sign 양호하며, 초콜렛 성분은 거의 없고, 지방함유량 높아 설사를 진행했을 가능성 높음  -</t>
  </si>
  <si>
    <t xml:space="preserve">임혜선                                  </t>
  </si>
  <si>
    <t xml:space="preserve">땅                                      </t>
  </si>
  <si>
    <t>구토</t>
    <phoneticPr fontId="1" type="noConversion"/>
  </si>
  <si>
    <t xml:space="preserve">- 금식 확인  - 마취 전 검사상 특이사항 없음.  - 중성화 진행  - 익일 후처치.  - 일주일 뒤 실밥 제거.        &gt;&gt; 마취검사결과는 전화나 문자로 받는다고 하심  010-3167-7274   </t>
  </si>
  <si>
    <t xml:space="preserve">김영애                                  </t>
  </si>
  <si>
    <t xml:space="preserve">가을이                                  </t>
  </si>
  <si>
    <t xml:space="preserve">1. 남아중성화 차 내원  - 금식하였음  - 식욕 활력 양호  - 회복수액 및 넥칼라 하시기로 함.  - 가기 전에 애드보킷 예정    - 신체검사 및 vital 양호  - 청진 시 특이사항 없음  - 5개월령보다 더 어려보임.     - AM 11:30분 수술 시작.  - 마취 잘 깨어났으며 퇴원 실시함.  - 집에서 주의사항 안내. 보호자 지침서 드림  - 내일 내원하여 후처치 예정.  </t>
  </si>
  <si>
    <t xml:space="preserve">오나영                                  </t>
  </si>
  <si>
    <t xml:space="preserve">오다                                    </t>
  </si>
  <si>
    <t xml:space="preserve">26만원 결제완료_효정    - 식욕, 활력 양호 / 배변, 배뇨 양호  - V/D : None / 기침, 콧물 : None  - 8hr 금식 완료 / 12시에 밥그릇 치우고, 6시에 물그릇 치우심  - 이번주에는 오줌을 아예 아무데나 쌈   : 중성화 수술 후 행동변화가 다시 관찰될 수 있으니, 조금 지켜보시라고 안내드림    - 마취전 검사 : NRF  - 항체가 : FPV(5) / FHV(3) / FCV(4.5)  - 마취 도입 양호 / 깰때 양호    - 구충제 먹은 후에도 혈변 조금씩 보임   : 직장~항문쪽의 소화기 문제일 가능성 큼, 위장물약 및 내복약 복용해볼 필요성 있고, 사료교체도 고려해볼 문제임   : 오늘은 중성화 수술로 스트레스 받았으니, 당분간은 소화기증상 및 소변 보는 양상 모니터링 안내드림   : 증상 지속보일 시 검사 및 내복약 복용 안내드림  </t>
  </si>
  <si>
    <t xml:space="preserve">디아                                    </t>
  </si>
  <si>
    <t xml:space="preserve">S)  - 식욕, 활력 양호 / 배변, 배뇨 양호  - V/D : None / 기침, 콧물 : None  - 6월달 : 지방간 병력  - 부추 먹고, 구토 진행 많이 되었음  - 신장 : 아밀로이드 신증 확인 필요    O)  - Alert  - T(39.0) / P(150) / R(60)  - No murmur / No crackle / BP(140)  - Rad : 장내 분변 충만 / NRF   - 전신상태 : NRF  - 피부 : NRF  - 눈 : 정상 / STT : OS(15), OD(15) / 안압 : OS(20), OD(21) / 안저 : NRF  - 구강 : 구취(+), Mild한 치은염 / 407의 FORL의심 소견 존재  - 비강 : NRF  - 근골격 : NRF  - 심장 : NRF  - 호흡기 : NRF  - B/A : Ca(11.7)    [복부초음파 by Hyuna]  - No remarkable findings  - 간 에코 정상적으로 관찰됩니다.    P)  - 뇨비중이 높은 관계로, 적당한 음수공급이 필요  - 구내염, 구취 관련하여 구강관리 필요  </t>
  </si>
  <si>
    <t xml:space="preserve">이지원                                  </t>
  </si>
  <si>
    <t xml:space="preserve">여아중성화수술 및 유치발치 3개 진행함    내일 2시이후에 퇴원합니다.   </t>
  </si>
  <si>
    <t xml:space="preserve">김현재(ref. 나래)                       </t>
  </si>
  <si>
    <t xml:space="preserve">치킨                                    </t>
  </si>
  <si>
    <t>Bronchitis</t>
    <phoneticPr fontId="1" type="noConversion"/>
  </si>
  <si>
    <t xml:space="preserve">[나래 refer.]  - 원장님과 전화통화 시 : 노인성기침 보였고, 8/9 방사선 : 기관지가 폭이 좁음. 오늘 진료는 없이 보냄. 귀원 없이 계속 진료 봐주시길 원하심.     CC) 기침, 콧물.    S)  매일, 하루에도 여러번씩 보임. 이전에도 기침보여 병원 갔을 떄 열도 났었음. 약 먹여도 기침을 계속 보임. 어제부터 콧물나고 눈꼽도 낌. 장액성 비루 보임. 지난번엔 40도 이상 높았었음.  10일 전부터 이런 증상보임. 약 복용 후에도 전혀 차도가 없다고 느끼심.   지금까지 접종 완료.    O)  1. P/E  - T 39.5, P 108, R 42  - 청진 시 NRF    2. B/A   - CBC : WBC 23400  - CRP : 21    3. X-ray  - 흉부 : 우측 중엽, 후엽 부근 alveolar pattern &amp; bronchointestitial pattern 확인됨. 폐야 전반적으로 bronchointestitial pattern 존재함.    A) Pneumonia susp. bronchitis  - 폐렴, 기관지염에 의한 증상으로 생각됨. 입원 우선 추천드렸으나 비용부담때문에 통원 원하심. 3일 간 약 투약에도 반응 없을 경우 반드시 내원해주시도록 안내하였음.   - nebulization 실시하였음(NS + genta).    - 원장님과 전화통화 완료.   - 계속 본원 진료 원하셨으며, 중간중간 전화로 상태만 알려달라고 하셨음.  </t>
  </si>
  <si>
    <t xml:space="preserve">도은정                                  </t>
  </si>
  <si>
    <t>후지파행</t>
    <phoneticPr fontId="1" type="noConversion"/>
  </si>
  <si>
    <t xml:space="preserve">  남아 중성화수술 진행.   유치발치 6개.     ** 내일 후처치.  ** 실밥제거 3/29  </t>
  </si>
  <si>
    <t xml:space="preserve">대박                                    </t>
  </si>
  <si>
    <t>눈부음</t>
    <phoneticPr fontId="1" type="noConversion"/>
  </si>
  <si>
    <t xml:space="preserve">1. 남아중성화  - 구토 설사 없었음  - 식욕 활력 양호함    - 항체검사: FPV 6 FHV 3 FCV 6  - 마취전 검사 양호  - castration 실시    - 보호자 지침서 및 집에서 주의해야할 사항 안내  - 내일 내원하여 술부체크 예정  </t>
  </si>
  <si>
    <t xml:space="preserve">양진영*7(ref,나래)                      </t>
  </si>
  <si>
    <t xml:space="preserve">피타                                    </t>
  </si>
  <si>
    <t>Gall bladder mucocele, Bacterial cystitis</t>
    <phoneticPr fontId="1" type="noConversion"/>
  </si>
  <si>
    <t>설사, 체중감소</t>
    <phoneticPr fontId="1" type="noConversion"/>
  </si>
  <si>
    <t xml:space="preserve">2011년도 결석수술했던 이력있음  오늘은 기력없이 움직이지 않고 배가 많이 빵빵하고 딱딱해요  평소와 다르게 계단 이용을 못함    S)  배가 너무 빵빵해요. 2일 전부터 계단 못 오르락 내리락 거려요. 시름 거려요.   구토는 일주일 전에 1번정도. 배변은 양호.   어제부터 식욕 부진 있는 것 같음. 간식도 안 먹음.  아침에 기지개 피는 자세 보임.   강아지용 간식. 닭가슴살. 두부 급여했었음.  결석 사료 먹고 있음. PD 있음.     O)  1. [X-ray 검사 by hyuna]  - 특이소견 없음    2. B/A  - S/C : ALP 375  - CBC : WBC 15000    3. BCS 7/9    A) 복부팽만  - 복부 지방 때문에 복부 팽만 원래 보였을 가능성 존재. 일시적인 장염 혹은 소화불량에 의해 장내 가스형성되고 더 복부팽만 심해졌을 가능성 있음.  - 대증처치에도 식욕 돌아오지 않을 경우 재내원하여 초음파 등 정밀 검사 실시 예정.    Rx) for 5 days.  - 베스타제   - famotidine 0.5mg/kg bid po  - metoclopramide 0.3mg/kg bid po    P) 이상 시 내원.  </t>
  </si>
  <si>
    <t xml:space="preserve">이은경                                  </t>
  </si>
  <si>
    <t xml:space="preserve">냥이                                    </t>
  </si>
  <si>
    <t>구토, 묽은변</t>
    <phoneticPr fontId="1" type="noConversion"/>
  </si>
  <si>
    <t xml:space="preserve">S) 실내서 살다가 최근 날이 풀리면서 밖으로 보냄.   최근 비 많이 왔을 떄도 밖에 나갔다고 함.   원래 부르면 나오는데 오늘은 안 나왔다고 함   식욕은 좋음.  3일 전 설사. 오늘도 연변. 몸도 뜨거운 것 같음.   전반적인 상태는 많이 나쁘지 않음.    O)  1. P/E  - 활력 상태 매우 양호.  - 체온 양호. 38도    2. B/A  - CBC : WBC 21000  - S/C : BUN 41, CREA 1.9    3. X-ray  - 복부 : NRF    4. Fecal smear  - 특이사항 없음.    A) GI sign에 준해 대증치료.  - 금일 검사 상 특이사항은 확인되지 않음. 따라서 GI sign에 준해 대증치료 진행할 예정.  - 유기묘 출신의 백신 접종 안된 고양이로, 전염병 감염 되어 있을 가능성 배제할 수 없음. 따라서 대증처치로도 증상 완화 안 될 경우 전염병 감별 필요함을 설명드렸음.    P) 일주일 분 약 처방 후 호전 안 될 경우 내원.  </t>
  </si>
  <si>
    <t xml:space="preserve">캐비                                    </t>
  </si>
  <si>
    <t>남아중성화</t>
    <phoneticPr fontId="1" type="noConversion"/>
  </si>
  <si>
    <t xml:space="preserve">CC) castration  S) 특이소견 없음.  O) TPR- NRF, 청진- NRF     op-castration. 보호자분 요청으로 피부 봉합 안함. 피내봉합 with vet bond      E-칼라 제일 큰것 세장으로 겹쳐서 만들어 드림. 집에서 테이프로 좀 더 보강하실 것 권장.       최소 2주동안은 칼라 씌워주시고, 오염되거나 핥지 않게 주의하실것.       소독약 및 내복약 챙겨 드림      Rx1) CHX 소독약,    Rx2) tramadol bid for 3days          </t>
  </si>
  <si>
    <t xml:space="preserve">남희진                                  </t>
  </si>
  <si>
    <t xml:space="preserve">콜리                                    </t>
  </si>
  <si>
    <t xml:space="preserve">- 금식확인.  - 컨디션 양호.  - 마취전 검사상 특이사항 없음.  - 남아중성화 진행  - 익일 후처치, 1주일 뒤 실밥 제거.  </t>
  </si>
  <si>
    <t xml:space="preserve">최아진                                  </t>
  </si>
  <si>
    <t xml:space="preserve">60만원 선결제하심_효정    -3일전 자두씨 먹고 2~3개 구토  -이후 밥을 안먹음  -어제 구토     -T(37.7) P(168) R(42) BP(90)  -혈검 : 탈수소견                                                                                                                                                                                                                                                                                                                                                                                                                                                                                                                                                                                                                                                                                                                                                                                                                                                                                                                                                                                                                                                                                                                                                                                                                                                                                                                                                                                                                                                                                                                                                                                                                                                                                                                                                                                                                                                                                                                                                                                                                                                                                                                                                                                                                                                                                                                                                                                                                                                                                                                                                                                                                                                                                                                                                                                                                                                                                                                                                                                                                                                                                                                                                                                                                                                                                                                                                                                                                                                                                                                                                                                                                                                                                                                                                                                    [복부초음파 by Hyuna]  Findings  1. 소장 내 약 2 cm 의 강한 acoustic shadowing을 나타내는 이물 관찰됨  2. 위, 십이지장 및 이물이 발견된 소장의 위치의 앞쪽으로 위장관 확장과 액체 저류 관찰됨  3. 위장관 운동성 저하    Imaging Dx &amp; DDx  - Intestinal foreign body    -소장이물 제거 실시 : 장절개  </t>
  </si>
  <si>
    <t xml:space="preserve">권은지                                  </t>
  </si>
  <si>
    <t xml:space="preserve">골룸                                    </t>
  </si>
  <si>
    <t xml:space="preserve">1. 남아 중성화  - 금식시키고 오셨음  - 구토 설사 호흡기 증상 등 없었음  - 식욕 활력 배변 배뇨 양호    - 마취전 검사 양호  - 오후 12:30분 수술 시작: castration  - 오후 5시 퇴원하였음    - 보호자 지침서 및 소독약 드림  - 내일 오후 7시-8시 사이에 내원하여 술부 확인하기로 함    ** 다음내원일: 6월 9일 오후 7:30분  술부 체크  </t>
  </si>
  <si>
    <t xml:space="preserve">송선영                                  </t>
  </si>
  <si>
    <t>기력저하, 설사, 혈변</t>
    <phoneticPr fontId="1" type="noConversion"/>
  </si>
  <si>
    <t xml:space="preserve">S)   - 9월초부터 변이 무르기 시작  - 10일(토)에는 식욕부진과 변이 무른것으로 근처동물병원에 갔는데      식욕촉진제와 열내리는 주사 맞고 잠깐 밥은 먹었으나 현재는      또 식욕부진과 오늘은 완전 물설사와 피가 섞여나옴  - 원래 입이 짧다함  - 나우사료, 유산균, 눈물약 급여중  - 대박(3개월)데려온지 얼마 안됨  - 대박이때문에 스트레스 좀 받음  - 구토 없음  - 6월에 췌장염으로 치료받았었다 함  - 어릴적 파보장염 병력  - 식욕부진(맛있는것은 받아 먹음)  - 활력 양호  - 접종 사상충 다했음      O) alert       aus : NRF       T 39.5  P ; 90,  R : 30       mmc : pink       CRT &lt; 1.5       경미한 복통       방사선       혈액검사 : NRF       cPL : 음성       분변검사 : 백혈구 적혈구, 장내세균    Tx) cepha, kingberin, famo sc  Rx) metro 15mg/kg         t-s 10mg/kg         famo 0.5mg/kg         bestase 1T  po bid for 3days    CE) 1. 췌장염 병력이 있어 췌장염과 더불어 속발적으로 설사를 일으킬수 있는 원인에 대해서는 검사결과 특이사항 없습니다.          2. 아무래도 어린강아지(대박)이 때문에 스트레스를 받아서 그럴 가능성이 큽니다.          3. 스트레스성 장염이더라도  증세가 심해져서 입원치료해야하는 경우도 있습니다. (HGE등)          4. 우선 약 먹이며 며칠 관찰하기로 합니다.           5. 오늘은 하루종일 굶기시고 저녁늦게 사료 평상시량의 1/3만 불려서 급여하시고 먹는약도 먹여주세요          6. 중간에라도 증세가 심해지면 추가적인 검사필요할수도 있습니다.           7. 설사를 하다보면 일시적으로 피도 나올수도 있으니 계속되는 출혈이 아닌이상 현재로서는 걱정 않으셔도 됩니다.           8. 이물을 먹지 않은 스타일 이더라도 감별진단목록상에는 향후에 이물도 고려 대상입니다.   </t>
  </si>
  <si>
    <t xml:space="preserve">인환철                                  </t>
  </si>
  <si>
    <t>비출혈</t>
    <phoneticPr fontId="1" type="noConversion"/>
  </si>
  <si>
    <t xml:space="preserve">CC : 발작    S)  - 식욕 저하 있었음, 활력은 양호  - V/D : None  - 콧물은 안나옴, 코피도 없음   - 새벽 2시경 잠을 잘 못이뤘음   - 경련 이전에 전조증상은 없었으며, 자기전에 보호자분 쳐다보고 다른 행동을 조금 보이긴 함  - 내원 15분전, 3시 넘어서 눈이 뒤집히고, 의식 없었음, 1-2분 정도 온몸을 떨면서 뻣뻣하게 경련  - 심장쪽 두드려주시며 응급조치 함  - 그 이후 아이가 정신이 들었음, 의식 차림, 보호자분 알아봄  - 안절부절 하였음  - 원내에 보기에는 정상적임, 잘 걷고 의식도 좋음 / 많이 회복된 것 같다고 하심  - 내복약은 매일 잘 먹었음    O)  - Alert   - MM : Pink  - T(38.6) / P(144) / R(36)  - Lactate(2.4)     A&amp;P)  - 발작 모니터링  - 입원하 발작을 더 지속하는지, 한다면 양상은 어떤지에 대해 모니터링 필요 안내드림  - 필요한 혈액검사(CBC, 전해질, Lactate)만 우선 진행하며, 수액처치 진행합니다.  - 주간 주치의 선생님 출근하시면, 발작에 대한 추가 검사(방사선, 초음파등) 및 진행 전화상으로 먼저 상담 받으실 것으로 안내드렸음    ** 혈액 여유가 있어, 17항목 검사하였으나, T.Bil, Chol, Amylase 오류    [문자발송 by 환]  안녕하세요. VIP동물병원 수의사 이환희입니다. 보리는 수액처치진행중이며, 다행이도 추가적인 발작 및 특이사항 없었습니다. 주간에 주치의선생님 전화상담 바로 하실수 있도록 안내도와드리겠습니다. 감사합니다.    [주간 by 신]  -입원기간중 발작은 없으나 기력저하 뚜렷함  -식욕은 있음  -정상배뇨하나 깔고 앉아 있음  -구토, 설사 없음    -비강병변의 뇌침습으로 인한 신경증상이 가장 우려됩니다.  -뇌병변 확인을 위해  MRI 및 뇌척수액 검사 필요합니다.  </t>
  </si>
  <si>
    <t xml:space="preserve">김정화*7                                </t>
  </si>
  <si>
    <t>고환하강 없음</t>
    <phoneticPr fontId="1" type="noConversion"/>
  </si>
  <si>
    <t xml:space="preserve">1. 잠복고환 및 송곳니 발치  - 금식시키고 오심  - 구토 설사 등 없었음  - 식욕 활력 양호함    - 마취전 검사 특이사항 없음  - 304, 404 아직 맹출되지 않고 매복하여 있음  - 아랫턱 송곳니 유치 발치하지 않음  - 504, 604 발치 실시    - 오늘 퇴원하기 힘들어 내일 오시기로 함  - 오시기 한시간 전에 전화주시기로 함  - 수술 끝나고 전화받지 않아 문자남겼음  </t>
  </si>
  <si>
    <t xml:space="preserve">이장현                                  </t>
  </si>
  <si>
    <t xml:space="preserve">초프                                    </t>
  </si>
  <si>
    <t>이물섭취</t>
    <phoneticPr fontId="1" type="noConversion"/>
  </si>
  <si>
    <t xml:space="preserve">830,300원 수납 -기호연    S)  그 사이 구토 없음.   활력 좋음.     O)  - 혈검 : crea mild high (2.1)  - 방사 : 위내 이물 확인.     A)  - 내시경과 위장관이물제거수술 모두 설명드림.  - 개복수술은 원치 않으시고 내시경으로 진행 원하심.   - 내시경으로 진행시 모두 제거 안될 가능성 안내드림.     Sx)  - 내시경으로 8~9개정도 제거.  - 제거과정에서 식도와 위 자극으로 인한 발적 심함.   - 마취 회복은 원활히 이루어짐.    P)  - 내일 신장수치 체크 후 큰 상승 없으면 퇴원.    검사 후 퇴원시간에 관련하여 전화한번 드려주세요.   - 1주뒤 신장재검 후 신장 관리 스케줄 설정 예정. (SDMA 검사 유무도 결정)  - 2주이상 식도염과 위장염 관리 / 유동식 급여.   </t>
  </si>
  <si>
    <t xml:space="preserve">김환희                                  </t>
  </si>
  <si>
    <t xml:space="preserve">뽀리                                    </t>
  </si>
  <si>
    <t>남아중성화</t>
    <phoneticPr fontId="1" type="noConversion"/>
  </si>
  <si>
    <t>- 식욕, 활력 양호 / 배변, 배뇨 양호  - V/D : None   - 아침 5시 30분부터 금식 : 6hr 금식  - 위액 구토 07:30 한번 / 그 이후에 구토한것은 없음   - 항체가 low 및 마취 부작용 등의 안내사항 전달    - 너무사나워서 체온 재기 힘듦 / P(panting)  - CBC : Stress leukogram  - S-chem : ALP(164), ALT(226)  - 마취 도입 및 마취 깰 때 양호    - 중성화 후</t>
  </si>
  <si>
    <t xml:space="preserve">장보름                                  </t>
  </si>
  <si>
    <t>간헐적 후지파행</t>
    <phoneticPr fontId="1" type="noConversion"/>
  </si>
  <si>
    <t xml:space="preserve">1. 남아중성화 실시  - 금식하시고 오셨음  - 식욕 활력 양호    - castration 및 유치발치 실시  (송곳니 3개 작은어금니 2개)    - 퇴원하기 전까지 고환부분 출혈이 멈추지 않아  하루 맡기고 내일 퇴원하기로 함  부종이나 피멍은 보이지 않음  (따로 비용 없음)  - 내일 아이 상태 확인 후 전화드려 퇴원안내할 예정  - 이주영 선생님에게 인계완료  - 비용 아직 내지 않으셨음    동물등록 외장형 410100013095842  </t>
  </si>
  <si>
    <t xml:space="preserve">이현현                                  </t>
  </si>
  <si>
    <t xml:space="preserve">빵떡                                    </t>
  </si>
  <si>
    <t>남아중성화</t>
    <phoneticPr fontId="1" type="noConversion"/>
  </si>
  <si>
    <t xml:space="preserve">1. 남아중성화 수술  - 양호하게 잘 지냈음. 밥은 8시간 전까지 금식했음.   - 마취 목욕 후 남중 하고 싶어요.  - T 38.7, P 180, R 24  - S/C : NRF  - 왼쪽 전지 발톱, foot pad 파고듬.  - 마취 목욕 및 남중 이후 체온 34도까지 저하되었으나 가온 이후 정상 체온 회복하였음. vital 양호하였음.   - 보호자 분께 하루 입원 권하였으나 집에서 지켜보길 원하심.   - 퇴원하였고 익일 내원하여 술부상태 체크 및 활력 체크 할 예정.  - 이환희 선생님께 예약.  </t>
  </si>
  <si>
    <t xml:space="preserve">전인건(ref.앙리,한사랑)                 </t>
  </si>
  <si>
    <t>구토, 설사</t>
    <phoneticPr fontId="1" type="noConversion"/>
  </si>
  <si>
    <t xml:space="preserve">1. 남아중성화 차 내원  - 금식시켰음  - 구토 설사 등 없었음    - 마취전 검사 양호  - 12:00에 수술 진행하였고 마취 잘 깨었음  - 오후 4시 퇴원함  - 집에서 관리해야할 사항 및 보호자 지침서 드림  - 내일 내원하여 술부 체크하기로 함    - 동물등록 해달라고 하셨는데 전달이 되지 않아  실밥 제거할 때 진행하기로 함  - 내일 술부 체크 및 기본관리 예정  </t>
  </si>
  <si>
    <t>Dermatophytosis, Bronchitis</t>
    <phoneticPr fontId="1" type="noConversion"/>
  </si>
  <si>
    <t>귀소양감, 피부탈모, 빈호흡</t>
    <phoneticPr fontId="1" type="noConversion"/>
  </si>
  <si>
    <t xml:space="preserve">400,000원 수납완료-승희    여아중성화수술    - 체온이 약간 높습니다. 39.4도    - 혈액검사상에서는 특이소견 없었고, 방사선에서도 특이소견 없었음    - 만약 체온이 지속적으로높다면 높은 원인감별을 해야할것 같네요    여중진행후 내일 2시이후로 퇴원예정  </t>
  </si>
  <si>
    <t xml:space="preserve">박미선                                  </t>
  </si>
  <si>
    <t>뒷다리 마비</t>
    <phoneticPr fontId="1" type="noConversion"/>
  </si>
  <si>
    <t xml:space="preserve">스켈링 및 발치하러 내원함    흉부방사선 및 혈액검사 진행    - 혈액검사는 특이소견 없음    - 방사선상 좌신의 결석있음(원래 있었다고 하심)    흡입마취하에 스켈이 진행함    - 양쪽위 마지막 어금니 한개씩 발치함    - 뿌리가 이미 많이 녹아져있는상태    - 앞니부위도 좋지는않음 : 치아관리 잘 안되면 얼마못쓸듯    마취시 연구개 노장소견도 보입니다. 체중관리 잘해주세요    내복약 일주일치 처방해드립니다.   </t>
  </si>
  <si>
    <t xml:space="preserve">최신영                                  </t>
  </si>
  <si>
    <t xml:space="preserve">따따                                    </t>
  </si>
  <si>
    <t>구토, 식욕부진</t>
    <phoneticPr fontId="1" type="noConversion"/>
  </si>
  <si>
    <t xml:space="preserve">- 금식안내.    - 마취 전 검사상 Crea 약간 상승(1.7)  - 중성화 진행.  - 익일 후처치  - 1주일 뒤 실밥 제거.  </t>
  </si>
  <si>
    <t xml:space="preserve">안인화                                  </t>
  </si>
  <si>
    <t>소양감, 탈모</t>
    <phoneticPr fontId="1" type="noConversion"/>
  </si>
  <si>
    <t xml:space="preserve">    목욕 약욕 해달라고하셨습니다. 목욕 후 바로 처치실로!    각질 / 소양증 심함.     murmur  혈검 : dehydration or mild polycythemia    ** 복부초음파 / 심장초음파 / 소변검사는 다음주 월요일 예정.      심장 문제 있을시 ProBNP, SDMA 함께 진행.   ** ** 8/1 - 오전 8시 맡기시고 오후 7시에 맡기실 예정.                        </t>
  </si>
  <si>
    <t xml:space="preserve">이미나                                  </t>
  </si>
  <si>
    <t>Uveitis, conjunctivitis</t>
    <phoneticPr fontId="1" type="noConversion"/>
  </si>
  <si>
    <t>눈 깜빡임</t>
    <phoneticPr fontId="1" type="noConversion"/>
  </si>
  <si>
    <t xml:space="preserve">s) - 2-3일전부터 활력 저하 증상 보이고 구석에 들어가있으려고 함.       - 어제부터 안을 떄 깨갱거리는 증상 보이고, 걸을떄 등을 구부려서 걸음.       - 어제까지는 식욕은 양호하고 오늘은 아예 사료 안먹음      - 구토는 없고, 변상태는 양호한것 같다고 하심.       - 마지막 생리를 확인하신게 일주일정도 됬다고 하심.       O) - 청진상 no murmur       - 체온 38.6C       - 뇌실 열려있음.        - 상하복부 촉진시 통증반응 보이지 않음       - 혈액검사 결과, 특이소견 보이지 않음       - 생식기 초음파 검사 결과, NRF       - 후두골 방사선 검사 결과, Key-hole sign 확인됨. 환축추 아탈구 소견은 보이지 않음.          [ 신경계 검사 결과 ]  - Mentation: alert  - Gait : no lameness  - Proprioception: RF/LF/RH/LH (2+,2+,2+,2+)  - Hopping : 2+,2+,2+,2+  - Wheelbarrowing: RF 2+ LF 2+  - Extensor postural thrust: RH 2+ LH 2+  - Back pain reflex : negative    - 경추 좌우측으로 움직일시, 강한 통증반응 보임. 위아래 움직일때는 통증반응 보이지 않음    a) - Chiari-like Malformation     - 후두골 이형성이란. 후두골의 이형성으로 인해 1번 경추의 등쪽이 소뇌에 닿아 소뇌 일부가 후두공으로 탈출되게 되고 이로 인해 후두공이 좁아지게 되는 질환을 말합니다.   후두공이 좁아지게 되면 뇌척수액의 흐름에 문제가 생기고 뇌척수액이 뇌실에 저류되어 뇌실 확장과 뇌 수두증을 일으킬 수 있고, 또한 좁은 후두공을 통과한 뇌척수액이 척수 중심관에 음압을 일으켜 척수 공동증이 발생한다.    - 현재 초롱이는 후두골 이형성으로 인한 2차적인 신경증상은 보이지 않지만 경추의 통증을 호소하므로 일주일 동안 NSAID 치료 후 증상이 완화되는지 모니터링이 필요합니다.  - 내복약 복용 후에도 증상이 호전되지 않거나 운동실조나 고유감각소실과 같은 2차적인 신경증상 보일시에는 MRI 검사가 필요 할 수 있습니다.     </t>
  </si>
  <si>
    <t xml:space="preserve">퉁이                                    </t>
  </si>
  <si>
    <t>탈모, 가피</t>
    <phoneticPr fontId="1" type="noConversion"/>
  </si>
  <si>
    <t xml:space="preserve">  - 식욕, 활력 양호 / 배변, 배뇨 양호  - V/D : None / 기침, 콧물 : None   - 상태 양호  - 2달 3달 전부터 울음소리 많아짐   : 발정에 의한 가능성 높음  - 8hr 금식 : 12시부터 금식 하셨음    - T(38.8) / P(144) / R(36)  - 마취 도입 및 회복 양호    - 늦은 7시에 찾으러 오신다고 하심   : 중성화 후 주의사항 안내 / 아침, 저녁 BID 소독 진행 안내  </t>
  </si>
  <si>
    <t xml:space="preserve">최호준                                  </t>
  </si>
  <si>
    <t xml:space="preserve">페리                                    </t>
  </si>
  <si>
    <t>콧물, 기침, 눈꼽</t>
    <phoneticPr fontId="1" type="noConversion"/>
  </si>
  <si>
    <t xml:space="preserve">CC) 걷다 픽픽 쓰러짐  기운도 없고 밥도 어제부터 안먹음  어제까지는 똥오줌 쌌는데 오늘은 확인 하지 못하심  특별한 사건 없음    체온도 높고 애기 밥도 못먹었으므로  탈수 오지 않게 하루 수액 처치 하면서  여러가지 검사 실시해보기로    @ 하루 입원비 + 검사비 260,800원 완납하심    @ 하루만 입원하면 되냐고 질문하심   - 내일 담당선생님과 상의해보시라 말씀드림    [야간 by 박찬수]   - 밤사이 특이 사항 없음   - 아침 식욕 없음    [추가 보호자 상담 by 조]  - 일주일 전 사료 교체 했음  - 이후 식욕 없음    O)  - Felv, FIV : 음성    Tx)  - 5DS 유지 2배로 변경  - cefa IV, 단푸론 SC      [주간 by 조]  - 참치캔, a/d 핸드피딩시 식욕 양호  - 배뇨 1회  - 후지 파행 관찰됨  - 고체온 지속(39.8-39.5-39.1)    [보호자 상담 by 조]  - 현재 히스토리와 검사상, 가장 가능성이 높은것은 calici virus에 의한 고체온증, 관절염, 식욕부진으로 보임  - 이외에 폴드 관절이형성증, 복막염등 잠재적 가능성 배제하지 못함  - 입원하에 수액처치, 항생제 처치 진행 하며, 현재 파행 지속되어 입원 치료 지속될 것으로 생각됨  - 보호자분 10시경 내원 하실 예정    </t>
  </si>
  <si>
    <t xml:space="preserve">예미                                    </t>
  </si>
  <si>
    <t>구취, 치석</t>
    <phoneticPr fontId="1" type="noConversion"/>
  </si>
  <si>
    <t xml:space="preserve">구취, 치석 다량    혈액검사상 cre 수치 약간 높음  방사선상 노령의 고양이 가능성 높음    치아검사 및 방사선상 치근노출심한이빨들이 많아서 송곳니포함 전발치 진행함    클라바목스 처방  구강소독약(헥사메딘) 처방    일주일후에 재진입니다.   </t>
  </si>
  <si>
    <t xml:space="preserve">안명림 (ref.이솝)                       </t>
  </si>
  <si>
    <t>Bacterial cystitis, Urolithiasis, Pancreatitis, Chronic kidney disease</t>
    <phoneticPr fontId="1" type="noConversion"/>
  </si>
  <si>
    <t>구토, 설사</t>
    <phoneticPr fontId="1" type="noConversion"/>
  </si>
  <si>
    <t>- BUN, Crea : Crea 1.0--&gt;1.2로 상승, BUN 18--&gt;39로 상승  - 간수치 하락  - CBC : WBC 1만 2천으로 하락, HCT 40%  - fructosamine 391  - 방사선 : 전과 유사  - 초음파 : 좌측 요관내 결석 전과 유사하나, 신우 확장은 감소함, 방광 벽 비후 및 폴립 형태는 유사   - 혈당곡선 : 228-359-270-342    **상담 : 요관 결석에 의한 신우 확장 정도는 다행히 감소, 혈당</t>
  </si>
  <si>
    <t xml:space="preserve">구명규                                  </t>
  </si>
  <si>
    <t xml:space="preserve">은동이                                  </t>
  </si>
  <si>
    <t>구토, 배뇨곤란</t>
    <phoneticPr fontId="1" type="noConversion"/>
  </si>
  <si>
    <t xml:space="preserve">200,000원 결제완료-승희    1. 남아중성화  - 금식시키고 오셨음  - 항체가 검사 원치 않으심  - 수술 후 전염병 및 다른 질환이 생길 수 있다는 점 고지하였음    - 마취전 검사 특이사항 없음  - 수술 후 마취 잘 깨어났음    - 내일 내원하여 술부 체크하기로 함  </t>
  </si>
  <si>
    <t xml:space="preserve">김경희                                  </t>
  </si>
  <si>
    <t xml:space="preserve">별(콩이)                                </t>
  </si>
  <si>
    <t>피부발적, 소양감</t>
    <phoneticPr fontId="1" type="noConversion"/>
  </si>
  <si>
    <t xml:space="preserve">여아중성화 및 누관개통검사     오늘 수술후 내일 퇴원예정    간수치가 약간 높습니다.    - 마취가 안될만큼 이상이 있는건 아니지만 충분한 수액처치후 수술진행예정이고, 실밥제거시 간수치 다시 체크해보시는게 좋을것 같습니다.     - 보호자분 상담시 보호자분이 마카를 먹이셨다고 하시네요. 마카가 간수치를 올리는지 여부는 불명확하지만 일단 가능성은 있기때문에 마카는 당분간 먹이지마시고 실밥제거시 간수치 다시 한번 체크해보시기로 했습니다    내일 2시이후에 퇴원시키러 오실 예정이고, 퇴원은 송지은 선생님이 담당해서 퇴원시켜주세요  </t>
  </si>
  <si>
    <t>Pancreatitis</t>
    <phoneticPr fontId="1" type="noConversion"/>
  </si>
  <si>
    <t>기력저하, 구토, 식욕부진</t>
    <phoneticPr fontId="1" type="noConversion"/>
  </si>
  <si>
    <t xml:space="preserve">[주간 by 윤]  - 내일부터는 crea만 재겠음  - 정상변 배변함  - CBC상 WBC 높으나 도말상 stress leukogram 보이고 있어서 주사제는 cefa/famo만 두고 모두 중단함  </t>
  </si>
  <si>
    <t xml:space="preserve">권수복                                  </t>
  </si>
  <si>
    <t>가피, 발적, 탈모</t>
    <phoneticPr fontId="1" type="noConversion"/>
  </si>
  <si>
    <t xml:space="preserve">1. 마취전 검사  - P 114, R 18. 청진 상 NRF  - BP (#3) : 160     - B/A : NRF  - 흉부 방사선 : NRF    - 다음 주 스켈링 하러 내원하기 전에 혈압 재측정 필요함.     ** 마취전 공복 다시 전화드리기!!!  </t>
  </si>
  <si>
    <t>건강검진</t>
    <phoneticPr fontId="1" type="noConversion"/>
  </si>
  <si>
    <t xml:space="preserve">* 1,000,000원 선납하셨습니다 - 그림    기력 양호. 특이사항 없음.     BP (#3) : 135 P 180    치과검진 결과 치아 전반적인 치주염 상태가 심각하여 108, 208, 309, 409, 104, 204를 제외한 나머지 치아 전발치. 남은 치아들도 상태가 좋지는 않지만 그래도 조금 더 쓰다가 도저히 안되겠을 때 발치 하자고 안내. 208은 매우 상태가 메롱입니다.     6개월 후 정기 치과 검진 추천.     내일 3시에 내원하시면 동거견 마루 마취전 검사 진행하여 주시고 검사 결과 저녁에 전화로 알려드리면서 다음주 목요일로 마루 치과 치료 예약 부탁드립니다. 5시에 진행 가능하니 1시쯤에 내원하시도록 안내드리면 될듯 싶습니다. 마루   비용은 35~40으로 안내드렸습니다.     다음주 마루 치료후 마루 데리러 오셨을때 달콩이 재진 봐야 하니 안내드리세요  </t>
  </si>
  <si>
    <t>Chronic kidney disease</t>
    <phoneticPr fontId="1" type="noConversion"/>
  </si>
  <si>
    <t>구토, 설사</t>
    <phoneticPr fontId="1" type="noConversion"/>
  </si>
  <si>
    <t xml:space="preserve">  S)  - 어제부터 물먹고 구토. 그 전날까지는 물먹고 구토는 없었음.   - 설사 양상은 전보다 나아졌으나 아직 설사. 현미가아직도 나옴.   - 약1회 먹이셨는데, 밥안먹어서 그 뒤로는 안먹이심.     O)  - dehydration (&gt;8%), murmur 미약하게 있음. (탈수로 인한듯)  - 복통호소  - 점막창백  - 혈검 : BUN&gt;130, Crea over, IP&gt;16.1 / K 5.2   - CBC : HCT 37.3 WBC 21.1  - cPL : strong positive  - 혈전 : normal  - CRP : 72  - 소변 : 단간균 +++++, USG 1.015 (등장뇨)  - 방사 : 양측 신장 크기 감소 (L2*2)  - 방초 : 방광내 슬러지 +++++, 양측 신장 불규칙한 변연부/수질과 피질의 경계 불분명/ 에코 증가, 담낭내 종괴의심 음영보임.    A)  - 췌장염 / 만성신부전 stage 4  - 담낭문제는 아직 증상 없어 좀 더 지켜보기로.     P)  1. Homecare  - 하푸솔 수액+VItBcom+Catosal 2 fold     : 집에서 60드롭라인으로 4~5초에 1드롭.  - 이파키틴 1tsp bid  - renal advance 1tsp bid  - sucralfate 1ml tid  - ferrous 1/2T bid  - low fat can 160g(RER)     : 소량씩 자주 급여해주실것.     : 내일 오전까지 구토 없을 경우 소량씩 먹이시면서 구토 여부 체크 안내.   2. 병원내  - 오전 10시 &amp; 8시 주사처치 / 1시 주사처치 및 검사  - 주사처치.  - Cerenia inj.    ** 내일 검사 : CRP, CBC, 전해질, 신장수치    1주후 소변검사 / 초음파    </t>
  </si>
  <si>
    <t xml:space="preserve">안명옥(ref.해)                          </t>
  </si>
  <si>
    <t>Oronasal fistula</t>
    <phoneticPr fontId="1" type="noConversion"/>
  </si>
  <si>
    <t>콧물</t>
    <phoneticPr fontId="1" type="noConversion"/>
  </si>
  <si>
    <t xml:space="preserve">  비루&amp;재채기 심함.  콧물튀기며 바닥에 비비는 증상 여전함.  구강 소독후 상태 호전된듯함.     술전검사 - 기본검사만 진행.  기관튜브 삽관 &amp; 주사마취 후 봉합.  : 봉합 전 ONF 세척. 세척시 출혈있었음.    A)  - 종양 등의 mass 있을 가능성 있음.    P)  - 내복약 먹고 다음주 효과 없을시 내복약에 PDS 추가 할 수는 있으나 영상검사 필요할듯.    - 보호자님 요청으로 구강소독제 60ml 드림.   - 앞발이나 혀로 건드려서 봉합부위 열개될 수 있는 문제 설명드림.     ** 다음내원일 5/25  - 구강체크.   </t>
  </si>
  <si>
    <t xml:space="preserve">오현웅*10                               </t>
  </si>
  <si>
    <t>혈변</t>
    <phoneticPr fontId="1" type="noConversion"/>
  </si>
  <si>
    <t xml:space="preserve">  1. 동물등록  동물등록 (내장형) 410160010407682    2. 유치발치  S)  처방받은 후 구토 설사 없음.   식욕 좋음.   기력회복.     O)  술전검사상 특이사항 없음.     OP)  - 수액처치 진행  - 유치발치 (송곳니 3개, 어금니 1개)    P)  - 소독약으로 매일 2회씩 1주일간 소독 안내.    </t>
  </si>
  <si>
    <t xml:space="preserve">안주연                                  </t>
  </si>
  <si>
    <t xml:space="preserve">뚜                                      </t>
  </si>
  <si>
    <t>여아중성화</t>
    <phoneticPr fontId="1" type="noConversion"/>
  </si>
  <si>
    <t xml:space="preserve">노정원                                  </t>
  </si>
  <si>
    <t xml:space="preserve">찌비                                    </t>
  </si>
  <si>
    <t>피부병변</t>
    <phoneticPr fontId="1" type="noConversion"/>
  </si>
  <si>
    <t xml:space="preserve">-복부 피하종괴 진료 위해 내원  -FNA   1) Rt : lipoma   2) Lt : lipoma with mild inflammation  -영상 : 제대허니아 및 종괴연결성 확인                                                                                                                                                       </t>
  </si>
  <si>
    <t xml:space="preserve">김희준*7                                </t>
  </si>
  <si>
    <t>배뇨곤란</t>
    <phoneticPr fontId="1" type="noConversion"/>
  </si>
  <si>
    <t xml:space="preserve">323,550원 결제     계속 식욕이없고 화장실앞에서 자꾸 쓰러지듯 누워있다고 합니다.     1. 혈액검사 : 특이소견 없음  2. 영상검사 : 방광벽 irregular 함, 그외에는 특이소견 없음  3. 췌장염 음성    기력저하 및 식욕부진의 뚜렷한 원인이 보이지않습니다.  1. 장내이물의 가능성    - 방사선 투과성이물에 대한 문제일수있는데 초음파상 장확장등의 이상영상은 보이지않았음    - 만약 화요일까지 지속적인 식욕부진 보인다면 조영촬영등의 영상검사 진행해야할수 있습니다.    2. 방광염    - 방광염으로 인한 복통 및 잦은 배뇨감으로 인한 스트레스성 장애일수 있음    - 현재 소변을 너무 자주보고있어서 소변검사를 진행할수가 없음    - 소변양상 지속적으로 관찰해볼 예정임    입원하에 수액처치, 강급등 진행할 예정입니다.   </t>
  </si>
  <si>
    <t xml:space="preserve">440,000원 선결-승희    오늘 7시경 아침 먹이심  수술 2시 이후 들어갈 예정  수술 비용 안내드림  12시경 내원하신다고 하심      * 여아중성화  - 항체가 검사는 타병원에서 진행했다고 하심  - 항체 잘생겼음  - 내일 2시 30분경 퇴원 예정     * 동물등록(내)  410160010407029(내)  </t>
  </si>
  <si>
    <t xml:space="preserve">권혜옥(ref.서울종합)                    </t>
  </si>
  <si>
    <t>Cholelithiasis</t>
    <phoneticPr fontId="1" type="noConversion"/>
  </si>
  <si>
    <t>식욕부진, 기력저하</t>
    <phoneticPr fontId="1" type="noConversion"/>
  </si>
  <si>
    <t xml:space="preserve">- 조직검사 결과 아직 나오지 않음  - 배를 아파하는 듯하다고 함  - 소화기 증세는 없음    **혈액검사 및 췌장염 검사상 WBC 수치 높은 것(이전 마취전 검사상과 유사) 외 특이사항 없음  - 기존 약물에 소화제 함께 처방  - 피부 조직검사 부위 발사 진행  </t>
  </si>
  <si>
    <t xml:space="preserve">김혜란                                  </t>
  </si>
  <si>
    <t>귀냄새, 소양감</t>
    <phoneticPr fontId="1" type="noConversion"/>
  </si>
  <si>
    <t xml:space="preserve">구토가 지속되고 식욕이 별로 없고 물을 먹고나서 구토증상 있음  기력도 약간 떨어져보인다고 하심    검사 진행함  혈액검사, 방사선, 췌장염 검사 진행함    - 심한탈수, 전해질 불균형    - 이물로 의심되는 소견은 없음    - 분변검사상 간균우세, clostridium 세균관찰    - 위장관 운동성이 많이 떨어져서 위장정체가 심합니다.     - 심한 위장염으로 추정됩니다.      탈수가 심해서 수액처치 및 주사처치 진행하자고 말씀드림  보호자분이 입원하는걸 너무 안쓰러워하셔서 일단 오늘 저녁까지 수액처치해보고 반응보다고 말씀드림  저녁까지 구토는 없었고, 식이는 먹지않음  보호자분 전화와서 오늘 하루 병원에서 재우고 내일 오전 11시에 퇴원한다고하십니다.    내일 오전에 오시면 처방된 intestinal can 남은것 챙겨주시고 약은 집에 있으시니 남은약 먹이시라고 해주세요  만약 구토가 멎지않고 지속된다면 입원을 오래 지속해야한다고 설명드렸습니다.       [복부초음파 by Hyuna]  Findings  1. 위내 다량의 액체 저류가 관찰되며 매우 확장되어 있으며 P-D junction의 운동성 저하가 있음  2. 하행십이지장 전체의 corrugation이 관찰됨  3. 결장벽의 비후 (3.2 mm)    Imaging Dx &amp; DDx  - Fluid retention (Stomach)  - Duodenitis  - Colonitis    </t>
  </si>
  <si>
    <t xml:space="preserve">남윤식                                  </t>
  </si>
  <si>
    <t>구토, 식욕부진</t>
    <phoneticPr fontId="1" type="noConversion"/>
  </si>
  <si>
    <t xml:space="preserve">남아중성화수술 진행함    내일 후처치 받으러 오시고 일주일후에 실밥제거합니다.  </t>
  </si>
  <si>
    <t xml:space="preserve">박재성(ref.강북)                        </t>
  </si>
  <si>
    <t>Mammary gland tumor</t>
    <phoneticPr fontId="1" type="noConversion"/>
  </si>
  <si>
    <t>질삼출물</t>
    <phoneticPr fontId="1" type="noConversion"/>
  </si>
  <si>
    <t xml:space="preserve">400,000원 선납- 승희      lactate: 3.9  자궁내 cyst 관찰됨  </t>
  </si>
  <si>
    <t xml:space="preserve">이현진                                  </t>
  </si>
  <si>
    <t>유선 종괴</t>
    <phoneticPr fontId="1" type="noConversion"/>
  </si>
  <si>
    <t>-4월 23일 예약 10시 예약.    1. 유선종양.  H)  - 수술 전 검사 차 내원 하심.    S)  - Murmur G 3/6  - 유선 종양 : 오른쪽 4~5번 사이 ( 5cm정도)  - 가슴 부위 지방종.  - 좌측 견갑골 뒤편으로 Mass 존재    O)  - 간수치 전반적인 상승.  - 방사선상 특이사항 없음.  - 좌측 견갑골 FNA 시 지방종 가능성.    A&amp;P)  - 비용 부담이 심하셔서, 좌측 견갑골 뒤쪽 Mass는 유지하기로</t>
  </si>
  <si>
    <t xml:space="preserve">엄상연                                  </t>
  </si>
  <si>
    <t xml:space="preserve">1. 여아 중성화  - 식욕 활력 배변 배뇨 좋았음  - 접종 다 완료하지 않으심  - 항체검사 등 안내하였으나 원치 않으심    - 마취전 검사 양호  - OHE 실시    - 내일 오후 7-8시 사이 퇴원 예정  </t>
  </si>
  <si>
    <t xml:space="preserve">북동                                    </t>
  </si>
  <si>
    <t xml:space="preserve">건강검진    별다른 특이사항은 보이지않음    cre 2.2로 약간 상승됨    - 아직 뇨농축능은 양호함    - 영상에서도 아직은 특이소견은 없음    - 정기적 재검이 필요합니다.    사료를 마루와 함께 renal사료 급여해주시라고 했습니다.   </t>
  </si>
  <si>
    <t xml:space="preserve">김숙정(ref.청계몰리스)                  </t>
  </si>
  <si>
    <t xml:space="preserve">김진숙                                  </t>
  </si>
  <si>
    <t>혈뇨, 출혈반점</t>
    <phoneticPr fontId="1" type="noConversion"/>
  </si>
  <si>
    <t xml:space="preserve">-PUPDPP  -출혈증상 없음  -전지가 약간 불편한것 같다고 하심 / 보행시 양호    -CBC: WBC(32) HCT(35) PLT(196) / CRP(14)  -Smear: PLT(enough)  -Chem: ALP(1020) ALT(440)  -내복약: PDS감량 / 간보호제 추가    * 1/21 7시 예약 : CBC, 도말  </t>
  </si>
  <si>
    <t xml:space="preserve">김선비                                  </t>
  </si>
  <si>
    <t xml:space="preserve">다섯째                                  </t>
  </si>
  <si>
    <t>기력저하, 보행이상</t>
    <phoneticPr fontId="1" type="noConversion"/>
  </si>
  <si>
    <t xml:space="preserve">기력이 별로없고 보행도 부자연스럽게 비틀거린다고 합니다.    1. 신경증상  2. 양안 포도막염  3. 혈액검사상 globulin 상승  4. 초음파상 복강내 임파절 상승소견..    FIP가 강하게 의심되는 상태입니다.    보호자분과 상담후 안락사 진행합니다.   </t>
  </si>
  <si>
    <t xml:space="preserve">김은희                                  </t>
  </si>
  <si>
    <t xml:space="preserve">귀돌이                                  </t>
  </si>
  <si>
    <t>귀 소양감</t>
    <phoneticPr fontId="1" type="noConversion"/>
  </si>
  <si>
    <t xml:space="preserve">200,000 - 승희    S) 중성화 및 제대 허니아 수술 위해 내원.   활력 및 상태는 양호. 특이사항 없음.    O)  1. P/E  - 청진 시 NRF  - vital sign 양호.  - 제대허니아 확인. 환납 가능.    2. B/A  - CBC, S/C : NRF    A) 남아중성화 및 제대 허니아.  - 중성화 수술 및 제대허니아 수술 실시.   - 마취에 양호하게 회복된 것 확인 후 퇴원조치  - 소독약 처방하였고 일2회 실시.    P) 익일 내원하여 후처치 진행.  </t>
  </si>
  <si>
    <t xml:space="preserve">조정준                                  </t>
  </si>
  <si>
    <t xml:space="preserve">봄비                                    </t>
  </si>
  <si>
    <t>여아중성화</t>
    <phoneticPr fontId="1" type="noConversion"/>
  </si>
  <si>
    <t xml:space="preserve">400,000원 결제-은희    1. 여아중성화  - 4일전에 헤어볼 토하였음  - 그 외 식욕 활력 배변 배뇨 양호    - 마취전 검사 양호  - 오후 6:00 수술 시작  마취 잘 깨어났음  - 보호자 통화완료    - 내일 오후 8시 퇴원예정  김영재 선생님 인계완료  </t>
  </si>
  <si>
    <t xml:space="preserve">김담미                                  </t>
  </si>
  <si>
    <t>피부발적, 소양감</t>
    <phoneticPr fontId="1" type="noConversion"/>
  </si>
  <si>
    <t xml:space="preserve">CC: 구토    [S]  - 10분 전쯤 귀가하셨을 때부터 구토    : 흰색 거품 구토  - 몸을 바르르 거품 물고, 몸을 옆으로 뒤뚱하더니 나무 의자에 머리 살짝 부딪힘  - 이후로 계속 꿱꿱 거리며 구토: 거품(침)    : 내용물은 없었음  - 어제 일 갔다 왔는데, 못 모아놓은 봉투 찢어놓음    : 이물섭취 의심    : 휴지 뜯어놓음  - 어제 구토 1회: 사료 등등의 내용물  - 오늘 사료, 간식(개껌, 면역력 인, 후타코이, 오리육포 말린 것) 먹임  - 어제 밤에는 설사 했었으나, 오늘 아침 이후로는 된똥  - 며칠 전에는 스카치 테이프 케이스, 연필 씹어놓음    [O]  - HR(120), RR(Panting), BT(38.7)  - 복부촉진: 복압상승 없음  - 방사선 검사: 복부내 금속성 이물 소견 없음  - 혈액검사: 정상범위    [A]  - 일시적인 흥분에 의한 기침, 구토    [P]  - 원내에서 추가구토 없었고, 아이 아파하지 않으므로, 일시적인 것으로 보임  - 금속성 물질은 보이지 않으나, 작은 플라스틱 조각은 방사선상 확인 어려울 수 있음    : 이물에 의한 여러 증상들(복부통증, 변의 이상, 식욕 저하 등) 설명 드리고 증상 보이면 내원하시라 말씀드림  - 아이 상태 모니터링 하시라 말씀드리고 귀가함  </t>
  </si>
  <si>
    <t xml:space="preserve">금명구                                  </t>
  </si>
  <si>
    <t xml:space="preserve">띵구                                    </t>
  </si>
  <si>
    <t xml:space="preserve">600,000원 선납하셨습니다 - 세익    문자 발송  [띵구 보호자님. VIP 동물병원 수의사 이주영입니다. 띵구 항체가 검사상 항체가 조금 낮게 나왔습니다. 추가 접종 2회가 필요할 거 같습니다. 호텔 비용의 경우, 산소 처치가 필요할 경우, 입원비용이며, 아닐 시에는 호텔비용으로 되도록 해드 리겠습니다.]    - 마취전 검사상 특이사항 없음.  - 수술 중 폐 손상이 우려되어 수술 중단.  - 중성화 수술은 진행.  - 수술 후 방사선 사진 상에서 폐출혈 가능성  - 보호자분께 언급드리고, 폐출혈 모니터링 하기로 함.  </t>
  </si>
  <si>
    <t xml:space="preserve">이정환(ref.주)                          </t>
  </si>
  <si>
    <t xml:space="preserve">하비                                    </t>
  </si>
  <si>
    <t>낙상 후 파행</t>
    <phoneticPr fontId="1" type="noConversion"/>
  </si>
  <si>
    <t xml:space="preserve">[야간 by 혜]  - IV line 자꾸 물어뜯어놓음.  - 식욕 양호.   - 특이사항 없음.     7f역 발올림 꼬리 동글게    혈액검사상 간수치 미약하게 상승되어있기는 하지만 큰 이상은 없음    미용후 퇴원합니다.   </t>
  </si>
  <si>
    <t xml:space="preserve">정선경(ref.다나ah)                      </t>
  </si>
  <si>
    <t xml:space="preserve">루키                                    </t>
  </si>
  <si>
    <t>Cholelithiasis, Pancreatitis</t>
    <phoneticPr fontId="1" type="noConversion"/>
  </si>
  <si>
    <t>구토</t>
    <phoneticPr fontId="1" type="noConversion"/>
  </si>
  <si>
    <t>- 식욕 없음  - 물 먹고 찐득한 침 뱉어냄  - 콧물도 조금 있는 것 같음  - 어제 집에서 먹고간 뒤 구토는 없음  - 물은 먹고는 있으나, 오늘은 먹지 않음  - 기침 : 그저께부터 없음  - 배변 : 어제부터 없음  - 기력도 저하    O :  - CBC : WBC 1만 8천(이전 2만), HCT 48%, PLT 439로 양호  - 전해질 : 양호  - 종합혈청 : 혈당 정상, 신장수치 정상, 간수치 중 ALKP 여전히 측정불가, ALT 70</t>
  </si>
  <si>
    <t xml:space="preserve">태형순(Ref.유현)                        </t>
  </si>
  <si>
    <t>Bacterial cystitis, Chronic kidney disease, Lipoma</t>
    <phoneticPr fontId="1" type="noConversion"/>
  </si>
  <si>
    <t>구토, 쓰러짐, 빈호흡</t>
    <phoneticPr fontId="1" type="noConversion"/>
  </si>
  <si>
    <t xml:space="preserve">[야간 by 조]  - 특이사항 없음    [주간 by 신]  -식욕, 활력 양호  -육안상 자발응집 여전히 확인됨  -혈검: HCT 어제와 비슷 / CRP 하락중이나 T-bil 다시 상승  -도말: 적혈구 응집 및 소수의 구상적혈구 관찰됨  -cyclosporine 5mg/kg bid 투여 시작합니다.  </t>
  </si>
  <si>
    <t xml:space="preserve">엄수영                                  </t>
  </si>
  <si>
    <t xml:space="preserve">일구                                    </t>
  </si>
  <si>
    <t>탈모, 가피, 소양감</t>
    <phoneticPr fontId="1" type="noConversion"/>
  </si>
  <si>
    <t xml:space="preserve">1. 항체가 검사 및 중성화수술  - 식욕 활력 양호하였음  - 아침 7시쯤 밥 먹이셨음  - 그 외 특이사항 없음    - 항체가검사: FPV 4                     FHV, FCV 나오지 않음    - 항체가 나오지 않은 상태에서 수술하면 위험할 수 있다고 함  - 감안하시고 수술해달라고 하였음  - 수술 무사히 마쳤으며 아이 회복 후 추가접종 하기로 함  </t>
  </si>
  <si>
    <t xml:space="preserve">신승호                                  </t>
  </si>
  <si>
    <t>여아중성화</t>
    <phoneticPr fontId="1" type="noConversion"/>
  </si>
  <si>
    <t xml:space="preserve">무마취 시도하였으나  예민하여 마취미용으로 전환  10역 양말 꼬리방울 (엉킴털로 인해서 뒷다리 부분 찍혀서 상쳐났어요, 엉킴추가비용은 청구하지않음)      </t>
  </si>
  <si>
    <t xml:space="preserve">김문진                                  </t>
  </si>
  <si>
    <t xml:space="preserve">서리                                    </t>
  </si>
  <si>
    <t>여아중성화</t>
    <phoneticPr fontId="1" type="noConversion"/>
  </si>
  <si>
    <t xml:space="preserve">400,000원 수납-승희      s) - 3차 접종까지 다른 병원에서 접종 다 끝냄.       - 식욕, 활력양호      - 구토나 설사 없음.       - 금식하고 오심    O) - alert      - 혈액검사상, 특이소견 없음      - 흉부방사선 검사상, 특이소견 없음    tx) - 중성화 수술후, convenia 0.1ml/kg sc inj    p) - 내일 오후 5시경 퇴원예정.   </t>
  </si>
  <si>
    <t xml:space="preserve">조광진                                  </t>
  </si>
  <si>
    <t xml:space="preserve">잘래                                    </t>
  </si>
  <si>
    <t xml:space="preserve">600,000원 결제하심     [야간 by 환]  - 특이사항 없음  - NPO    주간by유진  - 활력 양호  - 방사선: 담낭에 담석 확인됨  - 초음파: 담낭 슬러지 및 담석, 방광 슬러지,                 양측 신장 mineralization   - 전해질: na 157 cl 126  - crp: 42    - sx) bilateral chain mastectomy    - 면회오지 않을 시 카톡 보내드리기로 함.  - 내일 면회 시 사진 보여드려주세요~    PM 3:30-6:00 OP bilateral mastectomy     OP view- 1번 유두는 없으나, 액와 아래쪽에서부터 1번 유선은 존재. 확인후 전체 유선 적출. M plasty + releasing incision. 앞쪽 흉곽의 2x3cm 가량의 피하 지방종 제거.     조직검사는 우측 4=5번 사이의 mass 의뢰       postop- TLK CRI, O2 supplementation with nasal catheter  </t>
  </si>
  <si>
    <t xml:space="preserve">천혜선(Ref.드림)                        </t>
  </si>
  <si>
    <t xml:space="preserve">[야간 by 조]  - SRR 70~100회, 점점 증가  - 배뇨 1회    **의뢰병원 통화 : 전날 오후 5시경 호흡곤란으로 내원, 입원하였음, 방사선과 혈액검사 진행 후 내원하신 상태로, 방사선은 무료로 진행, 혈액검사는 오늘 확인하기로 하였음  - 의뢰병원 검사 alb 2.5, alp 93, alt 30, amyl 663, T.bil 0.3, BUN 13, Ca 10.4, P 4.7, crea 0.7, glu 61, Na 138, K 4.5, TP 8.0, glob 5.5, WBC 32.4, HCT 47.1, PLT 122    [보호자 전화 상담]  - 전날과 상태는 악화소견 없이 유사함  - 식욕이 없어 집에서 먹이는 사료 갖고 오기로 함    [보호자 면회시 상담]  - 흉부 방사선 검사 사진 보며 설명드림, 일부 나아져 보이는 곳도 안좋아진 곳도 있으나, 전반적 양상 유사함, 더 나빠지지 않은 것은 치료에 반응이 있다라는 것임  - 자는 상태에서 호흡수가 아무리 빨라도 분당 30회 이내여야 하나, 환자의 경우 80회임  - 사식 가져오신 것 먹여주실 수는 있으나, 케이지내 산소 들어가 있어 일단 놔두고 가시면 처치시 먹여보기로 함  - 일요일과 월요일 주치의 부재, 함께 보는 선생님 계시니 걱정하지 말 것  - 화요일에 중간 수납 예정  </t>
  </si>
  <si>
    <t xml:space="preserve">임나래(refer.강북)                      </t>
  </si>
  <si>
    <t>식욕부진, 핍뇨, 혈뇨</t>
    <phoneticPr fontId="1" type="noConversion"/>
  </si>
  <si>
    <t xml:space="preserve">  전에 방광염때문에 진료받았는데, 다시 더 심해져 강북동물병원소개로  우리병원으로 오심  아이가 만지면 너무 아파해 나와서 몸무게를 재볼수 없다고 하심  ---------------------------------------  S)  - 어제 의뢰병원에서 요도 개통술을 하고 퇴원. 내복약 처방받으심.  - 전에 한번더 있었음.  - 오늘부터 anorexia, 뇨책, 핍뇨, 혈뇨    O)  - anorexia, depression, 복부팽창  - 방사 : 방광확장, 신장크기는 정상, 뇨도 끝에 플러그 확인.  - 방초 : 방광내 슬러지 다량, 요도 확장, 신장에코 상승했으나 신장문제인지는 확실치 않음.  - 소변검사 : 등장뇨, 적혈구다량, 백혈구, 무정형크리스탈, 단백뇨  - 혈액검사 : Azotemia (BUN over 130, Crea 14.5, IP 15.5, K 8.4)    A)  - FULTD  - CKD sus.    P)  Tx.  - 진정하 요도카테터 장착 (장착시 수월)  - 수액 NS*2  - sucralfate PO  - metabolic+urinary can feeding (120g/day)    P.  - 수액처치만으로 신수치 하락하는 것 모니터링. 전해질 교정.  - 체중관리와 비뇨기계 관리 식이로 진행.  - 매일 뇨량체크 및 방광세척.  - 혈뇨 없을시 UPC 검사 예정.  - 오늘 이후로 매일 15~25만원 정도 말씀드림. (비용부담많으심)  - 내일 강북원장님께 전화드려야함.  </t>
  </si>
  <si>
    <t xml:space="preserve">박선아                                  </t>
  </si>
  <si>
    <t xml:space="preserve">순돌                                    </t>
  </si>
  <si>
    <t>호흡곤란, 만성 기침</t>
    <phoneticPr fontId="1" type="noConversion"/>
  </si>
  <si>
    <t xml:space="preserve">CC : 호흡곤란    S)  - 어렸을때 부터 조영제물질이 껴있었음 / 13년도 부터 원주동물병원 다녔는데, 그때 부터 조영물질이 껴있는것을 알게됨  - 13년도 이부후터 조영제물질에 대해서는 문제가 있지 않았음  - 콧물도 계속 흘리고, 켁켁거리는 증상이 이전에도 있었음  - 다른 강아지들 보다 기침, 흥분, 뱉어내는 행동이 과함  - 원래 기침을 심하게 함   - 오늘은 손가락 한마디정도의 간식을 먹고 갑자기 호흡곤란의 증상이 있었음  - 갑자기 숨을 참으며 흡기만 지속되는 듯한 증상이 보였음  - 물조차도 못 넘기는 증상 / 계속 헛구역질 같은 것을 지속했음  - 호흡이 없어, 급작스럽게 인공호흡 해주고 내원함  - 현재 먹고있는 약은 신부전증 약(Renal Advanced / 이파키틴)만 먹고 있음  - Patella 수술 받았음  - 인천 산소호흡기 내에서 몇일 있다가 나온적도 있음  - 접종 : All done / 내외부 : All done    O)  - Alert  - MM : Pink / Femoral pulse (+)  - T(38.8) / P(144) / R(panting)  - Rad : 폐중엽 기관분지부 에 Radiopaque 음영 관찰 / VD상 폐후엽에 Alveolar pattern / 두경부상 NRF  - CBC : NRF  - S-chem : NRF    A)  - sus. 기도내 Foreign Body에 의한 호흡곤란 / 조영물질 오연성 폐렴    P)  - 내원시에 Vital sign 많이 회복된 양상, 식도내 이물이 걸린 후 기침유발하며, 비강뒤쪽으로 FB가 위치되어 켁켁거리는 증상 및 급작스런 호흡곤란 증상이 발현됬을 가능성이 있음  - 만약 비강뒤쪽에 지속적으로 위치되어있다면, 심한 기침 및 호흡곤란증상이 보일것이며, 대학병원에 내원하여 비강내시경을 진행해야 함을 안내드림  - 만일 입원하 기침 및 호흡 모니터링에서 증상이 없으며, 큰 변화 없다면 퇴원 가능하며, 보호자분께서 주기적으로 폐야의 지속적인 관리가 필요함을 안내드림  - 야간,주간 모니터링 후 익일 퇴원 예정 + 내외부 진행  </t>
  </si>
  <si>
    <t xml:space="preserve">주영                                    </t>
  </si>
  <si>
    <t xml:space="preserve">- 문자발송  [또리보호자님. VIP 동물병원입니다. 또리 수술 잘 끝났습니다. 아이도 마취에서 잘 회복하고 있습니다. 6시쯤 내원하시면 됩니다.]    마취전검사 - NSF  마취 후 회복 원활함.     ** 후처치 : 3/27  ** 실밥제거 : 4/2  </t>
  </si>
  <si>
    <t xml:space="preserve">이장미                                  </t>
  </si>
  <si>
    <t>호흡곤란, 체중감소</t>
    <phoneticPr fontId="1" type="noConversion"/>
  </si>
  <si>
    <t xml:space="preserve">[야간 by 호]  - 호흡수 40-50회 정도 유지  - 배뇨양호  - 자발식욕양호    [주간 by 윤]  - 노력성 빈호흡 지속됨  - 흉부방사선 상에서 좌측 전엽 consolidation 의심됨  - 저녁에 흉수 100ml 천자함  ** 일반적인 농흉에서와 다르게 흉수차는 속도가 매우 빠른 상황임     a)  1. 농흉   : 흉수 성상 (exudate)감안시 감염성 농흉 가능성 있음   : 병력상 감염원이 불명확함   : CT를 통해 이물, 식도천공, 농양 등을 확인해볼 수 있음    2. FIP   : A/G ratio가 gray zone 내에 있으나 흉수성상이 맞지 않는 상황   : 흉수 PCR 의뢰해볼 수 있음    3. lung lobe torsion/무기폐   : 금일 흉부방사선 상 좌측 전엽 air bronchogram 미세하게 확인됨   : 해당부위 초음파시 심장음영 확인됨   : 무기폐에 의한 심장변위인지, 폐엽염전인지 명확치 않음   : 염전일 경우 수술적인 접근 필요할 수 있으므로 확진 위한 영상검사 추천함    p)  - 내일 오전에도 흉수가 빠르게 차오른다면, 진단을 위해 적극적인 상위검사 진행하겠습니다.   : 헬릭스AH에 의뢰하여 CT촬영 및 흉관장착   : 흉수에서 FIP PCR 의뢰   : 흉수 항생제 감수성 검사 의뢰  - 해당 검사비용에 대해 대략 80 전후로 안내드림  - 내일 오전까지 가족분들과 상의하여 전화주시기로 하심    * 검사결과 및 흉방, 흉수사진 보내드림   보호자분 메일 : 022611@naver.com  </t>
  </si>
  <si>
    <t xml:space="preserve">송정현(ref. 큐)                         </t>
  </si>
  <si>
    <t>Mammary gland tumor</t>
    <phoneticPr fontId="1" type="noConversion"/>
  </si>
  <si>
    <t>운동불내성</t>
    <phoneticPr fontId="1" type="noConversion"/>
  </si>
  <si>
    <t xml:space="preserve">아재곤원장님과 통화하고 오셨다고합니다.    [refer.]    주호소) 심잡음, 부정맥    Hx  현증경과)   중성화/유선종양 수술 전 심잡음/부정맥 소견으로 내원.  기침, 빈호흡/호흡곤란 등 심폐와 관련된 직접적 소견은 없으나 1년 전 부터 운동량 감소 (Exercise intolerance ?)  기타 배변/배뇨 상태 양호  식욕/음수 양호    예방접종)  HW 예방만 2-3개월 빠트림    사육환경)  indoor    O)  1. 신체검사  - Mental : alert / active  - T39.2, P160, R36  - Normal skin turgor / CRT &lt;2sec  - Systolic regurgitant cardiac murmur G4  - Arrhythmia on auscultation possibly related to respiration    2. 진단검사  혈액검사  CBC, serum chem, electrolytes 특이사항 없음  NT-proBNP : 1817    CXR  Subjective cardiomegaly esp. right side   - increased sternal contact on the lateral view (ICS 4)  - left deviation of cardiac apex on the VD view  Mildly bulged MPA, LA / moderate to severe dilation of RA, RV on VD clock analogy  No specific findings on pulmonary parenchyma  Subjectively increased pulmonary lobar arteries (&gt; veins)  VHS=9.9    ECG  Sinus arrhythmia with wandering pacemaker    Echo  Moderate to severe mitral valve leaflet degeneration and prolapse  - Mild MR  - No dilated LV chamber  Dilated RV and TV prolapse  -moderate TR  Myocardial hypertrophy on the both ventricles    *Measuring  LVIDDn 1.36   EF 79.6 (Teicholz)  FS 45.2  TR 3.72m/s  MV annulus 42.7mm  LA/Ao 1.39  E peak 58.2cm/s    Ddx)  Tricuspid vlave insufficiency   Pulmonary hypertension   폐고혈압 관리 2주 후 재검 / TR에 대한 원인감별 필요    Rx)  - 내복약 :  Sildenafil 1mg/kg bid PO  Enalapril 0.5mg/kg bid PO  Spironolactione 1mg/kg bid PO    **다음 내원일 : 11월 28일  치료반응평가/원인감별 : Hx, PEx, CXR, Echo  </t>
  </si>
  <si>
    <t xml:space="preserve">심상욱                                  </t>
  </si>
  <si>
    <t xml:space="preserve">심쿵                                    </t>
  </si>
  <si>
    <t xml:space="preserve">* 남아중성화  - 술전 검사상, 특이사항 없음  - 중성화 완료  - 1주일 후 실밥 제거 예정    * 애드보킷  - HG 안먹어서, 애드보킷으로 변경  </t>
  </si>
  <si>
    <t xml:space="preserve">조수아(Q.Ref)                           </t>
  </si>
  <si>
    <t>만성간염/간종양, 기관지염, 만성신부전</t>
    <phoneticPr fontId="1" type="noConversion"/>
  </si>
  <si>
    <t>기침, 기절, 식욕부진</t>
    <phoneticPr fontId="1" type="noConversion"/>
  </si>
  <si>
    <t xml:space="preserve">1. 기침, 기절, 식욕부진   : 두세달 전 부터 기침, 흥분시 기절 증상 보임   : 기절은 보통 흥분시에 짧은 시간동안 나타남   : 주로 고기 위주의 식이를 하며, 고기 없으면 안먹음   : 변은 정상이며 구토는 없음   : 최근 식욕 떨어져 잘 먹지 않음    o)  - Mild depressed  - murmur G4, MM pale pink, 5% dehydration  - Lacatate 3.1, HCT 36%, CHW(-)  - 흉복부 방사선상 흉수, 간종대 확인되며 심음영은 불명확함  - 복부초음파검사상   : 간 margin blunt 하며, 비장은 종대소견 없음, 비장 NRF   : 간 실질 전반에 미만성의 불균질한 에코상승 확인됨/미만성의 종양 혹은 만성간염 의심됨   : 간의 좌측엽에 2.5cm의 원형 낭종 및 1.5cm의 고에코성 결절(노령성 susp.) 확인됨   : 양 신장 모두 구조소실된 CKD 상태   : 림프절 종대는 불명확함  - 심장초음파검사   : 심낭수 및 심낭압전 의심소견 있음   : 심장 리모델링 및 확장소견 두드러지지 않음   : MR 경미하며 폐혈관확장소견 없음, 우심방확장 없음  - 복수검사 : Modified transudate   : TNCC 0.7 K/uL, TP 3.8, SG 1.033, 중피세포 확인됨    a)  1. 기관지염   : 흉수제거 후 폐 inflation 확보된 뒤 재평가 필요함   : 현재는 심원성기침 가능성 낮으며, 기관지염에 준해 내복약 처방함  2. 심낭압전/흉복수   : 특발성 심낭수에 의한 심낭압전으로 속발성의 흉복수 발생했을 가능성 있음   : 현재 심장 리모델링/확장 두드러지지 않으므로 흉수 감소 후 재평가 필요  3. 만성간염/간종양   : 초음파상 간 실질의 미만성 변화 및 cyst, 결절 확인되나 혈액검사상 간수치들은 전반적으로 WNL 인 상황   : vital 안정화 된 이후 조직검사(FNA) 필요  4. 신부전   : 현재 초음파검사상 양측 신장 모두 만성신부전 소견 두드러짐   : 신수치는 51/1.5로 IRIS St2  w/ BP 160   : 흉복수 제거를 위한 이뇨처치에 신부전 빠르게 악화될 수 있음    p)  - 입원 하 흉복수 제거를 위한 이뇨처치, 신손상 최소화 및 순환개선을 위한 수화, 기침에 대한 진해제 투여 및 산소공급 하면서 치료 반응 모니터 하고, 심장/간에 대한 재평가하는 것이 바람직함  - 보호자분은 아이와 떨어지길 원치 않는 바, 강력하게 퇴원 요청하심  - 다음 주 월요일까지 5일분의 먹는 약 처방합니다  : Heart/Kid 캔 하나 선물드립니다. 사료를 먹는 것이 좋습니다  : 재검시 방사선 리첵 하겠습니다.  - 입원에 대해 결심 서시는 대로 내원하십사 부탁드렸습니다.     * 의뢰병원 전화 by 윤   : 검사 결과 및 치료방향 안내드림  </t>
  </si>
  <si>
    <t xml:space="preserve">유미옥                                  </t>
  </si>
  <si>
    <t xml:space="preserve">도치                                    </t>
  </si>
  <si>
    <t xml:space="preserve">2/13 2-3시쯤 데리러 오실예정이래요    - 금식 확인.  - 마취전 검사상 특이사항 없음  - 중성화 진행  - 1일 호텔 예정.  </t>
  </si>
  <si>
    <t xml:space="preserve">지창후(ref.서울종합)                    </t>
  </si>
  <si>
    <t>요관부분폐색, 신장결석, 빈혈, 대사성산증</t>
    <phoneticPr fontId="1" type="noConversion"/>
  </si>
  <si>
    <t xml:space="preserve">CC: 구토, 신부전    S  -3~4개월 전 결석 수술 / urinary s/o 급여중  -2달 전에 부모님댁에 맡김  -평소 외이염 있었음  -부모님은 평상시에 고기같은걸 주심  -1달전에 고기먹고 식욕부진, 구토 / 이후 약먹고 괜찮아졌음  -2주전부터 다시 구토   -1주전 의뢰병원 가서 처치받음  -4일전 구토 여러차례, 식욕부진  -이물도 먹은 듯  -원래 체중 13kg  -오늘 의뢰병원에서 검사 : azotemia / anemia / cPL(-)    O  -BT(37.8) HR(80; arrhythmia)  -Chem : BUN(183) CREA(17.4) P(17.9)  -BGA : K(7.7) pH(7.17) HCO3(9.4)  -anemia : HCT(29)  -CRP(111)  -방사선   : 좌측신장종대(L2 x 4.7)   : 양측 신장내 radioopaque한 음영(좌 20mm, 우 7mm, 6mm)   : 우측 신장 내측으로 radioopaue한 음영(15mm)  -초음파   : 좌측 신장 내 결석음영   : 양측 근위요관확장 (좌 15mm, 우 13mm)   : 우신 내부구조 소실 및 신장내 fluid 양상   : 방광 내 저에코성 물질 가득  -소변: 혈액농성삼출물 / 구균, 퇴행성호중구, 단백물질    A  -ARF by pyelonephrosis &amp; urethral obstruction  -bilateral ureteral partial obstruction  -metabolic acidosis &amp; arrhythmia  -anemia with chronic inflammation    P  -요도카테터 장착 및 방광내 삼출물 배출  -대사성산증 교정  -내일 산증 및 신부전 상태 호전되면 IVP 진행  -방광삼출물 항감수 진행    * 금일 진료비 수납완료    * 내일 5시 상담예정  </t>
  </si>
  <si>
    <t xml:space="preserve">김도영                                  </t>
  </si>
  <si>
    <t>중성화수술</t>
    <phoneticPr fontId="1" type="noConversion"/>
  </si>
  <si>
    <t xml:space="preserve">최은영*7                                </t>
  </si>
  <si>
    <t xml:space="preserve">빠찌                                    </t>
  </si>
  <si>
    <t xml:space="preserve">1. 남아중성화  - 금식하시고 오셨음  - 그동안 구토 설사 등의 증상 없었음  - 식욕 활력 배변 배뇨 양호    - 마취전 검사: ALT 424 Glob 2.2    - 중성화 수술 연기  - 간보호제 2주치 처방    - 포피 내 화농성 삼출물 존재하여 포비돈 희석액으로 소독 진행.  - 보호자님께 포피 핥으면 넥카라 착용해달라고 말씀드리고 2주후에 간수치 재검시 포피염 재검  </t>
  </si>
  <si>
    <t xml:space="preserve">안혜빈                                  </t>
  </si>
  <si>
    <t xml:space="preserve">코크                                    </t>
  </si>
  <si>
    <t>구토, 식욕부진, 기력저하</t>
    <phoneticPr fontId="1" type="noConversion"/>
  </si>
  <si>
    <t xml:space="preserve">377,800원 결제 -은희    S)  - 언니가 강릉에서 데리고 사는 강아지. 목요일부터 아팠음.    : 힘이 없고 다리가 풀려 휘청거리고 밥이나 물을 아예 안 먹었음    - 식이 : 원래는 밥을 급하게 많이 먹는 편인데 물도 밥도 안 먹음  - 배뇨 : 갑자기 소변을 못 가리고 엉뚱한 곳에 쌈. 소변이 매우 노랗다고 함.  - 배변 : 금요일 이후로 대변을 보지 않음. 녹색이 많이 섞인 배변이었음. 사진 찍어 두셨음.  - 구토 : 어제(토요일) 아침과 점심을 캔사료와 영양제 먹였는데 오늘 다 토해 냈음    : 노란 구토를 날마다 하고 있음. 원래 구토가 잦은 편인데 어제와 그제는 양이 많았음. 언니가 키우고 있어서 횟수까지는 모름.  - 평소보다 숨을 좀 가쁘게 쉰다고 함    - 강릉의 동물병원에서 목요일에 주사 1대 맞고 약 처방(tid 2일분)받음. 오늘 아침에 약 먹고 현재 3봉지 남음.  - 금요일에 다시 내원하여 주사 3대 맞았는데, 금요일에 병원 다녀온 뒤에는 기력을 조금 회복했었음  - 병원에서 방사선 상으로 특이한 점은 없다고 했었고, 소화기 쪽에 문제가 있었던 것 같다고 함    - 기침, 재채기, 콧물 : 없음  - 접종이나 구충은 지난번에 한 이후로 더 진행한 것 없음(항체가검사, 광견병, 애드보킷)  - 예전에는 이런 증상 있었던 적 없음    O)  - 원내에서 특별히 기력이 없거나 하는 모습 보이지 않음  - T(38.6) / P(156) / R(36)    P)  - 식욕도 없고 대증처치로는 부족한 것 같아 일단 입원하여 수액 맞으면서 검사해 보기로 함    [주간 by 환]  - 추가문진   : 마트에서 산 사료 먹은 후 구토 햇었음 / 그 사료 먹은 후 이전먹은 사료로 바꿔주시긴 했는데, 조금 늦었는지 목요일부터 구토 지속된 것임   : 액체 세탁세제를 조금 핥거나 먹었을 가능성 있다고 하심   : 그 원인에 의해 간수치의 상승 가능성 보일 가능성    - ALP(2632) 5배 희석 / ALT(981) / GGT(56) high  - CRP(44)  - Rad : NRF  - 초음파 : 간엽 미약한 에코 상승 / 특이사항 없음    - 중독 및 급성 간질환에 대한 대증치료 진행    Tx)  - 간보호제 / 헤파멜즈 / 젠토닐 / hepatic 처방식이 / N-Acetyl   - 위액성 구토에 대한 Cerenia, 염기성 세제에 의한 소화기 미란 가능성에 대해 Sucralfate 처방  - V/D Monitoring 진행    </t>
  </si>
  <si>
    <t>식욕부진, 기력저하</t>
    <phoneticPr fontId="1" type="noConversion"/>
  </si>
  <si>
    <t xml:space="preserve">  [복부초음파 by Hyuna]  Findings  1. 복강 내 다량의 무에코 복수  2. 복강 내 전반적인 지방의 에코 심한 상승  3. 복강 내 림프절 다수 종대  4. 사태아 제거 후의 양측 자궁각은 비후되어 있음  Imaging Dx &amp; DDx  - Peritoneal fluid  - Peritonitis  - Lymphadenopathy    수술후 기력저하, 식욕저하등의 증상 보임    - 초음파검사상 상당량의 복수 관찰됨    - 혈액검사상 황달, A/G ratio 0.4로 많이 감소됨    - 복수 PCR 검사 의뢰합니다.    FIP가능성이 높아보입니다  일단 입원하면서 경과보기로 하였습니다.   </t>
  </si>
  <si>
    <t xml:space="preserve">박성욱                                  </t>
  </si>
  <si>
    <t xml:space="preserve">436,000원 선결재    CC : 구토    S)  - 식욕은 있었으나, 현재 식욕저하, 기력저하  - 배변은 양호 / 배뇨 양호  - 구토성상 : 오늘 8시부터 하얀색 거품구토  - 3일전부터 식이 먹은 후 구토 하루에 2-3번씩   - 오늘 낮에 구토 / 걸음걸이가 이상하고 계속 울음  - 오늘 8시 쯤 구토 하얀색 거품 구토  - 사료 : 내츄럴코어 bid / 간식 : 쿠키, 육포, 참치  - 화장실은 잘 갔음  - 스트레스의 원인 : 소리에 민감함, 모르는 사람의 목소리에도 겁이 많음    O)  - Alert  - T(39.0) / P(156) / R(36)  - MM : Pink   - Rad : 방광비대 / 간이 초음파상 : 슬러지 다수  - CBC : Stress leukogram  - S-Chem : BUN(37). CREA(3.4)    A&amp;P)  - FLUTD  - 입원기간 빠르면 4일-6일 / 마취 후 요도카테터 장착 후 뇨 변화 양상 모니터링 필요  - 임상증상에 대해서 대증치료 진행하며, 수액처치 진행  - 추가적으로 소변검사 진행 필요 / 하루입원비 추가적 혈액검사 및 처치 필요시 대략 8~9만원 정도 나올 수 있을수 있다고 안내  - Amitriptylline 10mg/cat PO sid  - Cefa 0.72 ml / Famo 0.72ml / Meto 0.72ml IV bid    ** 보호자분께서 직장다니시고, 집도 머셔서, 면회자주오시기 힘들어, 카카오톡 아이 사진 보내달라고 하십니다.  </t>
  </si>
  <si>
    <t>혈뇨</t>
    <phoneticPr fontId="1" type="noConversion"/>
  </si>
  <si>
    <t xml:space="preserve">389,000원 선결    CC : 혈토    S)  - 8개월령, 예방접종 : All done / 항체가검사 진행 X  - 화장실 : 소변을 원래 잘 보지 않음 / 배변은 원래 잘 봄  - 고양이 한마리 더 있음 / 잘지내는 편임   - 타미는 스트레스 받을 만한 원인은 없음   - 오늘 아침에 pink빛 구토 1번  - 약간의 식욕, 활력 저하   - 예전에 곰팡이성 피부병으로 동물약국에서 약을 지어 먹였음 (항생제, 진균제)  - 오늘은 아무것도 안먹었음  - 엉덩이 주변에 피를 조금 보였음     O)  - Alert  - MM : Pink  - 원내 신체검사시, 생식기 주변에 pink빛으로 관찰됨 / 방광팽대  - T(39.0) / P(156) / R(panting)  - Rad : 방광팽대 / 간이 초음파 : 방광내 슬러지   - CBC : WBC(22.1)  - 종합 : BUN(49) / Crea(2.7)  - 전해질 : NRF    A&amp;P)  - FLUTD  - 원래 FLUTD는 2-6년령 다발하지만, 신체검사 및 방사선 촬영 진행해봤을때 하부요로계질환이 의심됨   - 요도카테터 장착 시도 하였으나 실패 / 요도부종으로 인하여 소론 0.3cc SC  - 배출이 곤란한 슬러지 축적, 해부학적 결함, 요도 열상의 가능성    : 요도카테터 장착이 불가능 할시, 수술적 교정 상담 진행 필요합니다.   - 방광천자하여 10cc 뇨 제거  - Amitriptylline 5mg/cat PO sid  - Cefa 0.3 ml / Famo 0.3 ml / Meto 0.3ml IV bid    --------------------------------  [주간모니터 by soo]  - 요도폐색으로 배뇨를 전혀 하지 못함.  - 방초 : 방광내 슬러지 다량 / 방광뒤쪽으로 복수 소량 발견되었고, 소변이 누출된것으로 추정됨. 요도 중간중간 고에코의 슬러지로 인하여 폐색된 부분들 확인됨.  - 4시 : 진정하에 요도카테터 장착. (장착시 방광세척)  - 뇨검사 : 이미 수액처치 후 검사이기 때문에 비중이 높지 않음. / no bacteria / hemorrhage / crystal + / WBC +  =&gt; FIC 로 잠정진단.   ~ 3~5일정도 카테터 장착 후 뇨상태봐서 카테터 제거하고 배뇨상태 체크 후 퇴원예정.         </t>
  </si>
  <si>
    <t xml:space="preserve">박점숙(ref.대학로)                      </t>
  </si>
  <si>
    <t xml:space="preserve">* 1,015,800 결제하심 - 그림    s)  기운이 없고 몸을 떨고 있어서 7일전부터 시작 했음   식욕이 없어진것은 3~4일 전부터     대학로 병원 리퍼     그전에 기왕력 없음     o) 자궁 충농증     수술기록     OP 장화석  ASIS 박지선    통상적 난소 자궁적출술 실시   수술중 부정맥 발생 했었음    3일 입원   패혈증 등 입원 관찰 필요 이야기         </t>
  </si>
  <si>
    <t xml:space="preserve">주서현                                  </t>
  </si>
  <si>
    <t xml:space="preserve">2월 6일에 9시 30분 예약(시간이 이때밖에 안되셔서 이때로 예약 잡아 드림)  - 2월 9일 퇴원 예정(처치실 호텔 가격으로 안내(4만원)  - 중성화 비용+처치실 호텔 3박=32만원 안내  - 30만원으로 안되냐고 하셔서 현금 결제시 부가제 제거하여 대랻적으로 10%정도 할인해 드린다고 안내.  </t>
  </si>
  <si>
    <t xml:space="preserve">김수연(ref.이솝)                        </t>
  </si>
  <si>
    <t>다리 고름, 출혈, 부종</t>
    <phoneticPr fontId="1" type="noConversion"/>
  </si>
  <si>
    <t xml:space="preserve">808,500원 결제하심     S)  작년 가을에 시작.발 다쳐서 발톱이 빠진 후 병증 발생.  - 2주정도 먹고나서 호전  - 그 뒤로 호전 악화 반복.   - 현재 귀치료차 약 계속 복용중. (지난주 목요일까지)  심장약, 갑상선약 1일 1회씩 복용. - 오늘 아침까지 복용  (furo 0.6mg/kg pimo 0.3mg/kg // levo 0.02)  : 작년에 혈액검사로 진행하심.   : 갑기하 몇년 전에 시작. (3년이상)    예방 접종 어릴때 하시고 추가접종은 광견병만 진행중.  사상충은 겨울빼고 진행중.     10월에는 엔로 / clemastine 적용하시다가 최근엔 엔로 / PDS 적용    O)  - BP 150 HR 138   - 우측 오금림프절 종대  - 귀 가피가 많아 모두 제거 -&gt; 염증 및 종양성 병변 관찰됨.  - 발 : 심한 부종, 경결 각화된 피부 패드, 혈액화농성삼출물, 패드 갈라짐  - 두정부, 좌측귀앞, 등부위, 목부위 원형 발적 결절 다발성.  - 혈검 : 특이사항 없음.  - 흉방 : 특이사항 없음.  - FNA : 염증소견만 발견됨.  - 귀 : 간균, 구균들 다량. -&gt; 항감 예정.  - 조직제거 후 imprint : 종양성 세포들 관찰됨.  - 림프절 FNA : 비정상 세포들 관찰됨.    P)  - 포폴 진정 후 3군데 punch biopsy -&gt; 조직검사 보낼 예정  - 내일 항감 (귀, 발) 보낼 예정.  - 복초로 전이 여부 평가 / 복방도 필요함.                        </t>
  </si>
  <si>
    <t xml:space="preserve">353.500원 수납- 승희      노란색 위액성 구토  다른 동거묘의 털을 먹은것 같다고 하심  구토가 종종 있었는데 심해진것 같다고 하심    S)  - 구토는 2일전부터  - 몇일 전부터 기력없음.  - 정상배변은 2일전까지 확인 후 배변 확인 못함.  - 접종은 못하심.  - 집에 있는 동거묘들은 접종 완료.    O)  - 탈수 8%  - BCS 3/9  - FPV positive  - CBC leukopenia / mild anemia  - Chem T-Bil high (blood icterus)    P)  - 4~7일간 입원 (초반 3일간 치룝비 60~80정도)  - 항혈장 / 입원치료  - 백혈구 감소시 류코카인  - DNR    </t>
  </si>
  <si>
    <t xml:space="preserve">김은혜                                  </t>
  </si>
  <si>
    <t xml:space="preserve">1. 남아중성화 및 내장 동물등록  - 예방접종 확인하였음 (북악동물병원에서 항체검사까지 진행한 것 확인함)  - 금식하고 오셨음  - 고급형 내장 동물등록 하시기로 함.    - 마취전 검사 양호  - 수술한 후 마취 잘 깨어났음  - 내장칩 실시하였음    - 수술 후 주의사항 및 후처치 안내  - 내일 내원하셔서 후처치 받으시기로 함.  - 동물등록에 대해서도 안내.  </t>
  </si>
  <si>
    <t xml:space="preserve">이미덕                                  </t>
  </si>
  <si>
    <t>구토, 설사</t>
    <phoneticPr fontId="1" type="noConversion"/>
  </si>
  <si>
    <t xml:space="preserve">200,500원 결제하심     1.  CPV   : 3일 전 모란시장에서 분양받았으며, 어제부터 심한 구토 설사 보여 가까운 병원에서 CPV 진단받고 24시 관리를 위해 본원으로 이송함(주란선생님 지인)    o)  - Depressed, lateral recumbency  - MM pale pink, femoral pulse 양호함  - 혈검상 백혈구감소나 빈혈은 두드러지지 않음  -  BG 45  - 분변검사상 회충 없으며, 방사선상 호흡기 양호함    a,p)  -입원 하 파보에 대한 집중치료 진행  - 예상 입원기간 7-10일, 예상비용 150-200    [주간 by 윤]  - 저녁 식욕 양호하나 식후 구토 1회, 설사 지속됨  - 익일 기본혈검 및 CBC, 전해질, CRP 진행할 예정  </t>
  </si>
  <si>
    <t xml:space="preserve">양영신(ref.서울종합)                    </t>
  </si>
  <si>
    <t>눈곱, 콧물, 기력저하, 구내염</t>
    <phoneticPr fontId="1" type="noConversion"/>
  </si>
  <si>
    <t xml:space="preserve">388,500원 납부하셨습니다.- 승희    1. 어제 구조하였고 콧물, 궤양, 기력저하 등으로 내원  - 애니동물병원, 서울종합동물병원 거쳐서 오셨음  - 구조했을 당시 눈곱, 콧물 심함.  - 입에서 피가 나왔고 입안이 다 헐었음  - 식욕은 있으나 먹다가 다 뱉는다고 함.  - 구토 설사 없었음  - 몇일동안 밥을 못 먹은 것 같다고 함  - 갈비뼈가 드러날 정도로 말라있음  - 오른쪽 앞다리 발목부위부터 발가락까지 기형있음.  - 다른 병원에서 엑스레이상 거대결장, 위에 금속 및  돌맹이 의심되는 것들이 보인다고 함.  - 울려고는 하나 목소리가 나오지 않음    - Depressed  - Dehydration 7%  - HR 210 RR 42 BT 37.5 BCS 3/9  - 양쪽 눈 노란눈곱 및 충혈 다소 있음.  오른쪽 눈 깜빡거림 보임.  - 양쪽 코 찐득한 노란 콧물 있음  - 구강 내 안쪽 혓바닥, 양측 입천장 erosion 심하여  출혈까지 있음.  - CBC: WBC (49.1) Gra (45.2)  - Chem: Glob (6.0) NH3 (112)  - Elec: Na (163) Cl (134)  - FeLV/FIV: negative  - 항체가검사: FPV 1  FHV 1  FCV 6  - 방사선: 위 내 이물 확인, 간 비대 확인  - 초음파:     - DDx: herpesvirus, calicivirus, FURD    - 탈수교정, 항생제 처치, 통증관리, 네뷸라이저,  안약처치  - 명일 고양이 상부호흡기질환 관련 PCR 검사 보낼 예정  - 검사결과 나오기 전까지 상부호흡기질환 관련하여 대증치료 예정.    * 입원기간 최소 일주일로 보며 중간에 안 좋아질 수 있다는 점  설명  * 하루에 입원+검사비용 20-30정도 언급.  * 길고양이여서 한달동안 30%할인 들어감.  * DNR환자  * 일주일동안 치료비 200-250정도 예상. 입원기간 길어질 경우  비용추가 있을 수 있음.      </t>
  </si>
  <si>
    <t xml:space="preserve">김선희                                  </t>
  </si>
  <si>
    <t xml:space="preserve">  S)  - 후지파행. 보행이상  - 전부터 증상은 있었으나 요즘들어 점차 진행되는 양상을 보여 내원하심.  - 특히 우측다리 이상을 보임.     보행시 우측다리가 많이 흔들거리고, 전지도 주저앉음.    O)  - 치아 에나멜 층 형성부족.  - 흉 요추 촉진시 통증호소  - deep pain : 우측 전 후지 모두 반응 늦음.  - 고유반사 : 우측 전 후지 반응 속도 느림.  - PLR : OD weak.  - 방사선 : AAI sus. (12.5mm) / C3~4 narrow inter   - 마취전 혈액검사 특이사항 없음.    A)  - 홍역으로 인한 뇌질환 의심.  - AAI 의심. 경추 협착 의심.     P)  - MRI 전체 촬영 요함.  - 내일  이안 4시 촬영  - MRI결과 나오면 다시 상담 받으신다고 합니다.  결과 나오면 전화드려주세요.  아원장님 지정하셨습니다.(지인분 추천)  </t>
  </si>
  <si>
    <t xml:space="preserve">정원숙                                  </t>
  </si>
  <si>
    <t xml:space="preserve">원영이                                  </t>
  </si>
  <si>
    <t>소간증, 간수치상승</t>
    <phoneticPr fontId="1" type="noConversion"/>
  </si>
  <si>
    <t>다음다뇨, 체중저하</t>
    <phoneticPr fontId="1" type="noConversion"/>
  </si>
  <si>
    <t xml:space="preserve">원래 7kg 까지 나갔던 아이였는데 체중이 점점 줄더니 최근에는 3kg까지 많이 빠졌다고 합니다. 특히 다음다뇨가 심하고, 식욕도 좋은데 체중이 빠져서 걱정이라고 하시네요  그동안 병원은 잘 다니시지는 않으셨고, 접종도 어렸을때 외에는 하지않으십니다.    1. 방사선 : 심한 소간증  2. 초음파 ; 대부분 특이사항은 없었고, 간은 소간증으로 인해 확인이 어려움  3. 혈액검사 ; 매우 심한 간수치 상승  4. 뇨검사 ; 등장뇨  5. T4 검사 : 7.0 이상    현재 소간증 및 간수치 상승, 갑상선기능 항진증이 확인됩니다.  소간증의 경우는 간의 기능이 많이 약해지면서 점점 사이즈가 줄어드는 상황이기때문에 정확한 원인 감별은 CT 및 조직검사가 필요하며 그에따른 치료방향이 결정될수 있습니다.   갑기항 또한 수술적제거, 방사선치료, 내과적치료등이 있으며 우리나라의 경우 방사선치료는 불가하기때문에 수술적방법과 내과적방법이 적용될수 있습니다.     일단 보호자분은 CT 및 갑상선 수술은 원치않으시고 간보호처치와 갑상선 약을 적용해보시기로 하셨습니다.  오늘은 약이 없고 내일 약이 도착하기때문에 내일 도착하면 전화드려서 약처방할 예정입니다.   </t>
  </si>
  <si>
    <t xml:space="preserve">아옹                                    </t>
  </si>
  <si>
    <t xml:space="preserve">S)  어제 저녁부터 식욕부진.  오늘 구토 1회 발견. (거품구토)  설사는 없었음.     O)  - FPV positive  - CBC : leukopenia  - 전해질, 혈청검사 특이사항없음.  - 항체가검사 : 범백항체 2    P)  - 항혈청 1~2회 투약 예정.  - 백혈구 상승되고, 구토 설사 없고, 식욕 보이는대로 퇴원예정.   - 동거묘 2마리 이상 발병한 경우 1마리의 결과가 좋지 않을 경우가 많음.    [ 주간모니터 ]  - 구토 설사 없음.  - tra 투여시 유연증상 보임.   - 항혈청 1차   - 내일부터 식이 들어감. 자발 없을 경우 강급 예정.   </t>
  </si>
  <si>
    <t xml:space="preserve">이유림                                  </t>
  </si>
  <si>
    <t>식욕부진, 변비</t>
    <phoneticPr fontId="1" type="noConversion"/>
  </si>
  <si>
    <t xml:space="preserve">체중이 원래 4.3kg 까지 나갔던 아이인데 식욕이 점점 줄면서 잘 안먹으려고 한다고 합니다.    구토없음  변상태도 양호. 근데 변을 원활하게 보지는 못하는듯 합니다.   간식캔위주로 급여중이셔서 이게 좋지가 않아 주식캔을 먹여보려고 했으나 다른캔은 잘 안먹는다고 하네요    1. 방사선 : 결장내 변정체 많음  2. 초음파 : 특이소견 없음  3. 혈액검사 : Cre 수치 2.5로 상승됨. 뇨비중은 높은상태여서 신부전의 가능성보다는 탈수로 인한 수치상승으로 생각됨  4. T4 검사 : 2.4 정상범위    특별히 체중이 감소할만한 원인이 보이지는 않습니다.   일단 변비에 대해서는 변비약 처방해드렸고, 캔을 여러가지 해서 먹을수 있는 캔을 급여해보시라고 했습니다.    </t>
  </si>
  <si>
    <t>단순스켈링</t>
    <phoneticPr fontId="1" type="noConversion"/>
  </si>
  <si>
    <t xml:space="preserve">- 마취 전 검사상 특이사항 없음.  - 스케일링 진행.  -치아 4개 발치 진행.  </t>
  </si>
  <si>
    <t xml:space="preserve">이주황                                  </t>
  </si>
  <si>
    <t>변 무름</t>
    <phoneticPr fontId="1" type="noConversion"/>
  </si>
  <si>
    <t>-식욕, 활력 비슷  -변은 약간 가늘고 무른편  -체중 약간 감소  -CBC : lymphocytosis  -chem : hypoproteinemia    -이전 결과(올리브ah)와 비교하여 단백소실이 현저합니다.  -IBD에 대한 약물이 잘 안듣거나 병발질환(림프관확장증, 림포마) 가능성이 있습니다.  -휴약후 생검이 가장 바람직하나  -보호자께서 아이 마취에 대한 거부감이 매우 강함 (예전 이리온에서 사고가 있었다고 함)  -상의결과 약물 변경하기</t>
  </si>
  <si>
    <t xml:space="preserve">윤가람                                  </t>
  </si>
  <si>
    <t>생식기 출혈</t>
    <phoneticPr fontId="1" type="noConversion"/>
  </si>
  <si>
    <t xml:space="preserve">11,000원 결제 완료      CC: 생식기 출혈    S)  - 3개월령에 잠복고환으로 수술 진행(좌측 고환은 제거하였으나, 우측 고환은 복강내에서도 하강하지 않아서 제거하지 못하였다고 함. 현재 촉진시 우측 피하 잠복고환 촉진됨)  - 예전에 가끔 마운팅하면서, 옷에 얼핏 피가 조금씩 묻어나왔다고 함  - 오늘 내원 직전에 생식기에서 선혈이 뚝뚝 떨어져서 데리고 오심  - 생식기 돌출이나, 생식기 핥는 증상, 포피염 등은 없었음  - 한시간 전 소변 양상은 정상이었으며, 내원 직후 원내에서 소변도 정상소변 확인됨  - 포피, 음경 육안상 특이사항 없어서 집에 데려가시기로 했으나, 원내에서 배변하면서 생식기에서 선혈이 떨어짐    O)  - Alert  - vital sign  양호  - 포피, 음경 육안상 특이사항 없음  - 요도카테터 방광까지 넣은 후 제거시에 혈액 묻어 나오는 부분 없음  - aPTT(102) 연장       [보호자 상담]  - 현재 육안상 볼수 있는 부분과 요도 부분에서는 출혈점이 없음  - 육안상 볼수 없는 부위에 상처, 혹은 이물이 있을수도 있으며, 전신적인 문제 일수도 있음  - 아이 상태는 흔한 케이스가 아니므로, 여러가지 가정을 두고 접근해 봐야 할것으로 보임  - 마취하에 포피절개하여 출혈점을 찾기보다, 먼저 다른 원인들을 배제하는 쪽으로 접근하는 것이 좋을것으로 판단됨  - 입원하에 출혈 지속되는지 모니터링 예정이며, 원인 배제 위해 검사들 진행할 예정임    </t>
  </si>
  <si>
    <t xml:space="preserve">김정숙                                  </t>
  </si>
  <si>
    <t>묽은변, 생식기 출혈, 식욕저하</t>
    <phoneticPr fontId="1" type="noConversion"/>
  </si>
  <si>
    <t xml:space="preserve">300,000원 결제하심 - 그림 16.01.16    1. 묽은 변, 생식기 출혈, 식욕저하로 내원  - 어제 오후 9시부터 검은 묽은변 계속 본다고 함 4-5번  - 핑크색 혹은 붉은색 분비물 생식기에서 나옴.  - 생식기 부분 부어있음  - 3일 전까지는 식욕 활력 좋았음  - 성대수술 및 왼쪽 안구 적출술 하였음  - 매년 접종은 다 하셨음 (광견병 제외)  - 사료만 주심. 개껌 가끔 주심    - BT 38.8 청진 이상없음  - CBC: WBC (19) PLT (44)  - 혈액도말: PLT 400배에서 7-8개 보임  - Chem: Glob (5.2)  - cPL: negative  - CRP: 134  - 초음파: 자궁 확대 및  hypoechoic한 물질이 차있음    - dx) 자궁축농증    - 5-7주일 입원예정  - 총 비용 150정도 안내.    </t>
  </si>
  <si>
    <t xml:space="preserve">조준영                                  </t>
  </si>
  <si>
    <t xml:space="preserve">1(다른곳 분양보냄)                      </t>
  </si>
  <si>
    <t xml:space="preserve">40만원선납_효정    s) - 접종 후 과민반응 보이지 않음      - 꼬맹이가 밤에 우는것이 심해서 오늘부터 호텔 맡기고, 최대한 빨리 여중 수술할 예정 (화요일 3:00pm)        - 호텔 중간에 보호자님이 면회오시게되면 마취동의서 받아야함!    </t>
  </si>
  <si>
    <t xml:space="preserve">김수진(ref.서울종합)                    </t>
  </si>
  <si>
    <t>생식기 삼출물, 설사, 식욕저하</t>
    <phoneticPr fontId="1" type="noConversion"/>
  </si>
  <si>
    <t xml:space="preserve">서울종합리퍼    - 유선 종양 수술 3회, 최근 2011-2년도에 진행, 조직검사는 진행하지 않았음  - 2008년도에 파보 감염, 구토, 설사, 식욕부진, 회복  - 다리 저는 모습 보여, 내원, 고관절 문제라고 들었고, 검사중에 당뇨가 확인됨, 작년초에 당뇨 확인  - 식욕 저하, 간식은 먹고 있음, w/d 건사료, 간식은 중간에 주고 있음  - 설사, 까만 찐득한 변  - 생식기 쪽에 혈액성 삼출물, 3일전부터 발생, 어제가 양이 많았음  - 물은 많이 먹고 있음, 배뇨는 양호함, 배뇨 냄새는 없음  - 13-14칸에서 주사하다가 점차 증량 되어 16칸, NPH  - 당뇨 처음 발견시 11-12kg 이었음  - 갑작스럽게 체중 감소된 것은 3-4개월정도 됐음  - 고관절 수술, 당뇨병 이후 행동이 이상해서 보니 앞이 보이지 않음  - 마지막 발정, 한달조금안됐음  - 우안 결막 부종은 오래 됐음, 안약 넣고 있진 않음  - 심장병 관련 이상은 들어본 적 없음  - 예방접조, 심장 사상충은 계속 하고 있음    O :  - CBC : WBC 3만대로 상승, HCT 37%로 저하, PLT 양호  - 전해질 : 양호  - 종합혈청 : 혈당 278, ALT, ALP, GGT 상승, alb 2.3, glob 4.6  - cPLI kit : 음성  - d-dimer : 0.3  - 뇨검사 : 케톤뇨 없음, 뇨단백 확인, 뇨당 확인, 비중 1.025  - 혈압 140mmHg  - 방사선 : 견관절, 고관절 관절염소견, 폐야 기관지 침윤, 복강내 관강형 구조물 확인(자궁)  - 초음파 : 간(에코, 치밀도 상승, 침윤성 질환 의심), 양측 신장 에코 상승, 자궁벽 비후(자궁축농증)      **보호자 상담 :  - 현재 나타나고 있는 식욕 저하 및 설사 등의 증상은 자궁 축농증에 의한 것으로 보임, 당뇨의 경우, fructosamine 검사 결과 낮은 편에 속해 오히려 평상시 혈당이 낮게 유지된 것으로 보이며, 이는 체중 감소에도 같은 인슐린 용량을 주사  했기 때문으로 보여짐, 전날 밤 인슐린 투여 이후 현재까지 추가 투여하고 있지 않은 상태에서 금일 내원시 혈당 200대로 높지 않아, 수술전까지 인슐린은 감량하여 10칸만 주사하기로 함, 체중 감소의 원인으로 다른 호르몬 질환 등이 있을 수 있으며, 혈액검사상 BUN 수치 낮은 것 고려해 간질환도 의심됨, 확진을 하기 위해서 조직검사가 필요함  - 자궁 축농증에 대한 수술적 교정이 이루어져야 하는 상태임, 현재 염증수치의 상승과 빈혈은 이 때문으로 보이며, 추후 증상 심화시엔 수혈이 필요할 수도 있음, 수술 전, 후 혈당 관리를 통해 인슐린 용량 재설정이 필요함  - 의뢰병원에서 수술하기로 한 상태이나, 금일 절식되어 있지 않은 상태로, 다음주월요일에 절식 후 수술 진행하기로 함, 수술 전 절식 안내함, 그 전까지는     내복약 투약하며 염증 관리하기로 함(cephalexine 25mg/kg, metronidazole 15mg/kg, famotidine 0.5mg/kg, 기모타부 1mg/kg bid po 3일치 처방)  - 수술 전이라도 상태 급격히 악화된다면 빠른 수술적 교정 필요함  - 눈의 경우, 양안 모두 당뇨성 백내장 와 있는 상태로 시력은 아직까지 남아있음      </t>
  </si>
  <si>
    <t xml:space="preserve">신금미(ref.성현)                        </t>
  </si>
  <si>
    <t xml:space="preserve">1. 꼬리 종괴있어서 내원  - 꼬리쪽 종괴 오래전부터 있었으나  최근 들어 조금씩 커진다고 함.  - 성현동물병원에서 수술하려고 했으나  다른 곳에도 종괴 발견되어 내원  - 양쪽 허벅지 안쪽, 어깨 앞쪽은 예전부터 조금씩 만져짐  - 턱 밑 종괴는 최근에 발견하였음  - IMT 관리받는 중. 1.10일까지 스테로이드 약 먹이셨음  (피부 때문에)  - 식욕 활력 배변 배뇨 양호  - 15.12.12일 cbc에서 혈소판 6 나왔음.    - 체온 38.6 청진 특이사항 없음  - mandibular, prescapular, axillary, inguinal, popliteal LN  종대되어있음. 직경 2cm 가량  - CBC: WBC (13) PLT (59)  - Chem: BUN (4) ALP (413) Glob (5.0) GGT (14)  - 초음파: 비장에 저에코성 결절 의심.  - FNA: lymphoblast 다수 확인됨. 형질세포, 반응성 림프절 보임    - ddx 림프선염 림프종    - 조직검사 추천.  - steroid를 2주정도 휴약 후 다음주 일요일날 재진하기로 함.  - 금식 안내하였고 내원하셔서 추가검사 필요할 수 있다고 안내  - 중간에 증상 있을 경우 내원하시라고 안내.  </t>
  </si>
  <si>
    <t xml:space="preserve">최잉순(ref.서울종합)                    </t>
  </si>
  <si>
    <t xml:space="preserve">육일구                                  </t>
  </si>
  <si>
    <t>객혈</t>
    <phoneticPr fontId="1" type="noConversion"/>
  </si>
  <si>
    <t xml:space="preserve">1/16 발생 진료비 362,500 수납및 청구완료됨    CC : 응급내원.객혈    [S]  - 어제 10시경 밤에 괜찮았음. 평상시와 동일함   - 아버님이 가끔식 발길로 차는경우는 종종있음   : 어제밤에 그런것이  있을수도 있음   : 보호자분은 강하게 의심하고 계심  - 오늘 아침부터 켁켁댔음   : 새벽에도 잘 모르겟음  - 족발의 살 부분만 어제 저녁에 긁어먹음   : 뼈는 안먹엇음   : 밥은 이것이 마지막  - 배변은 아까 나오면서 약간 묽은변  - 몇일전 미용했음    [O]  - depression  - BT(38.4), RR(paning), HR(120)  - femoral fulse weak  - murmur(확인x), no crackle  - Latcate(4.9)  - Chemy : NRF  - CBC : Hct(49.6), WBC(26.3)  - Electro : NRF  - Rad : 폐야 전반적인 침윤 , VHS(11.5)  - 호흡곤란 및 객혈관찰됨    [tx]  - 5:30 furo 2mg/kg SC  - 6:30 furo 2mg/kg iv, cepha 25mg/kg iv, famo 0.5mg/kg iv    [보호자상담]  - DNR  - 폐출혈, 폐수종 가능성  - 혈액검사상 큰 특이사항없으며 대증처치 진행  - 환자 안정화되면 심장검사 및 추가적인 검사 진행  - 매일매일 산소공급입원 및 흉부방사선/cbc 체크 진행하며 하루입원비 15-20만원  </t>
  </si>
  <si>
    <t xml:space="preserve">폼폼                                    </t>
  </si>
  <si>
    <t xml:space="preserve">1. 남중 및 마취미용  - 식욕 활력 양호  - 금식하고 오셨음.    - BT 38.5 청진 양호  - Chem: Crea (1.9)  - 수액 처치 후 마취 실시.    - 마취 시간 길어져 저체온증 있었음.  - 1시간 정도 heating 후 체온 올리고 아이 깨어나는 것 확인.    - 내일 후처치 차 내원하시기로 함  - 중성화 후 주의사항 안내 및 보호자 지침서 드림.  </t>
  </si>
  <si>
    <t xml:space="preserve">손주연(ref,길음)                        </t>
  </si>
  <si>
    <t xml:space="preserve">반지                                    </t>
  </si>
  <si>
    <t>유선종양</t>
    <phoneticPr fontId="1" type="noConversion"/>
  </si>
  <si>
    <t xml:space="preserve">1. 유선종양.  H)  - 따로 치료 받은 질병없음.  - 강아지는 밥만 먹이고, 따로 관리 안하심.  - 13~14세  - 중성화 되어 있지 않음.  - 접종 및 심장사상충 안 하심.  - 식욕 좋음.  - 과거 치주염으로 발치 7개  - 구토/설사 없음.  - 처음에는 걷지를 못했음.(갑자스런 후지 파행)  -    S)  - 치석 다량.  - 유선종양 양측 4번 유선(1cm), 양측 2번 유선 (3mm)  - No murmur  - Normal skin turgor  - MM : pink, CRT&lt;0.2  - BP : 180  - HR : 144  - BT : 38.3      O)  - 마취 전 검사상 특이사항 보이지 않음.  - 방사선상 특이사항 보이지 않음.    A&amp;P)  - 유선 종양 수술 시 전적출이 지시되는 상황.  - 유선 종양 수술 전에 스케일링 필요성 설명 드림.  - 금일 스케일링 진행 후 2주 뒤 유선 종양 수술 진행.  - 3~5일 입원 및 비용 200만원 안내.  - 2주 뒤 유선 종양 수술 예정.(11 반 예약)    Sx)  - 스케일링 후 204 발치 -&gt; ONF 확인 후 봉합 진행.  - 111, 305, 405, 406, 앞니 한 개 발치.  </t>
  </si>
  <si>
    <t xml:space="preserve">은준엽*7                                </t>
  </si>
  <si>
    <t xml:space="preserve">뚱지                                    </t>
  </si>
  <si>
    <t xml:space="preserve">321,500원 결제완료    1. CPV 진단받고 내원  - 지인이 일하는 분양샵에서 분양받으심.  - 이틀전부터 구토, 설사하였음  - 정상변 보다가도 설사하였음  - 지인이 키트로 진단하였다고 함.  - 식욕은 조금 있고 활력 저하.  - 입원치료받기위해 내원하였음    - CPV: positive  - CBC: HCT (28), PLT (101)  - CRP: 124  -     - 입원비 1일 20-30. 그 이상 나올 수 있다고 설명  - 중간에 아이가 사망할 수 있다고 안내.  - 심폐소생술 동의하셨음.  - 탈수 교정 후 내일부터 항혈청 들어간다고 설명함.  - 입원기간은 우선 7일정도 안내하였음.  </t>
  </si>
  <si>
    <t xml:space="preserve">박혜영(refer. 비비펫)                   </t>
  </si>
  <si>
    <t xml:space="preserve">라비                                    </t>
  </si>
  <si>
    <t>호흡곤란</t>
    <phoneticPr fontId="1" type="noConversion"/>
  </si>
  <si>
    <t xml:space="preserve">270,500원 현금결제  &gt;&gt; 나중에 카드로 교환하실수도 있다고 하심   &gt;&gt; 현금영수증 발행했습니다.(카드교환하실경우 현금영수증 가져오셔야 히는점 안내드림)    CC: 호흡곤란으로 응급내원    S  -3일전 코막힘 증상 때문에 타병원 진료 : FURD 준해서 처치  -호흡에 차도가 없음  -오늘 아침부터 개구 호흡  -예방접종(작년) / 구충(-)  -non-smoking area   -특별한 스트레스 요인이나 천식 유발할 만한 원인은 모르심    O  -내원시 심한 노력성 개구호흡 + 청색증  -no murmur no crackle  -혈검: WBC, BG 상승 (스트레스 때문) / lactate상승  -방사선 : aerophagia, 우측 후엽 경미한 간질침윤  -HW Aby : negative    A   -acute resp distress  -Ddx   1) 상부호흡기(병발) : FURD, nasal obstruction   2) 하부호흡기(현증의 원인) : asthma, lung worm    Tx  -우선 천식에 준해서 응급처치  -oxygen supply  -dexa 0.1ml/kg IV  -서서히 호흡 안정화되면서 청색증 소실  -입원후 산소공급하면서 모니터링 하기로 합니다.    [주간 by 신]  -주간 RR 30정도  -포르자캔 식욕 있음   </t>
  </si>
  <si>
    <t xml:space="preserve">옹이                                    </t>
  </si>
  <si>
    <t>구내염</t>
    <phoneticPr fontId="1" type="noConversion"/>
  </si>
  <si>
    <t xml:space="preserve">500,000원 결제    1. 구내염   : 회사로 찾아와서 밥 챙겨준 지 2주정도 지남   : 분만 한 적도 있는, 꽤 나이가 있는 아이로 알고계심   : 며칠 전 부터 침 흘리고 잘 먹지 못함   : 예민해서 포획이 어려웠음    O)  - Alert, vital sign양호  - 심한 잇몸부종, 유연, 농성삼출물, 혀궤양 확인됨  - 복초상 복강 림프절 경미한 종대, 양측 신장 피질 에코 상당히 상승됨  - 혈검상 Glob상승, WBC상승, 빈혈 확인됨  - 심한 털엉킴    a,p)  - 금일 전발치 하고 이틀간 입원 예정  - 고글로불린, 림프절종대와 관련하여 FIP배제되지 않음    : 마취시 예상치 못한 상황 발생할 수 있음  - 비용 문제로 발치 후 완전히 안정화 되기 전에 퇴원해야 할 수 있음    </t>
  </si>
  <si>
    <t xml:space="preserve">김재희                                  </t>
  </si>
  <si>
    <t xml:space="preserve">호양                                    </t>
  </si>
  <si>
    <t xml:space="preserve">260,000원 결제하심     몸무게 안에서 재주세요    - 금식 확인.  - 분양 받으심.  - 접종은 완료  - 항체가 검사 진행.  - FPV : 6, FHV : 1, FCV : 2  - herpes와 Calici 항체가 낮아 1회 추가 접종 후 중성화 진행.  - 2주 뒤 중성화 진행  - 혈액 검사 없이 진행 예정.  - 2월 5일 12시 예약.  7만원 적립금 발생.  </t>
  </si>
  <si>
    <t xml:space="preserve">혈액검사상 특이소견 없음    흡입마취하에 스켈링 진행함    치석이 심하기는 했지만 발치가 필요한 상황이 아님    퇴원합니다.   </t>
  </si>
  <si>
    <t xml:space="preserve">쪼리                                    </t>
  </si>
  <si>
    <t>건강검진이상없음</t>
    <phoneticPr fontId="1" type="noConversion"/>
  </si>
  <si>
    <t xml:space="preserve">1. 건강검진 차 내원  - 작년에 미국에서 진료받을 때 소화기, 장 부분이  두껍다고 모니터링해야한다고 들었음  - 아이가 소리 및 낯선환경에 예민하여 그럴 때마다 구토가 있었다고 함  - 저번주 금요일 저녁 입에서 노란 것이 나왔는데 염증 아닌지 의심하심    - BW 4.36 BCS 5/9 BT 39.7 HR 180 RR 44 BP 110  - 안과: STT  OD 6   OS 3            각막염색 이상없음  - 치아: 구취 있음. 양쪽 위아래 어금니 치석은 없으나 이빨이 약간 노랗게 되어있음  - 분변검사: 특이사항 없음  - 방사선/초음파: 특이사항 없음  - 혈액검사. 탈수소견 보임  Chem: Crea (2.5)  - 소변검사    - 다음주 월요일 내원하여 검사결과 상담 예정  </t>
  </si>
  <si>
    <t xml:space="preserve">손지희 (Ref.서울종합)                   </t>
  </si>
  <si>
    <t xml:space="preserve">국화                                    </t>
  </si>
  <si>
    <t>치주염, 안검종괴</t>
    <phoneticPr fontId="1" type="noConversion"/>
  </si>
  <si>
    <t>술전검사</t>
    <phoneticPr fontId="1" type="noConversion"/>
  </si>
  <si>
    <t>-눈상태는 wax &amp; wane  -각막염색상 염색은 안됨    -스켈링, 치과치료, 좌안안검종괴제거, 우측후지피하중괴제거 진행    -피하종괴 제거 후 임프린팅 결과 악성도 관찰됨  -조직검사 의뢰  -1일 입원하고 내일 퇴원 예정      OP- scaling, 좌안 하안검 mass 제거, 우측 tarsal joint, SQ mass 제거       Anesth) premed- enrofloxacin, metronidazole, butorphanol,</t>
  </si>
  <si>
    <t xml:space="preserve">김원희                                  </t>
  </si>
  <si>
    <t xml:space="preserve">317,000원 중간결제     전화상담 후 내원하심. 호흡이 가파르다고 함.  마지막 심장사상충 2015년 12월.     1. 호흡 곤란.  H)  - 그저께부터 호흡이 안 좋아짐.  - 볼에 상처 나서 치료 받으심.  - 어제 결막염 증상 있어서 소양감 치료 받으심(주사 및 내복약)  - 콧물이 많이 났다고 하심.  - 병원 갔다  온 후 급격히 안 좋아짐.  - 어제 저녁까지 밥은 먹음.  - 3일 전쯤 구토 : 음식물(닭가슴살), 짙은 갈색.  - 따로 먹이신 거는 없음.  - 타 병원에서 사료때문에 소양감 생긴거라고 말씀 들으심.  - 일주일 사이 먹는 양이 줄어듦.  - 소변 대변 양도 줄어듦.  - 설사 없음.  - 1년 6개월령에 데리고 오심.(초기 접종 진행 후)  - 추가 접종 진행.  - 심장사상충은 계속 진행 하심.    S)  - Panting.  - Normal skin turgor  - MM pink  - CRT&lt;0.2  - BT : 37.7  - 청진상 심잡음 없음.  - 거친 폐음.(Harsh sound)  - No crackle sound.  - No Whistle sound.  - mental : dull    O)  - Lactate : 2.3  - X-ray : Interstitial pattern.(전반적으로, 우측이 더 심함.)  - Chemistry : A:G ratio = 0.6  - CBC : WBC(6000) 정상 범위기는 하나, 체내 염증이 반영안 되었거나, 소모가 빠른 것으로 추정됨.    A&amp;P)  - 폐 문제로 인한 호흡곤란  - 폐렴, 폐수종, 폐출혈 등 여러가지 원인 가능성 설명드림.  - 검사상 폐렴의 가능성이 높으나, 치료하면서 안정화 후 진단을 위한 추가 검사 필요성 설명 드림.  - 폐수종일 경우, 심인성이면 심장 초음파 검사 필요성 안내.  - 입원은 7일정도라고 설명 드림.  - 항생제 처치 하면서, 매일 방사선 촬영 진행 설명 드림.  - 호전 보이지 않으면, 배양 및 항생제 감수성 테스트 필요성 설명 드림.     [ 주간 by 주영 ]  - 호흡수 안정화 되지않음.  - 의식은 좋아짐.  - 식욕 없음.  - 자발 배뇨 확인.      [ 보호자 상담 by 주영 ]  - 앞으로 2~3일이 고비.  - 최선을 다하면서 아이 상태 호전되도록 노력한다고 설명 드림.  </t>
  </si>
  <si>
    <t xml:space="preserve">강덕순(REF.큐)                          </t>
  </si>
  <si>
    <t>호흡이상, 식욕저하</t>
    <phoneticPr fontId="1" type="noConversion"/>
  </si>
  <si>
    <t xml:space="preserve">419,500원 결제완료       - 어제 밥을 먹지 않고, 그르륵 거리는 소리가 들려 오늘 내운  - 코피 난지도 오늘 내원해서 알았음  - 콧물 나는지 알지 못했음  - 마당에서 키우고 있음  - 예방접종 완료, 사상충   - 배변, 배뇨 양호  - 호흡 이상 느낀 것도 어제가 처음  - 체중 감소를 잘 느끼진 못하셨음  - 검진하신 적 최근에 없었음    O :  - 심잡음 확인, 좌측 비출혈, 좌측 눈 아래 부위 피부 염증(?)  - CBC : WBC 5만 7천, HCT 31%  - 전해질 양호  - d-dimer : 0.4  - 종합 : alb 2.3 외 양호  - 방사선 : 폐야 기관지 간질 침윤, 심장 크기 양호, 우측 신장 결석, 좌측 권골 뼈 융해 소견 및 주변 비강 opactiy 증가    **보호자 상담 : 호흡 곤란의 경우, 비강, 폐, 심장 이상의 경우 발생 가능함, 현재 환자에게서 심잡음이 확인되긴하나, 폐 수종, 폐렴 소견 등은 없음, 좌측 부위 비출혈과 눈아래 피부 염증, 치석 굉장히 심한 것 관련, 두개 방사선 검사상 뼈 융해와 주변 opacity 증가한 것 확인, 심한 염증(곰팡이)이나 종양이 의심됨, 비강 삼출물 채취하여 현미경 검사 실시한 결과, 염증세포 다수와 일부 종양 의심 세포 확인됨, 심장 정밀 검사와 CT촬영, 조직 채취하여   검사 진행 필요함, 보호자분 집안 현재 암환자 계시고 전반적으로 좋지 않은일들이 발생하고 있어, 신경을 잘 쓰지 못했다고 함, 그러면서 안락사 말씀도 하심, 일단 추가적인 진단 검사는 하지 않고 입원 3일정도 하며 식욕 돌아오면 퇴원하는쪽으로 상담 나눔, 바쁘셔 매일 면회하기는 어려워, 하루 한번 문자로(아버님 번호로) 환자 상태 알려드리기로 함, 화요일 주치의 출근시 전화로 환자 상태 알려드린 뒤 퇴원 혹은 안락사 고려 예정  - 수액 적게 투여하고, 기본 심장약물 투약하며 입원하기로 함  - 금일 검사, 입원 비용까지 수납 완료  - 추후 수납은 화요일에 진행 예정        **의뢰병원 통화 : 검사 결과 말씀드림, 보호자분께서 오늘 처음 내원 하셨는데, 토요일이고, 상태 좋아보이지 않아 의뢰했다고 하심, 입원하기로 했으며, 추후 상태 변화있으면 다시 연락드리기로 함    [주간 입원 상태 by 김형석]  - 호흡 대체로 양호하나 간헐적 빈호흡 보이긴 함  - 추가적 비출혈은 없음  - 식욕 양호  </t>
  </si>
  <si>
    <t xml:space="preserve">김은경                                  </t>
  </si>
  <si>
    <t>식욕저하, 기력저하, 침흘림</t>
    <phoneticPr fontId="1" type="noConversion"/>
  </si>
  <si>
    <t xml:space="preserve">진료받고 난 이후에도 식욕이 없고 침흘림, 기력저하 증상이 있어서 다시 내원하셨습니다.    중독에 대한 우려때문에 혈액검사 진행    - 다행히 혈액검사상 특이사항은 없었습니다.    구토가 심하지않으면 약에 대한 반응을 좀더 보셔도 되지만 만약 내일까지 계속 구토가 이어진다면 입원치료 하셔야한다고 말씀드렸습니다.   </t>
  </si>
  <si>
    <t xml:space="preserve">똘망이                                  </t>
  </si>
  <si>
    <t>담낭결석, 담낭확장, 부신종대</t>
    <phoneticPr fontId="1" type="noConversion"/>
  </si>
  <si>
    <t>건강검진, 당뇨 및 쿠싱 관리중</t>
    <phoneticPr fontId="1" type="noConversion"/>
  </si>
  <si>
    <t xml:space="preserve">쿠싱과 당뇨관리받는 아이    &lt;검진결과&gt;  1. 우측 고관절 완전탈구 및 좌측 고관절 심한 변형소견    - 현재 증상은 없지만 언제든 통증반응 보일수 있습니다.    2. 혈액검사    - 혈당 높음.     - 408    - 386    - 350    - fructosamine 검사결과 440    - 잘관리되는 편임.. 조금더 낮은결과가 나오는게 좋을듯    3. 쿠싱검사  : pre 2.8,, post 5.7    - 관리양호    3. 혈압 : 100mmHg    4. 초음파검사    - 좌측부신 종양화소견(0.8cm)    - 담낭결석소견, 담낭의 확장은 관찰되지만 담도의 확장은 보이지않음    - 우측부신은 변정체와 가스로 인해 확인자체가 힘든상태.    - 위벽의 비후 관찰됨 : 만성위염의 가능성    5. 양안 시력없음. 안압은 좌안 14, 우안 17    - 추후 과성숙백내장으로 진행시 눈의 염증 및 위축가능성 있고, 녹내장으로의 진행또한 가능하기에 주기적인 모니터링 필요함    6. 소변검사    - 뇨당 100    - 케톤뇨 음성    - 뇨비중 1.050    - 아직 신장의 상태는 양호한편    &lt;처방&gt;  인슐린 원액으로 처방    - 하루에 3U씩 주사하실것    - 인슐린 종류가 바뀌어서 혈당유지정도 확인위해 토요일날 내원하셔서 주간혈당 체크바랍니다.    - 쿠싱약은 동일하게 처방    - EOD로 2일에 한번씩 먹여주세요    </t>
  </si>
  <si>
    <t xml:space="preserve">박미원(ref.서울종합)                    </t>
  </si>
  <si>
    <t xml:space="preserve">이초롱                                  </t>
  </si>
  <si>
    <t>발작</t>
    <phoneticPr fontId="1" type="noConversion"/>
  </si>
  <si>
    <t xml:space="preserve">S)  캔섞어서 주시고, 채소같은것 급여. 어제까지 식욕 좋음.  배뇨 배변 정상  최근 구토 설사 없음.   오늘 오전 배뇨 자세 취하다가 미끌거리더니 그다음부터 보행이상 및 발작 시작.   호흡기, 소화기 증상 전혀 없었음.     2주전에 배뇨 실수를 한적 있음. .     영양제(액티베이트)만 복용중.     이리온에서 1달전 종합검진 받았고 (비용 40만원정도 소요) 혈압으로 인한 시신경손상. 망막박리 진단 받으심.   혈압 150정도 유지.   복부초음파상 특이사항 없었음.    O)  - seizure, rolling, nystagmus, unconscious  - 혈검 : 간수치 상승 (ALP, ALT, GGT)  - lacte : 3.1  - 흉방 : 우측 중엽 폐침윤 (발작으로 인한 오연성폐렴 의심) / 목뒤쪽 피부 석회화  - 복방 : 간뒤쪽으로 radiopaque한 둥근 음영 확인.  - 복초 : 간 우측 외측엽의 끝부분과 이어지는 듯한 종괴 확인 (4*5cm)            : 양측 신장 calcification               (복초 영상사진 밑에 기관명칭은 무시하세요)      A &amp; P)  - 내원직후    : diazepam 0.5mg/kg IV -&gt; 발작지속 -&gt; 5분후 1mg/kg IV      -&gt; 발작지속 -&gt; 15분후 propofol 3mg/kg IV 후 진정.   : 진정 후 보행실조 보이다가 더이상 발작 관찰 안되었으나 구토 3~4회    - 영상검사    : 종양 전이 여부 확인 위해 흉 복부 CT   : 뇌내문제 여부 확인 위해 head MRI   : 9:30에 보호자님이 직접 데려가시어 진행하기로.      schelix@naver.com로 검사자료 보냄.   : 비용은 대략 87만원 (CT, MRI, 종양FNA)  - 뇌내문제나, 종양전이 발견되지 않을 경우 수술적 제거 검토.   : 술 후 합병증 없다면 총비용 대략 200만원 남짓 말씀드림.      수술비만 대략 120만원정도 될듯.   - 의뢰병원에 전화 안드림.   </t>
  </si>
  <si>
    <t>피부염, 소양감</t>
    <phoneticPr fontId="1" type="noConversion"/>
  </si>
  <si>
    <t xml:space="preserve">피부에 대해 정확한 진단을 위해 조직검사 진행합니다.    1. 혈액검사    - 특이소견 없음  2. 염색현미경검사    - 다량의 백혈구, 세균, 호산구 일부 관찰됨  3. 허벅지쪽과 다리쪽 조직 2군데 떼어내서 조직검사 의뢰함    내복약은 일단 세균과 염증에 대해서 처방해드리고, 조직검사결과후 결과에 따라 치료방향 결정할거라고 말씀드렸습니다.    오늘 비용은 미리 출력해드렸고, 내일 남자분이 오셔서 결재하신다고 합니다.  </t>
  </si>
  <si>
    <t xml:space="preserve">바니                                    </t>
  </si>
  <si>
    <t xml:space="preserve">  CC: 구토    S)  - 집에 동거묘 5마리  - 3주정 유기묘 데려오셨고, 2주간 격리후, 1주전부터 합사 진행  - 일요일에 식이성 구토 1회  - 이틀전 구토 6~7회(구토 내용물 안에 기생충 있었음)  - 기생충 보이고, 구토 심하여 다른 아이들과 격리 후, 어제 파나쿠어 정 먹임  - 어제 구토 1회  - 원래도 식욕은 왕성한 편은 아니나, 최근 들어 식욕 감소했으며, 어제는 거의 먹지 않음  - 활력 저하  - 접종, 사상충(-)  - 다른 아이들은 구토, 설사 없음  - 변 상태는 2~3일 전까지는 양호함  - 2~3주전에 사료 교체  - 이물 가능성 크지 않음  - 소변 잘 보는지 여부는 정확히 모르심    O)  - Alert  - vital sign 양호  - 복압 상승 없음  - CBC, chemistry상 특이사항 없음  - fPL : 음성  - 방사선 상, 기관지 침윤 외 특이사항 없음    A)  - 스트레스성 장염    [보호자 상담 by 조]  - 아깽이 합사, 사료 교체 등으로 인한 스트레스 장염에 준한 대증처치 진행하며, 이후에도 식욕, 구토 지속시에는 초음파검사, 조영검사, 내시경 검사, 조직검사 등 상위 검사 필요함  </t>
  </si>
  <si>
    <t xml:space="preserve">쪼쪼                                    </t>
  </si>
  <si>
    <t xml:space="preserve">- 치과치료 진행    - Alert  - T(39.0) / P(158) / R(42), 흥분  - No murmur, No crackle    - 마취도입 및 회복 양호    - 305 FORL 발치 / 404는 치아 흡수성 병변 보이지 않음  - 스켈링 진행 완료    - FORL 체크 위해 6개월에 1회씩 치아방사선 촬영 진행 필요 안내  - 잇몸 봉합 및 감염 억제 위해, 클라바목스 드랍 1ml BID 적용 안내  </t>
  </si>
  <si>
    <t xml:space="preserve">이선아                                  </t>
  </si>
  <si>
    <t xml:space="preserve">억순                                    </t>
  </si>
  <si>
    <t xml:space="preserve">- 토요일 11시 수술하러 내원할 예정.  - 서혜부 허니아, 유선종양, 슬개골탈구, 십자인대 파열 수술할 예정.  </t>
  </si>
  <si>
    <t xml:space="preserve">호진숙                                  </t>
  </si>
  <si>
    <t>턱 아래 종괴</t>
    <phoneticPr fontId="1" type="noConversion"/>
  </si>
  <si>
    <t xml:space="preserve">* 200,000원 선납하심 - 그림    S) 접종하러 내원하셨으나 턱 아래 부종 문의주심.  어제 아침에 턱 아래에 혹이 보였어요. 어제 물수건으로 해줬더니 터졌어요. 며칠 전 산책하고 와서 길고양이로부터 핥큄당함.   식욕은 다소 떨어지는 듯하나 활력은 양호함.    O)  1. P/E  - 하악 2cm 가량 단단한 mass? / open된 상태로 혈액성 농성 삼출물이 확인됨. 22G 카테터로 사강 확인 시 1cm 가량 사강 확인됨.   - 천자 시 배농되지 않음. 육아조직 형성된 것으로 생각됨.  - 등쪽 부위 전반적인 외상 있음.     2. B/A  - CBC  - S/C  - 술전 검사 상 혈액검사 이상 없음.    3. 흉부 방사선  - NRF    4. 외상부 swab : 다수의 호중구 및 구균 탐식하는 탐식세포 확인됨.    A) 교상 susp.  - 교상에 의해 농양 발생한 것으로 생각됨. 병력 및 검사 고려 시 교상에 의한 것으로 생각됨. 세균도 다수 확인되는 바 감염성으로 생각됨.  - 경구약 처방 후 지켜보는 방법과 수술적 교정 두가지 추천드렸음. 보호자 분께서 수술적 교정 원하셔서 금일 수술 진행하였음.   - 배액관 장착 하였음.    Tx)  - NS   - Meloxicam 0.2mg/kg SC SID  - Cefazolin 22mg/kg IV BID    P) 입원  </t>
  </si>
  <si>
    <t xml:space="preserve">정영진                                  </t>
  </si>
  <si>
    <t xml:space="preserve">소망이                                  </t>
  </si>
  <si>
    <t xml:space="preserve">-기력저하 지속되어 다시 오심  -소망이 변은 정상이라고 하심  -연변 있는데 행복이 같다고 함    -혈검 : 빈혈 / 저단백혈증  -CPV(+)  -파보장염으로 확인되어 입원합니다.  -동거견은 내일 검사하기로 합니다.    Tx  -famo, meto, cefa, metro  -canglob 0.4ml/kg IV  -특B항혈청 1vial IV CRI    * 금일 비용 수납    * 내일 12시 행복이 검사 예정    </t>
  </si>
  <si>
    <t xml:space="preserve">오지섭                                  </t>
  </si>
  <si>
    <t xml:space="preserve">1. 남아중성화 수술  - 금식시키고 오셨음  - 항체가 검사 원치 않으심  - 12월에 3차접종까지 완료하셨다고 함  - 수술 후 면역이 떨어져 전염병 및 다른 질환이 걸리기  쉽다는 점에 대해 충분히 설명하였음  - 동의하시고 수술 진행하기로 함.    - 수술전 검사 이상없음  - 오후 2:30분 수술하였음  - 마취에서 잘 깨어났음    - 보호자 지침서 및 집에서 관리해야될 사항에 대해 설명  - 내일 오후 8시 이후에 오셔서 술부 확인하기로 함.  </t>
  </si>
  <si>
    <t xml:space="preserve">김세경                                  </t>
  </si>
  <si>
    <t xml:space="preserve">앙쥬                                    </t>
  </si>
  <si>
    <t xml:space="preserve">  호흡마취로 남중하면 금액이 얼마인지 문의하심.  - 총금액 30만원 안내드림.   </t>
  </si>
  <si>
    <t xml:space="preserve">김시행                                  </t>
  </si>
  <si>
    <t>기관 내 이물</t>
    <phoneticPr fontId="1" type="noConversion"/>
  </si>
  <si>
    <t>켁켁거림, 혈액성 구토</t>
    <phoneticPr fontId="1" type="noConversion"/>
  </si>
  <si>
    <t xml:space="preserve">윤양중(ref.강북)                        </t>
  </si>
  <si>
    <t xml:space="preserve">재롱이                                  </t>
  </si>
  <si>
    <t>간수치 상승, 방광 결석</t>
    <phoneticPr fontId="1" type="noConversion"/>
  </si>
  <si>
    <t>구토, 통증</t>
    <phoneticPr fontId="1" type="noConversion"/>
  </si>
  <si>
    <t xml:space="preserve">S)  1회 구토. : 아침  설사 확인안됨.  호흡기 증상 있었음.  사상충예방 작년 확실하지 않으심.   보행정상  평소 과일 사료 등 급여하심.    O)  - T 38.8   P 132   P panting   BP 180 (긴장)  - 전신 tension  - mild sway gait  - Chem : ALP, ALT, GGT, Chol high  - CBC : mild leukocytosis  - cPL : negative  - HW microfilaria : negative  - Rad    1. Chest : 전반적으로 폐야가 지저분한편이나 노력성변화로 보임   2. abdo    : 위확장, 위내 칼슘침착으로 의심되는 부위, 방광결석   : L3-4 vertebral narrowing &amp; chondylosis, 일부 척수강내로 돌출.  - US   : 위운동은 활발하나 위내 사각형태의 물질 정체되어있음.    : 담낭 슬러지. 일부 점액종 관찰됨.   : 좌신 에코 상승, 낭성변화, 크기증가   : 방광결석  - 소변검사 : USG 1.013  pH 6      A)  - 간질환 / cushing 감별필요.  - 방광결석 수술 요함.  - 척추 MRI 촬영 필요함.   -&gt; cushing 감별 후 척추 검사 진행    P)  - 간수치 높아 간 내복약은 최소 1달 이상은 복용 필요.  - 구토 및 식욕, 통증 재발 유무 확인위해 1~2일 입원 말씀드렸으나 일단 과식으로 인한 통증으로 판단하시고 귀가.  - 위내 이물 정체될 경우 구토 지속될 수 있음.  - 퇴원시 의자에서 떨어져 경도의 뇌진탕 증상을 보였으나 일단 데려가시길 원하시어 정상보행 확인 후 귀가.    ** 다음내원일 2/12  - 재진 / 검사 위한 상담.       7시 전후로 내원가능하심.   - 그 전 검사결과 문자  </t>
  </si>
  <si>
    <t xml:space="preserve">장샛별(ref.서울종합)                    </t>
    <phoneticPr fontId="1" type="noConversion"/>
  </si>
  <si>
    <t>방광염, 자궁수종</t>
    <phoneticPr fontId="1" type="noConversion"/>
  </si>
  <si>
    <t>식욕저하, 생식기부종</t>
    <phoneticPr fontId="1" type="noConversion"/>
  </si>
  <si>
    <t xml:space="preserve">- 밥을 잘 먹지 않아 약물 투약 1일에 1회만 했음  - 현재 열은 없고 기력저하도 크게 보이진 않음  - 컨디션은 괜찮은듯함  - 식욕 약간 저하된 부분 말고는 전반적 컨디션 괜찮음  - 생식기 약간 부종 및 유선 발달    O :  - 초음파 검사상 우측 신우신염 정도는 호전추세, 방광염 또한 이전 검사시와 비교해서는 나아져보이나 여전히 심한 편임, 방광염, 신우신염 관련해 약물 투약 지속 필요  - 그외 초음파 검사상 난소와 자궁수종 확인    </t>
  </si>
  <si>
    <t xml:space="preserve">김다나(해refer)                         </t>
  </si>
  <si>
    <t>발육저하, 마른기침</t>
    <phoneticPr fontId="1" type="noConversion"/>
  </si>
  <si>
    <t xml:space="preserve">해동물병원에서 심장질환 의심되어 refer 된 아이입니다.  심장에 관련된 임상증상은 없었지만 아이가 약간 안크고 체구도 작다고 합니다.  약간의 마른기침등이 있지만 그다지 심하지는 않은 상태라고 합니다.    1. 방사선    - 매우 심한 심비대 소견    - 폐혈관 확장    2. 심장초음파    - PDA 확인됨    - 2차적인 PS의 가능성도 있어보이는데 이건 PDA로 인한 변화로 볼수 있으며 보통 PDA를 교정해서 심장의기능이 돌아오면 회복될 가능성이 있습니다.    - 혈압 : 130    3. 혈액검사 : 특이소견 없음  4. proBNP 의뢰    &lt;보호자분 상담&gt;    - PDA로 인한 심비대, 잡음이 확인됩니다.    - 수술적인 교정이 필요한 상태이며, 정확한 관의 사이즈 및 위치확인을 위해 CT 촬영이 필요함    - 외과적인 결찰은 대략 250~300정도, 혈관으로 접근해서 coiling하는 방법으로 할때는 대략 400~500정도 나올수 있다고 설명드렸습니다.    - 보호자분 수술의 위험성과 비용으로 인해 일단 고민해보신다고 합니다.      proBNP검사결과 나오면 안내해드린다고 말씀드렸습니다.       &lt;의뢰병원 원장님이 통화가 되지않아서 문자남겨드렸습니다&gt;    안녕하세요? VIP동물병원의 아재곤원장입니다. 의뢰보내주셨던 모모라는 아이는 심장검사상 PDA로 진단이 되었습니다. 보호자분께 수술에 대해 말씀드렸으나 수술의 위험성과 비용때문에 결정을 잘 하지를 못하셨습니다. 일단 ProBNP 의뢰해서 결과나오면 다시 안내드리겠다고 말씀드렸고, 수술에 대한 부분은 다시한번 고민해보시라고 말씀드렸습니다. 모모는 proBNP 검사결과 나오고 보호자분 상담 다시 하고나서 보고서는 발송해드리도록 하겠습니다. 감사합니다.   </t>
  </si>
  <si>
    <t xml:space="preserve">정민영                                  </t>
  </si>
  <si>
    <t xml:space="preserve">퐁당이                                  </t>
  </si>
  <si>
    <t xml:space="preserve">1. 여아중성화 수술  - 중성화 수술 차 내원  - 금식하고 오셨음  - 그동안 식욕 활력 양호하였음    - 마취전 검사: ALT 증가 외 특이사항 없음  - 오후 2:30분 수술 실시  - 마취에서 잘 깨어났음.    - 보호자분 통화  - 내일 오후 3시에 퇴원 예정  </t>
  </si>
  <si>
    <t xml:space="preserve">김계하(ref.이솝)                        </t>
  </si>
  <si>
    <t>위염, 간수치상승</t>
    <phoneticPr fontId="1" type="noConversion"/>
  </si>
  <si>
    <t>기절, 구토, 외음부삼출물</t>
    <phoneticPr fontId="1" type="noConversion"/>
  </si>
  <si>
    <t xml:space="preserve">1.기절, 구토, 외음부 삼출물    - 며칠 전 보호자분 몸살로 앓아누웠을 때 부터 계속 잠만 잠  - 이틀 전 새벽에는 놀다가 기절했음   : 의식 없었으며, 외음부에서 노란 삼출물이 나왔음   : 전조증상 모호하며 금방 깨어나서 잘 다님  - 이후로 위액성 구토 3회 있었으며, 식욕 떨어져서 간식만 먹음  - 어제 정상변 본 이후 변은 없음  - 이물 가능성이 크지는 않으며, 변 교육때문에 식초를 뿌려둔 적이 있었음  - 접종, 예방 완료    o)  - Alert, vital sign 양호  - MM Pink, 5% dehydration  - no murmur/crackles  - 혈액검사상 ALKP 상승 두드러지며 CRP 중등도로 높음  - 영상검사상 위벽의 두드러진 비후와 경미한 위확장 확인됨   : 간 실질 NRF, 소장 NRF,복강 림프절 경미하게 종대됨   : 방광 내 다량의 슬러지 확인됨  - 질 도말검사상   : 다량의 염증세포, 비각화상피, 세균 확인됨  - 소변검사상 심한 세균성 방광염 확인됨    a,p)  - 위염/세균성 방광염에 준해 내복약 처방합니다   : 위염 개선되지 않으면 조영검사/내시경검사 고려   : 세균성 방광염과 관련하여 항감수 의뢰중   : 방광염의 기본 치료기간은 8주이며, 컨트롤 되지 않는다면 구조적 이상 확인 필요  - 기절/간수치상승   : 기절은 단회성의 이벤트이고 증상 모호해서 모니터 하기로 합니다.   : 간수치는 모니터 하되, 개선되지 않으면 간기능검사 필요함   : 재발시에는 PSS 배제 위한 CT 고려중  - 약 먹으면서 증상 개선 없다면 상위검사 및 입원관리를 위해 내원해주세요    * 재검 : 2/11 목   : 간수치, 위벽비후, CRP 리첵    ** 의뢰병원 통화 완료 by 윤  </t>
  </si>
  <si>
    <t xml:space="preserve">조인숙(ref.이솝)                        </t>
  </si>
  <si>
    <t>주저앉음</t>
    <phoneticPr fontId="1" type="noConversion"/>
  </si>
  <si>
    <t xml:space="preserve">1. 골반골절   : 풀어놓고 산책중이었는데 주저앉은 상태로 발견됨    o)  - Depressed, MM pale, CRT 지연  - mild crackles, no murmur   - 양측 후지 proprioception/deep pain (+)  - 방사선상 우측 pubis, 꼬리 골절 확인됨   : 폐야 간질침윤 두드러짐  - 복부초음파 NRF   : 복수 없고 실질장기 intact, 방광 intact  - 혈검상 출혈소견 확인됨    a,p)  - 입원 하 폐출혈/배뇨 모니터 하겠습니다.   : 의뢰병원에서 혈뇨 있었다고 함   : 배뇨 못하는 경우 요도파열 평가 필요할 수 있습니다.  - 매일 방사선 진행할 예정이고, 산소공급 필요한 기간 동안에는 하루 입원 비용이 15-20만원 전후로 발생할 수 있습니다.  - 골절부분에 대해서는 출혈 멎으면 NSAID 계열 진통소염제 처방해서 운동제한 하면서 모니터 할 예정입니다.  - 처음 2,3일간에는 집중 모니터 할 예정이며 상태 급변할 수 있습니다.  - 명절 끼어있어서 환자 상태 빠르게 개선된다 해도 구정 지나고 2/9일이나 되어야 퇴원 가능하겠습니다.   - 면회 원치 않아 매일 전화드리기로 함    * 의뢰병원 전화 완료 by 윤  </t>
  </si>
  <si>
    <t xml:space="preserve">이영식                                  </t>
  </si>
  <si>
    <t xml:space="preserve">볼타                                    </t>
  </si>
  <si>
    <t>Olde English Bulldog(올드 잉글리쉬 불독)</t>
  </si>
  <si>
    <t xml:space="preserve">- 항체가검사  - 식욕, 활력 양호 / 배변, 배뇨 양호  - V/D : None / 기침, 콧물 : None  - 8hr 금식 완료   - 고환양측 하강   - 최근에 약을 먹거나 이상있었던 적은 없음    - No murmur, No crackle   - T(38.7) / P(156) / R(36)  - 항체가 : CPV(6)/CDV(6)  - 중성화수술 진행  - 마취 도입 양호 / 깰때도 양호    </t>
  </si>
  <si>
    <t xml:space="preserve">김향숙                                  </t>
  </si>
  <si>
    <t xml:space="preserve">짱이                                    </t>
  </si>
  <si>
    <t>폐침윤</t>
    <phoneticPr fontId="1" type="noConversion"/>
  </si>
  <si>
    <t xml:space="preserve">1년전부터 북악에서 심장관리 받던아이.  2/1 우측후엽에 침윤생겨 하루 입원하고 안정되었으나 2/4 우측후엽에 폐수종 다시 생겨 오늘까지 입원하였음. 보호자분이 병원 옮기길 원하여 주AH 통해 본원으로 레퍼됨.    &lt;보호자가 기억하는 예전 특이사항&gt;  비장내  mass 있다고 들었음  난소내 mass 있다고 들었음  단백뇨 있다고 들었음.    &lt;본원검사&gt;  BUN 상승.  담석,  VHS 11.5  전해질 하락  우측후엽 침윤    소화기 증상 없음.  식욕양호.  체중만 감소됨.  HW 여름에만 예방. (2015.6 사상충 검사)    12월부터 imidapril 투약후 음수량이 많이 늘어났다고 함.    유산균, 헤파카디오 투약중.    hand feeding.  이불 충분히 넣어주세요.    - BP(100), 심박수 180    </t>
  </si>
  <si>
    <t xml:space="preserve">최진선(ref.호)                          </t>
  </si>
  <si>
    <t>결막부종</t>
    <phoneticPr fontId="1" type="noConversion"/>
  </si>
  <si>
    <t>교상</t>
    <phoneticPr fontId="1" type="noConversion"/>
  </si>
  <si>
    <t xml:space="preserve">400,000원 선납하셨습니다 - 세익    1. 교상  H)  - 산책 중 교상.(큰 허스키와 만난 후 1시간 산책 후)  - 접종/심장 사상충 예방 완료.  - 구토/설사 없음.  - 어제 저녁에 밥 먹음.  - 평소 치료 받던 질병 없음.    S)  - 우안 결막 부종 및 출혈.  - 전안방 출혈.  - 우측 시력 소실.    O)  - 마취전 검사상 특이사항 없음.    A&amp;P)  - 아이가 통증을 느껴서 마취 후 안구 상태 확인하기로 함.  - 결막은 심하게 붓고 손상입었지만, 각막부분은 상처 보이지 않음.  - 안구 부종 가라앉히고, 눈 안정화 후 눈 상태 다시 체크할 예정.    [ 의뢰 병원 통화 ]  - 외과적인 치료보다 입원하에 내과적인 치료로 이어간다고 설명 드림.  </t>
  </si>
  <si>
    <t xml:space="preserve">박정인(ref.주)                          </t>
  </si>
  <si>
    <t>안검경련</t>
    <phoneticPr fontId="1" type="noConversion"/>
  </si>
  <si>
    <t xml:space="preserve">S)  주 동물병원 의뢰.   결막염 치료 경험은 있음.   좌측 눈 더 뿌옇고, 눈꼽 많이 진행.   오늘부터 눈 못뜨는것 발견하심. 눈 만질때 싫어함.  유선종양 수술경험. (1년전 )  췌장 수치 약간 높음. - 임상증상 없음.   오늘아침까지 식욕 양호.  PU/PD/PP    O)  no murmur / BCS 2/9 / Cachexia / dehydration 5~8%  BT normal  severe periodontitis  OD - mature cataract  OS - cataract, corneal edema, corneal ulcer, decementocele, corneal vacularization  IOP - OD 18 / OS 35~45 (각막부종부위)  형광염색 - positive  혈검 - BUN high (61), ALB (2.5) anemia (28%), leukocytosis  Rad - NSF    A)  - 혈검상 정확한 문제점은 발견되지 않으나 신장, 간 등의 감별 위해 복부 초음파와 소변검사 진행이 필요할 것으로 보입니다.   - 혈검상에서는 뚜렷하지 않으나 쿠싱도 의심되는 상황이므로 상위검사에 따라 호르몬 검사 진행도 고려해볼 수 있습니다.  - 안과 치료는 현재 긍정적이지 않습니다. 안약과 결막플랩을 고려해볼 수 있으나 호전될 수 있는 여부는 분명하지 않아 치료 중 안구적출도 가능한 상황입니다.  - 아이 건강상태가 양호하지 않아 일단 안약 처치 및 대증처치 후 3일뒤 다시한번 외과치료 여부에 대해 결정하기로 함.     P)  - 항생안약 (토브라 / 오플로) - 6회  - 궤양안약 4회  - 인공눈물 6회  - 인공눈물젤 2회  - 빈혈위해 철분제 처방.   - 혈검상 문제있는 수치들이 언제부터 문제인지 얼마나 빠른속도로 증가 및 감소될지 모르기 때문에 집에서 모니터링 하면서 문제 있을시 바로 내원하실것 당부드림.     ** 다음내원일 : 2/9  - 안과재진 / 검사진행여부 결정 및 외과치료진행여부상담.    </t>
  </si>
  <si>
    <t xml:space="preserve">김영                                    </t>
  </si>
  <si>
    <t xml:space="preserve">군                                      </t>
  </si>
  <si>
    <t xml:space="preserve">- 금식 확인.  - 마취 전 검사상 특이사항 없음.  - 양측 완전 잠복 수술 진행.  - 문자 발송  [군 보호자님. VIP 동물병원 수의사 이주영입니다. 아이 수술을 잘 끝났습니다. 아이는 마취에서 회복중입니다. 내일 오후 2시 이후 편하신 시간에 퇴원시키러 오시면 되겠습니다.]    </t>
  </si>
  <si>
    <t xml:space="preserve">김미라                                  </t>
  </si>
  <si>
    <t xml:space="preserve">리키                                    </t>
  </si>
  <si>
    <t>식욕부진</t>
    <phoneticPr fontId="1" type="noConversion"/>
  </si>
  <si>
    <t xml:space="preserve">C:C - 검진(식욕부진)    S)  - 3일간 다른곳에 갔었는데 스트레스 때문인지 잘 안먹었다고 함  - 심장사상충, 추가접종 진행 안하고 계심  - 구토, 설사는 없음  - 사료와 껌 이외 음식 주고계심  - 애기때 이후로 병원에 온적이 없어서 간단한 검진 원하심    O)  - alert  - HCT 65%, Na 150(약간 높음)  - Crea 1.6 정상이지만 조금 높은편  - HW 음성, 항체가 양호함    A)  - 심리적인 문제로 인한 식욕부진(매우 소심한 성격)  - 3일간 잘 안먹어서 혈액검사상 탈수가 나타남  - 항체가 양호한 종합백신 이외의 추가접종과 심장사상충 예방 필요    P)  - 추가접종(코로나, 켄넬), 심장사상충 예방 진행  - 원래 집으로 가서 심리적인 안정을 취하게 해주고, 밥과 물을 먹게해서 탈수 교정해야함 -&gt; 계속 안먹으면 수액치료 필요  - Crea 수치가 약간 높으므로 초음파, 뇨검사 등 신장관련 검사 조만간 받아보실 것  </t>
  </si>
  <si>
    <t xml:space="preserve">이해지                                  </t>
  </si>
  <si>
    <t xml:space="preserve">옥자                                    </t>
  </si>
  <si>
    <t xml:space="preserve">차트 수정완료    S)  - 생애 첫 외출.  - 백신 접종 전혀 안됨.   - 특이 임상증상 없었음.     O)  - 혈검상 moderate dehydration / glu high    A&amp;P)  - 술전 후 수액처치  - 술전 항생제처치  - 술부 벳본드 봉합.   </t>
  </si>
  <si>
    <t xml:space="preserve">담비                                    </t>
  </si>
  <si>
    <t>CT&amp;내시경위해 내원, 차트 내용 부족</t>
    <phoneticPr fontId="1" type="noConversion"/>
  </si>
  <si>
    <t xml:space="preserve">내시경 및 CT촬영    4시반까지 데리러 오시고 월요일 저녁 7시에 장안동에서 결과 상담 받기로 함.     [CT, US 검사 by Hyuna]  - 사내공유-2차진료보고서-VIP CT 보고서 폴더 내 소견서 보관  </t>
  </si>
  <si>
    <t xml:space="preserve">박소진                                  </t>
  </si>
  <si>
    <t>불안증</t>
    <phoneticPr fontId="1" type="noConversion"/>
  </si>
  <si>
    <t xml:space="preserve">고개를 까딱 거리고, 불안해하고, 잠을잘 못자요  접종한지 7일정도 되었어요    S)  - 인플루엔자 2차 접종 한지 7일정도경과.  - 접종 후 불안증상보이기 시작.     고개를 까딱거리는 틱증상 / 평소와 보행자세 다름 / 엉덩이 치켜드는 증상보임.     밤에 잠을 못자고, 통증호소.  - 언제 발생한지 알수는 없으나 애드보킷 도포한 자리에 원형탈모. 발적증상은 없음.     O)  - 체온정상  - 청진상 특이사항없음.  - 복통없음.   - 간헐적 틱증상 확인.  - 사지 강직성 보행. 비틀거림은 없음.  - PLR normal / 안구진탕 없음.  - 신경반사 dull하지 않음. deep pain에 대한 반응이 좋지도 않고 나쁘지도 않음.   - 통증호소부위 없음.  - 천공열림.   - 혈검 : 특이사항없음.   - 방사선상 특이사항없음.     A&amp;P)  - ddx. CDV, hydrocephalus, 다른 뇌질환, 비특이적 스트레스 장애  - MRI로 뇌질환 여부를 감별할 필요가 있을 것으로 보이나 원인이 안나올 수도 있음.   헬릭스 안내드렸으며 아직 생각해보고 직접 전화하고 가시겠다고 하시어 결정되면 전화달라고 말씀드림. (헬릭스로 검사결과 전송해야함)  - 진통제만 처방해드리고, 신경증상일 경우 증상이 점점 악화될 수 있음 말씀드림.      </t>
  </si>
  <si>
    <t xml:space="preserve">신범철                                  </t>
  </si>
  <si>
    <t xml:space="preserve">봉설                                    </t>
  </si>
  <si>
    <t>비루</t>
    <phoneticPr fontId="1" type="noConversion"/>
  </si>
  <si>
    <t xml:space="preserve">  콧물 예전처럼 많이남.   - 혈액도 약간 섞인 비루.   식욕 활력 모두 양호함.     안녕하세요. 수의사 김수정입니다. 지금 봉설이 CT검사 진행될 예정입니다. 안전히 검사가 잘 끝날 수 있도록 최선을 다하겠습니다.     항체가검사 : 6/1/6    [CT검사 by Hyuna]  Findings  1. 양측 비도 내의 액체 저류 및 비갑개의 정상구조 소실 관찰됨 / 전두동 및 비인두 내 액체 저류   2. 구개골 중앙 부분의 용해가 관찰되나 경구개의 결손에 의한 oronasal fistula는 관찰되지 않음  3. 우측 고실 내 액체 저류가 관찰됨 (좌측 고실 내 미약한 액체 저류도 관찰됨)  Imaging Dx &amp; DDx  - Severe rhinosinusitis  - Bulla effusion / Otitis media  Comment  - 우측 고실 벽의 비후나 골변형이 관찰되지 않아 중이염 보다는 duct의 폐쇄에 의한 bulla effusion의 가능성이 높으나 편측성인 점과 비염의 심각도를 고려할 때 중이염을 배제할 수 없습니다.   </t>
  </si>
  <si>
    <t xml:space="preserve">이은정                                  </t>
  </si>
  <si>
    <t>자궁수종</t>
    <phoneticPr fontId="1" type="noConversion"/>
  </si>
  <si>
    <t xml:space="preserve">100만원 결제완료_효정    1. 유선종양 상담 및 수술 차 내원  - 아이 데리고 오셨음  - 수술하시러 내원하셨고 검사 후 다시 상담하기로 함    - Alert, BT 38.9, BCS 3/9  - no murmur  - cbc: WBC (22.8) HCT (42) PLT (637)   - chem: amyl (2390) lipase (&gt;6000)  - 초음파: 담석, 췌장염, 양측 신장 결석, 자궁 내 hypoechoic한 액체 가득 차있음,  장염 의심 소견 보임    - 유선종양 및 중성화수술 같이 진행하기로 함  - 비용 부담이 심하셔서 입원기간을 줄이고 그 후 통원치료 하기로 함  - 3일 입원 예정      OP- bilateral total mastectomy, scaling     Anesth) premed- cefazolin, butorphanol, midazolam, induction- propofol, main- isoflurane, postop- flumazenil IV, TLK, cefazolin, 냉찜질      OP view_ 좌측 1-3번 유선에 10cm 이상의 massive mass. 우측 및 아래쪽 유선에 전반적으로 diffuse 한 mass 다수 존재     M plasty + releasing incision (좌측 massive mass 제거시 marginal resection. skin tension때문에 wide resection 할 수 없음)        양측 자궁각 확장- brownish 한 장액성 삼출물 확인       조직검사 IDEXX 의뢰. 악성여부, 종양의 종류에 따라 주위 조직 및 다른 장기의 전이 가능성 높음.   </t>
  </si>
  <si>
    <t xml:space="preserve">염정아                                  </t>
  </si>
  <si>
    <t xml:space="preserve">259,500원 수납- 승희2/11    CC : 식욕부진, 구토    S  -4일전부터 식욕부진, 구토  -2일전 타병원 진료 후 주사 및 내복약 처방  -현재 식욕절폐, 구토 / 설사 1회  -기초접종 완료  -4일전 친척동생이 왔었으나 큰 스트레스는 아니었을 듯  -원래 소심한 성격    O  -움직임과 의식은 양호  -복부촉진시 특이사항 없음  -구강검사 이상없음  -혈검 : 고인혈증  -방사선 : NRF  -항체가 : 범백, 칼리시 항체는 충분 / 허피스 항체 부족    A &amp; P  -Gastritis에 준해서 입원치료  -설사 보일 시 범백검사 할 수 있음    * 금일 진료비 수납완료    </t>
  </si>
  <si>
    <t xml:space="preserve">김재연                                  </t>
  </si>
  <si>
    <t xml:space="preserve">1. 남아중성화   : 마취전 검사에서 특이사항 없음   : 엘리자베스 칼라 집에 있어서 처방하지 않음   : 회북 후 귀가함   : 내일 후처치, 2/27일 발사  </t>
  </si>
  <si>
    <t xml:space="preserve">정문숙(ref.이솝)                        </t>
  </si>
  <si>
    <t xml:space="preserve">막둥                                    </t>
  </si>
  <si>
    <t xml:space="preserve">- 메세지 발송  [이솝 동물병원 원장님. VIP  동물병원 수의사 이주영입니다. 정문숙님 막둥이 금일 내원하여 마취 전 검사상 특이사항이 보이지 않아 중성화 수술 진행하였습니다. 상악 송곳니 유치 2개와 하악 어금니 유치 2개가 남아있었습니다. 보호자분께 여줘보았으나, 지금 유치들이 빠지고 있어서 조금 더 지켜보신 후에 안 빠지면 발치하시길 원하셨습니다. 금일 퇴원 시 귀원 여부 확인 후 다시 연락 드리겠습니다.]    [ 이솝 동물병원장님. VIP </t>
  </si>
  <si>
    <t xml:space="preserve">김호정                                  </t>
  </si>
  <si>
    <t>피부종양술전검사</t>
    <phoneticPr fontId="1" type="noConversion"/>
  </si>
  <si>
    <t>- 절식 후 내원  - 동생분이 데리고 오심  - 원 보호자님과 전화 통화 : 좌측 전지 병변 부위 조직검사시 봉합 불가할 수 있으며, 지속 출혈 가능, 또한 종양 종류 모르는 상태로 쇼크사도 가능, 동의하에 진행, 검사 끝나면 연락드리기로 함  - 마취 동의서는 양이 데려오신 동생분이 작성    **  - CBC : WBC 1만 5천, HCT 35%, PLT 양호  - 전해질 : 양호  - 종합혈청 :  Crea 2.4 외 수치 양호함  - 복부 초음</t>
  </si>
  <si>
    <t xml:space="preserve">조예은                                  </t>
  </si>
  <si>
    <t>식욕없음, 혈뇨, 창백</t>
    <phoneticPr fontId="1" type="noConversion"/>
  </si>
  <si>
    <t xml:space="preserve">  CC: 혈뇨    S)  - 12월달에 동거견 크림이와 하늘이 샵에서 분양받았고, 하늘이 cpv 진단 받고, 밍키로 바꿔서 데리고 오심(밍키를 3주가량 키웠다고 하심)  - 한달가량 전에 데리고 옴  - 올때부터 체격이 개월수에 비하여 매우 작은편이었고, 모량도 적은편이었음  - 식이량은 1일 2회 종이컵 2/3컵 가량 주나, 동거견 크림이와 함께 먹고 있어서 정확히 얼마나 먹는지는 모름  - 활력 좋았으나, 3일가량 전부터 식욕, 활력이 조금씩 떨어지는 것 처럼 느껴졌으며, 잇몸색깔이 창백했음  - 식욕 없고, 오늘 걷다가 휘청거리면서 쓰러지고, 내원 한시간 전 혈뇨 봄  - 양파, 짜장면 등의 음식등은 먹인 적 없음  - 구토 없음  - 오늘까지 정상변 확인됨  - 샵에서 접종 5차까지 완료했다고 들음  - 호흡기 증상 있음    O)  - Depressed  - MM: pale  - vital sign 양호  - WBC(29.2), HCT(11.9), PLT(144)  - BUN(30), T.bil(1.3)  - Lactate(2.1)  - 방사선 상, 소간증      [보호자 상담 by 조]  - 현재 아이가 보이는 혈뇨의 경우 비뇨생식기 국한된 문제가 아니라, 점막 창백한 상태로 보아 전신적 질병이 원인일 가능성이 높음  - 아이가 개월수에 비하여, 체격 매우 작은 아이라서 선천적인 질병일 가능성 있음  - 혈액 검사상, 빈혈 심한 상태이므로 입원하에 수액처치하에 상태 모니터링 하며, 주간 중 수혈 예정  - 수혈 후 추가적인 검사 진행  - 오늘까지 검사, 입원 후 수혈 진행하면 비용 70만원 중반 가량 예상 되며, 추가검사 진행시에는 비용 추가됨  - 보호자분 월급이 이틀후에 나와서, 이틀후에 결제 함께 진행하신다고 함  - 면역매개성 용혈성빈혈, PSS등 가능성이 있으나, 현재까지 검사에서는 특별한 원인은 보이지 않음      [야간 by 조]  - 캔사료에 식욕 좋음  - 혈뇨 1회  - RR(30)      [ 주간 by 주영 ]  - 소변 양상 호전중.  - 컨디션 비슷한 상태    [ 보호자 상담 by 주영 ]  - 수혈을 결정하였으나, 지금 당장 혈액을 구할 수 없는 상태.  - 수혈 전 검사 필요성 설명드림.  - 수혈 후 컨디션 올린다음 검사 진행하기 원하심.  - 공혈견의 있는 병원에 가셔서 수혈을 하는 것이 좋을 거 같다고 설명드림.  - 아니면 다음주 월요일에 수혈 가능할 거 같다고 설명드림.  - 일단 병원에 입원 후 월요일에 검사 진행 후 수혈 진행하시길 원하심.  - 그 동안에라도 문제 생길 가능성 설명드림.        </t>
  </si>
  <si>
    <t xml:space="preserve">김보경*7                                </t>
  </si>
  <si>
    <t xml:space="preserve">호제                                    </t>
  </si>
  <si>
    <t xml:space="preserve">S)  - 친구분 강아지가 다른 병원에서 중성화와 항문낭제거술 같이 진행하셨다고 들어 궁금해하셔서 두가지 같이 진행할 경우 마취방법에서 차이가 나며 항문낭이 정상일 경우에는 굳이 제거를 권해드리지 않는다고 설명드렸으며, 비용도 대략 70-80만원 정도 된다고 말쓰드림  - 금일 남아중성화만 진행하시기로 함  - 컨디션 양호, 식욕, 배변/배뇨 양호  - 최근들어 마킹 시작함    O)  - TPR: 양호  - 혈검: mild leukocytosis (WBC 14.3)    - 마취/수술 무사히 진행됨    P)  - 저녁 8시 퇴원  : 보호자 지침서 및 소독약 나갔으며, 내일 저녁 7시 이후에 내원하셔서 후처치 진행예정  : 후처치 이후 소독 하루 2회 진행하시면 된다고 설명드림  : 넥칼라 10cm 드렸는데, 혹시 술부 핥는 경우 12.5cm로 교체해드린다고 말씀드림    </t>
  </si>
  <si>
    <t xml:space="preserve">박미래                                  </t>
  </si>
  <si>
    <t>부신종양</t>
    <phoneticPr fontId="1" type="noConversion"/>
  </si>
  <si>
    <t>켁켁거림, 식욕저하, 다음다뇨</t>
    <phoneticPr fontId="1" type="noConversion"/>
  </si>
  <si>
    <t xml:space="preserve">1. 켁켁거린다고 하여 내원  - 어제부터 갑자기 목에 뭐가 걸린 것처럼 켁켁거린다고 함  - 최근들어 식욕이 줄어들고 검은 변 봤다고 함  - 1년 전부터 체중이 늘기 시작하였고 다음다뇨 보였다고 함  - 흥분 시 켁켁거리는 것이 더 심하다고 함  - 전반적인 검사 차 내원    - Alert  - 청진 이상없음  - CBC: HCT 39.4 PLT 596  - Chem: Glu 442   - 뇨검사: 요당 500 ketone ++ pH 6 뇨비중 1.035 단백뇨 ++  - 초음파: 좌측 부신에 mass 확인됨, hepatomegaly    - ddx 부신종양 dka 당뇨 쿠싱    - 금일 입원하여 수액맞으면서 혈당 모니터링 후  내일 호르몬 검사 진행하기로 함.  </t>
  </si>
  <si>
    <t xml:space="preserve">제민정                                  </t>
  </si>
  <si>
    <t xml:space="preserve">살구                                    </t>
  </si>
  <si>
    <t>구내염</t>
    <phoneticPr fontId="1" type="noConversion"/>
  </si>
  <si>
    <t xml:space="preserve">* 50,000원 선납하심    1. 입 안 염증 심해서 내원  - 지인한테 분양받았고 키우신지 4개월 되셨음  - 원래부터 조금 그랬으나 최근들어 더 심해보인다고 함  - 침을 얼마전부터 누렇고 찐득찐득하게 흘린다고 함  - 인중이 찢어져보이고 아랫쪽 송곳니 닿는 부분  염증 및 출혈  - 다른 병원에서 눈도 안 좋다고 설명들으셨고 안약 넣어주셨음  - 눈곱은 조금 끼는편   - 왼쪽 전지 발목 부분 예전부터 부러져 보인다고 함  - 식욕은 있으나 아파서 잘 먹지 못함  - 접종 확실하지 않음  - 예전부터 많이 누워있고 조용한 스타일임  - 전반적인 검사 차 내원    - Depressed, BCS 3/9  - 탈수 7%  - BT 39.2 청진 이상없음  - hypersalivation  - 아랫쪽 송곳니 닿는 부분 찢어지고 염증확인됨  - 구취 심하고 입 안쪽 궤양 있음 혀를 안으로 집어넣지 못함  - 3안검 자주 노출되어 있음  - 좌측 전지 발목 부분이 꺾인 상태로 부러져 어긋나서 붙어있는 것으로 보임    - 입과 관련한 치료 및 검사만 원하심  - PCR/잇몸 조직검사 안내  - 전발치 원치 않으심    - 탈수교정 및 검사 후 다음주 화/수요일 사이에 스케일링, 검사 진행하기로 함  - 당분간 입원하기로 하였으며 비용 100정도 안내하였음  </t>
  </si>
  <si>
    <t xml:space="preserve">강한을                                  </t>
  </si>
  <si>
    <t xml:space="preserve">    술전검사 특이사항 없음.     수술 진행.   마취 회복 약간 느리나 원활함.     내일 3시 환묘복 입고 퇴원예정.     </t>
  </si>
  <si>
    <t xml:space="preserve">윤서영                                  </t>
  </si>
  <si>
    <t xml:space="preserve">동이                                    </t>
  </si>
  <si>
    <t>농성 비루, 기침, 기력저하, 식욕저하</t>
    <phoneticPr fontId="1" type="noConversion"/>
  </si>
  <si>
    <t xml:space="preserve">S  -호흡기증상과 식욕부진이 더욱 심해져 내원하심  -샵에서 분양 이후 증상 발생한 점과 현재 농성비루, 기침, 기력저하, 탈수 등의 증상은 호흡기전염성질환을 의심케 함  -일전에 CDV, CIV 키트검사 음성이었으다 다시 검사하기로 함    O  -CDV, CIV : all negative  -혈검 : 빈혈, 전해질불균형, 저혈당, CRP상승  -방사선 : 전엽 폐침윤    A  -폐렴    Tx  -20% dex 1ml IV  -산소공급    P  -보호자 상의결과 분양받은 샵에서 치료하기로 결정함  -검사기록 아래 이메일로 발송함  -email : dbs3797@naver.com  </t>
  </si>
  <si>
    <t xml:space="preserve">신정원                                  </t>
  </si>
  <si>
    <t xml:space="preserve">400,000원 수납-승희  1. 여아중성화 수술  - 금식되었음  - 식욕 활력 양호  - 배변 배뇨 양호하였음    - 마취전 검사 양호  - 오후 4:00 OHE 실시, 특이사항 없었음    - 내일 오후 4-5시 퇴원예정  - 환묘복으로 해드리기로 함    - 문자 발송  [두부 보호자님. VIP 동물 의료 센터입니다. 두부 수술 잘 끝나서 연락 드렸습니다. 전화 받지 않으셔서 문자 남겨 드립니다. 아이는 마취에서도 잘 회복중에 있습니다. 문의사항 있으시면 병원으로 연락 주시기 바랍니다.]  </t>
  </si>
  <si>
    <t xml:space="preserve">1. 여아 중성화  - 구토 설사 등의 증상 없었음  - 식욕 활력 배변 배뇨 양호  - 금식시키고 오셨음    - 마취전검사: 양호  - PM 5:00 수술 시작: OHE  - PM 6:00 수술 종료 및 마취 회복    - 보호자분 전화드림  - 내일 오후 7:00 퇴원 예정  - 환묘복  </t>
  </si>
  <si>
    <t>식욕부진, 기력저하, 설사</t>
    <phoneticPr fontId="1" type="noConversion"/>
  </si>
  <si>
    <t xml:space="preserve">363,500원 결제완료    CC : 기력저하로 응급내원    S  -10일쯤 펫샵에서 분양 : 활발했음  -11일 구토  -12일 쓰러져있어서 진료 : 저혈당쇼크/ 파보,코로나 음성/ 구토 있었음  -13일 회복되어 목욕  -14일 식욕부진, 기력저하, 설사  -1차접종 했다고 함    O  -mental(coma) / PLR(-) / 연하반사(-) / 장액성비루  -BT(low) HR(180) RR(18) BG(60) lactate(3.0)  -CPV(+) CCV(-) Giardia(-) CIV(-) CDV(-)  -혈검 : leukopenia, hypoglycemia, high Lactate    A  -CPV infection  -hypovolemic, hypoglycemic shock    P  -입원하여 치료 진행    [주간 by 신]  -주간에 구토 1회, 혈액성 설사 여러차례  -연하반사 돌아옴  -저녁부터 조금씩 움직임이 생기고 일어나서 물도 먹음  -저녁혈당(62) / 20% dex 1ml 경구투여  </t>
  </si>
  <si>
    <t xml:space="preserve">설민숙(Ref.성현)                        </t>
  </si>
  <si>
    <t xml:space="preserve">백돌이                                  </t>
  </si>
  <si>
    <t>혈뇨, 양파섭취</t>
    <phoneticPr fontId="1" type="noConversion"/>
  </si>
  <si>
    <t xml:space="preserve">1. 혈뇨  - 저번주 토요일 오전부터 혈뇨 계속 보는 중  - 간짜장 한 그릇 다 주셨음 (양파 많이 먹은 듯)  - 식욕 배변 양호 활력은 집에서 조금 떨어진 듯 보였으나      밖에 나오면 활력 좋다고 함  - 혈뇨 양상은 개선되지 않음  - 이번달 까지 심장사상충 및 접종 꾸준히 하셨음   - 실내에서 키우심  - 일주일에 2-3회 산책시키시는 중  - 오줌을 힘들게 싸거나 물을 많이 마시는 등의 증상 없었음    - Alert, 5-7% 탈수  - BCS 5/9   - 청진 이상없음. 복부 팽만  - 혈색소뇨, 용혈된 혈액 확인됨  - CBC: HCT (39) HGB (12.8)  - 혈액도말검사: spherocyte, heinz body, acanthocytosis  - Chem: TP (9.5) ALB (5.0) Tbil (5.0)  - 췌장염: 음성  - 혈액형검사: 1.2  - 방사선 및 초음파는 통증이 심하여 진행하지 못함    - onion toxicosis  - 출혈, 탈수 및 빈혈 있음  - 입원 처치하여 탈수교정 및 응급 시 수혈까지 진행될 수 있다고 설명  - 보통 양파 섭취 후 1주일정도까지 증상이 나타나는 경우 있다고 설명  - 입원 비용 하루에 20 전후가 될 것이며 금일 진행하지 못한  검사는 추후 실시할 수 있다고 설명       * 의뢰병원 원장님과 통화하여 지금 상황 안내하였습니다.    </t>
  </si>
  <si>
    <t xml:space="preserve">강온유(ref.큐)                          </t>
  </si>
  <si>
    <t xml:space="preserve">쫑이                                    </t>
  </si>
  <si>
    <t>구토, 기력저하, 식욕저하</t>
    <phoneticPr fontId="1" type="noConversion"/>
  </si>
  <si>
    <t xml:space="preserve">329,500원 결제완료 _ 효정    CC : 구토    S  -보호자께서 2년전 입대하면서 집에서 관리가 잘 안되었다고 함  -얼마전 전역하셨는데 체중이 매우 감소하였고, 식욕도 예전보다 줄었다고 함 (원래 3~4kg)  -3주전부터 핸드피딩으로만 먹음  -2주전부터 맛난것만 약간 먹고 거의 안먹음  -1주전부터 먹으면 구토, 기력저하, 식욕절폐  -최근 배변이 없음  -Diet : 내츄럴코어, table food  -예방접종(-) / 사상충예방(-)    O  -T(37.4) P(168) R(16) / 10% dehydration / pale MM  -CBC : anemai  -Chem : 전해질불균형 / high BUN/CREA ratio  -cPL : 양성  -Cortisol : &gt;10  -방사선 :  aerophagia    A  -pancrreatitis (기저질환이 있을듯)  -addison R/O    P  -입원치료  -내일 장내 가스 빠진 후 초음파 예정  </t>
  </si>
  <si>
    <t xml:space="preserve">금이                                    </t>
  </si>
  <si>
    <t xml:space="preserve">  4~5시까지 데려가시기 원하심.     회사근처는 40만원인데 왜 우리병원은 오십만원이냐고 물어보심    마취전 특이사항 없음.  수술 후 술부 양호.    염증 발생 가능성과 출혈 가능성 안내드림.     45만원에 해드리기로함.     </t>
  </si>
  <si>
    <t xml:space="preserve">오은경                                  </t>
  </si>
  <si>
    <t xml:space="preserve">강이                                    </t>
  </si>
  <si>
    <t>구취, 구강 통증</t>
    <phoneticPr fontId="1" type="noConversion"/>
  </si>
  <si>
    <t xml:space="preserve">300.000원 중간결제     1. 치과치료 차 내원  - 앞니, 송곳니, 작은어금니 없음  - 양치 해주신 적 없음  - 오른쪽 부분을 아파한다고 함  - 입냄새가 매우 심하다고 함  - 치과치료 받으신지 9-10년 되었음  - 식욕 활력 배변 배뇨 양호  - 중성화 수술 외 수술 받으신 적 없음  - 어떠한 질병으로 약 먹고 있는 것 없음    - 209, 309, 310, 409, 410 남아있음  - 모든 치아 calculus/gingiva grade 3  - 뿌리가 녹아있거나 드러나 있음  - 발치 진행하기로 함  - BT 38.7 BP 140 HR 146 RR 52  - CBC: WBC (16.2) PLT (555)  - Chem: Glob      - 남아있는 치아 발치, 목 뒤에 있는 mass 제거    - 주기적으로 치아관리 및 구강소독/내복약 복용  - 집에서 주의해야할 사항 안내  - 일주일 후 재진 예정.    </t>
  </si>
  <si>
    <t xml:space="preserve">남도경                                  </t>
  </si>
  <si>
    <t xml:space="preserve">1. 여아중성화  - 금식시키고 오심  - 접종 다 완료하셨다고 함  - 식욕 활력 양호    - 마취전 검사 특이사항 없음  - 중성화 수술 실시하였고 마취에서 잘 깨어남    - 내일 오후 2시 이후에 퇴원하신다고 함  - 송지은 선생님에게 인계  </t>
  </si>
  <si>
    <t xml:space="preserve">피재숙                                  </t>
  </si>
  <si>
    <t xml:space="preserve">377,000원 결제하심  소독약 집에있으시다고 하셔서 소독약비용빼고결제했습니다     같이 예약한 다른아이는 안데려오셨데요.  라떼만 수술합니다.    S)  - 식욕, 활력 양호 / 배변, 배뇨 양호  - V/D : None / 기침, 콧물 : None  - 특이사항 없음    O)  - T(38.8) / P(180) / R(48)  - 구내염 Mild, 약간의 유선 비대  - CBC : NRF   - S-chem : Glo(5.4)  - Rad : 양측 전엽, 중엽 Mild한 폐침윤 관찰     Sx)  - 마취 도입 양호  - OHE (난소의 발적 및 부종, 자궁의 확장 및 삼출물 다량 존재)   : 자궁축농증에 준하여 수술비용 청구합니다.  - 자궁내혈액점액성 삼출물 다량   - 마취 깰 때 양호    A&amp;P)  - 폐렴 및 자궁축농증에 준하여 치료   - 최소 3일 입원 / 매일 CBC 검사 진행 필요   </t>
  </si>
  <si>
    <t xml:space="preserve">홍현순                                  </t>
  </si>
  <si>
    <t xml:space="preserve">뽀뽀                                    </t>
  </si>
  <si>
    <t>불안, 잔변</t>
    <phoneticPr fontId="1" type="noConversion"/>
  </si>
  <si>
    <t xml:space="preserve">s)- 식욕은 양호. 활력은 저하되어있지는 않지만 가끔씩 꼬리내리고 불안해하는 증상 보임      - 처음변은 괜찮다가 끝으로 갈수록 변상태 묽어지고 잔변증상 보임      - 구토 증상 없음.       - 이물먹었을 가능성 없음.     o) - alert      - 체온 39.1C      - no delayed skin turgo      - 유선 전반적으로 부어있고, 유즙 분비되고 있는 상태      - 분변검사결과, 특이소견 보이지 않음      - 혈액검사결과, 특이소견 보이지 않음. CRP 18.    [복부초음파 by Hyuna]  Findings  - 자궁각의 확장 (좌측 16.6 mm, 우측 13.0 mm)  Imaging Dx &amp; DDx  - Uterine complex (mucometra, hydrometra, pyometra)    P) - 보호자님꼐 현재 뽀뽀는 자궁확장 및 자궁 내 fluid가 차있는 상태이고, 초음파 검사로는 자궁수종, 자궁점액종, 자궁축농증 감별 어려움 말씀드림.       - 하지만 현재 혈액검사상, 염증수치는 정상이므로 일단 응급으로 수술을해야하는 상태는 아니나, 자궁수종도 그대로 방치하면 자궁축농증으로 진행될 수 있으므로 가족분들과 상의후 수술 날짜 결정하시라고 말씀드림.       - 묽은변, 잔변도 자궁확장으로 인한 증상일 수 있음 말씀드림. 일단 3일분 내복약 처방.   </t>
  </si>
  <si>
    <t xml:space="preserve">김윤제                                  </t>
  </si>
  <si>
    <t xml:space="preserve">1. 여중 및 유치발치  - 금식하고 오셨음  - 구토 설사 등 없음  - 식욕 활력 양호    - 마취전 검사: 양호함  - 중성화수술 및 유치발치 실시  504, 604, 704, 804    - 유치 발치 후 hypersalivation  - 보호자분 전화  - 내일 오후 3시 30분-4시 사이에 내원하여  퇴원 예정  - 송지은 선생님에게 인계완료      ** 퇴원하기전에 기본관리 해주세요 감사합니다  </t>
  </si>
  <si>
    <t>중성화수술</t>
    <phoneticPr fontId="1" type="noConversion"/>
  </si>
  <si>
    <t xml:space="preserve">403,000원 결제완료- 승희    1. 여아중성화  - 접종, 항체검사 다른병원에서 다 완료하셨음  - 중성화 수술 차 내원하셨음    - 마취 전 검사 양호  - 아침에 밥 먹이고 오셔서 오후에 들어감    - 내일 오전 10시-11시 사이에 퇴원예정  </t>
  </si>
  <si>
    <t xml:space="preserve">신주영                                  </t>
  </si>
  <si>
    <t xml:space="preserve">영                                      </t>
  </si>
  <si>
    <t xml:space="preserve">450,000원 결제완료     -  금식 확인.  - 혈변 보지 않음.  - 접종 완료.  - 항체가 검사   [1] FPV : 5   [2] FHV : 2   [3] FCV : 0  - 추가 접종이 필요하나, 보호자분께서 발정이 올 거 같다고 걱정하심.  - 수술 후 추가 접종 2회 필요 안내.  </t>
  </si>
  <si>
    <t xml:space="preserve">윤선미                                  </t>
  </si>
  <si>
    <t xml:space="preserve">예꼬                                    </t>
  </si>
  <si>
    <t xml:space="preserve">- 식욕, 활력 양호 / 배변, 배뇨 양호  - V/D : None / 기침, 콧물  - 8hr 금식 / 새벽에 음수    - 전에 2마리가 다 수술하다가 잘못되서, 불안감이 있으심    - T(39.1) / P(132) / R(36)  - No murmur / No crackle  - CBC : NRF / S-chem : NRF  - Rad : NRF    - 마취도입 및 마취회복 양호  - 마취 깨면서 Hypersalivation 존재    </t>
  </si>
  <si>
    <t>구토, 설사, 기력저하</t>
    <phoneticPr fontId="1" type="noConversion"/>
  </si>
  <si>
    <t xml:space="preserve">S)  아침까지 잘먹음.  오후에 구토 3회- 위액 / 수양성 설사. - 1회 후 바로 내원하심. / 기력없음.   평소 변비 있었음.   예방접종 - 사상충 예방 요즘에 안했고, 추가접종 안되어있음.  원래 캔사료 급여중.   crea : 1.9 / BUN 정상 상한선.   헤어볼컨트롤 안해주심.   이물 가능성 적음.   평소 호흡소리가 거친편.    O)  BT 39.6  청진 비만으로 어려움.   혈검 : Glu high (309) / Crea mild high (1.7) / P mild low (2.7)           dehydration (50%) / K mild low (3.5)  fPL : negative  Rad   : chest - 폐야가 지저분하고, 우측 심장 비대 소견 보임.             -&gt; 흉부 지방때문일 수도 있으나 심장 초음파로 확인 필요.  : abdom - 위장내 가스 외 특이사항 없음.      A&amp;P)  - kit4Cat을 이용해서 소변 가져오시면 소변검사 진행하기로.   : 소변검사시 뇨당이 나올 경우 fructosamine 검사 진행합니다.   : 뇨비중 낮으면 SDMA 검사 &amp; UPC 검사 진행합니다.   - 심장초음파 검사에서 약간의 문제라도 보일 경우 proBNP 검사 함께 진행.  - 진료 후 약 1회 먹여드리며 약먹는 교육진행.  - 내일도 안먹고 구토, 설사 이어지면 초음파 등의 상위검사 진행하면서 입원 치료 진행 예정.   - 더 필요한 검사 : 초음파, 심장사상충항원항체검사, 소변검사  </t>
  </si>
  <si>
    <t xml:space="preserve">박정석                                  </t>
  </si>
  <si>
    <t xml:space="preserve">비타                                    </t>
  </si>
  <si>
    <t>기력저하, 비틀거림</t>
    <phoneticPr fontId="1" type="noConversion"/>
  </si>
  <si>
    <t xml:space="preserve">CC : 비틀거림    S)  - 병원 오기까진, 식욕, 활력 양호 / 배변, 배뇨 양호  - 원래 많이 안먹는 편 / 오늘 오후 5-6쯤 간식 줬을때 잘 먹었음  - 오늘 갑자기 비틀거리기 시작, 조금 집안이 추웠음  - 3년전에도 비슷하게 비틀거리는 증상 있었음, 지역 병원에서 치석제거 후 괜찮아졌었음   - 다른 기저 질환없이 건강 했음  - 보호자분 외출 많으시어, 문진상 비타에 대한 정보 부족  - 의식 양호 했음 / 보호자분께서 불러도 못걸었음  - 일어설 힘은 있으나 걷질 못하는 현상  - 호흡은 조금 느린듯 하다고 하심    O)  - Alert / PLR(+), Menance(+) / Severe한 Shivering  - T(low) / P(96) / R(24) / Femoral pulse(-)  - Glu(180) / Lactate(2.9)  - Heating 하면서 T(35.4) / 수액 및 처치 진행 BP(100)  - CBC : NRF  - S-chem : NRF    A&amp;P)  - 저체온증 / 신경증상  - 저체온증으로 인한, Weakness, Ataxia 가능성 존재  - 저체온증 오기전부터 신경증상 이 있었을 가능성 있기 때문에, 신경계 검사 진행의 필요성 안내  - 입원하 수액처치 및 체온유지 등 Vital sign 안정화 / 신경증상 모니터링    ** 오늘 초진이었으나, 다른 보호자분께서 연락오셔서, 자기가 소개시켜준거라고, 잘 살펴봐 달라고 부탁하심. 아원장님 말씀하셨고, 팀장님 이상으로 주치의 정해달라고 부탁  </t>
  </si>
  <si>
    <t xml:space="preserve">권준숙                                  </t>
  </si>
  <si>
    <t xml:space="preserve">루                                      </t>
  </si>
  <si>
    <t xml:space="preserve">CC) 남중, 유치 발치   S) NRF   O) TPR-NRF, 청진 NRF, blood work- NRF  A)     castration    유치 발치- 404     - 애드보킷 도포 후 안내사항 전달  </t>
  </si>
  <si>
    <t xml:space="preserve">원진아                                  </t>
  </si>
  <si>
    <t xml:space="preserve">훈                                      </t>
  </si>
  <si>
    <t xml:space="preserve">1. 중성화   : 컨디션 양호함   : 특이사항 없음   : 수술 완료   : 발사 하면서 사상충 예방 할 예정   : 발사할 때 접종일정 설정해야 함  </t>
  </si>
  <si>
    <t xml:space="preserve">둥둥이                                  </t>
  </si>
  <si>
    <t xml:space="preserve">s) - 로얄캐닌 어덜트 사료 급여. 사료에 대해 입이 매우 짧은 편.       - 사료에 간식 섞여줘도 간식만 먹고, 위액 토할떄까지 사료 섭취 안함.      - 하루에 2번씩 나누어서 사료 급여하심.       - 이전에 샘플사료들 급여해보셨는데 전혀 안먹음.       - 영양제는 관절영양제, 피부영양제, 오메가-3먹이고 계심.       - 사람음식은 일체 안주시고 과일은 딸기, 사과, 오이, 당근 급여하심.       - 5일전에 사료 소화 안된거 한번 토해놓음.       - 최근엔 정상적인 갈색변보는데, 스트레스 받으면 묽은변봄.       - 심장사상충은 매달마다 해주심      - 접종 5차까지 done.       - 산책은 하루에 1번정도 40-50분정도 평지에서 해주심. 다리 들거나 아파하는 증상 보인적은 없음      - 가끔씩 침대나 쇼파위에 점프해서 오르락 내리락 함.       - 둥둥이가 피부에 대한 소양감은 보이지 않으나 피부 각질은 전반적으로 있는편.       [건강검진 결과]  o) 신체검사 결과 :   - BP 150bpm. BT 39.4C.  - 청진상 no murmur  - 양쪽 외이도 내 발적, 갈색 귀지소견 보이지 않음  - 치아 전반적으로 깨끗한 상태  - 안압 os 24, od 19. STT os 17, od 14  - 신체검사상 Lt. MPL G3, Rt. MPL G2  - 분변검사 결과 : 특이소견 보이지 않음  - 소변 검사 결과 : 특이소견 보이지 않음  - 혈액검사 결과 : ALT 115.     [복부초음파 by Hyuna]  Findings  1. 담낭 내 소량의 슬러지  2. 방광 내 다량의 슬러지 (벽 비후는 없음)  3. 위장관 운동성 저하    Imaging Dx &amp; DDx  - GB sludge  - UB sludge  - Gastroenteritis    P)  1. 경미한 간수치(ALT) 상승에 대해서는 간보호제 복용 후 일주일후에 수치 재검.    2. 왼쪽 슬개골 내측탈구에 대해서는 수술적 교정이 추천됨. 오른쪽 슬개골 탈구에 대해서는 후지근육량 강화 및 관절보조제 복용등을 통한 관리.   하지만 추후 오른쪽 무릎도 슬개골 탈구가 더 진행되거나 다리를 드는 증상을 동반시, 수술적 교정이 필요 할 수 있음.     3. 초음파 검사 결과, 위장관 운동성 저하 소견 보입니다. 일시적인 스트레스로 인한 소견일 수 있으나, 소화하기쉬운 처방사료 섭취가 추천됩니다.     4. 초음파 검사결과, 방광 내 다량의 슬러지 소견 보이므로, 둥둥이 음수량 늘려주시고 자주 배뇨할 수 있게 유도.    - 일주일후에 간수치 재검 + 슬개골탈구 수술관련해서 외과선생님과 상담예정  </t>
  </si>
  <si>
    <t xml:space="preserve">채선영                                  </t>
  </si>
  <si>
    <t xml:space="preserve">메구                                    </t>
  </si>
  <si>
    <t>콧물, 체중감소</t>
    <phoneticPr fontId="1" type="noConversion"/>
  </si>
  <si>
    <t xml:space="preserve">* 금일 비용 결제완료(380,000원 결제완료)    1. 구조하였는데 얼굴에서 콧물, 고름 등 나온다고 내원하였음  - 작년 9월부터 돌보던 아이  - 1월까지 괜찮았으나 2월초부터  감기기운 있는 것으로 보였음  - 최근에 확인하였을 때 마르고 증상 심해져보여  구조하여 오심  - 길고양이라 아이상태에 대해 잘 모르심  - 식욕  활력 배변 배뇨 등 알지 못하심    - Alert, 5% dehydration  - BT 38.6 HR 150 청진 이상없음  - 식욕 양호  - 양측 결막염, 코 앞부분 딱지 및 궤양,   - CBC: WBC (20.1) PLT (91)  - Chem: Glob (5.8)  - FeLV/FIV: negative  - 항체가 검사: FPV 5.5                       FHV 4.5                      FCV 5    - 명일 PCR 검사 보낼 예정  - FURD 에 준해 치료  - 복부초음파 및 방사선 검사는 내일 진행 예정  - 입원기간 대략 1주일, 하루에 10만원정도 나올 것이라고 설명 (할인 포함하여)  </t>
  </si>
  <si>
    <t xml:space="preserve">윤은경(ref.위드)                        </t>
  </si>
  <si>
    <t xml:space="preserve">복구                                    </t>
  </si>
  <si>
    <t>폐고혈압, 신부전</t>
    <phoneticPr fontId="1" type="noConversion"/>
  </si>
  <si>
    <t>기침</t>
    <phoneticPr fontId="1" type="noConversion"/>
  </si>
  <si>
    <t xml:space="preserve">CC : 기침    S  -6일전부터 갑자기 기침발생  -흥분/시간대 상관없이 발생  -당일 아침 육포형태의 간식 섭취 후 발생했다고 의심하심  -다음날 의뢰병원 진료    :: 방사선 : 방광결석 / 위내이물 없음   :: 덱사주사 및 내복약처방 : theo, PDS(0.25)  -내복약에 반응 없음  -오늘 아침부터 식욕부진  -목에 간식이 걸렸을 가능성 의심해서 의뢰(필요시 내시경 요청)    O  -HR(150) BP(160)  -no murmur, no crackle  -혈검: ALP, ALT, GGT, BUN 상승  -방사선: TC G2 / 경미한 기관지패턴 / 복배상 폐혈관 경미한 확장 / 위내 5cm 직선 이물  -심초 : TR / RVOT 경미한 압박 / 좌심실벽 비후  -buto 주사 후 기침 소실    A &amp; P  1) 기침 DDx : TC / PAH / bronchitis   - 폐고혈압, 기관협착 완화 위한 내복약 처방  2 비대성심근증?   - 현재 관련 증상 없고, 탈수로 인한 가능성도 있어서 상태 회복 후 재검  2) 위내이물   - 최근에 다시 먹은 것으로 보임   - 방사선 재촬영 후 남아있으면 제거   3) CKD 가능성 &amp; 간수치 상승   - 추후 의뢰병원에서 진료 이어가시도록 안내    * 2/28 4시 예약 : 증상확인 / 방사선(이물확인)   </t>
  </si>
  <si>
    <t xml:space="preserve">윤라겸                                  </t>
  </si>
  <si>
    <t xml:space="preserve">마린                                    </t>
  </si>
  <si>
    <t>중성화수술</t>
    <phoneticPr fontId="1" type="noConversion"/>
  </si>
  <si>
    <t xml:space="preserve">몸무게안에서 재주세요    데려오는 중에 심한 저항 있었으며 콧등 열상 생겼었다고 함  원내에서 비출혈/구강출혈 보임  흥분에 의한 객혈 의심되나 청진상 특이사항 없음  원내에서 과도한 흥분증상을 보인것은 아니라서 폐출혈 여부는 불투명하며, 기저질환이 있을 수도 있겠음    금일 빈호흡 너무 심하고 컨디션 좋지 않아 수술 보류  칼맥스 처방합니다  칼맥스 반응 양호하다면 케이지에 아이 넣는 연습 하고 데려오세요  금일 저녁/내일까지 빈호흡 지속되거나 악화시에는 산소공급 필요할 수 있으니 내원 필요합니다.   </t>
  </si>
  <si>
    <t xml:space="preserve">김효은                                  </t>
  </si>
  <si>
    <t xml:space="preserve">180,000 결제완료-승희    수술 후 퍼플캣에서 데려가시니까 . 퍼플캣으로 연락주세요.      몸무게는 안에서 측정해주세요.    - 금식은 확인.  - 미접종.   - 미접종시 위험성 설명드림.  - 마취 전 검사상 특이사항 없음.  - 중성화 진행.  - 2주 뒤 실밥제거.  </t>
  </si>
  <si>
    <t xml:space="preserve">박경욱(ref.이솝)                        </t>
  </si>
  <si>
    <t xml:space="preserve">우기                                    </t>
  </si>
  <si>
    <t>혈토, 식욕부진</t>
    <phoneticPr fontId="1" type="noConversion"/>
  </si>
  <si>
    <t xml:space="preserve">CC : 혈토(블루베리색?)    S  -오늘 아침 혈토 2회 발견  -오늘 배변색이 많이 어두웠음  -오늘 식욕부진 / 음수는 있음  -어제 삼겹살, 두부 섭취  -평소식이 : 일반건사료  -매주 월요일 가족들이 출근하면서 스트레스 때문에 구토한다고 함  -의뢰병원에서 혈검, 영상검사 등 요청하심    O  -신체검사상 NRF  -혈검 : NRF  -혈액도말 : PLT 충분함  -방사선 : NRF    A &amp; P  -경미한 출혈성 위장염  -세레니아 주사  -내복약, sucral 5ml bid 처방  -호전되면 투약 후 의뢰병원으로 귀원하기로 함  -호전되지 않거나 재발하면 내시경검사 및 헬리코박터 검사 예정  </t>
  </si>
  <si>
    <t xml:space="preserve">문미경                                  </t>
  </si>
  <si>
    <t xml:space="preserve">    * 항체가검사  - 작년 9~10월경 길냥이 데려오심  - 접종은 진행하지 않으심  - Parvo(0), Herpes(1), Calici(0)  - 실밥 제거시부터, 접종 3회 진행하기로 함    * 남아중성화  - 술전 검사상, 특이사항 없음  - 일주일 후, 실밥제거 예정    * 다음 내원일 : 3월 8일(실밥제거/1차접종)      안녕하세요 VIP 동물병원 수의사 조승우입니다. 대박이 마취전 혈액검사상, 특이사항은 없으나 항체가 검사상, 항체는 거의 없는 상태입니다.   말씀 드린대로 대박이 두시경 수술 들어갈 예정이며, 술 전에 연락드리도록 하겠습니다. 감사합니다.   </t>
  </si>
  <si>
    <t>빈혈, 백혈구감소증</t>
    <phoneticPr fontId="1" type="noConversion"/>
  </si>
  <si>
    <t>기력저하, 술후염증</t>
    <phoneticPr fontId="1" type="noConversion"/>
  </si>
  <si>
    <t xml:space="preserve">1월초에 다른병원에서 여아 중성화수술을 진행함    - 수술부위에 염증이 생겨서 2차수술 진행함    - 다시 수술부위에 문제가 생겨서 3차수술 진행함    - 3차수술이후에도 술부에서 계속 염증반응이 보임    현재 식욕도 별로 없고, 기력도 떨어진상태.  체중도 많이 빠졌다고 합니다.    1. 술부    - 술부안에서 혈액농성 분비물 나옴    - 술부 아래쪽으로 매우 넓게 피부괴사부위 관찰됨(이미 다 검게 변한상태)    2. 혈액검사    - 혈액검사상 빈혈, 백혈구 감소, 알부민감소, BUN 감소등 전반적인 영양불량의 소견    체력보충과 함께 술부를 매일 소독하면서 변화양상관찰할 예정.   최소 일주일이상 입원하면서 그이후 통원치료할지, 다시 수술적치료를 할지 결정할 예정입니다.    아이가 너무 사나워서 오늘 검사도 진정박스에 넣어서 검사 진행했습니다.  만약 식욕이 없어서 강급을 해야하는데 아이가 협조를 안해준다면 비위관튜브나, 식도튜브를 설치해야할수 있습니다.    </t>
  </si>
  <si>
    <t xml:space="preserve">이현민                                  </t>
  </si>
  <si>
    <t xml:space="preserve">용기                                    </t>
  </si>
  <si>
    <t xml:space="preserve">양측 슬개골탈구 수술 및 남아중성화    </t>
  </si>
  <si>
    <t xml:space="preserve">퍼지                                    </t>
  </si>
  <si>
    <t xml:space="preserve">CC) 이물섭취  H) 오늘 집에 인터넷을 설치했는데  인터넷 설치에 사용된 타카심(호치케스심 보다 약간 큰것)을  먹었다고 함  O) 방사선 촬영 - 타카심으로 추정되는 물질이 3등분되어 위안에서 관찰됨    @ 수술로 제거해야 한다 말씀드리고 수술동의서 받음    @ AM 6:10    - 같이 먹은 알콩이 수술 종료   - 알콩이 먹은 크기로 보아 생각보다 작아서  구토처치로 나올수도 있을것 같아 구토 처치 해보고  안나오면 그때 수술 들어가자 말씀드림   - 구토 처치 실시 : 몇차례의 구토 끝에  1조각 나옴   - 엑스레이 검사 : 나머지 2조각 장내로 내려감    @ AM 7:10 전화통화 -&gt;   - 구토처치로 1개의 조각 나옴   - 나머지 2개는 장내로 내려갔다.   - 알콩이 수술도중 내려갔을 가능성 있다.   - 크키가 크기 않으니 변으로 내려가기를 기다려보고  입원처치 하면서 엑스레이 찍어보자 말씀드림    *퍼지+알콩이 해서 300정도 비용 안내하였음    주간by유진  - 마취전 검사 특이사항 없음  - 오후 2:30분 수술 시작  ㅡㅡㅡㅡㅡㅡㅡㅡㅡㅡㅡㅡㅡㅡㅡㅡㅡㅡㅡㅡㅡㅡㅡㅡㅡㅡㅡㅡㅡㅡㅡ    OP- exploratory laparotomy   OP view- 탐색적 개복술 후, 소장 탐색. 회맹 연접부에 이물 걸려있어서, 결장쪽으로 밀어냄. 500ml abdominal flushing 후 routine abdominal closure    PM 8:00 보호자 상담 by HAN   이물이 회맹연접부에 걸려있어서 결장쪽으로 밀어내었음. 변과 같이 나올 것임. 장절개술은 실시하지 않았으므로, 그에 관련한 합병증 발생 가능성은 거의 없음. 매일 방사선 체크해보면서 이물이 없어지는지 모니터링 필요       </t>
  </si>
  <si>
    <t xml:space="preserve">배성진                                  </t>
  </si>
  <si>
    <t>구토, 무른변</t>
    <phoneticPr fontId="1" type="noConversion"/>
  </si>
  <si>
    <t xml:space="preserve">566,300원결제하심_기호연       S)  - 오늘 식구 생일이라서 갈비 간 안한것을 주심. (뼈와 살)  - 여러군데 구토 / 2군데 배변판 아닌 곳에 무른변.   - 요즘 눈물 사료 먹이느라 다른 간식 일체 안먹이심.     O)  - BT 38.7  - 복압상승  - AXR NRF  - cPL pos.  - D-dimer 0.6  - CRP 31  - Chem ALT high    A)  - 췌장염 치료하면서 혈전 및 간수치 모니터링.   - 일단 짧은 기간의 입원을 원하셔서 구토 없고, CRT 감소 및 간수치 증가없음 일 경우 퇴원 예정.   </t>
  </si>
  <si>
    <t xml:space="preserve">정미옥                                  </t>
  </si>
  <si>
    <t>기절</t>
    <phoneticPr fontId="1" type="noConversion"/>
  </si>
  <si>
    <t xml:space="preserve">1. 교상   : 기절한 상태로 발견됨   : 대문 아래로 진돗개가 입를 물고 있었음   : 기왕증 없으며 컨디션 양호했던 아이임    o)  - Alert, MM pale  - 좌안 상안검 polyp 상처로 출혈있음  - 좌측 구순 관통상 확인됨  - 좌측 상악 잇몸 내측으로 깊은 열상확인됨  - 방사선상 폐출혈 없으며 권골골절 없음  - 마취전 혈검상 특이사항 없음    a)  - 교상이고 환부 명확히 확인하기 힘든 위치라 마취 하에 세정, 소독, 봉합 필요할 것으로 판단됨  - 내원시 신경원성 쇼크상태로 Lactate 10.6으로 높아 안정화 후 마취 가능할 것으로 보임     p)  - 보호자분 친동생이 이천에서 수의사로 근무하고 있다고 함  - 동생분과 상의 후 마취 없이 내복약/외용제로 관리하고 싶다고 하심   : 원내에서 세네시간 가량 수액처치 후 lactate 3.0으로 하락해서 귀가함   : 식이 후 구강세정, 하루 두번 내복약, 엘리자베스 칼라 착용하고 관리해볼 수 있다고 말씀드림   : 눈 세정용으로 인공눈물 처방헀음   - 환부 깊이를 명확히 할 수 없는 한계에 대해 충분히 안내드렸음      ** 내복약 3일분 처방함, 2/27(토) 재검, 이주영선생님께 인계함   : 컨디션 양호하면 헥사메딘, 내복약 처방해주시면 됩니다  </t>
  </si>
  <si>
    <t xml:space="preserve">박은주                                  </t>
  </si>
  <si>
    <t xml:space="preserve">오빠                                    </t>
  </si>
  <si>
    <t xml:space="preserve">1. FPV/전지절단  : 19일에 구조된 고양이   : 어제까지 식욕 양호했으며 금일 구토있어 키트검사 진행, 파보 양성 진단받음   : 양측 전지는 절단된 상태였으며 출혈 있음    o)  - Alert, vital 양호  - MM pink  - 혈검상 WBC 1.1, HCT 53, Elect 140/3.8  - NG tube 장착, 위내용물 30ml (위액) 제거함    a,p)  - 입원 하 공격적인 약물치료 진행  - 금일 45만원 전후의 비용 발생헀으며 하루 25만원 전후의 비용 발생 예정 (할인가)    </t>
  </si>
  <si>
    <t xml:space="preserve">김경하                                  </t>
  </si>
  <si>
    <t>귀가려움</t>
    <phoneticPr fontId="1" type="noConversion"/>
  </si>
  <si>
    <t>- 귀를 많이 긃음  - 마취전 검사상 Crea 수치 상승(2.2)  - 추후 신장 및 비뇨기계 검사필요성 안내.    OP- MCT 제거 (우측 귓등 base부분)     Anesth) premed- cefazolin, medetomidine, butorphanol, induc- propofol, main- isoflurane, postop- atipamezole      OP view) 1.5cm margin으로 wide resection. deep</t>
  </si>
  <si>
    <t xml:space="preserve">행복한유기견세상                        </t>
  </si>
  <si>
    <t xml:space="preserve">김지연(ref.서울종합)                    </t>
  </si>
  <si>
    <t>쓰러짐, 켁켁거림</t>
    <phoneticPr fontId="1" type="noConversion"/>
  </si>
  <si>
    <t xml:space="preserve">351,500_결제완료_효정    CC : 갑자기 쓰러짐    S  -2년전 유기견 입양  -오늘 오전 심하게 켁켁거림 / 저절로 완화됨  -오늘 저녁 갑자기 몸이 퍼지면서 대소변 지림  -의식소실 여부는 불확실  -과거 안구적출해서 양측 안구 없음  -과거 HW 치료 병력 (환치 확인)  -예방접종(+) / 심장사상충예방(+) / 6개월전 심장사상충 음성 확인    O  -노력성 빈호흡  -no murmur / 좌측 crackle sound  -움직임 양호함 / 눈은 확인되지 않으나 의식 양호한듯  -T(38.2) P(154) R(panting) BP(105) SRR(30)  -WBC(26) / CRP(105)  -방사선 : 폐침윤(우측 중엽, 좌측 중후엽) / 소간증(?) / 방광팽만(정상배뇨확인)    A &amp; P  -감염성 폐렴  -세균성폐렴에 준하여 치료 / 산소공급  -경과에 따라 필요시 CDV, CIV, HW 확인 필요  -3일간 경과 중요함  -내일 CRP, 방사선, 혈압 예정    [의뢰병원 문자연락]  VIP동물병원 신봉훈입니다.  초롱이는 검사결과 폐렴으로 판단됩니다. 세균성 폐렴에 준하여 치료하기로 하고, 입원하였습니다. 아이가 쓰러진 부분에 대해서는 뚜렷한 원인이 확인되지 않으나 현재 저혈압이 있어 이와 관련있지 않을까 생각됩니다.  다른 변동사항 있으면 연락드리겠습니다. 감사합니다^^  </t>
  </si>
  <si>
    <t xml:space="preserve">박기석                                  </t>
  </si>
  <si>
    <t xml:space="preserve">네모                                    </t>
  </si>
  <si>
    <t xml:space="preserve">314,500원 결제     -목욕후 한쪽발듬  -밥은 안먹고 간식은 잘먹음  -잠만자고 수축해있음 (우울증 온거같다고 하심)    CC : 빈혈    S)  - 3개월 전에 먹고 자고 토했음  - 식욕 저하, 활력 양호 / 배변, 배뇨 양호  - V/D : None / 기침, 콧물 : None  - 그저께 미용실에서 털 깎았음 / 그 후 이런 증상임  - 12차 접종 했었는데, 12차 못믿어서 4차까지 처음부터 다 진행했음  - 심장사상충 예방은 안하심  - 그 이후부터 밥을 안먹고, 보호막 안에 갇혔을때, 몸을 덜덜 떨었음  - 왼쪽 앞다리를 만지면 손을 못잡게 함  - 식욕 저하, 간식은 잘 먹음   - 이런 현상 나타난지 이틀 됨  - 아이가 많이 활발햇는데 최근 침울해져 있음  - 다른 동거견 있으며, 그 아이에게 많이 스트레스 받음  - 쇼파에 오르락내리락 하는 아인데 침울  - 목욕 후에 한쪽다리를 많이 절었음  - 만지면 손을 빼고 그랬음  - 현재 추위를 많이 탐    O)  - Depressed  - T(39.5) / P(180) / R(30)  - Pale MM  - 보행 정상 / 왼쪽 앞다리 Proprioception 미약하게 저하  - CBC : WBC(40.5), RBC(1.6), HGB(4.4), HCT(17.6) low  - 전해질 : NRF  - Lactate : 6.8  - Blood Type : DEA1.1  - 혈액도말: NMB 없어 염색 못하나, 도말상 적혈구 다량 관찰    [진료 by 신팀장]  -재생성 빈혈, 황달, 염증수치 증가 등을 고려하면 염증반응에 의한 용혈성 빈혈 가능성이 가장 높음  -병력상 IMHA의 원인으로 특별히 의심되는 것이 없음  -primary IMHA에 준해서 치료 하기로 함  -보호자께서 비용부담 심하여 수혈하지않고, 최소한의 검사와 처치만 진행하기로 함    Tx  -oxygen &amp; fluid  -dexa 0.5mg/kg IV  -PDS + aza    [주간 by 신]  -호흡상태 양호함  -진노랑색뇨 (빌리루빈뇨로 판단됨)  -저녁 lactate(1.1) 하락    * 내일 3시 김형석선생님과 상담 예정  </t>
  </si>
  <si>
    <t xml:space="preserve">김라미(ref.서울종합)                    </t>
  </si>
  <si>
    <t xml:space="preserve">다복                                    </t>
  </si>
  <si>
    <t>기침, 식욕부진</t>
    <phoneticPr fontId="1" type="noConversion"/>
  </si>
  <si>
    <t xml:space="preserve">[의뢰병원 Med]  pimo 0.3 / furo 2 / / spiro 1 / enal 0.5 / theo 5 / famo 1 /silde 1.5 /udca 7.5 /베스타제    CC : 기침    S  -1년전 동거견이 심장병으로 사망  -1년전부터 식욕, 활력이 없어 의뢰병원 진료결과 심질환 진단  -심장약 투약 후 활력은 호전되었으나 식욕은 별로  -1주전부터 빈호흡, 건성기침 / 음수량도 감소  -어제저녁 마지막 투약  -식이 : 거의 간식만 먹음  -구토설사(-)  -예방접종(-) / 심장사상충예방(-) / 작년 HW검사(음성)    O  -P(150) BP(130) / 기침은 심하지 않음  -혈검: mild hypoK   -심초 : LA/Ao ratio(1.8) MR(5.2) / 좌심방으로 진입하는 폐정맥 부위 확장    A  -MVI  -폐고혈압은 없음    P  -심장약 용량은 유지 / sildenafil 감량  -기침 억제 위해 추가 내복약 처방 (기침 없으면 안먹이셔도 됩니다)  -BNP 의뢰 (의뢰병원으로 연락드릴 예정)  -귀원합니다.    [전화상담 by 신]  -귀가 후 코피가 났다고 함  -진료 스트레스 때문일 것으로 추정됩니다. 푹 쉴수 있도록 해주세요        </t>
  </si>
  <si>
    <t xml:space="preserve">김수희(ref. 이솝)                       </t>
  </si>
  <si>
    <t>초콜릿섭취, 흥분</t>
    <phoneticPr fontId="1" type="noConversion"/>
  </si>
  <si>
    <t xml:space="preserve">[야간 by 조]  - 갈색뇨? 1회  - HR(140)    주간by유진  - 식욕 활력 양호  - 발작 경력 있음  - 아이가 입원실에서 너무 흥분하여 퇴원하여 지켜보기로 함   - 오후에 갈색뇨 1회, 저녁에 정상뇨 1회 확인됨  - 금일 퇴원하여 집에서 지켜보기로 함    * 의뢰병원 원장님과 통화  조금 더 입원시키길 원하였으나 아이가 발작 경력이 있고  입원장에서 자지도 않고 너무 흥분하여 퇴원결정하였다고 설명  </t>
  </si>
  <si>
    <t xml:space="preserve">김용욱                                  </t>
  </si>
  <si>
    <t xml:space="preserve">벨                                      </t>
  </si>
  <si>
    <t>기력저하, 구토</t>
    <phoneticPr fontId="1" type="noConversion"/>
  </si>
  <si>
    <t xml:space="preserve">1,261,500원 결제하심_기호연      CC: 구토  S: 어제 밤에 초록색 구토, 털이 약간있었음, 시큼한 냄새 해놓은듯 새벽 2~3시쯤?   오늘 아침 9시에 연노란 구토, 시큼한 냄새,     어제 밤에 간식을 주고 갔는데 남겼음 - 닭 동결건조한거    집에서도 구석에만 있었고 기운 없어 보임    새로 온 아이 때문에 스트레스 받는거 같음. 안는거 싫어함          O : TPR 정상, 복부 촉진시 복압 상승    위는 비어있는 것 같으나 복부 방사선 상에서 소장내 이물 의심 물질 확인     [복부초음파 by Hyuna]  Findings  1. 근위 공장에서 약 2 cm 크기의 폐색을 일으키는 이물이 관찰되며 이물의 앞쪽 소장 및 위의 확장과 액체 저류가 관찰됨 (이물의 앞쪽 소장 근처로 장간막의 심한 에코 상승 관찰됨)  2. 전반적인 소장의 corrugation 관찰됨  3. 공장림프절, 장간막림프절의 종대 및 에코저하  Imaging Dx &amp; DDx  - Intestinal foreign body  - Gastroenteritis  - Focal peritonitis  - Reactive lymphadenopathy    A: 소장내 이물 폐색     T:   마취전 검사 이상 없음  3시에 수술 시작  4시 10분쯤 수술 종료    P: 12시간 절식 후 3일 정도 입원하고 퇴원할 예정   </t>
  </si>
  <si>
    <t xml:space="preserve">김성자(Ref.꿈의숲)                      </t>
  </si>
  <si>
    <t>후지마비, 사지강직</t>
    <phoneticPr fontId="1" type="noConversion"/>
  </si>
  <si>
    <t xml:space="preserve">보험 회사 : 010-3293-2020  - 보호자분 : 010-8791-9195    HBC    H)  - 오전에 오토바이에 치임.  - 인근 병원에서 혈액검사, 방사선 검사, 초음파 검사 받았으나, 특이사항 보이지 않음.  - Mental status가 coma상태여서 입원이 필요하다고 생각하셔서 의뢰 보내심.    S)  - Metal status : Stupor-dull  - 동공 축동  - 후비 마비(우측은 deep pain 존재)  - 사지 강직.  - 체온 : 39.1  - HR : 120  - BP :130  - 상악 잇몸 밑 두부 찰과상 소견.    O)  - 혈액검사상 출혈 소견(PCV, TP, Alb 하락)  - ALT 측정 불가.  - 방광 조영 시 Intact  - 초음파상 복강내 복수-&gt;혈복  - 방사선상 T10~11 subluxation. T10 Vertebral body Fx    A&amp;P)  - 교통사고로 인한 내부 장기 손상 가능성 설명 드림.  - 오전 PCV 33.5%-&gt;dhgn PCV 32 %로 보아 지속적인 출혈은 보이지 않는다고 설명드림.  - 당분간 아이 컨디션 회복하면서 척추 수술에 대해 고민해 보시라고 안내.  - 척추 수술 하더라도, 신경이 돌아오지 않을 가능성 설명드림.  - 신경계 염증이 지속될 시 급작스런 폐사 가능성도 설명드림.    [ 보호자 상담  by 주영 ]  - 전반적인 아이 상태 설명드림.  - 추가적인 검사 및 치료 방향 설명드림.  - 척추 수술의 경우 500정도라고 안내드림.  - 수술은 보험회사와 상의 후 결정하신다고 하심.  </t>
  </si>
  <si>
    <t>혈뇨, 핍뇨</t>
    <phoneticPr fontId="1" type="noConversion"/>
  </si>
  <si>
    <t xml:space="preserve">277,150원 납부- 승희    S)  혈뇨 - 2일전 아침부터. (핍뇨증상 있음)  구토 설사 증상 없음.   사료교체 - 2달전. (건사료만 급여)  마리 1마리 키우심.   물그릇 - 2개 정도. 물을 잘 안먹는편.   우리동물병원에서 방광결석 의심된다고 설명들으심.     O)  - 혈검 Crea 1.8  - 소변검사 (방광내 소변량이 적어 천자한 소변양이 적었고, 침사법만 진행함) : 적혈구, 스트루바이트결정 다수.  - 방사 : 특이사항 없음.  - 방초 : 방광내 고에코의 점액성 슬러지들 다량. 신장 모양이 균질하지 못함.     P)  - 방광내 슬러지 중 일부는 결석으로 의심되기도 하나 쉐도잉이 없어 이에 대해 모니터링 해보기로.  - 정상배뇨상태 확인후 원활하지 않을 경우 마취하 뇨카장착 예정.    (뇨카 장착시 보호자님께 전화미리 주세요)  - 신장수치 모니터링 진행   - 유리너리 처방식 급여.         </t>
  </si>
  <si>
    <t xml:space="preserve">부유정(ref.Q)                           </t>
  </si>
  <si>
    <t>식욕부진, 구토, 설사</t>
    <phoneticPr fontId="1" type="noConversion"/>
  </si>
  <si>
    <t xml:space="preserve">400,000원 선납 - 승희    1. 자궁축농증  H)  - 3일정도 식욕 부진.  - 분비물은 나오고 있음.  - 구토/설사.  - 의뢰병원에서 진단 후 내원.    S)  - 생식기 삼출물  - 유선종양(우측4~5번 사이, 좌측 2번 큰 종양 및 전반적으로 작은 종양 존재)    O)  - 초음파 검사상 자궁 확장 확인.  - CRP = 99  - WBC 22,000  - PCV 27.5%    A&amp;P)  - 응급 수술이 지시되는 상황.  - 유선 종양 수술도 같이 진행되어야하나, 아이 컨디션이 안 좋고, 전적출이 필요한 상황이여서 자궁축농증 수술 후 컨디션 올라가면 수술하기로 함.  - 입원 5일정도 예정.    OP)  - 자궁 우측각 비대  - 내용물 농성 삼출물    -큐 동물병원 원장님. VIP 동물병원 수의사 이주영입니다. 부유정님 사랑이 수술은 잘 끝났습니다. 아이는 마취에서 회복도 잘했습니다. 아이는 대략 5일가량 입원할 예정입니다. 특이사항 있으면 다시 연락 드리도록 하겠습니다.  </t>
  </si>
  <si>
    <t xml:space="preserve">김미영(ref.호)                          </t>
  </si>
  <si>
    <t xml:space="preserve">417,500원 결제완료_효정    S)  6년전 간헐적 설사로 치료 받으셨음.   1달전 설사 심해져 의뢰병원 내원. - IBD 잠정진단   스테로이드 고용량 복용시에는 증상 없다가 용량 감량후 설사 시작.   처방사료만 먹었을 때는 설사.   의뢰병원에서 자궁축농증 진단받으심.     O)  - BT 39.4  - BP 145  - 혈검 : mild leukocytosis / mild ALT 상승 / 췌장염 음성(매우 확실)  - 방사 : 장내 가스 음영.   - 복초 : 방광 근처 자궁경 분지부에서 우측 자궁 내막 증식 확인(7mm)            : 비장 노령성 변화 / 신장 칼슘침착    A&amp;P)  - 내일 자궁수술, 장조직검사, 스켈링 모두진행예정.   - 비용부담 심하시어 최대한 적게 나오는 범위내에서 진행하기로.  - 마취 상태에 따라 일부만 진행할 수도 있음.   - 5일 입원 안내.   </t>
  </si>
  <si>
    <t xml:space="preserve">전연화(이혜란님)                        </t>
  </si>
  <si>
    <t>빈혈</t>
    <phoneticPr fontId="1" type="noConversion"/>
  </si>
  <si>
    <t>식욕부진, 농성콧물</t>
    <phoneticPr fontId="1" type="noConversion"/>
  </si>
  <si>
    <t xml:space="preserve">100,000원 일부결제하심     이혜란님 지인으로 아재곤원장님 진료 요청하심    1. 식욕부진, 코막힘   : 며칠 전 부터 밥 안먹고 농성콧물 보여 포획해오심    o)  - Alert, 예민함  - oropharyngeal isthmus ulcer  - 화농성 비루 두들짐  - 방사선상 폐야 기관지간질침윤    : 우측 횡격막 부위 탈장 의심, 좌측 상복부에 간 음영 없음   : 호흡개선이후 초음파검사 필요하겠습니다.   : 어디까지 아이를 치료할 지에 대해 결정하세요  - 항체 양호, FeLV/FIV 음성  - 혈검상 고글로불린혈증, 빈혈 확인됨    a,p)  - 입원 하 대증치료 지속   </t>
  </si>
  <si>
    <t xml:space="preserve">최이정                                  </t>
  </si>
  <si>
    <t xml:space="preserve">찰떡                                    </t>
  </si>
  <si>
    <t>전지통증</t>
    <phoneticPr fontId="1" type="noConversion"/>
  </si>
  <si>
    <t xml:space="preserve">1,700,000원 전액 납부- 승희    몸무게는 안쪽에서 필요하면 잴께요.    -찰떡이 보호자님. VIP 동물병원 수의사 이주영입니다. 찰떡이는 원래 5시경 수술이 들어갈 예정이었으나, 지금 앞 수술이 늦게 끝나서 지연이 되고 있습니다. 앞 수술이 끝나는대로 들어가도록 하겠습니다.     1. 우측 요척골 골절  H)  - 사람이 밟았다고 하심.    S)  - 우측 전지 통증 호소    O)  - 우측 전지 요척골 원위부 골절    A&amp;P)  - 수술이 필요한 상황  - 플레이트 혹은 외고정으로 진행  - 7일 입원   - 비용 170만원 안내.  </t>
  </si>
  <si>
    <t>의식불명, 기절</t>
    <phoneticPr fontId="1" type="noConversion"/>
  </si>
  <si>
    <t xml:space="preserve">T 33.8  P 140  R 72    오늘 낮까지는 멀쩡했다가 30분~1시간후에 갑자기 아이가 쓰러져있는것을 발견해서 데리고 오심  체온 : 33.8    의식없고, 동공축소, 전혀 움직이지를 못함  혈압 측정불가    shock에 준해 치료 진행  시간이 지나서 어느정도 의식을 회복하기는 하였습니다.    기본 혈액검사상 shock를 유발할만한 원인이 나오지는 않았습니다.  가장 가능성이 높은건 두개내질환에 의한 발작성 shock일수 있으나 일단 당장 MRI를 촬영하기에는 무리가 있는 상태여서 몸회복후에 추가검사에 대해 다시 상담 나누기로 하였습니다.    shock로 인해 여러가지 장기의 기능부전이 발생할수 있습니다.    - 장의 허혈성 손상에 의한 심한 혈변    - 신부전, 간부전등이 추가로 나타날수 있습니다.    입원치료하면서 아이 경과 관찰하기로 하였습니다.   </t>
  </si>
  <si>
    <t xml:space="preserve">김한나                                  </t>
  </si>
  <si>
    <t xml:space="preserve">CC : 기침    S)  - 일주일 전부터 약한 기침  - 심하진 않았으나, 재채기와 기침 사이  - 콧물 : None / 재채기와 기침만, 눈곱 X  - L-lysine 먹이고 있음  - 천식관련 먹는 약 2틀전 에 삐삐 먹였음  - 구토는 원래 자주함  - 어제부터 계속 울고 잠을 못잠  - 식욕 양호, 활력 / 배변, 배뇨 양호  - 습식 사료를 먹음 / 닭가슴살 방광염 의심을 안했음  - 다른 먹는것은 전혀 없음  - 중성화는 진행 했음  - 화장실은 잘 다님 / 어제부터는 사실 오줌을 잘 누진 못했음  - 밤새 우는 증상을 보임    O)  - Depressed  - T(38.7) / P(148) / R(36)  - CBC : NRF  - S-chem : CREA(1.8)  - 소변검사 : NRF    A&amp;P)  - 상부호흡기 질환  - 하부요로기 질환 의심했으나, 슬러지 거의 없음 / 하부요로기 질환 rule-out  - 최근 체중변화 살펴보고 Hyperthyroidism에 대해 검사 필요 안내   : 최근 섭식량 및 음수량 늘었는지 / 먹은 섭식량은 동일하거나 활동량은 적은데 체중의 저하를 보이는 지의 관찰 필요 안내  - 기침에 대해서는 상부호흡기질환에 대해 대증치료 진행  </t>
  </si>
  <si>
    <t xml:space="preserve">이강훈                                  </t>
  </si>
  <si>
    <t>기력저하, 탈수</t>
    <phoneticPr fontId="1" type="noConversion"/>
  </si>
  <si>
    <t xml:space="preserve">동거견 사망이후로    구정부터 기력없음식욕없음  서지않음    몸무게 20KG정도 나갔었습니다.(현재 12KG)    심한기력저하, 심한 탈수  스스로 몸을 가누지도 못하는 상태    1. 혈액검사     - 간수치 상승, 황달수치 상승    - WBC 상승, 빈혈심함  2. 영상검사    - 복강내 mass(6cm 이상)    - 초음파상 간종양으로 의심됩니다. (정확한건 아님)    일단 기력회복이 우선으로 진행되어야하며 그이후 종양에 대한 정밀검사를 하실지 여부 결정하기로 하였습니다.    입원후 1시간정도 지나서 사망하였습니다.   보호자분과 상의후 단체화장 진행합니다.   </t>
  </si>
  <si>
    <t xml:space="preserve">서현주(ref.zoo)                         </t>
  </si>
  <si>
    <t xml:space="preserve">복수                                    </t>
  </si>
  <si>
    <t>신장결석, 탈장</t>
    <phoneticPr fontId="1" type="noConversion"/>
  </si>
  <si>
    <t>체중감소, 기침</t>
    <phoneticPr fontId="1" type="noConversion"/>
  </si>
  <si>
    <t xml:space="preserve">1. 스켈링상담   : 컨디션 양호하나 구취 심해서 스켈링 원하심   : 식욕, 활력 좋은데 최근 수 개월간 2KG가량 체중 빠짐   : 최근들어서 부들부들 떨거나 보호자에게 치근대는게 심해짐  - 3년 전 방광결석수술(포항신세게AH), 이후 urinary사료 복용 중  - 2년 전 항문낭 수술(역삼프렌즈ah)   : 당시 신장 결석 이야기 들었었음   - 최근 새벽시간 마른기침 생기기 시작함    o)  - Alert, HR 120, BP 150mmHg  - muffled sound,  MM pale pink  - 혈액검사   : 경미한 간수치 상승, Glob상승, HCT 37, WBC 19.6  - 흉부방사선상 PPDH, 양측 신장결석 확인됨   : 소장, 간, 비장 탈출 의심됨  - 초음파 검사상   : CKD, 간 전체에 혼합에코성 병변 두드러짐    : 심낭 내 비장에 1cm 종괴   - 소변검사상 UPC 2.58  - 심초상   : moderate MVI   : PPDH로 우심 확인 안됨    a)  - PPDH  - CKD  - MVI  - CKD, 신장결석, 단백뇨  - 간수치 상승 / 간염,노령성 변화 susp.  - 비장종괴  - 치주염  - 빈혈     p)  - 단백뇨, 치주염에 대해 약물치료 진행함  - PPDH에 의한 증상(기침)에 대해서는 수술 여부 보호자분이 결정하실 예정  - 1주 뒤 재검  * bena 처방했다가 재고부족으로 enala로 변경함    안녕하세요 vip동물병원 수의사 윤지연입니다 .의뢰해주신 서현주님의 복수는 기침, 최근 심한 체중감소가 두드러졌던 아이로 본원의 스크리닝 검사에서 PPDH(간, 소장, 비장), CKD, MVI, 단백뇨, 비장종괴, 빈혈 등의 이상소견이 확인되었습니다. 기침과 관련하여서 PPDH에 대한 외과적인 접근에 대해 보호자분께서 고민중이시며, 금일은 단백뇨, 치주염에 대한 약물 처방하여 귀가하였습니다. 1주 뒤 본원에서 재검이 예정되어 있으며 아이에 대한 치료방향이 잡히면 다시 연락드리겠습니다. 감사합니다.   </t>
  </si>
  <si>
    <t xml:space="preserve">김미선                                  </t>
  </si>
  <si>
    <t>구토</t>
    <phoneticPr fontId="1" type="noConversion"/>
  </si>
  <si>
    <t xml:space="preserve">어제아침부터 노란색 위액성 구토를 수도없이 했어요  나중에는 흰 거품도 계속하고    사료 갈아서 줘봤는데 식욕은 왕성해요  설사도 없었어요    - 어제부터 지속적인 위액성 거품 구토  - 사료 갈아서 줬는데 잘 먹었음, 식욕은 좋음  - 오늘도 3-4회 구토, 위액성 거품 구토, 먹은게 나오진 않았음  - 물은 잘 먹고 있음, 물 먹고 구토는 없음  - 닥터독 사료 급여중, 사람음식은 주지 않지만, 토요일 밤에 족발, 고기만 주셨음  - 배변 원래 까만 편  - 항상 건강했음, 어릴때 파보 장염외 특이사항 없었음  - 예방접종은 잘 하셨음  - 심장 사상충 계속 하고 있음  - 콧물 없음  - 간헐적으로 켁켁거림  - 호흡 양호  - 신경증상 없음  - 평상시 체중임, 요즘들어 체중 감소 등은 없음  - 스켈링 : 3-4년전에 진행, 혈액검사상 이상 없었음    **단순 식이적 문제로부터 노령에 의한 다른 문제로 인한 현 증상 유발 가능, 혈액검사만 요청하심, 복통 없음  1. CBC : WBC 양호, HCT 58%로 약간 높은편, PLT 양호  2. 전해질 : 양호  3. 종합혈청 : Crea 1.0, glob 4.8로 약간씩 상승, 그외 간, 췌장 수치 등 양호    **추후 신장수치 변화 확인 필요, 위장약 투약하며 경과보고 나아지지 않을시엔 복부 초음파 등의 영상검사 진행 필요함  </t>
  </si>
  <si>
    <t xml:space="preserve">박하윤                                  </t>
  </si>
  <si>
    <t>구토, 설사</t>
    <phoneticPr fontId="1" type="noConversion"/>
  </si>
  <si>
    <t xml:space="preserve">CC : 구토    S)  - 토요일 설사, 구토 진행 했음 / 괜찮다가 오늘 갑자기 발현  - 토요일 쯤 구토 하얀색 거품 구토 / 설사 : 물설사 진한갈색  - 구토 : 오심증상 했고, 구토 1회 : 사료가 그대로 나옴  - 식욕은 어느정도 잇음, 활력도 양호  - 저녁먹고는 배변 관찰 못했음 / 배뇨 양호  - 기침, 콧물 : None   - 사료 : / 간식 : 강아지용 개껌, 소세지, Table food X  - 중독물질이나 다른 먹을 것은 딱히 없음, 패드나, 비닐 같은거 조금 뜯어 먹긴 함    O)  - Alert - Depressed / 원내 정상뇨 관찰  - MM : pale / &lt;1s CRT  - T(38.5) / P(220) / R(24)  - Lactate(5.3)  - CBC : RBC(1.74) / HGB(3.5) / HCT(12.9)  - S-chem : TP(2.9) / Alb(1.5) low  - 혈액도말 : Target cell, 저염성, 대소부동  - RPI(1.25) : 활발한 적혈구 재생  - Rad : 위 및 장내 음식물, 분변 충만    A)  DDx. 혈액소실(출혈성?) / 철분결핍성(?) / 푸들의 선천적 Nonspherocytic hemolytic anemia    P)  - 현재 활력 및 상태 양호하지만, 빈혈수치 심하여 상태 급변 가능성 존재함  - 익일 초음파 검사 진행 안내 드림  - 혈액형 검사 -&gt; 수혈 진행 가능성 / 수혈진행 비용 안내 완료  - Lactate / CBC, 도말검사 / 전해질 및 입원 하 추가적 검사진행 필요 안내  - 하루 입원비 20~25만원의 가능성 안내드림    ** 담당의 인계  - 추가적으로 검사할 것 있으면, 전화상담 후 검사 진행 필요합니다. 보호자분 검사 하자는대로 다 하긴 하는데, 비용 부담 있으십니다.  </t>
  </si>
  <si>
    <t xml:space="preserve">전명순                                  </t>
  </si>
  <si>
    <t xml:space="preserve">다이아                                  </t>
  </si>
  <si>
    <t>교통사고, 의식불명</t>
    <phoneticPr fontId="1" type="noConversion"/>
  </si>
  <si>
    <t xml:space="preserve">202000원 납부    1. 차에 치여 내원  - 차에 깔려서 내원함  - 코 및 입에서 출혈이 있다고 하였으며  보자마자 바로 데리고 오심  - 호흡이 빠르고 의식이 없어보인다고 함    - coma, BT 38.8 HR 140/min RR panting BP 100 mmHg    - PLR 및 위협반사, 사지 deep pain 소실  - 좌측 눈 축동, 우측 눈 산동  - 비강/구강 출혈  - 혈뇨 확인됨  - Lac: 7.7   - 전해질: Na (155) K (3.1)  - 방사선: L7 골절, 우측 대퇴골 원위부 골절, 방광파열, 폐출혈 의심    - shock 상태에 따른 수액처치, ET tube 삽관 후 산소처치, heating 처치  - 호흡은 안정되었으나 다른 증상 개선되지 않음  - 보호자분 안락사하시기로 결정  - 오전 7:30 안락사 실시  - 보호자분이 사체 가지고 가셨음    - 총 비용의 절반만 현금으로 가지고 있어 나머지 송금해주시기로 함  - 미납 확인서 및 신분증 사본 받았음    - 입금 확인하는 대로 퇴원 처리하겠습니다    </t>
  </si>
  <si>
    <t xml:space="preserve">김기빈                                  </t>
  </si>
  <si>
    <t xml:space="preserve">390,000원 납부완료-승희    환묘복 여벌옷도 구매원하십니다.    아이 건식사료만은 안먹고 습식과 섞어서 급여한다고합니다  팬시 피스트딜라이츠 윗 체다치즈 캔 하나 가져오셨어요.    여아중성화수술 진행함  </t>
  </si>
  <si>
    <t xml:space="preserve">이주현                                  </t>
  </si>
  <si>
    <t xml:space="preserve">최윤희(ref.큐-본원귀속)                 </t>
  </si>
  <si>
    <t xml:space="preserve">슬기                                    </t>
  </si>
  <si>
    <t>호흡곤란, 식욕부진</t>
    <phoneticPr fontId="1" type="noConversion"/>
  </si>
  <si>
    <t xml:space="preserve">222000원 결제    1. 호흡이 불안정하다고 내원  - 일주일 전 미용하였음  - 미용 후 호흡이 안 좋더니 오늘은 더 안 좋아보여 내원  - 어제까지 식욕 활력 좋았으나 오늘 식욕 없었음  - 호흡을 거칠게 쉬며 기력 저하  - 큐동물병원에서 금일 스트레스 완화제 처방 받았고  심잡음이 있어 본원에 내원하라고 하였음    - Alert  - crackle (+) murmur grade 4-5   - T 38.7 P 238/min R panting 120/min  - BP 130 Lac 4.4  - 방사선: VHS 10.5 늑간 너비 4.0 복배상 폐혈관 확장되어있음               폐포패턴, 기관지패턴 관찰됨    - ddx 심인성 폐수종, 기관지염  - 심인성 폐수종 가진단 후 응급처치  - furosemide 3mg/kg bolus 2회 (2시, 4시)  - 산소처치  - half sol 유지 1/4  - 호흡수: 120 - 60 - 51 - 45    - 야간에는 응급처치 후 주간에 주치의 배정 후 전화드려서  추후 검사 및 치료방향 상의드리기로 함  - 심장초음파 검사는 금일 당장 되지 않고 금요일에 가능하다고 설명  - 그 때까지 다른 검사 및 추가치료 들어간다고 설명    - 보호자 문자  안녕하세요 VIP동물병원 수의사 허유진입니다. 새벽동안 슬기가 어떻게 있었는지 궁금해하실 것 같아 문자 남깁니다. 슬기는 본원에 도착하고 응급처치 후 현재 호흡수가 처음에 비해 많이 안정이 되었으며 아침에 방사선 촬영 결과 폐에 물도 다소 빠졌습니다. 새벽사이 아이가 추워하지 않았고 식욕은 아직 없으나 컨디션은 어제와 비슷합니다. 주치의 선생님 배정되고 추후 아이에 대한 검사 및 치료방향에 대해 상담드리도록 하겠습니다. 좋은 하루 보내세요 감사합니다 ^^                   [추가 보호자 상담 by 조]  - 사상충 예방(+)  - 마지막 생리는 잘 모르시며, 반년전 유선 부종 보였음  - 미용 후부터 머리를 좌우로 흔드는 증상을 보였다고 함    O)  - WBC(19.6)  - ALT(232), GGT(24)  - CRP(72)  - 복부 초음파상, 자궁확장(2.5cm가량), 신장피질,수질 경계 불분명하며, 자궁확장 심하여 다른장기 평가 힘듬  - 좌측 5번 0.5cm 가량 유선 종양    Tx)  - am 10 : furo 2mg/kg iv  - pm 2, pm 7 : furo 1mg/kg iv    [보호자 상담 by 조]  - 이뇨제에 폐침윤 감소하였으며, 현재 호흡수 안정화되어 내일 심장초음파 검사 진행 예정  - 현재 관찰된 자궁축농증이 식욕부진의 원인일 수 있으며, 내일 심장초음파 결과에 따라 자궁축농증 수술 일정 잡을 예정    - 의뢰병원 통화 완료 by 조  </t>
  </si>
  <si>
    <t xml:space="preserve">양정호                                  </t>
  </si>
  <si>
    <t xml:space="preserve">- 금식확인.  - 마취 전 검사상 특이사항 없음.  - 송곳니 유치 남아 있어서 발치 진행.  - 내일 2시 30분 퇴원 예정.  - 010-6605-0225    **전화상담시 내일 퇴원가능시간 상담 해주세요**  </t>
  </si>
  <si>
    <t xml:space="preserve">이기은(아버님)                          </t>
  </si>
  <si>
    <t>발작</t>
    <phoneticPr fontId="1" type="noConversion"/>
  </si>
  <si>
    <t xml:space="preserve">  1. 발작으로 내원  - 금일 오전 7시 경 침대에서 떨어졌음  - 떨어졌을 당시 발작 없었으나 그 이후 3회 발작 있었음  - 낮에 1회, 오후에 1회(하면서 쇼파에서 떨어졌음), 내원하기 30분전 1회  - 증상은 다리 뻗뻗해지고 목이 뒤로 넘어가면서 침흘리고 오줌 쌌다고 함  - 3회 모두 증상은 비슷했음  - 증상 지속시간 2분정도  - 구토 설사 없었음  - 발작 후 의식 돌아오고 정상생활 하였음  - 사료에 대한 식욕없고 기력저하. 내원 전에 사람우유 잘 먹었다고 함  - 예방접종 및 심장사상충 꾸준히 하셨음  - 관리받고 있는 질병 없음    - alert, BCS 4/9, 청진 이상없음  - T 38.3  P 106  R 34 BP 110  - 보행상태 양호, PLR 정상, 신경계검사 양호    - 새벽 2:30분 발작 1회하였음  - tonic clonic seizure. 사지 경직, opisthotonus, 침흘림, 쩝쩝거림, 호흡 불안정  - 산소공급, 안구압박, diazepam 1.0mg/kg IV bolus  - 2-3분 후 의식회복하였음  -  Lactate: 11.0  - BG: 139  - 전해질: K (3.0)  - N/S + KCL 20 mEq 유지  - ddx trauma에 의한 cluster seizure, idiopathic seizure    - 외상으로 뇌내성 병변이 의심되나 정확한 진단은 어려울 수 있다고 설명  - 야간에 입원하여 응급처치 및 추가 발작 없는 지 모니터링 후  오후에 주치의 배정되면 전화드리기로 함  - CT, MRI 등 상위검사가 필요할 수 있으며 대략적인 금액 안내하였음    보호자 문자  안녕하세요 VIP동물병원 수의사 허유진입니다. 콩이는 금일 새벽 2시 30분 경 발작을 1회 더 하였습니다. 응급처치하여 다시 의식을 회복하였으나 하루안에 발작을 너무 많이 하여 걱정이 되네요. 그래도 발작 후에 진정이 되었는지 아침밥을 다 먹고 더 달라고도 하고 계속 짖고 하네요. 주치의 배정되고 추후 아이 치료방향에 대해 상담전화가 오후에 갈 예정입니다. 문의사항 있으시면 언제든지 연락주세요. ^^      </t>
  </si>
  <si>
    <t xml:space="preserve">신혜영                                  </t>
  </si>
  <si>
    <t>구토, 식욕부진</t>
    <phoneticPr fontId="1" type="noConversion"/>
  </si>
  <si>
    <t xml:space="preserve">CC) 식도협착 의심  S) 고원장님 지인.      얼마전 내시경 검사시 식도파열로 인한 기흉 발생. 그후 기흉은 완화되었고, 식도파열도 유합된 듯 보였으나, 먹지 못하고 지속적인 구토. 어제 다른 병원 식도조영상에서 식도협착의심.     수술전 검사 후, 내시경 및 feeding tube 장착 진행 예정    PE- 5-7% dehydration. BCS 2/5, depressed  O) 청진- NRF.         Blood work- CBC- leukocytosis                        - chem- hyperglycemia, mild CRSC increased, hypokalemia     A) esophageal stricture, 전해질 불균형.  P) 보호자 상담.     - 식도협착 확인하기 위해서는 식도조영검사나 내시경, CT 검사등이 필요함.     식도조영검사는 어제 실시하였고, 많이 힘들어해서 다시 하고 싶어하지 않으심.     내일 오전 전해질 체크후 내시경검사로 협착 여부 확인후, 협착 확인되면 CT로 협착 부위, 정도 및 주위 조직, 흉강내, 및 폐 상태 확인 필요.       내시경 검사시, 협착 정도 확인후, 가능한 제일 큰 feeding tube 장착예정. 6FR 밖에 안될 경우, NE tube. 그이상 크기의 경우, 식도 튜브 장착 고려.       Tx) hartman sol 8ml/hr           Cefazolin 20mg/kg IV           ranitidine 2mg/kg IV         </t>
  </si>
  <si>
    <t xml:space="preserve">한정아(ref.서울종합)                    </t>
  </si>
  <si>
    <t>기력저하, 식욕부진, 구토</t>
    <phoneticPr fontId="1" type="noConversion"/>
  </si>
  <si>
    <t xml:space="preserve">412.500원 결제완료_효정        CC: 구토    S)  - 어제 아침까지 식욕, 활력 양호했음  - 저녁에 보호자분 돌아와 보니, 구토 수회  - 식욕, 활력 저하  - 서울종합 ah에서 진통제, 항구토제 주사 맞았으나, 구토 지속되어 내원  - 사상충예방 3달에 한번씩. 산책은 하지 않음. indoor  - 1월말 마지막 생리, 2주전부터 생리 시작  - 1년령의 동거견 1마리  - 식이 : 고기류 위주, 최근 소갈비뼈와 소갈비국물 먹음. 원래 자주 먹던 음식      O)  - Alert  - BT(37.4), RR(42), HR(156)  - 복압 상승  - WBC(25.3)  - BUN(28), Crea(0.4), ALT(288)  - cPL(양성)  - CRP: &gt;210  - 방사선 상, 장내 radiopaque한 뼈음영들 관찰됨  - 초음파상, 자궁내막염, 장염 소견 관찰됨   - 유선종양: Lt.(2, 5), Rt.(4, 5)      [보호자상담 by 조]  - 현재 보이는 임상증상과 높은 CRP의 경우 췌장염과 자궁내막염에 의한 가능성이 있음  - 췌장염 관련하여 치료 진행하며, 췌장염 치료에도 구토 지속시에는 OHE 진행하기로 함          의뢰병원 문자 발송 완료 by 조      </t>
  </si>
  <si>
    <t xml:space="preserve">변서연                                  </t>
  </si>
  <si>
    <t>운동불내성</t>
    <phoneticPr fontId="1" type="noConversion"/>
  </si>
  <si>
    <t xml:space="preserve">심장에 대한 정밀검사 차 내원하심    1. 심장초음파 검사    - 매우심한 VSD    - 결손된 부위가 너무 넓어서 수술적교정이 힘들수 있음    - 수술이 가능한지 여부를 확인해서 보호자분께 안내드릴 예정    - 아직은 L-R shunt 이지만 R-L shunt로 진행시 예후 많이 않좋을수 있음    2. 혈액검사    - 아직 PCV의 상승이나 간, 신장수치의 이상은 보이지않음    3. proBNP 의뢰    4. 내복약 2주치 처방    - 2주후에 심장초음파 다시 검사할 예정  </t>
  </si>
  <si>
    <t xml:space="preserve">꺄르                                    </t>
  </si>
  <si>
    <t>낙상</t>
    <phoneticPr fontId="1" type="noConversion"/>
  </si>
  <si>
    <t xml:space="preserve">S)  - 3차접종(2/25)까지 진행.   - 제천에 거주중이심.    1주전 지인분집에 놀러왔다가 떨어뜨려 골절.  - 로얄에 내원하여 1개의 골절이 있고, 깁스치료로 가능하며 많이 딛게 하라고 설명들으심.  - 당일 깁스가 빠져 재내원하였고, 다른 선생님이 뼈가 휘어서 수술이 필요하고, 많이 움직인탓이라고 설명들으신 후 언짢으셔서 본원으로 내원.    O)  - 우측 전지 요척골 골절  - 요골이 첫 방사선 사진에 비해 약간 틀어짐.     P)  - 1일 입원하면서 병원에서 적응 안정시킨 후 일요일 수술 예정.   - 술 전 후로 연락드리기로 함.  - 총 비용은 180정도 안내드림.    </t>
  </si>
  <si>
    <t xml:space="preserve">이신형                                  </t>
  </si>
  <si>
    <t xml:space="preserve">데니                                    </t>
  </si>
  <si>
    <t xml:space="preserve">  S)  - 6개월전 쓰러지면서 배뇨하는 발작같은 증상 보임.  - 몇일전 같은 증상 관찰됨.   - 그 외 특이증상 없음.     O)  - T38.5 R33 P99  - BP 140  - 혈검 NRF   - 방사 : NRF  - 복초  [복부초음파 by Hyuna]  Findings  - 방광벽 비후 (4.1 mm) 및 불규칙한 내벽 증식   Imaging Dx &amp; DDx  - Cystitis    A &amp; P)  - 현재 발작 빈도수가 적어 내복약 관리를 해도 호전 유무를 알 수가 없음.  - 따라서 발작 모니터링 하다가 1회 더 진행시 MRI 검사 진행합니다. 검사상 특이사항 없을 경우 epilepsy에 준한 내복약 처방합니다.  </t>
  </si>
  <si>
    <t xml:space="preserve">강현명(ref. 로엘)                       </t>
  </si>
  <si>
    <t xml:space="preserve">오늘 가슴높이에서 떨어져 우측 요척골 골절됨.  로엘동물병원 원장님네 강아지임.  전화번호는 사모님 연락처 입니다.    수술위해 본원에 의뢰됨.    약 3일정도 입원할 예정. 이후의 관리는 귀원해서 할지 본원에서 할지   사모님과 의견나눠야 함.    오늘은 진통처치, 부목, 수액처치하고 내일 수술하기로 함.    수술전 전화드리고, 수술후 전화드려야 함.    </t>
  </si>
  <si>
    <t xml:space="preserve">이아람                                  </t>
  </si>
  <si>
    <t>빈혈, 췌장염</t>
    <phoneticPr fontId="1" type="noConversion"/>
  </si>
  <si>
    <t>기력저하, 식욕부진, 발열</t>
    <phoneticPr fontId="1" type="noConversion"/>
  </si>
  <si>
    <t xml:space="preserve">* 546,000원 결제완료 - 그림    1. 식욕부진, 기력저하로 내원  - 접종 후 발열, 식욕부진, 기력저하  - 묽은 변 보고 토요일부터 콧물 조금씩 나오는 것  같다고 함  - 밥은 평소량의 2/3정도, 물은 많이 마신다고 함  - 사료, 마이뷰, 퓨어비타 주시는 중    - Alert, 5% dehydration   - T 39.8 P 132 R 48  - 청진 이상없음  - 항문 주위 발적  - FeLV/FIV: 음성  - Autoagglutination 1:10 (+)  - CBC: HCT (20) PLT (67)  - Chem: Alb (2.2) Glob (5.9) A/G ratio (0.37) Tbil(0.9)  - 혈액형 검사: type A  - Corona ab test :  negative  - 방사선: L1 compression fx 혹은 선천적 기형 의심                복수   - 초음파: 전반적으로 복막염, 복수, 췌장 커져있음     - ddx: FIP (wet type) susp. / 백신에 의한 IMHA           췌장염  - pds 2.0mg/kg bid, interferon omega sc eod,  fluid therapy, oxygen therapy    - FIP 확진은 힘드나 여러 정황 상 조심스레 추측된다고  하였으며 기대수명, 예후에 대해 안내  - 입원하여 치료에 대해 평가한 후 퇴원하여  통원치료 해보기로 함  - 입원기간은 5-7일정도 이야기드렸고 하루에  20만원 내외로 나오실 거라고 안내  - DNR    </t>
  </si>
  <si>
    <t xml:space="preserve">이수현                                  </t>
  </si>
  <si>
    <t xml:space="preserve">랑이                                    </t>
  </si>
  <si>
    <t>구토, 설사, 식욕부진</t>
    <phoneticPr fontId="1" type="noConversion"/>
  </si>
  <si>
    <t xml:space="preserve">490,500원 선납 - 세익    S)  4일전부터 구토 설사.   까만 설사.   어제부터 구토 없음. 음수는 가능.  식욕 없음.     O)  BT 38.9  혈검 : NRF  cPL : positive  혈전 : 정상  CRP : high 66  방사 : 대장내 가스   복초 : 자궁내막비후 , 담낭확장 / 허니아 내강 지방조직들 더 많으진듯    A&amp;P)  - 췌장염 치료.   : 혈전증이나 패혈증 등으로 인하여 사망가능성.  - 소화기 증상과 염증수치 모니터링 하면서 자궁에 대한 모니터링 함께 진행합니다.  - 허니아 상태도 매일 체크 필요합니다.     - 구토, 설사 모니터링.  - 구토 없으면 처방사료 강급. (내일은 RER의 50%만 )  - CRP 모니터링. 전해질 재검 후 수액교체 (필요시)    </t>
  </si>
  <si>
    <t xml:space="preserve">마로                                    </t>
  </si>
  <si>
    <t>슬개골탈구</t>
    <phoneticPr fontId="1" type="noConversion"/>
  </si>
  <si>
    <t>구토, 후지파행</t>
    <phoneticPr fontId="1" type="noConversion"/>
  </si>
  <si>
    <t xml:space="preserve">1. 구토 및 다리 아파서 내원  - 예민한 편  - 올리브 동물병원에서 저번주 금요일날 검사하였음  - 혈액검사상 간수치 조금 안 좋았다고 함  - 왼쪽 다리 잘 못씀  - 검사하고 나서부터 구토 10번 이상  - 어제 저녁까지 갈색 구토 10번 이상  - 물만 먹어도 토함  - 소변, 변은 잘 봄  - 소염진통제 먹였다고 함  - 사람 진통제도 주셨다고 함 (어떤 성분인지 모르심)  - 소고기 살짝 볶아서 주셨음  - 오늘은 하지 않았음  - 배변 배뇨 양호하였음    - Alert, 체온 39.2 R panting BCS 8/9 청진 특이사항 없음  - 탈수 5-7%  - 복부 촉진 시 통증 있음  - 양측 외측 슬개골 탈구 grade 4  - 복부 방사선: 양측 신장 결석, 방광 결석  - chem: BUN 81 Crea 2.1 Phos 6.9  - CBC: WBC 16.6  - cPL: negative    - 식이 및 약물에 의한 장염 의심됨  - cerenia sc, 내복약 처방  - 다리에 대한 것은 체중감량, 내복약에 진통제 같이 처방하기로 함  - 내복약 복용 후 지속될 시 상위검사 진행하기로 함  </t>
  </si>
  <si>
    <t xml:space="preserve">최안나                                  </t>
  </si>
  <si>
    <t>폐결절</t>
    <phoneticPr fontId="1" type="noConversion"/>
  </si>
  <si>
    <t>기침, 종괴촉진</t>
    <phoneticPr fontId="1" type="noConversion"/>
  </si>
  <si>
    <t xml:space="preserve">1. 하악종괴  - 2년 전 스케일링 했고 올 초부터 치주염 관리중임  - 작년 8월부터 간헐적인 기침 있었음   : 이앤박ah에서 흉방 찍었음   : 환절기 감기로 진단받고 내복약 받아먹음  - 식욕, 활력은 양호하며 배뇨 배변 양호함  - 1주 전 부터 좌측 침샘부위에서 종괴가 만져져서 내원했음    o)  - Alert, vital sign 양호  - 악하림프절 및 오금림프절 경미한 종대 확인됨  - 방사선상 중복부에 6cm가량의 종괴 및 우측 폐 후엽에 방사선 불투과성의 경계 blurr한 nodule  - 초음파상 비장 honey comb sign 확인되며 비장 꼬리와 연결된 것으로 추정되는 6-7cm 직경의 원형 종괴 확인됨   : 종괴 내부에 다발성 cyst 확인됨   : 양측 신장 노령성변화 및 신피질 cyst   : 양측 요추하림프절 경미한 종대   : 경미한 방광염 의심소견 확인됨   : 간/담도계통 양호함    a,p)  - 익일 CT촬영 예정함   : 한시 반 까지 직접 데려가실 예정임   : 판독결과 나오면 전화드리기로 함    </t>
  </si>
  <si>
    <t xml:space="preserve">정이혜(refer.행복한)                    </t>
  </si>
  <si>
    <t xml:space="preserve">맹구                                    </t>
  </si>
  <si>
    <t>림포마</t>
    <phoneticPr fontId="1" type="noConversion"/>
  </si>
  <si>
    <t>호흡곤란, 복부팽만</t>
    <phoneticPr fontId="1" type="noConversion"/>
  </si>
  <si>
    <t xml:space="preserve">1. 행복한동물병원 레퍼, 호흡곤란, 배 불러옴  - 3-4일 상에 호흡이 힘들어 보인다고 함  - 몇달 전 임신한 후 배가 점점 더 불러오는 것 같다고 함  - 우울한 표정을 짓고 눈곱이 자주 낌  - 작년 여름 심장사상충 걸린 적 있음  (하트가드 월 2회 먹이면서 관리하셨다고 함)  - 사료 오 감이나 식빵 등 주심  - 구토 설사 호흡기 증상 등 없었음  - 식욕이나 배변 배뇨 상태 양호    - Alert, BCS 4/9  - BT 39.2 HR 162/min RR panting  - 복부 팽만 및 통증 있음  - 상복부 커져있음  - 림프절 종대 확인되지 않음  - 우측 3번째 분엽화, 딱딱하고 6-7cm 가량의 mass 확인  - 좌측 4번째 solid, 파동감있는 3cm 가량의 mass 있음  - 방사선: 폐 내 여러개의 mass 있음  간 비대  - 초음파: 간 내 mass, 비장 honeycomb sign 및 mass,  양측 신장 노령성 변화, 우측 신장 밑 3cm의 mass 확인  - CBC: WBC 18.1 , HCT 40  - D-dimer: 0.2    - 유선종양으로 인한 폐 및 간전이, lymphoma 의심    - 호흡 및 폐전이가 심하여 CT, MRI 등은 힘들 수 있다고 설명  - FNA 혹은 아이 호흡상태 괜찮아지면 진정 후 punch biopsy  진행하자고 함  - 추가 검사 및 치료는 가족과 상의 후 알려주시기로 함    * 다음주 화요일 내원 예정    * 의뢰병원 원장님과 통화완료  </t>
  </si>
  <si>
    <t xml:space="preserve">이미진(ref.대학로)                      </t>
  </si>
  <si>
    <t xml:space="preserve">길냥이(루피)                            </t>
  </si>
  <si>
    <t>안구탈출</t>
    <phoneticPr fontId="1" type="noConversion"/>
  </si>
  <si>
    <t xml:space="preserve">289,200원 결제완료_효정    1. 안구탈출    : 1년 반 전부터 밥 주는 아이였음   : 10일 전 좌안 안구 튀어나온 것 확인함   : 식욕은 있는 것으로 보이며 나이는 2세 전후 추정됨   : 금일 포획해서 데려오심    o)  - alert, vital sign 양호함  - FeLV/FIV(-/-)FPV(-)  - 항체 2/2/6    a,p)  - 입원 하 대증치료  - 약물반응 보고 수술시기 결정   : 안와세정 및 debridment, 남아중성화  </t>
  </si>
  <si>
    <t xml:space="preserve">김정은                                  </t>
  </si>
  <si>
    <t xml:space="preserve">* 항체가검사  - FPV(6), Herpes(0), Calici(0)  - 중성화 가능하나, 범백외 다른 항체 없어 추가접종 진행하시도록 안내드림  - 중성화 완료  </t>
  </si>
  <si>
    <t xml:space="preserve">최가율*6                                </t>
  </si>
  <si>
    <t xml:space="preserve">- 금식 확인.  - 추가 접종 진행 하지 않으셔서 항체가 검사 진행.   [1] CPV : 6   [2] CDV : 4  - 마취 전 검사상 특이사항 없음.  - 중성화 진행.  </t>
  </si>
  <si>
    <t xml:space="preserve">노아남                                  </t>
  </si>
  <si>
    <t xml:space="preserve">태극이                                  </t>
  </si>
  <si>
    <t>방광염</t>
    <phoneticPr fontId="1" type="noConversion"/>
  </si>
  <si>
    <t>활력저하, 체중감소</t>
    <phoneticPr fontId="1" type="noConversion"/>
  </si>
  <si>
    <t xml:space="preserve">Hx  Anorexia, weight loss  타 병원에서 신장이 다른 고양이에 비해 2배 이상 크다는 이야기를 듣고 오심.   최근 소변량이 적음. 대변은 적당히 보나 내원 당일은 없었음. 수술로 인해 신장에 문제가 생긴 건 아닌가 의심하심.    PE  P140 R36   복부촉진 상 통증이나 기타 소견은 없음    CXR  신장 크기는 약간 커보이는 상태이나 L2 대비 upper limit 정상범위 (but over 44 mm)  Rt kidney: L2 x 3.0 (53.7mm)  Lt kidney: L2 x 2.9 (52.4mm)  비뇨기 전체에 결석등 의심할 수 있는 소견은 없음    BT  WBC, Globulin 증가로 염증소견 확인  CRE 4개월 전에 비해 소폭 상승    UT  dipstick 단백뇨 확인 / UPC는 정상  USG 1.035 영향으로 단백뇨 검출 가능성  침사: 비정형 과립소견, 파괴된 백혈구 확인     P  내일 비뇨기 초음파검사 진행 예정  : preglomerular proteinuria 가능성 판단  </t>
  </si>
  <si>
    <t xml:space="preserve">벤                                      </t>
  </si>
  <si>
    <t>Weimaraner(와이마라너)</t>
  </si>
  <si>
    <t>폐렴</t>
    <phoneticPr fontId="1" type="noConversion"/>
  </si>
  <si>
    <t>기침, 발열</t>
    <phoneticPr fontId="1" type="noConversion"/>
  </si>
  <si>
    <t xml:space="preserve">CC : 기침, 발열    - 식욕 양호,그제부턴 살짝 활력 저하  - 배변, 배뇨 양호  - V/D: None  - 기침, 콧물 : 일주일 전부터 기침, 콧물은 맑은 색으로 나옴  - 까페에다 두고 다녔으나, 수도관이 터져서 물에 많이 젖었었음   : 그 이후 발열 심하게 났음  - 그 이후에 기침을 더 하거나 하진 않음  - 아침에 밥먹고 구토 : 식이성 구토  - 저녁밥 먹었음 : 40분 전에 먹고 그 이후에 구토는 없음    O)  - Alert  - No crackle, No murmur  - T(39.2) / P(156) / R(36)  - 보호자분 요청으로 CBC, S-chem 검사 및 심장사상충 검사 진행   : CBC, S-chem : NRF  - 심장사상충 : 음성    A&amp;P)  - 기관지염 / 폐렴으로의 진행 가능성 안내  - 보호자분 요청으로 입원하 수액맞으며 호흡기 모니터링 및기관지염에 대한 대증처치 진행  </t>
  </si>
  <si>
    <t xml:space="preserve">박진만(ref.성현)                        </t>
  </si>
  <si>
    <t xml:space="preserve">- 금식 확인.  - 혈액 검사상 특이사항 없음.  - 항체가 부족하여 추가 접종 2회 진행 후 항체가 검사 다시 진행한 다음 중성화 할 예정.  - 추가 항체가 검사가 낮을 경우, 다른 접종으로 진행해야 된다고 안내.  - 3주 뒤 2차 추가 접종  </t>
  </si>
  <si>
    <t xml:space="preserve">정남숙(Ref.길음)                        </t>
  </si>
  <si>
    <t>디스크, 치주염</t>
    <phoneticPr fontId="1" type="noConversion"/>
  </si>
  <si>
    <t xml:space="preserve">20만원결제완료    김형석팀장님 어머님 친구분이시라고 일부러 오셨다는데.      1. Pyometra  H)  - 디스크로 후지 마비.  - 접종 완료.  - 심장사상충 완료.  - 식욕부진/구토/설사.  - 3일전부터 내복약까지 구토.  -    S)  - 생식기 삼출물  - 전지 관절 이형성  - 후지 마비  - 심한 치주염.  - 좌측 2번 유선 1cm 가량 유선종양.    O)  - X-ray : 복강내 관성 구조물  - Sono : 복강내 자궁으로 생각되어지는 관성 구조물 확인.  - CBC : PCV 하락, WBC 상승.  - CRP 상승  - Chemistry : neg.    A&amp;P)  - 수술이 필요한 상태.  - 보호자분께서 비용부담이 심하셔서, 최소한의 검사만 진행하기로 함.  - 유선종양 제거 및 스케일링이 필요한 상태이나, 보호자분께서 원하지 않으셔서 진행하지 않음    [ 의뢰병원 통화 ]  - 금일 수술 진행한다고 설명드림.  - 스케일링 및 유선종양 수술이 같이 원해지나, 보호자분께서 비용 문제로 진행되지 못했다고 설명드림.    OP- OHE     Anesth) premed- cefazolin, midazolam, butorphanol, induc- propofol, main- isoflurane, postop- flumazenil     OP view) 양측 자궁각 확장 확인. 화농성 삼출물 확인.     유선에 전반적인 유선종양 및 심한 치석, 치주염 확인되었으나, 보호자가 추가 치료 거부하심.   </t>
  </si>
  <si>
    <t xml:space="preserve">김문진(ref.쓰담쓰담)                    </t>
  </si>
  <si>
    <t xml:space="preserve">여경이                                  </t>
  </si>
  <si>
    <t>식욕부진</t>
    <phoneticPr fontId="1" type="noConversion"/>
  </si>
  <si>
    <t xml:space="preserve">CC : 식욕부진    S  -5년전 유기견 입양 (나이 정확치 않음)  -1달 전부터 점차적으로 식욕줄다가 3월부터는 식욕부진 심해짐  -자발음수도 줄었음  -체중감소: 원래 6.2kg  -습식사료 입에 넣어주면 먹기는 함  -기침(-) 유연(-) 구토(-) 배변(정상) 배뇨(정상)  -5년전 폐렴   -원래식이: ANF  -덩어리진 음식은 뱉어버림  -말랑한 사료도 안먹음  -예방접종(+) / 심장사상충예방(+)  -3월8일 의뢰병원 진료 : WBC(2.9) HCT(28)  BG(58) TP(9.2) Glob(6.3)    O  -BT(39.2) / no murmur  -palpation : 하악 아래쪽으로 경결감 있는 경부 종괴 (양측; 악하림프절 위치보다 약간 아래; 우측이 더 종대; no pain)  -cytology : 상피성 / neutorphil 동반  -malignancy(+) : anisocytosis, macrocytosis, high NC ratio, multinucleation  -CBC : NRF  -CRP : 52  -chem : hyperGlob  -rad : 하악아래 경부쪽 연부조직음영  -US : Rt cervical mass(혼합에코 with fluid; 3cm) / Lt cervical mass(2cm) / Rt adrenal gland(6mm)  -U/A : USG(1.050), pH(7)    DDx  -malignant tumor w/ infalmmation : thyroid or LN origin    P  -CT &amp; 조직검사      * 내일10시30분 이안 CT 예정 / 보호자 직접가심 / 절식안내    * 보호자께서 진료기록 요청하심 : 0813mijin@hanmail.net (발송함)    * 의뢰병원 연락드림      * 이안 CT 결과: 경부 종괴 확인됨.   총 3군데-좌측 1 우측 2  편도 부어있음  종괴로 인해 인두뒤 림프절 잘 확인되지 않음  갑상선 조직 관찰되나 ectopic thyroid tissue로 보임  복부에선 좌측 간엽에 결절 있으나 양성으로 보임  </t>
  </si>
  <si>
    <t xml:space="preserve">박세레나(ref.석관동중앙)                </t>
  </si>
  <si>
    <t xml:space="preserve">짜오                                    </t>
  </si>
  <si>
    <t>식욕부진, 혈변</t>
    <phoneticPr fontId="1" type="noConversion"/>
  </si>
  <si>
    <t xml:space="preserve">518,500원 결제완료         CC: 식욕부진, 혈변    S)  - 원래부터 간혹 정상변에 혈액 조금씩 묻어나오는 변 보았음(변비는 아니였으나, 변의 양이 평상시보다 적을때 주로)  - 10월 중순경에 생에 첫 발작. 1분가량. 유연증상  - 발작 4~5회 있은 후, 중앙ah에서 진료  - 스크리닝 검사상, 특이사항 없었음  - pds, enro, metazolamide, sily 등 내복약 처방받아 먹었음  - 이후 발작 없음  - 11월경 중성화 했고, 이때 혈액검사상, 특이사항 없음  - 2월경부터 식욕이 조금씩 떨어짐. 내복약 잘 못먹여서 발작 1회 있었음  - 이후 내복약 증량  - 2주정도 전부터 정상변에 점액 묻어나오며 식욕부진 점점 심해짐  - 1주 전부터 흑변에 선혈이 묻어나옴  - 수요일부터 식욕절폐, 음수량 없음        O)  - Depressed  - BT(39.1)  - MM: pale yellow  - 10% 이상 탈수  - femoral pulse : weak  - WBC(16.9), PLT(35)  - A/G ratio(0.4)  - APTT(146)  - FcoV Ab : 양성  - 혈압 측정 불가    Tx)  - N/S + 10KCl 유지 3배 18ml/hr  - hetastach 2.5ml/kg  - dobu 5ug/kg/hr  - cefo, metro, famo, meto, tra, dexa    </t>
  </si>
  <si>
    <t xml:space="preserve">박이슬                                  </t>
  </si>
  <si>
    <t xml:space="preserve">꼬치                                    </t>
  </si>
  <si>
    <t>건강검진</t>
    <phoneticPr fontId="1" type="noConversion"/>
  </si>
  <si>
    <t xml:space="preserve">몸무게 안에서 재주세요    &lt;history&gt;    - 바리에게 수혈진행함    - 감기걸렸던적이 있음(지난겨울)    - 수혈시 건강검진시 신부전 수치 높다고 말씀들으심    1. 치석  2. 신장수치 상승    - cre 1.9  3. 뇨비중 높음 : 1.050, 비정형 크리스탈 많음  4. PCV 상승 : 전체적으로 탈수소견 보임      전체적으로는 큰 이상은 없어서 조만간 스켈링은 한번 해주시라고 했습니다.   </t>
  </si>
  <si>
    <t xml:space="preserve">&lt; history&gt;  2014년 12월 빈혈   - 급격한 다이어트가 원인으로 추정됨   - 10kg -&gt; 6.5kg까지 빠짐   - 수혈 2번 진행함   - CT 상 폐허탈 : 가끔 기침이 있다고 하심    작년여름 검진 : 신부전관련수치 높다고 들으심    - 그외에는 특이사항 없었다고 하심    식욕, 활력, 변상태 양호    우측눈을 자주 깜빡이고, 눈물이 자주 남(최근부터)    &lt;건강검진&gt;  1. 혈액검사    - cre 수치 상승 (2.2)    - 고혈당 (271) : 진성당뇨와 스트레스성 고혈당의 구별이 필요하나 뇨검사에서 당뇨가 없는걸로 봐서는 스트레스성 고혈당으로 추정됨    - 염증수치, 빈혈수치 모두 정상범위    2. 영상검사    - 좌신, 우신에 조그만 신결석 혹은 calcification 있음    - 사이즈가 너무 작아서 아직은 신장기능에 큰 영향을 줄정도는 아닌것으로 보임    - 좌신사이즈 위축. 초음파상 좌신의 영상은 아직은 나쁘지않은데 위축이 오는 상태라면 점차 기능을 잃어갈 가능성 있음    - 폐의 우중협의 collapse    3. 소변검사    - 뇨비중 등장뇨(1.028)    - 침사검사에서 약간의 적혈구 관찰됨    - 세균이나 백혈구는 없는 상태. 방광염의 초기일 가능성 있습니다    - 물 많이 먹여주세요    4. 안과검사    - 눈물량 정상범위(우측이 더 많음)    - 안압 정상    - 우측눈 3안검부위에 결막의 충혈과 조직증생소견 보임    - 염색현미경검사상 다량의 백혈구 특히 호산구가 많이 관찰됨    - feline eosinophillic conjunctivitis(호산구성 결막염)    - 만성적인 눈의 자극이나, 만성 허피스, 칼리시의 감염 혹은 특발성으로 생길수 있습니다. 진행시 각막표면에도 나타날수 있기에 치료꾸준히 받으셔야 합니다.    5. 치석 : 스켈링 필요합니다.    6. 신장의 초기손상때 상승하는 SDMA 검사 의뢰합니다.    내일 오후 5시에 검사결과 상담합니다.  </t>
  </si>
  <si>
    <t xml:space="preserve">강지원                                  </t>
  </si>
  <si>
    <t xml:space="preserve">범이                                    </t>
  </si>
  <si>
    <t>중성화수술</t>
    <phoneticPr fontId="1" type="noConversion"/>
  </si>
  <si>
    <t xml:space="preserve">1. 남아중성화.  - 활력 양호. 특이사항 없음. 금식 하였음.  - 마취전 검사 양호하여 남아중성화 실시.  - 회복 양호하여 퇴원조치. 익일 내원하여 술부 체크  - 일주일 뒤 발사 예정.   </t>
  </si>
  <si>
    <t xml:space="preserve">허유림(ref.호담)                        </t>
  </si>
  <si>
    <t>개구호흡, 연변, 콧물</t>
    <phoneticPr fontId="1" type="noConversion"/>
  </si>
  <si>
    <t xml:space="preserve">1. 저혈당 및 개구 호흡.  H)  - 켁켁거리면서 숨을 힘들게 쉼  - 식욕 없음.  - 구토 없음.  - 연변  - 분양 받은 지 2주  - 밥은 하루 2번씩 밥 주심( 잘 안먹었음 원래 부터)  - 1차 접종 진행.  - 맑은 콧물  - 기침도 없었음.  - parvo와  Distemper 검사만 진행.    S)  - RR : 78  - HR : 180  - BT : 38.0  - 맑은 콧물  - 노력성 호흡.  - 청진상 Murmur 없음.  - 거친 폐음.  - MM pale  - Normal skin turgor    O)  - 방사선상 좌측 전엽 침윤 심함.(Alveolar pattern)  - Lactate 2.2  - CIV : neg.    A&amp;P)  - 폐렴으로 인한 증상이라고 설명드림.  - 좌측 전엽의 경우 Collapse되었어나, 될 가능성 설명드림.  - 입원 하 산소공급 받으면서 폐렴 치료 필요성 안내.  - 좌측 전엽의 경우, 폐렴이 좋아진다고 해도, 돌아오지 않을 가능성 설명드림.  - 비용부담 느끼셔서, 펫샵 연계 병원으로 가셔서 치료 하신다고 하심.    [ 의뢰병원 원장님과 통화 ]  - 검사 내용 설명드림.  - 치료 비용 부담느끼셔서 펫샵 연계 병원으로 가셨다고 설명드림.      reri91@naver.com  </t>
  </si>
  <si>
    <t>사람감기약섭취</t>
    <phoneticPr fontId="1" type="noConversion"/>
  </si>
  <si>
    <t xml:space="preserve">CC : 사람감기약 섭취.     [전화상담 내용]  - 파워콜에스 연질 캡슐을 아이들이 뜯어 먹음.  - 성분 : DL-메틸에페드린염산염 20mg, 구아이페네신 80mg, 아세트아미노펜 300mg, 카페인무수물 30mg, 클로르페니라민말레산염 2.5mg  - 누가 어느정도 먹은 지도 정확하지 않음.  - 지금 특이사항은 보이지 않는다고 하심.    S]  - 언제 먹었는지는 알 수 없음.   - 구토  흔적없었음.   - 4알은 조금씩 터져있고 한알은 아예 터져있었음.      침대에 가루가뿌려져있었음.     O]  - 활력 양호.  - 청진 양호.  - 체온 양호.  - B/A : NRF    A] 아세트아미토펜 중독 가능성(약함)    P]  - 개 :150mg/kg 독성용량이나 1캡슐에 300mg가 함유되어 있어서 한캡슐이라도 먹었으면 위험할 수 있음.   - 아세트아미노펜 중독 증상 : 개는 주로 간독성을 나타내며, 침울, 수시간 내 구토, 복통, 어두운색 뇨, 2~5일내 사망가능성 안내드림.   -먹은지 오래되지 않았으면 혈액검사상 특이사항 보이지 않을 수 있음.     - 컨디션 양호하여 혈액검사 결과 정상수치라    집에 돌아가셔서 아이들 상태 모니터링 하기로 하였으나, 걱정되셔서 다시 입원시키심.     - 수액 처치 : N/S + Vit B, Vit C, 타우린, 카토살, Ornipural, 유지1.5배.  - 식욕/ 활력,  구토/배변상태 모니터링 예정.  - 중독 증상 발현시 N-acetylcystein 투여 예정.  - 특이사항 없으면 익일 오후 퇴원예정임.   </t>
  </si>
  <si>
    <t xml:space="preserve">채공녀(Ref.Q)                           </t>
  </si>
  <si>
    <t>안구내출혈</t>
    <phoneticPr fontId="1" type="noConversion"/>
  </si>
  <si>
    <t xml:space="preserve">1. 우안 포도막염   : 원래 양안 시력이 없는 것 같은데 동거견 따라 등산도 다니고 잘 지내고 있음   : 두달 전 부터 우안에 전방출혈 있었는데 개선되지 않아 내원하심   : 한번씩 목에서 꺽꺽대며 숨쉬는 것 어려워 함    o)  - Alert  - OU Dazzle(-), Menance(-), PLR(-)   : IOP(9/19)   : 우안 전방 출혈,중등도의 결막충혈 확인됨   : 양안 rotation nystagmus   : 좌안 각막 염색됨    a,p)  - 포도막염에 준해 내복약 먹겠습니다.  - 내복약 7일분, 항생안약 OU QID 처방함  - 맹안/nystagmus와 관련하여 신경증상 발생시 상위영상검사 필요   : 1주 뒤 재검   </t>
  </si>
  <si>
    <t>식욕부진, 무른변</t>
    <phoneticPr fontId="1" type="noConversion"/>
  </si>
  <si>
    <t xml:space="preserve">407,300결제완료_효정    S)  - 젖이 부는 증상  - 식욕부진이 10일정도 됐고, 얼마전부터 간식도 안먹음.   - 생리한지 2개월정도  - 무른변증상 관찰됨 / 구토증상은 없음.     O)  - 유선 발달하고, 유즙 분비  - 체온 39.4 (미열)  - 초음파로 자궁체크 : 자궁 특이사항 없음.  - 췌장염 음성  - 혈액검사상 특이사항 없음.  - CRP 약간 상승  - 방사선 : 위내 음식물 확인.     A)  - 보호자님이 위내 음식물이 몇일전에 먹었던 거라고 하시어 위내 정체되어있는 것으로 보고 모니터링 입원 하기로.  - 현재 식욕부진 증상은 위임신으로인한 것일 수도 있음.    P)  - 일단 기본 소화기 질환에 관련해서 치료, 모니터링 하면서 위내 음식물이 지속적으로 정체되는지 확인하고,   정체시 조영촬영 진행하여 협착부위 발견되면 수술을 해야할 수도 있다고 말씀드림.  - 일단 기본 모니터링 1일입원비용은 7~8만원선이라고 말씀드림.   - 검사 필요시 전화드리기로.   </t>
  </si>
  <si>
    <t xml:space="preserve">윤아름                                  </t>
  </si>
  <si>
    <t xml:space="preserve"> #25 케이지 들어있습니다  보호자분외출    CC: 남아중성화    - 항체검사 안 하고 수술 진행 원하심  - 혈소판이 낮게 나와 현미경 도말 검사했으나, 충분한 것으로 확인됨    - 남아중성화 수술(이주영 선생님) 후 마취 잘 깨고 퇴원    - 내일 술부후처치 예약원하심, 송지은선생님 휴무안내드렸고 일단 외과선생님으로 예약 해 드렸습니다  </t>
  </si>
  <si>
    <t xml:space="preserve">    010-6582-1234    * 여아중성화  - 접종은 1차만 진행  - 항체가 검사는 진행 원치 않으심  - 접종 안된 아이들 주의사항 안내드림    - 경미한 탈수  - crea(2.0)    - 내일 4시 퇴원 예정  </t>
  </si>
  <si>
    <t xml:space="preserve">네오                                    </t>
  </si>
  <si>
    <t xml:space="preserve">  1. 중성화 예약/항체가 검사/혈액검사  - 항체가 검사 : CPV +6,  CDV +6  - 치아상태 확인 : 우측상악 송곳니 유치 잔존.      : 유치발치 하기로 하심.        송곳니 유치 잔존 상태 말씀드렸고 마취 후 확인하여 유치 더 남아있을경우 나머지도 발치진행(내원시 다시 말씀드릴 필요성 있습니다.)  - 혈액검사 진행 : CBC 및 S.Chem 이상없음.      : 채혈을 두번 하는것에 대해 걱정하셔서 금일 한번에 진행했습니다.        혈액검사 결과 안내드렸습니다.       2. 내외부/구충제  - 기본관리 후 구충제 먹이고 프론트라인 도포. 하트가드 내어드림.       ** 9/27(화) 오전 11:30  여아중성화 예약. 허유진선생님.      내원전 금식 등 안내드림.  </t>
  </si>
  <si>
    <t xml:space="preserve">최수진                                  </t>
  </si>
  <si>
    <t xml:space="preserve">모짜                                    </t>
  </si>
  <si>
    <t xml:space="preserve">250,000원 결제 -은희    1. 남아 중성화수술 진행.  - 청진 시 NRF  - P 180, R 24  - B/A : NRF  - 중성화 수술 진행하였고 마취 양호하게 잘 회복하였음. 원내 배뇨 확인됨. 익일 내원하여 술부 체크 예정.  - 일주일 뒤 발사 예정. (6/21 내원.)  </t>
  </si>
  <si>
    <t xml:space="preserve">달콤                                    </t>
  </si>
  <si>
    <t xml:space="preserve">** 8/24 오늘 88000 + 중성화수술비용 250000 함께 결제하시기로.    1. 항체가검사   - 6/4    2. 접종 완료.    3. 술전검사  - 특이사항없음.     4. 중성화수술 다음주 수요일 진행.   12시 내원하셔서 충분한 수화처치 후 2시 이후 순차적으로 수술 진행하기로 함.    ** 다음내원일 : 8/24  - 남중   </t>
  </si>
  <si>
    <t xml:space="preserve">박효정                                  </t>
  </si>
  <si>
    <t xml:space="preserve">땅콩                                    </t>
  </si>
  <si>
    <t>낙상 후 강직</t>
    <phoneticPr fontId="1" type="noConversion"/>
  </si>
  <si>
    <t xml:space="preserve">207,500원 결제하심    쇼파에서 뛰어내려서 바닥에 머리 다침 갑자기 숨안쉬고 경직되었다고 함     S  -소파에서 뛰어내리다가 머리를 바닥에 부딪힌거 같은(직접 목격한건 아님)  -발견했을 때 의식이 없고 강직이 있었음  -예전에도 이런적이 있었음  -발작 여부는 불확실    O  -mental : A  -유연, 떨림  -PLR(+/+) / menace(-/+) / 보행양호  -백내장  -혈검 : high lactate    A  -낙상에 의한 가벼운 뇌진탕  -그러나 원발성 뇌질환 감별은 필요함    P  -산소 및 수액처치하면서 반절간 모니터링  -이상 없어서 퇴원합니다.  -신경증상 재발하면 MRI 촬영하기로 합니다.  </t>
  </si>
  <si>
    <t xml:space="preserve">김상학                                  </t>
  </si>
  <si>
    <t xml:space="preserve">- 남아중성화    - 식욕, 활력 양호 / 배변, 배뇨 양호  - V/D : None / 기침, 콧물 : None   - 금식 8hr 완료하심    - Alert  - T(38.7) / P(168) / R(36)  - CBC, S-chem : NRF    - 마취 도입, 회복 양호  - 술부 소독 진행  </t>
  </si>
  <si>
    <t>의식소실, 머리기울림</t>
    <phoneticPr fontId="1" type="noConversion"/>
  </si>
  <si>
    <t xml:space="preserve">  CC: 신경증상    S)  - 원래 언니분이 키우시다가 보름전 현 보호자분이 데리고 오심  - 오늘 3시경 외출하고 6시경 집에 들어오니  대소변 지리고, 의식 없음  - head turn, chewing, 유연증상 보였음  - 낙상, 중독 가능성 크지 않음    O)  - stupor  - menace(-/-), PLR(+/+)  - WBC(19.8)  - BP(180)    Tx)  - diazepam 1mg/kg iv 2회 후에도 신경증상 완화되나 10분가량 후에 증상 재발 보임  - furo 1mg/kg, mannitol 1g/kg CRI 감압후 완화 없음  - 연하 반사 보여서 내복약 복용  - propopol 2mg/kg iv 후 CRI 진행      [보호자 상담 by 조]  - 현재 스크리닝 검사상, 현 신경증상 원인은 뇌내성일 가능성이 가장 높음  - vital 안정화되면, MRI 촬영 필요  - 발작 지속시간이 3시간 가량 지속됐다면 예후 불량할 수 있음  - 하루~이틀 동안 집중 치료 하며 예후 지켜보기로 함  </t>
  </si>
  <si>
    <t xml:space="preserve">김영준                                  </t>
  </si>
  <si>
    <t>유치발치</t>
    <phoneticPr fontId="1" type="noConversion"/>
  </si>
  <si>
    <t xml:space="preserve">유치발치 예약 아원장님    - 유치 발치  [1] 우측 : 송곳니 2개, 앞니 1개, 어금니 2개 유치 발치  [2] 좌측 : 송곳니 2개, 어금니 1개 유치 발치.    총 8개 발치    진통제 3일치 처방해드립니다.  </t>
  </si>
  <si>
    <t xml:space="preserve">앙꼬                                    </t>
  </si>
  <si>
    <t>기력저하, 복부팽만</t>
    <phoneticPr fontId="1" type="noConversion"/>
  </si>
  <si>
    <t xml:space="preserve">일주일전부터 배가점점 불러오는것 같고, 기력도 없어지는것 같다고 합니다. 집에서 여러마리 키우시는 상황이라 큰병이 걱정되셔서 오셨습니다.    혈액검사 ; 특이소견없음(A/G ratio 약간 낮은편)  영상검사상 임신확인됨. 태아 5마리  대략 40일경으로 추정됨      [복부초음파 by Hyuna]  Findings  1. 태아 5마리 정상 심박 확인됨 (좌측 3마리, 우측 2마리)  2. 대략 43일령으로 추정됨 (17-19일 이후 분만 예정)   Comment  - 초음파 스캔 초기에 좌측 태아중 2마리의 심박 저하가 확인되었으므로 주의 필요합니다. (이후 정상심박 확인됨)  </t>
  </si>
  <si>
    <t xml:space="preserve">김현정(ref.나래)                        </t>
  </si>
  <si>
    <t>기침, 호흡곤란</t>
    <phoneticPr fontId="1" type="noConversion"/>
  </si>
  <si>
    <t xml:space="preserve">* 121,000원 결제완료하심 (1일 입원비+산소비)    원보호자분이 아니라 정확하게 모르심    CC : 기침, 호흡곤란    S  -작년 11월부터 심질환 증상으로 관리중  -복수가 있었다고 알고계심  -어제, 오늘 기침 심해지고, 복부팽만(가스활명수 먹임)    O  -노력성 빈호흡 / BP(140) / murmur G5  -방사선 : 좌심방종대, 흉수, 폐혈관종대  -혈검 : lactate(3.7)    A  -CHF / PAH    Tx  -산소 / furo 2mg/kg IV  -이후 호흡 호전됨    *내일 11시 원 보호자 상담 후 BNP, SDMA, 심초, D-dimer예정   </t>
  </si>
  <si>
    <t xml:space="preserve">이진목                                  </t>
  </si>
  <si>
    <t xml:space="preserve">꼬맹                                    </t>
  </si>
  <si>
    <t>발작, 구강출혈, 머리외상</t>
    <phoneticPr fontId="1" type="noConversion"/>
  </si>
  <si>
    <t xml:space="preserve">CC : 두부외상    S)  - 아이 머리쪽을 나무로 된 빗자루로 머리를 때렸음  - 머리 후두부 쪽 맞았음  - 머리 한대 맞고 아이가 뒤집어집  - 아이가 뒤로 옆으로 엎어져서 발작증상을 보였음  - 15분동안 아이가 의식없이 전신이 빳빳한 증상 보임  - 바로 아이 데려오시는데 30분 걸리심  - 호흡을 많이 힘들어 했음  - 구강에도 출혈이 조금 있었음    O)  - Depressed / PLR(+), Menance(+)  - BP(170)  - T(38.7) / P(132) / R(66)  - Lactate(4.2)  - CBC : NRF  - S-chem : Glu(239) / ALT(683)  - Rad : 두개골 DV상 fracture line / Oblique상 fracture 뚜렷    A&amp;P)  - 두부외상으로 인한 두개골 골절 / 뇌내출혈 / 뇌진탕  - 두부외상으로 인한 두개골 골절로 뇌내출혈 심화로 호흡부전 및 발작 의 가능성 존재  - 뇌내 출혈이 지속된다면, 발작 및 호흡곤란, 전신적 이상의 가능성 크므로, 입원하 증상에 대한 대증처치 진행 필요성 안내  - 종합적으로 MRI촬영으로 뇌내출혈 및 골절의 확인이 필요할 것으로 보임    ** MRI 촬영 60~75만원 정도의 비용 발생 안내드림   : 오늘 하루 아이 모니터링 하면서 아이 응급상황 발생 안하고, 안정적일 시 마취가능한지 평가 후 MRI촬영 진행될 것임. MRI촬영 진행 하기전 보호자분께 전화상담 필요    ** 하루 최소 입원+산소 비용 132000원이며, 추가적으로 혈액검사 및 신경계검사 등을 진행할시 추가비용 발생할 수 있음 안내 / 입원기간은 최소 3일 ~ 길면 7일 안내  </t>
  </si>
  <si>
    <t xml:space="preserve">예송이                                  </t>
  </si>
  <si>
    <t>빈호흡, 콧물</t>
    <phoneticPr fontId="1" type="noConversion"/>
  </si>
  <si>
    <t xml:space="preserve">  * 의뢰병원에서 빈호흡, 심잡음 crackle이 보여 선천성 심질환 또는 횡경막허니아 의심되어 의뢰.   S)  잘때 호흡 힘듬.-  빈호흡증상보임. (SRR 80회 이상보인적 있고, 그 이후로는 30회 이상)  기침 없음. 콧물양은 증가.  어제 위액성 구토 1회. 정상배변.  식욕 양호. (예전에 사료를 부족하게 급여하셔서 사료급여량 늘리실것 안내받으심)  1회 과식 후 그 뒤부터 빈호흡 증상 발현.   수면 중 깨워도 안일어나고, 자다가 쓰러져서 자는 증상 보임.    O)  BT 39.0 RR high  No murmur / No crackle  하악림프절, 서혜부림프절 종대  혈검 : mild anemia / 알부민 약간 감소.   CDV neg. CIV neg.  Rad. : NRF  눈앞에 분비물로 인한 피부염증 : 탈모 및 피부비후, 발적.     A&amp;P)  - 아이가 보여주는 증상들이 일반적인 어린 강아지에게서 보여질 수 있는 증상이기 때문에 단순한 콧물을 동반한 호흡기 질환일가능성.  - 그러나 기력감소 및 림프절 종대 증상도 동반되어 홍역등의 감염성 질환도 완전히 배제할 수 없을 듯.  - 그리고 의뢰병원에서 의뢰해주신 질환에 대해서는 내일 심장초음파 및 방사선 재검을 통해 체크할 예정.   - 혈액검사 결과는 어린 연령과 최근까지 충분히 먹지 못한 것에 따른 결과일 가능성이 높을듯.    - nasal flushing (NS+ephe)  - 내복약 1일.  - 내일 심초 진행 예정 / 조영검사는 상담 후 결정.(먼저 일반 방사선 검사 진행후 결정)    ** 내일 심초 예정.       </t>
  </si>
  <si>
    <t>구토</t>
    <phoneticPr fontId="1" type="noConversion"/>
  </si>
  <si>
    <t xml:space="preserve">S)  랑이와 비슷하게 구토.  구토 심하여 의뢰병원에서 수액 주사 처치.  구토 지속되어 의뢰됨. (췌장염 검사 요청하심)  집에 있는 요크셔 4마리 모두 랑이와 비슷한 증상.  16일부터 사료 교체해주시고, 그 뒤로 구토 및 설사 증상 보이면서 식욕감소.  1~2살때부터 살이 많이 쪘고, 검사시마다 항상 혈액이 끈적하다는 얘기를 들으셨음.     의뢰병원 검사결과  : Glu low, Ca mild low    O)  No murmur  cPL - neg.  전해질 - Na mild high / K mild low  CBC - HCT high (혈액 점도 높음)  혈전 정상  CRP - high (178)  Rad - 외측상에서 약간 좌심종대 /         - 양측 신장결석 / 방광결석  HW - negative    A&amp;P)  - 탈수 교정 후 혈액검사 다시 하여 재평가.  - 구토에 대한 대증처치 진행하면서 구토 지속시 복초를 포함한 추가검사 진행  - 심잡음은 없으나 약간의 좌심비대가있어 심장에 문제 있을 경우 수액처치로인하여 폐문제 발생가능성 말씀드림.  - 결석은 호전된 후 수술필요 설명    ** 써니 동배 아가들도 같은 증상을 보여 내복약 처방해가심.  (4,5,6kg 3마리 3일분 , i/d can 2개 가져가심)    </t>
  </si>
  <si>
    <t xml:space="preserve">박무종                                  </t>
  </si>
  <si>
    <t xml:space="preserve">벨라                                    </t>
  </si>
  <si>
    <t>식욕부진, 호흡곤란</t>
    <phoneticPr fontId="1" type="noConversion"/>
  </si>
  <si>
    <t xml:space="preserve">밥은 2~3일 부터 안먹고 간식(고구마, 닭고기 간식)은 조금씩 먹었습니다.  낮에 다른동물병원에서 주사 맞았는데도 식욕이 없습니다.  활력도 살짝 줄어듬    천식환자처럼 그릉그릉거림  숨을 불안하게 몰아쉼  구토, 설사 증상 없음  그저께 변 끝에 살짝 설사기 있음    3주전에 동거견 사망    추가 접종 안하심, 심장 사상충 올해는 안해주심  특별한 병력 없고, 보호자분은 이제까지 건강했다 말씀하심    s) murmur 있음   - 현재 심장이 안좋을때 나는 소리가 들림   - 숨쉬는 소리나 몰아쉬는 증상이 심장에 기인한 증상일 가능성이 큼   - 심장이 안좋을때의 위험성(즉사등의 가능성) 설명드림   - 심장문제는 알아차리기 힘드므로 이전부터 서서히 진행되었을 가능성 있다    - 더 구체적인 이야이와 혹은 병발한 다른 질병에 대해서는  담당 선생님이 배정된 후 다시 전화드릴것이다 말씀드림   - 필요시 추가검사 전화드리고 할수 있다 말씀드림   - 일단 입원해서 산소 처치 받으시고 기본 검사 실시하기로    @ 하루 입원비, 산소처치비, 검사비 337,000원 수납 완료    @ 어머님 핸드폰 번호로 전화 드려야 함      주간by유진  - 식욕 없음  - 활력 및 호흡상태 양호  - murmur grade 3-4정도 보임  - 구토 설사 없었고 대변 소변 없었음  - 하루종일 잠만 잤음  - 오전에 수액 중단  - 보호자분 통화: 추가 검사가 필요하며   복부초음파, 심장초음파, pro-bnp 등 필요할 것이라 안내  주간에 대증처치하고 내원하여 검사나 입원에 대해  이야기하시자고 함    - 보호자분 상담: 남자분이 내원. 하루동안 입원하였는데 왜 호전이 없었는지,  어제 진행한 검사에서 왜 진단이 나오지 않았는지,   어제 검사를 왜 다 진행하지 않았는지 문의.   노령견이며 어제 진행한 것은 스크리닝 검사이며 하루만에 좋아지지 않는다고 설명  추가검사 등에 대해 이야기하였으나 퇴원시켜 집에서 지켜보신다고 함  검사결과 달라고하여 출력하여 드림  </t>
  </si>
  <si>
    <t xml:space="preserve">1.구토/설사   : 항상 먹는 사료 다 먹어서 같은 브랜드의 새 제품 먹인 후 동거견들 모두 동일증상 보이고 있음   : 집에서 종종 닭죽 끓여먹고 강아지들에게도 준다고 함    - 검사 결과는 동겨건들 모두 유사하며 CRP 상승 두드러짐. 탈수 교정 후 ALB 저하가 드러나면 h.alb투여 고려할 수 있으며 속발성 췌장염 가능성 있음. 비용문제로 FFP 제외한 약물 우선 투여하며 모니터 하겠음  </t>
  </si>
  <si>
    <t xml:space="preserve">1. 구토, 식욕부진, 설사   : 동거견들과 함께 증상 나타나기 시작해서 내원   : 검사상 PCV상승, CRP상승 두드러짐   : 식중독에 의한 위장염으로 잠정진단하고 대증치료 실시   : 알부민 저하시 h.alb투여 고려 중   : 췌장염 속발 가능성 있으며 금일 따로 검사는 하지 않음   : 공격적인 대증치료 반응 불량시 FFP투여 고려 중  </t>
  </si>
  <si>
    <t xml:space="preserve">꽃순                                    </t>
  </si>
  <si>
    <t>변비,구토,식욕부진</t>
    <phoneticPr fontId="1" type="noConversion"/>
  </si>
  <si>
    <t xml:space="preserve">1. 변비, 구토, 식욕부진, 배뇨 소량.  S) 약 먹여도 개선이 없음.   2일에 한번씩 구토 보임. (밤사이에 구토 흔적 보임.)  식욕 없어서 강제급여함.   배변을 안 함. 배뇨도 잘은 못 하는 것 같음. 자세 취하지만 전처럼 많이 하진 않음.    O)  1. P/E  - T 38도, P 180, R 30  - 청진 시 NRF    2. B/A  - CBC, S/C, electrolytes : NRF  - blood smear : PLT 시야 당 7개    3. 방사선 : 대장 내 배변 정체되어 있는 것 확인됨. 방광 확장.    4. FPV : negative    A) 구토, 변비  - 범백에 관해 항원검사 시 음성 확인됨. 변비에 의한 식욕부진 구토증상 일 수 있음. lacturose 처방하고 증상 지켜보기로 함.  - 변비 관련 대증처치 진행.  - 배뇨 잘 못 하는 것, 위험할 수 있음. 카테터 장착 등 추천드렸으나 집에서 압박배뇨 실행해보길 원하심. 배뇨근 무력증, 요도근 문제, 결석 등 가능한 원인에 대해 설명하였음.    Rx)  - 경구약  - lacturose 0.5ml/kg po bid (배변 양상에 따라 증감.)  </t>
  </si>
  <si>
    <t xml:space="preserve">장신영(ref.큐)                          </t>
  </si>
  <si>
    <t xml:space="preserve">롱                                      </t>
  </si>
  <si>
    <t>요관결석,수신증</t>
    <phoneticPr fontId="1" type="noConversion"/>
  </si>
  <si>
    <t>구토, 구강출혈</t>
    <phoneticPr fontId="1" type="noConversion"/>
  </si>
  <si>
    <t xml:space="preserve">그저께 구토 1회 이후로 식욕부진  다른 동거묘 세마리  입에 피가 묻어있음      2.6kg  </t>
  </si>
  <si>
    <t xml:space="preserve">심보은                                  </t>
  </si>
  <si>
    <t xml:space="preserve">얼리                                    </t>
  </si>
  <si>
    <t>- 8hr 금식 완료  - 식욕, 활력 양호 / 배변, 배뇨 양호  - V/D : None / 기침, 콧물 : None     - 양측 고환 하강 양호  - No murmur / No crackle    - U/A   : Crea(2.2), ALP(166) high    - 혈액검사상 크레아틴 수치때문에, 선천적 신질환이 의심되는 상황이며, 유전자검사의뢰 안내드렸으나, 보류하심   : 일단 초음파만 먼저 진행 하시며, 수치 호전 및 상태 양호시 남아중성</t>
  </si>
  <si>
    <t xml:space="preserve">김화심                                  </t>
  </si>
  <si>
    <t xml:space="preserve">단비                                    </t>
  </si>
  <si>
    <t>중성화수술</t>
    <phoneticPr fontId="1" type="noConversion"/>
  </si>
  <si>
    <t xml:space="preserve">  평소 간헐적 구토, 오심 있음.   밥은 잘먹음.   사료구토 예전엔 있었고, 오늘은 위액구토 1회 있었음.     술전 검사상 특이사항 없음.    OHE  204 유치발치 진행.         </t>
  </si>
  <si>
    <t xml:space="preserve">심병찬                                  </t>
  </si>
  <si>
    <t>triaditis</t>
    <phoneticPr fontId="1" type="noConversion"/>
  </si>
  <si>
    <t>체중감소, 유연, 식욕부진</t>
    <phoneticPr fontId="1" type="noConversion"/>
  </si>
  <si>
    <t xml:space="preserve">309,500원 -3/30 은희    1. 지방간   : 지난 1월 사료 변경 후 부터 급격히 살 빠지면서 지방간으로 진행한 것으로 보임   : 구정 후 부터 2주간 애니ah에서 식도튜브 장착하고 입원치료 받았고, 튜브 장착 한 채로 통원치료도 했었음   : 한때 잠시 좋아져서 식도 튜브 제거했으며 며칠 전 부터 식욕부진 다시 심해져서 내원했었음   : 입원치료 위해 내원하심   : 평소 체중 8kg가량 나가던 아이임    o)  - Depressed, icteric mucus membr.  - 8% dehydration  - severe drooling  - 혈검상 간수치상승 두드러짐, 영상검사상 NRF   : 간이복초상 간 전반적인 에코상승 두드러짐     a,p)  - 입원 하 적극적인 항구토처치 및 지방간에 준한 대증처치  - 초기 3-5일간 집중치료 반응 보고 장기적인 치료방향 잡기로 결정함   : 초진비용 50전후, 입원비 배일 30전후로 예상됨  - 식도튜브 장착 후에도 심한 유연 및 구토 보여왔어서 튜브장착에 대해 염려 심하심    : 해 보고 안되면 제거하는 방향으로 말씀드렸음      [주간 by 윤]  - 간헐적 유연 보이나 구토는 없음  - 배뇨 없음  - 매우 예민함  </t>
  </si>
  <si>
    <t xml:space="preserve">정보경                                  </t>
  </si>
  <si>
    <t xml:space="preserve">보민이                                  </t>
  </si>
  <si>
    <t>식욕저하, 기력저하, 복부통증</t>
    <phoneticPr fontId="1" type="noConversion"/>
  </si>
  <si>
    <t xml:space="preserve">[X-ray검사 by Hyuna]  - VHS 8.1    애기 나은지 2주정도 지남  몇일전부터 식욕이 떨어지더니 기력도 많이 저하됨  배를 만지면 많이 아파함    심한 탈수  유선부위의 종창, 발적, 통증  혈액검사상 염증수치 상승    유선부위 압착시 농성분비물     - 도말상 심한 백혈구와 세균 다량 보임    심한 유선염으로 인해 현재 발열고 통증이 동반되고 심한경우 패혈증으로 위험할수도 있습니다.  내과적인 치료를 해보고 만약 내과적치료에 반응을 보이지않으면 외과적인 유선적출이 필요할수도 있기에 일단 입원치료하면서 경과보기로 하였습니다.   </t>
  </si>
  <si>
    <t xml:space="preserve">쮸야                                    </t>
  </si>
  <si>
    <t xml:space="preserve">1. 스케일링 및 종괴제거  - 금식 진행하였음  - 더 커지거나 하지 않음    - 마취전 검사 상  경미한 빈혈 및 염증 소견 보임  (치석 및 치주염 등으로 인한 것으로 보임)  - 방사선: bronchial pattern, 기관지염 소견 보임    - 스케일링 및 종괴제거 실시  - 종괴: cyst로 확인되었으며 터져서 하얀 염증 산물 흘러나옴  긁어낸 후 봉합  - 201, 203, 405 발치 후 스케일링 진행    - 내복약, 소독약, 연고 처방  - 보호자 지침서 내어드림  - 항문 부위 cyst 같은 경우 재발할 수 있으며  소독 철저히 하시라고 안내  - 이번주 목요일 재진 예정    ** 다음 내원일: 오후 12시  술부 재진  </t>
  </si>
  <si>
    <t>난산</t>
    <phoneticPr fontId="1" type="noConversion"/>
  </si>
  <si>
    <t xml:space="preserve">* 890,000원 결제하심     [refer.]현동물병원    주호소)  - 난산    현증경과)  - 9~12시 사이에 1두 분만.   - 정확한 임신두수 확인 안됨.  - 성현에서 초음파로 1두 생존 확인.   - 집에 있는 다른 아이를 더 돌보는 현상 관찰됨.   예방접종)   - 2차접종까지만 진행되어있음.    O)  1. 신체검사  - T 38.3  - BCS 4/9  - MMC pink , CRT&lt;1s  - 탈수평가 : &lt; 5%    2. 혈액검사        3. 영상검사  - AXR : 3두 확인.  - CXR : NRF  - 초음파 : 3마리 심박 확인 (281, 257, 191 bpm)    Dx/Ddx)  - Dystocia    A)  - 바로 제왕절개 진행합니다.  - OHE는 보호자님이 원치 않아 진행하지 않습니다.   - 집에 동거묘들이 많아 안정화 위해 수술 후 1일 입원 진행합니다.     Surgery)  - 3두 분만 완료.     Rx)  - 내복약 (캡슐)  : AMX+Clavulanic acid 62.5mg/cat bid   : Streptokinase 0.5mg/kg bid  - 피부소독약 (헥시딘)  - Ca (칼시델리스) 1/2T sid    Tx)  - 수액처치 : NS  - 주사제   : Cephalexin 25mg/kg iv     P)  - 1주일 후 실밥제거합니다.    ** 다음내원일 12/31    </t>
  </si>
  <si>
    <t xml:space="preserve">김민구(ref.위드)                        </t>
  </si>
  <si>
    <t>심인성 폐수종</t>
    <phoneticPr fontId="1" type="noConversion"/>
  </si>
  <si>
    <t xml:space="preserve">3.82  위드동물병원의뢰환자  S)  같이 거주 안하고 있음.   지난달에 발작 / 며칠 뒤 흥분하다가 실신하여 동네 병원 내원.  청진상 심장에 문제 있는 것 같다고 들으심. (심근경색수치가 오버가 나옴, 간수치 정상)- 고혈압약 1일 1회 1/2T 복용.  사상충 검사상 음성.   어제부터 기침이 심하여 오늘 위드 내원.   방사선 검사상 약간의 폐침윤 및 청진상 심잡음 확인되어 본원으로 의뢰.  지금까지 4회정도 실신.     O)  - plaque +++  - Murmur G4 / thrill / no crackle  - BP 185 / HR 208 /RR 48  - 혈검상 NRF  - Rad : 양측 후엽폐침윤    A)  - 심인성 폐수종    Tx)  - furo 2mg/kg iv tid  - pimo 0.25mg/kg PO  - halfsol half rate  - Oxygen supply    P)  - 내일 안정시 심초진행.  - 필요시 간이심전도 진행  - ProBNP / 필요하면 TnI검사까지 진행하기로.          </t>
  </si>
  <si>
    <t xml:space="preserve">박명호*10                               </t>
  </si>
  <si>
    <t xml:space="preserve">금식 확인.  - 접종 완료.  - 항체가 검사 하지 않음.  - 심장사상충 예방 완료.  - 4시 퇴원예정    - 문자 발송  [루키 보호자님. VIP 동물병원 수의사 이주영입니다. 아이 마취 전 검사상 특이사항이 보이지 않았습니다. 수술 들어가기 전 충분히 수액을 맞고 수술은 5~6시쯤 들어가도록 하겠습니다. 수술 끝나고 연락 드리도록하겠습니다.]  </t>
  </si>
  <si>
    <t xml:space="preserve">조대운                                  </t>
  </si>
  <si>
    <t>구토, 경련, 유연</t>
    <phoneticPr fontId="1" type="noConversion"/>
  </si>
  <si>
    <t xml:space="preserve">새벽 4시경 고개를 떨구고 움직이지 않으려는  증상과 구토 (3차례정도)로 타 병원에서 진료 받으셨음  입원하라는 권유받으셨으나   그냥 집에 데리고 오심    집에 와서 강직성 경련  (팔다리가 마비된것처럼 쭉 뻗었다고 함)  치즈 간식, 개껌 같은거 먹이심  2차 접종까지 완료    pe) 의식 - alert        유연        앉거나 서있는 자세 취할수 있으나 중심잡기가 힘들어 보임       MM- pale       ausculation - no murmur       circling, nystagumus 없음    @ 일단 입원 처치 및 종합 검사 하시기로    @ 지금 어떠한 이유에서인지 혈액순환이 안되는 쇼크 상태이다.  혈액순환이 안되면 최악의 경우 이것 때문에 사망할수 있다   설명드림    @ 보호자분 경직성 경련 온것을 중요하게 생각하지 않으심  처음에 그 증상 말씀 안하시고 구토만 말씀하시다가  지나가는 말로 경직성 경련 증상 말씀하심   - 구토가 주증이기 보다는 경련에 속발적으로 구토를 했을  가능성이 더 크다 말씀드림    @ 보호자분 빨리 내시경이나 엑스레이 같은 검사 해서   잘못 먹은거 찾아야 하는것 아닌지 문의하심   - 구토물에 사료 알갱이가 그대로 나왔다고 체한것일수도  있다고 생각하심   - 초코렛이나 중독성 물질을 먹었을 경우에는 이런 증상이 나타  날수 있지만 보통 이물을 먹어서 경련 증상이나 쇼크 증상이 나타나기는 힘들다 설명드림    419800원 수납됨    [주간 by 윤]  - 혈액검사상 경미한 전해질 불균형 외 NRF  - 초음파상 PSS 잠정배제  - 주간모니터 동안 컨디션 양호하며 Ataxia 두드러지지 않음  - 보호자분 요청으로 위장염에 대한 상비약 처방해서 귀가함  - 증상 재발시 MRI 필요   : 두달 전 심한 혈변, 구토 하면서 보행실조 보인 적 있었다고 함     [X-ray 검사 by hyuna]  - NRF    [초음파검사 by hyuna]  - Extrahepatic PSS 의심되지 않음  - 위벽 submucosal layer의 비후    DDx  - Gastritis  </t>
  </si>
  <si>
    <t xml:space="preserve">이종현                                  </t>
  </si>
  <si>
    <t xml:space="preserve">몸무게 안에서 재주세요       * 남아중성화  </t>
  </si>
  <si>
    <t xml:space="preserve">이나현                                  </t>
  </si>
  <si>
    <t xml:space="preserve">우람                                    </t>
  </si>
  <si>
    <t>Japanese Chin(제페니즈 친)</t>
  </si>
  <si>
    <t xml:space="preserve">CC: 식욕부진/신부전    S  -올해 초 소변을 잘 못가림 / 현재는 괜찮음  -소변량이 많고, 소변색이 묽음  -식욕부진 / 원래 2.5키로  -타병원 진료에서 신장수치 상승, 빈혈 확인되어 1달간 입원 및 통원치료  -초기에 흑변도 있었으나 현재는 없음  -뒷다리가 꼬이는 증상도 있었고, 슬개골탈구 있음  -타병원에서 내복약 및 아조딜 처방받았으나 알약 먹이기가 어려워 아조딜은 가루만 주셨다고 함  -식이 : 홀리스틱 램 앤 브라운라이스 / 육포    O  -BCS(1/5)  / BP : 130  -CBC : HCT(37%)  -Chem : azotemia  -UA : USG(1.018) / UPC(0.32)    [X-ray 검사 by hyuna]  Findings  1. T12-L1 disc space 좁아져 있으며 배쪽으로 척추체 말단의 bony spur 증식  2. 양측 슬개골의 내측 탈구 관찰됨    Imaging Dx &amp; DDx  - Spondylosis deformans  - Intervertebral disc disease (T12-L1)  - Bilateral medial patellar luxation    [초음파검사 by hyuna]  Findings  1. 담낭 내 다량의 슬러지 및 슬러지볼  2. 양측 신장의 크기, 모양 정상이나 피질 에코 상승  - LK/AO ratio : 6.23 , RK/AO ratio : 7.31 (reference range : 5.5-9.1)  3. 방광 내 소량의 슬러지 있으나 방광벽 정상  4. 전립선의 대칭성 종대    Imaging Dx &amp; DDx  - GB sludge  - Interstitial nephritis / Glomerulonephritis  - UB sludge  - Benign prostatic hyperplasia    A  1) CKD, IRIS-3 (수액처치 및 정상식이 한다면 IRIS-2로 하락할 가능성도 있음)  2) IVDD /  Bilateral medial patellar luxation  3) BPH    P  -현재 입원처치가 필요할 정도는 아니나 집에서 집중관리는 필요함  -주2회 피하수액거리문제로 장안점에 진행하기로 함)  -내복약, 레날어드밴스 처방 / 아조딜 남은건 가루라도 급여하세요  -음수 충분히 / 신장처방식 trial  -구강소독(헥사메딘)    * 4/20 예약 : 혈검, 피하수액  </t>
  </si>
  <si>
    <t xml:space="preserve">신보경(ref.이솝)                        </t>
  </si>
  <si>
    <t>후지파행, 배뇨곤란</t>
    <phoneticPr fontId="1" type="noConversion"/>
  </si>
  <si>
    <t xml:space="preserve">  어제 저녁부터 이상한 감지  - 앉을 떄 불편. 계단 올라갈때 잘 못올라가고.  - 보행시 후지가 어색한 정도.  - 후지를 끌고 다니거나 신전 현상은 없음.     S)  식욕 양호.   어제 저녁 산책시 변이 약간 무름.   구토는 예전부터 켁켁거리다 하는 증상 보임. 1달에 몇회.  구토는 감소하는 것 같음.   켁켁거림은 특이사항은 없고, 가끔 호흡곤란 증상 보임.   배뇨시 뇨책이나 힘들어하는 건 확인 안됨.   배뇨 횟수 증가 없음. 진한색. 음수량 증가 없음.   생식기 핥는 증상 있음.     O)  - BT 39.2  - HR 126  - 흉 요추 연접부 압박시 통증있으나 많이 예민해진 상황이라 애매함.  - 표층부통각 normal, deep pain normall  - hopping test normal  - 고유반사 knuckling normal  - placing normal    [X-ray 검사 by hyuna]  Findings  1. T12-L1 disc space 좁아짐  2. T13 left rib 의 저형성    Imaging Dx &amp; DDx  - Intervertebral disc disease  - Transitional vertebra (T13)    Comment  - 좌측 고관절의 미약한 퇴행성 변화가 관찰되나 촬영시의 각도에 의해 보일 수 있는 소견이므로 진단을 위해 6개월 후 고관절 재촬영이 추천됨    [초음파 검사 by hyuna]  Findings  1. 방광벽 비후 및 방광 및 요도 내의 결석사    Imaging Dx &amp; DDx  - Urolithiasis  - Severe cystitis    - 소변검사는 방광내 소변이 없어 진행 못함.  - 사상충검사 : 음성.   - CRP : normal    A)  - 방광결석 : 배뇨곤란 문제 발생가능성있음.   - IVDD : MRI 촬영으로 감별진단 필요. 치료 진행 안될시 점차 증상 악화될 수 있음 설명드림.    P)  - 방광염 준한 처방과 NSAID만 처방.   - 음수량 최소 250ml/day 조절필요.   - 음수량 조절 힘들고 방광내 결정들 감소 안될시 입원수액치료 필요 안내.  - 다음주 내원시 사상충검사결과 안내 및 MRI 검사여부 결정.    ** 다음내원일 : 4/8 (보호자님 스케쥴에 따라 예약일 변경가능)  - 재진 (방초 재검 / 상담)  </t>
  </si>
  <si>
    <t xml:space="preserve">건강                                    </t>
  </si>
  <si>
    <t>교통사고</t>
    <phoneticPr fontId="1" type="noConversion"/>
  </si>
  <si>
    <t xml:space="preserve">511,000원 결제완료_효정    CC : 교통사고    S)  - 오늘 2시 30분경 발견  - 회사 근처에서 발견함 / 사고난 후 누워있는 것을 발견하심  - 많이 흥분해 있는 상태  - 신창동물병원에서 잠깐 입원 한 상태로 상태 안정화 되었었으나, 퇴근하면서 정릉쪽으로 데려오심   : 그 동물병원에서 주사처치 받음 : 항생제, 이뇨제 넣엇음  - 북악동물병원으로 다시 내원하여 검사를 하려고 하다 아이가 뛰쳐나오며 도망가서 상태 안좋아짐 / 호흡수 많이 늘고, 흥분상태  - 길고양이 출신이라 아이에 대해 알고계신 것은 없음  - 비틀비틀 거리는 보행을 보엿음 / 다른 특이점 관찰 못하심    O)  - Depressed   - Anisocoria / Lt. Pinpoint / Rt. PLR 미약한 (+)  - OS 결막충혈 및 출혈 / 외부로 약간 돌출 / 눈을 못감음  - HR(132) / RR(Panting) / Femoral pulse(-)  - CBC : WBC(50.3), HCT(49.2)  - S-Chem : Crea(1.7)  - Lactate(3.6)  - Rad : 하악골절 / 양측 대퇴골두 Fx line / 구강내 금속성 이물  - 초음파 : 복수(-)    A)  - 교통사고 / 턱뼈골절 / shock    P)  - 입원 하 폐출혈, 비심인성폐수종, 뇌내성출혈 등 외상에 준한 출혈모니터 필요함  - Femoral pulse(-) -&gt; Hetastarch 투여 후 Femoral pulse(+)    - 1)턱골절로 인하여, 사료 못먹을 가능성 커, feeding tube 장착  - feeding tube내 혈액성 물질 나와서, 2)내출혈 있을 가능성  - 3)뇌압상승 가능성 있어, Lasix 1mg/kg + Mannitol 1g/kg 감압처치 진행    - 뇌내 모니터 등의 Vital sign 안정화 후 추가적 검사(방사선,초음파) 및 처치 등 필요   : CT 및 MRI등의 촬영으로 다른 추가적인 골절 및 환부 확인 필요  - 보호자 전화상담 완료, 예후 불량 가능성 안내   </t>
  </si>
  <si>
    <t xml:space="preserve">호미정(Ref.대학로)                      </t>
  </si>
  <si>
    <t xml:space="preserve">꽃비                                    </t>
  </si>
  <si>
    <t>저산소증</t>
    <phoneticPr fontId="1" type="noConversion"/>
  </si>
  <si>
    <t>호흡곤란, 발작</t>
    <phoneticPr fontId="1" type="noConversion"/>
  </si>
  <si>
    <t xml:space="preserve">[야간 by 박찬수]   - 밤사이 3시간 정도 조용하다가 그 이후 계속 거친 숨소리   - 구토등의 다른 증상은 없음    [주간 by 고한아]   - 지속적으로 panting 보이며 dynpnea 보임.   - 이에 따라 pm1 butorphanol 0.2mg/kg IV 투여 되었음에도 약간 진정되는 듯 하다 다시 panting 보임.   - 이후 pm 5:30경 의식소실 및 경련발작 증상 2회 보여 diazepam 0.5mg/kg IV 2회 투여 되었음. 이후 경련 증상 중단되었으나 coma 상태는 계속 되었음. TC로 인한 호흡곤란 증상이 지속되면서 저산소증에 의한 뇌손상까지 진행된 것으로 생각됨을 말씀드렸고, pm 6시경 보호자 분께서 산소 제거 원하여 모든 보호자 동의 하에 산소 제거 직후 심정지로 사망하였음.     - 대학로동물병원 원장님과 전화통화로 환자 진료 및 사망사실 알려드렸음.  </t>
  </si>
  <si>
    <t xml:space="preserve">김주희(ref.주)                          </t>
  </si>
  <si>
    <t xml:space="preserve">백만불                                  </t>
  </si>
  <si>
    <t>술전검사</t>
    <phoneticPr fontId="1" type="noConversion"/>
  </si>
  <si>
    <t xml:space="preserve">선납금 500,000원 수납- 승희    OP- Rt enucleation.   OP view- 특이 소견 없음  </t>
  </si>
  <si>
    <t xml:space="preserve">양안나                                  </t>
  </si>
  <si>
    <t xml:space="preserve">100,000원 선납 (106,350원 미수)    CC : 구토    S)  - 어제 새벽에 6시까지 4번정도 구토 함  - 그 이후에 밥 주셨을때, 식욕 양호했음  - 밥 먹은 후 구토 2번  - 밥 안줬는데 저녁 5번정도 구토  - 구토 양상 : 거품, 베이지, 노란색 양상  - 식이 : 아침 8시 / 점심 12시~1시 / 오후 5시 / 저녁 10시  - 간식 : None  - 다른 이물 먹었을 가능성 없음  - 접종 3차까지 all done / 4차 맞을 시기 됨    O)  - T(38.8)  - 방사선 : 이물(지퍼)    A&amp;P)  - 위내 이물  - 아이 크기 상 위내시경으로 꺼내긴 힘들 것 같고 / 위절개 수술이 권장되는 상황이라 안내  - 수술비 70-80만원 정도 / 입원비 하루 10~13만원 정도 최소3-5일 입원 필요 안내    ** 새벽에 다시 오시어 원래 다니던 병원에 상담받아보고 싶으시다 하여 퇴원 요청하심   : 미수금 106,350원 (24일 오전에 계좌이체 하실 예정)  </t>
  </si>
  <si>
    <t xml:space="preserve">최아름                                  </t>
  </si>
  <si>
    <t xml:space="preserve">300,000원 결제완료-승희    1. 남아중성화 수술 차 내원  - 기초접종은 광견병 제외하고 다 맞으셨음  - 항체검사 진행하신 적 없으시며 원치 않으심  - 식욕 활력 양호    - 마취전 검사 양호  - 오후 3:00 수술 진행, 3:30 수술 종료하였음  - 마취에서 잘 깨어났음  - 깨어난 후 위액성 구토 1회 하였음    - 보호자지침서 드림  - 주의사항 안내  - 내일 내원하여 술부 확인하기로 함    ** 다음내원일: 4월 5일 오전 11시 이주영선생님 앞  술부 체크    </t>
  </si>
  <si>
    <t xml:space="preserve">블랙                                    </t>
  </si>
  <si>
    <t>기력저하, 의식저하</t>
    <phoneticPr fontId="1" type="noConversion"/>
  </si>
  <si>
    <t xml:space="preserve">* 364,050원 결제완료    1. 응급으로 내원, 기력/의식 저하  - 키우시는 외출고양이  - 어제 일주일만에 돌아왔으며 외출했다가 돌아온후   비틀거리고 식욕, 기력 저하되어 보임  - 소변을 그자리에서 봤다고 함  - 코에 상처있음  - 최근 동네주민들이 약으로 고양이 죽이려고 함  (3마리 정도 약먹고 죽었다고 함)  - 아이가 일어서질 못함    - T 측정불가 (저체온) P 110회/min R 28/min  - PLR 없음, 탈수 7%이상, CRT 3-4초  - 대퇴동맥압 측정 불가  - CBC: WBC (70.7) PLT (80)  - Chem: BUN (88) Crea(높아서 측정불가)    ALP (높아서 측정불가) Glob (5.3)  - 전해질: Na (126) K (6.5) Cl(99)  - 방사선: 양측 신장 커져있음    - ddx: 중독에 의한 급성 신부전, 간부전  - 처치: 산소, 수액처치 (hetastarch bolus 5ml/kg 10min)         - 하루 입원하며 경과지켜볼 예정  - 예후가 좋지 않을 수 있다고 언급  - 응급상황 발생 시 전화드리기로 함  - 내일까지 지켜보고 추가로 치료를 더 하실지  생각해보시겠다고 함      [초음파검사 by hyuna]  Findings  1. 양측 신장 종대 및 간, 비장과 비교시 정상보다 에코 증가    (LK : 4.65 cm, RK : 5.19 cm)  2. 신장 실질 및 변연의 변화는 관찰되지 않음  3. 방광 내 소량의 슬러지 관찰됨    DDx  - Acute renal failure  - Acute tubular necrosis    </t>
  </si>
  <si>
    <t xml:space="preserve">이상대                                  </t>
  </si>
  <si>
    <t>기력저하, 의식저하</t>
    <phoneticPr fontId="1" type="noConversion"/>
  </si>
  <si>
    <t xml:space="preserve">5만원 결제완료_효정    S)  - 유기묘 출신 / 이전 분양 받을시 접종 3차 까지 All done / 항체가 양호  - 식욕부진 어제 오전부터 나타남  - V/D : 오늘 오전에 설사만 봄 / 구토는 없었음  - 기침, 콧물 : None  - 설사 : 조금 묽은변 봤음, 갈색인데, 끝쪽으로 약간 핑크빛으로 혈변봄  - 어제 병원에서 진단 및 치료 받음   - X-ray 검사 진행 : NRF, 위장관내 가스만 조금 차있었음  - 어제까진 변은 멀쩡히 잘 봣음  - 초음파 검사 진행 : NRF  - 분변검사는 진행하지 않았고 종합 진단 나오지 않음    O)  - Depressed  - T(39.6) / P(180) / R(56)  - 분변검사 : NRF  - CBC : WBC(0.9), PLT(57) low / 예후 : poor 가능성   - S-chem : T-Bil (1.7) high    A)  - FPV    P)  - 구토 및 설사에 대한 대증처치 진행  - 매일 CBC 및 혈당 수치 체크 필요 안내  - 항혈청 3차까지 시도 해볼 필요성 있음   - 예후 poor 가능성 안내드렸으며, 하루 25-30만원의 비용 발생할 수 있음 안내  </t>
  </si>
  <si>
    <t xml:space="preserve">박현아(ref.강북)                        </t>
  </si>
  <si>
    <t xml:space="preserve">442,100원 수납-승희  S)  강북동물병원에서 내원하심.     작년에 자궁에 문제가 보인적 있어 오늘 의뢰병원 내원시   어제 오후부터 호흡이 힘들어지고, 어제 하루종일 식욕 전혀 없고. 어제 오후까지는 사람 음식에 반응은 있었음.     예방 - 사상충예방 안하심.     O)  RR-60/min  Crackle 있음/ murmur 확인 힘듬.   흉방 (응급) : 양측 후엽 폐침윤  락테 : 4.6   CRP : 116  혈검 : 다른 혈검상 특이사항 없음.   심장사상충 검사 결과  - 사상충 키트 검사 : (-)  - 혈액 도말 현미경검사  Filalia (-)    A)  폐렴    P)  - O2 supply  - 적극적 항생제처치  - 수액처치  - 네뷸 1일 4회  - NAC     [보호자상담]  - 치료기간은 치료반응 좋을시 1주  - 치료 반응 좋지 않으면 수일내 사망가능성. 1~2일동안 고비  - 1일 치료비용은 20~30만원선.   - 현금수납시 10% 할인해드리기로함.     [입원 모니터링]  4시경 furosemide (2mg/kg: 0.97ml) 처치 (폐수종준한 응급처치)  4시 50분 Cefotaxime 0.48ml 처치 (폐렴으로 치료방향 전환)  </t>
  </si>
  <si>
    <t xml:space="preserve">임채은                                  </t>
  </si>
  <si>
    <t xml:space="preserve">열무                                    </t>
  </si>
  <si>
    <t xml:space="preserve">김은석                                  </t>
  </si>
  <si>
    <t xml:space="preserve">코니                                    </t>
  </si>
  <si>
    <t>중성화수술</t>
    <phoneticPr fontId="1" type="noConversion"/>
  </si>
  <si>
    <t xml:space="preserve">  1. 남아중성화.  - 8hr 이상 금식 진행 확인.  - 식욕, 활력 양호 / 배변, 배뇨 양호  - V/D : None / 기침, 콧물: None     - T(39.0) / P(180) / R(36)  - No murmur / No crackle  - CBC : PLT(95) low / 도말상 대형 혈소판 관찰    - 남아중성화 실시. (오후 3시)  - 마취 도입 및 회복시 상태양호.    2. 피부상태 확인 (by 혜정)  - 상태 조금 나아지긴했으나 여전히 발바닥 가피, 부종 심함.       내복약 싫어해서 일주일간 소독 및 진균연고 유지.     터비덤 스프레이 추가.   - 1일 2회 소독 및 연고 적용, 1일 1회 터비덤 스프레이 적용.     ** 중성화 수술 후 주의사항 안내드림.      내일 술부소독차 내원예정.  ** 일주일 후 실밥제거 예정.  7/15(금) 오후 5시 예약.          </t>
  </si>
  <si>
    <t xml:space="preserve">능금                                    </t>
  </si>
  <si>
    <t>기침, 비강삼출물</t>
    <phoneticPr fontId="1" type="noConversion"/>
  </si>
  <si>
    <t xml:space="preserve">CC : 기침 (리퍼아님)    S  -2월에 중성화 및 유선종양 제거, 서혜부탈장 수술  -1달 전부터 킁킁/켁켁거림, panting  -축농증 증상 같은 것이 있다고 함  -밤에 증상이 심해서 심장병 걱정되어 데려오심    O  -no murmur / no crackle  -sever tartar &amp; gingivitis  -방사선 : NRF  -CBC : anemia  -chem : NRF    A  -상부호흡기 질환  -DDx : ONF, secondary to severe gingivitis    P  -치주염에 대한 내복약 처방 후 경과 관찰  -2주내로 치과치료 진행하기로 함    * 1주후 오전 11시 예약  </t>
  </si>
  <si>
    <t xml:space="preserve">배혜원                                  </t>
  </si>
  <si>
    <t>다리힘풀림, 오줌지림</t>
    <phoneticPr fontId="1" type="noConversion"/>
  </si>
  <si>
    <t xml:space="preserve">저녁에 다리에 힘풀리고 오줌지리고 주저앉음 세번정도 이런증상있음  구토에 피 섞여있음  통증호소    몇년전에 턱뼈 골절 수술    2012년 처음 비슷한 증상 발병  (주저앉아서 흉내내기 힘든 특유의 울음소리를 냈다고 함)   - 24시간 병원 가보셨으나 특별한 진단 없이 주사 맞고 왔다고 함  이후 2차례 정도 비슷한 증상 있었음  위 증상과 별개로 경련 증상도 2차례 정도 있었다고 하심    오늘은 오후 5시경 다리에 힘이 풀려 주저 앉는 증상  의식은 있었다고 함  앉은 자세에서 힘이 풀려 그대로 엎드려버리는 증상이라 함    이후 저녁 9시경 혈액 섞인 구토    pe) 내원시 의식상태 alert       보행 검사시 보행 양호       BT : 36.7    @ 현재 써니의 증상이   신경성 원인인 발작, 경련인지,   심인성 원인인 쇼크, 기절인지  아니면 다른 원인에 의한 증상인지  말씀만 들어서는 구분이 가지 않는다.    @ 하루 입원하여 수액, 관찰 해보고  검사실시후 내일 담당 선생님과 계속 이야기해보시기로 함  </t>
  </si>
  <si>
    <t xml:space="preserve">이진선                                  </t>
  </si>
  <si>
    <t xml:space="preserve">덕선                                    </t>
  </si>
  <si>
    <t xml:space="preserve">S) 중성화 예약     중성화 및 유치 발치       보호자 설명     수술기록     op  장화석    통상적 OHE 실시     cefa, tramadol iv    propofol induction    isoflurane main    pain butophanol    P)  1일 입원 뒤 퇴원예정   퇴원약 3일분 처방     cefa 30mg.kg , famo 0.5mg/kg, tra 2mg/kg, kimotab 1/3 t PO bid 3day   </t>
  </si>
  <si>
    <t xml:space="preserve">김미란(ref. 호)                         </t>
  </si>
  <si>
    <t>술전검사</t>
    <phoneticPr fontId="1" type="noConversion"/>
  </si>
  <si>
    <t xml:space="preserve">979,000원 선납 결제완료 - 세익    - 금식 완료.    S)  - 특이사항 없음.    O)  - TPR : NRF  - BP : 140    OP)  - 방광 내 결석 제거(1개)  - 요도내 결석 없음.  </t>
  </si>
  <si>
    <t xml:space="preserve">윤종도                                  </t>
  </si>
  <si>
    <t>식욕저하, 외음부 농성삼출물</t>
    <phoneticPr fontId="1" type="noConversion"/>
  </si>
  <si>
    <t xml:space="preserve">몇일전부터 식욕이 별로 없고 외음부에서 농성분비물이 흘러나온다고 내원하심      방사선, 초음파검사상 자궁축농증 확인됨    - 오늘 저녁때 수술예정    - 입원기간은 대략 3일에서 길면 일주일까지 걸릴수 있음    - 비용은 대략 120~150정도 나올수 있습니다.    - 비용할인 말씀하셔서 10% DC 해드립니다.    - 비용수납은 안되어 있으셔서 전부 받아주시면 됩니다.    자궁축농증 수술 진행함  입원기간은 회복여부에 따라 달라질 예정  매일 CBC와 CRP 검사가 필요할듯 싶네요      OP- OHE   OP view- 양측 자궁각 확장 및 혈액농성 삼출물 관찰됨    </t>
  </si>
  <si>
    <t xml:space="preserve">권계현                                  </t>
  </si>
  <si>
    <t>기력저하</t>
    <phoneticPr fontId="1" type="noConversion"/>
  </si>
  <si>
    <t xml:space="preserve">269,010원 결제완료_효정    [X-ray &amp; 복부초음파 by hyuna]  Findings  1. 양측 신장 비대 및 피질 에코 상승  - 좌신 61 mm, 우신 56 mm  2. 우측 신장 diverticulum의 석회화  3. 방광 내 다량의 슬러지 (방광 벽 두께 정상)    Imaging Dx &amp; DDx  Kidney  - Nephrocalcinosis (RK)  - Glomerular or interstitial nephritis  - Diffuse renal lymphoma  UB  - Cystitis    신장에 대한 정밀검사를 위해 조직검사 필요하다고 말씀드림  일단 체온이 높고, 탈수, 기력저하가 있어서 하루이틀 수액처치와 해열처치하면서 기력회복하면 보호자분이 그때까지 결정하실것 같습니다.    </t>
  </si>
  <si>
    <t xml:space="preserve">황재명(ref.이솝)                        </t>
  </si>
  <si>
    <t>당뇨, 수신증</t>
    <phoneticPr fontId="1" type="noConversion"/>
  </si>
  <si>
    <t>식욕부진, 기력저하, 구토</t>
    <phoneticPr fontId="1" type="noConversion"/>
  </si>
  <si>
    <t xml:space="preserve">  [입원 by 환]    S)  - condition : Alert  - 식욕 : Poor / 강급 지속 진행  - 배변/배뇨/소화기증상 유무 : 음식물+거품 구토 1회, 음식물 구토 1회    O)  - T(37.3), HR(114) , RR(18~24)  - No crackle sound  - CBC : NRF  - 전해질 : Cl(106)  - 혈당 모니터   01:00 (595) - 03:00 (537) - 06:30 (500) - w/d강급 진행 후 NPH 2.5칸 투여 - 10:00 (450) - 12:00 (318) - 14:00 (352) - 16:00 (456) - 18:30 (496) - w/d강급 진행 후 NPH 3칸 투여    Rx)  - 식이 : w/d 50kcal/kg/day divided twice (w/d can 130g BID)  - 내복약 : 심장약 + 췌장염약   베스타제   pentoxifylline 10mg/kg BID PO   Silymarin 10mg/kg BID PO   UDCA 10mg/kg BID PO  - fentanyl patch    Tx)  - 수액처치 : NS + taurine + orinipural + vit B + vit C for 2.5ml/kr/hrs  - 인슐린 : NPH 0.64IU/kg SC로 증량(NPH 원액 0.03ml).  - 주사제 :    Famotidine 0.5mg/kg IV BID   Metronidazole 10mg/kg IV BID   Enrofloxacin 5mg/kg SC SID   Metoclopramide 0.4mg/kg IV BID    P) 입원.   내일도 당곡선 및 CBC, 전해질 수치 체크 예정.  호흡 및 crackle 청진 필요  </t>
  </si>
  <si>
    <t xml:space="preserve">정미령(장안점)                          </t>
  </si>
  <si>
    <t>장감돈</t>
    <phoneticPr fontId="1" type="noConversion"/>
  </si>
  <si>
    <t>회음부 부종, 설사, 식욕부진</t>
    <phoneticPr fontId="1" type="noConversion"/>
  </si>
  <si>
    <t xml:space="preserve">[야간 by 박찬수]  - 밤사이 몇차례 설사 증상    [ 주간 by 주영 ]  S) 식욕 좋음. 설사 지속(약간 단단해짐.)  O)  TPR : NRF  CRP 감소(112-&gt;64)    P)  - 금일 퇴원.  - 당분간 매일 내원하셔서 상태 체크 받기로 함.  - 3일 뒤 CRP 체크 예정.  </t>
  </si>
  <si>
    <t xml:space="preserve">땡이                                    </t>
  </si>
  <si>
    <t xml:space="preserve">2시 30분    환묘복    * 여아중성화  - 술전 검사상, 특이사항 없음  - 내일 2시 30분 퇴원 예정  - 환묘복으로 진행  </t>
  </si>
  <si>
    <t xml:space="preserve">신은원                                  </t>
  </si>
  <si>
    <t xml:space="preserve">마크                                    </t>
  </si>
  <si>
    <t>경련, 발작</t>
    <phoneticPr fontId="1" type="noConversion"/>
  </si>
  <si>
    <t xml:space="preserve">388.000원 수납 - 박찬수    2년 전부터 뇌수막염  며칠 전 MRI도 찍고 혈액검사 등도 했음  타병원(닥터펫)에서 진료받으심  병원 오시기 직전에 스테로이드성 약물 먹임(12AM)    일주일전부터 발작 증상 및 circling 심해짐  오늘 밤부터 발작 증상 계속되어 내원    오전 1시 diazepam 1.7cc iv 이후 안정  이후 밤사이 발작 보이지 않음    보호자분 내원했을때 닥터펫 전화 연결해주셨으나  여자 수의사분이 받으셨고  마크는 스테로이드 처치만 들어갔지 발작약은 안들어갔다고 말씀하심  원장님이 담당하셨다고  정확한것은 내일 원장님 나와보셔야 한다 말씀하셨음    @ 입원해서 항경련제 처치 및 산소 처치  @ 기본 혈액 검사 실시  @ 낮시간에 담당선생님 배정후 전화드려서  이후 진료 방향 이야기해보시기로  @ 오전에 닥터펫 동물병원에 전화해서 담당 원장님과 통화해보기로 함  @ 추가적인 검사 비용 및 처치 비용 나올수 있다 말씀드림      [주간 by 고한아]  삼성동 닥터펫 02-3443-8275    [원장님과 전화통화]  14/2 뇌수막염 진단.  PDS 0.2 + aza 1mg + MMF 10mg/kg + leve 5mg/kg + cime 10mg/kg + 간보호제    PDS tapering 하였음. MMF 15mg/kg에서 tapering 하였음.  시타라빈 주사는 얼마 전 맞았음. 닥터펫에서 진행중.    S) 이후 경련 증상은 없으나 후지 부중하지 못 함.    O)  - N/E    - spinal cord : 양측 후지 자세반사 저하 : hopping(-), proprioception(-), extensor postural thrust (-)   - brain : 양안 menace (-)    P) 지역병원 처치와 동일하게 저녁약 처방 후 복용하였음. 닥터펫에서 계속 관리 예정.  보호자 분께 예후 안 좋음을 설명드림.  </t>
  </si>
  <si>
    <t xml:space="preserve">박유정(Ref.쿠키)                        </t>
  </si>
  <si>
    <t xml:space="preserve">도니                                    </t>
  </si>
  <si>
    <t>CKD</t>
    <phoneticPr fontId="1" type="noConversion"/>
  </si>
  <si>
    <t>기침, 기력저하, 다음다뇨</t>
    <phoneticPr fontId="1" type="noConversion"/>
  </si>
  <si>
    <t xml:space="preserve">전부터 심장이 크다고 알고계심  기침 3~4개월전부터 시작.  최근 기침횟수가 늘어서 7일전 심장약 처방시작.  총3회 복용후 혈변봐서 심장약 중단하심.  이후 컨디션, 식욕저하됨.  평소 장이 약한아이라서 유산균 1년간 복용중.  사료는 유리너리s/o 먹이고 있음.  사상충예방 : done    혈변   - 지난 월요일 혈변. 이후 변상태 양호.   - 그날 구토1회. 이후 구토없음.    심장 및 전반적인 검사 진행합니다.    기침은 일단 기관지약 먹여보고 반응보기로 함.  4/15 3시 고한아 예약.    1. 혈압/심박 : 125/140   2. 심장 : mild MVI,TVI - 2016.7.9 재검   - 2016.4.15 재진시 심장약 처방여부 결정예정.  3. 양측 신장결석(2016.4.9) - 2016.10.19 재검   - 좌신 신우 약한확장   - 정기적 모니터링 필요함   - 사료는 당분간 일반사료 급여(i/d)지시  4. IVDD w/ spondylosis   - 반복적인 컨디션저하, 몸떨림의 원인일 수 있음   - 침치료 권해드림   - 초기 2주간 주3회 이후 2주간 주2회 이후는 상담후 결정.         </t>
  </si>
  <si>
    <t xml:space="preserve">리오                                    </t>
  </si>
  <si>
    <t xml:space="preserve">S)  - 컨디션 양호 / 식욕 좋은 상태  - 배변/배뇨 양호  - 금일 11시쯤 아침 먹이심 (소량)    O)  - PE    - 혈검  : ALP 150    OP- castration  OP view - 수술 중 특이사항은 없었으나  잇몸이 전반적으로 발적되어 있습니다.  보호자분에게 치아관련하여 가볍게  알려주시거나 관리 등에 대해 안내해주시면  좋을 것 같습니다 dr허    - 내일 후처치 진행 예정  </t>
  </si>
  <si>
    <t xml:space="preserve">구선영                                  </t>
  </si>
  <si>
    <t xml:space="preserve">여아중성화수술    - 소변을 화장실이 아닌 다른곳에 자꾸 본다고 합니다.    - 화장실의 문제일수도 있지만 방광자체의 문제일수도 있어서 일단 중성화하면서 소변검사 진행합니다.  445,000원 결제완료 - 세익    소변검사     - 소변에서 적혈구 관찰됨    - 방광염의 초기증상입니다.    - 증상 심해지지않게 초기 약 투여하면서 경과관찰필요합니다  </t>
  </si>
  <si>
    <t xml:space="preserve">소미                                    </t>
  </si>
  <si>
    <t>건강검진</t>
    <phoneticPr fontId="1" type="noConversion"/>
  </si>
  <si>
    <t xml:space="preserve">- 보호자분 외국인 오심   : 외국분이 데려오셨고, 문진 전혀 이루어지지 않음    - CPV : Neg.  - CDV/CIV : All neg.  - Rad : 자견 더이상 없음 / 위내 음식물 충만  - 분변검사 : 충란 None / Closrtridium ++++  - 심장사상충 (+) / 도말상 자충(+)   : 자충구제(Heartguard) 진행    [케어 전화상담 by 환]  - 새끼들 2시간에 한번씩 밥먹이고 변보게 해야하므로 새끼들의 </t>
  </si>
  <si>
    <t xml:space="preserve">유경미                                  </t>
  </si>
  <si>
    <t xml:space="preserve">홉이                                    </t>
  </si>
  <si>
    <t xml:space="preserve">- T(38.4) / P(180) / R(42)  - 아중성화 실시  - 마취 도입 및 회복 양호  </t>
  </si>
  <si>
    <t xml:space="preserve">이혜란님  길냥이 여아중성화입니다  아원장님과 미리 말씀하셨데요.    방사선상 아이 4마리 확인됨    - 이미 골화가 다 되어서 마리수까지 확인됩니다.    보호자분과 상담후 그냥 다 제거하기로 하였습니다.    입원은 3일정도 진행예정  좌측귀컷 진행합니다.   </t>
  </si>
  <si>
    <t xml:space="preserve">정혜민(ref.길음)                        </t>
  </si>
  <si>
    <t>술전검사</t>
    <phoneticPr fontId="1" type="noConversion"/>
  </si>
  <si>
    <t xml:space="preserve">1. 방광결석/자궁충농증/유선종양/스케일링  H)  - 식욕 좋음.  - 구토/설사  - 접종 완료.  - 심장 사상충 완료.  - 다른 진료 받으신 적 없음.  - 여러 번 마취하기 싫으셔서 내원하심.    S)  - 유선종양 : 2번 유선 중앙 1cm, 양측 3~5번 유선 사이 작은 종양 다량 존재.  - M area murmur G4/6  - 배꼽 탈장.  - 치석 다량 및 치주염.    O)  - X-ray   [1] 방광내 결석 5개   [2] VHS : 12   [3] 신장 내 결석.   [4] 심장 Remodeling 심하지 않음  - 복부 초음파   [1] 방광 내벽 증식(최대 0.54cm)   [2] 방광 내 결석 확인.   [3] 신장 내 결석(폐색이나 문제 보이지 않음)   [4] CHE   [5] 자궁 Mild 확장 [1cm 가량, Hyperechoic]  - 혈액 검사상 특이사항 보이지 않음   [1] CBC : mild anemia   [2] S-Chem : NRF   [3] D-dimer&lt;0.1   [4] CRP = 20    [심장초음파 by hyuna]  Findings  1. MR : mild to moderate  2. TR : no  3. 이완기능 저하 : stage 1  4. 수축기능 저하 : normal  5. LA 압력 : normal    DDx  - Degenerative mitral valve disease     Comment  - 사내공유-영상의학과 서류-심장초음파 자료 내 엑셀파일 참고    A&amp;P)  - 심잡음이 들려서 내복약 처방 후 다음 주 월요일 수술 예정  (11시 30분 내원 예정)  - 심장의 경우 Mild하다고 안내.  - 수술이 길어질 가능성이 높아 내복약 처방 후 수술.    - 의뢰 병원 원장님께 문자 발송  [길음 동물병원 원장님. VIP 동물병원 수의사 이주영이니다. 여아 중성화/ 유선종양/방광결석/스케일링으로 내원한 아롱이는 신체 검사상 심잡음(G4/6)이 확인되어 심장 초음파를 진행하였습니다. 심장 초음파상 증상이 심하지 않아, 다음 주 월요일에 수술 진행하기로 했습니다. 아이가 노령인 것을 고려하여, 수술 중 마취가 불안정할 경우, 중간에 중단될 수 있다고 안내드렸습니다. 월요일에 수술하게 되면 다시 연락 드리도록 하겠습니다.]    </t>
  </si>
  <si>
    <t xml:space="preserve">홍용성                                  </t>
  </si>
  <si>
    <t xml:space="preserve">겸이                                    </t>
  </si>
  <si>
    <t>몸을 떰, 기력저하, 악액질</t>
    <phoneticPr fontId="1" type="noConversion"/>
  </si>
  <si>
    <t xml:space="preserve">S)   이전 경련 등 신경증상 없었음.   항상 몸을 심하게 떨어요.   밥 많이 먹여도 살이 전혀 안 쪄요.  구토 증상은 없었음. 설사는 10일 전에 한번 보인 것 빼곤 이상 없었음.  특별히 PU/PD/PP증상이 있진 않았음.  어제 스트레스 많이 받는 상황. 보호자 분께 많이 혼났음.   어제까지 특이사항 없었음. 식욕 활력 양호했다고 함.    010-5125-2255 여자보호자 분.    O)  1. 내원 당시  - 내원 당시 의식 없이 coma 상태로 내원. deep pain 및 palpebral reflex 등은 소실된 상태였음. 자발 호흡은 있었으나 심박 분당 40회 가량으로 bradycardia 상태였음.   - 30ml/hrs로 수액 처치 및 atropine 0.04mg/kg IV 투여 후 심박 110회가량으로 증가.    2. P/E  - BP 120  - 청진 시 bradycardia (분당 50-60회)  - BCS 1/9  - 8% 탈수    3. B/A  - CBC : PCV 감소.  - S/C : GLU 10, ALB, TP, CHOL 감소. NH3 정상  - electrolytes : NRF  - cortisol : pre &gt;10  - 응고계 검사 : PT 10, APTT 76    4. 방사선  - 흉부 : microcardia  - 복부 : microhepatica, cachexia로 인해 대비도 떨어져 평가 불가.    5. 복부 US  -     6. ECG  - 50 bpm, bradycardia  - AV block은 확인되지 않음.   - wandering pacemaker    A) PSS, hypoglycemia, bradycardia  - 저혈당의 원인으로 hypoadrenocortisism은 배제할 수 있음.  - PSS에 의한 저혈당 가능성 존재하나, 당수 공급 중단 시 혈당 1시간 이내에 80-&gt;29로 급격히 감소하는 것으로 보아 이외 다른 원인 존재할 가능성 있음. 따라서 혈중 인슐린 농도 측정 의뢰 보낼 예정.  - CT 촬영 진행하여 PSS 평가 및 췌장 관련 평가 추천됨.  - 보호자 분 비용부담 호소하여 금일 퇴원 원하심. 퇴원 시 금일과 같은 저혈당 쇼크 증상 재발생 가능함을 설명드렸고, PSS에 의한 간부전 증상 나타날 수 있음을 설명드렸음에도 퇴원 원하심. CT 및 수술 생각해보고 내원하시기로 하심. 간보조제 처방 추천드렸으나 보호자 분께서 원치 않으심.    Tx)  - 10% Dex + N/S + 20mEq/L KCl : 5ml/kg/hrs for 5hrs.    P) 금일 퇴원 이후 4/16일 내원하여 CT 및 수술 상담 진행 예정.  </t>
  </si>
  <si>
    <t xml:space="preserve">최귀남                                  </t>
  </si>
  <si>
    <t xml:space="preserve">샤넬                                    </t>
  </si>
  <si>
    <t>식욕저하, 기력저하</t>
    <phoneticPr fontId="1" type="noConversion"/>
  </si>
  <si>
    <t xml:space="preserve">  [복부초음파 by Hyuna]  Findings  1. 좌측 신장 실질의 낭포 (3.2 x 4.4 mm)  2. 방광 벽 비후 (2.4 mm) 및 불규칙한 내벽 증식  3. 좌측 난소의 낭종성 변화  4. 양측 자궁각의 비후 및 자궁 내 무에코 액체 저류  Imaging Dx &amp; DDx  - Renal cyst  - Cystitis  - Ovarian cystic tumor  - Uterine complex (mucometra, hydrometra, pyometra)      원래 식욕이 좋은편은 아니었는데 최근 2~3일간은 전혀 먹지를 않음  구토, 설사등은 없음  미열 : 39.5도 있음    방사선, 초음파검사상 자궁의 확장 및 액체저류 관찰됨  좌신의 cyst한개 발견됨  혈액검사상 특이소견없음    자궁축농증의 소견입니다.  금일 수술 진행합니다.     Sx) OHE (by 안)  - Routine procedure of OHE  - No remarkable event and findings  </t>
  </si>
  <si>
    <t xml:space="preserve">전미랑                                  </t>
  </si>
  <si>
    <t xml:space="preserve">토비                                    </t>
  </si>
  <si>
    <t>신부전</t>
    <phoneticPr fontId="1" type="noConversion"/>
  </si>
  <si>
    <t>기립불능, 식욕부진, 구토</t>
    <phoneticPr fontId="1" type="noConversion"/>
  </si>
  <si>
    <t xml:space="preserve">377,000원 결제완료_효정    몸무게 안에서 재주세요     1. 기립불능, 구토, 식욕부진  - 1주 전에 갑자기 주저앉는 등 후지 불편해 해서 왈왈동물병원 내원   : 방사선검사 후 메타캄(가루약)처방받음   : 1회 복용 후 이틀간 심한 구토 보이고 기력저하 심해짐   : 이후부터 식욕부진 두드러지고 기립불가함   : 세워주면 일어나지만 스스로 일어나지 못하고 양측 액와부위 신전시 통증호소함  - 유연과 그륵거림이 심해져서 금일 본원 내원하심  - 기왕력 없고 백신 완료, 이전 병원에서 사상충 검사 음성    o)  - Depressed, 8% dehydration  - T 40도 P: 130 bpm, R: 20회/분  - no murmur/crackles  - BP 160 mmHg  - Lt hindlimb proprioception delay   : 관련하여 back pain(-), 피부근반사 양호함   : 발목관절 굴신운동시 간헐적인 통증호소   : 견관절 신전시 간헐적으로 통증호소 보이나 일관되지 않음   : 우측 견관절 외전시 통증호소 보임  - 혈액검사상 CRP 145, HCT 35, Glob 5.9 외 WNL  - 방사선 검사상 폐야 간질침윤 두드러짐   : Lumbosacral region spondylosis  - 초음파검사상 신피질에코상승, 위벽비후 외 특이사항 없음    [복부초음파 by hyuna]  Findings  1. 양측 신장 피질 에코 높으나 비대되어 있지 않음  2. 위벽 비후되어 있으며 근육층의 비후가 나타남    Imaging Dx &amp; DDx  - Interstitial nephritis / Glomerulonephritis  - Acute tubular necrosis  - Uremic gastropathy    [a,p]  - NSAID에 의한 급성 신손상 소견이 초음파상에서 확인되기는 하나 현재는 nonazotemic하므로 구토와의 관련성은 명백하지 않음   : 탈수교정, 수화 후 모니터  - 발열, CRP상승은 폐렴과 관련한 것으로 보임  - Cervical IVDD 가능성 높으나 방사선상에서는 뚜렷하지 않음   : 대증치료 후 개선되지 않으면 MRI 고려      </t>
  </si>
  <si>
    <t xml:space="preserve">루이스                                  </t>
  </si>
  <si>
    <t>신부전</t>
    <phoneticPr fontId="1" type="noConversion"/>
  </si>
  <si>
    <t>배뇨곤란</t>
    <phoneticPr fontId="1" type="noConversion"/>
  </si>
  <si>
    <t xml:space="preserve">어제 요도카테터 장착후에 데리고 가셨다고 오늘다시 내원하심    방광초음파상 매우 심한 슬러지 및 방광벽 비후 관찰됨    혈액검사상 매우심한 신부전 및 고K 혈증 관찰됩니다.    뇨도폐색에 의한 신장손상은 회복, 만성신부전, 사망등의 예후를 보일수 있습니다.    일단 2일정도 입원하면서 예후평가 해보기로 했구요  호전중이라면 지속치료  않좋아지는 상태라면 치료포기할수도 있을것 같습니다.    내일은 신장수치검사, 전해질검사 진행해주세요  </t>
  </si>
  <si>
    <t xml:space="preserve">김순혜                                  </t>
  </si>
  <si>
    <t>고열, 식욕부진, 흉수</t>
    <phoneticPr fontId="1" type="noConversion"/>
  </si>
  <si>
    <t xml:space="preserve">접종은 완료된 상태  약 한달전부터 고열과 식욕부진이 반복중이라고 하심  북악병원에서 초음파상 복수가 있고 방사선에서도 흉수가 있어서 FIP 말씀들으시고 다시한번 확인차 내원하심    1. 혈액검사 : AG ratio 0.38  2. 초음파      - 장간막 임파절 확장    - 신장 medullary rim sign    - 신장비대    - 소량의 복수    FIP 강하게 의심되는 상황입니다. 물론 100% 확진은 아니고 lymphoma등의 다른 문제도 있을수 있지만 FIP의 가능성이 더 높다고 볼수 있습니다.  대증처치하기로 하였습니다.    내복약 일주일치, 인터페론 처방해드립니다.       [X-ray &amp; 초음파검사 by hyuna]  Findings  1. 흉수 의심되지 않음  2. 양측 신장 비대 (LK 42.82 mm, RK 42.72 mm) 및 피질의 에코 상승과 고에코의 수질 밴드가 관찰됨  3. 복배상에서 비장 변연이 둥글게 관찰됨  4. 비장의 등쪽으로 소량의 복수   5. 공장 림프절, 장간막림프절, 요추하림프절의 종대 및 에코 저하와 강한 혈류반응이 관찰됨    Imaging Dx  - Renomegaly  - Splenomegaly  - Focal peritoneal fluid  - Lymphadenopathy (Jejunal, mesenteric, sublumbar LN)    DDx  - Feline infectious peritonitis  - Renal lymphoma  </t>
  </si>
  <si>
    <t xml:space="preserve">조유정                                  </t>
  </si>
  <si>
    <t>배뇨곤란, 배변곤란</t>
    <phoneticPr fontId="1" type="noConversion"/>
  </si>
  <si>
    <t>@ 524,800 수납하심 - 박찬수    고양이 네마리 같이 키우심  배변 배뇨 곤란 의심  동거묘가 있어서 정확한 확인이 어렵다고 하심  오늘 기력이 많이 떨어진것 같아 타병원 들르심  배뇨에 문제가 있는것 같다는 상담 받으심  (시간이 없으셔서 간단한 상담으로만 끝내셨다고 하십니다)      화장실을 자주 왔다갔다 하고 쉽게 배변배뇨가 이루어지지 않고  아무곳에나 배뇨 하려고 하고 구토도 한차례 있었습니다    어제부터 증상 시작  사료, 캔 급여</t>
  </si>
  <si>
    <t xml:space="preserve">류호균                                  </t>
  </si>
  <si>
    <t xml:space="preserve">300,000원 결제 -은희  1. 남아 중성화.  H)  - 남아 중성화.  - 금식 확인.  - 몇 일전부터 마킹한다고 하심.    S)  - NRF    O)  - NRF    P)  - 중성화 진행.  - 마킹하는 증상은 아예 없어지지 않을 수도 있다고 안내.  - 후처치 못 오셔서 술부 상태 체크 해 주시라고 안내.  - 일주일 뒤 실밥 제거.  </t>
  </si>
  <si>
    <t xml:space="preserve">최옥희(ref.강북)                        </t>
  </si>
  <si>
    <t>호흡곤란, 인지장애, 다음다뇨</t>
    <phoneticPr fontId="1" type="noConversion"/>
  </si>
  <si>
    <t xml:space="preserve">S) 호흡곤란.  며칠 전부터 panting  어제 오후부터 인지장애? 보이는 듯. 다리도 잘 걷지 못 함.  물 많이 먹고, 오줌 양도 많음.  어제부터 시력이 없는 것같이 느끼심.  밥은 주면 받아 먹음. 어제부터 연변. 변색은 양호.      O)  1. P/E   - pot belly  - 청진 시 이상 없음.    2. N/E  Lt. head tilt  Lt. fast phase jerk nystagmus (OD)  OD) PLR 지연, concensual PLR 지연.   Rt. menace (-), palpebral (-),   Rt. hindlimb proprioception, hopping 저하.   weelbarrowing, extensor postural thrust 양호.    3. B/A  - ALT 500, ALP &gt;4000  - cPLI : positive  - lactate : 8  - d-dimer : &lt;0.1    4. 흉복부 방사선  - 간 종대  - L6-S1 사이 ventral spur  - aerophagia  - 흉부 상 심종대, 폐야 침윤 없음.    [복부초음파 by hyuna]  Findings  1. 담낭 내 슬러지 및 담낭 확장  2. 전반적인 간 비대 및 고에코성 변화  3. 간 실질의 작은 결절들 (10 mm 이하)  4. 비장의 전반적인 석회화  5. 양측 신장 피질의 에코 상승 및 석회화  6. 좌측 부신 후극 크기 증가 (9.6 mm)  7. 방광 벽 두께 증가 (5 mm) 및 불규칙한 내벽, 방광 내강의 슬러지  8. 전립선의 대칭적 비후 및 석회화  9. 췌장의 두께 증가 및 근처 지방의 에코 상승    Imaging Dx  - GB sludge  - Hepatomegaly  - Adrenomegaly  - UB sludge  - Prostatomegaly    DDx  Liver  - Steroid hepatopathy  - Infiltrative liver disease  Hepatic nodules  - Nodular hyperplasia  Kidney  - Interstitial nephritis / Glomerulonephritis  Adrenal gland  - Hyperadrenocorticism  Prostate  - Benign prostatic hyperplasia  Pancreas  - Acute pancreatitis    Comment  - 비장 및 전립선의 석회화는 cushing's disease에 의한 것으로 판단됨  - 우측 부신의 크기는 복부 압박시 통증이 심하여 측정되지 않음    A) Cushing, pancreatitis, IVDD susp.  - 임상증상, 혈액검사, 방사선, 초음파 종합 시 쿠싱 강하게 의심됨. ACTH 진행 추천 드렸으며 차후 내원 시 진행 예정. brain 관련 신경계검사 상 이상 보임에 따라 뇌하수체성일 가능성 존재함을 설명드렸고, 예후 안 좋을 수 있음을 설명하였음.  - 췌장염 양성 뜨며, 초음파 스캔 시 우측 상복부 통증 보이는 바 현재의 임상증상으로 췌장염 또한 관련 있을 것으로 생각됨.  - 방사선 상 칼슘 침착, 후지의 신경반사 저하 등을 보아 IVDD 있을 가능성 설명드렸음. MRI 촬영 및 입원하여 MPSS 관리 추천드렸으나 보호자 분의 수가부담으로 인해 퇴원 조치 원하심. MRI 촬영 원치 않음.  - 보호자 분 진통 및 소염처치만 진행 원하셨으며, ACTH 검사 후 약물 관리는 강북 AH에서 관리 원하심.    P) 2일 뒤 내원하여 ACTH 검사 진행 예정.  (4/16)  </t>
  </si>
  <si>
    <t xml:space="preserve">낭낭이                                  </t>
  </si>
  <si>
    <t>비장종양</t>
    <phoneticPr fontId="1" type="noConversion"/>
  </si>
  <si>
    <t xml:space="preserve">S  -타병원에서 신부전,  비장종양 진단  -레날어드밴스 복용중  -비장종양 : 2개월 전 검진시 발견  -Diet : renal wet + dry     O  -BP(150) / no murmur / tartar  -혈검 : CREA(1.5) Glob(5.1)  -U/A : USG(1.028) / 단백뇨(-) / pH(6)   -SDMA : pending    [복부초음파 by Hyuna]  Findings  1. 담낭의 확장 및 다량의 슬러지볼이 관찰되나 담관 및 총담관의 확장은 관찰되지 않음 (CBD 1.1 mm)  2. 4.5 cm 깊이의 비장종괴가 관찰되며 혈류반응은 매우 적게 관찰됨  3. 양측 신장의 크기는 정상범위이나 피질 에코가 상승되어 있으며 medullary rim sign이 관찰됨  4. 우측 신장의 후극에 15.8 x 16.4 mm의 낭포가 관찰됨    Imaging Dx &amp; DDx  GB sludge  Splenic mass  - Nodular hyperplasia  - Primary splenic tumor (less likely)  Renal cyst  Bilateral kidney  - Interstitial nephritis / Glomerulonephritis  - Chronic kidney diseased    Comment  - 우측 신장 낭포의 Ethanol sclerotherapy 추천됨  - 현재 신장의 크기가 정상이며 변연이 불규칙하지 않고 혈류 공급이 매우 저하되어 있지는 않으므로 nephritis의 가능성이 높으나 CKD로 진행중일 수 있음    A  -CKD, IRIS-2 / no hypertension / no proteinuria  -Rt. renal cyst  -splenic tuomr    P  1) CKD   - 충분한 음수   - 식이 : renal + 기타 사료   - 루비날 1T bid / 레날어드밴스 2sp/day   - renla cyst 확장되면 ethanol sclerotherapy   2) Splenic tuomr   - 1달 후 리첵 / 종대되면 적출 및 조직검사  3) 치과   - 1달 후 신장, 비장 결과에 따라 치과치료 진행  </t>
  </si>
  <si>
    <t xml:space="preserve">박부희                                  </t>
  </si>
  <si>
    <t xml:space="preserve">재동이                                  </t>
  </si>
  <si>
    <t>비장종양, 복막염,신장종양</t>
    <phoneticPr fontId="1" type="noConversion"/>
  </si>
  <si>
    <t>후지떨림, 복부통증, 창백</t>
    <phoneticPr fontId="1" type="noConversion"/>
  </si>
  <si>
    <t xml:space="preserve">S) 2014년에 디스크 의심, 심장 쪽 진단 받았음.  산책 시킬 때 뒷다리 떠는 증상. 그 당시 약 먹고 괜찮아졌는데 한달 전부터 누워만 있는 증상.   식욕, 배변, 배뇨에는 문제는 없었음.   오늘부터 후지 아에 못 쓰는 증상.    O)  1. P/E : 흉요추 부근 자극 시 통증 반응.  - VD 자세일 때 통증 호소  - MMC pale, 복부 창백. 복부 팽만. 호흡 빠름.    2. N/E : 후지 자세반사 존재하나 스스로 기립 불가.    3. B/A  - CBC : PLT 25  - S/C : ALT, ALP 상승.  - blood smear : seg 78, lym 4, mono 6, band 14, PLT 5-8개/시야, central paler RBC, moderate toxic change    [X-ray, 초음파검사 by Hyuna]  Findings  1. 외측상에서의 간비대, 비장의 후방 변위, 종괴 관찰됨  2. 비장 몸통 부분의 종괴 (5 cm 이상, 비장 머리 및 꼬리는 정상 실질이 남아있음)   - 종괴의 파열된 부분이 관찰됨  3. 비장 근처 복강 내 다량의 복수 및 고에코성 장간막 관찰됨  4. 담낭 내 다량의 슬러지  5. 양측 신장의 작은 결석들 및 석회화    Imaging Dx &amp; DDx  - Splenic mass (Hemangiosarcoma susp.)  - Peritoneal fluid  - Peritonitis  - GB sludge  - Urolithiasis (bilateral kidneys)    Comment  - 복부 압박시 통증을 호소하여 양측 부신은 관찰하지 못하였으며 심장으로의 종양 전이는 발생하지 않은 것으로 판단됨    A) IVDD susp., splenic mass/ splenic rupture  - 현재 보이는 통증반응은 IVDD에 의한 것과 종양에 의한 것 모두 영향이 있을 것으로 사료됨.  - 비장 종괴에 대해 세포검사는 진행하지 않았지만, 복부 영상 및 나이, 혈액검사 등을 고려 시 악성이 우선 고려됨. 다만, 보호자 분께서 비장종괴가 양성일 경우에도 수술 진행 원치않으신 관계로 복수천자나 세포검사는 보류하였음.  - 보호자 분께 응급 수술 필요함을 설명드렸으나 수술 진행은 원치 않으심.  - 안락사 진행 원하셨음. 내일 오전 중 내원하여 진행 원하심. 진통처치만 진행하고 데려가심.    Tx)   - butorphanol 0.2mg/kg SC    P) 차후 내원하면 보호자 분의 의견에 따라 안락사 진행 고려할 예정.  </t>
  </si>
  <si>
    <t xml:space="preserve">박민주(ref.봄봄)                        </t>
  </si>
  <si>
    <t>중이염, 내이염, 외이염</t>
    <phoneticPr fontId="1" type="noConversion"/>
  </si>
  <si>
    <t>귀소양감, 귀종괴 및 비대</t>
    <phoneticPr fontId="1" type="noConversion"/>
  </si>
  <si>
    <t xml:space="preserve">  [CT검사 by Hyuna]  Findings  - 양측 외이도를 따라 경계가 명확한 종괴가 관찰되며 비균일하게 조영증강됨  - 양측 고실벽이 비후되어 있으며 고실 안쪽에 액체가 저류되어 있음 (고막의 파열이 의심되며 고막과 종괴의 사이에도 액체의 저류가 관찰됨, 고막과 종괴 사이 거리는 양측 모두 약 5 mm)    DDx  Ear mass  - Ceruminous adenoma with otitis externa and media  - Ceruminous adenocarcinoma (less likely)    Comment  - 인근 림프절 및 원위 림프절로의 전이, 다른 장기로의 전이 소견은 관찰되지 않음    CT상 종괴가 안쪽으로 심하게 파고든양상은 아니지만 일단 TECA는 필요한 상태  간수치가 높아서 간에 대한 전처치후 2주후 5월 1일 일요일에 재내원예정입니다.  일요일에 간수치재검사후 수치 안정되는상태라면 바로 수술예정입니다.     5월 1일 12시 예정입니다.   </t>
  </si>
  <si>
    <t xml:space="preserve">오정숙                                  </t>
  </si>
  <si>
    <t xml:space="preserve">오나비                                  </t>
  </si>
  <si>
    <t xml:space="preserve">- 금식 확인.  - 마취 전 검사상 특이사항 없음.  - 중성화 진행.  - 환묘복 진행  - 송지은 선생님께 인계.  - 내일 2시 퇴원 예정.  </t>
  </si>
  <si>
    <t xml:space="preserve">김수민                                  </t>
  </si>
  <si>
    <t xml:space="preserve">박문희(ref. 이솝)                       </t>
  </si>
  <si>
    <t xml:space="preserve">PM 3:00  Sx) Castration  -Uneventful OP  -잔존유치(404) 발치    마취깨어나서 수액처치 (N/S)  PM 7:00 퇴원예정  </t>
  </si>
  <si>
    <t xml:space="preserve">강성준                                  </t>
  </si>
  <si>
    <t xml:space="preserve">이루리                                  </t>
  </si>
  <si>
    <t xml:space="preserve">415,000원 결제완료_효정    S)  - 귀긁다가 살짝 상처가 남.   - 다른 특이사항은 없음.    O)  - BT normal  - 술전검사 특이사항 없음. 흉방에서 약간 폐침윤 의심 소견이 관찰되나 증상이 관찰되지 않아 일단 수술 진행.    Sx)  - OHE  - 수술중 자궁에 cyst 관찰됨. 유의할만한 소견은 아니라고 보여짐.   - 마취 회복중에 호흡수 빨라 산소방에서 회복진행.   - 퇴원 후에도 호흡수 모니터링 필요.   </t>
  </si>
  <si>
    <t xml:space="preserve">조윤경                                  </t>
  </si>
  <si>
    <t xml:space="preserve">정윤순(ref.비비펫)                      </t>
  </si>
  <si>
    <t xml:space="preserve">블레어                                  </t>
  </si>
  <si>
    <t>폐수종</t>
    <phoneticPr fontId="1" type="noConversion"/>
  </si>
  <si>
    <t>호흡곤란, 기침</t>
    <phoneticPr fontId="1" type="noConversion"/>
  </si>
  <si>
    <t xml:space="preserve">CC : 호흡곤란    S  -1주전부터 기침  -어제밤부터 호흡이상, 켁켁거림  -의뢰병원에서 HW 음성  -호흡곤란 때문에 본원으로 의뢰됨    O  -RR(80; 노력성) HR(96) BP(90)  -murmur G4 / 우측후엽 crackle  -혈검: lac(3.9) / mid leukocytosis    [X-ray검사 by Hyuna]  Findings  - VHS 11  - 양측 후엽의 심한 간질성&amp;폐포 패턴 및 전반적인 폐야의 불투명도 증가  - VD상에서 좌심의 종대 관찰되며 lateral상에서 좌심방 종대 관찰됨 (후허리 소실)    DDx  Pulmonary edema  - Cardiogenic  - Noncardiogenic (less likely)  Degenerative mitral valve disease    A &amp; P  -cardiogenic pulmonary edema  -양측 신장결석과 방광결석은 incidental finding   -원래 파주에 다니시던 병원이 있어서 응급처치만 하고 전원합니다.    Tx  -oxygen  -furo 4mg/kg, 2mg/kg, 1mg/kg IV  -dobu CRI  -호흡수 50회 정도로 감소하고 전원    * 의뢰병원 연락드리고, 병원이메일로 진료보고 발송  </t>
  </si>
  <si>
    <t xml:space="preserve">장정임                                  </t>
  </si>
  <si>
    <t>오줌지림, 실신, circling, 호흡곤란</t>
    <phoneticPr fontId="1" type="noConversion"/>
  </si>
  <si>
    <t xml:space="preserve">S)   작년 12월달 부터 기침하고 뒤로 넘어가면서  오줌 지리면서 쓰러짐  호흡이 계속 좋지않았음  오늘 응급으로 내원.    올 설날 때부터 몇번 쓰러지고, 당시 배뇨 보이고 문질러주면 깨어났음. 몇 번 그런 일이 나타났다가 괜찮아졌음.  최근 3일 전부터 호흡이 빨라지고 기절한 증상 보임.  갑자기 기절, 그러면서 배뇨 보임. 의식 없음. 1분 쯤 지속됨. 깨고 나면 우측 다리가 말려들어감. 금방 회복되지 않음.   1주일에 한번씩. 지속시간은 1-2번. 3일 전부터는 기절은 안 하지만 비틀비틀 거림. 우측으로 뱅글 돔. 우측으로 쓰러짐.   발작증상은 없음. 기절 직전에 불안한 모습 보인다.   7-8년령 때 전립선 비대때문에 배뇨 못한 경력 있음. 이후 중성화 했었음. 이후 배뇨 잘 함.   최근 뇨색은 짙은 노랑.    O)  1. P/E  - 내원 당시 depressed 및 호흡항진. 기립 불가.   - femoral pulse 촉진 불가하나 혈압 측정 시 양호.  - CRT &lt;1s, MMC pink  - 탈수 5%  - 구취 매우 심하며 심한 치석.  - T 39도, P 110, R 40  - 청진 시 murmur 심하지 않음.    2. B/A  - CBC : WBC 3만, PLT 5.4  - S/C : BUN &gt;130, Crea 9.7, IP &gt; 16, NH3 268  - electrolytes  - lactate : 3.2  - D-dimer : 0.2   - microfilaria : positive  - canine heartworm Ag kit : positive    3. 방사선 촬영  - 흉부 : MPA bulsing, 우심의 미약한 종대. 전반적인 폐 실질의 간질침윤.  - 복부 : aerophagia    A) heartworm disease, azotemia, hyperammonemia  - 현재 심장사상충 양성 확인되는 바, 이로 인한 호흡곤란 일 가능성 존재함. 현재 이로인한 DIC일 가능성도 배제할 수는 없음.  - 보호자가 호소한 증상이 syncope일 가능성과 seizure 일 가능성 모두 가능함. 정확한 감별은 힘든 상황이나 둘다 고려 가능 할 것으로 생각됨.  - 현재 확인된 고암모니아혈증과 질소혈증에 대해 입원하여 수액처치 필요하나 심장사상충 감염되어 호흡곤란 증상을 나타내고 있는 바, 다른 환자보다 더 예후는 안 좋을 수 있음을 말씀드렸음.   - 보호자 분께서 집에서 환자 마지막 보내고 싶다고 하셔서 퇴원 원하여 퇴원조치 하였음. 퇴원 시 캔산소 처방 추천드렸으나 원치 않으심.    Rx)  - doxycycline  - famotidine  - clopidogrel  - PDS  - sildenafil    Tx)  - dobutamine 5ug/kg/hrs CRI for 30mins  - HS 5-10ml/kg/hrs   - Furosemide 4mg/kg IV  </t>
  </si>
  <si>
    <t xml:space="preserve">조기령                                  </t>
  </si>
  <si>
    <t>- 컨디션 양호, 식욕 모두 양호  - 12시간 금식 완료, 오전에 물 한숟갈   - 마취/입원동의서 확인    - 보호자께 1:40PM 수술 시작 전화드림  : 약 1시간 예정이며 마취 깨고 상태 확인 후 다시 전화드리기로 함 (저녁 면회) --&gt; 전화드렸음    OP- OHE, umblical hernia, 유치발치  OP view    - OHE- NRF    - 제대허니아 - 2-0 prolene suture로 봉합 (2 cruciate sutu</t>
  </si>
  <si>
    <t xml:space="preserve">방혜림                                  </t>
  </si>
  <si>
    <t xml:space="preserve">봉구                                    </t>
  </si>
  <si>
    <t xml:space="preserve">1. 혈액검사상 특이사항 없음    2. 영상검사에서도 특이소견 없음    3. 눈검사    - 약간의 안구건조증 있음    - 아직 임상증상이 있지는 않지만 인공눈물은 적용해주시는게 좋을듯    4. 소변검사    - 뇨비중 낮음    - 신장의 기능이상일 가능성 있음    - SDMA 검사 필요함    - 검사 의뢰합니다.    - 다음주 목요일날 검사결과 확인예정    5. 치아는 약간의 치석 있음      1월 8일 12시 스켈링 예약  w  </t>
  </si>
  <si>
    <t xml:space="preserve">김민혁                                  </t>
  </si>
  <si>
    <t xml:space="preserve">돼냥이(비비)                            </t>
  </si>
  <si>
    <t xml:space="preserve">우리병원에서 얼마전에 유기견센터에 보냈던 고양이 다시 구조해 오심  진료받고 입원을 시켜야 할것 같다고 하심    좌측 둔부에 교상으로 인해 구멍이 뚤려있는데 중성화수술과 함께 내일 진행하실 예정입니다.     내일 수술후 퇴원은 토요일이나 일요일쯤 예정입니다.       </t>
  </si>
  <si>
    <t xml:space="preserve">이계화(ref.서울종합)                    </t>
  </si>
  <si>
    <t xml:space="preserve">뿐이                                    </t>
  </si>
  <si>
    <t>눈깜빡임, 눈발적, 농성안구 분비물</t>
    <phoneticPr fontId="1" type="noConversion"/>
  </si>
  <si>
    <t xml:space="preserve">S  -1달전부터 눈이 안좋았음  -당시 의뢰병원에서 결막염 / 이후 안약 처치    O  -양측 농성 안분비물 및 blepharospasm (좌안이 심함)  -STT : 4/10  -각막염색 : 우안(12시 방향 살짝) / 좌안(각막 전반적으로 염색됨)  -no murmur  -CBC: 경미한 빈혈  -Chem: NRF  -방사선: NRF    A  -corneal ulcer, secondary to KCS  -이미 궤양 상태에서 1달이나 지난 상태라 좌안은 약물로 치료가 어려울 것으로 판단됨  -각막천공의 가능성도 있음    P  -입원하여 3안검플랩 및 약물처치      * 금일 비용 미수납 / 내일 오전중(수술전) 선납금 500,000원 입금예정  * 내일 저녁때 내원 가능하심  </t>
  </si>
  <si>
    <t xml:space="preserve">김나현                                  </t>
  </si>
  <si>
    <t xml:space="preserve">쿠크                                    </t>
  </si>
  <si>
    <t>혈변</t>
    <phoneticPr fontId="1" type="noConversion"/>
  </si>
  <si>
    <t xml:space="preserve">cc) 오늘부터 혈변 - 3차례    h) 어제까지는 증상 없었고 감기 증상만 있었음  3차, 또는 4차까지 접종 실시(정확히는 모르시나  병원에서 하라는 것은 다 했다고 하심)  한달전부터 키우기 시작함    구토 없었음  식욕 정상  활력은 떨어진것 같다하심    2주전에 돼지뼈를 주신적 있으심  사료 위주의 급여,   최근에는 간식등 특별히 다른 음식 준적 없으심    s) 의식상태 - alert      정상 활력 수준      BCS - 2/5      Ausculation - no murmur    o) 접종이 안되어 있으므로 전염병에 대해 우선 검사    CCV,CPV,GIA,CIV - negative  CDV - POSITIVE    a) 홍역 양성   혈변의 경우 홍역에 의한 간접적인 증상이거나  파보나 코로나가 뜨진 않았지만 초기나 미약할경우의  가능성이 있으므로 추후에 필요하면 재검할수도 있음    @ 보호자분 면담 내용   - 홍역, 가장 위험한 전염병중 하나   - 적극적으로 치료해도 생존율 50% 미만   - 치료기간 짧게는 1~2주에서 길게는 2~3달 갈수 있고  치료가 된다 하더라도 여러가지 후유증이 남을수 있음   - 몸에서 바이러스에 대한 항체가 생길때까지  수액이나 약물을 통해 생존기간을 늘려주는것이 입원의 목적   - 하루하루 상태 급격히 변할수 있음, 사망할수 있음   - 하루 입원비 + 검사비 10~20만원 예상, 추가 처치비나 검사비 나올수 있음    @ 첫날 입원비+검사비 509,800원 수납 완료    @ 오전 8시 20분 전화드렸으나 안받으셔서 문자드림    [문자내용]    안녕하세요  &lt;쿠크&gt; 입원한 VIP 동물병원입니다.  &lt;쿠크&gt; 상태 궁금해 하실것 같아서 전화드렸었습니다.  &lt;쿠크&gt;는 현재 수액맞으면서 설사, 호흡기 증상 치료를 하고 있으며 밤사이 몇차례 혈변 있었습니다. 컨디션은 내원했을때와 비슷한 정도입니다.  낮시간에 담당선생님 배정되면 다시한번 전화드리겠습니다.    [보호자상담 by 환]  - 구토, 설사, 진통 등 대증치료 현재 진행중이며, 디스템퍼 치료로 sear's plasma 와 항혈청 1차 같이 들어가야 함   : 2차, 3차 sear's plasma 12시간 간격으로 들어감  - 식욕, 활력 양호한데, 신경증상 진행되면 예후 상당히 나빠질 수 있음  - 치료로는 아이가 항바이러스를 위해 옆에서 도와주는 것이며, 모든 것은 아이가 견뎌야 함 고지  - 식욕, 활력 양호, 배변, 배뇨 양호, 항체가 검사 및 다른 특이사항 없이 양호해 진다면, 퇴원 가능할 듯  - 입원기간은 최소 5-7일 필요, 하루 30만원 - 점차 줄어들 듯     [주간 by 환]  - Tx) Sear's plasma 1차 + 항혈청 진행  - 식욕, 활력 양호  - 설사 -&gt; 무른변으로 변함  - 12hr 간격으로 Sear's plasama 2차, 3차까지 진행 예정  </t>
  </si>
  <si>
    <t xml:space="preserve">김대한(ref.큐)                          </t>
  </si>
  <si>
    <t xml:space="preserve">솜                                      </t>
  </si>
  <si>
    <t>폐출혈</t>
    <phoneticPr fontId="1" type="noConversion"/>
  </si>
  <si>
    <t>떨어뜨림</t>
    <phoneticPr fontId="1" type="noConversion"/>
  </si>
  <si>
    <t xml:space="preserve">1,000,000만원 수납      S)  - 오늘 아이 안고있다가 떨어트림  - 우측 전지 파행    O)  - 방사선 상, 폐침윤(폐출혈 의심됨)  - 우측 요골 원위단 성장판 골절 확인    A)  - 우측 요골 골절    P)  - 입원하에 폐출혈 모니터링 후 안정화 후 익일 수술 예정  </t>
  </si>
  <si>
    <t xml:space="preserve">윤지수                                  </t>
  </si>
  <si>
    <t>전지강직, 후지풀려있음, 길거리에서 발견하심</t>
    <phoneticPr fontId="1" type="noConversion"/>
  </si>
  <si>
    <t xml:space="preserve">342,510원결제완료_효정(현금)    마루 진현정님으로 내원주시던분이심    S)  - 쓰러져있는것 9시쯤 다른분이 발견하심. SNS에 올린것 확인 후 데려오심. 사고에 대한 목격자는 없음.  - 근처 병원에 내원하여 방사선 촬영과 주사 3가지(항생제, 소염제, 근육이완제?) 맞고 집에서 모니터링하라고 안내받으심.    O)  - BT 36  - dehydration 8%  - upper UMN, lower LMN signs  - 혈검 : 전해질불균형 외 특이사항 없음.  - 방사 : T10 fracture susp.  -      [복부초음파 by Hyuna]  Findings  1. 담낭 내 슬러지가 관찰되며 확장되어 있음  2. 비장 종대 관찰됨  3. 양측 신장의 종대 (좌신 47.7 mm, 우신 48.6 mm)  4. 방광 내 슬러지 관찰됨 (벽두께 정상)    Imaging Dx &amp; DDx  - Cholecystitis  - Interstitial nephritis / Glomerulonephritis  - Infectious disorders (enlarged spleen)  - Cystitis  </t>
  </si>
  <si>
    <t xml:space="preserve">방덕희                                  </t>
  </si>
  <si>
    <t xml:space="preserve">골던                                    </t>
  </si>
  <si>
    <t>쥐약먹음</t>
    <phoneticPr fontId="1" type="noConversion"/>
  </si>
  <si>
    <t xml:space="preserve">금일비용 304,800원 납부하셨습니다.  -승희    - 쥐약 한숟갈 정도 먹음; 먹자마자 15분 내에 내원하심    - 과산화수소 투약하여 구토 유발하였고, 사료와 함께 쥐약 알갱이들 몇알 확인  - 혈검: WBC 16.5, HCT 42.9    - 저녁에 소량 공복 구토 1회 외에는 특이소견 없고 활력 좋음    - 내일 고한아선생님께 인계  : 혈액 검사 및 상태 확인하여 내일 퇴원유무 결정  </t>
  </si>
  <si>
    <t xml:space="preserve">김주영                                  </t>
  </si>
  <si>
    <t>폐침윤</t>
    <phoneticPr fontId="1" type="noConversion"/>
  </si>
  <si>
    <t>호흡불량, 실신, 운동저하</t>
    <phoneticPr fontId="1" type="noConversion"/>
  </si>
  <si>
    <t xml:space="preserve">150,000원 결제 -은희    S)  약을 냄새 맡고 안먹음.  밥은 좀 먹음.   호흡상태 오늘 오전부터 불량.   실신증상 보임.   태어날때 심장이 약하다고 들으셨음.   운동 후 힘들어하는 증상이 4~5년령에 있었음.   호흡기 증상 심하게 겪은 후 증상 시작.     O)  - 혈압 정상  - 락테 상승 4.2  - 혈전 수치 상승 2.4  - 흉방 : 기관지패턴의 폐침윤 매우 심함. 양측 모두             경도의 좌심비대 확인.  - 혈액 : BUN 약간 상승 / 전해질 K 3.0    P)   - 폐렴에 준해 치료를 진행.  - 심장문제를 간과할 수 없어 폐렴 치료하면서 수화처치 중 심장에 과부하되면 폐수종이 역으로 발생 가능성 있음.   - 호흡이 안정화되는데로, 바로 심장초음파 진행.    ** 저녁 보호자 상담  - 현재 면회 후 호흡상태 불량.  - 저녁 검사시 폐침윤 진행. (심장문제 가능성도 병발됐을 가능성 있음)  - 심장과 폐렴 모두에 준해 치료진행하고, 내일 상태 보면서 치료 진행예정.   - 심장초음파는 일요일에 가능할 듯.     - 밤중에 응급상황 발생 가능성 있어 전화 꼭 받으시라고 안내.      </t>
  </si>
  <si>
    <t xml:space="preserve">김중한                                  </t>
  </si>
  <si>
    <t>스케일링</t>
    <phoneticPr fontId="1" type="noConversion"/>
  </si>
  <si>
    <t xml:space="preserve">1. 스케일링 및 방사선 촬영 차 내원  - 금식하였음  - 아직도 안거나 등을 구부릴 때 통증을 느끼는 것  같다고 함    - vital 양호  - 마취전 검사 이상없음  - 방사선: 특이소견 보이지 않음  - 스케일링 진행함    - 스케일링 후 주의사항 안내  - ivdd 가 의심되나 확진을 하기 위해선  mri 등의 상위검사 필요하다고 안내  - 운동제한, 점프 등 자제해주시라고 안내함  - 악화되거나 더 아파할 경우 내원하여  내복약 먹여보시라고 안내  </t>
  </si>
  <si>
    <t xml:space="preserve">전동준                                  </t>
  </si>
  <si>
    <t xml:space="preserve">떼꾸                                    </t>
  </si>
  <si>
    <t xml:space="preserve">325,000원 수납-승희      차막히실까봐 일찍오셨습니다. 진료되시면 바로 진료 들어갈수있게해달라고 하셨습니다.    특이사항 없음.  항체가검사 : 6/2/6  마취전검사 : NRF    수술 상태 양호.  수액처치 후 9~10시 사이에 퇴원예정.       ** 9/29 : 후처치 (아무 선생님) - 예약 설정 안합니다.   ** 10/05 : 실밥제거.         </t>
  </si>
  <si>
    <t>후두부종괴, 농성삼출물, 배변곤란, 기침, 호흡곤란</t>
    <phoneticPr fontId="1" type="noConversion"/>
  </si>
  <si>
    <t xml:space="preserve">CC: 종괴    S  -1년전부터 후두부쪽 mass : 농성삼출물, 누관, 통증, 출혈  -췌장엽 병력 있음  -간헐적으로 연변보면서 소리지름 / 오늘 배변은 양호  -작년부터 기침    O  -no murmur  -sever tartar  -혈검 : 경미한 탈수    [X-ray검사 by Hyuna]  Findings  - 경부기도 및 흉곽 입구의 기관 허탈 (63%, Grade 2, moderate)    DDx  - Tracheal collapse      A  -mass : 절제 및 조직검사  -oral dz : 스켈링 치과치료 필요  -TC G2 : 약물투여 필요    P  -spec CPL 의뢰  -토요일 7시 입원 (이주영선생님)    [ 수술 상담 by 주영 ]  - 마취+조직검사+메스제거+레이저+스케일링 비용 80~100만원 안내.  - 일요일 12시 30분 한현정 원장님 술전 상담.  </t>
  </si>
  <si>
    <t xml:space="preserve">Jason Wiltz(제이슨 윌츠)                </t>
  </si>
  <si>
    <t xml:space="preserve">김치(kimchi)                            </t>
  </si>
  <si>
    <t>구토, 기력저하</t>
    <phoneticPr fontId="1" type="noConversion"/>
  </si>
  <si>
    <t>-지난주 토요일 3회 구토  -산책시 긴장한듯 보임  -식욕저하  -내원시 약간 힘이 없어보이는 정도이나 활력 나쁘지 않음  -모방상태 좋지 않음  -시저 잘 먹음  T(38.4) P(66) : bradycardia  -스크리닝 검사를 비롯 ACTH 자극시험까지 하시도록 안내드렸으니 비용부담으로 기본혈검만 진행    A  -dehydration  &amp; mild hypoglycemia  -DDx : gastritis / Addison / foreign bo</t>
  </si>
  <si>
    <t xml:space="preserve">손승아(ref.서울종합)                    </t>
  </si>
  <si>
    <t>종괴, 체중증가, 건성기침, 림프절종대</t>
    <phoneticPr fontId="1" type="noConversion"/>
  </si>
  <si>
    <t xml:space="preserve">CC: 종양    S  -6개월 전 동거견 심질환으로 사망 후 우울증  -간헐적으로 공복성 구토  -최근 체중 증가  -식이 : 사료 + 토핑 (하루1끼)   -최근 흥분합면 건성기침 보임 / 거위울음소리도 있음  -no PUPD  -좌측 액와부~견갑부에 이르는 종양(2주전 발생) 의심소견과 유선종양(5~6년전 발생)때문에 본원으로 리퍼    O  -no murmur  -좌측 액와부 림프절 위치에서 경결감 있는 피하 종괴  -견갑부에도 작은 피하종괴 촉진됨  -위 부위에 걸쳐 발적, 부종, 통증  -좌측 4,5번 MGT  -혈검: 경미한 고칼륨혈증 및 경미한 ALP, ALT 상승  -방사선: TC G3 / 우측 후엽부 혈관패턴(?)  -FNA(액와부; MCT 가능성 있어 항히스타민, 덱사 투여)   1) malignancy : anisocytosis, anisokaryosis, high N:C ratio, mitotic figure   2) 세포성상 : 주로 선상피세포 관찰, 간엽성세포도 관찰됨    A  1) 액와부 피하종양   - 악성도 충분히 관찰됩니다.   - 유선종양 전이가 우선 의심됩니다.   - 그러나 종괴의 범위를 확정하기 어려워 CT 및 조직검사 필요(최소 2부위)    2) 유선종양   - 유선종양은 오래 전 발생하였으나 최근 크기가 커지고 있어 악성 가능성 충분히 있음   - 최소한 3~5번 유선적출과 함께 조직검사 필요    3) TC   - 기침의 원인으로 판단됨   - 폐고혈압 동반 가능성 있음    P (보호자상담)   - CT + 견갑부생검 및 조직검사(2부위) + 유선적출(최소 3~5번) + 중성화 + a(CT결과에 따라 추가수술 필요할 수 있음)   - 입원기간 5일 기준으로 200~250만원 예상   - 가족들과 상의 후 결정하기로 함   - TC 증상은 심하지 않아 약없이 좀더 관찰해보기로 함   - 내복약 처방합니다.    * 의뢰병원에 전화드렸으나 연결안됨  </t>
  </si>
  <si>
    <t xml:space="preserve">정승연*6                                </t>
  </si>
  <si>
    <t xml:space="preserve">- 금식 확인.  - 마취 전 검사상 특이사항 없음.  - 여아 중성화 진행.  - 104, 103, 204, 304, 407 발치.  - 제대 허니아 진행.  </t>
  </si>
  <si>
    <t xml:space="preserve">문수현                                  </t>
  </si>
  <si>
    <t xml:space="preserve">- 금식 확인.  - 마취 전 검사상 특이사항 없음.  - 안검 내번술 진행.  - 비용 컴플레인 하심.  - 원래 안내 받으신 100만원에 맞춰서 진행해드림.  - 재발 가능성 및 잘 때 눈을 못 감을 수 있다고 안내.  - 010-4041-6597  - 월요일 11시 예약.  </t>
  </si>
  <si>
    <t xml:space="preserve">문지연                                  </t>
  </si>
  <si>
    <t xml:space="preserve">알로                                    </t>
  </si>
  <si>
    <t>갑자기시력소실, 설사</t>
    <phoneticPr fontId="1" type="noConversion"/>
  </si>
  <si>
    <t xml:space="preserve">Desk- 다른 병원에서 심장이 안좋다고 진단받으시고 내원하심    Hx)   서울 종합 동물병원(10월12일 금일) 중성화수술전 혈액검사수치  비정상 소견으로 내원 (신장수치 증가)  BUN 78, CREA 3,94, GLOB 2.2, ALT 153  평소 고단백 식이, 사료는 건사료 (오리젠),   먹는 양이나 연령에 비해 성장이 더딤.  중독 가능 음식물 섭식이 의심될 정황은 없음.  동배 분양 받은 자견들 모두 다음다뇨 소견 확인.  다량의 묽은 소변 / 종종 설사  CXR 보정 시에 배변했으나 설사(약연변)는 아님.    CC)  PU/PD   음수량은 하루에 1L 이상 마시는 느낌, 사료는 종이컵으로 2개.    PE)  mild pale oral mucosa, CRT 4sec, but normal skin turgor   T37.3 P90, R36, BP150 (cuff 4, Rt forehand)  활력징후 좋음  No halitosis     A) 타병원 혈액검사결과 있으나 새로 진행.   Blood test: cbc, chem, elect 진행  slightly low Hct, azotemia    urine analysis: USG, 1.008;  severe proteinuria, UPC, 3.65    No cystic lesion / Abnormal renal architecture    ddx)  Familial nephropathies    P)  금요일 (14일)- 이환희 선생님 예약 [수액처치 azotemia control]  전해질 교정 등은 불필요 하나,   추후 모니터링 위해 처치전 혈액가스검사는 필요해 보임.  * Phosphorus 검사필요 (10종에 포함된 줄 알고 누락함)   (비용 부담 시 lactate는 생략)  수액처치 시 enrofloxcin iv bolus 같이 해주세요.    renal care 용으로 dietary management 필요    genetic test, biopsy 안내해드림, 향후 선택하실 예정.  </t>
  </si>
  <si>
    <t xml:space="preserve">신영란                                  </t>
  </si>
  <si>
    <t xml:space="preserve">신땅콩                                  </t>
  </si>
  <si>
    <t xml:space="preserve">1,000,000원 선납- 승희    좌측 전십자인대 단열 재건술.     비용은 조금 조절해서 180에 맞춰놨습니다.(최)    여기에 퇴원시 나가는 약과 관절 영양제정도만 추가하면 될듯....    담주 목날(12일) 저녁 8시 30분에 퇴원 예정.   </t>
  </si>
  <si>
    <t xml:space="preserve">김태우*10                               </t>
  </si>
  <si>
    <t>뇌수두증</t>
    <phoneticPr fontId="1" type="noConversion"/>
  </si>
  <si>
    <t>강직마비, 콧물, 청색증</t>
    <phoneticPr fontId="1" type="noConversion"/>
  </si>
  <si>
    <t xml:space="preserve">서울대병원에서 진료받은 기록들 vipah@naver.com 으로 보내셨다고 합니다.  오늘 오후에 내원하신다고 하심 서원장님 진료 원하심    1. 사지 강직성 마비  아이가 완전히 쓰러진 상태에서 몸을 전혀 못가누는 상태.    서울대에서 아이 상태가 나빠서 MRI 부담된다고 함.  후두공이형성이 심한아이라서 뇌수두증 의심되어 오메, 푸로 사용했으나 전혀 반응없어서,  추가로 pds 1mg로 투약했으나 별다른 차도가 없어서 서원장 진료받기 위해 내원하심.    C2~3, T1~3 사이 척추배열, 추간간격 좁음.    뇌증상이라고 하기엔, 뇌신경 반응 정상적이고, 발작,경련도 전혀 없어서 경추손상에 의한 사지강직으로 생각됩니다.  뇌약효과 없었기에 뇌약 중단하고 pds 도 빼고 NSAID 로 유지해봅니다.  당분간 전침치료 진행합니다.    2. 콧물이 계속 심하다고 함.   액티피드에 락타목스파우더 섞어서 드림. 하루 0.3ml bid 로 투약합니다.    3. 청색증   전부터 청색증이 심했다고 함.   심초결과 mild MVI, 폐고혈압확인되고, lactate 매우 높습니다.   심장약, 폐고혈압 약 처방후 상태모니터링 합니다.    4. 쿠싱   - Nonfunctional 인것 같음. 무증상입니다.   - 서울대 처방 유지합니다.       ---------  서울대 약 처방현황  [호르몬약]  Trilostane 1 mg/kg, PO, BID      [소염제+간보조제+신경약]  UDA 10 mg/kg, PO, BID  PDS 1 mg/kg, PO, BID  sylijmarin 10 mg/kg, PO, BID  Gabapentin 10 mg/kg, PO, BID    [혈전생성방지제]  Clopidogrel 1 mg/kg, PO, SID     [뇌척수액생성억제제]  Omeprazole 5 mg/kg, PO, SID     [이뇨제]  Furosemide 2 mg/kg PO BID  </t>
  </si>
  <si>
    <t xml:space="preserve">박청                                    </t>
  </si>
  <si>
    <t xml:space="preserve">하울                                    </t>
  </si>
  <si>
    <t>혈변, 구토, 기력저하</t>
    <phoneticPr fontId="1" type="noConversion"/>
  </si>
  <si>
    <t xml:space="preserve">cc) 혈변, 구토    h) 어제부터  혈변 구토    토요일부터 기력 저하  어제부터 식욕없음, 물만 먹음  물먹어도 구토    기초접종 완료  심장사상충 하고 계심    특별히 먹인거 없으심    타 병원에서 파보, 코로나 검사 했는데 이상 없다고 들으심    s) alert      BCS - 2/5~3/5     내원시 계속해서 변을 보는 자세를 취하고     계속해서 혈변 약간 나옴    O) Gia, CDV - both negative    @ 위 검사에서 구토, 혈변에 대한 원인이 밝혀지지 않았으니  입원 처치후 종합검사 해보자 말씀드렸으나  입원은 원치 않으심   - 일단 혈액검사 진행하고 내일이나 모레 다시 나오시기로    @ am 1:00 전화통화 -&gt;   - 혈액검사 결과 수치 알려드림   - 구리중독때문에 간수치를 많이 걱정하시나  간수치 자체들은 정상범위에 있고, BUN 수치가 낮은것이  약간 문제가 되므로 이 수치는 추후에 다시 검사해보라 말씀드림    피하) 킹벨린  내복약) Metro15 + famo0.5 + bestase2T bid for 2dys  </t>
  </si>
  <si>
    <t xml:space="preserve">박가영(ref.동사)                        </t>
  </si>
  <si>
    <t xml:space="preserve">발리(Barley)                            </t>
  </si>
  <si>
    <t>배뇨곤란</t>
    <phoneticPr fontId="1" type="noConversion"/>
  </si>
  <si>
    <t xml:space="preserve">457,300원 결제완료_효정    폐쇄형 방광염으로 인해서 동사병원에서 요도개통이후 소변을 조금씩 보다가 다시 소변을 잘 못보는것 같다고 하셔서 본병원으로 내원주셨습니다    1. 영상검사    - 심한 방광팽만    - 결석없음. 초음파상 슬러지는 그다지 많이 보이지않음  2. 뇨검사    - 약간의 혈뇨, 세균, 크리스탈등은 보이지않음  3. 혈액검사    - 신장수치 상승.    - 염증수치 상승    FLUTD중 FIC로 확인됩니다.  완치가 아닌 관리의 질환이고 만약 증상이 반복해서 일어난다면 요도구 성형술이 필요할수 있습니다.    주사마취하 요도캐통 및 카테터 설치, 입원치료 진행합니다.  매일 신장수치 평가 및 요도플러싱 진행,  일요일까지 입원후 개통여부 평가후 퇴원여부 결정할 예정입니다.   </t>
  </si>
  <si>
    <t xml:space="preserve">한도경                                  </t>
  </si>
  <si>
    <t xml:space="preserve">노브                                    </t>
  </si>
  <si>
    <t xml:space="preserve">* 중성화 비용 25만 원 선결제    항체가검사, 광견병 예방접종, 중성화 상담 목적으로 내원    S)  - 1월 30일에 샵에서 입양(1차접종까지 완료. 구충도 아마 한 것 같다고 함.)  - 남편분이 집에서 2차부터 종합 4차, 코로나 2차, KC 1차까지 진행했고 인플루엔자와 광견병은 하지 않았음  - 3월, 4월에 심장사상충 알약 먹었음    - 식욕, 활력 : 양호 / - 배뇨, 배변 : 양호  - 구토, 설사 : 없음 / - 기침, 재채기, 콧물 : 없음    O)  - 항체가검사 : CDV 6 / CPV 6  - 체온 : 양호 / - 심박 : 양호 / - 귀 : 양호    P)  - 분양 서류에서 구충 내역 확인해 달라고 말씀 드림  - KC 예방접종을 1차까지만 했는데, 2차 진행할 것인지는 남편과 상의해 보겠다고 함  - 프론트라인 등을 통한 외부기생충 예방은 좀 더 알아보고 다음부터 하겠다고 함  - 중성화 상담 후 5/3 (화) 11시 반으로 예약. 잠복고환 아님    : 비용 미리 결제하심  - 항체가검사 진행하고 기본관리 한 뒤 예방접종(인플루엔자 1차, 광견병) 진행함    * 다음 내원 시 분양 서류로부터 구충 내역 확인하기, KC 2차 접종 진행 여부 묻기.  ** 5/3 중성화, 5/13 인플루엔자 2차 접종 예정  </t>
  </si>
  <si>
    <t xml:space="preserve">이혜경(ref.행복한ah)                    </t>
  </si>
  <si>
    <t xml:space="preserve">몽구                                    </t>
  </si>
  <si>
    <t xml:space="preserve">* 827,000원 결제완료 - 그림    S) 막대기에 고기 있는 간식 먹였음. 손가락 두마디 정도로 잘라서 먹였음. 오늘 저녁 7시 40분 경 먹였음. 먹고 깨갱 거리고 숨을 못  잘 못 쉬었음. 보호자 분이 뺴려다가 더 들어가버림. 병원에서 오심 및 구토 보임.     O)  1. P/E   - TP 양호하나 기력 저하, 호흡 항진.    2. B/A  - CBC, S/C    3. 복부 방사선   - heart base 위치의 식도 내에 이물 의심.     4. 식도 &amp; 위내시경  - 식도 내 이물 확인됨. 위로 변위시킴.  - 변위 이후 식도 내 상흔, 염증은 확인되지 않음.    A) 식도 이물   - 익일 위 내 이물의 이동양상을 방사선 및 초음파 통해 체크 할 예정.   - 구토 여부 체크  - 마취 깨고 기침 보임. 기침 지속적으로 보일 경우 theophylline 처방 예정.  - 내일까지 상태 양호할 경우 퇴원하고 계속 이물 이동양상 체크 할 예정.   </t>
  </si>
  <si>
    <t xml:space="preserve">한수혜(ref.호담)                        </t>
  </si>
  <si>
    <t>발작, 신경증상</t>
    <phoneticPr fontId="1" type="noConversion"/>
  </si>
  <si>
    <t xml:space="preserve">347,400 수납-승희    주간by유진  - 식욕 및 활력 저하  - 혈당 52-28-56 유지  - 50% 포도당 경구로 1회 투여  - 보호자 상담: 내일 CT 진행 후 수술여부 결정하기로 함  상태보고 내일 퇴원하기로 함  - CBC: HCT 39.2   - 전해질: K 3.3  </t>
  </si>
  <si>
    <t xml:space="preserve">이주진                                  </t>
  </si>
  <si>
    <t>설사</t>
    <phoneticPr fontId="1" type="noConversion"/>
  </si>
  <si>
    <t xml:space="preserve">- 접종 완료.  - 금식 확인  - 중성화 진행  - 익일 2시 30분 퇴원 예정.  </t>
  </si>
  <si>
    <t xml:space="preserve">김재남                                  </t>
  </si>
  <si>
    <t xml:space="preserve">사월                                    </t>
  </si>
  <si>
    <t xml:space="preserve">s) - 금식하고 오심      - 활력 양호    o) - alert      - 청진상 no murmur      - 양쪽 상악 송곳니, 3번쨰 앞니 잔존유치      - 혈액 검사상, 특이소견 보이지 않음    --------------------------------------------------------    - 양측 상악 송곳니 유치 2개, 우측 하악 송곳니 1개, 양측 상악 앞니 유치 2개 발치 진행.    - 내일 퇴원 후 11/1일에 실밥제거 예정  </t>
  </si>
  <si>
    <t xml:space="preserve">국은서                                  </t>
  </si>
  <si>
    <t xml:space="preserve">크리스                                  </t>
  </si>
  <si>
    <t>혈뇨</t>
    <phoneticPr fontId="1" type="noConversion"/>
  </si>
  <si>
    <t xml:space="preserve">- 금식 확인.  아이 옷이좋은지. 넥카라가 좋을지 걱정이 많으십니다.  아이 입원중에 문자 보내주시는지 사진 보내주셧으면 좋겠다고 전달해 달라십니다.    동물등록(외) : 410100013096394  </t>
  </si>
  <si>
    <t xml:space="preserve">김민주                                  </t>
  </si>
  <si>
    <t>심원성 폐수종</t>
    <phoneticPr fontId="1" type="noConversion"/>
  </si>
  <si>
    <t xml:space="preserve">S) 어제 오후 5시부터 숨을 거칠게 쉼. 밤새도록 호흡 힘들어 했음.   밖에서는 원래 흥분함. 어제는 움직이지 않으려 함. 가습기 틀어줬더니 조금 호흡 괜찮아지는 듯 했음.   기침은 원래부터 했었으나 어제는 더 심했음. 토할 것 같은 기침.   콧물은 나지 않음.   syncope 증상은 없음.   요즘 소량의 빈뇨 증상 보이고 있음. 원래도 요취는 심했음. PU/PD는 없음.      이전 심장병 경력은 없음. 병원 잘 다니시지 않았음.     O)  1. P/E  - 청진 시 좌우측 murmur G4  - CRT &lt;1s, femoral pulse : normokinetics, MMC pink  - 탈수 5%, dry mucus  - BP (#3) : 80    2. B/A  - CBC, S/C, electrolytes : NRF    3. X-ray  - 흉부 : 좌심방 종대, left deviation, 폐야 전반적인 간질침윤&amp;폐포침윤.    4. Echo  [심장초음파 by Hyuna]  Findings  1. MR : severe  2. PR : 2.4 m/s (physiological regurgitation suspected)  3. 이완기능 저하 : stage 1  4. 수축기능 저하 : 정상  5. LA 압력 : 20 이상  6. LA/AO : 1.9    DDx  - Degenerative mitral valve disease   - Pulmonary hypertension    Comment  - 사내공유-영상의학과 서류-심장초음파 자료 내 엑셀파일 참고  - PR 재검 추천됨, 수축기능 및 이완기능의 저하는 미약한 것으로 보이나 중증의 MR에 의해 폐수종이 유발된 것으로 판단됨    A) MR, Cardiogenic pulmonary edema  - 심원성 폐수종에 의해 호흡곤란 증상 나타난 것으로 생각됨. 이뇨제 처치 이후 호흡양상 개선됨.  - 보호자 분께 입원 권유하였으나 보호자께서 원치 않으심. 퇴원 진행 하였고 경구약물로 처치하기로 하였음.  - 헤파카디오 등 보조제 추천하려 하였으나 보호자 탐탁치 않게 생각하심.    P) 1주일 뒤 내원하여 혈압 및 신장수치 체크 &amp; 방사선 체크 예정. 침윤 양호해질 경우 이뇨제 감량 예정. (5/6)  </t>
  </si>
  <si>
    <t xml:space="preserve">심윤정*6                                </t>
  </si>
  <si>
    <t xml:space="preserve">로사                                    </t>
  </si>
  <si>
    <t>귀 긁음</t>
    <phoneticPr fontId="1" type="noConversion"/>
  </si>
  <si>
    <t xml:space="preserve">  기침 관찰안됨.   눈꼽 없어졌음.  결막 부종 감소.  귀 소양증 관찰 안됨.   아이 상태 확인 위해 혈검 요청하심.  홍역 항체 유무 확인 위해 검사    O)  - 혈검 : mild anemia   - STT : OS 12 (전보다 약간 증량)  - 형광염색 : OD negative / OS 2시방향 focal round (2mm)  - CDV Ab : 6    Tx.  - 양측 상안검 겉으로 연고도포  - 귀 세정 후 연고도포    P.  - 궤양 안약 qid  - OD는 항생안약 4회 / OS는 궤양안약 추가.  - 다음주에 증상 호전되면 접종 진행 예정.     * 다음주 6/17  : 형광염색 / 가능하면 접종     접종 4차부터 진행.   4차 종합+켄넬  5차 종합+켄넬+인플루  6차 항체가검사 (CPV만) +인플루+광견병  </t>
  </si>
  <si>
    <t xml:space="preserve">박진관                                  </t>
  </si>
  <si>
    <t>구토, 발작</t>
    <phoneticPr fontId="1" type="noConversion"/>
  </si>
  <si>
    <t xml:space="preserve">CC) 낙상    S)  좌측 전지, 후지도 전체적으로 아파하는 듯함.   어제 오후 2시반쯤 낙상. 어제까지는 통증 없었는데 오늘부터 아파함. 잘 걷지 않고 움직이지 않으며 조작할 때매다 소리지름.    O)  1. P/E  - BP : 135  - 전지 촉진 시 간헐적으로 통증반응 보임. 부종이나 열감은 느껴지지 않음.    2. B/A  - CBC : NRF  - S/C : NRF     3. X-ray  - Rt. Ulna, radius 의 골절 의심. 성장판 부근의 분쇄골절 의심.    A)   - 우측 전지의 골절이 의심됨. 성장판 쪽의 분쇄골절도 의심되어 향후 성장발육에 장애가 있을 가능성도 있음.   - metacarpal joint 부근의 배열이 맞지 않음. 이 부분은 낙상으로 인한 것일 수도 있으나 좌우측이 동측성 양상을 보이는 바 선천적인 영향을 배제할 수 없음.   - 우선 NSAID 처방 후 3일 뒤 재진 예정. 다음 재진은 한원장님 예약으로 잡을 예정.  </t>
  </si>
  <si>
    <t xml:space="preserve">정혜은                                  </t>
  </si>
  <si>
    <t xml:space="preserve">연재                                    </t>
  </si>
  <si>
    <t>Polycystic kidney disease</t>
    <phoneticPr fontId="1" type="noConversion"/>
  </si>
  <si>
    <t xml:space="preserve">전에 임보처에서 분양받을때 신장의 cyst가 있다고 말씀들었다고 합니다. 신장에 대한 정밀검사로 오셨습니다.    1. 혈액검사 ; cre 1.7로 약간 상승외 특이소견 없음  2. 초음파검사  [복부초음파 by Hyuna]  Findings  1. 담낭 및 hepatic duct 내의 결석 관찰됨  2. 양측 신장의 다발성 낭포, 불규칙한 신장 변연, 신장 종대, 피질 에코 상승    Imaging Dx &amp; DDx  - Cholelithiasis   - Polycystic kidney disease    Common  - 방광 내 소변 부족으로 천자 불가  - 담석 확인을 위해 복부 엑스레이 촬영이 추천됨    3. 신장의 초기질환 감별을 위해 SDMA 검사 진행함    - 검사결과 나오면 상담 다시 예정입니다.    gilleloves@naver.com  초음파사진, 혈검수치 등 메일 전송해주세요    </t>
  </si>
  <si>
    <t xml:space="preserve">이지수                                  </t>
  </si>
  <si>
    <t xml:space="preserve">메리                                    </t>
  </si>
  <si>
    <t>잇몸 출혈</t>
    <phoneticPr fontId="1" type="noConversion"/>
  </si>
  <si>
    <t xml:space="preserve">128,800원 선결-승희    s) - 오늘 아침부터 digesttive 캔사료 2스푼정도 급여하심      - 물도 잘 마심      - 구토 증상 보이지 않음. 변은 아직 보지 않은 상태     o) - 체온 38.5C      - no delayed skin turgo      - 상복부 촉진시, 통증반응 보이지 않음      - 복부 엑스레이 검사 결과 : 위내 다량의 음식물+뼈음영 소견 소장, 대장내로 잘 내려감       - 혈액 검사 결과 : bun 39. pcv 59%       - 심장사상충 ag 검사 결과 : 음성    p) - 대장으로 닭뼈들 잘 내려가서 정상적인 변 보는것 확인되면 따로 재검은 안오셔도됨.      - 변이 검거나 비릿한 냄세가 날 경우, 위장 내 출혈 가능성이 있으므로 추가적인 내복약 처방 필요함.       - 유선종양에 대해서는 메리 나이를 고려할 때 보호자님이 조직검사나 세포검사하는것에 대해서 회의적이심.  </t>
  </si>
  <si>
    <t xml:space="preserve">임명순                                  </t>
  </si>
  <si>
    <t>호흡곤란, 빈혈</t>
    <phoneticPr fontId="1" type="noConversion"/>
  </si>
  <si>
    <t xml:space="preserve">, </t>
    <phoneticPr fontId="1" type="noConversion"/>
  </si>
  <si>
    <t xml:space="preserve">CC : 식욕부진    S  -2달전 RT ONF 의심증상으로 내복약 투약후 소실  -4주전 우안 상태가 좋지 않아 유림ah 내원   : 심장, 폐수종, 당뇨, 빈혈 등 소견  -3주전 폐수종 있어 치료받음  -2주전부터 식욕절폐 / PUPD  -가끔씩 숨을 헐떡거림 / 기침(-)  -4일전까지 내복약 투약  -접종(+) / 심장사상충 예방(+)  -동거견 : 16살 미니핀    O  -no murmur, no crackle / 체중감소(원래 6kg)  -BT(39.0) / BP(100) / 7% 탈수 / MGT(좌측4번)  -혈검 : HCT(19%) / CRP(77) / D-dim(0.7) / ALP(236) ALT(394)  -재생성(-)    안과  -우안각막천공  -STT : 9/9   -IOP : 3/11  -양안 모두 각막염색    [X-ray, 복부초음파 by Hyuna]  Findings  1. 양측 신장 수질의 석회화 및 작은 결석들  2. 방광 내 소량의 결석들  3. 양측 부신 종대 (Lt 7.8 mm, Rt 6.7 mm)  4. 불규칙한 앞쪽 방광벽 및 벽비후 (2.3 mm)  5. 좌측 난소 낭종  6. 유선종괴의 석회화  7. 양측 어깨관절의 퇴행성 변화    Imaging Dx &amp; DDx  - Nephrocalcinosis &amp; Urolithiasis (LK, RK, UB)  - Hyperadrenocorticism  - Cystitis  - Ovarian cystadenoma  - Mammary gland tumor  - Shoulder osteoarthrosis    A  -양안 KCS로 인한 각막궤양(좌안) 및 천공(우안)  -우측 안내염 동반  -oronasal fistula(Rt)  -안구 및 구강의 만성염증으로 인한 빈혈  -위 문제로 인한 식욕부진, 탈수, 저혈압  -CKD IRIS-1  -심질환은 불확실    P  -빈혈, 염증완화를 위해 입원처치  -BNP 의뢰 / 필요시 심초음파 진행  -전신적으로 회복되고, 심장상태 양호하면 우안 및 구강에 대한 수술진행    * 금일 진료비 수납 완료   </t>
  </si>
  <si>
    <t xml:space="preserve">castration  (ketamine 0.4ml + medetomidine 0.3ml) - IV    남아중성화수술진행    실밥제거는 다음주 토요일날 진행예정  </t>
  </si>
  <si>
    <t xml:space="preserve">보광사(보일스님)                        </t>
  </si>
  <si>
    <t xml:space="preserve">구견                                    </t>
  </si>
  <si>
    <t xml:space="preserve">CC) 골반골절로 건대에 갔다가 내원하심. (휴일이라 정상적인 진료와 수술이 불가능)   S) 오늘 오전(?)에 교통사고. 지역병원에서 골반골절 진단받고 건대에 내원하였으나, 당일 수술및 정상적인 검사가 불가능해서 본원으로 내원.     PE-  기립불가능, 횡와 자세, panting. 좌측 후지 말단부 degloving injury.그위로 5cm 가량의 skin laceration       O) TPR- NRF, 청진- G2 murmur (systolic)        Blood work- mild anemia, leukocytosis, hyerglycemia, ALT increase       RAD&amp; CT - geriatric thorax. bilateral sacroiliac luxation. Rt ischial fracture (acetabulum과 연결부위), sacral fracture (S2-3 사이 transverse)  intraabdominal mass (10cm 가량. 맹장및 장과 연결되어 있어보이나 내강 침습은 없음). 간에 small nodules. 다른 장기 및 흉강에 특이소견 없음.     intraabdominal mass FNA guided by US  (possible hemangiopericytoma? by 아재곤)     A) bilateral sacroiliac luxation, sacral fracture, intraabdominal mass. Rt ischial fracture     P) 보호자 상담.     골반은 양측 천장골 탈구 및 천골 골절 수술이 필요한 상태. 우측 관골구와 치골 연결부위 골절 소견 있으나, CT 상에서 관골구는 intact 하므로 모니터링. 추후 통증 호소할 경우, FHO 등의 추가 수술이 필요할 수 있음을 고지.       but 복강내 큰 종양 발견. 이로인한 급사 가능성 언제든지 있고, 골절 수술후, 종양의 전이나 진행속도가 빨라지는 등의 부작용 있을 수 있음을 고지.       현재 노령이고,복강내 종양, 천골 골절로 인한 신경손상등으로 인해 예후가 희망적이지 않음을 고지. 수술을 해도 잘 못걸을 가능성있고, 수술 중 또는 수술 후 급사의 가능성 높은편임을 보호자에게 고지.     상의후 수술하시기로 결정. 1차수술- 양측 천장골 탈구 및 천골 골절. 천골은 골편이 너무 작을 경우, 수술 못할 수도 있음.     추후 회복상태 봐서 복강내 종양 제거수술 (시간이 흐름에 따라 계속 진행될 경우, 수술 불가능할 수있음)     Tx) NS 70ml/hr, cefazolin, tramadol IV     내일 수술 예정.     </t>
  </si>
  <si>
    <t xml:space="preserve">조홍수                                  </t>
  </si>
  <si>
    <t>폐출혈</t>
    <phoneticPr fontId="1" type="noConversion"/>
  </si>
  <si>
    <t>켁켁거림</t>
    <phoneticPr fontId="1" type="noConversion"/>
  </si>
  <si>
    <t xml:space="preserve">CC : 외상    S)  - 1시간 전에 자전거 지나가는데 아이가 갑자기 뛰쳐나가서 몸통을 밟혔음  - 자전거 바퀴 두짝 다 아이 몸통 위로 지나감  - 머리를 다쳤는지는 잘 모르심 / 발작을 보이거나 하진 않았음  - 숨이 헐떡헐떡 하는 느낌이 있었고, 켁켁대는 호흡음 보였음  - V : None / 치인 후에 설사 조금 보였음    O)  - Alert  - PLR(+) / Menance(+)  - T(38.3) / P(180) / R(48)  - CBC : HCT(34.6), MCV(78.6)  - Rad : 전엽 폐실질의 Opacity 상승 / 복부 Serosal detail 소실되어 정확한 판단 어려움    A)  - 폐출혈    Tx)  - 트라넥삼산 10mg/kg bolus -&gt; 10mg/kg/hr 3hr CRI 진행    P)  - 폐출혈은 12hr까지 추가적 출혈이 발생할 수 있기 때문에, 입원하 호흡 모니터링 산소공급으로 안정화 후 익일 방사선 촬영 및 초음파 검사 진행, 혈액검사 등을 진행하여 복강장기의 출혈 및 상태평가 진행 필요성 안내  - 실혈이 지속되어, 빈혈 및 호흡수 상승시, 최악의 경우 수혈도 진행해야 될 수 있음 안내드림  -  검사 및 치료의 진행은 주치의 선생님과 상담 필요함 / 주치의 결정된 후 검사하기 전에 어떤 검사 진행해야 하는지 전화 상담 필요합니다. / 약간의 비용부담 있으신 듯 합니다.  </t>
  </si>
  <si>
    <t xml:space="preserve">이장학(ref.강북)                        </t>
  </si>
  <si>
    <t>색전증</t>
    <phoneticPr fontId="1" type="noConversion"/>
  </si>
  <si>
    <t>식욕부진, 강직</t>
    <phoneticPr fontId="1" type="noConversion"/>
  </si>
  <si>
    <t xml:space="preserve">CC : 교상    S  -내원 1시간 전에 교상  -2~3년전부터 심장약 투여  -교상 전에 활력 양호 / 기침은 가끔 하는 정도    O  -내원시 panting / murmur G5  -목 둘레 전체가 피부가 찢기고 들린 상황  -방사선 : 심장크기 늑간 4.5배 / 좌심이 종대 / 폐침윤(-)    A  -bite wound with shock  -heart dz    Tx  -oxygen &amp; fluid  -butor 0.2mg/kg IV  -cepha, metro IV  -클리핑, N/S 세정 후 가봉합(4부위), 붕대    P  -쇼크에 대한 처치 후 심질환 확인  -이후 결과에 따라 수술여부 결정    * 금일 진료비 수납완료  </t>
  </si>
  <si>
    <t xml:space="preserve">남희경                                  </t>
  </si>
  <si>
    <t>좌측 전지 파행</t>
    <phoneticPr fontId="1" type="noConversion"/>
  </si>
  <si>
    <t xml:space="preserve">  392000납부-승희    1. 여아 중성화  - 금식 확인함.   - 아랫입술 염증 부위 아직 회복 안됨.  입원 중 소독진행하기로 함.    - TPR 양호.  - 혈액검사 :  Crt(1.9), WBC (21.7)    - 마취 전 보호자께 전화드림.  - 호흡마취 진행함. 마취 도입 및 회복시 컨디션 양호.   - 마취 회복후 저녁에 보호자님 면회 진행함.     준비해두셨던 환묘복(빨간색) 가져오심.   - 아랫입술 소독진행함(헥사메딘)    - 내일 오후 3시경 퇴원 예정. : 송지은 선생님께 인계했습니다.    1) 술부 소독 후 가져오신 환묘복(빨간색)으로 입혀주세요.     2) 수술 후 주의사항과 피부소독약/구강소독약을 의국 뒷편에 두었습니다.    3) 수술 부위 - 피부소독약으로,  아랫입술 - 구강소독약으로         소독하시도록 안내해주세요.    4) 컨베니아는 주사했습니다. ^^    5) 비용 모두 납부되셨습니다.     - 실밥제거 : 10/24(월) 오후 9시 송지은선생님께 예약해드림.         </t>
  </si>
  <si>
    <t xml:space="preserve">장진명                                  </t>
  </si>
  <si>
    <t xml:space="preserve">윈디                                    </t>
  </si>
  <si>
    <t>제왕절개</t>
    <phoneticPr fontId="1" type="noConversion"/>
  </si>
  <si>
    <t>@ 2016년 5월 6일  - 30만원 선납금 수납    CC) 난산    H) 진통 9시간      전화상담 후 내원      처음에 갈색 주머니가 터진후     노란색 주머니가 많이 나왔다 들어갔다를 반복한다고 함    @ 보호자분은 유도분만등에 대해 문의하심  진통시작후 보통은 2~4시간 내에 분만을 시작해야 하는데  9시간이나 지났으면 제왕절개를 해야 한다 말씀드림   - 마취 동의서 작성후 제왕절개술 하기로   - 중성화 안하심    @ 수술기</t>
  </si>
  <si>
    <t xml:space="preserve">박유진(ref. 해)                         </t>
  </si>
  <si>
    <t>생식기 삼출물</t>
    <phoneticPr fontId="1" type="noConversion"/>
  </si>
  <si>
    <t xml:space="preserve">금일 비용 모두 완납 857,800원 -은희    1.생식시 삼출물  H)  - 1주일 전부터 생식기 삼출물 나옴.(농성)  - 식욕부진 1주일  - 구토/설사 없음.  - 헛구역질.    S)  - 생식기 삼출물  - 우측 5번 유선 종양.  - 치석 다량 및 치주염 심함.  - Murmur 없음.    O)  - TPR : NRF  - CBC : WBC 상승, PCV 감소.  - CRP : 상승(127)  - 전해질 약간 불균형.  - Chemistry : Globulin 증가, TP 증가    X-ray  [1] 방광 앞 및 대장 아래 관상 구조물.( 4cm 가량)    Sonography   [1] 양측 신장 뒤편으로 관상 구조물 ( 2cm 가량)    Sugery  - OHE with harmonic scapel.    P)  [ 보호자 상담 ]  - 수술이 필요한 상황 설명 드린 후 수술 진행.  - 수술 후 염증 모니터링 위해 3~5일간 입원 필요 안내.  - 비용 150만원 안내.    [ 의뢰 병원 통화 ]  - Pyometra 진단 후 수술 진행 했다고 안내.  - 3~5일 입원 예정.  - 퇴원 시 연락 드리기로 함.  </t>
  </si>
  <si>
    <t xml:space="preserve">이휘현                                  </t>
  </si>
  <si>
    <t xml:space="preserve">소랑                                    </t>
  </si>
  <si>
    <t>Feline idiopathic cystitis 요도폐색</t>
    <phoneticPr fontId="1" type="noConversion"/>
  </si>
  <si>
    <t>구토, 배뇨곤란</t>
    <phoneticPr fontId="1" type="noConversion"/>
  </si>
  <si>
    <t xml:space="preserve">s) - 금식하고 오심      - 최근에 식욕 활력 양호함      - 구토나 설사 증상 보인적 없음       o) - 청진상 no murmur      - 체온 38.6C      - 혈액검사상, 특이소견 보이지 않음      - 남아중성화 수술시, 특이소견 보이지 않았으나 잇몸 전반적으로 염증이 있는상태이고 구취동반되므로 추후에 치과치료 필요할 수 있음.    P) - 내일와서 수술부위 상태 확인 후 일주일후에 봉합사 제거예정      - 매일 병변부위 헥시딘 소독.    </t>
  </si>
  <si>
    <t xml:space="preserve">양도선                                  </t>
  </si>
  <si>
    <t>좌측 후지 통증</t>
    <phoneticPr fontId="1" type="noConversion"/>
  </si>
  <si>
    <t xml:space="preserve">400,000원 결제하심 - 정원    - 식욕, 활력 양호 / 배변, 배뇨 양호  - V/D : None / 기침, 콧물 : None   - 금식 완료    - Alert  - T(38.6) / P(158) / R(36)  - No murmur / No crackle    - 마취 도입 / 회복 양호  - 약간 엄살 심한 아이라 조금 잡으면 소리 지름  - 보호자님 면회시에도 매우 크게 소리 지름  (엄살일 수 있다고 안내드려놓은 상태 by 황)    ** 익일 12시 퇴원 진행 예정  </t>
  </si>
  <si>
    <t xml:space="preserve">고은영                                  </t>
  </si>
  <si>
    <t>구토, 체중감소</t>
    <phoneticPr fontId="1" type="noConversion"/>
  </si>
  <si>
    <t xml:space="preserve">275,000원 결제하고가심(5/7)      배에 혹으로 충무로에있는 병원에서 수술시키심, 4~5개월정도 됐어요  수술 이후로 물을 먹으면 구토를 하고  밥을 잘 안먹고 밥먹으면 구토합니다    수술받은것에대해 신뢰가 없으시다고 합니다    원래 3.3kg 정도였고 체중이 많이 감소했다고 하심    s) - 루비가 원래 마당에서 생활하는 아이. 수술후부터는 집안에서 생활.       -  4-5개월전에 multiple mgt에 대해서 유선종양 수술함      - 수술당시 혈액검사에 대해서는 특이소견 없었다고 하심      - 양성인지 악성인지에 대해서는 검사진행 안하심      - 수술후부터 경미하게 식욕저하 증상 보이다가 일주일전부터는 증상 더 심해지고, 3-4일전부터 사료먹으면 거의 30분이내에 계속 구토 증상 보임.       - 변은 딱딱한 약간 검은변 봄,. 비릿한 냄세는 나지 않음      - 물은 잘마시는데 급하게 마시면 구토증상 보임.       - 마당에서 생활하면서 풀을 먹는다고 하심. 마당에 민들레, 여린풀들정도만 먹는다고 하심.       - 비료는 주위에 없으심      - 매달마다 심장사상충 예방 해주심        o) - 청진상 no murmur      - delayed skin turgo. crt &lt; 2sec      - 황달소견 보임      - 5번쨰 유선 내 2cm 크기의 종괴+ inguinal 쪽의 좁쌀만한 크기의 종괴.        - 혈액검사 결과 : ALP 1638. ALT 745. T.bil 2.9. GGT 67          [초음파 검사 결과]      - 간 실질의 multiple hypoechoic nodules, margin  irregular. 간 전반적인 echo 상승      - 양쪽 신장 피질에코 상승      - 양쪽 uterus 확장 및 hypoechoic fluid 차있음.     Tx) - n/s (+vit B,C. Taurin 5cc, KCl 20mEq) 1 fold        - cefo tid. metro,famo,meto,NAC bid iv.         - cerenia sc sid    p) - 자궁축농증에 대해서 내일 5시에 수술예정      - 간 생검과 유선 적출에 대해서는 내일 보호자님과 다시 상담예정      - 수술 후 간수치 감소 + 구토 증상 호전되고 자발식이 돌아올때까지 입원예정        - 수술비 120-150만원정도 말씀드림    </t>
  </si>
  <si>
    <t xml:space="preserve">폴리                                    </t>
  </si>
  <si>
    <t>좌측 후지 파행</t>
    <phoneticPr fontId="1" type="noConversion"/>
  </si>
  <si>
    <t xml:space="preserve">S)  - 크게 쾅 소리가 나면서 봤을 때, 아이가 크게 날라서 쓰러지는것 목격하심. 머리를 세게 부딪쳤음.  - 기절해서 호흡도 없는 것 같았고, 눈동자 촛점도 없는상태. 전혀 의식이 없었음.   - 내원 중 후지부터 움직이기 시작하면서 panting 증상 보인 후 회복. 내원당시 회복된 상태.  - 그 전에는 전혀 비슷한 증상도 없었음.  - 식욕, 활력 모두 양호함.   - 항체가검사 : 타병원에서 결과 잘 나옴.   - 오늘 아침에 무른변(점액변)+정상변 함께 나옴.     O)  - PLR normal  - 보행정상  - 신경반사 정상  - 혈검 : lipase 상승  - 방사 : 특이사항 없음.    Tx.  - 수액처치 후 감압처치 진행.  - 2시까지 발작 및 설사 모니터링 진행.    그 후에는 집에서 모니터링 하실 예정.     P.  - 발작 반복시 복초 후 MRI 검사 진행.   - 설사 심해지거나 소화기 증상 보일시 분변검사 및 췌장염 검사 진행예정.         </t>
  </si>
  <si>
    <t xml:space="preserve">박금이                                  </t>
  </si>
  <si>
    <t xml:space="preserve">셀리                                    </t>
  </si>
  <si>
    <t>패드열상, 잔존유치</t>
    <phoneticPr fontId="1" type="noConversion"/>
  </si>
  <si>
    <t xml:space="preserve">500,000원 선납-승희    내일오후 3시에 퇴원.    에스컬레이터에 끼어서 우측 후지 배드 열상.  수술하면서 중성화, 잔존유치 발치 함께 진행합니다.    OP- OHE,잔존유치 발치, 발바닥 패드 열상 봉합  OP view- 좌측 상악 canine, 우측 하악 pm 1, 3번 유치 발치   우측 뒷발 3,4번 digital pad lacreation. saline 세척후 cruciate suture with 5-0 blue nylon.   routine OHD     발톱정리, 항문낭정리, 귀청소 완료함.    실밥제거후 프로하트, 세레스토 진행하신다고 합니다.  꼭 체크해주세요.  </t>
  </si>
  <si>
    <t xml:space="preserve">권도훈                                  </t>
  </si>
  <si>
    <t>구토, 설사</t>
    <phoneticPr fontId="1" type="noConversion"/>
  </si>
  <si>
    <t xml:space="preserve">200,000원 결제하심-승희    s) - 3-4일전부터 변이 약간씩 물러짐. 2틀전부터 구토 설사 증상 더 심해져서 다른병원가서 주사치료 받고 하루정도 증상 괜찮다가 어제부터 약먹은거 다 토해내고, 어제 새벽에는 혈액성 설사 증상 보임.      - 처음 구토 양상은 사료/위액 섞인 구토 보이고 이후에는 계속 위액만 토해놓음,. 2틀전에는 8-10번정도 구토함. 어제는 약먹은거 다 토함.        - 물은 약간 마심.        - 활력은 양호. 식욕은 아예없는 상태       - 최근에 스트레스 받을만한 일 없음       - 어렸을떄 접종은 3차까지 done.       - 구충제는 따로 안먹이심       - 레옹이가 밖에 나가는 아이는 아님.        - 최근에 사료 안바꾸심. 3-4일전에 새로운 간식 하나 주심.        - 사료 남긴거를 몇일동안 안치워주신적 있으심.        - 겨을/여름에도 찬바닥에 있는 것을 좋아함      o) - 체온 40.4C --&gt; 39.2 --&gt; 39.5 (cooling)      - 청진상 no murmur      - 혈청검사 결과 : nrf      - cbc : wbc 4,300. pcv 60%      - 췌장염 키트검사 결과 : 음성      - 분변검사 결과 : cocci +++, rod ++.      [복부초음파 by Hyuna]  Findings  1. 양측 신장 피질 에코 상승되어 있으며 변연이 약간 불규칙함  2. 위내 이물은 gas에 의해 확인되지 않으며 부분적으로 소장의 미약한 corrugation이 관찰됨  3. 가로결장과 내림결장의 경계에 1cm 이하의 낭종 2개가 관찰됨 (submucosal or muscular layer)    DDx  - Interstitial nephritis / Glomerulonephritis  - Colonic cysts / colonitis  - Gastroenteritis    Comment  - 결장에 특이적인 염증 소견은 관찰되지 않으나 낭종이 관찰되므로 설사 및 혈변이 결장의 염증에 의한 것일 수 있으며 종양성 변화도 배제할 수 없습니다.   - 위내 이물 및 소장의 이상 소견 관찰을 위한 추가적인 검사 (Hydrosonography, Gastrography, CT)가 추천됩니다.    p) - 혈액검사/췌장염키트검사상 급성 구토/설사에 대한 특이소견 보이지 않으나, 초음파 검사상, 결장 내 낭종이 관찰되므로, 최소 3-4일정도 입원해서 자발식이돌아오고, 구토/설사 증상 호전될떄까지 대증치료 진행      - 증상 호전되지 않거나 악화될경우, hydrosonography, 내시경검사, ct 촬영등과 같은 상위 검사들 필요할 수 있음.      -   </t>
  </si>
  <si>
    <t xml:space="preserve">유희숙(ref.주)                          </t>
  </si>
  <si>
    <t xml:space="preserve">CC : 복부팽만, 구토    S  -3~4개월 전부터 복부팽만  -2개월동안 무슨 약을 먹었는데 구토함  -최근 1주일은 투약 안하는데도 구토 있음  -떨고 복부팽만 구토, 말라가는 느낌  -기력저하 / 식욕 양호  -통증반응 : 신음소리  -구토 하루에도 여러차례  -정상배변  -PD but no PU    O  -얇은 피부 / 복부팽만(우측이 심함) / 사지 근육량 저하  -no murmur/ HR(100) / BP(190)  -CBC : HCT(35%)  -Chem : CRP(91) D-dim(7.4)  -ACTHST : post(27.4)  -응고계 : normal    [X-ray,복부초음파 by Hyuna]  Findings  1. 엑스레이상 폐야의 전이성 결절은 관찰되지 않음  2. 좌측 간엽은 정상적으로 관찰되나 (전이성 결절 관찰되지 않음) 우측 간엽에서 유래한 것으로 판단되는 종괴가 우측 복부 전체를 차지하고 있으며 우측 신장을 뒤쪽으로 변위시킴  3. 위내 액체가 다량 저류되어 있으며 이에 의해 우측 복부의 팽만이 관찰됨  4. 비장 실질 전체에서 작은 고에코성 결절들이 관찰됨  5. 양측 신장의 변연이 불규칙하고 피질의 에코가 상승되어 있으며 신우의 확장이 동반됨    Imaging Dx &amp; DDx  - Hepatic mass  - Gastroenteritis  - Splenic nodules  - Chronic kidney disease    Comment  - 엑스레이, 초음파상 관찰되지 않는 전이 소견의 확인을 위한 CT 촬영 후 종괴의 수술적 제거가 추천됩니다.  - 종괴에 의해 우측 부신은 관찰되지 않습니다.    A  -hepatic tumor  -HAC  -위 문제로 인한 고혈압 및 혈전증    P  -입원하여 탈수교정 및항혈전처치  -내일 CT &amp; FNA 예정    * 1,112,300원 수납완료  </t>
  </si>
  <si>
    <t xml:space="preserve">신다래(ref.대학로)                      </t>
  </si>
  <si>
    <t>복강내 종양</t>
    <phoneticPr fontId="1" type="noConversion"/>
  </si>
  <si>
    <t>다음, 다뇨 , 구토</t>
    <phoneticPr fontId="1" type="noConversion"/>
  </si>
  <si>
    <t xml:space="preserve">806,000원 결제완료_효정  S)  1주~10일 정도 전부터 다음다뇨, 기력감소  오늘 아침 사료를 조금 먹다가 구토.   생리를 확실히 확인되지 않음.   소변에 혈액이 묻어나옴. - 지난주에   점액변 확인. 요실금도 관찰됨.     O)  - 혈압 : 110  - 혈검 : 혈전수치 정상 / 의뢰병원에서 검사한 결과 특이사항 없음.  - CRP : high (115)  - 혈전 : 정상  - 췌장염 음성  - 사상충검사 음성.  - 영상   [방사] 복강내 방광 근처 종괴 확인.  [복부초음 파 by Hyuna]  Findings  1. 비장의 다발성 불균질 저에코의 결절들  2. 자궁의 확장 및 액체 저류  3. 방광목-자궁경부 사이의 종괴 (24.8 mm)  4. 요추하 림프절의 종대 및 S/L ratio 증가    Imaging Dx &amp; DDx  Spleen  - Nodular hyperplasia  - Metastatic nodules  Uterus  - Uterine complex (pyometra)  Intrapelvic mass  - Uterine neoplasia  - Intrapelvic neoplasia  Sublumbar LN  - Metastatic lymphadenopathy  - Reactive lymphadenopathy    Comment  - 방광과 자궁경부 사이의 종괴는 유래가 불분명하며 악성의 가능성이 있으므로 CT 촬영 및 조직검사가 추천됩니다.    [CT검사 by Hyuna]  Findings  1. 비장의 다발성 결절들, 자궁 확장, 골반강 내의 종괴, 요추하림프절 종대는 초음파 소견과 동일함  2. 골반강 내의 종괴의 바로 뒤쪽으로 자궁벽의 작은 결절 추가로 관찰됨    Comment  - 골반강 내의 종괴는 자궁벽 유래의 가능성이 가장 높으나 유래가 불분명한 intrapelvic mass의 가능성도 배제할 수 없습니다.  - 간, 폐 및 다른 장기로의 전이는 관찰되지 않으며 요추하림프절의 종대는 자궁축농증에 의한 reactive lymphadenopathy인지 종괴에 의한 metastatic lymphadenopathy인지 감별이 어렵습니다.    A&amp;P)  Dx : pyometra &amp; 복강내종괴  - 복강내종괴 : 비장 종괴 2~3개 / 자궁근층유래 의심 종괴 3cm / 자궁근층 작은종괴.  - 종양이 방광 및 결장을 압박하여 배뇨실금이나 배변곤란을 유발하여 수술적 제거 및 조직검사가 요구됨.  - 그러나 종양 제거시 종양이 방광 및 요도 협착 가능성이 있고 위치가 골반강내 위치하여 치골 절골이 필요할 가능성이 높음.   - 또한 위치상 악성 종양 가능성이 있어 제거수술 후 예후가 불량할 가능성도 있음.  - 따라서 종양 제거수술 여부는 보호자님이 결정하시고, 자궁축농증 수술은 불가피할 것 같습니다.  - 보호자님이 자궁축농증 수술비용도 부담되시어 타병원에서 진행하시길 원하심. : 내일 검사결과 메일 발송 드리고 퇴원예정.   - 오늘 밤내 패혈증으로 인한 쇼크 사망 가능성 말씀드렸고, 응급처치는 진행하지 않으시겠다고 하심.     [ 의뢰병원 원장님께 통화완료 ]  </t>
  </si>
  <si>
    <t xml:space="preserve">이은지                                  </t>
  </si>
  <si>
    <t xml:space="preserve">동글이                                  </t>
  </si>
  <si>
    <t xml:space="preserve">- 식욕, 활력 양호 / 배변, 배뇨 양호  - V/D : None / 기침, 콧물 : None   - 금식 8hr 이상 완료  - 사료 : 고사료(눈물 억제 된다고 함) / 간식 : None    - 송곳니 유치 남아있으며, 작은어금니 유치 빠짐    - Alert  - T(39.0) / P(120) / R(36)  - No murmur / No crackle    - 마취 도입 양호 / 회복 양호    - 저녁 9-10시 사이에 식이급여 안내드림  </t>
  </si>
  <si>
    <t xml:space="preserve">이경진                                  </t>
  </si>
  <si>
    <t>@ 5월10일 30만원 수납 - 박찬수    cc) 초코렛 섭취  h) 내원7시간전 초콜렛 섭취   - 다크초콜렛 손가락 2개 정도 섭취   - 구토 7회 이상     s) alert      panting - 보호자분은 병원오면 원래 그런다고 하심     정상 보행 가능      유연     BW : 5.6  BT : 40.2  RR : 172  HR : 210  BP : 140    @ 보호자분께서는 초콜렛 중독의 위험성에 대해  전혀 인지하지 못하</t>
  </si>
  <si>
    <t xml:space="preserve">김수연(ref서울종합)                     </t>
  </si>
  <si>
    <t xml:space="preserve">CC : 빈혈    S  -경련있어 6개월전 경상대 MRI 등 진료   :: 특발성 간질 진단   :: 페노바비탈 투여시작  -지난 2월말 빈혈있어 3월16일 수혈(순천소재 동물병원)   :: 재생불량성 의심  -최근 며칠간 발작 자주 발생  -페노바비탈 농도 측정 위해 어제 서울종합 진료   :: 빈혈이 심해서 수혈 위해 본원으로 의뢰   :: HCT(19) WBC(19) PLT(103) ALP(1796) T-bil(0.4)   :: Na(143) K(5.2) TP(6.6)  -흥분하면 발작하는 편  -혈액형(1.2)  -우선 진단적검사 이전에 수혈만 하길 원하심    O  -HCT(19%) lac(4.5)  -crossmatch (-)  -premed : dexa, chlorphen  -DEA(1.2) pRBC 100ml 수혈  -post HCT(36) Lac(0.8)  -부작용 관찰되지 않습니다.    P  -수혈 후 부작용 모니터링 위해1일 입원  -내일 7PM 빈혈에 대한 진단적 검사 위해 상담예약(고한아)   :: 빈혈에 대한 전반적인 검사 진행할 경우 60만원정도 예상  -내일 보호자 상황에 따라 오전에 아이 퇴원시키러 오실 수 있음  -내원하시면 수혈경과 및 검사결과 설명해주세요.      * 현재 미수납    * 의뢰병원 연락드림  </t>
  </si>
  <si>
    <t xml:space="preserve">정지희                                  </t>
  </si>
  <si>
    <t xml:space="preserve">158,500원 수납완료  200,000원 수납완료    [전화상담 by 고한아]  통화 후 어제 저녁에 구토 1회 더 함. 이후 오늘도 구토 1회 더 보였다고 함.  검은 변 봤었음. 정상 배변인데 색깔만 갈색. 내원 예정.    [진료 by 고한아]  S) 전화와 같음. 지속적인 구토 보임. 식욕이나 활력은 양호.    O)   1. P/E  - TPR 양호.  - 청진 시 이상 없음.  - 탈수 &lt;5%  - CRT &lt;1s    2. B/A  - CBC : WBC 15000, PCV 60 (탈수 의심)  - S/C : BUN, CREA, NH3 NRF  - electrolytes : Na 167, K 4.6, Cl error  - blood smear : no toxic, 비율 양호.  - cPLI : positive    A) Pancreatitis, Hydrocephalus susp.  - PDS 복용에 의한 췌장염 발생했을 것으로 생각됨. 입원하여 수액처치 추천드렸으나 보호자 분께서 원치 않으셔서 경구제로 전환하여 통원치료 하도록 하였음. 그러나 퇴원 중에 지난 번과 유사한 신경증상 보여 내원. 병원에서 추가적인 증상 1회 더 보임. 따라서 입원하였음.   - 24시간 동안 경련모니터링 필요하며, 양호해진 이후 MRI 촬영 진행하기로 하였음.  - 투약 중지하였던 항경련제 투약 실시하였음. onset이 비교적 빠른 levetiracetam 부터 투약하였음. 다만 loading 되지 않아 될 때까지 더 보일 수 있음을 설명하였음. 만일 추가적인 신경증상 보일 경우 phenobarbital 추가 투약 고려할 예정.  - 췌장염에 준해 수액처치 및 대증처치 진행 예정.  - 금일 고나트륨혈증 보임에 따라 mannitol 감압 처치는 진행하지 않음.    Tx)  - 0.45% NaCl + 2.5% Dex + KCl 20mEq : 5ml/kg/hrs CRI  - Cerenia 0.1ml/kg SC    Rx) PO for 3 days.  항경련제  - Levetiracetam 20mg/kg TID PO  췌장염약  - Metoclopramide 0.3mg/kg BID PO  - Famotidine 0.5mg/kg BID PO  - Enrofloxacin 5mg/kg SID PO  - Tramadol 2mg/kg BID PO  - 베스타제 1T/10kg divided twice per day.    P) 입원하여 경련 모니터링 및 췌장염 준하여 처치.  익일 전해질 수치 양호할 경우 감압처치 추가 실시.    [면회시간 안내하였음]  </t>
  </si>
  <si>
    <t xml:space="preserve">정해선(ref.다나)                        </t>
  </si>
  <si>
    <t xml:space="preserve">홍역    - 로얄 동물메디컬센터에서 5/10일 야간에 검사 진행  - CDV Ag+. CPV / corona/ giardia Ag -  - 엑스레이 촬영까지 진행함. 특이소견 없다고 들으심  - 레몬이를 입양하진지는 일주일정도 됬고, 바우하우스에서 입양하심  - 입양전에 종합3차+코로나 2차까지 진행  - 2틀전 저녁에 기력저하/식욕저하 증상 보이기 시작.  - 검은 비릿한 설사증상도 2틀전부터 보임  - 물은 마심. 구토증상은 보이지 않음    o) - depressed      - 체온 정상범위내로 유지됨. RR 60/min.       - delayed skin turgo. crt &gt; 2sec      - 양안의 다량의 노란 눈꼽, 상하안검 부종 소견보이며 눈을 잘 못뜸.       - STT : OU 3. 각막형광염색 결과 : 음성       - WBC 1,500. PCV 29%. Alb. 1.3, TP 2.7       - Glucose 15. 전해질 K+ 2.7, Na+ 129       - crp 79       - 흉부엑스레이 검사상, 폐침윤 소견은 보이지 않음       - 원내에서 4-5번 혈액성,점액성 설사. 구토증상은 없음       - 자발식이는 없으나 강급시 받아먹음. 물은 마심    Tx) - 5 D/S + KCl 40mEq        - 3일동안 FFP 특B 10ml/kg iv cri 4 hour        - Sear's plasma 1.13 sc every 12 hr.        - cefa,metro,famo iv bid. cerenia sc sid        - 디펩티벤 0.55cc po tid        - KCS에 대해서는 매일 리포직 QID, Oflo 4 hr마다점안        - 식이는 하루에 4번씩 자발식이 있을떄까지 강급    p) - 최소 일주일입원 말씀드림. 치료도중에 사망할수있는 확률 50프로정도되고, 신경증상이나 지속적으로 자발식이 없거나 구토증상 보일시 예후안좋을수 있음 말씀드림      - wbc 수치 내일도 낮을 시 G-CSF 투여 예정      - FFP 특B 3일동안 투여 후에도 지속적으로 alb. 수치 낮을시 알부민 2.5-5ml/kg 투여 예정          </t>
  </si>
  <si>
    <t xml:space="preserve">윤영섭(ref.우리)                        </t>
  </si>
  <si>
    <t xml:space="preserve">창신동 우리 동물병원에서 소개받고 오셨다고 합니다.  구강내 매스    우리동물병원에 다니시지는 않았음.   작년까지 예방접종 진행 / 올해 3월까지 사상충 예방 진행.   미국에서 키우시다가 데려오심.   구강내 매스를 최근 갑자기 발견하심.   식욕이나 활력은 매우 양호함.   오늘 조금 먹이셨음. 1시 조금 넘어서 간식 급여하심.   간헐적 강직성발작 있음. 간격이 좁아지지않음.   - 퇴원시 말씀해주심. ㅠㅠ    O)  No murmur  BP - 144   BT - normal  주변 림프절 종대 없음.   구강mass : 3cm (우측하악)  좌측 상안검 종괴 5mm   -&gt; FNA meibomean gl. ephithelial cell &amp; neutrophil +++, cocci  혈검 : 특이사항없음.  흉방 : NRF    A)  - 눈 : 메이보미안선염  - 구강종괴 : 치은종 의심 (hyperplasia sus)  - 치주염    OP)  - 구강종괴 제거 후 치은봉합.  - 스켈링  - 상안검 매스 배농  - mild한 탈수 있어 술전후로 수액처치.     P)  - 발작에 관련해서는 다시 발작하면 MRI 및 정밀검진 진행하기로.  - 치은 소독 2회    - 눈 인공눈물세정 후 포러스 안연고 2회.  - 스크래치 위험 있어 칼라 1주 이상 착용.  - 조직검사 결과는 2~3주 소요.    ** 다음내원일 : 5/18  - 치은술부체크 / 눈 재진       </t>
  </si>
  <si>
    <t xml:space="preserve">최현지(ref.서울종합)                    </t>
    <phoneticPr fontId="1" type="noConversion"/>
  </si>
  <si>
    <t xml:space="preserve">샤방이                                  </t>
  </si>
  <si>
    <t>이상보행, 몸에힘이빠짐</t>
    <phoneticPr fontId="1" type="noConversion"/>
  </si>
  <si>
    <t xml:space="preserve">S)  이상 증상 때문에 서울종합에 내원. 심장원인인 것같다는 얘기 듣고 본원으로 refer됨.  몸에 힘이 빠지며 앞다리가 꼬임. 뒷다리는 쭉 펴짐. 그러면서 앞으로 기어다님. 움직이려 함. 하루에 한번 씩 그런 모습 보임.   평소에 잘 놀다가 그런 문제 보임. 특별한 상황은 아님. 1-2분 정도 지속되다가 정상적으로 활동함.     요즘 운동량 변화는 느끼시지 못 함. 기침 없음. 집에서도 호흡 양호함.   GI sign 없음.    OS) 각막궤양 경력 있음. 플랩 수술 했던 경력 있음.     O)  1. P/E  - T 39.1 P 126, P panting  - 청진 시 no murmur, no crackle. 폐음 이상없음.  - BP (#2) : 120  - 기관자극 시 다발성 기침.    2. X-ray   - 흉부 방사선 : 심장 NRF  - 복부 방사선 : NRF  - 경추 방사선 : C5,6,7 디스크 사이 공간 좁아보임.    3. N/E  - brain/ spinal cord 모두 NRF    4. 건강검진  - 안과검진  OP OD) 22, OS) 20  STT OD) 7, OS) 16  slit : 핵경화증 susp. 이외 이상없음.  - 치과 : severe calculi  - B/A : CBC, S/C, electrolytes NRF  - U/A : SG 1.035, pro 1+, 침사 상 NRF  - F/E : wet 충란 확인됨. dry 간균구균 혼재, clostridium 과증식 확인됨.    [복부초음파 by Hyuna]  Findings  1. 담낭의 미약한 슬러지  2. 방광 내 슬러지 (벽 비후 없음)  3. 위 유문부 muscular layer의 비후가 관찰됨  4. 소장 corrugation이 미약하게 관찰됨    Imaging Dx &amp; DDx  - Cystitis  - Gastroenteritis    Comment  - 고양이에서 muscular layer의 비후는 IBD, lymphoma의 가능성이 있으나 개에서는 특별히 보고된바가 없으므로 임상증상이 발생하는지를 주의깊게 살펴볼 필요가 있으며 초음파검사를 통한 추적검사가 추천됩니다.    A) 경추 디스크 의심, 기생충/세균성 장염, 위벽 비후, 우안 안구건조증  - 본 증상과 관련된 원인은 심원성 보단 신경원성에 가까울 것으로 생각됨. 촉진 시 통증반응은 보이지 않으나 보이고 있는 증상과 방사선을 종합했을 때 경추디스크에 의한 것으로 생각됨. 다만, 증상이 일시적으로 나타나는 것을 고려했을 때 완전히 디스크증상과 연관있다고 보기는 힘들 수 있음. 따라서 보호자 분께는 동영상 촬영해오시도록 안내하였음. 디스크의 경우 MRI를 통해서만 확진이 가능함 또한 안내하였음. 증상이 경미하다 판단되므로 더 지켜보길 권하였음.  - 심장 문제는 적을 것으로 생각되나 보호자 분께서 환자에 대해 걱정이 많으심. 따라서 다음에 서원장님께 심장관련 검사 받길 원하심.  - 건강검진 차 진행한 검사 상 기생충성 장염 확인됨. 이전 구충 경력도 없음. 따라서 구충제 복용하도록 안내하였음.  - 위 내 근육층 비후된 것과 관련해 위장관 증상 없으므로 차후 정기검진을 통해 모니터링 해보도록 추천드렸음. (다음 내원 시 심장초음파 하면서 위벽 체크)    Rx)  - Fenbendazole 50mg/kg sid po for 3days.    P) 3일 뒤 서원장님 예약. (심초 원하심.)  </t>
  </si>
  <si>
    <t xml:space="preserve">여하나                                  </t>
  </si>
  <si>
    <t xml:space="preserve">하희                                    </t>
  </si>
  <si>
    <t>중성화수술</t>
    <phoneticPr fontId="1" type="noConversion"/>
  </si>
  <si>
    <t xml:space="preserve">1. 중성화 수술    - 이소 배뇨 이외에 현재 특이사항은 없음. 활력, 식욕 모두 양호.  - 마취전 검사 모두 양호.  - 남아 중성화 수술 실시.  - 마취 양호하게 회복 잘 하였음 .  - 내일 내원하여 술부 확인 예정.  </t>
  </si>
  <si>
    <t xml:space="preserve">1. 여아 중성화  - 8hr 이상 금식 완료  - 식욕, 활력 양호 / 배변, 배뇨 양호  - V/D : None / 기침, 콧물 : None   - 최근 생리는 없었음 / 여태 총 2번 정도 생리함   [술전 검사]  - T(38.5) / P(144) / R(36)  - Rad : NRF  - CBC, S-chem : NRF    Sx) 지방이 조금 많아, 약간의 출혈 존재   : 마취 도입 및 회복 양호    2. 슬개골 탈구   - 올 초부터 다리 절엇음  - 관절보조제 계속 먹이고 계심  - 양측 슬개골탈구 G3상태로, 수술적 교정 필요한 상태    ** 익일 10시 이후에 오시어 아이 퇴원 원하심  </t>
  </si>
  <si>
    <t xml:space="preserve">윤은채                                  </t>
  </si>
  <si>
    <t xml:space="preserve">이도                                    </t>
  </si>
  <si>
    <t xml:space="preserve">S)  - 기침 콧물 없이 코막힘증상은 보임.  - 평소 호흡수 빠르고 놀고나면 개구호흡.   - 설사 구토 없음.    O)  - 마취전검사 : mild dehydration / 흉부 폐침윤 전과 비슷함.     A)  - 폐질환 환자이기 때문에 호흡마취로 진행하는 것이 좋을 것 같아 안내드렸고, 동의하심.     P)  - 수술 뒤 마취 회복 원활하였고, 호흡수 안정화.  - 회복시 산소공급.   - 술부 양호  - 술부 부종 및 폐질환 악화 가능성 안내드렸고, 전신기종가능성도 안내드림.   - 내일 후처치 내원하시기 힘드시다고 하여 1주뒤 실밥제거 안내드림.    ** 다음내원일 : 10/28  - 실밥제거.   </t>
  </si>
  <si>
    <t xml:space="preserve">백금이                                  </t>
  </si>
  <si>
    <t xml:space="preserve">S) 특별한 질환 없음. 상태 양호하며, 스케일링 위해 내원.    O)  1. P/E  - vital sign 양호  - 청진 시 NRF  - MMC pink, CRT &lt;1s  - BP (#3) : 140    2. B/A  - CBC  - S/C    3. U/A  - SG, 딥스틱 검사 : NRF    4. X-ray  - 흉부 : NRF, 폐야 간질침윤(노령성 변화 1st. susp.)    A) 스케일링  - 금일 스케일링 진행하였음. 일부 치주염 확인됨. 이에 항생제 및 구강소독제 처방하였음. 발치는 진행하지 않음.  - 술전 검사 시 나이에 비해 건강한 편. 이상소견 없음.    Rx)  - AMC 12.5mg/kg BID PO (0.5T bid po)  - 헥사메딘 구강소독    P) 이상 시 내원.  </t>
  </si>
  <si>
    <t xml:space="preserve">박은숙*11                               </t>
  </si>
  <si>
    <t xml:space="preserve">아이린                                  </t>
  </si>
  <si>
    <t xml:space="preserve">1. 좌측 요척골 골절.  O)  - S-Chem : NRF  - CBC : Mild anemia    P)  - 내일 수술 예정.  - 수술 전 한현정 원장님과 11시 30분 술 전 상담.  - 비용 5~7일 입원에 170~180 안내.  - 현금 결제하시면 10%정도 할인된다고 안내.  - 익일 11시 30분 상담.  </t>
  </si>
  <si>
    <t xml:space="preserve">이지연                                  </t>
  </si>
  <si>
    <t xml:space="preserve">체중 안에서 재주세요     7시반에 멀미약복용 되있음    - 원주에서 데리고 오심.  - 2달 전에 분만 함.  - 2주 전에 발정.  - 미접종.  - 기본관리.  - 혈액 검사상 WBC 높아서 수술 연기.  - 1주일간 내복약 처방 후 CBC 재검  - WBC 안정세면 수술 예정.  - 토요일 12시 예약.  </t>
  </si>
  <si>
    <t xml:space="preserve">이효주                                  </t>
  </si>
  <si>
    <t xml:space="preserve">이민지(ref.수호천사)                    </t>
  </si>
  <si>
    <t xml:space="preserve">탐탐이                                  </t>
  </si>
  <si>
    <t>mast cell tumor 전이</t>
    <phoneticPr fontId="1" type="noConversion"/>
  </si>
  <si>
    <t>변비</t>
    <phoneticPr fontId="1" type="noConversion"/>
  </si>
  <si>
    <t xml:space="preserve">2,201,800원 결제완료_효정    CC)  S) 지난주 금요일 밤에 우측 슬관절 안쪽에 mass 촉진. 안양 수호천사 동물병원에서 MCT 진단 받으심.   O) Blood work- NRF      CT- 동측 sublumbar LN 비대 확인. 슬관절 mass는 뼈의 침습은 없으나, 근육에 침습.         FNA_ MCT      D- dimer- increase (2.6)     A) MCT    수술전 보호자 상담- amputation 하는 것과 다리를 살리고 mass만 제거하는 수술의 장단점 설명 후, amputation 결정하심. 요추하 림프절 전이 가능성 있으므로 항암치료 강하게 권장. 수술후 항암치료는 수호천사 병원에서 하시기로. 조직검사 권장 드렸으나 어차피 항암치료 할 예정이라 조직검사는 원하지 않으심.     OP- Rt midfemoral amputation with CO 2 laser  OP view- routine hindlimb amputation.     [CT검사 by Hyuna]  - 사내공유-2차진료보고서-VIP CT 보고서 폴더 내 소견서 보관    </t>
  </si>
  <si>
    <t xml:space="preserve">오월이                                  </t>
  </si>
  <si>
    <t xml:space="preserve">S) 금일 오전 9시에 발견하심. 처음 보심.   교회 앞에서 발견 후 119에 연락하여 포획 후 데려옴. 전반적인 검진 원하심.    O)  1. P/E  - 청진 시 NRF  - 체표 림프절 NRF  - 탈수 &lt;5%  - BCS 5/9    2. kit  - CPV, CCV, Giardia : negative  - CDV, CIV : negative    3. Heart worm test  - Ag kit : negative  - microfilaria : negative    4. F/E  - direct : 식이에 따른 부산물 확인.  - indirect : clostridium 과증식, 곰팡이 확인됨.     5. B/A  - CBC, S/C : NRF    6. ear  - 검이경 상 양쪽 귀 내부 black dischare 다수, 외이도의 부종 및 발적.  - ear smear : Bilat. malassezia +++    A) 말라세치아 외이염  - 말라세치아 외이염에 준해 귀세정 및 연고도포 하였음. 3일 간격 꾸준한 처치 추천드림.  - 유기견 임에도 불구하고 건강 양호한 상태로 생각되나 관찰 중 간헐적 기침 보임에 따라 지속 관찰 해주시고 계속 보일 경우 흉부방사선 촬영 추천드림.  - 유기견 임을 고려 시 구충 안 되어 있을 가능성 있음. 구충제 복용하였음. 심장사상충 예방약도 투여하길 추천.  - 다음 백신 접종 하실 경우에는 그 전에 항체가 검사 먼저 진행 후 접종 여부 결정하시도록 안내함.   - 마이크로칩은 확인되지 않음.    P) 귀재진 타 병원에서 진행 원하심.  </t>
  </si>
  <si>
    <t xml:space="preserve">GuoPezYuan(곽배연)                      </t>
  </si>
  <si>
    <t xml:space="preserve">알야                                    </t>
  </si>
  <si>
    <t xml:space="preserve">CC: 항체가검사 후 중성화    [S]  - 금식 완료  - 활력 양호  - 배변, 배뇨 양호    [O]  - 항체가검사: FPV 5, FHV 3, FCV 6+  - 혈액검사    : Globulin 5.4  - 방사선검사: 특이사항 없음    [P]  - 컨베니아 SC 실시  - 환묘복 입힐 예정  - 내일 오후 5시 퇴원 예정    - 기관이 작아서 기관튜브 삽입 때문에 목소리 변하거나 켁켁거릴 수 있음    : 보호자께 전달  </t>
  </si>
  <si>
    <t xml:space="preserve">이은미                                  </t>
  </si>
  <si>
    <t>꼬리 통증</t>
    <phoneticPr fontId="1" type="noConversion"/>
  </si>
  <si>
    <t xml:space="preserve">어제부터 구토와 함께 심한 설사증상을 보임.  어제는 캔사료를 먹고나서도 다시 구토증상이 있엇다고 함  보호자분이 마카다미아를 먹이셨다고 합니다.    분변검사    - 다량의 장점막세포, 백혈구 다량, clostridium 세균 보임     혈액검사상 BUN상승(탈수로) amylase 상승(췌장??&gt;)    탈수와 심한 위장염, 췌장에도 문제는 있을수 있지만 췌장쪽은 추가적인 검사가 더 필요할수 있습니다.    보호자분이 일단 처치해보고 싶다고 하셔서 내복약 5일치 처방.   캔은 intestinal can 드렸습니다.    증상 심해지면 입원치료 해야합니다.   </t>
  </si>
  <si>
    <t xml:space="preserve">박재성(Ref.해동물병원)                  </t>
  </si>
  <si>
    <t xml:space="preserve">1. 해동물병원 리퍼  - 위 내 이물로 해동물병원에서 리퍼  - 금일 아침 밥 8시에 먹고 오전 11시까지 괜찮았음  - 11시 이후 구토를 하기 시작하였고 물토를 한다고 함  - 해동물병원에서 분변검사했는데 이상없었다고 함  - 검사 및 수술 차 내원    - Alert, BT 38.6 HR 174 RR 32 BP 130  - 방사선: 위내 이물 확인됨    - 오후 9:30 수술시작, 10:30 수술 종료  - 이물: 고무줄, 튜브 및 튜브 뚜껑, 플라스틱 조각 나왔음    - 보호자분 전화통화 완료  - 의뢰병원은 너무 늦어 내일 전화드리기로 함  - 3일-5일정도 입원기간 안내하였고 비용은  130만원 전후 안내함                                                                                                                                                                                                                                                                                                                                                                                                                                                                                                                                                                                                                                                                                                                                                                                                                                                                                                                                                                                                                                                                                                                                                                                                                                                                                                                                                                                                                                                                                                                                                                                                                                                                                                                                                                                                                                                                                                                                                                                                                                                                                                                                                                                                                                                                                                                                                                                                                                                                                                                                                                                                                                                                                                                                                                                                                                                                                                                                                                                                                                                                                                                                                                                                                                                                                                                                                                                                                                                                                                                                                                                                                                                                                                                                                                                  [복부초음파 by Hyuna]  Findings  1. 담낭 벽 비후   2. 비장 꼬리쪽의 저에코 결절 2개 발견됨  3. 위내 이물 관찰됨 (소장 및 대장에서는 관찰되지 않음)  4. 좌측 신장 수질의 작은 결석들  5. 방광 내 다량의 부유하는 결석사 (팽만되어 있어 벽 비후 여부는 추적검사가 필요함)    Imaging Dx &amp; DDx  Gallbladder  - GB edema  - Cholecystitis  Splenic nodule  - Nodular hyperplasia  - Primary malignant neoplasia  Stomach  - Gastric foreign body  LK, UB  - Urolithiasis  </t>
  </si>
  <si>
    <t xml:space="preserve">박재경(강북 refer)                      </t>
  </si>
  <si>
    <t xml:space="preserve">둥                                      </t>
  </si>
  <si>
    <t xml:space="preserve">478,000원 결제완료_효정    CC : 발작    S  -4년전 시력소실로 MRI(이안) : 기록에 의하면 당시 뇌수막염 진단 받은 듯  -올해 2월 우측 전후지 부전마비 발생하여 의뢰병원 진료 후 MRI(이안) 촬영   : recurrent meningoencephalitis   : Chiari-like malformation   : C-2-3 IVDD   : Lt. bulla effusion  -이후 내복약 투여 : PDS, zonisamide / 신경증상 없었음  -최근 1주일 전 투약 중단  -오늘 저녁 놀다가 갑자기 쓰러지면서 거품물고, 흐물흐물해짐  -이후 발작  -곧바로 의뢰병원 거쳐 본원 내원    O  -genealised seizure  -PLR(-) / 산동상태  -T(42.4) P(144) R(60) BP(100)   -혈검 : hyperglycemia, lac(7.2), D-dim(2.1), hyperP    ER Tx  -oxygen  &amp; cooling  -diazepam / furo / mannitol / dexa  -diazepam 2회 투여에도 발작 개선되지 않아 propofol CRI(3ml/hr) 시작  -요도카테터 장착    보호자상담  -ME에 의한 발작으로 보임  -현재 의식 및 뇌기능이 매우 저하된 상태로 사망가능성 높음  -다만 첫번째 발작이라 발작이 빨리 잡힌다면 의식이 돌아올 가능성은 있음  -ME에 대한 치료반응이 나타날 떄까지 항경련제 및 propofol로 발작억제를 해야 함   </t>
  </si>
  <si>
    <t xml:space="preserve">박정희*6                                </t>
  </si>
  <si>
    <t xml:space="preserve">s) - 오전 7시에 마스크팩 하나를 삼킴.       - 활력은 양호. 오전 8시경에 사료랑 간식 좀 먹음. 그 이후 1시간동안은 구토 증상 없음. 점심에 사료 한번 더 먹음      o) - alert      - 체온 38.9C      - 상하복부 촉진시, 통증반응 보이지 않음      - 복부방사선 검사상, 위 내 음식물로 인해 이물 음영 관찰되지 않음     [Hydrosonography by Hyuna]  Findings  1. 유문부의 이물로 의심되는 물체가 관찰되나 shadowing이 명확하지 않고 음식물의 간섭이 많아 명확하지 않음  2. 소장에서의 이물은 관찰되지 않음  3. 위장관계의 운동성은 미약하게 저하되어 있음  Comment  - Gastric emptying이 이루어진 후 재검사가 추천됩니다.    p) - 오후까지 물 이외에는 금식 후 초음파 재검. 검사 결과 위 내 음식물 다 내려가고, 이물 소견 보이지 않으면 소장내로 내려갔을 가능성 높지만, 여전히 위 내 음식물 정체 되어있으면 내시경 검사예정.     ---------------------------------------------------------    - 저녁 8시경, Hydrosonography 재검 결과, 위 내 음식물은 거의 남아있지 않는 상태이고, fundus 부위에 고형의 이물로 보이는 물체 관찰됨.     - 위내시경으로 위 내 이물제거함. 위 내벽 상태는 양호하나, 식도 점막의 부분적인 염증있는 상태.     p) - 식도염에 대해서 일주일동안 위장관보호제 복용 후, 구토나 식욕부진 같은 증상 보이지 않으면 sucralfate만 일주일 추가 처방. 소화기증상 보일시에는 내복약까지 추가적으로 일주일 처방.      - 혈액검사상, ALT 163으로 상승되어 있음. 추후 여아중성화 수술시 혈액검사에서도 간수치 높을시에는 간보호제 복용 필요함.    </t>
  </si>
  <si>
    <t xml:space="preserve">여아중성화수술 진행함    - 수술하면서 전반적으로 장을 다 확인해봤지만 실이물이 관찰되지는 않았습니다.    - 위안에 있는걸 확인하기위해서는 위절개술을 해야하지만 일단 그렇게까지 하지는 않는다고 합니다.    오늘 수술후 내일 퇴원합니다.   </t>
  </si>
  <si>
    <t xml:space="preserve">배선희                                  </t>
  </si>
  <si>
    <t xml:space="preserve">포옹이                                  </t>
  </si>
  <si>
    <t xml:space="preserve">1. 남아중성화 및 항체검사  - 금식시키고 오심  - 식욕 활력 양호    - 마취전 검사 양호  - 항체검사: 6/4/4  - castration 실시  - 마취에서 잘 회복되었음    - 보호자 지침서 드림  - 내일 오후 3시 이주영 선생님 앞으로 예약  술부 체크 예정  </t>
  </si>
  <si>
    <t xml:space="preserve">이미진                                  </t>
  </si>
  <si>
    <t xml:space="preserve">쌤통                                    </t>
  </si>
  <si>
    <t xml:space="preserve">363,000원 결제완료_효정    술전검사   : 항체가검사 5/6  : 술전검사 mild anemia (어린연령 감안했을 때 양호)    - 전화 받지 않으셔서 문자 발송  [쌤통이 보호자님. VIP 동물 의료 센터입니다. 쌤통이 수술은 잘 끝났습니다. 3시간 정도 후에 아이 데리러 오시면 됩니다.]    - 술후 관리 안내.     - 꼴통이 종합검사비용 대략 50만원이하 안내드림.     ** 6/19 : 술후처치 (박주형선생님)  ** 6/25 : 실밥제거  </t>
  </si>
  <si>
    <t xml:space="preserve">홍윤애                                  </t>
    <phoneticPr fontId="1" type="noConversion"/>
  </si>
  <si>
    <t xml:space="preserve">봉순이                                  </t>
  </si>
  <si>
    <t xml:space="preserve">일찍오셨어요    - 금식 확인.  - 접종 완료.  - 구토/설사 없음.  - 금식 확인  - 마취 전 검사상 특이사항 없음.  - 중성화 진행  - 보호자분 요청에 따라 구강 소독 진행.  - 치석 약간 존재.  </t>
  </si>
  <si>
    <t xml:space="preserve">홍윤애                                  </t>
  </si>
  <si>
    <t xml:space="preserve">순심이                                  </t>
  </si>
  <si>
    <t xml:space="preserve">정주연                                  </t>
  </si>
  <si>
    <t>발작, 의식소실</t>
    <phoneticPr fontId="1" type="noConversion"/>
  </si>
  <si>
    <t xml:space="preserve">1. history  길냥이 구조해서 분유먹이고 계시는중이었는데 어제 배가 빵빵해서 배변유도해보니 엄청난 변을 봤다고 합니다. 그이후로도 별일은 없이 지냈음. 갑자기 오전에 기력이 확떨어지면서 의식을 잃었다고 하시며 데리고 오심    2. 검사결과    - 혈당 305로 고혈당    - lactate 2.8    - 의식거의 없음    - 혈액검사상 mild anemia 있지만 어린연령 감안했을때는 참고범위임    병원에서 발작이 짧게 한번, 길게 한번 있었습니다. 길게 한번 있을때 diazepam 적용하였습니다.    3. 보호자분 상담    - 원인 감별이 현재 어려운 상태    - 특별한  history가 없는 상황에서 이렇게 신경증상이 발현이 되는거라면 선천적인 두개내질환의 가능성도 있을수 있음. 아니면 보호자분이 모르시는 두개내 충격도 있을수 있음    - 일단 현재 상태는 많이 않좋은상태이고 연하반사도 없는상태라 예후는 불량할것으로 보입니다.      새벽에라도 애기가 잘못되면 전화말고 문자를 넣어달라고 하셨고, 내일 오전에 방문주신다고 하셨습니다.   </t>
  </si>
  <si>
    <t xml:space="preserve">포동                                    </t>
  </si>
  <si>
    <t>피부 소양감</t>
    <phoneticPr fontId="1" type="noConversion"/>
  </si>
  <si>
    <t xml:space="preserve">남아중성화수술 진행함    </t>
  </si>
  <si>
    <t>피부, 귀 소양감</t>
    <phoneticPr fontId="1" type="noConversion"/>
  </si>
  <si>
    <t xml:space="preserve">여아중성화수술 및 스켈링    - 중성화시 좌측 난소의 비대가 확인되었습니다.    - 난소낭종일 가능성이 높지만 정확한 상태 확인을 위해 조직검사 합니다.    - 스켈링시 치아는 전체적으로 좋지는 않았고, 앞니 한개가 빠졌습니다.    기본적인 퇴원설명과 보호자 지침서등은 다 챙겨드렸습니다.  내일 오시면 내복약과 소독약 챙겨주시면 되고 비용은 청구서대로 받으시면 됩니다.  화요일날 후처치 한번 받으러 오시면 됩니다.  </t>
  </si>
  <si>
    <t xml:space="preserve">김수경*8                                </t>
  </si>
  <si>
    <t xml:space="preserve">도담이                                  </t>
  </si>
  <si>
    <t xml:space="preserve">S)  - 분양 : 이틀 전 수요일 저녁 9시 가정분양받으심.  - 예방접종 2차까지 받았다고 하나, 알수 없음  - 첫날 밤에 묽은변, 사료랑 물 잘 먹음  - 다음날 식욕 완전 떨어짐 -&gt; 병원에서는 스트레스성일 수 있다며 지켜보고 처치하시기로 힘  - 금일 아침에 혈변과 구토 확인 -&gt; 병원에서 키트 검사   (CPV 양성, CCV 음성)    O)  - BW: 0.465kg  - HR: 204bpm, RR: 36/min, BT: 38.7도  - mildly delayed skin turgor, CRT 1.5s : 탈수 8%  - 혈변 1회, 구토는 없지만 nausea 지속  - WBC 14.3, HCT 32.3  - TP 4.2, Alb 2.8, Glu 31    Dx.Parvoviral enteritis  A,P)  - 혈변으로 인한 HCT, TP/Alb 감소로 판단  - 대증처치  - 현재 leukopenia는 없으나 앞으로 지켜봐야하며 입원치료기간 길어질 수 있음 보호자분께 설명드림    tx.   - 20% 당 1ml PO   - Cefa, Famo, Meto, 스멕타  - Fluid therapy : 5% D/S + KCl 20meq + Vit. B (유지x1.5)  </t>
  </si>
  <si>
    <t xml:space="preserve">임소연                                  </t>
  </si>
  <si>
    <t xml:space="preserve">200,000원 선납    124,500원 납부 - 세익       cc) 호흡곤란 및 강직증상  h) 지난주 금용일부터 식욕부진 증상  타 병원(수유리 대형동물병원) 에서 진료 받고  오늘 수술하셨음 - 장 절개하여 스폰지 나왔다고 함    오후 6시에 수액 매단채 퇴원함 - 2초에 한방울   놓으라고 들으심  호흡을 좀 힘들어해서 저녁 9시경 수액을 빼버림  호흡이나 컨디션 서서히 안좋아지다가  내원전 팔다리 뻗뻗하게 뻗고 일어나지 못함    s) 의식상태 - coma      PLR - 미약하지만 있음      deep pain - 없음      BT: 34.4      RR : 102      HR : 수포음이 심해 측정 불가      BP : 측정 불가       수포음     코와 입에서 맑은 액체 묻어 나옴    @ 현재 호흡 곤란 상태 및 쇼크 상태라 위험하다 말씀드리고  일단 산소공급하면서 호흡 안정시키는 것이 우선 목표  호흡이 어느정도 안정되면 검사 진행하겠다 말씀드림    @ 심장이나 폐에 관련된 기왕력이 있었을 가능성도 있다 말씀드림    am 2:30   furo 2mg/kg IM  dexa 0.5ml IV    --------------------------------  [주간모니터]  - dehydration 10%  - severe hypotension (측정불가)  - 경정맥 노장 안됨, 채혈 불가.   - 연하반사 없음.   - PLR normal   - deep pain none / 촉진시 자극에 대한 반응은 있음.   - BUN 상승 / ALB low / PLT low (도말 못함) / 혈전 정상.     Tx.  - fluid therapy *1.5  - 패혈증에 준한 항생제 처치.  - 지방간에 대한 항산화제. (저용량)    P.  - 내일까지 연하반사 없을시 NE tube 장착  - 초음파검사로 술 후 장상태 확인.   - 혈액 재검사 실시. (ProBNP도 함께 진행해주세요)    ** 초코 방사선 결과 ID 안읽혀서 환자명변경 안됨.     </t>
  </si>
  <si>
    <t xml:space="preserve">김향아(ref.대형-본원귀속)               </t>
  </si>
  <si>
    <t>방광염</t>
    <phoneticPr fontId="1" type="noConversion"/>
  </si>
  <si>
    <t>신장수치상승</t>
    <phoneticPr fontId="1" type="noConversion"/>
  </si>
  <si>
    <t xml:space="preserve">[refer.]대형AH    주호소) 신장수치상승    현증경과)  [대형동물병원 오전 검사]  - BUN 326.3, Crea 19.78  - ALT 94, TP 8.9, Glo 5.9     - 이틀 대변 못 본 상태 (그 전까지 정상변), 소변은 오늘 새벽까지 봄   - 열흘 전 소변 잘 못보는 듯 해서 대형동물병원 내원 -&gt; 방광염 재발 가능성 얘기들었고 약 복용 후 소변은 잘 봤음  - 그외 소화기 증상 등은 없었으나 오늘 아침부터 입에서 냄새 남  - 변 보지 못하면서 기력이 조금 처진 듯함    예방접종) 모두 완료  사육환경) 동거묘 2마리  사료) 건사료 + 간식 : 어제 저녁까지 평소처럼 먹음    O)  1. 신체검사  - Mental : Depressed  - Halitosis  - T 38.1, HR 120bpm, RR 20/min  - BCS 2.5/5  - MMC mild pink , CRT &gt; 2s  - 탈수평가 : 10%     2. 혈액검사  - CBC: WBC 51,000  - S/C  : severe azotemia (BUN 306, Crea 16.4)  : hyperP 35.2  - 전해질  : hyperK 7.3  - Lactate 4.7    3. 영상검사  - 복부 방사선  : mild bilateral renomegaly w/ 좌신신장결석  : gas-filled large intestines     4. 소변검사  : S.G 1.013 / pH 6, Pro 2+, RBC 2+, WBC 2+  : 침사상 다량의 백혈구 및 세균 severe  : cytology 다량의 백혈구, 간균/단간균&gt;&gt;쌍구균    : UPC 2.0    A) CKD, 방광염  - 수액처치 및 전해질 교정 진행  - 기력저하로 금일 안정화 후 내일 복초 full scan     Rx)  - 식이 : k/d  - 내복약    Marobofloxacin 2mg/kg SID   Streptokinase 0.5mg/kg BID   Famotidine 0.5mg/kg BID   Aluminum hydroxide 30mg/kg BID   크레메진 500mg BID    Tx)  - 수액처치   : N/S 유지 2배 -&gt; 0.45 N/S로 교체    - 주사제   : insulin 0.5IU/kg + 50% Dextrose 2g (11pm: Na 155, K 6.0, Cl 130)    P)  - 입원치료   - 내일 보호자 분이 집에서 먹던 간식 및 사료 가져오시기로 함  </t>
  </si>
  <si>
    <t xml:space="preserve">유예지                                  </t>
  </si>
  <si>
    <t>기력없음, 침흘림(낙상)</t>
    <phoneticPr fontId="1" type="noConversion"/>
  </si>
  <si>
    <t xml:space="preserve">CC: 낙상    S]  - 20분전, 1층 높이 옥상 난간에서 떨어짐.   - 떨어진 후 바로 내원하심.  - 기력없고 침흘림.  - 지난 5월에 낙상으로 내원한것 이후에, 며칠 전에도 가슴높이에서 떨어뜨림. 골절 없었고 인대가 늘어났다는 얘기 들으셨다고 함.  - 접종상태 : 5차까지 진행완료. 항체가 검사만 진행안됨. 사상충도 완료.  - 식이 : 자연식이 진행하셨음.     O]  - Alert  - BT 38.8도,  RR 24회, HR 108회  - BP 110  - B/A :  WBC 14.2,  Glucose 154,  ALT 247  - 방사선 : 좌측 대퇴골 완전 골절.    A] 좌측 대퇴골 골절.    P]  - Tramadol 0.06ml/kg IV  - 방사선 상에서 폐출혈 소견, 복부 장기 파열 소견은 아직 보이지 않으나 서서히 진행되어 차후에 발견될 수도 있습니다.   - 주간에 외과선생님 상담 진행예정.      - 입원중 호흡 및 배뇨 모니터링.   - 왼쪽눈이 조금 작은 것 확인.   </t>
  </si>
  <si>
    <t xml:space="preserve">방준혁                                  </t>
  </si>
  <si>
    <t xml:space="preserve">s) - 식욕, 활력 양호함      - 최근에 구토, 설사 증상 보인적 없음      - 오전 11시에 사료 소량 섭취함. 보호자님이 6시에까지 뚜비데리고 할머니댁 가셔야 한다고 하셔서 마취 완전히 회복 못한채로 갈수도 있음 말씀드림    o) - 혈액검사상, 특이소견 없음      - 수술중, 특이소견 보이지 않음    p) - 내일 수술부위 확인하러 오실때(5pm) 애드보킷 할예정      - 보호자님꼐 심장사상충예방은 매달마다 하는것이라고 안내해드림      - 수술부위 매일 헥시딘 소독 후 일주일후에 봉합사 제거예정    </t>
  </si>
  <si>
    <t xml:space="preserve">이정경                                  </t>
  </si>
  <si>
    <t xml:space="preserve">몇일전부터 구토증상을 여러번 보이고 어제부터는 잘 먹지도 않고 설사증상도 있다고 합니다    신체검사상 복부통증 느끼는 상태입니다.    방사선 : 특이소견없음  혈액검사 ; 특이소견 없음    방사선 투과성 이물 혹은 췌장염등의 가능성이 있을수 있으니 투약해보고 만약 지속적인 증상 보인다면 초음파검사, 조영촬영등의 추가검사 필요할수 있습니다.    세레니아 주사처치 및 내복약 3일치 처방, intestinal can 처방  </t>
  </si>
  <si>
    <t xml:space="preserve">김태은                                  </t>
    <phoneticPr fontId="1" type="noConversion"/>
  </si>
  <si>
    <t xml:space="preserve">모네                                    </t>
  </si>
  <si>
    <t>묽은변</t>
    <phoneticPr fontId="1" type="noConversion"/>
  </si>
  <si>
    <t xml:space="preserve">s) - 일주일전부터 변이 약간씩 묽어지기 시작함. 변 형태는 있는 상태. 변색은 머스타드 색      - 2주전부터 닭가슴살 삶은거 매일 급여하심.       - 구토 증상 보이지 않음      - 식욕이나 활력은 양호      - 백신접종 3차 done. 항체가 검사는 진행하시지는 않으심      - 광견병 접종 done. 심장사상충 접종 해주심      - 피부 소양감 보이지는 않음. grooming 자주 함      - 물 잘 마심. 소변도 잘 보는 편.        ------------------------------------------------------  [ 신체검사 결과 ]  - HR 141. BT 39.0C. BP 105bpm  - 청진상 no murmur  - 분변검사 결과 : rod +, cocci +, clostridium 한 시야당 4-5개 정도 보임  - 혈액 검사 결과 : wbc 12,000. bun 37. k+ 3.1  - 항체가 검사 결과 : parvo 6. herpes 3. calici 6  - 흉복부 엑스레이 검사 결과 : descending colon의 gas 음영 소견 보임                                                                                                                                                                                                                                                                                                                                                                                                                                                                                                                                                                                                                                                                                                                                                                                                                                                                                                                                                                                                                                                                                                                                                                                                                                                                                                                                                                                                                                                                                                                                                                                                                                                                                                                                                                                                                                                                                                                                                                                                                                                                                                                                                                                                                                                                                                                                                                                                                                                                                                                                                                                                                                                                                                                                                                                                                                                                                                                                                                                                                                                                                                                                                                                                                                                                                                                                                                                                                                                                                                                                                                                                                                                                                                                                                                                    [복부초음파 by Hyuna]  Findings  1. 결장림프절(2개)의 종대 및 에코 저하 관찰됨  2. 소장 및 대장의 벽 비후 등의 변화는 관찰되지 않음    Imaging Dx &amp; DDx  - Colitis  - Reactive lymphadenopathy    Comment  - 1년령이 되면 Polycystic kidney 검사를 위한 focal scan 이 권장됩니다. (품종소인)    P) - 대장염에 대해서 내복약 3일분 + 구충제 + 스멕타 2ml bid + 유산균제제 처방      - 3일후에 아이상태 체크 + 심장사상충 접종      (이떄, 건강검진 서류 나갈예정)      - 품종소인으로 인한 polycystic kidney가 의심되므로 1년령쯤에 신장초음파만 재검.    </t>
  </si>
  <si>
    <t xml:space="preserve">강수정                                  </t>
  </si>
  <si>
    <t xml:space="preserve">해피                                    </t>
    <phoneticPr fontId="1" type="noConversion"/>
  </si>
  <si>
    <t xml:space="preserve">- 남아중성화 및 유치발치하시러 내원  - 우측 피하잠복고환 확인됨  - 유치도 여러개 남아있어 같이 제거하기로 함    - castration 및 유치발치 실시  (송곳니 4개 작은어금니 2개 발치)    - 퇴원안내서 드림  - 내일 중으로 내원하여 술부상태 확인하기로 함  - 따로 예약은 잡지 않음  </t>
  </si>
  <si>
    <t xml:space="preserve">최화진                                  </t>
  </si>
  <si>
    <t xml:space="preserve">1년전쯤 자궁축농증 수술  방광결석있다는 설명들으셨음  이틀전부터 소변자주나오고 이불에 실수하고 혈뇨    S)  - 최근에 소변 많이 봤음  - 밖에서 쉬를 하는데, 점액성으로 하얀색으로 뇨를 봤음  - 이틀 전에 혈뇨 봤음  - 방광 결석이 뾰족뾰족 한 것들이 7개 정도 보였음  - 그당시에 자궁축농증 수술 할때 위험이 있어서 결석에 대한 수술 진행하지 않았음  - 식욕, 활력 양호 / 배변 양호  - V/D : None / 이불에다가도 쉬를 했음  - 최근 음수량 비슷 / 뇨량은 비슷하나, 혈뇨 및 점액성 있음  - 뇨책 많음 / 배뇨량이 조금 있고, dribbling 존재    O)  - Alert  - CBC : NRF  - S-chem : NRF  - Rad : 방광내 결석 다량 / 흉부 특이사항 없음  - 소변채취 검사 진행 X   : 비용혈+ / pH 8 / 단백 300                                                                                                                                                                                                                                                                                                                                                                                                                                                                                                                                                                                                                                                                                                                                                                                                                                                                                                                                                                                                                                                                                                                                                                                                                                                                                                                                                                                                                                                                                                                                                                                                                                                                                                                                                                                                                                                                                                                                                                                                                                                                                                                                                                                                                                                                                                                                                                                                                                                                                                                                                                                                                                                                                                                                                                                                                                                                                                                                                                                                                                                                                                                                                                                                                                                                                                                                                                                                                                                                                                                                                                                                                                                                                                                                                                                   [복부초음파 by Hyuna]  Findings  1. 양측 신장의 작은 결석들 관찰됨 (좌측이 더 다량으로 관찰됨)  2. 방광 내 다수의 큰 결석들이 관찰되며 앞쪽, 배쪽, 등쪽 방광벽의 비후가 관찰됨 (4.3 mm)    Imaging Dx &amp; DDx  - Cystitis  - Urolithiasis    Comment  - 좌신 스캔시 관찰된 좌측 부신의 후극 비대 (11.2 mm) 와 관련한 추가 검사가 추천됩니다.    A&amp;P)  - 방광결석, 방광염  - 방광결석에 의한 속발성 방광염으로, 방광결석 제거술이 필요한 상황  - 신장내 결석에 대해서는 주기적으로 혈액검사 체크 및 초음파로 변화양상 관찰필요하며, 방광결석 제거술 후 결석성분검사 결과로 신장 결석 관리를 계획해 볼 수 있겠음  - 초음파상 부신 비대 관찰되어, 종양성인지, 기능성으로 증상이 나타나는지 관찰이 필요하며, ACTH 및 LDDST등의 혈액검사 필요함 안내  - 수술일정 목요일, 금요일 안내드렸으나, 가족분들과 상의하시고 결정하신다고 함    ** 방광염 + 방광결석, 신장결석의 관리 / 부신비대(종양 의심) 체크 / 방광결석 수술 진행 필요  </t>
  </si>
  <si>
    <t xml:space="preserve">  - 식욕, 활력 양호 / 배변, 배뇨 양호  - V/D : None / 기침, 콧물 : None   - 턱드름 조금    - Alert  - T(38.8) / P(148) / R(36)  - 마취 도입 양호 / 회복 양호    - 수술부위 상태 양호    - 술전 전화드렸으나 부재중이어서 문자남김.-지선  - Cefovecin SC 진행완료    ** 익일 오후 3-4시경 퇴원 예정          </t>
  </si>
  <si>
    <t xml:space="preserve">김수현                                  </t>
  </si>
  <si>
    <t>Feline idiopathic cystitis</t>
    <phoneticPr fontId="1" type="noConversion"/>
  </si>
  <si>
    <t xml:space="preserve">몸무게는 안에서 잴께요~    s) - 금식은 하고 오심      - 최근에 식욕이나 활력 양호      - 최근에 구토, 설사 증상 보인적 없음      - 물 잘마심. 소변도 잘 보는 편임.       - 이전에 종합 3차까지 접종후 calici만 항체 잘형성되어있고, herpes,parvo는 정상범위보다 아래라서 4차까지 보강접종하심. 그 이후로는 항체가 검사 진행 안하심    o) - 청진상 no murmur      - 체온 38.9C      - 항체가검사 결과: parvo +5. herpes +4. calici +4.      - 혈액검사상, pcv 61%로 탈수소견 보임.     tx) - 중성화 수술전 n/s 유지로 3시간정도 수액처치.     p) - 퇴원후 일주일동안 넥카라 착용      - 목요일 내원해서 술부위 확인후 염증소견 보이지 않으면 일주일후에 내원해서 봉합사 제거      - 댁에서 매일 헥시딘으로 수술부위만 소독  </t>
  </si>
  <si>
    <t xml:space="preserve">박기철                                  </t>
  </si>
  <si>
    <t xml:space="preserve">  술전검사 양호.    마취회복 원활히이루어짐.  수술부위 경도의 출혈 있고, 멍 듬.  - 자반이 점차 심해지고 부을수도 있음 안내드림.    ** 내일 오전 후처치  ** 1주일뒤 10/28 실밥제거.   </t>
  </si>
  <si>
    <t xml:space="preserve">최명중                                  </t>
    <phoneticPr fontId="1" type="noConversion"/>
  </si>
  <si>
    <t xml:space="preserve">오드리                                  </t>
  </si>
  <si>
    <t xml:space="preserve">  CC : 남아중성화    - 식욕, 활력 양호 / 배변, 배뇨 양호  - V/D : None / 기침, 콧물 : None  - 8hr 금식 완료 / 2hr 음수제한 완료    - 유치도 이전에 비해 조금씩 더 나옴 / 앞니 몇개 빠져있음  - Alert  - T(38.6) / P(144) / R(42)  - CBC, S-chem : NRF    - 마취 도입 양호 / 회복 양호  - 회복수액 진행    - 19:00 퇴원 진행 : 중성화 후 주의사항 안내드림  </t>
  </si>
  <si>
    <t xml:space="preserve">정지수*10                               </t>
  </si>
  <si>
    <t>양측 슬개골 탈구</t>
    <phoneticPr fontId="1" type="noConversion"/>
  </si>
  <si>
    <t>우측 후지 파행</t>
    <phoneticPr fontId="1" type="noConversion"/>
  </si>
  <si>
    <t xml:space="preserve">s)  - 어제 저녁 보호자분이 드시고 남으신 치킨 닭뼈 둥이가 먹은거 확인하심       - 어제 저녁이랑 오늘 아침에 하얀 변봄. 어제 저녁에는 약간 무른변 봤다고 하심       - 구토 증상은 보이지 않음       - 활력은 양호함       - 오늘은 사료를 섭취안함.          [ 신체검사 결과 ]  - no murmur  - BP 160. BT 38.9C, HR 132  - 양쪽 외이도 내 발적, 갈색 귀지 소견 보이지 않음. 피부 전반적으로 건조한 상태  - 치아 전반적으로 moderate tartar + 치주염 2기  - 양안 핵경화 소견 보임.   - 안압 : os 12, od 14  - 왼쪽 슬개골 내측탈구 2기, 오른쪽 슬개골 내측탈구 1기    [ 혈액 검사 결과 ]  - 혈구, 혈청, 전해질 검사 결과 : NRF    [ 흉복부 방사선 검사 결과 ]  - 복부 방사선 검사 결과, 닭뼈 소견 보이지 않음  - 무릎방사선 검사 결과, 양쪽 슬개골 내측탈구 소견 보임    [ 복부 초음파 검사 결과 ]  - 양쪽 신장 피질의 에코 상승 및 calcification  - 담낭 내 경미한 수준의 sludge    p) - 방사선 검사상, 닭뼈 소견은 보이지 않으나 위장관보호에 대한 내복약 3일분 처방 + sucral 3ml po bid      - 이번주 토요일에 건강검진 결과 상담예정  </t>
  </si>
  <si>
    <t xml:space="preserve">김지숙                                  </t>
  </si>
  <si>
    <t xml:space="preserve">만복                                    </t>
  </si>
  <si>
    <t xml:space="preserve">S)  - 어제 저녁부터 컨디션이 조금 떨어지기 시작함 (저녁 먹긴 했으나 식욕 좋은 상태는 아니었음)  - 오늘 아침에 사료 전혀 안먹음  - 포카리스웨트 주니까 스스로 좀 먹음  - 어제 저녁부터 움직임이 많이 둔해진 것 같음. 안으려고 하면 어디가 아픈지 모르겠으나 낑낑거리는 소리 냄. 열도 나는것 같다고 하심  - 오늘 아침 변이 짧게끊어짐  - 유기견 될 뻔했던 아이 키우시게 된건데 버릇이 많이 없고 사납기도 해서 최근 며칠 훈육/야단을 좀 많이 침 (VD로 눕혀서)    O)  - HR: 156bpm, RR: 36/min, BT: 39.5도 (--&gt; 38.7도)  - 복부 촉진시 복압 항진  - 그 외 특이 소견 없음  - CBC 특이 사항 X, CRP 23    A, P)   - 복압 항진의 경우 통증때문일 수도 있지만 아이가 예민한 성격이라 원내에서 긴장해서 나타날 수도 있음 설명드림  - 혈액검사상 염증 소견은 현재 확인되지 않는 상태이며, 처음 체온 측정시 미열이 있었으나 다시 정상체온으로 떨어짐  - 진통제 처방하여 며칠 지켜보신 후 식욕부진 지속될 경우 혈청검사 및 X-ray, 초음파 등 상위 검사 진행하실 것 권장드림  - 행동학적 부분 상담 원하셔서 칭찬에 따른 포상 등 설명드림  </t>
  </si>
  <si>
    <t>기력없음, 식욕저하</t>
    <phoneticPr fontId="1" type="noConversion"/>
  </si>
  <si>
    <t xml:space="preserve">머리쪽상처  길에서 돌보시는 아이    보호자분은 한시가 급하다고 응급 진료를 원하심  응급진료로 진행되는 상황 설명 드리니 데리고 계시다가 진료보겠다고 하심  (응급진료로 들어갈 경우 보호자에게 사전 설명 없이 필요한 검사와 진료가 진행될 수 있는것 설명드림)    s)  - 보호자님이 작년부터 계속 길거리에서 밥주던 길냥이       - 2틀전에 확인하셨을떄 오른쪽 목덜미 부분에 상처 깊게 입은거 확인하심       - 식욕은 있음       - 걸을때 비틀비틀거리면서 걷는거 확인.         o) - alert      - delayed skin turgo. CRT &gt; 2sec      - 청진상 no murmur. HR 120      - 체온 40.0C      - palpebral reflex OS +2 OD 0. PLR OU +2.      - 우안의 aniscoria      - 오른쪽 목덜미에 3cm 이상의 깊은 외상성 창상. 병변부위가 안쪽까지 깊고, 화농성 삼출물 나옴.       - 혈액검사 결과 : wbc 30,000. TP 9.4. Glb 6.9        tx) - 병변부위 주위는 헥시딘 소독 후, 안쪽병변은 n/s로 flushing.        - 수액 Half sol + KCl 10mEqL + Taurine 1cc 유지 2배.        - Cefo 0.1ml/kg iv tid. Metro 15mg/kg iv bid. Famo 0.5mg/kg iv bid.        - 구충제 복용         p) - 내일까지 하루 입원 후 일주일정도 매일 내원해서 술부 드레싱.       - 병변부위 염증 가라앉으면 마취후 수술예정 (비용 최소 70-80만원)       - 보호자님이 현재는 비용이 없으시고, 6월달에 돈이 들어온다고하셔서, 미납확인서 받아놓음. 수술은 5/31일예정이고, 3일정도 입원후 퇴원말씀드려서 미수금 납부예정일 6/3-4일로 작성하심.                </t>
  </si>
  <si>
    <t xml:space="preserve">택이                                    </t>
  </si>
  <si>
    <t>후지파행</t>
    <phoneticPr fontId="1" type="noConversion"/>
  </si>
  <si>
    <t xml:space="preserve">항체검사    - 범백 6    - 허피스 4,    - 칼리시 4    남아중성화수술 진행합니다.  </t>
  </si>
  <si>
    <t xml:space="preserve">전호진                                  </t>
  </si>
  <si>
    <t>심원성 폐수종</t>
    <phoneticPr fontId="1" type="noConversion"/>
  </si>
  <si>
    <t xml:space="preserve">CC : 기침    -며칠 전부터 식욕부진  -과거에 발작도 많이 있었음 (최근엔 없었음)  -오늘부터 갑자기 기침  -혈검: hypoNa / hyperK / mild anemia  -방사선 : 심비대 / 기관거상 / 좌측 중후엽, 우측 후엽 폐침윤  -심인성폐수종으로 판단됩니다.    Tx  -10PM : RR(24) BP(120) / furo 1ml IV  -11PM : furo 0.35ml IV  -2.5%D/S + furo CRI (4ml/hr=0.5mg/kg/hr)    </t>
  </si>
  <si>
    <t xml:space="preserve">서현아(ref.호)                          </t>
  </si>
  <si>
    <t>앞가슴 종괴</t>
    <phoneticPr fontId="1" type="noConversion"/>
  </si>
  <si>
    <t xml:space="preserve">1,219,000원 결제 -은희    3시~3시반 수술예정  ㅡㅡㅡㅡㅡㅡㅡㅡㅡㅡㅡㅡㅡㅡㅡㅡㅡㅡㅡㅡㅡㅡㅡㅡㅡㅡ    CC) 앞가슴 피지선 발달로 추정되는 mass (?) 제거 (호동물병원 리퍼)  S) 앞 가슴 부위에 10cm x 5cm 가량 원형의 lichenification. 그 부위에 피지선이 좁쌀모양으로 발달되어 있고, 계속 피지 분비물 분비되어 보호자가 제거 원하심.     O) TPR- NRF, 청진- NRF, PE- NRF       RAD- thorax- NRF       blood chem- NRF       CBC_ mild thorombocytopenia       CRP- mild increase         수술전 보호자 상담- 지속적인 트러블을 일으키므로, 해당 병변 부위 제거 원하심. 가능성은 낮지만, 확실한 진단과 종양감별을 위해 조직검사 해보기로. 술후, 삼출물, 염증 및 열개 가능성 고지.     A)    OP) skin lesion marginal excision     OP view) 태선화된 피부를 marginal excision 후, walking suture with 2-0 maxon. and routine SQ and intradermal suture with 3-0 PDS, and cruciate suture with 3-0.     P) 저녁 8시 퇴원.     수술후 보호자 상담- 절제 부위가 넓어서 skin tension 이 있긴 했지만 잘 봉합되었음. 피하 출혈및 술부 출혈 소견 있으나 거즈에 묻을 정도. 걱정하실 정도는 아니지만, 집에가서 흥분할 경우, 출혈이 심해질 수 있음. 이럴 경우, 바로 연락주실것.     수술 후 호 동물병원 원장님과 통화 완료. by HAN       조직검사 IDEXX 의뢰 예정.     내일 11시 반 후처치 하러 내원- 허유진 선생님께 인계     Rx) firocoxib sid (저녁), tramadol, famotidine bid (오늘 밤 열두시부터 먹이실것. 음식과 같이 급여해도 됨)   </t>
  </si>
  <si>
    <t xml:space="preserve">한상미                                  </t>
  </si>
  <si>
    <t xml:space="preserve">백용                                    </t>
  </si>
  <si>
    <t>우측 전지 상처</t>
    <phoneticPr fontId="1" type="noConversion"/>
  </si>
  <si>
    <t xml:space="preserve">어제 집을 나갔다가 오늘 119에 연락을 받고 찾아옴  온몸에 피칠이 되어있고, 특히 우측 앞다리의 피부상처가 너무 심하게 되어있습니다.    방사선상 뼈의 문제는 보이지않지만 피부손상이 너무 심합니다.  - 발목 관절부위, 겨드랑이 부위가 너무 심하게 손상되어 있습니다.    오늘 붕대적용후 내일 수술예정입니다. 교상이든 상처든 2차감염이 심할수 있기때문에 수술후에도 문제될 가능성이 높습니다.    282,800원 결제 -은희  </t>
  </si>
  <si>
    <t>서혜부 탈장, 유선종양</t>
    <phoneticPr fontId="1" type="noConversion"/>
  </si>
  <si>
    <t>생식기 화농성 삼출물</t>
    <phoneticPr fontId="1" type="noConversion"/>
  </si>
  <si>
    <t xml:space="preserve">서혜부 허니아. 유선종양. 자궁축농증.      s) - 호 동물병원 ref. 몇달전에 양쪽 유선종양, 항문 허니아 진단받으심       - 조직검사나 세포검사는 진행안함.      - 어제부터 생식기에서 화농성 삼출물 나옴.       - 2틀전부터 식욕부진, 활력저하 소견 보임      - 구토 증상은 없고, 변은 약간 무른정도       -2틀전부터 자발음수도 없는상태. 변보는 것도 이전과 비교해서 힘들어함.       - 어제 호 동물병원에서 초음파상 자궁축농증 진단받고, 혈액검사는 cbc만 진행함. 경미한 수준의 빈혈 소견 보임.   [ 유선종괴 ]  - Lt. 5th 1cm (3개). 4th 3cm (4개). 4번쨰 유선내에서 갈색 유즙분비.         2-3rd 1cm (1개). 1-2nd 좁쌀크기 종괴 (1개)    - Rt. 5th 0.3cm (1개). 4th 0.2cm (1개). 3rd 3*3cm (1개).          2nd 0.5cm (1개)         o) - 청진상 no murmur.       - BT 38.6C, HR 120. mild delayed skin turgo. crt &lt; 2sec      - blood chem- bun mild increase      - CBC- leukocytosis, mild anemia(30), thrombocytosis      - CRP- 8배 증가 (167)      - RAD- thorax- NRF, abdomen- 방광앞쪽에 tubular structure 확인됨. T13-L3, 뒷쪽 경추의 spondylosis.       - US: 자궁 확장 및 삼출물 확인됨.     수술전 보호자 상담 - 현재 유선 전적출및 자궁축농증 수술이 권장됨. 서혜부 탈장은 유선적출시 확인.회음탈장 소견은 없음. (보호자분도 배변시 탈장되는 것은 없다고 하심)       오늘 수술 스케쥴상, 유선 전적출은 불가능하여, 일단 자궁축농증 수술을 먼저하고, 2-3주후 유선전적출 수술하기로 말씀드림. 보호자분이 비용부담때문에 한꺼번에 다 하길 원하셨는데, 스케쥴 상 미뤄진 것이므로 다음 유선전출 수술시에는 약간 할인 해드리기로.       A)     OP- OHE with harmonic scalpel    OP view- 좌측 자궁각 확장 및, 크림색 농성 삼출물 확인됨.     P) 3일 입원에 120-150 정도 들어감 고지.                    </t>
  </si>
  <si>
    <t xml:space="preserve">김소영(ref.강북-본원귀속)               </t>
  </si>
  <si>
    <t xml:space="preserve">강북동물병원  작년겨울부터 기침증상이 있었던 아이입니다.  단순 감기에 준해 치료를 하다가 증상이 호전이 없어서 강북병원에서 본병원 소개받고 내원주심    1. 방사선 : 좌심비대, 폐혈관 확장  2. 심장초음파    - LA : AO = 2.3    - 심한 MR    - TR도 3.3으로 높은 상태    평생 내과적인 치료가 필요한 질환이고 언제든 응급상황이 발생될수 있기때문에 호흡수를 항상 체크하시는게 좋습니다.    내복약은 일주일치 처방(라식스 2mg)   일주일동안 약에 대해 적응시켜주시고 일주일후 애기와 함께 내원해주세요  한달후에 심장초음파 다시 검사  한달정도후에는 귀원시킬 예정입니다.    [심장초음파 by Hyuna]  Findings  1. MR : severe  2. TR : 3.3 m/s  3. 이완기능 저하 : stage 2  4. 수축기능 저하 : longitudinal systolic function만 감소 (radial systolic function 정상)  5. LA 압력 증가 : severe    DDx  - Degenerative mitral valve disease   - Pulmonary hypertension (mild)    Comment  - 사내공유-영상의학과 서류-심장초음파 자료 내 엑셀파일 참고  </t>
  </si>
  <si>
    <t xml:space="preserve">티티                                    </t>
  </si>
  <si>
    <t>K.C(Korean Cat)</t>
    <phoneticPr fontId="1" type="noConversion"/>
  </si>
  <si>
    <t>락스섭취, 구토</t>
    <phoneticPr fontId="1" type="noConversion"/>
  </si>
  <si>
    <t xml:space="preserve">S) 오늘 아침 9시 넘어서 락스 희석액 먹었음. 3일 전부터 구토는 간헐적으로 보였음. 길고양이 출신으로 3번째 입양되었음. 이전에 구토 등 위장관 증상은 보이지 않았음. 이번 보호자 분께 입양되면서 간헐적 구토증상 확인됨. 배변은 양호. 식욕도 양호.  락스 먹어서 걱정되서 데려오심.    O)  1. P/E   - 청진 시 NRF  - T 36.4, P 180, R 42  - 탈수 6%  - 눈 주위 코 주위 discharge.    2. B/A  - CBC : WBC 22000.  - S/C : GLU 513  - electrolytes : 경미한 불균형    A) 락스 섭취  - 현재 락스 섭취에 의한 간부전 등은 확인되지 않으나 추후 수치 증가 나타날 수 있음을 안내하였음. 혈액검사 상 GLU 제외한 이상 수치는 확인되지 않으므로 우선 수액처치 및 대증처치로 임상증상 체크 할 예정.  - 고혈당은 스트레스에 기인한 것일 수 있음. 모니터링 하면서 변화양상 지켜볼 예정. 필요 시 요검사 진행될 수 있음.  - 유기묘 출신으로 전염병 배제되지 않은 상태임. 추후 설사 등 증상 나타날 경우 전염병 키트 검사 필요함을 설명드렸음.    Tx)  - H/S 10ml/kg/hrs  - Famotidine 0.5mg/kg IV BID    P) 입원하여 증상 모니터링.  </t>
  </si>
  <si>
    <t xml:space="preserve">이다희                                  </t>
  </si>
  <si>
    <t xml:space="preserve">레티                                    </t>
  </si>
  <si>
    <t>기침, 컥컥거림</t>
    <phoneticPr fontId="1" type="noConversion"/>
  </si>
  <si>
    <t xml:space="preserve">- 금요일날 호텔링 5일후 집에 잠시 데리고 오셨는데 컨디션, 식욕 저하   - 어제부터 컥컥거리고, 기침 증상 보임    - BT : 39.1도  - 흉부방사선: 전반적 기관지간질패턴  - CRP 31    Tx. Nebul w/ NS    - 내복약 7일분  : 락타 1T  : Famo 1/2T  : Strepto 1T  : Bromhexin 2T  : NAC 2T  - 3일후 분무치료  </t>
  </si>
  <si>
    <t xml:space="preserve">이영신                                  </t>
    <phoneticPr fontId="1" type="noConversion"/>
  </si>
  <si>
    <t xml:space="preserve">지니                                    </t>
    <phoneticPr fontId="1" type="noConversion"/>
  </si>
  <si>
    <t>숨을 힘들게 쉼</t>
    <phoneticPr fontId="1" type="noConversion"/>
  </si>
  <si>
    <t xml:space="preserve">  @ 30만원 선납    cc) 숨을 힘들게 쉼  h) 유기견 데려다 키우시는것이라 나이 정확하지 않음      다니시는 병원(성현ah)에서 4달전에 심장병 진단을 받으심      약먹이시거나 관리 하시는거 없으심      그전에도 약간 힘들어 하는게 있는데      오늘 퇴근후에 보니 많이 힘들어함        몇년전 자궁축농증 수술하심      특별히 급여한것은 없으시나 평소에 사람음식 많이 섞여서 주심      최근에는 북어국 섞어주심      평소에 이물을 뒤지고 먹는 습관 있음    s) alert      ausculation - murmur G3~4      dehydration &lt; 5%    O) BT : 38.6      HR : 168      RR : 180       BP : 130          엑스레이 : 폐침윤 있음                    위내 이물 영상    @ 심장은 언제든지 잘못될수 있음을 설명드리고  호흡이 좋지 않으니 산소 처치 하며 심장에 대해 전반적으로 검사해보자 말씀드림  @ 오늘밤은 기본적인 스크리닝 검사와 입원, 산소 처치  내일 담당선생님 배정받으시면 보다 자세한 검사와 구체적인 진료 방향 상의해보시라 말씀드림  @ 위내 이물은 일단 호흡과 심장이 안정된 후에 생각해 보시라 말씀드림    @ 30만원 선납  </t>
  </si>
  <si>
    <t xml:space="preserve">현혜연                                  </t>
  </si>
  <si>
    <t xml:space="preserve">CC : 항체가 검사 및 남아중성화 수술    S]  - 금식 진행안되었습니다.      금일 검사 진행하고 내일 수술 예정.   - 식욕/ 활력 양호.  - 배변/ 배뇨 양호.    O]  - 청진 양호.  - 체온 양호.  - 양측 고환 하강 완료.    - 항체가 검사  : Parvo(+6)  Herpes(+3)  Calici(+6)  - 혈액검사      : Cret 1.8    P]  - 신장 수치 상승에 따른 마취 위험성 안내드림.     : 내일 일찍 내원하셔서 중성화 수술 전에 수액처치 충분히 한 후 마취 진행하기로 함.    : 수술 후 다음 내원시 신장수치 모니터링 혹은 SDMA 진행 권해드림.      ** 11/12(토) 12시 : 동겨묘(부산) 레아 남중 및 코피부병변 진료.     &amp; 11/6(일) 레이 데려오시는 날. 까미 발사가능한지 확인.   </t>
  </si>
  <si>
    <t xml:space="preserve">주니                                    </t>
  </si>
  <si>
    <t xml:space="preserve">- 금식, 음수제한 &gt;8hr이상 진행됨  - 식욕, 활력 양호 / 배변, 배뇨 양호  - V/D : None / 기침, 콧물 : None    - Alert  - T(38.6) / P(148) / R(36)  - 미약한 탈수 보임  - B/A : NRF    - 마취 도입 및 회복 양호  - 특이사항 없음  - 퇴원 진행하며, 중성화 진행 후 주의사항 안내드림    ** 10월 8일 실밥제거 + 애드보킷  </t>
  </si>
  <si>
    <t xml:space="preserve">김정아                                  </t>
  </si>
  <si>
    <t xml:space="preserve">누누                                    </t>
  </si>
  <si>
    <t>식욕부진, 기력저하</t>
    <phoneticPr fontId="1" type="noConversion"/>
  </si>
  <si>
    <t xml:space="preserve">CC) 식욕부진, 기력 저하    S)  눈꼽은 끼는 편이었으나 눈 주위까지 심하게 있던 적은 없음. 눈과 입주위에 까만 물질이 낌.  식욕부진. 기력 저하가 심함. 구토는 없었다고 하시나 문진 중 구토 계속 한 것으로 생각됨.  동거묘 2마리가 더 있어서 배변 체크 못 함. 밥도 언제까지 먹었는지 알 수 없음. 보호자 분께서 계속 집을 비우시기에 밥과 물이 떨어져 있는 때가 많다고 하심.    O)  1. P/E  - T 39.1 P 240 R 24  - 청진 시 NRF  - 귀 안쪽 점막, 복부, 잇몸의 황달  - 복부팽만  - 탈수 5%    2. B/A  - CBC : WBC 증가  - S/C : ALT, ALP, GGT, TBIL 증가  - electrolytes : Na 증가    3. X-ray  - 흉부 : NRF  - 복부 : 간종대. 위와 장내 공기음영, 복부 지방.    [복부초음파 by Hyuna]  Findings  1. 전반적인 간 실질의 에코 상승 (severe)  2. 신장 변연이 불규칙하나 피질 에코 상승이나 비정상적인 크기는 관찰되지 않음    DDx  - Hepatic lipidosis  - Chronic kidney disease    A) hepatic lipidosis  - 현재 기력저하 및 식욕부진의 원인으로 지방간이 우선 고려됨. 지방간의 발생원인에 대해선 명확하지 않음.  - 식이 시작 후 refeeding syndrome 발생할 수 있으며, 현재 수치를 고려했을 때 환자 상태 위중함을 안내하였음.   - 보호자 분 수가부담 있으심.  - 우선 자발식이 있는지 확인 후 없을 경우 NE tube 장착하여 저용량 식이 + 경구약 투약 할 예정.     Rx)  - silymarin 10mg/kg BID PO  - UDCA 10mg/kg BID PO  - zentonil 1T sid PO    P) 입원  </t>
  </si>
  <si>
    <t xml:space="preserve">도은화                                  </t>
  </si>
  <si>
    <t xml:space="preserve">어제 디스크관련 전화상담하고 오심    S  -2~3주전 자다가 비명지르며 다리가 꼬임  -그 이후 침대에 올라오지 못함  -10일 전부터 주저앉는 증상 보임  -산책시 속도나 힘이 떨어짐  -5일전 지역병원 내원 : 디스크 의심증상  -투약 후 약간 증상 개선됨    O  -proprioception : +/+  -back pain : L3-5 (+)  -perineal reflex : +  -panniculus reflex : +/+  -슬개골탈구 좌3기, 우2기  -방사선 : T12~L1 척추간협소 및 퇴행성변화 / L4-5 척추간협소 및 opacity 증가     A  -최초 발생은 IVDD G3 추정되나 투약후 완화되어 현재 G1 으로 판단됨  -최초발생시 증상이 심하게 나타났고, 방사선상 척추상태가 좋지 않아 신속한 MRI 촬영과 결과에 따른 치료가 필요함    P  -내복약 처방 및 운동제한  -내일 아침 MRI 가능여부 확인 후 연락드리기로 함   (늦어도 오후 1시 전까지 연락드릴 예정이고, 내일 촬영이 어려울수도 있습니다)    * 이환희선생님께 인계  </t>
  </si>
  <si>
    <t xml:space="preserve">도랑                                    </t>
  </si>
  <si>
    <t xml:space="preserve">  S)  - 특이사항 없음.  - 애드보킷 9월에 진행못함.     1주일뒤 발사할 때 애드보킷 진행하기로.    O)  - 마취전검사 : ALP만 약간 상승. 나머지 특이사항 없음.    Sx.)  - 마취 회복시 약간의 무호흡증상 보였으나 금방 회복됨.   - 술부 양호함.   [술후문자발송]  안녕하세요. 수의사 김수정입니다. 도랑이 수술 종료되어 문자 드립니다. 현재 마취는 50%정도 회복된 상태이고, 원활히 회복중에 있습니다. 현 상태면, 4~5시 사이에 퇴원 가능할 것 같습니다. 마취 완전 회복후 전화드리겠습니다.     ** 다음내원일 : 10/26 술후처치      다음내원일 : 11/1 실밥제거  </t>
  </si>
  <si>
    <t xml:space="preserve">전수민(ref.태양)                        </t>
  </si>
  <si>
    <t>안검매스</t>
    <phoneticPr fontId="1" type="noConversion"/>
  </si>
  <si>
    <t>눈꼽, 충혈</t>
    <phoneticPr fontId="1" type="noConversion"/>
  </si>
  <si>
    <t xml:space="preserve">  우측 하안검 매스 자극으로 인해 눈꼽이 많이 끼고 충혈 발생.   매스 외 자극 요인 발견되지 않음.   매스 사이즈가 요즘 커짐.     술전검사 : 폐실질이 지저분한것 제외하고 특이사항 없음.     안검매스 제거+가벼운스켈링+호흡마취  총비용 대략 60만원가량 예상됨.     토요일만 가능하심.   오전금식후 11:30분 내원.   </t>
  </si>
  <si>
    <t xml:space="preserve">염명숙                                  </t>
  </si>
  <si>
    <t xml:space="preserve">신수지                                  </t>
  </si>
  <si>
    <t>Lhasa Apso(라사압소)</t>
  </si>
  <si>
    <t>간좌엽종대</t>
    <phoneticPr fontId="1" type="noConversion"/>
  </si>
  <si>
    <t>심장병</t>
    <phoneticPr fontId="1" type="noConversion"/>
  </si>
  <si>
    <t xml:space="preserve">강원대다니시는 분.  심장병, sick sinus syndrom 가지고 있는 환자.  최근 한달사이 간종대 생겨서 CT 및 FNA 진행함.    - FNA : 공포변성, 담즙색소 침착 외 특이사항없음.  - CT : 좌측 외측엽 종대. 종양소견 없음.    이후의 관리는 강원대에서 진행합니다.  </t>
    <phoneticPr fontId="1" type="noConversion"/>
  </si>
  <si>
    <t xml:space="preserve">쭈아                                    </t>
  </si>
  <si>
    <t xml:space="preserve">- 혈검  : WBC 17.3, PLT 99  : ALT 300    - 오전 면회 후 퇴원 요청하셔서 금일 퇴원진행  - 이상 수치 설명드렸고, 추후 혈검 모니터링하셔서 수치 개선되는지 확인 필요하다고 말씀드림  </t>
  </si>
  <si>
    <t xml:space="preserve">이연경*                                 </t>
  </si>
  <si>
    <t xml:space="preserve">후크(쿠쿠)                              </t>
  </si>
  <si>
    <t>밤백</t>
    <phoneticPr fontId="1" type="noConversion"/>
  </si>
  <si>
    <t xml:space="preserve">장염/ 콧물/ 감기증상  밥도잘안먹어요    S)  10일전 분양받으시고 감기걸림. 3/28 1차 (분양전)  분양 직후 초반에 설사 증상 보였음.   - 근처병원에서 주사맞고 약먹이셨는데,  괜찮아지다가 다시 안좋아지기 시작.   어제 점심부터 갑자기 안먹기 시작.   동거묘(브리숏 아가) 가 2일전에 갑작스런 심한 구토 설사 증상 보인 후 바로 쇽으로 사망.     O)  BT 40.4  점액성 비루 심함. 재채기 증상 심함.   폐렴 (우측 중간)  분변 : 콕시듐 중증감염  범백 : 양성  CBC : 특이사항 없음.   항체가검사 : 범백항체 0 /0/5  혈청검사/전해질 : 특이사항 없음.     A)  - 폐렴/범백/콕시듐증  - 폐렴과 범백은 앞으로 악화될 수 있음.   - 항체가 검사 결과 분양 직후 설사 증상은 범백에 의한 것이 아닌것으로 판단됨.   - 비용부담 있으시어 일정부분 할인해드리기로 함.     P)  - 폐렴치료. 식욕 회복시 퇴원예정. 퇴원후 매일 네뷸위한 통원치료 예정.  - 범백 항혈장 치료 3일 / 설사 증상 보일시 추가 처치들 필요함.   - 매일 면회 어려우시어 전화로 알려드리기로 함.     [항체가검사 후 문자발송]  안녕하세요. 수의사 김수정입니다. 쿠쿠 항체가 검사 결과 나와 전화드렸습니다. 항체가 검사 결과 범백항체 0, 허피스 0, 칼리시 5 나왔습니다. 우리 아이는 전에 범백에 걸린적이 없고, 이번에 전염된것으로 판단됩니다. 폐렴, 범백 모두 잘 회복될 수 있도록 최선을 다하겠습니다. 문의사항 있으시면 내일 전화주세요.      </t>
  </si>
  <si>
    <t xml:space="preserve">김태희(ref. 강북)                       </t>
  </si>
  <si>
    <t>심비대</t>
    <phoneticPr fontId="1" type="noConversion"/>
  </si>
  <si>
    <t xml:space="preserve">중성화를 하려고 했는데 강북동물병원에서 심장이 너무 안좋아서 심장 치료를 먼저 진행해야 한다고 들었고 vip추천해주셔서 오셨다고 하심    켁켁거림.   - 1~2년부터 켁켁.     실신.   - 1년전 쯤은 경련증상으로 나타났었고, 이후 증상없다가 최근 3일간 2회 실신했음.   - 금일 방사선상 후두공이형성이 심해서 뇌질환이 동반되어 있을 가능성 설명드림.    최근 체중감소.   - 2.5키로에서 감소됨    식욕, 컨디션 비슷.    - 사료 및 고기 먹이고 있음.   - 닭가슴살 며칠 급여함.    심장사상충:-ve  추가접종은 안함.    흉방 : 심비대, 폐야 밀도증가  MVI, PAH 확인됨.    *2주후(6/15 19:00) 흉방, 혈압, 심박, 심초, 신장수치 재진.  이뇨제, 피모 농도 결정해야 함.  (2주후 리첵후 귀원예정임)    * 의뢰병원에 연락드림. 재검후 보고서 발송예정.    [심장초음파 by Hyuna]  DDx  - Degenerative mitral valve disease   - Pulmonary hypertension    Comment  - 사내공유-영상의학과 서류-심장초음파 자료 내 엑셀파일 참고 (DMVD, PAH sheet 2개)    </t>
  </si>
  <si>
    <t xml:space="preserve">노래(나비)                              </t>
  </si>
  <si>
    <t>남아중성화</t>
    <phoneticPr fontId="1" type="noConversion"/>
  </si>
  <si>
    <t>- 남아중성화    - 식욕, 활력 양호 / 배변, 배뇨 양호  - V/D : None / 기침, 콧물 : None  - 금식 12hr 완료    - 접종 : All done    - Alert  - T(39.0) / R(168)  / R(36)  - No murmur / No crackle    - 마취 도입양호, 회복 양호  - 특이사항 없음    - 술부상태 양호  - 보호자분 위치가 멀으셔서, 내원하시기 어려워 후처치 및 실밥제거는 근처 병원에서</t>
  </si>
  <si>
    <t xml:space="preserve">타투                                    </t>
  </si>
  <si>
    <t>구토, 재채기</t>
    <phoneticPr fontId="1" type="noConversion"/>
  </si>
  <si>
    <t xml:space="preserve">150,500원 결제하고 가셨음    원래는 8~9KG 였는데 밥 못 먹은 뒤로 살이 빠짐    S)  - 식욕 : 밥을 안 먹기 시작한 건 4~5일 전. 물도 안 먹음.    : 물그릇에 물이 있는데 그 앞에 앉아 쳐다보기만 함  - 통통한 체형이었는데 눈에 띄게 살이 많이 빠졌음    - 배뇨, 배변 : 먹은 게 없어 거의 나오지 않음    - 구토, 설사 : 하루 2~3회 토함. 처음에는 밥 먹은 것을 토해냈으나 지금은 먹은 게 없어 나오는 게 줄었고 피도 조금 섞여 나옴. 설사는 없음.    - 재채기, 콧물 : 재채기는 원래 많이 했음. 지금은 재채기 때 튀는 콧물도 빨갛게 나옴.    - 비닐봉지를 좋아해서 갖고 놀다가 자주 삼키는 편임    - 몇 년 전에 방사선 사진 찍었을 때 폐가 많이 안 좋다는 얘기를 들었음    O)  - 탈수 8~9%  - 체온 : 36.8 / - 심박수 : 136 / - 호흡수 : 12  - 혈액검사    : BUN(313) 5배 희석 / Creatinine(21.6) 5배 희석    P)  - 하루 입원하고 혈액검사와 수액처치 진행하기로 함    : 보호자 상의 하에 최소한의 검사와 처치만 진행. 주사처치, 식이 등 모두 제외하였습니다.  </t>
  </si>
  <si>
    <t xml:space="preserve">마씨                                    </t>
  </si>
  <si>
    <t>구토</t>
    <phoneticPr fontId="1" type="noConversion"/>
  </si>
  <si>
    <t xml:space="preserve">cc) 구토  h) 어제부터 힘없고 밥안먹음     오늘 아침 구토 - 타 병원 데려가시고  검사 - 간수치 7배 높고 , 췌장, 간 이상(초음파)  수액맞고 집에 옴  처방받은약 먹고 토함  다시 먹이니 또 토함  그후 6~7회 구토  힘없이 비틀거림  설사는 없으나 묽은변  물도 안먹음  기지개 동작을 오래 함  기초접종 완료  심장사상충 하고 계심  중성화는 아직 안하심  그저께 소고기 1조각 주심  당근 삶은것, 사과 약간, 후코 간식  사료 잘 안먹음  간식이나 사람음식 위주로 먹음  소량먹는 습관    s) alert / 보행가능 / no murmur      dehydration &lt; 5%    o) WBC - 3.1▼     K - 2.9▼     ALT - 425▲     D-dimer  1.6▲     CRP - 79▲     cPL - negative    @ 췌장염 음성으로 나왔으나 염증수치가 높고 급성 췌장염일 경우 안잡힐수 있으므로 일단 췌장염, 장염에 준해 생각해야 한다  말씀드리고 상태 안좋아 질수 있다 말씀드림  @ 입원 처치 하고 내일 담당선생님 배정받으면 초음파 외 다른 검사 추가적으로 실시할수 있다 말씀드림       </t>
  </si>
  <si>
    <t xml:space="preserve">연아                                    </t>
  </si>
  <si>
    <t xml:space="preserve">TNR을 하기위해 다른병원을 갔다가 많이 마르고 설사가 심하다고 해서 TNR은 진행하지 못하고 설사치료를 일주일간 진행함  범백은 음성, 원충도 확인되지는 않았다고 합니다.  그이후에도 지속적인 설사가 있어서 본원에 내원주심    1. 혈액검사    - 염증수치 상승, 탈수, globulin 상승    - 그외에는 특이소견 없음    2. 영상검사    - 방사선에서는 너무 말라서 복부대비도 감소    - 초음파상 양측 신장 피질에코 상승. 담낭 슬러지    - 장상태는 정확한 파악이 어려운 상태    3. 분변검사    - 다량의 백혈구, 적혈구, 혼재세균 관찰    만성적인 설사의 뚜렷한 원인이 나오지는 않았으나 전반적인 몸 상태가 좋지않고, 담낭염, 신질환의 가능성이 있습니다. FIP의 가능성도 배제할수는 없지만 현 검사만으로는 많이 의심하기는 어려운 상태로 보입니다.  일단 만성적인 설사에 준해서 관리해보기로 하였습니다.  내복약 급여, 유산균급여, 충분한 영양공급등 해보시고 탈수 더 심해지면 입원치료도 필요할수 있습니다.                                                                                                                                                                                                                                                                                                                                                                                                                                                                                                                                                                                                                                                                                                                                                                                                                                                                                                                                                                                                                                                                                                                                                                                                                                                                                                                                                                                                                                                                                                                                                                                                                                                                                                                                                                                                                                                                                                                                                                                                                                                                                                                                                                                                                                                                                                                                                                                                                                                                                                                                                                                                                                                                                                                                                                                                                                                                                                                                                                                                                                                                                                                                                                                                                                                                                                                                                                                                                                                                                                                                                                                                                                                                                                                                                                                   [복부초음파 by Hyuna]  Findings  1. 담낭 벽의 미약한 비후 및 담낭 내 슬러지  2. 양측 신장 피질 에코의 상승    Imaging Dx &amp; DDx  - Cholecystitis  - Nephritis / Acute tubular necrosis / Lymphoma  </t>
  </si>
  <si>
    <t xml:space="preserve">김혜련                                  </t>
  </si>
  <si>
    <t>요골골절</t>
    <phoneticPr fontId="1" type="noConversion"/>
  </si>
  <si>
    <t xml:space="preserve">(야간 by 홍)  -식욕 좋고 특이사항 없음    [수술 상담 by 장화석]     보호자 주무시다가 발로 차서 침대에서 낙상   골절 발생     골절 유합 과정 설명 및 플레이트 제거 가능성 말씀드림     [수술기록]     op 장화석  asis 김혜정 anes 이주영    cefa buto iv   profopol induction  isoflurane 2.2% main    우측 요골  요측 피정맥 옆으로 절개   골절 라인 확인 및 정복실시    T- 플레이트 적용하기로 함 6구   요골 근위부 드릴링 플레이트 장착 이후 원위부 실시     피질골 90% 정복  통상적 방법 으로 근육 피부 봉합  로버트존슨밴디지 실시    7일간 입원예정     [주간 모니터링 by 혜]  - 수술 후 TLK 100ml (5.5ml/hr) 투여 중.     : TLK 투여 끝나면 N/S 1 fold로 유지 예정.   - 컨디션 양호.  - 보호자 전화상담 진행함.    </t>
  </si>
  <si>
    <t xml:space="preserve">조승국                                  </t>
  </si>
  <si>
    <t>뇌손상</t>
    <phoneticPr fontId="1" type="noConversion"/>
  </si>
  <si>
    <t xml:space="preserve">  @ 6월1일 20만원 선납    cc) 못걷고 못일어남  h) 2주전쯤 분양 받으심      예방접종 사항 잘 모르심      오늘 일 다녀오시니 (오후8시에 나가셔서 새벽3시경 들어오심)      애기가 미친애처럼(보호자분 표현)      몸 못가누고, 계속 짖고, 똥오줌을 앉은자리에서 쌈      아드님이 주로 관리 하셔서 접종 상태 잘 모르심      보호자분 말씀에 의하면 잘 있다가 오늘 갑자기 이렇게 되었다고 함      몇일전에 크게 혼나서 아버님이 혼냈다고 함      세게 때리지는 않았다고 하심    s) continous barking      보행 불가      alert이나 정상적 인지능력상태 없음      dehydration &lt;5%      BT : 38.5      BP : 80      RR : 30      HR : 180      no murmur       o) CDV - negative  @ 응급으로 홍역검사 후 diazepam iv        @ 발작일 가능성이 크다 말씀드리고  뇌 손상일 가능성 말씀드림    @ 오늘만 비용 40~50만원 나오고, 매일 20~30만원 나올것 같다 말씀드림  @ 내일 담당선생님 배정 받고 전화드리기로    diazepam 0.1ml/kg 3회 iv에도 발작 진정되지 않음   -&gt; propofol CRI 3ml/hr    @ 6월1일 20만원 선납    ----------------------  - 보호자님과 상담후 보리 보호자님이 집근처의 병원에 가서 치료하신다고 말씀하심  - 치료병원 결정되면 아이 검사진행한것과 치료한것에 대해 인수인계해드릴테니 전화달라고 말씀드림  </t>
  </si>
  <si>
    <t xml:space="preserve">이용재(Q.ref)                           </t>
  </si>
  <si>
    <t>위내이물</t>
    <phoneticPr fontId="1" type="noConversion"/>
  </si>
  <si>
    <t xml:space="preserve">1. 위내 이물  H)  - 갑자기 아이가 통증 호소를 보였다고 하심.  - 타 병원에서 위내 이물(반지)확인 후 내원  - 수술보다는 내시경을 원하셔서 의뢰보내심  - 중성화 되어 있지 않음.    O)  - 위내 금속성 이물(반지 모양)  - 마취 전 검사상 특이사항 보이지 않음.    P)  - 마취 하 내시경 진행  - 내시경으로 제거되지 않으면 외과적 수술 가능성 설명드림.  - 내시경으로 이물 제거  - 위장관계 보호 내복약과 물약 처방 후 퇴원.    - 의뢰병원 통화  - 내시경을 통해 이물 제거  - 특이사항 보이지 않아 금일 퇴원.  - 퇴원 후 위장관계 보호 목적 내복약 처방  - 보고서 조만간 발송해 드린다고 설명 드림.    </t>
  </si>
  <si>
    <t xml:space="preserve">강지연(ref.대학로)                      </t>
  </si>
  <si>
    <t xml:space="preserve">까까                                    </t>
  </si>
  <si>
    <t>설사,구토</t>
    <phoneticPr fontId="1" type="noConversion"/>
  </si>
  <si>
    <t xml:space="preserve">200,000원 선납-승희    CC) 점액질 설사. 노책. 직장탈  설사 3달간 보였었음. 대학로 동물병원에서 약 처방받고 양호해졌지만 어제 설사보임. 반은 무른 변, 반은 설사.  금일 아침 구토해놨고, 변은 보지 못하고 노책증상만 있음. 점액질만 나오고 변은 나오지 않음. 이후 구토 계속 보임. 탈장될 정도로 노책이 심함.   어제 저녁 7시에 마지막 변 보고 보지 않음. 그때 변이 무른 변. 어제 저녁까진 식욕 양호.   식욕도 떨어짐.    비닐같은 것 가지고 노는 편.    백신 1차까지만 접종. 산책은 하지 않으나 2-3주 전쯤 집 나간 적 있음. 가끔 기침. 기침 시에 개구호흡 보임. 천식기침처럼 보임.     O)  1. P/E  - T 38.3, P 132, R 30  - 체표림프절 촉진 : Bilat. submandibular L/N 0.3x0.7cm, Bilat. popliteal L/N 0.3x0.7cm  - 탈수 5%  - MMC pink, CRT &lt;1s    2. B/A  - CBC : WBC 증가  - S/C : NRF  - electrolytes : NRF    3. kit  - FPV : negative  - FeLV/FIV : negative    4. X-ray    5. US    6. F/E  - 점액질만 확인. 분변 샘플링 되지 않음.  - NRF                                                                                                                                                                                                                                                                                                                                                                                                                                                                                                                                                                                                                                                                                                                                                                                                                                                                                                                                                                                                                                                                                                                                                                                                                                                                                                                                                                                                                                                                                                                                                                                                                                                                                                                                                                                                                                                                                                                                                                                                                                                                                                                                                                                                                                                                                                                                                                                                                                                                                                                                                                                                                                                                                                                                                                                                                                                                                                                                                                                                                                                                                                                                                                                                                                                                                                                                                                                                                                                                                                                                                                                                                                                                                                                                                                               [복부초음파 by Hyuna]  Findings  1. 내림결장벽의 심한 비후 (최대 6.2 mm, muscular layer의 비후), 가로결장, 소장 등은 정상적으로 관찰됨  2. 장간막림프절, 공장림프절, 결장림프절 등 복강 내 림프절들의 종대 및 에코 저하    Imaging Dx &amp; DDx  Colon  - Colitis  - Lymphoma  - IBD  Lymphadenopathy  - Reactive lymphadenopathy  - Metastatic lymphadenopathy    A) Colits  - 결장염의 원인으로 감염성/lymphoma/IBD/FIP 등을 고려해볼 수 있습니다. 진단을 위해선 IDEXX diarrhea PCR &amp; IDEXX GI panel &amp; 조직검사가 추천될 수 있습니다. 다만, 보호자 분께서 수가부담을 호소하여 GI panel까지는 의뢰하지는 않을 예정입니다. 혹시 낮아져 있을지 모르는 folate와 vit B12에 대해선 보조제 복용을 추천합니다. 우선적으로 diarrhea PCR 먼저 의뢰하고 처치 이후에도 증상호전 없을 경우 조직검사까지 진행해야 합니다.  - 처치에도 호전 없을 경우 바륨 급여 고려 예정. 바륨 급여 시 발생 가능한 부작용은 설명하였음.  - 보호자 분께선 수가부담으로 오랜 입원 원치 않으심. 검사 비용 없이 하루 입원료 15-20만원 발생 안내하였음.   - 분변 확인하는대로 IDEXX diarrhea PCR 의뢰 예정.    Rx)  - Metronidazole 25mg/kg BID PO  - 베스타제  - 프로맥스   - complivit 1 pump bid  - 스멕타 0.3ml PO BID    Tx)  - H/S 1.5fold.  - Famotidine 0.5mg/kg IV BID    P) 입원.    [대학로 ref. 원장님과 전화통화]  본 환자는 결장의 염증이 확인되었고 가능한 DDx로 감염성/종양/IBD를 고려해 볼 수 있을 것같습니다. 따라서 우선 IDEXX diarrhea panel 보내보기로 하였고 이후 조직검사 등이 추천될 수 있습니다. 현재 증상이 심하기에 입원하고 상태 양호해지는 지 지켜볼 예정입니다.   </t>
  </si>
  <si>
    <t xml:space="preserve">안유라(ref. 길음)                       </t>
  </si>
  <si>
    <t xml:space="preserve">찌기                                    </t>
  </si>
  <si>
    <t>OHE</t>
    <phoneticPr fontId="1" type="noConversion"/>
  </si>
  <si>
    <t xml:space="preserve">1,985,500원 결제 -은희    CC) 유선종양, OHE  S) 컨디션 괜찮고 식욕 좋으나, 며칠전 간식 준후로 하루 한번 정도 구토.   O) TPR- NRF. 청진- NRF     RAD- NRF     US- 양측 신장 및 방광에 작은 결석.             자궁 확장 및 삼출물      blood chem- ALT 증가     CBC, d-dimer, CRP- NRF     A) MGT, pyometra 의심. 비뇨기 결석 및 간수치 상승.       수술 전 상담- 현재 마취를 못할 상태는 아니나, 최근 3일간 구토증세를 보였으므로, 걱정되실 경우, 수술을 연기하실것 권장.     but 현재 컨디션이 나쁘지 않고, 자궁 축농증 의심소견있어서 오늘 진행하시기로 결정.     유선 전적출에 대한 합병증 설명. 수술동의서 참고.     변수 없으면 3일 후 퇴원 예정. 수술방법에 대한 설명 완료.       OP- bilateral mastectomy, OHE    OP view- OHE- 좌측 자궁각에 1x1cm 가량의 mass 발견. 자궁내 농성 삼출물 확인됨.     - bilateral mastectomy - routine procedure. mass 일부 절제하여 조직검사 의뢰-  IDEXX       postop Tx) fen+lid CRI, then metacam+ tramadol, cefazolin, cimetidine, 냉찜질        P) 내일 보호자 상담 예정. 자궁에서 발견된 mass 도 조직검사하실건지 상의할것!!       원장 서상혁 이름으로 올라간 Fentanyl (2ml) inj. 1Amp은 잘못된 것으로 실제 처방되지 않았으며, 원장 서상혁 이름으로 올라간 Fentanyl (2ml) inj. 2Amp가 바른 처방으로 실제 처방되었음  - 원장 서상혁  </t>
  </si>
  <si>
    <t xml:space="preserve">김문영                                  </t>
  </si>
  <si>
    <t xml:space="preserve">채리                                    </t>
  </si>
  <si>
    <t>이첨판폐쇄부전</t>
    <phoneticPr fontId="1" type="noConversion"/>
  </si>
  <si>
    <t xml:space="preserve">S)  - 5/18 밤 심장뛰는 소리가 크게 들렸음  - 5/19 낮부터 3-4회 가량 점액변, 강북N 내원 전 가쁜 호흡  - 청진상 심잡음 확인  - 설사 관련해서는 분변검사만 진행 --&gt; 세균성장염에 준해 3일치 처방 받은 후 3일 후 변은 괜찮아짐  - 4일째되는 날 목욕시킨 이후 호흡 급속도로 안좋아져 병원 내원 --&gt; CPR 한번 진행, 산소방에서 안정화 후 처치  - 30일 퇴원하셔서 내복약 먹이시는 중: 호흡은 호전됐으나 활력도 많이 떨어지고, 식욕이 전혀 없음 (물은 잘 먹고 배뇨도 양호)  - 현재까지 변은 안본 상태  - 오리고기, 소고기 약간만 먹이심      O)  - PE  : BW 4.29KG  : HR 150bpm, RR 24, BT 37.8  : BP 110  : 좌심 murmur G IV (M area)    - 혈검  : CBC 이상 없음  : BUN 84, BUN/Cr 47    - 흉방  - 심초                                                                                                                                                                                                                                                                                                                                                                                                                                                                                                                                                                                                                                                                                                                                                                                                                                                                                                                                                                                                                                                                                                                                                                                                                                                                                                                                                                                                                                                                                                                                                                                                                                                                                                                                                                                                                                                                                                                                                                                                                                                                                                                                                                                                                                                                                                                                                                                                                                                                                                                                                                                                                                                                                                                                                                                                                                                                                                                                                                                                                                                                                                                                                                                                                                                                                                                                                                                                                                                                                                                                                                                                                                                                                                                                                                                  [X-ray검사 by Hyuna]  Findings  1. VHS 9.4  2. 미약한 후허리 소실  3. 전반적인 폐야의 기관지간질패턴   4. 견관절의 퇴행성 변화    Imaging Dx &amp; DDx  - DMVD  - Cardiogenic pulmonary edema (mild)  - Shoulder osteoarthrosis    [심장초음파 by Hyuna]  Findings  1. MR : mild to moderate  2. LA/AO : 1.4  3. 이완기능 저하 : Stage 1  4. 수축기능 : 양호  5. LA 압력 : 약간 증가    DDx  - Degenerative mitral valve disease     Comment  - 사내공유-영상의학과 서류-심장초음파 자료 내 엑셀파일 참고    A)  - 이첨판폐쇄부전  - troponin-I, proBNP 등 추가적인 검사 필요  - 신장 기능에 대한 추가 검사 필요할 것으로 판단됨    P)  - 보호자 비용부담 크셔서 차차 검사하길 원하심  - 우선 내복약 7일 처방하여 일주일 후 재검시 신장수치 확인하여 지속적으로 높을시 추가 검사 진행될 수 있음 알려드림  </t>
  </si>
  <si>
    <t xml:space="preserve">이윤경(ref.서울종합)                    </t>
  </si>
  <si>
    <t>방광염</t>
    <phoneticPr fontId="1" type="noConversion"/>
  </si>
  <si>
    <t xml:space="preserve">344,000 선결제-정원    CC : 신부전 (서울종합 의뢰)    S  -3주전 좌측 전지 불편해서 내복약 복용 (2주)  -2주전부터 식욕부진 / 닭고기는 먹음  -간헐적 구토  -PD  -원래 체중 : 5.7kg  -Diet : 나우  -과거 홍역 병력 있음    O  -Alert / P(144) BP(150)  -의뢰병원검사결과 : HCT(25) CREA(4.3) BUN(110) ALB(2.2) / cPL(-)  - 혈액검사    :: Reticulocyte 1.8% (RBC 1000개 중 18개)    :: RPI : 0.5        [복부초음파 by Hyuna]  Findings  1. 담낭의 확장 및 담낭 내 다량의 점액성 슬러지  2. 양측 신장의 피질 에코 증가, 신장 크기 저하, 불규칙한 변연, 다발성 낭포 관찰됨  3. 방광 벽 비후 및 불규칙한 내벽  4. 절제한 자궁의 앞쪽 경계의 낭포 관찰됨 (내부에 고에코의 액체 관찰됨), 자궁-질 경계 위치에서 좌측에 추가 낭포 관찰됨 (무에코 액체) / 자궁경부의 비후 또한 관찰됨 (9.7 mm)  5. 췌장의 비후 (1.16 mm) 및 에코 저하    Imaging Dx &amp; DDx  - Early GB mucocele  - Chronic kidney disease  - Cystitis  - Pancreatitis  - Stump granuloma / stump pyometra    A  -CKD IRIS-3  -nonregen. anemia  -early GBM    P  -입원치료  -DPO 투여 : 1ug/kg(0.04ml) sc weekly  -GBM 모니터링  </t>
  </si>
  <si>
    <t>하악MASS</t>
    <phoneticPr fontId="1" type="noConversion"/>
  </si>
  <si>
    <t>- 식욕, 활력 양호 / 배변, 배뇨 양호  - 특별한 이상 없었음  - 약먹은 후 통증 가라앉았는지, 밥을 좀 더 먹긴 함    - Alert  - T(38.6) / P(144) / R(36)    - CT scan   : 좌측 하악 bonelysis, mass 존재, 연부조직 침습 소견,   : 좌측 하악부 mass 연접부 연부조직의 부종 및 염증 소견, 림프절 전이 소견은 없음   : 폐 좌측 후연 opacity 상승부 : incidental fi</t>
  </si>
  <si>
    <t xml:space="preserve">이현석*7                                </t>
  </si>
  <si>
    <t>다음,다뇨</t>
    <phoneticPr fontId="1" type="noConversion"/>
  </si>
  <si>
    <t xml:space="preserve">송이는 근래에 배가 빵빵 해서 검사하고 싶다고 하심    S)  다뇨, 다음, 다식.  호흡음 거침.   구토, 설사 없음. 배변 양호함.   사상충 예방 2~3년 동안 못하심.   피부각질 많음. 오늘 아침까지 밥은 잘 먹음.     O)  - 체온 정상 / 청진상 특이사항 없음. / 흡기시 호흡  - CBC : anemia   - Chem : hyperglycemia, (ALT, Chol, Lipa mild high)  - 방사 : hepatomegaly  - 복초 : 자궁확장 없음 / 간실질에코상승 / 담낭내 슬러지++ /         방광내 슬러지 경도 / 부신크기정상   - 뇨검사 : 뇨당 +++ 케톤 ++   - 사상충검사 음성.     A)  - DKA  - cushing susp.  1. DKA는 응급치료를 요하는 상태이기 때문에 빠른 당관리를 위해 입원치료가 필요합니다.  2. 여러가지 검사상 쿠싱이라는 호르몬 질환에 의한 2차적인 당뇨병일 가능성이 높아 쿠싱 진단 위한 검사가 필요합니다.   (먼저 ACTH 검사 / 이후 필요시 LDDST 검사)  3. 입원치료는 짧게는 3일에서 7일 이상 소요될 수 있고, 경우에 따라 더욱 상태가 악화될 수도 있습니다.   4. 비용은 100~150 정도 소요될 수 있으며 아이상태 악화시 250 이상 비용청구될 수도 있습니다.   =&gt; 보호자님은 일단 오늘 입원치료 원치 않으시고, 다른 보호자님과 상의후 치료 결정하신다고 하심.   =&gt; 오늘 밤중이라도 응급상황 발생할 수 있으므로 주의깊은 모니터링 하시고, 가능한 빨리 치료 진행해주실것 안내드림.       P.  - ad 도포  - low fat can 먹이실것.  - 긴 산책 자제해주실것.    ** 일요일 내원시 고한아 선생님 연결해주세요.   </t>
  </si>
  <si>
    <t xml:space="preserve">김가영(ref.중앙)                        </t>
  </si>
  <si>
    <t xml:space="preserve">궁뎅이                                  </t>
  </si>
  <si>
    <t xml:space="preserve">                                                                                                                                                                                                                                                                                                                                                                                                                                                                                                                                                                                                                                                                                                                                                                                                                                                                                                                                                                                                                                                                                                                                                                                                                                                                                                                                                                                                                                                                                                                                                                                                                                                                                                                                                                                                                                                                                                                                                                                                                                                                                                                                                                                                                                                                                                                                                                                                                                                                                                                                                                                                                                                                                                                                                                                                                                                                                                                                                                                                                                                                                                                                                                                                                                                                                                                                                                                                                                                                                                                                                                                                                                                                                                                                                                                [CT검사 by Hyuna]  Findings  1. 비강 내 이물, 종양 관찰되지 않음  2. 비강 내의 다량의 액체 저류가 관찰되나 비갑개의 소실은 관찰되지 않음    Imaging Dx &amp; DDx  - Rhinitis  </t>
  </si>
  <si>
    <t xml:space="preserve">프랑키                                  </t>
  </si>
  <si>
    <t xml:space="preserve">서울종합 의뢰환자  췌장염 의심환자여서 내원하심    CC : 구토    S)  - 어느정도로 활력은 양호함   - 2-3일 전부터 구토 진행됨  - 간식을 주니깐 간식은 2조각 정도 먹음 / 물도 거의 먹진 않음  - 구토 : 위액같은 구토 진행, 투명한 위액   - 2일 전 토사물만 보기만 하셨고, 몇번 구토를 했는지 잘 모르심  - 설사는 잘 모르심  - 정보의 제한  - 사료 : 로얄캐닌 + ANF / 간식 : None    O)  - Alert / &lt;5% Dehydration  - T(38.7) / P(156) / R(48)  - 상복부 Mild한 복압항진  - Rad : 대장내 가스 충만 / 복부 NRF  - Lactate(2.9)  - fPL : Neg.    A&amp;P)  - 단순 위장염  - 단순 위장염에 대한 대증치료 진행   : 내복약 bid 처방 후 재진시 재확인 필요  - 소화기증상 지속시 초음파검사 및 혈액검사 추가적으로 필요함 안내드림    ** 6월 9일 (목) 소화기증상 재진    ** 부원장님과 통화 완료   : 췌장염 음성 / 대증치료 진행하며, follow up 진행 / 특이사항 있을시 전화주기로 함  </t>
  </si>
  <si>
    <t xml:space="preserve">조서윤                                  </t>
  </si>
  <si>
    <t xml:space="preserve">CC : 건강검진    S)  - 식욕, 활력 양호 / 배변, 배뇨 양호  - V/D : None / 기침, 콧물 : None   - 발은 앞뒤양발 네다리 모두 자주 핥음    O)  - Alert  - T(38.1) / P(168) / R(36)  - No murmur / No crackle / BP(120)  - 전신상태 : NRF  - 피부 : 지간 습진(Mala)  - 눈 : 정상 / STT : OS(18), OD(20) / 안압 : OS(19), OD(21) / 안저 : NRF  - 구강 : Tartar ++ / 송곳니 유치 4개 발치 필요  - 비강 : NRF  - 근골격 : NRF  - 심장 : NRF  - 호흡기 : NRF  - CBC : NRF  - S-chem : NRF                                                                                                                                                                                                                                                                                                                                                                                                                                                                                                                                                                                                                                                                                                                                                                                                                                                                                                                                                                                                                                                                                                                                                                                                                                                                                                                                                                                                                                                                                                                                                                                                                                                                                                                                                                                                                                                                                                                                                                                                                                                                                                                                                                                                                                                                                                                                                                                                                                                                                                                                                                                                                                                                                                                                                                                                                                                                                                                                                                                                                                                                                                                                                                                                                                                                                                                                                                                                                                                                                                                                                                                                                                                                                                                                                                                 [X-ray,복부초음파 by Hyuna]  - No remarkable findings    [종합적 소견]  1. 치석 및 부정교합, 송곳니유치 잔존   : 6월 13일 (월) 15:00 스켈링 및 유치발치 예약  2. 지간사이 습진   : Mala +++  3. 눈(유루증) : 현재 눈물얼룩제거제 사료에 섞어서 먹이고 있으며, 지속적인 관리 필요  </t>
  </si>
  <si>
    <t>검강검진</t>
    <phoneticPr fontId="1" type="noConversion"/>
  </si>
  <si>
    <t xml:space="preserve">@ 건강검진    S)  - 식욕, 활력 양호 / 배변, 배뇨 양호  - V/D : None / 기침, 콧물 : None     O)  - Alert  - T(38.7) / P(120) / R(36)  - No murmur / No crackle / BP(140)  - 전신상태 : NRF  - 피부 : NRF  - 눈 : 정상 / STT : OS(20), OD(20) / 안압 : OS(17), OD(17) / 안저 : NRF  - 구강 : Tartar </t>
  </si>
  <si>
    <t xml:space="preserve">박진현                                  </t>
  </si>
  <si>
    <t xml:space="preserve">한방병원에서 슬개골, AAI 진료 받고 계심  메일에 자료 가지고 계심    1. 기침  -며칠 전부터 기침 약간씩 있었음  -어제 밖에서 밤을 샜음  -이후 오늘 기침을 심하게 여러번 함  -HR(78) / BT(37.6) / no murmur  -타병원 방사선상 호흡기 이상은 없음  -어제밤 찬바람에 노출되면서 기침한 듯  -브롬헥신 주사 / 내복약 처방    2. 기본혈검  -며칠전 타병원 검사상 빈혈이 있었음  -재검사 결과 정상입니다.  -Chol 수치가 약간 낮습니다. 최근 잘 안먹어서 생긴 분제로 판단됩니다.  -관절사료 주시는데 아이가 잘 먹을 수 있는 사료로 급여해주세요    3. 슬개골탈구  -우3기 좌4기  -한방치료중이라고 합니다.    iris_hyun@naver.com  위주소로 혈검결과 발송함  </t>
  </si>
  <si>
    <t xml:space="preserve">김민아                                  </t>
  </si>
  <si>
    <t xml:space="preserve">레브                                    </t>
  </si>
  <si>
    <t>중성화수술</t>
    <phoneticPr fontId="1" type="noConversion"/>
  </si>
  <si>
    <t xml:space="preserve">  1. 생리확인 : 질도말검사 진행.     - 유핵세포 및 염증세포(Np) 다량 확인됨.    2. 이물섭취    - 며칠전 헝겊(엄지손가락 크기로 돌돌말아 묶은 것) 삼킴.    - 그후 구토나 설사 등 소화기 증상은 보이지 않음.    - 변에서 헝겊 확인 안됨.    - 복부 방사선 및 초음파 진행함.  :  변으로 빠져나갔거나 위의 Fundus 나 Colon 에 있는 것으로 보임.     - 아이 사이즈에 비해 작은 크기의 이물이라 위절개 등으로 확인하지 않고 지켜보기로 함.      : 여아 중성화시 소장/대장 부위 가능한 만큼 확인해보기로 함.     3. 여아중성화     - 금식 진행하심.    - 질염때문에 넥칼라 착용한 이후로 평소보다 덜 먹음. 간식은 잘 먹음.     - 배변 상태 양호.     - 혈액 검사 : Cret (1.8)      : 보호자 상담 후 금일 수술 진행하고 SDMA 진행기로 함.     - TPR 양호    - 마취 유도 및 회복시 컨디션 양호.    - 수술 잘 진행되었고 수술 끝난 후 보호자님께 전화드림.      : 금일 저녁 7시 이후에 잠깐 면회오실 예정. 면회시간 안내되었습니다.      : 금일 저녁 면회 안오시고 내일 저녁 7시 이후 9시 이전에 퇴원예정.         잘 걷는지 확인해달라고 하셨습니다.      </t>
  </si>
  <si>
    <t xml:space="preserve">정재원                                  </t>
  </si>
  <si>
    <t>혈변, 식욕저하</t>
    <phoneticPr fontId="1" type="noConversion"/>
  </si>
  <si>
    <t xml:space="preserve">* 장안점 소개로 CT 촬영 위해 내원  * 20% 할인해주기로 되어있습니다~    CC : 복강종양    S  -5월 7일 : 양파섭취하고 약간 기력저하 있어 페토피아 내원   :: 빈혈 확인 (36%)   :: 1일입원하여 수액처치   :: 이후 중간중간 통원치료  -이후 설사 지속하고, 2일 전부터 혈액섞인 설사 / 식욕부진 동반  -원래 간헐적인 구토 있었으나 최근 더 심해짐  -기타 이물 가능성 없음  -2일전 영상검사 : 복강종괴 확인  -과거 췌장염 병력 있음  -신장결석 있어서 간헐적으로 신장수치 체크   -소변검사 한 적 없음  -6년전 중성화수술  -과거 파텔라수술  -원래 체중 3.5kg  -심비대 들은적 있음    O  -HCT(33%) TP(5.0) ALB(2.2) CRP(70)    [복부초음파, CT검사 by Hyuna]  Findings  1. 전반적인 간 크기 증가 및 에코 증가, 저에코성 결절 관찰됨 (6.1 x 5.4 mm) / CT에서도 동일한 저감쇠 결절이 좌측외측엽에서 관찰되며 더 작은 결절 3개 추가로 관찰됨  2. 췌장의 저에코성 변화 및 비후 (10.5 mm) 와 함께 pancreaticoduodenal LN의 종대와 인근 지방의 고에코성 변화가 관찰됨 / CT에서도 동일한 췌장의 비후 및 lymphadenopathy 관찰됨  3. 위장관 운동성 저하에 의한 위 및 소장 내 다량의 액체 저류, 부분적인 소장의 corrugation 관찰됨   4. 양측 신장의 피질 에코의 상승, 다발성 결석, 불규칙한 모양이 관찰됨  5. 중하복부의 약 6.3 x 3.9 cm 가량의 종괴 관찰됨, 내부의 혈류 반응이 관찰되고 경계가 명확하며 종괴의 앞쪽으로 작은 종괴들(최대 2.3 cm)이 연결성을 보이며 함께 관찰됨 / CT에서 맹장 내의 가스 음영이 종괴 내에서 관찰되는 것이 확인됨   6. Hepatic LN, Periportal LN 등의 종대가 관찰됨    Imaging Dx &amp; DDx  GI tract  - Cecocolic tumor with metastatic lymphadenopathy  - Gastroenteritis  Liver  - Infiltrative liver disease  - Metastatic nodules / Nodular hyperplasia  Pancreas  - Acute pancreatitis with focal peritonitis and reactive lymphadenopathy  Kidneys  - Chronic kidney disease  - Urolithiasis    A  -cecocolic tumor  -hemorrhagic anemia  -양측 신결석    P  -입원하며 빈혈 모니터링  -6월 11일 종괴적출 및 조직검사 예정  </t>
  </si>
  <si>
    <t xml:space="preserve">전진                                    </t>
  </si>
  <si>
    <t xml:space="preserve">S)  - 3일 전 구토 시작: 처음엔 음식물 같이 섞여 나옴   - 토요일 1회, 일요일 1회, 오늘 2회; 오늘은 노란물에 혈액이 약간 섞여 나온듯함   - 어제 오늘 장내 부글거리는 소리 느끼심  - 식욕은 양호하고, 변도 정상  - 사료 외에 간식은 안주시는 편, 토요일 토마토 급이 (원래 가끔씩 먹이시던 것)  - 주말 사이에 딱히 평상시와 다른 건 없었음 - 사료랑 주시는 간식들 외에 다른 것에 관심보이고 먹는 성격은 아님  - 몇개월 전 구토 경력: 원래 먹던 거 아닌 다른 거 먹고 바로 구토함  - 금일 데리고 오신 보호자분은 원래 보호자 아니고 누나분이 키우시는 아이라고 함 (보호자 중국분; 한국말 잘하심)    O)  - PE  : HR 216bpm, RR 30/min, BT: 39.0도  : 제대허니아  : 복부 촉진시 복압항진    - 혈검  : CRP 63    - 방사선  : 좌측신장결석    - 복초  : 양측신장결석, 방광 sludge    - 소변검사  : SG 1.043, pH 8  : Calcium oxalate crystal 다량    A)  - CRP 상승으로 보아 경미한 급성 위장염으로 판단됨  - 금일 검사상 소변 cytology 세균 확인되지 않았으나 pH 고려할때 추가 배양검사 고려됨    P)  - 위장염에 준해 3일치 내복약 처방  - 소변 배양검사 및 주기적 모니터링에 대해 꼭 원 보호자님께 전달해달라고 말씀드림  </t>
  </si>
  <si>
    <t xml:space="preserve">김주란                                  </t>
  </si>
  <si>
    <t xml:space="preserve">새코미                                  </t>
  </si>
  <si>
    <t>스켈링</t>
    <phoneticPr fontId="1" type="noConversion"/>
  </si>
  <si>
    <t xml:space="preserve">S)  1주전 유기견 보호소에서 데려오심.   보호소에서 검사 진행.  : 사상충 - 음성  : 항체검사 - good  : 접종 - 추가접종 all done  근무하는 병원 원장님이 치과치료를 싫어하셔서 본원으로 데려옴.   특이 증상 없음.     O)  - 피부소양증 있음.   - 치석 심하고, 치주염도 있고, 치방도 함께 발치필요.  - murmur G2   - 혈검 : NRF  - 흉방 : 폐야 지저분함.     A)  - 심장질환 가능성 있음.   - 스켈링 전 심초 하면 좋을듯 하나 일단 스켈링은 가능한 상황.  - 스켈링 전 전화로 예약 예정.    (스켈링 비용은 60~70정도. 50~60선으로 맞춰주기로)  </t>
  </si>
  <si>
    <t xml:space="preserve">박은경                                  </t>
  </si>
  <si>
    <t xml:space="preserve">- 식욕, 활력 양호 / 배변, 배뇨 양호  - V/D : None / 기침, 콧물 : None   - 전신 상태 양호  - 저녁 11시 부터 금식 완료    - T(38.6) / P(144) / R(36)    - 마취 도입 및 회복 양호  - 나이가 많아 수술부위 출혈 조금 많이 보임  - 치석이 많아 스켈링 진행 완료   : 치은염 거의 없으며, 치아상태 양호    - 잇몸약 7일분 bid 복용 / 구강소독 bid 진행 안내    - 익일 후처치 </t>
  </si>
  <si>
    <t xml:space="preserve">장가영                                  </t>
  </si>
  <si>
    <t xml:space="preserve">파파                                    </t>
  </si>
  <si>
    <t xml:space="preserve">김정엽                                  </t>
  </si>
  <si>
    <t xml:space="preserve">-10일전부터 4~5일간 발작  -이전 발작에 비하면 약한 편  -내복약 복용에 대한 정기혈검 진행    -혈검 이상없음  -간질환자라 투약중에도 발작증상을 보일 수 있습니다.  -내복약은 동일하게 처방하고, 간질 증상이 더 심해지면 약물변경 혹은 증량하겠습니다.    * 내복약은 내일 가져가실 예정  </t>
  </si>
  <si>
    <t xml:space="preserve">정지혜                                  </t>
  </si>
  <si>
    <t>유선종양</t>
    <phoneticPr fontId="1" type="noConversion"/>
  </si>
  <si>
    <t xml:space="preserve">7F역 귀,꼬리    1. 유선종양  - 양쪽 유두 각 4개씩 있는 아이임.  - 좌1, 좌3, 좌4  - 우2, 우3, 우4  작은사이즈의 유선종양 다수.  - 전적출 필요하나 심장병발견되어 일단 보류함.    2. 눈  - 좌안    ; 몇개월전부터 눈이 커지기 시작.    ; 충혈은 없음    ;  안압 :52    ; 수정체전방탈구    ; 실명  - 우안    ; 안압 : 22    ; 백내장    ; 시력 양호  - 안압관리     3. 항문낭염 의심된다고 함.   - 타병원에서 항문낭 짰을때 농같이 나왔는데 다른 처치는 안했다고 함.   - 외관상 특이사항없음   - 2주정도 후 내원해서 항문낭액 상태 보기로 함.    4. 운동불내성   - 청진상 심잡음 G3   - 기침은 없으나 오래전부터 reverse sneezing 있었음.   - 심장검사상 MVI. PHT, 1도 block 보임   - 추후 홀터 필요함.   - 심장약 투약 시작.    * 금일 보호자분 시간문제로 내일 오후 5시에 내원하여 결과상담 및 눈, 심장등 약처방하기로 함.    [심장초음파 by Hyuna]  Findings  1. MR : severe  2. MV remodeling : severe  3. TR : 4.4 m/s   4. 이완기능 저하 : stage 2  5. 수축기능 : 양호  6. LA 압력 증가 : mild  7. LA/AO ratio : 2.7  8. LVd/Ao ratio : 3.3  DDx  - Degenerative mitral valve disease   - Pulmonary arterial hypertension (severe)  Comment  - 사내공유-영상의학과 서류-심장초음파 자료 내 엑셀파일 참고  [안구초음파 by Hyuna]  Findings  1. OU 수정체 내 변성 (OS가 더 심함)  2. OS 유리체 변성  3. OS 유리체 부피 증가 (OD 1.79 / OS 1.94)  Imaging Dx &amp; DDx  - Cataract (OU)  - Asteroid hyalosis (OS)  - Glaucoma (OS)    </t>
  </si>
  <si>
    <t>술전검사</t>
    <phoneticPr fontId="1" type="noConversion"/>
  </si>
  <si>
    <t xml:space="preserve">  정상변 확인.    술전검사에서 탈수 확인되어 수액처치.  </t>
  </si>
  <si>
    <t xml:space="preserve">고구마                                  </t>
  </si>
  <si>
    <t xml:space="preserve">279,300원 결제완료-승희     구조자분이 데리고 오셨습니다.  몸무게는 진료실에서 같이 재주세요.//어제차트 확인.//    s) - 5/16부터 한달가까이 허피스 관련 항생제 계속 먹이셨는데 호흡기 증상은 지속됨      - 오늘부터 재채기 시 혈액성 삼출물 나옴      - 동구협에서 전염병 검사 안함      - 구토나 설사 증상 없음      - 어제까지 식욕, 활력 좋음. 오늘아침은 식욕 저하 소견 보임      - 구조 당시에도 기침 및 화농성 콧물, 양안의 눈꼽 증상 보였음         010-6207-4703 이 번호로 연락주세요 ! 데려오신분 전화번호 입니다.    o) - Alert. BCS 1/5 (Cachexia)      - BT 39.4C      - 청진상 no murmur      - delayed skin turgo. crt &gt; 2sec. pale mucous membrane      - FPV, FeLV Ag, FIV Ab 음성      - 오른쪽 비강내에서 혈액성, 점액성 삼출물. 왼쪽 비강내에서 화농성 삼출물 나옴      - 왼쪽 폐전엽의 폐침윤소견 보임      - 혈액 검사 결과: pcv 25%. PLT 19,000.       - 슬라이드 상, rbc agglutination 소견 보임      - 혈액 도말상, 혈소판 응집들 관찰됨. RBC 대소부동증 관찰되며, N/S와 1:1로 희석시에는 agglutination 거의 보이지 않음         p) - RBC agglutination 소견보이지만, 도말상 spherocyte 수의 증가가 명확하지 않고, 빈혈수치도 많이 낮지 않아 일단 3일동안 입원하면서 매일 폐렴, 상부호흡기 질환에 대한 대증치료진행.       - CBC 검사는 매일 진행하면서, 빈혈, 혈소판 수치 지속적으로 낮아질 시에는 IMHA 일가능성 높음      - 흉부방사선 검사는 2틀후에 진행.      - Feline anemia PCR 검사 의뢰  </t>
  </si>
  <si>
    <t xml:space="preserve">강민지*7                                </t>
  </si>
  <si>
    <t xml:space="preserve">S)  스켈링 &amp; 발치 1~2년전 진행.  지난달까지 사상충 예방.  추가접종 여부 확실치 않음.     다니시던 병원에서 스켈링은나이가 많아 안하는 것이 좋을것 같다고 하셨고, 치주염에 관한 내복약 처방받고 2일째 104 송곳니가 빠져서 내원하심.   치아 빠진 자리에 빈자리가 크게 발생.     O)  - 치석 심함.  - 치주염   - 104 빠진 자리는 봉합 필요함.  - 술전검사 : 특이사항 없음.     상담)  - 기본 스켈링 비용은 35만원 정도이지만,    마로의 경우 치과방사선 검사 및 발치, 치주염 치료가 필요하여 +a 가 많이 될 듯 합니다.   - 스켈링 할 때 남중도 고려해보실 예정.  - 내일 상담 후 순차적으로 진행될 예정이고, 내일 수술이 많아 저녁늦게 끝날 수 있습니다.  - 내일 다시 치과치료 비용 및 방법 상담 해주세요~         </t>
  </si>
  <si>
    <t xml:space="preserve">김영옥(ref.앙리)                        </t>
  </si>
  <si>
    <t xml:space="preserve">연우                                    </t>
  </si>
  <si>
    <t>횡격막탈장</t>
    <phoneticPr fontId="1" type="noConversion"/>
  </si>
  <si>
    <t xml:space="preserve">앙리 동물병원리퍼    S)  - 금일 순찰차에 치임  - 그 전까지 컨디션 이상 무    O)  - PE  : panting, cyanosis  : HR 120bpm, BT 39.1도  : BP 110mmHg  - 혈검  : Lactate 3.6  : HCT 61.2  - 흉방  : 횡경막 탈장 (우측)  : 전엽 및 좌측후엽 침윤소견    Dx. HBC  A)  - 외상에 의한 횡경막 탈장 및 폐출혈로 판단됨  - 내원 당시 cyanosis 심했으나 산소처치하며 점막 색깔 돌아옴    Tx.  : Fluid therapy N/S 유지  : Tranexamic acid 0.1ml/kg tid  : Vit. K 0.1ml/kg sc  : Fentanyl loading 4ug/kg (0.472ml) + CRI 4ug/kg/hr for 12hr(5.664ml in 120ml N/S for 12hr)     P)   - 밤사이 위험할 가능성 보호자께 설명드렸고, 위급한 상황시 바로 연락드리기로 함  - 수술 일정은 환자 안정화 상태에 따라 결정될 것; 마취 위험성 매우 높은 상태로 안정화한다고 하더라도 수술 위험성 큼  - 내일 CT 촬영 예정  </t>
  </si>
  <si>
    <t xml:space="preserve">강희애                                  </t>
  </si>
  <si>
    <t xml:space="preserve">쥬니어                                  </t>
  </si>
  <si>
    <t xml:space="preserve">[야간 by 박찬수]   - 밤사이 특이 사항 없음   - 설사 없었음    -----------------------  [주간]  - 설사 1회.식욕양호  - 혈검 : 전해질 불균형. 저알부민혈증. 백혈구 상승.     월요일 혈검 후 상태 양호하면 퇴원유무 결정.   </t>
  </si>
  <si>
    <t xml:space="preserve">채민석                                  </t>
  </si>
  <si>
    <t xml:space="preserve">치카                                    </t>
  </si>
  <si>
    <t xml:space="preserve">1. 항체검사, 남아중성화  - 식욕 활력 배변 배뇨 양호  - 금식시키고 오셨음    - 항체검사: CPV 6                  CDV 5  - 마취전 검사 양호    - castration 실시    - 내일 내원하여 술부 확인하기로 함  </t>
  </si>
  <si>
    <t xml:space="preserve">방채원(ref.강북)                        </t>
  </si>
  <si>
    <t xml:space="preserve">쎄지                                    </t>
  </si>
  <si>
    <t>활력, 식욕저하</t>
    <phoneticPr fontId="1" type="noConversion"/>
  </si>
  <si>
    <t xml:space="preserve">S)  - 방사선상 심비대 소견 듣고 심장정밀검사차 내원하심  - 활력저하, 식욕저하 (건사료는 거의 안먹고, 캔이나 사람음식은 그래도 먹으려고 함)  - 배변/배뇨는 양호    O)  - PE  : HR 180bpm, RR 36/min, BT 39.0도  : BP 120mmHg  : 좌측 Murmur G IV  - 혈검  : BUN 27, CREA 1.1  : D-dimer &lt;0.1    - 흉방  : VHS 12.1  : LA bulging      [심장초음파 by Hyuna]  Findings  1. MR : severe  2. TR : 3.72 m/s   3. 이완기능 저하 : stage 1  4. 수축기능 : 양호  5. LA 압력 증가 : severe  6. LA/AO ratio : 2.06  7. LVd/Ao ratio : 2.4    DDx  - Degenerative mitral valve disease   - Pulmonary hypertension    Comment  - 사내공유-영상의학과 서류-심장초음파 자료 내 엑셀파일 참고    Dx. MVI, PH  A)  - MVI에 의한 이차적 폐고혈압으로 판단됨  - 신장수치 모니터링 필요    P)  - 일주일 후 재검 (신장수치, 전해질, 방사선)    *proBNP 9,272  </t>
  </si>
  <si>
    <t xml:space="preserve">황정민                                  </t>
  </si>
  <si>
    <t xml:space="preserve">* 278,000원 결제완료 - 취소필요 시 결제영수증과 결제카드 필요한것 안내드림    -발작으로 응급내원  -부모님 집에서 며칠전 자가접종 후 데려옴  -사료 : 10알씩 하루 3번 먹였음 / 이유식(-)    -BT : 37.4  -BG : 21  -CDV(-)    Tx  -산소  -20% dex 1ml iv  -5%D/W  -이후 발작 소실되고 의식 돌아옴    DDx  -저혈당  -CDV(신경계)  -선천성 뇌질환  -접종  </t>
  </si>
  <si>
    <t xml:space="preserve">장미희                                  </t>
  </si>
  <si>
    <t xml:space="preserve">남아중성화수술    일주일후에 실밥제거합니다.   </t>
  </si>
  <si>
    <t xml:space="preserve">홍시연                                  </t>
  </si>
  <si>
    <t xml:space="preserve">쥴리                                    </t>
  </si>
  <si>
    <t xml:space="preserve">HR:162  BP:140    잦은 식후 구토증상으로 건강검진 진행    1. 단백뇨 100    - upc 검사필요함을 안내해드림. 추후 내원해서 진행하신다고 함.  2. 눈물부족 - 2016.7.17 재검   - 최근 아침 눈꼽이 많아졌다고 함.    - 일시적인지 진행성인지 확인위해 1개월후 눈물량 재검합니다.  3. 골반, 슬개골   - 약측 고관절(특히 우측) 및 슬개골 탈구   - 사이노퀸 캡슐구매하심 꾸준히 먹이세요  4. 전립선비대   - 중성화 필요합니다. 치석도 많아 조만간 스켈링하면서 중성화 함께 하길 권유.  5. 비장 mass - 2016.9.17 재검.   - 추적관찰합니다. 일단 3개월후 재검합니다.  6. 비소화기성 구토의 원인은 확인안됨   - 소화기성 질환 배제위해 내시경, CT 필요합니다.   - 상위검사에서도 문제없으면, 나쁜 식습관으로 인한 위장기능장애로 봐야할듯.   - 혹은 위장보호 약물을 처방해서 경과보는 것도 방법입니다.            - 증상 잦아지면 다시 말씀하신다고 합니다.    7. 영양불균형 걱정되어 컴플리비트 처방.                                                                                                                                                                                                                                                                                                                                                                                                                                                                                                                                                                                                                                                                                                                                                                                                                                                                                                                                                                                                                                                                                                                                                                                                                                                                                                                                                                                                                                                                                                                                                                                                                                                                                                                                                                                                                                                                                                                                                                                                                                                                                                                                                                                                                                                                                                                                                                                                                                                                                                                                                                                                                                                                                                                                                                                                                                                                                                                                                                                                                                                                                                                                                                                                                                                                                                                                                                                                                                                                                                                                                                                                                                                                                                                                                                  [복부초음파 by Hyuna]  Findings  1. 비장 실질 내 작은 저에코의 결절 (3.9 x 5.2 mm)  2. 전립선의 대칭성 비대     Imaging Dx &amp; DDx  - Splenic nodular hyperplasia  - Benign prostatic hyperplasia    Comment  - 비장 결절은 양성일 가능성이 높으나 크기의 변화를 확인하기 위한 초음파 재검이 추천됩니다.  - 현재 구토와 관련된 위장관의 이상 소견은 관찰되지 않습니다.  </t>
  </si>
  <si>
    <t xml:space="preserve">정경희(이솝 refer.)                     </t>
  </si>
  <si>
    <t>담석</t>
    <phoneticPr fontId="1" type="noConversion"/>
  </si>
  <si>
    <t xml:space="preserve">1. CT 촬영  - P/E   T 38.6, P 240, R 24   no murmur, no crackle.   BP (1#) : 110    - B/A   PCV 감소. WBC 증가   GLU 감소.    - 방사선   흉부 양호, 복부에 신장 결석, 담석 확인됨.    - 마취 후 CT 진행하였음.   - 저혈당 확인되어 GLU 투약.  - 마취 양호하게 잘 회복하였음. 마취 중 체온 36도로 낮게 측정되었으나 가온 진행하였고 회복 후 체온 38.6도로 회복한 것 확인 후 퇴원조치 되었음.    - CT 결과는 2-3일 뒤 나오며 자세한 내용은 담당의 선생님과 상담 추천드렸음.  - tramadol 주사처치 후 퇴원.     </t>
  </si>
  <si>
    <t xml:space="preserve">이은숙(ref.서울종합)                    </t>
  </si>
  <si>
    <t xml:space="preserve">돌쇠                                    </t>
  </si>
  <si>
    <t>빈호흡</t>
    <phoneticPr fontId="1" type="noConversion"/>
  </si>
  <si>
    <t xml:space="preserve">450,000원 결제하심     CC : 빈호흡    S  -1년전 다리수술 (대퇴골 탈구)  -결석도 있음  -2일전 산책을 좀 많이 하고 구토  -어제부터 빈호흡 발생  -오늘 의뢰병원 진료 : 폐수종 가능성  -최근 3일 기침  -HW prevent(+)    O  -no murmur  -T(38.4)  HR(156) RR(72)  -방사선 : 우측 흉수 및 우측 전엽 폐침윤  -혈검 : HCT(33) TP(5.9) ALB(2.4)  -흉수 : 혈액성    A  -hemorrhagic pleural effusion    DDx  1) trauma  2) tumor  3) cardiac dz...R/O 필요    P  -폐출혈 염두에 주고 입원치료  -호흡 안정화 되면 심초 및 CT    * 내일 3시 상담  </t>
  </si>
  <si>
    <t xml:space="preserve">389,800 원 수납완료.    CC : 진통제 과다섭취    S]  - 진통제(Advil) 20알 이상 삼킴. 먹은 지 20~30분.   - 구토 2회. 먹은 직후 &amp; 내원후.  - 알약은 안나오고 주황색 거품 구토만 있었음.     O]  - Mentation : Depressed  - MMC : brown  - BT(36.6), HR (180), RR(panting)  - BP : 98mmHg  - 혈액검사 : ALT (91)  - 뒷다리 운동실조있음. 비틀거림.      - Adbil : Ibuprofen 200mg tablet.   - 아세트아미노펜 독성용량 : 개 150mg/kg     : 2알만 먹어도 독성용량임.     Tx]  - 구토 처치 시도      : 1 회 - 주사기 이용하여 과산화수소수 강급 5ml - 구토 없음.     : 2 회 - Feeding tube 이용하여 강급 5ml - 구토 없음.     : 구토 없고 기력 급격히 감소됨.   - 흡착제 : Activated charcoal 2g/kg. 총 4g. 20ml 물에 희석하여 Feeding tube로 강급.  - O2 supply   - 수액처치 : N/S 90ml/hr for 1 hr.                     그후 45mg/hr for 1hr. -&gt; 2 fold 유지 중.   - Antidote :  N-acytylcystein 180mg/kg iv                    (희석해서 20분간 slowly iv)  - Vit C 30mg/kg  : 수액에 1 amp.  - Cimetidine 10mg/kg (0.2ml) iv inj.    : 6~8시간 간격 투여 예정- 간의 Cyt. P450 산화기전 방해 목적.     - 보호자 계시는 동안 활력 증가. 잘 걸어다님.     새벽 및 아침 식이 : 치킨캔 &amp; a/d 캔 자발있었음.   - 소변 2회 다량 있었음.     - 현재까지 비용 수납완료.   - 주간에 주치의 결정되며 주치의께서 혈액검사 등 필요한 검사 다시 진행할 수 있음 안내드림.  - 아침에 남자 보호자분 출근전에 면회하고 가심.   - 오전 10시 아내분께도 전화드림.     [주간]  - 전해질 : 양호  - HCT : 양호  - renal : 양호  - hepatic : 양호    Tx.  - fluid * 2 fold  - charcol 1회 투여  - 위장, 간 질환 준해 약처방.     P)  - 수액은 내일 maint 로 변경  - 신장수치 재검.     [ibuprofen toxicosis]  1. Ibuprofen also inhibits COX-1 enzymes, which can reduce the production of substances necessary for maintaining the normal gastric mucosal barriers, renal blood flow, and platelet aggregation.  2. Ibuprofen is highly protein-bound (90% to 99%).간대사,신장배설. 반감기 3.9 ~ 5.3 hours.  3. 투약용량 5 mg/kg/day   4. 증상  : gastric ulcers and intestinal inflammation, Renal insufficiency or failure, impaired hepatic function, hypoalbuminemia, stress or concurrent administration of glucocorticoids may increase the toxicity within 24 hours of ingestion  5. 독성  25~125 mg/kg Vomiting, diarrhea, hematemesis, abdominal pain, anorexia,a fatal gastric perforation  &gt; 175 mg/kg All of the above plus hematemesis, melena, polyuria or polydipsia,  oliguria, uremia, acute renal failure  &gt; 400 mg/kg All of the above plus seizures, ataxia, coma, shock  &gt; 600 mg/kg Death  6. 치료  - emesis, gastric lavage or enterogastric lavage may be useful. Administer multiple doses of activated charcoal (every six to eight hours for 24 hours)  - 2일간 2 fold fluid therapy    next 2days maintenance fluid therapy  - 신장 모니터링.   - 출혈모니터링    안녕하세요. 토토 담당 수의사 김수정입니다. 토토 현재 중독증상 발현 없고, 신장, 간, 출혈여부에 관련된 재검사상에도 아직은 특이사항 없이 잘 지내고 있습니다. 현재는 중독에 준한 치료 진행하고 있으며 혹시 치료 중 특이사항 있으면 다시 전화드리겠습니다. 그럼 면회전에 궁금하신 점 있으시면 전화주세요. 감사합니다.      </t>
  </si>
  <si>
    <t xml:space="preserve">새라                                    </t>
  </si>
  <si>
    <t xml:space="preserve">클로이                                  </t>
  </si>
  <si>
    <t xml:space="preserve">cc) 식욕부진  h) 2일전부터 친구 고양이 맡고 계심     구조 고양이 출신      데리고 올때부터 식욕부진(거의 안먹음)      어제부터 3회 구토      흰색 거품 구토     집에서도 기운없이 계속 누워만 있음     입에 문제 있다고 들으심      설사는 없음       s) depression      dehydration &gt; 7%      BCS 1/5      no murmur    @ 현재 상태가 많이 안좋은 상태이며  잘못될수도 있다 말씀드림  현재로서는 원인은 알수 없으며  입원해서 수액처치 하면서 검사해보자 말씀드림  @ 내일 12시경 담당선생님이 전화드리기로    </t>
  </si>
  <si>
    <t xml:space="preserve">정희영                                  </t>
  </si>
  <si>
    <t xml:space="preserve">건강5                                   </t>
  </si>
  <si>
    <t xml:space="preserve">CC: 구토, 설사    [S]  - 오늘 구조함    : 건강 1, 2, 3은 얼마 안 되어 사망, 4는 보호자가 입양  - 관련 동아리에서 구조하여 보살피고 있으며, 내일 영등포에 있는 병원으로 이동할 예정    : 해당 병원에서 무료로 가깝게 돌봐주신다며    : 가는 길에 죽을 수 있을 것 같아서 하루 입원하여 회복 후 이동 예정  - 고양이 분유 캔 15ml 먹인 후 구토 및 설사    : 먹인 것은 거의 구토한 것으로 보임    : 식이와 구토 및 설사가 시간차를 거의 두지 않음  - 눈에 고름이 있는 것은, 살펴본 수의사가 말하길 어미가 해줘야 하는데 안 해줘서 그렇다고, 보호자가 잘 닦아주라고 하셨다고 말함    [O]  - 탈수: 8% 정도  - 체온: 37.2도  - FPV 음성, CPV 음성, 지알디아 음성  - 노란색 악취성 설사  - 혈구검사: WBC 상승(17.5), HCT 41  - 전해질 검사: Na 163, K 6.1, Cl 138 로 모두 상승    : 탈수에 의한 것으로 의심  - 혈당검사: 386    : 혈액을 뽑기 전에 저혈당증 의심으로 인해 PO로 포도당을 2~3ml 급여하여 일시적 상승으로 보임  - 분변검사 진행: 나선균 4+ 이상    [A]  - 세균성 장염    [P]  - 탈수 교정을 위해 N/S 유지 2배  - Metronidazole 10mg/kg, Cimetidine 10mg/kg, Metoclopromide 0.5mg/kg  - 디펜디벤 0.5ml PO tid, 스멕타 0.5ml PO tid    - 내일 퇴원 예정  </t>
  </si>
  <si>
    <t xml:space="preserve">최유리*7                                </t>
  </si>
  <si>
    <t xml:space="preserve">1. 남아중성화(편측 잠복)    - 금식 확인함.   - 식이 : 닥터독 사료 먹이심.     (관절/위장/피부모질용 섞어서. 조단백질 24%이상 함량)  - 최근에 수술 앞두고 쇠고기 삶은것 먹이심.     O]  - 활력 양호. 청진 양호.   - 체온 38.5도  - 편측 잠복고환(피하 및 복강 사이 이동중)  - 앞니 유치 확인됨.   - 혈액검사     CBC : 특이사항 없음.    S.Chem : BUN 상승(39), ALT 상승(83)    : 고단백 섭취로 BUN 상승한 것으로 보임.   - 흉부방사선 : 특이사항 없음.     Sx by 이주영]   - 마취 유도 및 회복시 상태 양호.  - 편측 피하잠복으로 보여 주사마취 진행하에 수술 들어갔으나 복강내로 이동하여 개복진행함.  - 앞니 유치 발치(5개) : 주로 흔들리고 있는 것이라 서비스로 발치해드림.     P]  - 주사제 : Cefa, Famo, Tra IV BID  - 내일 밤 10시경 퇴원예정.    : 원래 그 시간에 퇴원 불가능하나 주치의 당직일이라 진행해드리기로 함.  - 내복약 3일분 및 피부 소독약 처방.     - 다음 내원 : 10/12(수) 실밥제거 예정.   </t>
  </si>
  <si>
    <t xml:space="preserve">- 마취 전 검사상 특이사항 없음.  - 중성화 진행  - 아이가 예민하여, 피하 봉합 후 Vetbond 적용.  - 집에서 소독 안내.  - 1주일 뒤 술부 체크.  </t>
  </si>
  <si>
    <t xml:space="preserve">김영규( 호. refer)                      </t>
  </si>
  <si>
    <t xml:space="preserve">머털이                                  </t>
  </si>
  <si>
    <t>좌측어깨부위MASS</t>
    <phoneticPr fontId="1" type="noConversion"/>
  </si>
  <si>
    <t>- 2시 30분 예약.    CC) 좌측 어꺠부위 mass   S) 좌측 상완외측에 10x10x5cm 가량의 mass. 유동성은 없지만 약간의 파동감 있음.지방종과 유사한 느낌.     작은 종양이 만져진 것은 오래전이지만 최근 6개월 사이에 급격하게 커짐.     기타 특이소견은 없음    BCS- 4/5. 복강과 흉강에도 2x2 cm 가량의 작은 지방종들 만져짐.     O) TPR- hypertension (180-220, systolic). 청진</t>
  </si>
  <si>
    <t xml:space="preserve">하슬기                                  </t>
  </si>
  <si>
    <t xml:space="preserve">무단                                    </t>
  </si>
  <si>
    <t xml:space="preserve">434,300원 선결제하심-정원    CC : 기력없음    S)  - 헛구역질을 일주일동안 지속함  - 사료도 거의 안먹음 / 물은 먹긴 먹음 그릇에 1/3이상정도 먹음  - 체중도 많이 빠짐  - 강아지가 집에 한번 있었음   : 그때 강아지 사료를 먹음  - 일반 캔사료는 먹었으나, 지금은 무엇을 줘도 안먹음  - 창문이 열렸었음 / 그때 밖에 나갔다 왔었음 (반나절정도)   : 10일 전쯤부터   - 구토 None / 기침, 콧물 : None  - 예민한 편 / 스트레스에 취약   - 배뇨 : 양호  - 변 : 조그맣고 토끼똥처럼 쌌음  - 접종 All done     O)  - Alert  - T(38.8) / P(156) / R(36)  - &gt;10% Dehydration, CRT &gt;1.5sec  - Jaundice : 눈, 귀, 배 전신적으로 나타남  - CBC : RBC(4.78) / HGB(7.7) / HCT(22.2) low  - S-chem : ALP(302), ALT(393) high  - Rad : NRF                                                                                                                                                                                                                                                                                                                                                                                                                                                                                                                                                                                                                                                                                                                                                                                                                                                                                                                                                                                                                                                                                                                                                                                                                                                                                                                                                                                                                                                                                                                                                                                                                                                                                                                                                                                                                                                                                                                                                                                                                                                                                                                                                                                                                                                                                                                                                                                                                                                                                                                                                                                                                                                                                                                                                                                                                                                                                                                                                                                                                                                                                                                                                                                                                                                                                                                                                                                                                                                                                                                                                                                                                                                                                                                                                                                  [복부초음파 by Hyuna]  Findings  1. 간 크기 증가 및 에코 상승  2. 신장 피질의 고에코성 wedge shape의 경색 관찰됨    Imaging Dx &amp; DDx  - Hepatic lipidosis  - Renal infartion      A&amp;P)  - Hepatic lipidosis  - 식이 급여가 중요 / 식이급여 a/d 캔 강급, 자발식이 없을시, 비강튜브로 강급진행 할 예정   : 식이 a/d 캔 + complivit  - 아이 상태상 충분히 잘못될수 도 있는 상태 인지  - 입원 기간 3-5일 진행하며, 탈수교정 및 임상증상 개선 및 자발식이 개선시 퇴원 진행예정  </t>
  </si>
  <si>
    <t xml:space="preserve">이정오                                  </t>
  </si>
  <si>
    <t xml:space="preserve">- 수술마친후 동물등록 안내.       1. 여아중성화    - 금식 확인함.  - TRP 양호.  - 혈액검사 양호.  - 흉부방사선 양호.    - 호흡마취 진행함.    : 마치 유도 및 회복시 컨디션 양호.    - 유치 발치 진행함.     : 앞니3, 위턱 송곳니1, 어금니2 - 총6개  - 유치발치시 비용추가됨 안내함.    - 회복후 보호자님께 전화드림.     카톡사진 전송해드림.          </t>
  </si>
  <si>
    <t xml:space="preserve">[주간 : 김영재]  - 배변 : 약간 무른 변 또는 정상변 봄  - CBC : WBC 27.4로 높음  </t>
  </si>
  <si>
    <t xml:space="preserve">S)  - 뚜렷하게 보이는 것은 어제 저녁시간대부터 증상이 보엿음   : 걷질 않고, 앉아만 있고  - 간혹 다리를 들면 부들부들 떠는 듯한 증상 보였음   : 미미하게 다리를 떨었음, 파행은 보이지 않음  - 식욕, 활력 약간 저하 / 배변, 배뇨 양호  - V/D : None / 기침, 콧물 : None    : 켁켁대는 기침은 가끔 함  - 돼지고기 수육 먹었음  - 어릴적에 심장약(?)을 먹었음 / 완쾌됐다고 함    O)  - Alert   - T(39.2) / P(144) / R(36)   - 복압 항진 (+) / 복통은 없음 / T1213L1 및 L67엉치뼈 척추압박시 통증(+)  - Rad : Aerophagia 관찰 / NRF / 척추사이공간 특이사항 없음  - CBC / S-chem : NRF  - cPL : (-)    A&amp;P)  - sus. 디스크 탈출증  - 방사선 촬영상으론 확실하진 않고, 디스크 확진을 위해선 MRI 촬영 진행 필요함 안내드림  - 증상의 급작스런 악화 가능성 안내드림  - 소염제 및 진통제로 증상완화 및 활력개선 여부 관찰    ** 6월 23일 (목) 디스크 재진   : 동물등록 신규 (내장)  </t>
  </si>
  <si>
    <t xml:space="preserve">곽소영(ref.보광AH)                      </t>
  </si>
  <si>
    <t xml:space="preserve">마가렛                                  </t>
  </si>
  <si>
    <t xml:space="preserve">자궁축농증과 복강내 mass가 있어서 정확한 상태와 복강 mass의 기원을 찾기위해 CT 촬영차 내원         &lt;histiry&gt;    - 그동안 아팠던 적은 없었던 아이    - 올초에 생식기에서 삼출물이 나와서 병원방문시 자궁축농증과 복강내 mass가 있다는 소견을 들으심    - 혈액검사상 간수치의 매우 심한 상승이 있어서 쿠싱검사도 진행했는데 쿠싱으로 나와서 쿠싱약도 복용중이심    - 자궁축농증의 경우는 나이가 많아 내과적으로 관리하자고 말씀들으심    - 어제 현교수님께 다시 진료를 받았는데 자궁축농증의 경우는 수술하셔야한다고 말씀들어서 본병원에 내원하심    - 쿠싱의 경우는 일단 정상으로 나와서 약은 중단해보자 말씀들으심    본원내원    - 혈액검사상 혈당수치 약간 낮음(60~70)    - 그외에는 특이소견 없음    - 전해질 정상    - 혈압 : 150                                                                                                                                                                                                                                                                                                                                                                                                                                                                                                                                                                                                                                                                                                                                                                                                                                                                                                                                                                                                                                                                                                                                                                                                                                                                                                                                                                                                                                                                                                                                                                                                                                                                                                                                                                                                                                                                                                                                                                                                                                                                                                                                                                                                                                                                                                                                                                                                                                                                                                                                                                                                                                                                                                                                                                                                                                                                                                                                                                                                                                                                                                                                                                                                                                                                                                                                                                                                                                                                                                                                                                                                                                                                                                                                       [복부초음파, CT검사 by Hyuna]  Findings  1. 흉부 입구의 기관 허탈 (50%) 및 흉부 기관의 허탈 (34%)  2. 담낭 내 결석 (6.4 mm) 및 슬러지  3. 간 비대(에코 정상), 우측엽의 작은 고에코 결절 (6.9 mm)   4. 양측 신장의 피질 에코 증가 및 불규칙한 변연, 다발성 낭포, 작은 결석들 관찰됨  5. 양측 부신 종대 (좌측 후극 21.2mm, 우측 후극 8.8 mm) 및 부근의 림프절 미약한 비후  6. 양측 자궁 확장 (약 1cm)  7. 췌장 좌측엽 끝부분의 약 1cm의 등감쇠 결절    Imaging Dx &amp; DDx  - Tracheal collapse, Bronchial collapse  - Cholelithiasis  - Adrenal gland tumor with reactive lymphadenopathy  - Uterine complex  - Chronic kidney disease / Urolithiasis  - Steroid hepatopathy, Hepatic nodular hyperplasia  - Pancreatic tumor (insulinoma) / Nodular hyperplasia    수술을 어떻게 할지, 어떠한 추가적인 검사를 진행할지여부에 대해서 수요일날 다시 말씀나누기로 함    </t>
  </si>
  <si>
    <t xml:space="preserve">귀리                                    </t>
  </si>
  <si>
    <t>폐침윤</t>
    <phoneticPr fontId="1" type="noConversion"/>
  </si>
  <si>
    <t xml:space="preserve">금일비용 일주일 뒤 실밥제거 하러 오실때 결제하신다고 하십니다 - 그림    등쪽부위 mass 제거하기 위해 내원하심    - 혈액검사상 특이소견은 없음    - 흉부방사선상 폐야의 전반적인 지저분한 침윤양상이 관찰됩니다    - MCT가 의심되는 상황이라 폐의 전이여부를 고려해야합니다.    - CT 말씀드렸으나 일단 원치않으십니다.    등과 옆구리의 종괴 2개 제거후 금일 퇴원합니다.  일주일후에 실밥제거하러 오세요  </t>
  </si>
  <si>
    <t xml:space="preserve">국민혜                                  </t>
  </si>
  <si>
    <t xml:space="preserve">- 컨디션/식욕, 배변/배뇨 모두 양호  - 금일 남아중성화    - PE  : HR 180bpm, RR 36/min, BT 38.8도    - 혈검  : ALP, ALT 경미한 상승    PM2:50 (by 안)  Sx) Castration (open technique)  - No remarkable events    - 마취 회복 잘됨    - 주의사항 안내 후 퇴원  : 내일 8pm 후처치 예약  </t>
  </si>
  <si>
    <t xml:space="preserve">400,000원 선결-승희    - 식욕, 활력 양호 / 배변, 배뇨 양호  - V/D : None / 기침, 콧물 : None     - 금식 10시부터 진행 완료    - Alert  - T(39.4) / P(168) / R(36)  - Rad : NRF  - B/A : NRF    - 마취 도입 양호 / 회복 양호  - 특이사항 없음    [담당의 인계]  - 중성화 후 주의사항 출력본 + 내복약 의국에 보관중  - 수납완료 / 퇴원 진행 바랍니다.  </t>
  </si>
  <si>
    <t xml:space="preserve">유다정                                  </t>
  </si>
  <si>
    <t xml:space="preserve">흰쌀                                    </t>
  </si>
  <si>
    <t>복부통증</t>
    <phoneticPr fontId="1" type="noConversion"/>
  </si>
  <si>
    <t xml:space="preserve">* 600,000원 선납하심 (30씩 2회)    S)  - 오늘 아침(11시)에나와 2차례 잡아 당기심.     (30~40cm 가량의 실)  - 구토, 설사 등의소화기 증상 없었음.식욕 약간 감소.  - 오늘 아침 잘 먹음.   [북악검사]  - 우측 복부 통증  -  위 장 액체 저류있음. 쉐도잉 있어 선 이물 의심하심.    특히 유문부~십이지장 넘어가는 부분.   - 선형이물이 확실하여 응급수술로 24시 병원으로안내해주심.     O)  - no murmur  - 혈검상 특이사항 없음. (mild dehydration)  - 방사 : 선형이물 확인 안됨            : 심장 모양변형 소견 있음. (좌심 종대 의심)  - 초음파 : 십이지장 corrugation 관찰됨. 선형이물 있을 가능성 있으나 특이적이지 않음.   - 심초 : 빈맥, 이완장애 관찰되나 심박수가 많이 빠른 상황이기 때문에 재검 필요.  - ProBNP : negative    OP)  - 선형이물 확인안됨.  - 장간막림프절 종대 및 peyer's patch 종대 확인되어 조직검사 진행.     P)  - 5일간 입원치료 (대략 200만원정도 예상됨)  - 1일 NPO 후 유동식 급여 예정.   - 아이 컨디션 좋아지는데로 심초재검 진행해보기로.     </t>
  </si>
  <si>
    <t xml:space="preserve">이재춘(태양ah)                          </t>
  </si>
  <si>
    <t xml:space="preserve">더미                                    </t>
  </si>
  <si>
    <t xml:space="preserve">420,800원 수납 완료.  CC) 유선종양 수술  S)  - 유선 전반적으로 다량의 유선 종양 존재    O)  - X-ray : 특이사항 없음.  - Chemistry : ALT증가,  - CBC : WBC 상승, PCV 감소, PLT 증가  - Electrolyte : Cl 감소  - D-dimer : 0.1  - Lactate : 4.8(증가)    P)  - 마취 전 검사상 Lactate 증가.  - 지금 상황에서 마취 위험성 높음.  - 내일 Lactate 검사 후 수술 여부 결정.  - 전이 평가는 내일 수술 전에 진행하기로(보호자분과 통화 후)  - Lactate 높을 시 원인 찾은 후 치료 예정.  - 금일 입원 처치      </t>
  </si>
  <si>
    <t xml:space="preserve">엄제이(ref.쓰담쓰담)                    </t>
  </si>
  <si>
    <t>복숭아씨섭취</t>
    <phoneticPr fontId="1" type="noConversion"/>
  </si>
  <si>
    <t xml:space="preserve">S) 오늘 오전 8시경에 먹었음. 먹고 바로 병원에 갔음. 보호자 분이 바로 구토유발 시켜달라고 하심. 구토물에 아무 것도 나오지 않음.   특별한 증상 보이지 않음.  2년 전에 복숭아씨 먹고 구토 유발해서 다 나왔었음.     O)  1. P/E  - 청진 시 no murmur, no crackle.  - 복부 촉진 시 NRF    2. B/A  - CBC : NRF  - S/C : NRF    3. X-ray   - 흉부 : NRF  - 복부 : 위내 뚜렷한 이물은 확인되지 않지만, 유문부 근처 2cm 가량의 radiolucent한 음영 확인됨.    4. US  - 일반 복부 초음파에서 이물 확인되지않아 hydrosonography 실시하여 이물 확인됨.                                                                                                                                                                                                                                                                                                                                                                                                                                                                                                                                                                                                                                                                                                                                                                                                                                                                                                                                                                                                                                                                                                                                                                                                                                                                                                                                                                                                                                                                                                                                                                                                                                                                                                                                                                                                                                                                                                                                                                                                                                                                                                                                                                                                                                                                                                                                                                                                                                                                                                                                                                                                                                                                                                                                                                                                                                                                                                                                                                                                                                                                                                                                                                                                                                                                                                                                                                                                                                                                                                                                                                                                                                                                                                                                                                               [복부초음파 by Hyuna]  Findings  - 유문부에 정체되어 있는 약 2 x 1 cm 의 둥글고 strong shadowing artifact를 나타내는 이물 관찰됨    A) 위내 이물  - 이물 제거 위해 내시경 실시하였고, 제거 하였음.   - 내시경 진행 후 위장관 재스캔 했을 때 위 내부의 경미한 점상출혈점 확인됨. 이물에 의한 경미한 위벽 손상 있는 것으로 생각됨.  - 마취 회복 양호하여 경구 약물로 대체하여 퇴원조치 하였음.    Rx)  - Sucralfate 3ml bid po  - 베스타제  - Famotidine 0.5mg/kg BID PO    P) 의뢰병원으로 내원.    [쓰담쓰담 원장님께 전화로 내시경으로 이물제거하였음을 알려드렸습니다.]    보호자 분 메일  nanhobc@naver.com : 검사결과 송부.  </t>
  </si>
  <si>
    <t xml:space="preserve">남경진                                  </t>
  </si>
  <si>
    <t xml:space="preserve">알랙산더                                </t>
  </si>
  <si>
    <t xml:space="preserve">엄영옥(ref.대학로)                      </t>
  </si>
  <si>
    <t xml:space="preserve">S)  1주전에 동거견이 사망.  간헐적 기침증상 보이다가 오늘 아침부터 호흡이 안좋아짐.   오늘 고구마만 조금 먹고 식욕감소.     사료를 먹으면 소양증.   밥+두부  황태+밥 급여해주심.   소고기는 괜찮음.     O)  - BT normal  - RR 66/min  - Lact 3.8  - CRP 83 (high)  - D-dimer 6.0 (severe)  - 의뢰병원결과에서 alb, HCT 결과 이상해서 다시 체크 결과 양호함.   - 방사 (의뢰병원) : 우측전엽폐침윤 / 좌측 lobar sign                            : 외측상에서 좌심, 우심비대 의심.     A)  - 혈전수치 높은 상태로 갑작스런 사망 가능한 상태.  - 일단 폐렴에 준해 치료하면서 폐수종 병발여부 및 심장상태 검사 및 모니터링 예정.    P)  - 방사선 / D-dimer / CRP / 전해질 재검 예정.   </t>
  </si>
  <si>
    <t xml:space="preserve">김달희(ref. 수호천사)                   </t>
  </si>
  <si>
    <t xml:space="preserve">웬디                                    </t>
  </si>
  <si>
    <t>@ am 2:00  &lt;U/S&gt;  Rt Kd pelvis 0.93 x 1.35 (cm)  Lt Kd pelvis 0.73 x 0.7 (cm)    * Lt Kd cortex hypoecoic mass 0.27 x 0.33    @ AM 6:00  &lt;U/S&gt;  Rt Kd pelvis 0.51 x 1.24(cm)  Lt Kd pelvis 0.42 x 0.84(cm)    * Lt Kd cortex hypoechoic mass 0.28 x 0.63    @ 가</t>
  </si>
  <si>
    <t xml:space="preserve">항체검사    - 파보 : 6    - 홍역 : 6  항체형성 양호합니다.  채혈하는김에 혈액검사 진행합니다. 검사결과는 양호    다음주 화요일 남아중성화수술 진행예정입니다.   </t>
  </si>
  <si>
    <t xml:space="preserve">박희진                                  </t>
  </si>
  <si>
    <t xml:space="preserve">500,000원 수납 6/25  (30만원 승희 + 20만원 찬수)    cc) 호흡곤란  h) 3년전쯤 이첨판 폐쇄부전증이라는 진단을 받음      강동구 해태 동물병원 다니셨다가 최근에 종로구로 이사오심      "베트메딘"이라는 약만 처방받으셔서 꾸준히 먹이고 계심      심장으로 인한 증상을 보인적은 없다고 함      평소에 가끔씩 캑캑 거리는 증상은 있었다고 함      오늘 저녁부터 호흡 힘들어 하는 증상    s) RR 60      cough      murmur      clakle     o) 방사선 검사 - 심비대, 폐침윤    @ 보호자분께 심장문제로 인한 폐침윤 상태로 호흡곤란상태라 말씀드리고 산소 처치 및 이뇨제 처치 하기로 함  -----------------------------------------------    녹내장 - 코솝 bid 유지. (안압 측정필요)   : 안압 정상 : 부분적으로 각막 부종 보임. (원래 있었던건지 확인 필요)   : 각막궤양 없음.   신장수치 상승 (BUN, IP 상승)  방사    : 폐혈관확장, 좌심비대, 기관지침윤, 좌심방위쪽 종괴의심      신장결석 / 방광결석 / 위 우측 종괴의심 음영.   : 종괴 확인 위해 CT 검사 필요함.   심초   : 좌심 확장 (severe) / La Ao ratio 2.2 / 우측 확인 불가.   : 복초 불가. (후에 진정하에 검사 필요)   : 심전도상에 이상 발견되어 홀터 심전도 검사 필요함.    ** 비용부담 있으시어 이 이후 검사는 단계별로 진행할 예정.  전에 다니시던 병원으로 가실 의향도 있으시어 원하시면 검사 기록 드린다고 말씀드림.   일단 최소 3일 입원 안내.     ** 내일 전해질, 신장수치 검사 예정.   ** 내일 채혈해서 월요일에 SDMA, ProBNP 꼭 보내주세요.           </t>
  </si>
  <si>
    <t xml:space="preserve">CC : 구강종양    S  -오늘 아이가 혀를 빼물고 있는 것 발견  -입안에 혹이 있음    O  -입안을 가득 채운 cyst  -양측 턱 부종  -심한 구취  -혈검    A  -ranula    P  -비용 : 50~60만 + 입원비 / 부종부위가 넓어서 추가비용 들어갈 수 있음  -보호자께서 수술 원하시나 비용부담으로 어려워하심  -일단 수술 대비하여 입원시키고 아원장님과 상의 요청하심  </t>
  </si>
  <si>
    <t xml:space="preserve">김정미                                  </t>
  </si>
  <si>
    <t xml:space="preserve">보들                                    </t>
  </si>
  <si>
    <t>묽은변</t>
    <phoneticPr fontId="1" type="noConversion"/>
  </si>
  <si>
    <t xml:space="preserve">S)  - 첫 생리 4월 말 이후부터 정상변과 묽은변 번갈아가며 나타나기 시작했고, 며칠전부터 묽은 변 양상이 조금 더 심해짐  - 변은 하루 1-2회, 이틀에 1회 볼때도 있음  - 어제는 하루 2회 봤고, 한번 볼때 형태 거의 없는 묽은 변 3번 연달아 확인; 구토는 없음  - 구충제 먹은 이후에 나타난 양상 같기도 함  - 컨디션, 식욕은 조금 떨어진 듯함  - 생리 전 분변검사 하신 적 있으나 그때는 건강하다고 얘기 들으심  - 항문 옆 허벅지 뒤쪽에 탈모 발견 (수요일 처음 관찰)  - 금일 분변검사 권장드렸으며, 보호자분께서 검진차 기본 혈검 진행원하셔서 CBC, 혈청 10항목 진행    O)  - PE  : HR 180bpm, RR 36/min, BT 38.8도  : 복부촉진시 복압항진  : 허벅지 뒤쪽 원형 탈모 및 가피 확인됨   - 혈검  : 특이소견 없음  - 분변검사  : 구균 비율이 경미하게 감소한 상태, 그 외 감염균 확인되지 않음    A)  - 장내 세균총 경미한 불균형 확인; 스멕타 3일분 및 프로맥스 처방하여 증상 호전여부 관찰 --&gt; 증상 호전 없거나 악화시 추가 검사 필요  - 탈모: DTM 가능성 있어 금일 배양진행      P)  - DTM 검사 결과 나올때까지 진균제 연고 발라주실 것; 핥지 못하도록 칼라 착용  - 3일 후 안부전화   - 중성화 고려중이시어 현 증상 개선 후 컨디션 회복하면 두번째 발정 전 수술 진행하실 것 권장  </t>
  </si>
  <si>
    <t>낙상</t>
    <phoneticPr fontId="1" type="noConversion"/>
  </si>
  <si>
    <t xml:space="preserve">보호자분이 자고 일어나서 아이를 봤는데 잘 움직이질 못하고   몸을 만져보니 등이나 목쪽이 굳어 있었다고 하심.. 낙상 의심 하심    s) - 오늘 아침에 조이가 목이 좀 굳어있고, 허리는 좀더 휘어인걸 확인하심.       - 평상시랑 다르게 침대 steper에 오르지 못하고 뒷다리를 약간 드는 증상 확인하심.       - 이전에 이런증상이나 경련이나 발작 증상 보인적 없음      - 2년전에 양쪽 백내장 진단받으심.       - 최근에 식욕, 활력 양호      - 최근에 구토, 설사 증상 보이지 않음      - 기침이나 운동실조 증상 보이지 않음    o) - BCS 2.5/3      - Alert      - 청진상 no murmur      - HR 102. BT 38.9C. crt &lt; 2sec      - 양안의 성숙백내장      - 신경계 검사 결과, 앞/뒤 사지의 신경반사 지연 없음.       - back pain 소견 보이지 않음      - neck flexion/extension시, 통증반응 보이지 않음. 관절가동성 제한 없음      - 보행시, 사지 lameness 소견 보이지 않음.       - 양쪽 슬개골 intact      - 양쪽 고관절 가동성검사시, 통증반응 보이지 않음      - 엑스레이 검사상, 골절이나 ivdd 의심부위 관찰되지 않음      - 혈액검사상, NRF    P) - 원내에서 신경계 및 정형외과 검사 및 보행검사시, 특이적인 소견 보이지 않으므로, 일단 관절영양제 복용 및 양쪽 백내장에 대해서 항산화제제 복용 추천됨 말씀드림      - 추후에 사지 강직이나, 경련, 발작 등과 같은 신경계증상 보일시에는 mri 촬영 필요함 말씀드림    </t>
  </si>
  <si>
    <t xml:space="preserve">박슬아                                  </t>
  </si>
  <si>
    <t xml:space="preserve">다래                                    </t>
  </si>
  <si>
    <t xml:space="preserve">CC : 구토, 설사    S  -지난주 구토 1회  -어제부터 구토, 설사  -오늘도 구토, 검은 설사  -사료 : 일반사료 / 항상 시저, 치킨캔 섞어줌 . 간식(소고기, 뼈다귀, 고구마)  -올해 2회 발정    O  -경미한 신체 냉감 / BT(37.9)  -복통(-) / no murmur  -혈검 : HCT, Alb 상승 / CRP(66) / cPL(-)                                                                                                                                                                                                                                                                                                                                                                                                                                                                                                                                                                                                                                                                                                                                                                                                                                                                                                                                                                                                                                                                                                                                                                                                                                                                                                                                                                                                                                                                                                                                                                                                                                                                                                                                                                                                                                                                                                                                                                                                                                                                                                                                                                                                                                                                                                                                                                                                                                                                                                                                                                                                                                                                                                                                                                                                                                                                                                                                                                                                                                                                                                                                                                                                                                                                                                                                                                                                                                                                                                                                                                                                                                                                                                                                                                                   [복부초음파 by Hyuna]  Findings  1. 담낭 내 점액성 슬러지  2. 위, 소장, 대장의 전반적인 확장 및 내부의 액체 저류, 운동성 저하 관찰됨    Imaging Dx &amp; DDx  - Severe gastroenteritis    A  -소장~대장 전반에 걸친 gastroenteritis &amp; ileus    P  -입원치료 진행합니다.  -내일 복초 재검    * 금일 진료비 수납완료  </t>
  </si>
  <si>
    <t xml:space="preserve">최원석                                  </t>
  </si>
  <si>
    <t>발치</t>
    <phoneticPr fontId="1" type="noConversion"/>
  </si>
  <si>
    <t xml:space="preserve">466,000원 결제하심 - 기호연         5차접종은 타병원에서 진행함.  항체검사는 안됨.    귀진드기 완치되었는지 체크해주세요.  옷 보관함에 있습니다.    수술전, 후 전화드리기로 함.    상악 송곳니2개, 어금니 2개, 앞니 4개 발치 함께 진행.    내일 오전 11시 퇴원예정.    퇴원후 월요일 후처치, 토요일 발사 안내드림.  수술 후 문자 남겨주세요  </t>
  </si>
  <si>
    <t xml:space="preserve">함민아                                  </t>
  </si>
  <si>
    <t>분만</t>
    <phoneticPr fontId="1" type="noConversion"/>
  </si>
  <si>
    <t>- 5:50분 쯤에 양수 터진 후 내원  - 2시간 분만지연 / 자견 3마리 확인    - Rad : 태아머리가 자궁입구부분에 있지 않고 반대편에 존재 / 머리크기 &gt; 골반강    - T(37.7) / P(178) / R(42)  - 혈압 : 115     - 중성화는 2-3 개월 후 진행 할 예정    - 분만 후 관리    : 아이들 모유 섭취하게 관리 필요 / 인공포유 분말 : 따뜻한 물 1:2 비율 / 체중 115g당 30ml 급여 안내  - 수</t>
  </si>
  <si>
    <t xml:space="preserve">평이                                    </t>
  </si>
  <si>
    <t>발치</t>
    <phoneticPr fontId="1" type="noConversion"/>
  </si>
  <si>
    <t xml:space="preserve">- 식욕, 활력 양호 / 배변, 배뇨 양호  - V/D : None / 기침, 콧물 : None   - 전신상태 양호    - Alert  - T(38.6) / P(180) / R(36)  - No murmur / No crackle    - 마취 도입 양호  - 스켈링 / 양측 유치송곳니 2개, 우측 유치 작은어금니 2개 발치  - 마취 회복 양호    - 스켈링 후 주의사항 안내 / 내복약, 구강소독 bid 적용 안내드림   </t>
  </si>
  <si>
    <t xml:space="preserve">박보경                                  </t>
  </si>
  <si>
    <t xml:space="preserve">아담이                                  </t>
  </si>
  <si>
    <t xml:space="preserve">  - 내일 상담 : 오후7시.     1. 분양 상황 : 가정 분양. 2년전 분양.      - 생일 2016년으로  잘못 입력되어 수정함.     2. 접종 상황  - 종합 접종 하심.  - 사상충 하고 계심. 작년에 마지막으로 진행.     3. 다리 상태.  s)  - 어제 집나가서 오늘 아침에 발견하심.   - 왼쪽 앞발 들고 있음.  - 피부 상처는 안보임.   - 집에 돌아온 후 식욕, 활력 양호.  - 사이언스 다이어트 건사료. 물 잘먹음.  - 약간 흥분상태. 꼬리 계속흔들고, 호흡빠름.     o)  - 신체검사     왼쪽 앞발목 부위 통증.     피부 상처는 없음.       치아 상태 양호.     19:30] T : 39.5, T 210, R 162 (panting)     21:30] R 156     24:00] R 96, T 38.8  - 방사선     Lt. Radius Fx. (distal part, transverse fx.)     Lt. Carpal Luxation. (radius/ulnar/proximal carpal dislocation)     우측 폐엽 침윤 있음.  -  밤12시 흉부방사선 : 우측 폐엽 침윤 상태 그대로 유지됨.   - 혈액검사 : 특이사항 없음.     a) Lt. Radius fx. &amp;  Lt. Carpal Luxation.    p)  - 수술 필요성 및 수술 방향 보호자께 설명드림. (서원장님)     1) radius fx. 부분 고정 및 인공인대         (pin, plate 및 외고정법,  외고정법 불가함 설명)     2) 관절 고정술     3) amputation  - 입원하여 호흡 및 폐침윤양상 모니터링.     6시간 후(밤 12시) 흉부방사선 촬영 예정.  - ICU 입원, 산소공급.   - 트라넥삼 1ml/kg iv slowly.  - 톨페딘 4mg/kg po sid     - 내일(6/27) 오후 7시 서원장님과 수술상담 예정.     </t>
  </si>
  <si>
    <t xml:space="preserve">김진선(ref.해)                          </t>
  </si>
  <si>
    <t xml:space="preserve">1. 림프종 진단  S) 집에서 잘 지냈음. 혈뇨 더이상 보지 않음. 큰 이상 없음.    O)  1. P/E   - bilat. Submandibular : 0.8x0.8cm   - Rt. inguinal L/N : 2.1x2.6cm   - Bilat. popliteal L/N : 0.7x0.7cm    2. B/A  - CBC  - S/C  - blood smear : no toxic         seg 83, lym 12, mono 0, band 5 no toxic ( 1% reactive lym)                                                                                                                                                                                                                                                                                                                                                                                                                                                                                                                                                                                                                                                                                                                                                                                                                                                                                                                                                                                                                                                                                                                                                                                                                                                                                                                                                                                                                                                                                                                                                                                                                                                                                                                                                                                                                                                                                                                                                                                                                                                                                                                                                                                                                                                                                                                                                                                                                                                                                                                                                                                                                                                                                                                                                                                                                                                                                                                                                                                                                                                                                                                                                                                                                                                                                                                                                                                                                                                                                                                                                                                                                                                                                                                                                                      [복부초음파 by Hyuna]  Findings  1. 복강 내 림프절 종대, 전이 관찰되지 않음  2. 양측 신장 실질의 석회화  3. 방광 벽 비후, 내벽 증식 및 결석사    Imaging Dx &amp; DDx  - Nephrocalcinosis  - Cystitis  - Urolithiasis    4. IDEXX cytology 및 ICC staining 의뢰.    A) lymphoma G2  - 림포마 환자로 ICC 결과에 따라 예후는 달라질 수 있음.   - L-CHOP protocol로 진행 예정.  - 우선 방광염에 준한 약 1주 복용 추가적으로 하고 항암 진행하기로 함.   - 방광세척 진행.    ** ICC 비용은 8월에 청구 예정!!  </t>
  </si>
  <si>
    <t xml:space="preserve">조승엽                                  </t>
  </si>
  <si>
    <t xml:space="preserve">까꿍이                                  </t>
  </si>
  <si>
    <t xml:space="preserve">- 식욕, 활력 양호 / 배변, 배뇨 양호  - V/D : None / 기침, 콧물 : None   - 전신상태 양호  - 금식 진행 완료    - Alert  - T(38.8) / P(158) / R(36)  - B/A : NRF    - 마취 도입 양호 / 회복 양호    - 퇴원진행    : 중성화 후 주의사항 안내   : 익일 후처치 진행 안내    ** 10월 10일 (월) 실밥제거    </t>
  </si>
  <si>
    <t xml:space="preserve">박진아                                  </t>
  </si>
  <si>
    <t xml:space="preserve">굴비                                    </t>
  </si>
  <si>
    <t xml:space="preserve">1. 남아중성화  - 금식하였음    - 마취전검사: WBC 다소 높음  - castration 실시  - 마취 잘 깨어났음    - 내일 오후12시 오셔서 술부 재진 예정  </t>
  </si>
  <si>
    <t xml:space="preserve">방성태(ref.서울종합)                    </t>
  </si>
  <si>
    <t>기침,실신</t>
    <phoneticPr fontId="1" type="noConversion"/>
  </si>
  <si>
    <t xml:space="preserve">CC: 기침    S  -3년전 자궁축농증(?) 수술  -2~3개월전 부터 기침  -흥분하면 강직 + 실신  -의뢰병원에서 내복약 처방  -1달전 다시 쓰러져서 의뢰병원 진료   :: mild anemia, mild hypoalbuminemia, HW(-)  -최근에 다시 기침  -예방접종(-) / HW prev(-)  -Diet : 주로 간식 위주 / 고기, 생선  -PUPD(+)  -스트레스 받으면 혈뇨 / 결석 있다는 얘기도 들었음  -오늘 병원오는길에 설사 / 내원 후 수양성 설사    O  -HR(156) / murmur G5  -HCT, Alb 정상  -UA : RBC(++) / 뇨단백(4+)  -방사선 : 심비대(ICS 4.5), 기관거상    [심장초음파 by Hyuna]  Findings  1. MR : moderate  2. TR : 3.64 m/s   3. 이완기능 저하 : stage 3  4. 수축기능 : 양호  5. LA 압력 증가 : severe  6. LA/AO ratio : 2.5  7. LVd/Ao ratio : 3.2 (NT-proBNP가 1500 pmol/l 이상인 경우 CHF 초기)    DDx  - Degenerative mitral valve disease   - Pulmonary hypertension    Comment  - 사내공유-영상의학과 서류-심장초음파 자료 내 엑셀파일 참고      A  -MVI, ISACHC-2 / PH / systemic hypertension  -뇌질환 가능성 배제는 안됨  -고지혈증  -방광염  -설사는 식이 영향인듯    P  -심질환에 대한 내복약 투약 시작 : pimo 보류  -방광염에 대한 항생제 투약 후 소변검사 재검  -설사에 대해 후라베린 처방 : 3ml bid  -저염 및 저지방식으로 전환 / cardiac trial  -체중감량 (목표 6kg)  -HG(보호자 요청)    * 의뢰병원 연락드림    * 7/5 3시 예약 : 혈압  </t>
  </si>
  <si>
    <t xml:space="preserve">이용덕(ref.미소)                        </t>
  </si>
  <si>
    <t xml:space="preserve">* 855,300원 결제하심 - 그림    S)  1주일전부터 식후 구토. (위액만)  식욕은 있음.   그 전에도 식후 구토 (위액) 있었으나 1주일전부터 더 심해짐.   - 음식물은 못삼키고 뱉어냈다가 다시 먹음.   유연 간혹있었으나 요즘엔 더 심해짐.   요즘들어 눈물량도 증가. 눈물냄새 많이남.   설사 간혹. 자주 하지 않음.   어릴 때부터 식욕이 좋은 편이 아님.   몇개월전 간헐적 구토 증상 오래되지 않음.   미소 동물병원 내원하시어 촉진 중 출혈.    O)  - no murmur / crackle  - 객혈    - 혈검 : BG 188 / WBC mild elevated  - rad : 후두부위 확장 및 종괴 확인.           : 식도 위 확장 (aerophagia)    Tx.  - 진정 후 편도종괴 탈락되면서 연구개 찢어진것 확인.   - 기도내 혈액 suction  - 조직 제거 후 조직검사 의뢰  - 출혈부위 레이저로 지혈.     P.   - 1일입원하면서 소화기 증상 준한 대증처치.  - 호르몬검사나 거대식도에 관련한 검사 원치 않으심.     </t>
  </si>
  <si>
    <t xml:space="preserve">김용태(ref.주)                          </t>
  </si>
  <si>
    <t>기력저하</t>
    <phoneticPr fontId="1" type="noConversion"/>
  </si>
  <si>
    <t xml:space="preserve">CC : 기력저하    S  -2주전부터 식욕부진, 기력저하  -간헐적으로 구토  -정상배변  -기침(-)  -식이 : 노령견용 사료  -VAC(-) HW(+)    O  -no murmur / HR(144) RR  BT(38.9)  -CBC: HCT(22) PLT(97)  -Blood smear : RBC pale / megakaryocyte  -D-dim : 4.7   -cPL : mild positive  -DEA 1.2                                                                                                                                                                                                                                                                                                                                                                                                                                                                                                                                                                                                                                                                                                                                                                                                                                                                                                                                                                                                                                                                                                                                                                                                                                                                                                                                                                                                                                                                                                                                                                                                                                                                                                                                                                                                                                                                                                                                                                                                                                                                                                                                                                                                                                                                                                                                                                                                                                                                                                                                                                                                                                                                                                                                                                                                                                                                                                                                                                                                                                                                                                                                                                                                                                                                                                                                                                                                                                                                                                                                                                                                                                                                                                                                                                                    [복부초음파 by Hyuna]  Findings  1. 담낭 확장 및 점액성 담즙 변화  2. 간 좌측 외측엽의 다발성 혼합에코 종괴 및 결절 (최대 2.0 x 2.7 cm)  3. 양측 신장 피질 에코의 상승  4. 양측 부신 종대 (Lt 7.1, Rt 7.4 mm)    Imaging Dx &amp; DDx  - GB mucocele  - Hepatic mass (Primary hepatic neoplasia)  - Hyperadrenocorticism    Comment  - 좌측 외측 간엽 외의 다른 간엽의 병변 및 인근 림프절 전이를 확인하기 위해 CT 촬영이 추천됩니다.  - 현재 요추하림프절로의 전이는 관찰되지 않습니다.      A  1) hepatic tumor : malignant suspected      - secondary anemia(microcytic hypochromic) &amp; hypoalbuminemia &amp; thromboembolism    2) GBM : 언제든지 문제를 유발할 수 있는 잠재적인 폭탄입니다.      P  -내일 응고계 검사 후 CT 촬영  -수술 어려울 것으로 예상되면 FNA 고려  -간종괴 적출할 경우 담낭적출 병행    * 금일 진료비 수납완료  </t>
  </si>
  <si>
    <t xml:space="preserve">박현순                                  </t>
  </si>
  <si>
    <t xml:space="preserve">S: 식욕 좋음, 절식 잘 하고 왔음    어느순간부터 같이 커온 친구네 고양이보다 증체와 성장이 느려진다고 생각했음    O:   체온이나 기본 신체검사시 정상    Serum chem 상에서 GLOB : 7.7, PCV: 26.7%    흉방 : 좌측 중엽 hypoplasia sus. - 전체 폐 기능에는 문제 없을 것으로 생각됨   심장 : 좌변    [복부초음파 by Hyuna]  Findings  1. 비장 전체의 honeycomb sign  2. 장간막림프절, 공장림프절의 종대 및 에코 저하, 림프절 주변의 복막 에코 상승  Imaging Dx &amp; DDx  - Lymphoma  - Feline Infectious Peritonitis  - Extramedullary hematopoiesis    T: 잘 먹여주세요. L-lysine 있는 보조제 주세요.    P: 다음주 월요일 림프절 조직검사 &amp; PCR 예정    -&gt; 다음주 내원시 결막염 history와 관련하여   각,결막 확인(for FIP, keratic precipitate 확인) 해볼 예정   </t>
  </si>
  <si>
    <t xml:space="preserve">신비(설이)                              </t>
  </si>
  <si>
    <t xml:space="preserve">저번주 금요일에 이혜란씨네 집으로 분양감(15일)    엊그제부터 식욕이 없고, 열이나고, 몸을 만지면 아파한다고 함    - 범백 검사 : 양성    - 혈구검사 ; WBC 0.7    입원치료 진행합니다.   </t>
  </si>
  <si>
    <t>점액변</t>
    <phoneticPr fontId="1" type="noConversion"/>
  </si>
  <si>
    <t xml:space="preserve">컨디션 식욕 변화없이 잘 유지됨.  변 좋아졌다가 다시 약간 점액변 시작됨.    혈검상 TP 감소됨.    i/d 캔, 건사료반 섞어서 급여하세요.    약에 pds 넣어서 경과봅니다.    호전없으면 대장내시경, 조직검사 등이 필요할 수 있습니다.    프로멕스 다 먹였고, 락토벳 1/2개 sid 로 유지합니다.    7/11 월요일 3시에 내원.  </t>
  </si>
  <si>
    <t xml:space="preserve">목하니                                  </t>
  </si>
  <si>
    <t xml:space="preserve">카레                                    </t>
  </si>
  <si>
    <t xml:space="preserve">640,000원 결제하심 - 정원    마이크로칩/중성화  아버님이 데리고 오셨어요. 마이크로칩도 꼭 같이 해주세요.  수술관련 전화는 (목하니님 010-7235-3939)과 해주시고, 면회가능시간도 알려주세요.    - 비용 안내 : 중성화 60만원 (8-15kg) 및 동물등록 4만원     1. 동물등록 : 410160010409586(내장형/고급형)     : 마취중 진행완료.    2. 여아 중성화  - 식욕/활력 양호  - 배변/배뇨 양호  - 기침/콧물 : 없음.     - 금식확인함.  - 혈액검사 결과 특이사항 없음.   - TPR 양호.    - 마취 도입 및 회복시 컨디션 양호.  - 수술 중 출혈있었으나 혈압 양호.  금일 계속해서 혈압모니터링 진행.    - 수액 : N/S 유지 2배.  - Cefa, famo, tra IV BID  - Tranexamic acid 10mg/kg IV tid 진행.   - 혈압 양호 : 90 -&gt; 170 -&gt; 120mmHg 유지  - 대형견 입원실로 이동함.   - 내일 저녁쯤 데리러 오시도록 안내드림.           </t>
  </si>
  <si>
    <t xml:space="preserve">주보희                                  </t>
  </si>
  <si>
    <t xml:space="preserve">S)  - 아침에 활력 좀 떨어지고, 꼬리도 처져있던 상태였는데 퇴근하고 나서 보니 상복부가 딱딱함  - 아침 사료는 거의 먹지 않음; 자율급식 하시는데 저녁때 물만 많이 먹는 거 확인하심  - 정상변은 봐놓았으나 짧게 끊겨있음; 구토는 못보심  - 이 전까지는 컨디션 양호했음  - 쓰레기통 뒤지거나 하는 성격은 아니어서 이물 가능성은 낮다고 생각하심  - 유기견 입양하셔서 12살 정도로 추정    O)  - PE  : HR 156bpm, BT 38.5도  : 촉진하지 않은 상태에서도 복압 매우 항진, mild kyphosis   : 흉요추 인접부 back pain  - 방사선  : T12~L2 disk narrowing 의심 (특히 L1-2)  - 신경검사  : 특이소견 없음  - 혈검  : 특이소견 없음    A) Lumbar IVDD  - back pain만 있는 Grade I IVDD 의심  - 추가 확진 위해 MRI 고려됨    P)  - 내복약 5일치 처방  - 다음 재진 (7/4 8pm)시 증상 호전 여부 및 신경검사 확인 예정; MRI 검사는 보호자분께서 생각해보시겠다고 함    </t>
  </si>
  <si>
    <t xml:space="preserve">이영수                                  </t>
  </si>
  <si>
    <t xml:space="preserve">- 여아중성화    - 식욕, 활력 양호 / 배변, 배뇨 양호  - V/D : None / 기침, 콧물 : None     - 8hr 금식,음수제한 완료  - 마취전 검사   : NRF    - 마취도입, 회복 양호  - 양측 상악 송곳니 유치 발치 완료  - 술부 상태 양호    ** 익일 퇴원은 10시 30분쯤 내원하여 퇴원 예정(조윤경 선생님)   : 여아중성화 후 주의사항 및 청구서 의국에 비치  </t>
  </si>
  <si>
    <t xml:space="preserve">이형선(ref.성현)                        </t>
  </si>
  <si>
    <t xml:space="preserve">영웅                                    </t>
  </si>
  <si>
    <t xml:space="preserve">CC) 식욕부진, 구토.     S)  산책을 하고나서 몸이 부었음. 그래서 성현에서 ampicillin/ enro 처방받고 피부는 양호해졌으나 끊은 이후 구취와 함게 구토 및 피부 재발.  엊그제부터 구토 보이지 않음. 설사도 점점 양호해지는 양상, 현재 연변 보이고 있음. 식욕절폐. 밥에 반응함.   네추럴코어 원래 먹이다가 5일동안 밥 거의 급여 못 함.     O)  1. P/E  - T P 138, R 42  - BP (#3) : 120  - 청진 시 no murmur, no crackle  - 신체검사 상 특이사항 없음.    2. B/A  - CBC : WBC 25200  - S/C : BUN, CREA 어제에 비해 감소.  - electrolytes : NRF    3. X-ray  - 방광 결석 확인됨.    4. US                                                                                                                                                                                                                                                                                                                                                                                                                                                                                                                                                                                                                                                                                                                                                                                                                                                                                                                                                                                                                                                                                                                                                                                                                                                                                                                                                                                                                                                                                                                                                                                                                                                                                                                                                                                                                                                                                                                                                                                                                                                                                                                                                                                                                                                                                                                                                                                                                                                                                                                                                                                                                                                                                                                                                                                                                                                                                                                                                                                                                                                                                                                                                                                                                                                                                                                                                                                                                                                                                                                                                                                                                                                                                                                                                                         [복부초음파 by Hyuna]  Findings  1. 담낭 내 다량의 슬러지 (폐색 없음)  2. 양측 신장 비후 및 피질 에코 증가, 미세 결석 및 낭포   3. 방광 벽 앞쪽 배쪽의 국소적 비후 (3.9 mm)  4. 양측 부신 종대 (Lt 7.2 mm, Rt 13.8 mm)    Imaging Dx &amp; DDx  - Interstitial nephritis / Glomerulonephritis / Acute tubular necrosis  - Urolithiasis (bilateral kidneys, UB)  - Hyperadrenocorticism    Comment  - 신장 변연이 매끄럽고 크기가 정상 범위의 high margin으로 측정되므로 만성 보다는 급성의 가능성이 높습니다.  - 우측 부신 내부의 미약한 석회화가 관찰되므로 부신 종양의 가능성이 있습니다.    5. U/A  - USG 1.009, pH 5.5  - 요침사 NRF    A) renal failure  - renal azotemia 발생한 것으로 생각됨. 성현에서 진행했던 검사보다 계속 감소되고 있는 것으로 보아 수액에 반응할 가능성 높을 것으로 생각되나, 만일 반응 없을 경우 투석도 고려할 수 있음.   - 우선 수액처치하고 반응 지켜본 뒤에 경구약 추가 투여 고려 예정.  - 입원.    [ref. 성현AH - 원장님과 전화통화]  신부전 치료 중. 3일 수액치료 했었음. 오늘 어제보다 컨디션 좋아보였음. 결과 안내드렸음.   </t>
  </si>
  <si>
    <t xml:space="preserve">이유라                                  </t>
  </si>
  <si>
    <t xml:space="preserve">CC) 여중, 유치 발치   S) 컨디션은 괜찮으나, 병원와서 소변을 좀 흘리고 다니는 듯 하다고 하심. 생식기 약간 종창. 생리혈은 안보임.      O) TPR- NRF. 청진- NRF       RAD- NRF       Blood work- 간수치 및 백혈구 수치 경등도 상승.     OP- OHE, 유치발치    전처치 (cefazolin, butorphanol) 주사 후 쇼크 증상. 심정지 및 호흡곤란. 바로 삽관후 CPR 실시.         5분간 심정지. 심장 맛사지 + atropine, epinephrine 2회씩 IV    (보호자에게 상황 연락. 보호자 도착)        CPR 후, 빈맥 발생. 자발 호흡 회복. 혈압 유지.     ET tube 제거후, ICU 로 이동.     Tx) Fluid (5% DW -&gt; NS), Vit E, mannitol 1g/kg IV    보호자 상담- 전처치 및 전마취 주사제 중 하나에 쇼크 반응 일어났던 것으로 추정됨. 심정지시간이 5분가량 되므로, 추후 뇌손상 가능성 안내. 최악의 경우, 의식회복 못하거나 경련 발작 지속되면 보내줘야 할 수 있음.     보호자 어머니와 통화- 수술 시기, 술전 검사 여부, 마취 위험 가능성에 대한 고지 여부에 대해 컴플레인. 모두 고지했음을 안내드림.     병원측의 잘못은 아니지만, 이 상황에 대해 충분히 가슴 아프고 유감이므로 치료 비용 없이 처치해드리기로 함.     </t>
  </si>
  <si>
    <t>중성화수술,유치발치</t>
    <phoneticPr fontId="1" type="noConversion"/>
  </si>
  <si>
    <t xml:space="preserve">유영미                                  </t>
  </si>
  <si>
    <t xml:space="preserve">힐링이                                  </t>
  </si>
  <si>
    <t xml:space="preserve">평창ah 거쳐서 오심 (의뢰아님)    CC: 신경증상    S  -검을 씹는 모습이 느려짐  -우측으로 치우쳐서서 보행  -왼쪽을 잘 못쳐다봄  -얼굴을 쳐다보면 초첨을 잘 못 맞춤  -약간 침울해짐  -HW prev(+)  -아토피때문에 간헐적으로 피부치료    O  -mental : alert  -경미한 안면 대칭 이상  -나머진 뇌신경 반사는 정상  -Lt hopping reaction 저하  -Lt hemiwalking 저하  -혈검 : 경미한 ALT 상승  -방사선 : 좌측 견갑부 calcinosis cutis    A &amp; P  -뇌질환으로 판단되어 이안으로 MRI &amp; CSF 의뢰    * MRI 1차 판독 결과   :: 연수부 실질 변화, chiari, syringohydromyelia     * 내복약 처방하고, MRI 결과 확인되면 연락드리겠습니다.  </t>
  </si>
  <si>
    <t xml:space="preserve">조일영*6                                </t>
  </si>
  <si>
    <t xml:space="preserve">이슬                                    </t>
  </si>
  <si>
    <t xml:space="preserve">250,000원 선납-승희    - 마취전검사 : 양호  - 4시에 수술 종료.  - 7시 퇴원    * 내일 후처치  * 12/12 발사.  </t>
  </si>
  <si>
    <t xml:space="preserve">유인선(ref.포유)                        </t>
  </si>
  <si>
    <t xml:space="preserve">CC : 기침    S  -1년 전부터 기침 있어 의뢰병원 진료   :: TC, 심비대에 대한 약물 처방  -비오는 날씨 무서워함  -요즘 장마철아리 어제부터 다시 증상 심해짐  -심장사상충 예방(-) 접종(-)  -의뢰병원에서 처방한 약물 투여중임  -일반노령견 사료    O  -조금만 흥분해도 심한 기침  -murmur G5  -CREA(2.2) BUN(54)  -방사선 : LA종대/ 좌심이종대 / 간질침윤  -buto 0.2mg/kg  IV 후 영상검사 진행    [심장초음파 by Hyuna]  Findings  1. MR : moderate  2. MV remodeling : moderate  3. 이완기능 저하 : stage 2  4. 수축기능 : 양호  5. LA 압력 증가 : moderate to severe  6. LA/AO ratio : 2.3  7. LVd/Ao ratio : 2.9    DDx  - Degenerative mitral valve disease     Comment  - 사내공유-영상의학과 서류-심장초음파 자료 내 엑셀파일 참고    A  -MVI, ISCHC-2  -CKD, IRIS-2    P  -내복약 처방  -proBNP 의뢰  -흥분하지 않도록 주의  -질켄 추천    * 7/8 7시 예약 : 신장수치  </t>
  </si>
  <si>
    <t xml:space="preserve">박재희                                  </t>
  </si>
  <si>
    <t xml:space="preserve">250,000원 결제 -은희    1. 남아중성화.  - 마취 전 검사상 특이사항 없음.  - 중성화 진행.  - 익일 후처치  - 일주일 뒤 실밥 제거.  - 실밥 제거 후 목걸이 제제 외부 기생충 구제 하신다고 하심.    2. 포피염  - 아직 농성 삼출물  - 포피 소독  - 내복약 더 먹이시고, 중성화 후 포피염 완화될 수 있음 설명 드림.  - 농성 삼출물 보이면, 다시 내원하시라고 안내.    3. 이물  - 연변에서 머리끈 나옴.  - 자두씨도 먹은 거 같다고 하심.  - 자두씨가 그냥 변으로 배출될 수 있으나, 장이나, 위 내 정체될 가능성 설명드림.  - 장폐색 가능성 설명드리고, 응급상황이 생길 수 있다고 안내.  - 방사선 촬영 설명드렸으나, 원치 않으심.  </t>
  </si>
  <si>
    <t xml:space="preserve">하임                                    </t>
  </si>
  <si>
    <t xml:space="preserve">어제 2회 구토.  어제 식욕부진.    오늘 약간 먹음.  활력 여전히..  질분비물 있음.    - 자궁축농증, 췌장염 확인됨.   - CRP 매우 상승.  - 입원치료 합니다.    - 수술시 HR 40까지 떨어져 atropine 투약했으나 반응이 없었음.  - 마취시간 줄이기 위해 복막봉합후 피하봉합없이 피부만 스테이플러 봉합함.   : 발사는 2주후 하는게 좋습니다.        </t>
  </si>
  <si>
    <t xml:space="preserve">이지행                                  </t>
  </si>
  <si>
    <t xml:space="preserve">퓌퓌스                                  </t>
  </si>
  <si>
    <t xml:space="preserve">U               </t>
  </si>
  <si>
    <t>통증</t>
    <phoneticPr fontId="1" type="noConversion"/>
  </si>
  <si>
    <t xml:space="preserve">S)  panting - 어제 약 먹은후 호전됐다가 오늘 다시 시작.  예전에 후지때문에 약먹은적 있음.  구토 설사 없었음. / 배뇨 양호함.  밥 조금 먹음. 간식 먹음.   접종 진행하셨으나 사상충 예방은 안됨.     O)  - BT 39.1  - 복부 복압항진  - 요추 촉진시 통증호소 (간헐적)  - Lact 4.1  - HW neg.  - 혈검 : NRF  - CBC : HCT elevated  - 방사 : L1~3 narrowing    A)  - MRI (흉요추) 촬영 후 특이사항 없을시 대증치료 진행해볼 예정.     P)  - 내일 MRI 가기전 문자 발송 &amp; 돌아오면 전화드릴예정.   - 결과 봐서 입원치료 연장 필요할 수도.         </t>
  </si>
  <si>
    <t xml:space="preserve">임효선                                  </t>
  </si>
  <si>
    <t xml:space="preserve">샛별                                    </t>
  </si>
  <si>
    <t xml:space="preserve">[CT검사 by Hyuna]  - 사내공유-2차진료보고서-VIP CT 보고서 폴더 내 소견서 보관  </t>
  </si>
  <si>
    <t xml:space="preserve">장연순(ref.길음)                        </t>
  </si>
  <si>
    <t xml:space="preserve">강순이                                  </t>
  </si>
  <si>
    <t xml:space="preserve">500,000원 선납하심 - 그림    CC : 구토    S  -6일전부터 구토, 식욕부진  -식후 30~60분 후 구토하고 소화되지 않은 사료 나옴  -구토 : 플라스틱 이물질 나옴  -1달전 소뼈 먹은 적 있음  -의뢰병원에서 위내이물 확인하고 내복약 투여 및 경과관찰 했으나 그대로 남아있어 의뢰      -마취전 검사상 NRF    -내시경 : 유문부에 박혀있는 이물 발견하고 홀딩하였으나 리트랙트가 안됨. 반복적인 리트랙팅으로 위식도 점막손상이 우려되어 수술로 제거하기로 결정    -수술 : 이물 길이는 20cm 정도로 긴 형태이고 일부만 유문부에 걸려있었고, 그 뒤로 십이지장에 걸쳐 있음. 위절개하여 이물을 위쪽으로 끄집어내어 제거함, gastropexy 진행  </t>
  </si>
  <si>
    <t xml:space="preserve">정유경                                  </t>
  </si>
  <si>
    <t xml:space="preserve">항체검사 양호  혈액검사도 양호    이번주 금요일 2시에 남중예약하심    </t>
  </si>
  <si>
    <t xml:space="preserve">백혜민                                  </t>
  </si>
  <si>
    <t>설사, 구토, 혈변</t>
    <phoneticPr fontId="1" type="noConversion"/>
  </si>
  <si>
    <t xml:space="preserve">S)  오늘새벽부터 설사했고, 혈액이 나왔습니다. 처음엔 혈액덩어리  사상충예방은 계속하고계셧음  2일전 구토 1회. 사료 알맹이 그대로.   오늘 새벽에 설사 조금씩 자주.   혈액이 조금씩 계속   기력감소     O)  - BT 40.8 (퇴원시 38.3)  - 혈액검사상 특이사항 없음.   - 췌장염 음성  - CRP 약간 상승  - 방사선상 특이사항 없음.     Tx.  - fluid therapy  - metro, famo iv     P.  - 체온 감소하였으나, 설사는 계속 이어질 수 있는 상황.   통원치료 원하시어 내복약 처방하고, 심해지면 바로 내원하실것 안내드림.   low fat can : 1일 270g정도씩.     ** 다음내원일 : 7/  </t>
  </si>
  <si>
    <t xml:space="preserve">함정숙                                  </t>
  </si>
  <si>
    <t xml:space="preserve">@ 20만원 선납하심    cc) 응급  h) 일주일전부터 색색거림     어제아침부터 토하듯 심하게 호흡     어제 위 증상으로 드림 동물병원 내원하셔서     심비대증 및 결석 진단 받으시고 이뇨제 처치 및 내복약 3일치 처방 받으시고 집에 옴     어제 아침까지 먹고 그 이후로는 식욕 없음     금일 상태 안좋아져서 주저 앉아서 오줌, 연변 보고     호흡수 증가,      이전에 요로결석 수술 받은 병력 있음  s) 응급으로 내원     </t>
  </si>
  <si>
    <t xml:space="preserve">유정순                                  </t>
  </si>
  <si>
    <t xml:space="preserve">- 금식 확인.  - 구토/설사 없음.  - 항체가검사 및 접종 완료.  - 심장사상충 예방.  - 마취 전 검사상 특이사항 없음.  - 중성화 진행  - 제대 허니아 있어서 같이 진행.  - 익일 퇴원 예정.  - 내일 12시 퇴원 예정.  - 비용 납부하지 않으심.  </t>
  </si>
  <si>
    <t xml:space="preserve">쩨리                                    </t>
  </si>
  <si>
    <t xml:space="preserve">혈압 110  심박 160  G4 murmur  39.5    </t>
  </si>
  <si>
    <t xml:space="preserve">김하선                                  </t>
  </si>
  <si>
    <t xml:space="preserve">반재임                                  </t>
  </si>
  <si>
    <t xml:space="preserve">300,000원만 결제하심     S) - 기침증상은 이전과 비슷한 횟수로 유지됨.       - 산책은 아예 안해주심.       - 사료에 닭가슴살 섞여서 급여하심. 최근에 닭가슴살 급여량 늘리셨다고 하심. 사람음식이나 간식은 일체안주심,.     o) - bcs 4/5      - HR 141. BP 130bpm      - no delayed skin turgo      - 혈액검사상, BUN 26 -&gt; 40. Crt 1.2 -&gt; 1.1       - 흉부방사선 검사상, VHA 12.1, 우심방 bulging 9/10 검사와 비교시 약간 줄어듬.      [복부초음파 by Hyuna]  Findings  1. 우측 신장의 다발성 미세결석 및 양쪽 신장피질 echogenicity 상승  2. 방광 내 결석사 관찰됨  Imaging Dx &amp; DDx  - Urolithiasis    p) - BUN 단독 상승에 대해서는 최근에 고단백식이로 인한 상승일 가능성이 높으므로 닭가슴살 보다는 황태 삶은거를 사료에 섞여서 급여 말씀드림      - 심장약은 용량 그대로 2주분 처방. 2주후에는 신장수치 재검,      - 방광 내 결석사들 있으므로 음수량 증가시켜주셔서, 결석사들이 소변으로 자연스럽게 배출될 수 있게 유도 말씀드림.   </t>
  </si>
  <si>
    <t xml:space="preserve">문정원                                  </t>
  </si>
  <si>
    <t>연하곤란</t>
    <phoneticPr fontId="1" type="noConversion"/>
  </si>
  <si>
    <t xml:space="preserve">혀를 못쓰고 밥을 못먹어요    S)  3일전부터 혀로 핥지 못하는 증상보임.   3일전부터 밥이 줄어있지 않음.   배뇨 배변 확실하지 않음.   구역질 있고 구토는 없음.   멜론 조금 주셨는데 먹다가 켁켁거림.   기력감소.     O)  - BT 39.5  - 복압항진없음.   - 혀밑 이물 없음.  - 혈검 : 특이사항 없음. (경도의 탈수)  - 방사 : 특이사항없음.  - 췌장염 음성    A&amp;P)  - 배뇨, 배변, 소화기 증상, 호흡기증상 등에 대한 모니터링 진행하시고, 내일도 계속 안먹으면 바로내원.  - 특이사항 없으면 일단 모니터링.     ** 다음내원일 : 7/11  - 재진  </t>
  </si>
  <si>
    <t>의식소실</t>
    <phoneticPr fontId="1" type="noConversion"/>
  </si>
  <si>
    <t xml:space="preserve">집에키우는 동거견이 발로 찼는지 잘은 모르심  귀에서 피가났음  홈펫에서 엑스레이찍었었음. 두개골 이상 없다고 함.  뇌압내리는 주사처치.  수액도 안맞고..    CC : 의식소실(응급)    S  -어제 저녁 5시쯤 아이가 자제분 발에 치이면서 의식 소실되고 왼쪽 귀에서 피가 났다고 함  -곧바로 인근병원 내원하고 치료 받았으나 호전되지 않아 본원으로 내원(3pm경 내원)    O  -의식(-) / 경미한 발작  -우측 귀쪽 출혈 흔적  -PLR : OD(핀포인트 축동) OS(-)  -연하반사 미약  -BT(36.8) RR    Tx  -oxygen supply  -furo 1mg/kg IV / mannitol 1.5g/kg IV  -heating    P  </t>
  </si>
  <si>
    <t xml:space="preserve">지상준(ref.웰니스)                      </t>
  </si>
  <si>
    <t xml:space="preserve">  S)  - 3일전부터 구토.  - 구토는 사료, 위액 구토   - 식욕, 활력 모두 양호함.  - 전선 먹은것 따로 본적은 없으나 의심됨.  - 의뢰병원에서 방사선 검사 결과 이물 이동이 전혀 없어 이물제거 수술을 권하였으나 수술에 대한 불안감 있으시어 내시경 원하시어 의뢰됨.     O)  - no murmur  - BT 39.1  - 혈검 : 특이사항 없음.  - 방사 : 이물이 위 유문부에서 십이지장 길목에 위치한듯 관찰됨.   - 초음파                                                                                                                                                                                                                                                                                                                                                                                                                                                                                                                                                                                                                                                                                                                                                                                                                                                                                                                                                                                                                                                                                                                                                                                                                                                                                                                                                                                                                                                                                                                                                                                                                                                                                                                                                                                                                                                                                                                                                                                                                                                                                                                                                                                                                                                                                                                                                                                                                                                                                                                                                                                                                                                                                                                                                                                                                                                                                                                                                                                                                                                                                                                                                                                                                                                                                                                                                                                                                                                                                                                                                                                                                                                                                                                                                                               [Hydrosonography by Hyuna]  Findings  - 위내 이물은 pyloric canal에 위치하고 있으며 십이지장으로 넘어가지는 않은 상태이나 ㄱ자로 꺾여진 부분이 위벽을 누르고 있을 가능성 또는 mucosal layer를 파고들었을 가능성이 있음    A)  - 검사결과 내시경 제거시 위 천공이나 궤양 발생 가능성을 자세히 볼 수 없어 위험성 있을수 있음.  - 내시경보다 개복술 마취 시간이 더 짧을 수 있음.  - 개복수술하면 입원기간은 더 길어짐. (3~5일정도)  - 개복수술 후 합병증으로 췌장염, 혈전증 등의 발생가능성 있음.    OP- laparotomy, gastrotomy   OP view- 유문 앞쪽 gastric body 에 이물 촉진됨. 5mm gastrotomy 후 이물 제거. gastric closure with simplet interrupted suture with 3-0 PDS.   routine abdominal closure with 3-0 PDS.   </t>
  </si>
  <si>
    <t xml:space="preserve">이금강(ref.행복한)                      </t>
  </si>
  <si>
    <t xml:space="preserve">오공                                    </t>
  </si>
  <si>
    <t>기침, 콧물</t>
    <phoneticPr fontId="1" type="noConversion"/>
  </si>
  <si>
    <t xml:space="preserve">223,0000원 결제완료     CC : 발작, 폐렴    S  -6월 30일 분양  -7월 4일부터 기침, 콧물 심해짐 / 감기약 처방  -7월 6일부터 식욕부진  -오늘 의뢰병원에서 홍역 미약한 양성 판정되어 본원으로 의뢰    -발작 상태로 응급 내원  -Diazepam 0.2ml/kg IV  -심한 전해질 불균형  -방사선 : 우측 중엽 침윤    P  -CDV 치료할 경우 치사율 50% 정도이나 신경증상 발생하는 경우 치사율이 훨씬 더 높아져 현재 예후가 좋지 않음  -일단 입원하여 치료하기로 결정  </t>
  </si>
  <si>
    <t xml:space="preserve">황미경                                  </t>
  </si>
  <si>
    <t xml:space="preserve">500,000원 결제 - 은희    S)  - 식욕 전혀 없음 / 억지로 먹이심   : 그 후 구토 보임, 어제 저녁부터 구토 진행   : 물먹은 후 하루에 2회, 하얀색~노란색으로 구토함  - 7월 8일에도 약간 빵빵했었는데, 토일 지나면서 더 부푼 느낌  - 소변 : 진한 갈색으로 봄  - 변 : 묽은변으로 하루에 1회씩 양호하게 봄  - 중성화 None   - 마지막 생리 6월 초 본 후 없음    O)  - T(39.6) / P(144) / R(42)  - No murmur / No crackle  - CBC : PLT(48) low / 혈액도말상 : 혈소판 시야당 3-4개정도 보임  - S-chem : BUN(65), CREA(2.4) high / P(13.7) high  - Rad : 자궁확장   - US : Uterus내 Fluid 저류  - BP(80)    A&amp;P)  - 자궁축농증  - 응급 난소자궁적출술 진행 : 마취동의서, 수술동의서, 입원안내 완료   : 입원하 처치 진행하며, 전해질 불균형 및 신장수치, 인수치의 안정화 진행 예정  - 수술비 + 입원비 3일 최소(150) 안내      </t>
  </si>
  <si>
    <t xml:space="preserve">원나영                                  </t>
  </si>
  <si>
    <t xml:space="preserve">쌤                                      </t>
  </si>
  <si>
    <t xml:space="preserve">200,000원 결제- 정원    1. 생강섭취  S)  1시간 전에 말린 생강 먹음. 구토 흔적 확인됨. 얼마나 먹었는지 정확히 모르심.   새로운 간식 먹고 오늘 낮에 설사흔적 있었음.     - 과산화수소 급여 후 구토 유발 : 구토 시 생강 없음.  - B/A : NRF    - 입원하여 수액처치 진행 예정.  </t>
  </si>
  <si>
    <t xml:space="preserve">달러                                    </t>
  </si>
  <si>
    <t xml:space="preserve">[야간 : 영재]  - 수술 예정이기에 아침에 사료/물 치움  - 그 외 특이사항 없음    [주간 by 환]  - 수술전 목욕했음    - Horizontal Nystagmus 미약하게 존재 / 이후 사라짐  - T(38.7) / P(168) / R(42)  - CBC : NRF / S-chem : Glob(5.4) high    - 마취도입, 회복 양호  - 중성화수술 후 주의사항 안내 후 퇴원 진행  </t>
  </si>
  <si>
    <t xml:space="preserve">장성경                                  </t>
  </si>
  <si>
    <t xml:space="preserve">토끼                                    </t>
  </si>
  <si>
    <t>흉수, 호흡곤란</t>
    <phoneticPr fontId="1" type="noConversion"/>
  </si>
  <si>
    <t xml:space="preserve">S)  길냥이 분양.   1월부터 밥주심. 3월에 임신. 나머지 아가들은 사망.     2주전 설사를 심하게 했었음.   구충제 먹고 설사 호전됨.   호흡상태 편하지 않음.    O)  - BCS 4/9  - 유선발달.  - 사상충항체검사 음성  - 백신전검사 음성  - 항체가검사 : 1/2/6  - 채혈중 호흡곤란 심해져 흉방 진행   : 우측 폐침윤 심함.   - 흉수로 간주하여 초음파 진행중 흉수 없고, 심장 주변으로 간 발견   : 흉방 재촬영하고 횡경막허니아 발견됨.    A)  - 외상성일수도 있고 선천성일수도 있음.  - 내일 한박사님 상담 후 1일 모니터링 후 월요일 수술계획이었음.  - 수술비용은 250~400까지 안내드림.    수술중 사망가능성 있고, 유착있으면 술 중 술후 예후 좋지 않을것 안내드림.   - 횡경막허니아 상태 확인 위해 CT 촬영도 말씀드림.  - 산소처치후 호흡상태 양호해짐.  - 보호자 친구분이 오셔서 다니시던 병원의 의견도 한번 더 들어본다고 하시고 데려가심. 검사기록 이메일 발송해드림.       </t>
  </si>
  <si>
    <t xml:space="preserve">모두                                    </t>
  </si>
  <si>
    <t xml:space="preserve">360,000원 결제하심-기호연    - 9월에 접종 All done   - 항체가 검사 진행 : FPV(6)/FHV(3)/FCV(6)    - 식욕, 활력 양호 / 배변, 배뇨 양호  - V/D : None / 기침, 콧물 : None  - 금식 : 10hr 완료    - 길고양이 출신 : 귀진드기가 심했음    ** 담당의 : 김혜정 선생님 인계  - 익일 15시 퇴원 예정입니다.  - 귀체크 후 귀세정+연고도포 필요합니다.  - 브로드라인 발라놔서, 동겨묘 그루밍 조심 안내해주시고, 중성화 후 주의사항, 소독약 40번 짐보관함 칸에 있습니다. 퇴원 진행해주시기 바랍니다.  </t>
  </si>
  <si>
    <t>결막부종, 눈꼽, 활력저하</t>
    <phoneticPr fontId="1" type="noConversion"/>
  </si>
  <si>
    <t xml:space="preserve">259,440원 납부-승희      s) - 쪼꼬는 유기묘이고, 보호자님이 평상시에 사료 주시다가 최근들어서 눈 붓고, 눈꼽끼는 정도가 점점 더 심해져서 데려오심,.       - 2틀전까지는 캔사료 잘 먹음. 어제는 사료 안먹음      - 다른 같은배 아이들에 비해서 활력 저하되어있음.        O) - alert        - 청진상 no murmur       - 체온 38.9C       - delayed skin turgo       - 양안의 moderate 결막 부종, ocular discharge       - 화농성 nasal discharge       - FeLV/FIV 키트 검사 결과 : 음성       - FPV 검사 : 양성       - 혈액 검사 결과 : WBC 3,400. PCV 26%. PLT 58,000    A) - FPV      - FURD    Tx) - 5 D/S(+Taurine, vit B,C) 2 fold        - Cefo iv tid. Metro, famo, meto iv bid        - Feline interferone omega 0.1ml/kg sc inj        (2틀에 한번씩 2주동안투여)        - 오플로 안약 qid        - 네뷸라이져(+겐타,뮤코미스트) bid        - 내복약 po bid        - L-lysine 0.65ml po bid          - kitten pouch 50g bid 강급    p) - 보호자님꼐 범백의 경우 치사율 50프로정도이기 때문에 치료도중에 충분히 사망할 수 있으며, 치료 5일정도됬을시점에 아이상태 자발식이있고, 설사증상보이지 않고,혈액검사상 면역세포수치들 상승되면 예후 좋음 말씀드림.       - 퇴원시점은 항체가검사상, FPV에 대한 항체 3이상으로 형성되었을 시점      - Feline interferone omega는 2틀에 한번씩 0.1ml/kg sc inj. (총 2주동안)       - 매일 wbc, 전해질수치검사. 내일 wbc 검사결과, 수치 더 감소시에는 G-CSF 투여예정.        - 비용은 유기묘라서 20프로 할인.           </t>
  </si>
  <si>
    <t xml:space="preserve">정승은                                  </t>
  </si>
  <si>
    <t xml:space="preserve">CC : 구토 후 쓰러짐    A  -어제까지 잘 먹었고 오늘 아침 안먹었음 (원래 식욕이 강하지 않음)  -1시간전 심장사상충약 투여 (약국에서 구매)  -30분전 구토 : 낮에 먹은 개껌 나옴  -구토 직후에 대변을 나오고 축 처지면서 창백해짐  -의식 소실은 없었음  -발작 없었음  -평소 식이 : 사료, 양배추, 닭가슴살, 개껌  -지난 6월 심장사상충 검사 했다고 함  -no medication  -이물 가능성 없다고 함    O  -mental : depressed  -pale MM / CRT 2sec / HR 150 / no murmur / 대퇴동맥압(+) / BP(70) / 호흡정상  -Lac : 2.7  -CBC : HCT(57)  -Chem : ALT(&gt;1000) AST(1016)    A  -shock  -hepatic injury    P  -입원하여 저혈압에 대한 조치  -내일 간쪽에 대한 추가검사 진행 : 방사선, 초음파, 소변검사, 간기능검사    * 금일 진료비 수납    * 내일 7시 상담 예약   </t>
  </si>
  <si>
    <t xml:space="preserve">최정윤                                  </t>
  </si>
  <si>
    <t xml:space="preserve">가비                                    </t>
  </si>
  <si>
    <t xml:space="preserve">400,000원 선납-승희  1. 여아중성화/유치발치 진행.  오늘 아침에 공복성 구토 보인 것 이외에 특이사항 없음.     - TPR 양호.  - 마취전 검사 양호.  - 중성화 수술 및 유치발치 8개 발치 진행.  : 105, 107, 204, 205, 207, 306, 406  - 입원    </t>
  </si>
  <si>
    <t xml:space="preserve">김종실                                  </t>
  </si>
  <si>
    <t xml:space="preserve">뿌까                                    </t>
  </si>
  <si>
    <t>2141, 2082</t>
    <phoneticPr fontId="1" type="noConversion"/>
  </si>
  <si>
    <t>기력저하, pupd</t>
    <phoneticPr fontId="1" type="noConversion"/>
  </si>
  <si>
    <t xml:space="preserve">423,000원 결제 -은희    CC : 당뇨의심증상    S  -1달전부터 다음다뇨  -2일전 다음다뇨증상으로 인근병원 진료  -당뇨 의심되므로 큰병원 진료 받으시도록 안내  -간헐적 구토 있음  -현재 약간 기력저하  -최근 눈도 뿌옇다고 느끼심  -간식을 많이 먹고 식이관리가 안됨    O  -혈당(531) / 뇨당(4+) / 뇨케톤(1+)  -간수치 상승 / TG(high)                                                                                                                                                                                                                                                                                                                                                                                                                                                                                                                                                                                                                                                                                                                                                                                                                                                                                                                                                                                                                                                                                                                                                                                                                                                                                                                                                                                                                                                                                                                                                                                                                                                                                                                                                                                                                                                                                                                                                                                                                                                                                                                                                                                                                                                                                                                                                                                                                                                                                                                                                                                                                                                                                                                                                                                                                                                                                                                                                                                                                                                                                                                                                                                                                                                                                                                                                                                                                                                                                                                                                                                                                                                                                                                                                                                  [복부초음파 by Hyuna]  Findings  1. 담낭 내 다량의 슬러지 (폐색은 관찰되지 않음)  2. 간 실질의 다발성 고에코 결절들 (최대 6.1 x 11.8)  3. 비장 변연, 혈관 주변의 고에코 결절들  4. 우측 신장의 미세 결절  5. 췌장의 비후 (1.15 cm) 및 불균질한 고에코성 변화    Imaging Dx &amp; DDx  - Hepatic nodular hyperplasia  - Splenic myelolipoma  - Urolithiasis (RK)  - Chronic pancreatitis    A  -DM with mild ketonuria  -cartaract  -chronic pancreatitis  -hyperlipidemia    P  -입원하여 수액처치 및 혈당조절  -최소 3일입원 필요  -하루입원비 15~20만원 예상  </t>
  </si>
  <si>
    <t xml:space="preserve">온도                                    </t>
  </si>
  <si>
    <t xml:space="preserve">010-4464-8141(아버님)    수술들어가기전에 전화한번 부탁합니다.     남아중성화수술 진행. 송곳니 유치 3개 발치함    내일 후처치. 일주일후에 실밥제거합니다.   </t>
  </si>
  <si>
    <t xml:space="preserve">추슬기                                  </t>
  </si>
  <si>
    <t xml:space="preserve">50만원 선결제_효정    CC : 유선종양    S  -유선종양 좌측4번 1cm 정도 / 1개 /  유동성  있음  -1~2년전 발생  -타병원에서 그냥 두어도 괜찮다고 했으나 불안해서 내원하심  -특별한 증상은 없음    O  -혈검 : NRF  -방사선 : NRF  -초음파 : 양측 자궁각확장(1.8cm)    DDx  -MGT  -hydrometra or pyometra     P  -유선종양 적출, 조직검사, OHE 실시  </t>
  </si>
  <si>
    <t xml:space="preserve">한미경                                  </t>
  </si>
  <si>
    <t>혈뇨</t>
    <phoneticPr fontId="1" type="noConversion"/>
  </si>
  <si>
    <t xml:space="preserve">CC 혈뇨, 결석재발여부    S)  - 5-6년 전에 결석 수술 진행 (방광에만 있었던건지 정확히 기억안나심)  - 최근 일주일 간 이틀에 한번 정도로 혈뇨 있음; 소변에 섞여나올때도 있고 한두방울만 따로 떨어질때도 있음  - 배뇨 하루 2-3회 정도 다량 보는 편이었는데, 최근 5-6회 정도로 늘어나고 소변량도 그만큼 줄어든 상태   - 나이 많아지고 나서 잠이 많이 늘었지만, 그 외 컨디션은 양호  - 식욕이 원래 좋지는 않음; 수술 이후 계속 u/d 사료 먹이고 있음    O)  - PE  : HR 34x6, BT 39.0    - 혈검  : 특이소견 없음    - 뇨검사 (void urine)  : S.G 1.035  : 다량의 백혈구와 간균  : 결석사는 관찰되지 않음    - 방사선  : 소간증                                                                                                                                                                                                                                                                                                                                                                                                                                                                                                                                                                                                                                                                                                                                                                                                                                                                                                                                                                                                                                                                                                                                                                                                                                                                                                                                                                                                                                                                                                                                                                                                                                                                                                                                                                                                                                                                                                                                                                                                                                                                                                                                                                                                                                                                                                                                                                                                                                                                                                                                                                                                                                                                                                                                                                                                                                                                                                                                                                                                                                                                                                                                                                                                                                                                                                                                                                                                                                                                                                                                                                                                                                                                                                                                                                                  [복부초음파 by Hyuna]  Findings  1. 비장의 저에코 미세 결절 관찰됨  2. 양측 신장의 실질 석회화, medullary rim sign 관찰됨  3. 방광 벽의 심한 비후 및 내벽 증식    Imaging Dx &amp; DDx  - Splenic nodular hyperplaisa  - Nephrocalcinosis  - Cystitis    A) Cystitis    P)  - 광범위항생제 투약  - 항생제감수성 결과에 따라 약물 변경 예정  </t>
  </si>
  <si>
    <t>중성화수술</t>
    <phoneticPr fontId="1" type="noConversion"/>
  </si>
  <si>
    <t xml:space="preserve">조수경                                  </t>
  </si>
  <si>
    <t>파행</t>
    <phoneticPr fontId="1" type="noConversion"/>
  </si>
  <si>
    <t xml:space="preserve">cc: 다리 진료    s)  - 어제 낮 1m 높이에서 떨어진 후 오른쪽 뒷다리 들고다님.    - 식욕 및 활력 양호.  - 머리부터 발끝까지 전체적으로 x-ray 검사 원하심.       o)  청진 양호.  방사선 검사      - 흉부/ 복부 양호.     - 우측 뒷다리 CCLR 소견. 좌측은 양호.  보호자 상담 후 마취 전 혈액검사 진행.     - 혈압 양호(120)     - CBC, 전해질, Chem. : 양호.    a) 우측 전십자인대 단열.    p)  7/14(목) 수술 예정.   수술전 상담 by HAN   - 우측 CCLR. lateral suture와 TPLO 설명. 일단 lateral suture로 먼저 시술하기로 함. 오늘 마취전 검사 후, 목요일 수술 예정.    - 수술비 견적서 안내드림.      기본 3일 입원, 수술비 145만원 정도.   - 퇴원시 넥칼라 및 퇴원 내복약 비용 별도.   내복약 3일치(진통, 소염제) 처방함.       </t>
  </si>
  <si>
    <t xml:space="preserve">서보라(ref.봄봄)                        </t>
  </si>
  <si>
    <t xml:space="preserve">* 1,000,000 원 선납하심 - 그림 (500,000원 씩 두건으로 분할결제하심)                                                                                                                                                                                                                                                                                                                                                                                                                                                                                                                                                                                                                                                                                                                                                                                                                                                                                                                                                                                                                                                                                                                                                                                                                                                                                                                                                                                                                                                                                                                                                                                                                                                                                                                                                                                                                                                                                                                                                                                                                                                                                                                                                                                                                                                                                                                                                                                                                                                                                                                                                                                                                                                                                                                                                                                                                                                                                                                                                                                                                                                                                                                                                                                                                                                                                                                                                                                                                                                                                                                                                                                                                                                                                                                                                                                      [복부초음파 by Hyuna]  Findings  1. 간 내 등에코, 고에코 결절 2개 확인됨  2. 비장 실질의 다발성 종괴 및 결절 (혼합에코성 1 cm 이상 3개 및 저에코성 다수의 미세 결절)  3. 양측 신장 피질의 에코가 약간 증가되어 있으며 석회화 및 결석, 낭포 관찰됨  4. 방광 내 작은 결석들 및 결석사 (방광목 부분의 3.2 mm 결석)    Imaging Dx &amp; DDx  - Primary splenic tumor (hemangiosarcoma)  - Hepatic nodular hyperplasia  - Urolithiasis  - Nephrocalcinosis    [CT검사 by Hyuna]  - 초음파 검사시 소견 이외에 발견된 것  1. 담낭 내 미세 결석들  2. 비장 변연의 석회화  3. 비장림프절의 종대 및 석회화    Comment  - 비장 림프절 이외의 다른 장기로의 전이, 림프절로의 전이는 관찰되지 않습니다.    KCS진단받고 안약처치중.  오늘밤, 내일 아침은 병원 옵티뮨으로 넣고  오후에는 보호자가 가져오신다고 함.  양쪽 눈 하루 두번.  a/d 하나 서비스로 급여.  혓바닥 왼쪽 아래 궤양 있음. 사진촬영.    수술전 상담- 비장의 큰 종양 발견. sentinel LN 의 전이 강하게 의심됨. 크기 증가.     다른 장기의 전이소견은 보이지 않으나, 추후 조직검사에서 악성일 경우, 수술후 전이가 발생할 수 있음. 기타 합병증은 수술동의서 참고. 간, 비뇨기 결석, 쿠싱등은 추후 모니터링 필요.     OP - splenectomy, 비장 주위 림프절 제거   OP view- 개복시, 소장들이 백선주위에 유착되어 있음. 비장 꼬리와 머리에 large mass. 그 외에 전반적으로 작은 mass 들 발견됨. splenectomy with harmonic scalpel 후 비장 림프절 확인. 비장 림프절 3cm 이상으로 확장되고 변색되어 있어서 같이 제거.     postop Tx) cefazolin, F+L CRI, then metacam + tramadol, cimetidine                 </t>
  </si>
  <si>
    <t xml:space="preserve">윤영훈                                  </t>
  </si>
  <si>
    <t>복수, 호흡곤란, 기침</t>
    <phoneticPr fontId="1" type="noConversion"/>
  </si>
  <si>
    <t xml:space="preserve">다른 병원에서 복수가 찬것으로 진료를 받았는데  원인이 심장때문일 수 있다고 하셨고 원인 파악을 위해 장비가 갖춰진 큰 병원으로 가라고 하셔서 오셨다고 하심    S)  어제 저녁에 집근처병원에서 촉진으로 복수가 찬것 같다고 하심.  심인성일 가능성이 크다고 말씀하심.   배가 부르고 호흡이 힘들고, 기침같은증상도 있고, 1주전 강직성발작 증상 있었음.  밥은 핸드피딩하면 먹긴하는데 많이는 못먹음. - 몇개월 됨. (습관일 수 있다고 말씀들으심)  시저만 급여중.   설사 구토 없었음. - 아주 가끔 점액변 증상 보임.    O)  - murmur G4 w/ thrill  - 복부팽만  - 보행정상  - 혈검 : BUN 35 / mild anemia  - 흉방 : 심비대, VHS 11.5 / 전반적폐침윤(PE)  - 복방 : 복수로 인하여 전반적인 복부내장음영 감소.  - 복초 ; 복수외 특이사항 없음.            : 복수 천자 100ml  - 복수검사 : 누출액.  - 심초  [심장초음파 by Hyuna]  Findings  1. MR : severe  2. TR : 4.1 m/s, PR 2.1 m/s  3. MV, TV remodeling  4. TV prolapse  5. RA, RV, MPA bulging  6. 이완기능 저하 : stage 1  7. 수축기능 : 양호  8. LA 압력 증가 : mild to moderate  9. LA/AO ratio : 1.8  10. 폐동맥 수축기 압력 : 81    DDx  - Degenerative bivalvular disease   - Pulmonary hypertension    Comment  - 사내공유-영상의학과 서류-심장초음파 자료 내 엑셀파일 참고                                                                                                                                                                                                                                                                                                                                                                                                                                                                                                                                                                                                                                                                                                                                                                                                                                                                                                                                                                                                                                                                                                                                                                                                                                                                                                                                                                                                                                                                                                                                                                                                                                                                                                                                                                                                                                                                                                                                                                                                                                                                                                                                                                                                                                                                                                                                                                                                                                                                                                                                                                                                                                                                                                                                                                                                                                                                                                                                                                                                                                                                                                                                                                                                                                                                                                                                                                                                                                                                                                                                                                                                                                                                                                                                                                                  [복부초음파 by Hyuna]  Findings  1. 다량의 무에코성 복수  2. 좌측 신장의 작은 결석  3. 방광 벽 비후 및 내벽 증식    Imaging Dx &amp; DDx  - Peritoneal effusion  - Urolithiasis  - Cystitis    A)  - 양심부전으로 인한 폐수종&amp;복수  - 비용부담으로 인해 입원치료까지 진행하지 못하심  - 삼첨판 건삭파열로 인하여 급사 가능성 말씀드림.    Tx)  - BUN 수치가 정상보다 높아 이뇨제를 소량 사용하고, 대신 혈관확장제 처방.  - 혈압이 낮아 복수는 100ml정도만 천자 진행.      P)  - 최소한 1주일마다 혈압, 흉방 진행.     ** 다음내원일 : 7/19  - 혈압, 흉방  </t>
  </si>
  <si>
    <t xml:space="preserve">탱이                                    </t>
  </si>
  <si>
    <t>기침</t>
    <phoneticPr fontId="1" type="noConversion"/>
  </si>
  <si>
    <t xml:space="preserve">3~4일전부터 기침간헐적으로 한다고 함.    심장병 확인차 내원하심.    주 동물병원에 다니시는 분입니다.    약은 일단 일주일만 본원에서 처방받고,  주 동물병원에서 받아서 투약하신다고 함. 처방전 출력해드렸습니다.    기침외 컨디션 식욕 양호함.  -------------    MVI 확인됩니다.    금일부터 심장약 처방합니다.  혈전수치 높아서 2주후 혈전재검.  이뇨제투약 시작해서 2주후 신장수치 재검.  심장약 반응보기위해 심초등 1개월후 재검필요함.  이후 잘 유지되면 3개월주기 검사 추천됩니다.    1. 심박수/혈압 : 160/140  2. 신장수치 : 7/27 재검  3. 기타혈검 : 10/27 재검  4. CBC : 10/27 재검  5. 전해질 : 8/10 재검  6. 흉방 : 8/10 재검  7. 심초 : 8/10 재검  8. Lactate : 8/10 재검  9. 혈전 : 7/27 재검    </t>
  </si>
  <si>
    <t>피부염증</t>
    <phoneticPr fontId="1" type="noConversion"/>
  </si>
  <si>
    <t xml:space="preserve">밖에서 살던 길냥이    - 꼬리에 염증이 심한것 같다고 내원하심    - 꼬리부위 염증, 피부상태 매우 않좋음    - 오늘 하루 입원후 내일 꼬리염증수술 및 중성화예정  </t>
  </si>
  <si>
    <t xml:space="preserve">박신후                                  </t>
  </si>
  <si>
    <t xml:space="preserve">보리(모하냥)                            </t>
  </si>
  <si>
    <t xml:space="preserve">250,000원 선납-승희    - 금식확인함.   - 혀뿌리 수포확인 필요.    - TPR 양호.  - 혈액검사 결과 특이사항 없음.   - 마취 유도 및 회복시 컨디션 양호.  - 마취하에 구강확인. 우측 입술 안쪽에 수포 확인됨.    - 주사바늘로 살짝 찔러서 터트림.     - 침 같은 성상의 액체 확인.    - 술부 및 구강 소독 후 퇴원함. (퇴원시 약간 흥분상태)  - 구강내 수포는 다시 발생 가능함 안내드림.     : 재발시 세포 검사 진행 말씀드림.     - 술부 및 구강 소독액 챙겨드림. 하루2회 소독진행.  - 다음주 목요일 발사 예정. A/D도 진행.   </t>
  </si>
  <si>
    <t xml:space="preserve">최경미                                  </t>
  </si>
  <si>
    <t xml:space="preserve">o) - 혈액검사상, 특이소견 보이지 않음      - 치아 전반적으로 moderate tartar + 치주염 2기 (특히 양쪽 상하악 어금니들)      - Probing 검사 결과, 101,201 4mm이상 들어가고 mobilization 보임.       - 202는 mobilization을 보이지는 않으나 잇몸이 약간 들려있어 추후 발치가능성 있음      - 치과방사선검사상, 102 주위 alveolar bone opacity 떨어져있음.        tx) - 스케일링 및 치과치료 후 101,201 발치. 발치 후 흡수성 봉합사로 잇몸 봉합.     p) - 2주동안 유동식 급여 + 구강소독액으로 잇몸 소독      - 치과치료후에도 꾸준히 양치질 및 치석제거용껌으로 치아관리 해주지않으시면 또 치석 및 치주염 생길수있음 말씀드림      - 사랑이(동거견)도 양쪽 상하악 어금니의 치석 및 치주염 소견 보이므로 치과치료 필요함 말씀드림. 전지,후지 경미한수준의 지간염 소견보여 터비졸 처방함.   </t>
  </si>
  <si>
    <t xml:space="preserve">김병철                                  </t>
  </si>
  <si>
    <t xml:space="preserve">205,800원 결제하심        12시경 보호자분 이 발톱이 들려서 처방받은약을 먹고 3분안으로 구토를 하긴했다고 함      처방받은 진통소염제 - 1포는 뜯겨있는건 확실함. 약 부스러기들 확인하심.   록소탄(정)  모사피드(정)5mg  세파(정)   - 약 먹은 후 회색비슷한 구토를 함.   - 그 이후 특이 증상 없음.    혈검상 특이사항 없음.     내일 소화기 증상과 간수치 상승 여부 확인 후 이상없을시 퇴원예정.   - 송지은선생님께 인계~~~~  </t>
  </si>
  <si>
    <t xml:space="preserve">                                                                                                                                                                                                                                                                                                                                                                                                                                                                                                                                                                                                                                                                                                                                                                                                                                                                                                                                                                                                                                                                                                                                                                                                                                                                                                                                                                                                                                                                                                                                                                                                                                                                                                                                                                                                                                                                                                                                                                                                                                                                                                                                                                                                                                                                                                                                                                                                                                                                                                                                                                                                                                                                                                                                                                                                                                                                                                                                                                                                                                                                                                                                                                                                                                                                                                                                                                                                                                                                                                                                                                                                                                                                                                                                                                                [복부초음파 by Hyuna]  Findings  1. 비장의 저에코 결절 (7.6 x 11.6 mm)  2. 양측 신장의 미세 결석들  3. 우측 부신의 미약한 종대 (6.7 mm)  4. 양측 자궁각의 확장 및 무에코 액체 저류 (Lt 19.1 mm, Rt 18.6 mm), 자궁목의 국소적인 확장 (24 mm)    Imaging Dx &amp; DDx  - Splenic nodular hyperplasia / Primary splenic tumor  - Urolithiasis  - Hyperadrenocorticism  - Uterine complex (mucometra, hydrometra, pyometra)  - Cervical abscess / hematoma / tumor (leiomyoma, leiomyosarcoma ...)    다른병원에서 자궁축농증 진단받으시고 본원으로 내원하심  식욕은 약간 저하, 컨디션은 크게 나쁘지않다고 합니다.    혈액검사상 ALP 약간 상승외에는 특이소견 없음  초음파상 자궁확장(2cm), 특히 자궁경부쪽의 확장이 심한데 단순염증으로 인한 확장일수도 있지만 종양으로 인한 확장의 가능성도 있습니다. 제거후 조직검사 의뢰합니다.    입원기간은 대략 4~5일정도. 회복되는데로 퇴원할예정입니다.    초음파에서 비장의 mass 관찰되었습니다. 1개월후에 비장종괴 사이즈 재평가. 만약 사이즈 늘어나는 상태라면 비장제거수술 예정입니다.   </t>
  </si>
  <si>
    <t xml:space="preserve">이호린                                  </t>
  </si>
  <si>
    <t>구토, 복통</t>
    <phoneticPr fontId="1" type="noConversion"/>
  </si>
  <si>
    <t xml:space="preserve">*단체화장으로 결제(부모님 카드)하셨으나 따님(010-9143-3311)이 부모님 모르게 개별화장으로 바꾸고 싶다고 하셔서 내일(7/17 일요일) 오전 10시에 방문하여 픽업 예정. 단체화장과의 차액인 145,000원 병원에서 결제하기로 함. 아이는 ICU 통로 선반 상자에 있음. - 김영재    16일 오후 : 추가 77,000원 결제 완료  418,800원 결재완료 - 환    CC : 끙끙 앓음    S)  - 구토 진행 : 소세지 구토 다량  - 활력은 미약하게 존재  - 통증반응 끙끙 앓는 소리 심함  - 어렸을때 접종 All done / booster는 None    O)  - Depressed  - 양측 Pinpoint 축동 / Menance(-)  - Hypersalivation  - 복통(+)  - CPV/CCV/Giardia : All neg.  - CBC : WBC(2.3), PLT(76) low  - S-chem : 저혈당,     P)  - 5DS 유지x2 folds  - 어딘가의 염증 의심 (위장염(?) but, 분변검사상 특이사항 없음)   : DIC 및 Sepsis의 가능성도 존재   : 추가적 신경증상 및 발작의 임상증상 및 사망 가능성 고지  - 초음파 및 추가적 검사 진행해야만, 아이원인 파악이 가능하며, 초음파 검사 진행 후 원인파악 가능할 것임  - 보호자분께서는, 추가검사에 대해 회의적이며, 일단 아이 컨디션 개선만을 원하시는 상태임    - 08:20 후궁반장 : 안구압박 + Diazepam 0.1ml/kg IV bolus : 안구압박 후 어느정도 축동은 풀림  - 09:00 후궁반장 전신발작 지속 : Diazepam 0.1ml/kg IV bolus 추가 투여    - 보호자분 통화완료 : 전신발작 나타나고 있고, 사망가능성 더욱 높아진 상태임 안내 / 보호자분께서 아이 너무 힘들어 할것 같으면, 안락사 까지도 고려하고 계시니, 미리 말씀드려 달라고 하심    [주간 : 영재]  - 오전 중에는 발작은 없었고 헐떡이고만 있었음  - 오후 1시 반 즈음에 보호자분 내원하셔서 대기하시던 중 아이가 녹색 액체를 많이 토하며 호흡이 줄어들더니 사망하였음  </t>
  </si>
  <si>
    <t xml:space="preserve">고선여                                  </t>
  </si>
  <si>
    <t>경련, 기력저하</t>
    <phoneticPr fontId="1" type="noConversion"/>
  </si>
  <si>
    <t xml:space="preserve">428,800원 결재완료 - 환    CC : 부분경련    S)  - 3-4일 전부터 활력저하/ 몇일전부터 밥 잘 안먹었음   : 7일 전부터 밥을 잘 안먹었음  - 배변, 배뇨 양호  - V/D : None  - 미용 후 1시간- 2시간 후에 몸이 떨고, 증상 보임  - 침도 많이 흘림 / 고개를 자꾸 들고 안내림  - 다리가 엉키면서 쓰러졌음 / 의식은 있었음   : 발이 꼬이듯이 증상 보임, 비틀비틀, 서있지 못하는게 5분 / 이후 30분동안 다리만 뻣뻣해지는 증상 보였음  - 접종 : All done  - 이물 가능성 전혀 없음    O)  - Depressed  - T(38.7) / P(198) / R(42)  - No murmur / No crackle  - PLR(+) / Menance(+) / 신경반사 : NRF  - Hypersalivation  - Lactate(6.4) : 순환부전 가능성  - Rad : 소간증 / 위확장 Severe / 장내 분변 충만  - Ammonia(0)    A&amp;P)  - 부분발작   - 발작의 원인으로, 뇌외성, 뇌내성, 특발성 원인 안내드림  - 검사결과 코코의 원인으로는 1) 위확장에 의한 혈액순환부전, 2) 전해질불균형, 3) 소간증에 의한 신경증상일 가능성에 대해 안내  - 입원하 집중치료, 수액처치, 약물치료를 통해 순환부전의 개선 및 전해질불균형에 대한 치료 진행하며, 입원하 발작모니터링 진행  - 추가적 검사로는 초음파 및 CT, MRI 촬영 진행해 볼 수 있으나, 일단 뇌외성 원인으로, 초음파 및 CT 촬영이 우선되어야 하겠음. 일단 뇌외성 원인의 해결 후 지속적 신경증상 모니터링이 필요할 것이며, 그 후 MRI의 촬영 등 추가적 검사 점차 진행해 볼 수 있겠음  - 하루 입원비 및 검사 추가비용 등 안내 필요합니다.  </t>
  </si>
  <si>
    <t xml:space="preserve">장서현                                  </t>
  </si>
  <si>
    <t xml:space="preserve">기력저하 </t>
    <phoneticPr fontId="1" type="noConversion"/>
  </si>
  <si>
    <t xml:space="preserve">S)  둘째 2개월된 아이 데려오신지 얼마 안됨. 바로 합사.  어제까지 특이증상 없었고, 오늘 기력없고, 오심, 배변정상.   배뇨 어제까지 정상. 오늘도 정상적인 배뇨.  식욕 - 어제저녁까지 잘먹음. 오늘도 잘먹음.     예방접종 완료. / 추가접종은 안되어있음.  사상충예방은 매달 진행 안됨.   중성화할 때 1주일정도 간약 복용한적 있음.     O)  - BT 40 / 체중도 약간감소  - 증상이 특징적이지 않아 전반적인 검사 진행 안내드렸고, 일단 혈액검사 진행만 원하심.   - 진료실에서 오심같이 보이는 기침증상 1회 보임.  - 우측눈 유루 &amp; 깜박임.  - 혈액검사상 백혈구 증가 (호중구 증가)    Ddx,  - 소화기 (췌장염)  - 호흡기 (허피스 또는 칼리시)  - 관절염 (SFOCD) : 가능성 떨어짐.     P.  - 항생제 소염제 처방 후 상태 호전되지 않으면 상위검사 진행예정.   - 증상들 면밀히 모니터링 하실것.          </t>
  </si>
  <si>
    <t xml:space="preserve">길냥이 구조해서 오심    - 기력이 없고, 눈꼽, 콧물 심함    - 동거견들이 범백으로 사망함    범백검사 : 양성    입원치료 진행합니다.    </t>
  </si>
  <si>
    <t xml:space="preserve">육정희(ref.솔샘)                        </t>
  </si>
  <si>
    <t xml:space="preserve">또롱이                                  </t>
  </si>
  <si>
    <t>2040, 2042</t>
    <phoneticPr fontId="1" type="noConversion"/>
  </si>
  <si>
    <t>구토</t>
    <phoneticPr fontId="1" type="noConversion"/>
  </si>
  <si>
    <t xml:space="preserve">s) - 4-5일전에 이물삼킨거 확인하심.       - 사료는 전혀 못먹는 상태이고, 간식은 섭취후 거의 바로 토해놓음      - 물이나 유동식은 섭취후 구토 증상 보이지 않음      - 4-5일전에 북어포 말린 딱딱한 동그란 간식 거의 안씹고 급하게 삼켰다고 하심.       - 이물이 과일씨앗이나 다른 플라스틱류일 가능성은 거의 없다고 하심      - 여아중성화 수술한지 3주정도됨.       - 솔샘 원장님꼐서 식도 조영검사상, 이물이 의심된다고 하셔서 refer보내심.     o) - alert      - HR 128. RR panting. BT 38.7C      - no delayed skin turgo. CRT &lt; 2sec      - 복부 촉진상 통증반응 보이지 않음      - 복부 엑스레이 검사상, 7번쨰흉추 뒤로 gas음영의 확장된 식도 소견 보임. 이물로 의심되는 음영의 관찰되지 않음      - 혈액검사상, 탈수소견 이외에 특이소견 보이지 않음      - 위장조영검사상, 하부식도 괄약근 앞쪽으로 식도 확장 소견 보이며, 뒤쪽으로는 좁아져있는 식도로인해서 조영제 emtyping delaytion 보임.       - 위내시경 검사 결과, 하부식도 괄약근 앞쪽 식도 점막의 부분적인 증식민 염증소견 보임. 이물이나 식도 협착소견은 보이지 않음    A) - Acute Megaesophagus      - Esophagitis    - 현재 하부식도 괄약근 앞쪽에 생긴 거대식도증의 원인은 또롱이가 삼켰던 동그란 간식이물이 3-4일정도 식도에 정체되면서 지속적으로 식도점막의 염증 및 과도한 식도의 연동운동의 유발시킨 후 2차적으로 거대식도증 유발한것으로 사려됨.     tx) - Oral medication :   PPI(omeprazole 1mg/kg sid)  Prokinetics(mosapride 0.5mg/kg bid)  Antibiotics(Cephalexin 25mg/kg bid)  Sucralfate 2ml po tid    ce) 1) Feed (and water) your dog vertically.         2) Keep your dog vertical for a minimum of 15-20 minutes after each meal        3) Feed low fat and protein food(Royal canine low fat diet can food)        4) Feed small amount 3 times a day        p) - 2주동안 식도염에 대한 내과적 치료후 식도조영술 재검.      - 5일분 처방해드린 내복약 더 먹이시고 나서 추가적인 내복약 처방은 솔샘에서 받으실예정      - 식도조영술도 솔샘에서 일\단 검사받으실예정        - 솔샘원장님꼐 검사결과와 귀원에 대해서 전화드림.                    </t>
  </si>
  <si>
    <t xml:space="preserve">이영미                                  </t>
  </si>
  <si>
    <t xml:space="preserve">킹개                                    </t>
  </si>
  <si>
    <t>스케일링</t>
    <phoneticPr fontId="1" type="noConversion"/>
  </si>
  <si>
    <t xml:space="preserve">눈 같이 봐주세요  1. 스케일링  - 금식 확인.  - 마취 전 검사상 특이사항 없음.  - 스케일링 진행.  - 치석 중증도 및 mild한 치주염 소견.  - 치주염 심하지 않음.  - 구강 소독 안내 드림.    2. 각막 궤양 (우안)  H)  - 안약 잘 넣어 주심.  - 안검염 호전.    S)  - 전반적인 눈 상태 양호.    O)  - 형광 염색 : neg.    P)  - 항생안약 bid, 솔코린 sid만 1주일 더 넣어주시고 치료 종료.  </t>
  </si>
  <si>
    <t xml:space="preserve">[ 야간 by 조 ]  - 약간 자발식이 보임.   - 구토나 설사 증상 없음  - 신경계증상 보이지 않음  - 활력 양호    [ 주간 by 혜정 ]  - 식욕 양호. (개인 건 + 쇠고기 간것 + a/d 캔)  - Distemper 치료 시작.    : 항혈청(특B) 10ml/kg iv (10mg/kg/hr)  - 틱증상 빈도 증가     : Levetiracetam 20mg/kg po tid.  - Nebul (N/s + genta) bid  - 안약처치 추가 (인공눈물, 항생안약)      </t>
  </si>
  <si>
    <t xml:space="preserve">봄동이                                  </t>
  </si>
  <si>
    <t>식욕저하, 항문 부종, 발열</t>
    <phoneticPr fontId="1" type="noConversion"/>
  </si>
  <si>
    <t xml:space="preserve">293,350원 결제함-승희    항문이 붓고 염증 설사  식욕없고 열이 남    s) - 오늘 변 봤는데 끝변이 약간 물었다고 하심.       - 최근들어서 변을 조금씩 자주봄.       - 보호자님이 지인댁에서 봄동이 맡아서 돌보신지 일주일정도 됬고, 이전부터 항문주위 염증이 있던 상태라고 들으심      - 어제까지는 식욕좋았는데 오늘은 거의 없다고 하심    o) - 항문 주위와 오른쪽 항문낭 주변으로 심한 염증      - 오른쪽 항문낭 부종 및 파열로 인해 항문낭 안에서 혈액성 화농성 삼출물 나옴.       TPR- NRF, 청진- NRF    blood work- mild anemia    CRP- 증가 (62)       tx) - 항문주위 털 삭모 후 헥시딘 소독.        - 파열된 항문낭 안쪽으로 n/s로 배농.        - cefa, metro, famo iv          - 항문낭 파열 부위 세척 with 100ml saline, 50ml 0.05% CHX    Rx) cephalexin, firocoxib, metronidazole, famotidine, silymarine for 3 days     p) - 주간에 한원장님과 상담후 항문낭제거술 진행예정      - 보호자님께 12시쯤 주치의 선생님 배정된 후 보호자님꼐 전화드린다고 말씀드림      보호자 상담 by Han     - 우측은 항문낭 파열과 그로 인한 연부조직 개방창 상태 (사진 참고). 심한 염증 및 삼출물 발생. 염증조직이 심할 경우, 수술 후, 잘 붙지 않고, 합병증이 심할 수 있으므로, 고려하셔야 할 것. 또한 배변 실금등의 합병증 발생 할 수 있음.     - 보호자분이 아니시기 때문에 일단 창상 치료 및 대증처치 하면서, 염증을 가라앉히길 원하심. 비용발생하는 부분에 대해 보호자와 의논하실 예정.     - 추후 3-4일간 창상 치료 예정. 창상 치료 해도 파열 주위 염증 심해질 경우, 바로 수술해야 할 수 있음을 안내.     - 내복약 복용전 건강상태 체크 하기 위해, 기본 혈액검사 및 crp 진행. 추가 검사는 수술전 진행할 예정.     - 병원이 이전되면서 비용이 너무 비싸졌다고 하심. 스텝 수 및 시설, 장비등에 차이가 나기 때문에 일반 작은병원과 비교할 수는 없음을 고지. 수술 비용 견적서 드림. (입원비는 별도. 너무 부담되실 경우, 수술비를 할인해 드릴 수는 없으나, 입원비를 조정해 드리는 선에서 안내드림)       내일 8시반 내원 예정 - 한.            </t>
  </si>
  <si>
    <t xml:space="preserve">김경미(ref.파스텔)                      </t>
  </si>
  <si>
    <t xml:space="preserve">1,124,450 원 선납하심 - 그림    에디슨병  양측후지탈구수술상담  파스텔 동물병원 (화곡동)    S)  - 3-4년 전에 에디슨 진단 받음  - 3개월 전쯤 약 증량; 소화기 증상은 없었으나 떠는 증상 때문에 --&gt; 증량 이후는 현재 컨디션 양호한 상태  PDS 0.2mg/kg bid, Florinef 0.025mg/kg bid  - 혈액검사는 최근에 진행하시진 않음  - 이전에 양측 후지 안좋다고 얘기는 들으셨었고, 수술 상담은 아이 컨디션 회복 후 진행하자고 들음  - 어제부터 통증 호소와 보행 불가능; 일어서기는 하나 걷지는 못함  - 최근까지 식욕 비슷하게 유지하고 있었으나 어제부터는 거의 먹지 않음    O)  - PE  : HR 180 bpm, RR 24/min, BT 39.2도  : CRT &gt; 1.5s, 7-8% 탈수  : no murmur, no crackle  : 전반적으로 비듬   - 신경검사  : Lt. hindlimb 신경반사 X  : 그 외는 특이소견 없음  - 혈검  : stress leukogram  : 전해질 양호 (Na 145, K 4.1; Na/K 35)    Tx)  - N/s 유지 x2    수술전 상담 BY han    - 현재 좌측 고관절 탈구, 양측 슬개골 외측 탈구 상태. + 후지의 postural 감소되어 있음. 이는 정형질환과 별개의 디스크 등신경질환 가능성 있음.     - 좌측 FHO 는 필수! 슬개골 탈구는 교정하는 것이 추천되나, 외측 탈구의 경우, 재탈구율이 높고, 또는 내측 탈구로 변형되어 나타나는등 수술 성공율이 내측 탈구보다는 낮으므로 신중히 생각하실 것 안내. 현재 디스크등 신경계 질환이 명확히 감별된 상황이 아니므로, 추후 별개의 마비증상등이 나타날 수 있음을 고지.       - 좌측 FHO+슬개골탈구 교정술 실시하기로 하심. 애디슨 질환으로 인한 마취 위험성 및 수술 후 합병증 등에 대해 고지 및 동의 (수술 및 마취 동의서 참고)       신경증상은 모니터링 후, 증상 심해지면 MRI 촬영하기로.       내일 3시 수술예정    P)  - 내일 파스텔동물병원에 전화        원장 서상혁 이름으로 올라간 Fentanyl (2ml) inj. 1Amp은 잘못된 것으로 실제 처방되지 않았으며, 원장 서상혁 이름으로 올라간 Fentanyl (2ml) inj. 2Amp가 바른 처방으로 실제 처방되었음  - 원장 서상혁  </t>
  </si>
  <si>
    <t xml:space="preserve">백나리                                  </t>
  </si>
  <si>
    <t xml:space="preserve">나물                                    </t>
  </si>
  <si>
    <t>구토, 기력 저하</t>
    <phoneticPr fontId="1" type="noConversion"/>
  </si>
  <si>
    <t xml:space="preserve">* 500,000원 선납하셨습니다 - 그림    CC) 구토  S)  7/6 입양하셨습니다.(펫샵)- 본인들이 1,2차 종합백신 하였으나 2차는 새로 맞추라고 얘기 들었음. 7/5일에 백신접종 하였음. 구충은 2회 하였음.  7/23 2차예방접종 예정일입니다.    처음 데려와서 한번 설사했지만 금방 좋아졌고  식욕 활력 양호했으나  오늘 처음 구토 보임. 변은 정상변 확인하였음. 아침엔 식욕 왕성. 오늘부터 기력이 없음. 계속 입에서 거품물고 구토보이려 함.  샵에서 7/6일에 목욕을 시키고, 각질 때문에 4일 뒤 다시 약용샴푸로 목욕 다시 시켰음. 이후 또 오라고 그랬는데 가지 않았음.    O)  1. P/E  - T 38.1 P 156, R 42  - 폐음 NRF, no murmur    2. B/A  - CBC  - S/C  - electrolytes    3. kit  - CPV/CCV/Giardia : negative  - CDV : positive, CIV : negative  - CDV Ab : 기준보다 낮게 확인됨. 항체가 1.5    4. 방사선  - 폐 상태 양호. 위 내 이물 확인됨.    A) 디스템퍼 susp., 위 내 이물  - 익일 위내 이물 수술 실시하기로 하였고, 보호자 분꼐 마취 위험성 다른 환자보다 훨씬 더 높으며, 수술 중 사망가능성 높음을 설명드렸음.  - 술 후 디스템퍼 증상 심해질 수 있음.  - 입원하여 처치 진행.    - 익일 12시 수술 예정.  - 술전 혈당 체크 필요!!    - 저혈당에 준해 H/D 수액처치  </t>
  </si>
  <si>
    <t xml:space="preserve">서상범                                  </t>
  </si>
  <si>
    <t>제왕절개</t>
    <phoneticPr fontId="1" type="noConversion"/>
  </si>
  <si>
    <t xml:space="preserve">선결 300,000원-승희    S)  - 원보호자분(동생)은 해외에 계심.  - 7/17 밤 10시 밥 주러 들렀다가 첫째 사산한 것 발견  - 출산시각 정확치않음  - 몇마리 있는지도 모름    O)  - PE  : BT 37.8도  : BAR  - 영상검사상 새끼 3마리 확인되며 모두 살아있음  : HR 220 bpm    Sx)  - 제왕절개 실시 (한원장님)  - 새끼 3마리 모두 양호     A, P)  - 어미 예민한 상태로 금일 퇴원; 원내에서 젖물리는 것 확인  - a/d can 권해드렸으나 집에 다른 캔 마련해놓으신 것 먼저 먹여보신다고 함  - 내일 김수정과장님 앞으로 술부확인 재검 예약  </t>
  </si>
  <si>
    <t xml:space="preserve">이선화                                  </t>
  </si>
  <si>
    <t xml:space="preserve">수수                                    </t>
  </si>
  <si>
    <t>연하곤란</t>
    <phoneticPr fontId="1" type="noConversion"/>
  </si>
  <si>
    <t xml:space="preserve">CC : 연하곤란    S  -매우 예민  -TC 때문에 기침 있다고 알고계심  -올해 2월 자궁축농증 수술 후 잘 회복  -1개월 전 밥을 잘 못먹음 / 식욕저하, 기력저하, 유연  -타병원 진료 : 췌장염 양성 확인되어 입원치료 / FFP 투여  -1주후 퇴원 했으나 다시 식욕부진, 기력저하 지속  -입원치료 반복했으나 호전되지 않음  -비강튜브도 장착하고, 6일전 퇴원  -구강상태가 워낙 나빠 퇴원전 스켈링 실시  -스켈링 후 구강통증은 사라짐  -음식에 관심은 보임  -현재 자발식이 어려워 주사기로 강급 : 로우팻캔, 엔테랄케어  -어제 혈액섞인 거품토  -통증반응도 있는 것 같다고 함  -심한 체중감소 : 원래 5.9kg / 현재 2.9kg  -신경증상은 없음    O  -캔사료 공급시 관심있고, 조금씩 먹긴 하지만 상당히 어려워함  -연하에 대한 두려움이 있는 듯  -연하 후 기침 보임  -no murmur / 7% 탈수 / 활력은 양호  -혈검 : hypoK  -butor 0.2mg/kg IV 후 검사진행    [CT,Fluoroscopy,초음파검사 by Hyuna]  Findigns  - Fluoroscopy에서 epiglottis와 cricopharyngeal sphincter 사이에 barium meal이 수초간 정체되었다가 넘어가는 것이 관찰됨   - CT검사시 cricopharyngeal sphincter의 바로 뒤쪽 식도부터 식도 길이 1.5 cm 가량의 비후된 부분이 관찰되며 두께 1 cm 까지 비후되어 있고 조영증강을 나타냄 / 하악림프절은 전반적으로 약간 비후되어 있으나 인두뒤림프절은 정상적으로 관찰됨  - 초음파검사시 비후된 부분 내부로의 혈류반응은 관찰되지 않으며 비후된 식도 뒤쪽으로 액체의 저류가 관찰됨    Imaging Dx &amp; DDx  - Focal esophagitis  - Esophageal neoplasia    A  -식도 및 후두의 기능 이상은 없음  -구조적 이상 : 식도염 or 식도종양  -식도생검을 위해서는 신체상태 안정화 필요  -췌장염 확인 필요    P  1) 탈수교정 : 최소한 2일 정도 소요  2) 영양공급 : 식도관 장착, low fat 유동식 급여  3) 염증완화 : NSAID 우선 투여 / PDS 보류  4) spec cPL 의뢰    * 금일 진료비 미수납 (퇴원시 수납하기로 함)  </t>
  </si>
  <si>
    <t xml:space="preserve">박은희(ref. 호담)                       </t>
  </si>
  <si>
    <t xml:space="preserve">180,800원 수납완료.    1. 신부전/ 위정체  H)  - 금요일부터 신부전관리받고 계심.  - 신부전은 호전중   [1] BUN 67.5-&gt;32.5   [2] Creatinine 2.7-&gt;2.0   [3] IP 5.2 -&gt; 4.3  - 구토가 계속되어서 금요일 혈액 검사 후 신부전 진단(작년 8월 혈액 검사상에서는 특이사항 없음.)  - 안과진료만 받으심(농성 눈곱)  - 스케일링 및 발치 진행.  - 4년전 마지막 접종.  - 심장사상충 예방 2년 전 마지막.  - 일주일 한 두번 구토(하얀 거품, 노란색 구토, 소화안됨 음식물)  - 기침은 하지 않음.  - 어렸을 때부터 자율급식  - 어렸을 때부터 저녁에만 먹음.  - 토요일 밤에 먹고 구토 후 식욕 없음.  - 오늘 아침에 먹은 후 구토  - 토출 비슷한 양상이나, 먹자마자는 아님.  - 동물욕 간식 가끔 주심(양고기)  - 사람음식은 주지 않음  - 약 가져오신 거 없음.  - 일요일 아침에 정상변 확인(다량, 끝에 연변)  - 활력은 양호했으나, 구토 다량 하면서 움직임 적어짐.  - 의뢰병원에서 혈압 150~160정도.  - 당일 의뢰 병원에서 방사선 및 초음파 검사 진행.  - 방사선상 위 pylorus 부분 mass effect. 다른 장기들이 뒤로 밀림.  - 초음파상 위내 액체 저류 및 유문부 확장.    S)  - CRT &lt;0.5  - Normal skin turgor    O)  - RR : 44  - HR : 156  - BT : 39.1  - BR : 200  - cPL : Negative  - Electrolyte : NaCl 높음.    P)  - 지금 생긴 위 정체의 경우, 신부전에 의한 거일 수도 있고, 다른 문제로 인한 것일 수도 있다.  - 야간 중 항 구토처치와 위 운동성 증가에 맞춰서 치료 진행.  - 주간 중 위 정체에 대한 검사 진행(방사선 및 초음파 검사 다시 진행한다고 설명 드림.)  - 주간 중에 담당의 선생님 정해 지시면 내원하셔서 상담받고 싶어 하심.    Tx)  - Metoclopramide CRI(0.01mg/kg/hr, FR=2ml/hr)  - 0.45% NaCl Fluid(FR=10ml/hr)  - Ranitidine 2mg/kg IV  - Metronidazole 15mg/kg IV    [의뢰병원]  - 의뢰 병원 원장님 요청사항.  [1] 위내 정체 해소 되면 신부전 치료는 귀원하여 치료하시길 원함. 입원하에 치료는 상관 없으나, 퇴원시 신부전에 관한 내복약 및 치료는 다 귀원하여 진행.  [2] 의뢰병원에서 치료를 못하여 리퍼 보내는 것이 아니라, 24시간동안 아이를 치료할 수 없기때문에 리퍼 보내는 것으로 보호자께서 인지해야 함.  [3] 의뢰병원 원장님께서는 이 증상은 신부전과 관련 없다고 설명 하심. 보호자 상담 시 여러가지 가능성을 가지고 설명드려야함.  [4] 원인 밝혀지면 의뢰병원 원장님께 전화 드리기.    </t>
  </si>
  <si>
    <t xml:space="preserve">손고석(ref.이솝)                        </t>
  </si>
  <si>
    <t>복부 팽만</t>
    <phoneticPr fontId="1" type="noConversion"/>
  </si>
  <si>
    <t xml:space="preserve">700,000원 결제 - 은희    CC : 복부팽만    S  -5일전부터 복부팽만  -식욕 양호  -구토설사통증(-)  -최근 발정 보인적 없음  -접종 여부는 불확실(의뢰병원 확인 필요)    O  -T(38.6) P(144) R(36)  -no murmur  -no MGT  -혈검 : NRF    [복부초음파 by Hyuna]  Findings  1. 담낭 내 다량의 슬러지 (확장, 폐색 없음)  2. 우신 실질 내 작은 결석들  3. 자궁의 심한 확장 및 내부의 슬러지    Imaging Dx &amp; DDx  - Uterine complex (pyometra, hemometra, hydrometra, mucometra)  - Urolithiasis (RK)    Comment  - 복부 압박이 불가하여 신장, 부신 등의 정확한 관찰이 어려우므로 수술 이후의 초음파 재검으로 확인하겠습니다.    A  -pyometra w/o systemic inflammation    P  -OHE  -금일 검사비, 수술비 포함 3일 입원시 약 140만원 예상  -허유진선생님께 인계합니다.   </t>
  </si>
  <si>
    <t xml:space="preserve">프린                                    </t>
  </si>
  <si>
    <t>비출혈</t>
    <phoneticPr fontId="1" type="noConversion"/>
  </si>
  <si>
    <t xml:space="preserve">4층에서 떨어진것 같다고 합니다.    mental은 큰 이상없고 보행도 나쁘지는 않은데 코피가 지속적으로 나고 있습니다.    방사선촬영    - 방사선에서는 폐출혈, 골절등은 관찰되지않습니다.    - 비강쪽은 방사선에서 확인하기가 어렵기 때문에 골절등에 대해서 평가가 어렵습니다. 만약 지속적인 비출혈이 있다면 CT 촬영이 필요합니다.    혈액검사    - ALT 600대로 상승, ALP 200대로 상승    - 낙상에 의한 충격으로 근손상에 의한 상승일수도 있고, 간손상에 의한 상승일수도 있습니다.    - 지속적인 ALT 모니터링 필요합니다.    입원치료 및 산소공급  교통사고나 낙상의 경우는 시간이 지나면서 증상발현되는 경우가 많기때문에 입원하면서 경과관찰하기로 하였습니다.  만약 필요하다면 복부초음파 진행할 예정입니다.   </t>
  </si>
  <si>
    <t xml:space="preserve">김재욱                                  </t>
  </si>
  <si>
    <t xml:space="preserve">찰스                                    </t>
  </si>
  <si>
    <t>유치발치</t>
    <phoneticPr fontId="1" type="noConversion"/>
  </si>
  <si>
    <t xml:space="preserve">류한필(ref.서울종합)                    </t>
  </si>
  <si>
    <t>호흡곤란</t>
    <phoneticPr fontId="1" type="noConversion"/>
  </si>
  <si>
    <t xml:space="preserve">서울종합ref.  Furo 2, Spiro 1, Enala 0.5, Pimo 0.2    S)  - 오늘부터 호흡 안좋아짐; 아침에 사료 잘안먹어서 강급 하신 이후 호흡 나빠짐  - 사료 잘안먹는 편이라, 유동식으로 급이하고 계셨음  - 작년부터 심장약 먹이셨는데, 두달 전부터  좋아지는 것 같아 하루 2회 약 하루 1회 먹이셨음  - 어제까지 컨디션 괜찮아보였음 배변/배뇨는 양호     O)  - HR 150 bpm, RR 48/min, BT 37.8도  - BP 60mmHg  - murmur G IV~V (M, T)  - crackle  - 흉방  : VHS 11.1  : 폐침윤 (우&gt;좌)    Tx.   - Furo 2mg/kg IV twice  - Furo CRI 0.5mg/kg/hr  - Dalteparine  - Dobutamine CRI     A) Acute heart failure  - 심부전/폐수종에 준해 처치  - 급사 가능성 고지     *보호자 비용부담 심한 편  *CPR 안하시기로 함  </t>
  </si>
  <si>
    <t xml:space="preserve">채수연*10                               </t>
  </si>
  <si>
    <t xml:space="preserve">수술끝나면 아버님 번호로 연락해달라고 하셨습니다.     -호흡마취로 이상없이 중성화 완료    * 8시 퇴실예정  </t>
  </si>
  <si>
    <t xml:space="preserve">이글                                    </t>
  </si>
  <si>
    <t xml:space="preserve">이형란(이수현)                          </t>
  </si>
  <si>
    <t>배뇨이상</t>
    <phoneticPr fontId="1" type="noConversion"/>
  </si>
  <si>
    <t xml:space="preserve">s) - 원래 한사랑병원에서 지속적으로 다니셨었음.      - 콩이라는 동거묘있음.        - 5월부터 지속적으로 화장실 들락거리고, 소변을 잘 보지 못하는 증상 보임.         - 체중이 한달간격으로 400g씩 체중이 빠짐.         - 사료는 kidney 처방사료랑 유기농 사료랑 섞여서 먹이심.         - 최근 몇달동안은 건사료만 급여하심. 이전에는 캔사료도 급여하셨슴.        - 최근 1-2달정도부터 활력도 약간 저하 소견 보임        - 최근들어서 변도 약간 물러지고 소량씩 자주 봄.         - 최근들어서 소변색도 약간 붉어진것 같다고 하심        - 어제 캔사료 반정도 먹고 구토해놓음          [ 신체검사 결과 ]  - Alert  - 청진상 no murmur  - HR 200. BP 120bpm. BT 39.5C  - no delayed skin turgo. CRT &lt; 2sec  - 양쪽 외이도 내 발적, 갈색 귀지 소견 보이지 않음  - 치아 전반적으로 moderate tartar + 치주염 2기.(esp. 양쪽 상악 어금니들)  - 분변검사 결과, 특이소견 보이지 않음  - 혈액검사 결과, Crt 2.0으로 경미하게 상승되어있음  - T4 1.1  - 흉복부 방사선 검사 결과, 방광 내 결석 소견 보임.                                                                                                                                                                                                                                                                                                                                                                                                                                                                                                                                                                                                                                                                                                                                                                                                                                                                                                                                                                                                                                                                                                                                                                                                                                                                                                                                                                                                                                                                                                                                                                                                                                                                                                                                                                                                                                                                                                                                                                                                                                                                                                                                                                                                                                                                                                                                                                                                                                                                                                                                                                                                                                                                                                                                                                                                                                                                                                                                                                                                                                                                                                                                                                                                                                                                                                                                                                                                                                                                                                                                                                                                                                                                                                                                                                                          [복부초음파 by Hyuna]  Findings  1. 양측 신장 피질 에코 높음   2. 방광 내 1 cm 가량의 결석 및 배쪽 벽 비후 (2 mm)  3. 소화기계의 이상 소견은 관찰되지 않음    Imaging Dx &amp; DDx  - Interstitial nephritis / Glomerulonephritis  - Urolithiasis  - Cystitis    A) - Urolithiasis    p) - 다음주 목요일에 방광결석 수술예정(한원장님 앞으로 예약) + 방광결석 수술하면서 치과치료도 같이 병행 말씀드릴예정      - 다음주 화요일에 건강검진 서류 나갈예정  </t>
  </si>
  <si>
    <t xml:space="preserve">오형석                                  </t>
  </si>
  <si>
    <t xml:space="preserve">효리                                    </t>
  </si>
  <si>
    <t>복부팽만, 구토</t>
    <phoneticPr fontId="1" type="noConversion"/>
  </si>
  <si>
    <t xml:space="preserve">S)  - panting   - PU/PD는 감소됨   - 소변은 노란편.   - 밥을 안먹고, 위액성 구토 1회.  - 변은 정상    O)  - 양측 안검 발적 및 부종 / 복부 담마진증상  - 우측 후지 파행  - 복부팽만, 복압상승  - 체온 39.1 / 뚜렷한 murmur는 없으나 심장음이 깨끗하지 않음.  - 혈액검사 : 특이사항 없음.  - 복초  [복부초음파 by Hyuna]  Findings  1. 간 실질의 전반적인 에코 상승  2. 방광벽의 미약한 비후 및 불규칙한 내벽 증식  3. 췌장의 에코 저하 (크기는 정상 범위) 및 pancreaticoduodenal LN 종대, 췌장 근처의 지방 에코 증가  DDx  - Infiltrative liver disease  - Cystitis  - Acute pancreatitis with reactive lymphadenopathy and focal peritonitis    A)  - 위장염 / 과민성위장염 / 췌장염 / 경우에 따라 cushing    P)  - 피부, 관절통증, 소화기 증상 준한 처방.   - 지속적으로 밥을 안먹거나 소화기 증상 있을 경우 췌장염 검사 진행. (오늘 검사도 많은 고민하시고 진행하심)  - 피부, 방광염, 간 등의 모니터링 진행 후 필요시 쿠싱 호르몬검사 진행합니다.   - 관절 수술은 아이 상태 호전되면, 외과선생님과 따로 상담 예약잡고 진행예정.   </t>
  </si>
  <si>
    <t>식욕저하, 구토, 강직</t>
    <phoneticPr fontId="1" type="noConversion"/>
  </si>
  <si>
    <t xml:space="preserve">[응급내원]  2일 정도 식욕이 줄었음. 활력 양호. 구토, 설사 없었음.  오늘 아침에 불고기 급여 경력있음.   오늘 집에서 구토 보임.   그제 저녁에 한번 오늘처럼 다리 강직되는 증상 있었음. 1분 미만으로 본 증상 지속. 이후에는 멀쩡하게 회복되었음.     O)  1. P/E  - T 36.8 P 150, R 노력성 호흡  - BP (#3) : 40  - 청진 시 우측 ventral 부근 폐야의 crackle 청진됨. no murmur  - MMC pale, 탈수 8%  - femoral pulse normokinetic  - 내원 당시 양안 horizontal nystagmus. PLR 양호. palpebral 양호.   - 사지 강직 및 후궁반장 보임 : decerebellate rigidity susp.  - deep pain (-)    2. B/A  - CBC : PCV 30  - S/C : GLU 600, P 증가  - 전해질 : NRF    3. U/A  - GLU +++, ketone -, WBC ++    A) intracranial problem susp. (cerebellar lesion susp.)  - decerebellate rigidity 의심되며 발생 원인에 대한 정확한 진단은 불가하나 뇌내성 문제에 의해 본 증상이 발생한 것은 충분히 의심됨을 설명드렸음. 증상이 2일 전에도 발생했던 것으로 보아 급성으로 발생되었을 가능성 있음.    - 점차 의식 소실 되며 이후 PLR 소실됨. 간헐적 partial seizure 증상 보였음.   - 보호자 분 비용부담 호소하셨으며, 안락사 원하심. 모든 가족 동의하에 진행하였음.   - 단체화장 진행 원하심.  </t>
  </si>
  <si>
    <t xml:space="preserve">김종흔                                  </t>
  </si>
  <si>
    <t>스케일링</t>
    <phoneticPr fontId="1" type="noConversion"/>
  </si>
  <si>
    <t xml:space="preserve">s) - 스케일링을 올리브 동물병원에서 작년 5월달 받으심.       - 이후 치아관리는 안해주심      - 5살까지는 로얄캐닌 건사료만 급여하시다가 캔사료 절반정도 급여하기 시작하심.        - 식욕, 활력 양호함       - 캔사료 급여하시기나서부터는 변 잘본다고 하심. 변상태는 양호.        - 물은 잘 마시는편. 소변도 잘 보는 편.        - 예방접종 매년마다 해주시고, 심장사상충예방도 매달마다 해주심         o) - 청진상 no murmur       - 체온 38.8C       - 양쪽 외이도 내 발적, 갈색 귀지 소견 보이지 않음       - 혈액 검사상, 경미한 수준의 탈수 소견 보임        - 치아 전반적으로 moderate tartar + 치주염 2기이상.(esp. 양쪽 상악 어금니)    p)- 다음주 토요일에 치과치료예정. 비용은 오늘 검사 비용 제외하고 35만원정도 말씀드림  </t>
  </si>
  <si>
    <t xml:space="preserve">s) - 2달전에 한사랑병원에서 unilateral 유선종양 수술과 중성화 수술받음. 이후 식욕이나 활력 양호했다고 하심      - 2틀전부터 사료 전혀 못먹고 쓰러져서 거의 못일어나는상태. 양쪽 눈 공막 혈관의 출혈 및 배쪽 피부의 빨간 반점들 확인하심.       - 한사랑병원에서 수혈이 필요할 것 같다고 들으심.     o) - stupor. lateral recumbency      - panting      - HR 160. BT 38.1C.BP 70.      - CRT &gt; 2sec. pale mucousa membrane      - 양안 동공 축동상태. 양안 공막 출혈.       - 배쪽 피부 multiple petechiae      - 혈액검사상, PCV 19%, PLT 54,000. TP 4.7, Alb 2.3 BUN 41    - 보호자님꼐 현재 미니는 심각한 shock 상태이며, 혈액검사상 심각한 빈혈 및 혈소판감소증이 동반되어있는 상태라고 말씀드림.   - 응급으로 수액과 산소공급하고있던 상태에서 전신강직 및 심정지발생하여 CPCR진행하였으나 보호자님이 도중에 그만두시길원하셔서 더이상 진행하지는 않음.  - 아이 화장은 오전에 엔젤스톤에 진행하시길원하셔서 주소랑 전화번호 알려드림.   </t>
  </si>
  <si>
    <t xml:space="preserve">김철호                                  </t>
  </si>
  <si>
    <t>pupd</t>
    <phoneticPr fontId="1" type="noConversion"/>
  </si>
  <si>
    <t xml:space="preserve">CC : PUPDPP    S  -2년전부터 PUPDPPPT / 최근 더 심해짐  -과거 IBD 진단받은적 있음 (내시경도 했다고 함)  -활력은 양호  -어제 3호점 진료 : 복강매스 의심되어 CT 추천  -Diet : 내추럴발란스 / 그리니즈  -HG prevention(-)  -vac(done)    O  -복부팽만도 약간 있음  -ACTHST : post 증가  -TG(160) / D-dim(0.4)  -영상 : 양측 부신비대 (10mm) / microadenoma(8mm)  [CT검사 by Hyuna]  - 사내공유-2차진료보고서-VIP CT 보고서 폴더 내 소견서 보관    A  -PDH  -hyperlipidemia    P  -trilostane 2mg/kg sid w/ clopidogrel  -high protein, low fat diet  -10일, 4주, 12주, 3개월 시점 / 이후 3개월마다 재검    * 8/7 11시 예약 : ACTHST / TG / D-dimer / 전    :: 내원 4~6시간 전에 trilostane 투약해주세요  </t>
    <phoneticPr fontId="1" type="noConversion"/>
  </si>
  <si>
    <t xml:space="preserve">김보민                                  </t>
  </si>
  <si>
    <t>식욕저하, 구토</t>
    <phoneticPr fontId="1" type="noConversion"/>
  </si>
  <si>
    <t xml:space="preserve">S)  - 토욜 저녁부터 식욕없; 아침까진 간식도 먹었음  - 간헐적 위액 구토는 있었으나, 이번엔 덩어리 진(?) 구토 처음 발견   - 어제 간식 반 정도 먹고 몇시간 뒤 구토; 총 구토 4회   - 며칠간 거의 잘 안움직이고, 이틀간 소변 1회 ; 이 전까지는 정상변 확인  - 이물 가능성은 없음  - 예방접종은 보호자분이 직접 하셨음; 항체가는 따로 진행하지 않음    O)  - PE   : HR 280bpm, BT 39.7도  : CRT &gt;1.5s, dry mucous membrane (5% 탈수)  - 혈검  : HCT 49.6  : hypoK 3.4    - fPL : 음성                                                                                                                                                                                                                                                                                                                                                                                                                                                                                                                                                                                                                                                                                                                                                                                                                                                                                                                                                                                                                                                                                                                                                                                                                                                                                                                                                                                                                                                                                                                                                                                                                                                                                                                                                                                                                                                                                                                                                                                                                                                                                                                                                                                                                                                                                                                                                                                                                                                                                                                                                                                                                                                                                                                                                                                                                                                                                                                                                                                                                                                                                                                                                                                                                                                                                                                                                                                                                                                                                                                                                                                                                                                                                                                                                                      [복부초음파 by Hyuna]  Findings  1. 방광 팽만 및 근위 요도 확장  2. 위 및 십이지장의 액체 저류 및 운동성 저하  3. 전반적인 소장의 확장     Imaging Dx &amp; DDx  - Gastroenteritis    Comment  - 췌장의 변화는 확인되지 않으나 위부터 십이지장까지의 액체 저류 및 운동성 저하로 보아 췌장염의 가능성이 있습니다.   - 대장의 액체 저류가 관찰되므로 설사의 가능성이 있습니다.    A) 위장염    P)  - 기본 2-3일 입원 안내드림  </t>
  </si>
  <si>
    <t xml:space="preserve">이경애                                  </t>
  </si>
  <si>
    <t xml:space="preserve">1. 남아중성화 실시  - 금식하였음  - 식욕 활력 양호    - 마취전 검사 양호  - 좌측 피하잠복, castration 실시    - 보호자 지침서 나감  - 집에서 관리사항 안내하였음  - 내일 오후 3시 술부 소독 예정  </t>
  </si>
  <si>
    <t xml:space="preserve">Will(윌)                                </t>
  </si>
  <si>
    <t xml:space="preserve">  1. 남아중성화    - 금식 진행하심.  - 청진 양호.  - 체온 양호.  - 양측 고환 하강 완료 확인.    - 마취전 검사 이상없음.  - 마취 도입/ 수술 / 각성 상태 모두 양호.  - 기본관리 후 금일 퇴원 진행함.  - 내일 술부소독차 내원예정.   - 수술 후 주의사항 안내드림.      ** 유치는 조금 더 지켜보실 예정이심.         </t>
  </si>
  <si>
    <t xml:space="preserve">이종미(ref.행복한)                      </t>
  </si>
  <si>
    <t xml:space="preserve">도민                                    </t>
  </si>
  <si>
    <t xml:space="preserve">석관동에 행복한 동물병원에서 소개받고 오셨다고 하심    &gt;&gt;진료기록이나 엑스레이 찍은것 첨부관련하여 진료보시게될 수의사 선생님과 전화통화 원하심  폐가 안좋아서 진료 받으셨었데요    S)  - 작년 12월 폐종양 진단받음 (약 4cm 가량)  - 수술 원치 않으셔서 내복약(PDS, 기관지확장제)으로만 관리 받아오심 --&gt; 종양크기 크게 변하지 않았었음  - 최근 호흡 다시 안좋아져서 수술 및 항암치료 상담 권유받아 본원 내원하심    O)  - PE  : HR 180 bpm, RR 50-60/min , BT 38.7도  : 우측 #4-5 1-2mm 내외의 종괴 촉진됨  - 혈검  : WBC 23000  : hypoglycemia 48  : ALP 451    Tx. 20% 포도당 2ml PO    A) 폐종양    P)  - 내일 11시반 CT 촬영 예정(이현아과장님 앞으로 예약)  - FNA도 함께 진행하는 것 안내  - 수술상담 예약 잡을것    </t>
  </si>
  <si>
    <t xml:space="preserve">남궁유현                                </t>
  </si>
  <si>
    <t xml:space="preserve">1. 식욕부진  - 길고양이  - 5일전부터 밥을 먹지 않음  - 레토 보호자분 지인  - 밥을 주면 받아먹으나 이내 다시 뱉어버리고  아파한다고 함  - 오른쪽 눈 밑을 가려워하고 상처 생겨서  출혈 및 염증 같은 것이 보인다고 함  - 활력도 저하되어 있는 것으로 보임  - 접종 등은 따로 해주신 적 없음  - 우선 입원처치하여 수액 및 기타 검사하시길 원하심  - 맡겨두시고 가셨음    - depressed, BCS 4/9, 6-7% dehydration  - BT 39.2 HR 172 RR panting  - 양쪽 앞다리 5번째 발가락 부러져있거나  상처있음  - 왼쪽 입안 궤양 확인됨  - CBC: WBC (19.5)   - Chem: Crea (1.9) Glob (6.7)    - 오후 1-2시에 주치의 배정하여 전화드린다고 함    </t>
  </si>
  <si>
    <t xml:space="preserve">하동현                                  </t>
  </si>
  <si>
    <t xml:space="preserve">- 7시쯤 아침 먹음.  - 항체가 검사 진행하지 않으셔서 진행  - 마취 전 검사상 Crea 상승(2.5)  - 항체가 전반적으로 낮은(FPV = 1, FHV = 2, FCV = 3)  - 신장 수치와 항체가 낮은 것을 고려할 때 수술은 미루는 것이 낫다고 설명 드림.  - 아이가 발정 행동이 너무 심해서 보호자분이 위험성 감수하고 수술 진행 원하심.  - 수술 후 실밥 제거 시 추가 접종(최소 2번)  - 수술 후 컨베니아 SC  - 2주 후 신장 </t>
  </si>
  <si>
    <t>기력저하, 구토</t>
    <phoneticPr fontId="1" type="noConversion"/>
  </si>
  <si>
    <t xml:space="preserve">811,800원 결제-승희    2015년 자궁축농증 수술함  접종기록은 2014년 광견병 이외엔 없음  미용후 피부약 먹은 후 급격히 안좋아짐  기운없음/식욕없음/심한구토          S)  - 미용 후 피부 안좋다는 얘기 들어서 피부약 처방받아 먹이심 (공복 중에 먹이셨음)  - 그 이후 거품 심한 구토, 위액 구토, 물 먹으면 바로 토해냄 / 1일 5-6회   - 변은 어제 아주 소량 확인 (정상변이나 약간 까만 상태)  - 원래 하루 1끼 먹는데, 구토 시작하고 나서부터인 월요일부터는 식욕없는 상태  - 어제, 오늘은 구토 없는 상태 / 호흡도 어제 응급실 내원하셨을때보다는 조금 편해진 상태이나 여전히 빈호흡  - 배뇨 양호    O)  - PE  : HR 180bpm, RR 42/min, BT 38.3도  : no murmur, no crackle / 호흡음 항진  : 복부 촉진시 복압 항진 및 통증   - 혈검  : WBC 20000  : ALP 1216, ALT 305  - 방사선  : hepatomegaly  - 초음파  : 좌신 부근 mass 관찰됨 (약 2cm)    A) susp. adrenal gland mass    P)  - 내일 12시 CT 촬영 예정  </t>
  </si>
  <si>
    <t xml:space="preserve">최정희(Ref.서울종합)                    </t>
  </si>
  <si>
    <t>설사, 기력저하, 구토</t>
    <phoneticPr fontId="1" type="noConversion"/>
  </si>
  <si>
    <t xml:space="preserve">[서울종합 ref.]  CC) 설사, 기력저하, 간헐적 구토    S)  이번에 올 봄에 유선종양 수술 했고, 아랫쪽 종양은 위험해서 진행 못했음.   좌측 복벽에 mass도 악성 종양이라고 얘기 들었음. 1년 전쯤 확인되었음.   올초에 수술 전에 혈액검사 시 신장 수치 안 좋아져서 약만 먹였음.  1달 전부터 설사 보였으나 병원 내원하지 않으심. 이번 일주일 사이 설사 심해짐. 오늘 서울종합 갔더니 입원 필요할 것으로 생각된다고 얘기 듣고 내원하심.   황태국 먹이고, 식욕부진, 간식만 먹으려 함.   거의 물 설사, 냄새가 더 악취가 난다고 함. 구토도 보임. 기력 저하.  작년 자궁축농증 있어서 중성화 수술 실시하였음.     O)  1. P/E  - T 38.0 P 120, R 42  - BP (#2) : 100  - 청진 시 NRF  - 우측 5번 유선의 1.5cm 가량의 mass  - 좌측 흉벽의 3cm 가량의 mass  - 6% 탈수.    2. B/A   - CBC : WBC 6만, PCV 29  - S/C : GLU, TP, ALB, Crea, Ca, TCHOL 모두 감소.  - 전해질 : NRF    3. X-ray  - 흉부 : 폐야의 multiple mass ( 전이성 종괴로 의심 )  - 복부 : 간 종대 susp.    A) lung metastasis susp.  - 원발 종괴는 현재 정확히 평가 불가하나 폐야의 cannon ball sign이 보이는 바 폐 전이가 우선 의심됨. 원발 종괴 평가를 위해선 복부 초음파가 추천되며 그 전까진 정확한 판단은 불가함.   - 현재 이러한 증상 보이는 것 역시 복부초음파까지 평가해야 확실히 알 수 있습니다. 지금 처방약은 대증처치로 증상 호전 되지 않을 수 있습니다. 탈수도 극심한 바 매일 수액처치 받을 수 있도록 추천드렸음. 금일은 피하수액 처치 진행.  - 보호자 분께서 폐종양까지 전이된 것이고 치료법이 없다면 복부 초음파까지는 검사하기 원치 않으셔서 진행하지 못하였음.     Rx)  - 내복약 + 후라베린 2ml bid    -- 의뢰병원 원장님 전화통화 완료.  </t>
  </si>
  <si>
    <t xml:space="preserve">송윤상                                  </t>
  </si>
  <si>
    <t>안구진탕, head tilt</t>
    <phoneticPr fontId="1" type="noConversion"/>
  </si>
  <si>
    <t xml:space="preserve">오늘 갑자기 집에돌아와보니 몸을 가누지를 못하고 쓰러지는 증상을 보여서 응급내원하심    안구진탕, head tilt 증상 관찰됨  빈호흡, 의식은 있는상태이지만 보행은 원활하지 않음    1. 혈액검사상  인수치가 약간 낮은것 외에는 특이소견 없음  2. lactate 2.8  3. 심장사상충검사 음성    내일 영상검사(방사선, 초음파) 진행후 특이소견 없으면 MRI 촬영예정입니다.     379,500결제완료_효정    </t>
  </si>
  <si>
    <t xml:space="preserve">왕천이                                  </t>
  </si>
  <si>
    <t xml:space="preserve">씨씨                                    </t>
  </si>
  <si>
    <t>식욕저하,구토,콧물,기침</t>
    <phoneticPr fontId="1" type="noConversion"/>
  </si>
  <si>
    <t>-어제 저녁부터 식욕저하  -어제 약먹고 구토 1회  -기침, 콧물은 지속  -기초접종은 완료했다고 함    -BT : 39.1  -혈액검사 및 전염병검사 진행  -CDV, CIV (-)  -혈검 : 경미한 CRP 증가    -폐렴에 의한 호흡기증상 및 식욕부진  -전신적으로 상태가 많이 나쁘지는 않아서 통원치료 지속하도록 함  -cerenia sc  -nebul 가능한한 매일 실시  -증상 호전되지 않으면 입원치료     * 내일 오후 3시 예약(송지</t>
  </si>
  <si>
    <t xml:space="preserve">김근화                                  </t>
  </si>
  <si>
    <t xml:space="preserve">호빵                                    </t>
  </si>
  <si>
    <t xml:space="preserve">S)     - 1시간 이상 전에 강아지 간식에 있는 산소흡수제 먹음    - 구토 5회정도, 대부분 토해냄    - 그전까지는 잘 놀고 잘먹고     O) aus :  NRF       T : 38.5  P : 150, R : 48       MMC : pink       alert       복압없음       컨디션 양호        방사선상 음영증가물질 위장과 소장에 걸쳐 존재       혈검:  wbc미약한 증가          Tx) famo iv bid     CE) 1.산소흡수제는 주로 철성분으로 먹은 양과 개체에 따라             위장관증상이나 중독증상등이 나타날수 있습니다.          2. 내일까지 구토처치와 수액맞고 증세에 따라 퇴원여부             결정합니다.          3. 상태에따라 추가적인 검사(혈검등)가 시행될수 있습니다.              그때는 먼저 연락드리겠습니다.   ***    담당선생님께서는 상태모니터링후 증세에 따라  추가검사   여부 결정과 퇴원여부결정하시면 되겠습니다.   -------------------------------------------------------  08:45 전화통화  밤새 구토 없었고, 수액 맞으며 잘 있습니다.   밖에 나오면 원래 겁이 많고 잘 먹지 않는다고 합니다.   긴장해서 그런건지 몸이 좋지 않아 그런건지는 좀 더 모니터링  해야 할것 같습니다.   -&gt; 보호자분께서는 다니던 동물병원이 있는데 급해서 오셨다고 수액좀 맞고  오후쯤에 퇴원 원하십니다.   </t>
  </si>
  <si>
    <t xml:space="preserve">마진선(ref.큐)                          </t>
  </si>
  <si>
    <t xml:space="preserve">야쿵                                    </t>
  </si>
  <si>
    <t xml:space="preserve">기침 </t>
    <phoneticPr fontId="1" type="noConversion"/>
  </si>
  <si>
    <t xml:space="preserve">CC : 호흡이상    S  -1~2년전부터 기침  -3주전부터 호흡이상  -식욕, 활력 정상  -집에서 안정시 RR(35)  -예전 6.5kg / 어제 5.7kg   -접종 : 작년  -심장사상충 예방(-)    O  -CREA(1.9) / hyperglycemia(스트레스영향)  -방사선 : peribronchial cuffing  -심초 : 심질환 R/O  -HW aby(-)    A  -asthma    P  -증상이 심하지 않아 PDS로 시작  -proBNP 권유드렸으나 안하심  -CKD 가능성 안내    * 8/2 4시 예약     * 의뢰병원 연락드림  </t>
  </si>
  <si>
    <t xml:space="preserve">행복이(일육이)                          </t>
  </si>
  <si>
    <t>기침, 기력저하</t>
    <phoneticPr fontId="1" type="noConversion"/>
  </si>
  <si>
    <t xml:space="preserve">새벽부터 안먹고 늘어지고 기침이 심해져요    s) - 8/14일까지 펫샵 인계병원에서 입원해서 치료받음.       - 8/22일에 2차접종까지 받음.      - 추석전후로 감기 증상 보여서 3차접종 안하고, 감기에 준한 치료 받음.       - 오늘 저녁에부터 식욕저하, 발열 및 헥헥대는 증상 보임.       - 변 상태는 양호. 구토 증상은 없음      - 재채기랑 기침증상 계속 더 심해지고, 콧물양상은 수양성으로 보임.       - 활력은 양호.     o) - alert      - no delayed skin turgo      - 청진상 no murmur.       - BT 39.1C      - sereous nasal discharge      - CDV/CIV Ag: 음성      - 흉부방사선 검사상, 폐엽 전반적으로 moderate bronchointerstitial pattern 관찰됨.       - 혈액검사상, wbc 23,200. pcv 34%      - CRP 26    a) - pneumonia      - bronchitis    tx) - H/D(+ vit B, Taurine) 2 fold       - cefa, famo iv bid       - 내복약 po bid       - Nebulization w/ (genta 0.5ml+뮤코미스트 0.5ml) bid         p) - 폐렴에 준해서 최소 3일이상 입원하면서 공격적인 치료 필요함 말씀드림      - crp 수치는 2틀에 한번      - 흉부방사선 검사는 매일 진행예정.   </t>
  </si>
  <si>
    <t xml:space="preserve">김연실                                  </t>
  </si>
  <si>
    <t>MCT 전이</t>
    <phoneticPr fontId="1" type="noConversion"/>
  </si>
  <si>
    <t xml:space="preserve">2,000,000원 결제 -은희    CC) 좌측 서혜부 mass   S) 어제 좌측 서혜부 mass 발견하심. 나래 동물병원 가셨다가 본원 추천받아서 내원.        좌측 서혜부 10cm 직경의 round mass. 파동감 없고, hard, fixed. mass 주위로 약간의 열감과 발적 증상 보임.       기타 특이소견 없음. 탈장등의 가능성 높음 설명드리고 검사 진행.     O) TPR- NRF, 청진- NRF      blood work- leukocytosis, polycythemia, CRSC 약간 상승, CRP 상승, d-dimer는 정상       영상진단은 진정하에 실시       RAD- NRF           [복부초음파 by Hyuna]  Fingings  1. 좌측 서혜부의 혼합에코를 띤 종괴 (약  5cm) - 경계가 명확하며 배쪽으로는 penis와 접해있음  2. 우측 서혜부 림프절의 저에코성 변화 및 종대  3. 요추하림프절의 저에코성 변화 및 종대     DDx  - Inguinal neoplasia with metastatic lymphadenopathy    [CT검사 by Hyuna]  - 사내공유-2차진료보고서-VIP CT 보고서 폴더 내 소견서 보관      FNA (inguinal mass) - MCT     A) Dx- MCT (inguinal, sublumbar LN 로 전이의심)       수술전 보호자 상담 - 서혜부 매스는 MCT로 추정됨. MCT는 공격적인 종양이며, 예후 불량, 수술을 해도 생존기간 짧을 수 있음. 요추하 림프절로 전이되어 있으나, 다른 부분의 전이소견은 없으므로, 요추하 림프절 및 inguinal mass (maybe LN) 절제 수술 권장. 이미 요추하 림프절로 전이되어 있어서 margin확보는 불가능. 추후 추가적인 치료 필요할 수 있음을 안내. 가족분들 상의후 수술하기로 결정.     OP - inguinal mass, sublumbar LN excision (MCT)   OP view- 전이되어 비대된 요추하 림프절 3개 확인후, digital dissection 하여 제거. 좌측 요관, 대동맥과 유착되어 분리 후 제거.     복강내 다른 특이적인 소견은 없음. abdominal flushing 후 routine abdominal closure.     좌측 서혜부 매스 제거. cranial, lateral, caudal 쪽은 1cm margin으로 제거하였으나, medial 쪽은 페니스와 완전히 유착되어 있어서 marginal excision 실시. (마진 확보를 위해서는 페니스 절단이 필요함을 설명드렸으나, 이미 요추하 림프절로 전이되어 있어서 큰 의미는 없음을 안내) inguinal canal에서 나오는 정관 및 혈관을 포함하고 있어서, 혈관, 정관 결찰후, 동측 testis 제거. saline flushing 후 routine closure.     제거한 inguinal mass는 조직검사 의뢰 (margin평가는 의미 없으므로 안하기로). sublumbar LN는 cytology 실시- MCT 전이 확인.     postop Tx- F+L CRI, then metacam+ tramadol,                          cefazolin, chlorpheniramine, cimetidine         원장 서상혁 이름으로 올라간 Fentanyl (2ml) inj. 1Amp은 잘못된 것으로 실제 처방되지 않았으며, 원장 서상혁 이름으로 올라간 Fentanyl (2ml) inj. 18Amp가 바른 처방으로 실제 처방되었음  - 원장 서상혁  </t>
  </si>
  <si>
    <t xml:space="preserve">곽경배                                  </t>
  </si>
  <si>
    <t xml:space="preserve">넨네                                    </t>
  </si>
  <si>
    <t xml:space="preserve">정상미                                  </t>
  </si>
  <si>
    <t xml:space="preserve">달희(태희)                              </t>
  </si>
  <si>
    <t>피부염</t>
    <phoneticPr fontId="1" type="noConversion"/>
  </si>
  <si>
    <t xml:space="preserve">이사오셨어요. 진료기록 가져오셨습니다.  좌측 후지  피부진료    S)  2011년쯤부터 키우심. 유기견.  2013 심장검진 받으신적 있음.- 특이사항 없음. 심장 약물 복용1달 정도 복용.  2014년도 안구탈출로 인해 안구적출 진행.   최근 잘먹는데도 살이 빠짐.  좌측 후지 많이 핥음. (대퇴 내측) - 발적 없음.   양측 외이염 심함.   입주위 모낭염 (지루성 왁스)    O)  murmur G3  피부 : 대퇴내측 입주변 심한 왁스 / 발적  지간염 : 심한 왁스 및 발적  귀 : 양측 외이염 /왁스심하나 발적이나 비후 없음..   -&gt; 도말 : 말라세치아 경도의 감염증.   흉방 : 심비대  복방 : L2~3 디스크 narrowing, 가교형성  혈검상 특이사항 없음.    A)  - 혈액검사상 일단 호르몬성 질환은 뒤로 미루고, 일반 치료 진행.  - 심장질환에 의한 혈액순환부전으로 피부질환이 더 심화됐을 가능성 있음.   - 알러지성 피부질환 가능성도 있으나 나이를 고려할 때 가능성은 적음.   -&gt; 피부, 심질환 함께 치료 진행    P)  - 내복약 복용  - 귀 세정 후 연고도포  - 약욕 주 2회정도 진행하실것. / 그 외에는 소독 후 연고도포  오전에 7~9시 사이 심초 검사 위해 내원하실예정.  - 아이 맡기고 가심.      ** 8/1  - 심장검사.   </t>
  </si>
  <si>
    <t xml:space="preserve">찡아                                    </t>
  </si>
  <si>
    <t>일반혈액검사</t>
    <phoneticPr fontId="1" type="noConversion"/>
  </si>
  <si>
    <t xml:space="preserve">1. 혈액 검사  H)  - 특이사항 없음.  - 혈액 검사 위해 내원.    O)  - CBC : HCT 상승  - Chemistry : P 하락  - Electrolyte : Cl 상승    P)  - 혈액 검사상 큰 문제 보이지 않음.  - 하지만, 혈액 검사는 어느정도 장기 손상이 있어야 나타난다고 안내.  </t>
  </si>
  <si>
    <t xml:space="preserve">한혜정                                  </t>
  </si>
  <si>
    <t xml:space="preserve">1. L-CHOP 2주차 진행.    S)  PU/PD/PP 이틀간 지속. 혹 눈에 띄게 사라짐. 가끔 열 날때 있을 때 새벽에 자지말라고 꺠우신다고 하심.   알약으로 조제.    O)  1. P/E   - panting    * 체표림프절 촉진 (모두 감소!)  - submandibular : Rt. 3.1cm, Lt. 2.9cm (침샘인지 구분 힘들었음.)  - prescapular : Lt. 1.9cm  - axillary : No  - inguinal : Rt. 1.4cm  - popliteal : Rt. 1.22, Lt. 1.3*1.7cm    2. B/A  - CBC : NRF  - blood smear : moderate to severe toxic(seg 75, lym 7, mono 9, band 9), nRBC 5. PLT 30개 이상.    A) lymphoma stage 4  - L-CHOP protocol 2주차 진행하였음.   - PUPD는 PDS 때문일 가능성 높음. furo 추가처방하여 더 심해질 수 있음. PDS tapering 하면 양호해질 수 있음.   - Cyclophosphamide 때문에 출혈성 방광염 보일 수 있고 이상 시 전화주시기로 하였음.    Tx) BW 12.7kg, BSA 0.582  - Cyclophosphamide 200mg/m2 IV : (20mg/ml용 5.8ml)  - Furosemide 2.2mg/kg IV : 2.8ml  - 전후 N/S 7ml    - N/S 2 fold    Rx) PO for 7 days.  - PDS 30mg/m2 SID  - Famo 0.5mg/kg BID  - Silymarin 5mg/kg BID  - UDA 5mg/kg BID  - Furosemide 1mg/kg BID     P) 1주 뒤 내원하여 CBC 재검 및 3주차 항암 진행 예정.  4주차 진행 후 전체적인 혈검 및 초음파 진행 예정.    </t>
  </si>
  <si>
    <t>일련번호</t>
    <phoneticPr fontId="1" type="noConversion"/>
  </si>
  <si>
    <t>증상코드1</t>
    <phoneticPr fontId="1" type="noConversion"/>
  </si>
  <si>
    <t>증상코드2</t>
  </si>
  <si>
    <t>증상코드3</t>
  </si>
  <si>
    <t>증상코드4</t>
  </si>
  <si>
    <t>증상코드5</t>
  </si>
  <si>
    <t xml:space="preserve">  S)  - 2일전부터 핸드피딩시 먹음.   - 2달전부터 핸드피딩 시작하심.   - 빈호흡 어제부터.   - 구토없고, 설사는 식이에 따라 관찰됨.   - 물먹고 기침정도. 많지는 않음.   - 좌측 옆구리 매스 관찰되고 지역병원에서 괜찮다고 얘기 들으심.   - 배뇨가 붉은색.    O)  - BP 50  - MMC pale  - Dehydration &gt; 8%  - Lactate 8.8  - Chem : Liver enzyme highly elevated / hypoglycemia  - Blood gas : acidosis  - CBC : PCV 18%  - CRP ; high  - cPL : positive    Tx.  - plasma sol * 2 fold / 퇴원시 100ml 피하수액 진행.   - Oxygen supply  - 20% Dex IV CRI  - ECG monitoring    A)  - blood transfusion 안내드렸으나 보호자님 원치 않으시고, 치료해도 좋아진다는 보장이 안되는 점에서 치료 더이상 원치 않으심.   - 퇴원 원하시어 진행.           </t>
    <phoneticPr fontId="1" type="noConversion"/>
  </si>
  <si>
    <t xml:space="preserve">1.CC :  심장검진    2.HPI   - 심장 판막질환으로 알고 계심  - 7월달에 건대 응급실 내원해서 퇴원  : 폐부종 치료 5일  - 이후 계속 약 복용 중  - 이 전에 건성기침 보이는 것이 있었는데 심장병 증상인지 모르셨음, 당시 산책시 주저앉는 증상도 있었음  - 그제 화요일 밤에 한 번 다시 쓰러져서 꺵꺵거림  : 당시 특별한 흥분 이벤트는 없었음  - 아직까지 발작 양상 까지는 아니었음  - SRR 은 11~12회 유지중    3.PHI   (1)MED : for this symptoms  (2)SUR : 중성화  (3)TRU : -  (4)VAC : all+, HW+ (HG)  4.Diet : 일반사료 , table food : 브로컬리, 야채 등, 감자/고구마  5.EH : indoors, w/ 1 ST, 산책  6.Systemic   (1)GEN : 식욕은 좋은 편, 활력은 있는 편  (6)CV : 현증  (7)GI : -    S)  - 온순한 성격, 전반적으로 느린 편  - BCS 6/9, poor hair coat    O)  - Apical beat midly increased  - G I~II/VI systolic murmur in Rt &amp; sternum  - Continuous split s2 in Lt base  - 지속적인 부정맥 (irregulary irregular)     A)  - 과거 건대에서 검사진행 후 본원에서는 아무런 영상검사도 진행되지 않은 상황  - 그럼에도 불구하고, 주요 임상증상/신체검사 소견상 단순한 MMVD보다는 PAH, TR 등의 문제가 더 main일 가능성 높음  - 실신 관련, 상기 문제들 + 부정맥 관련성 높으며, incidental한 chol 상승 관련 갑기저 추가 감별 필요    P)  - 검사 비용은 부담되셔서 단계적 검사 진행 권고  - 다음 내원시 심전도 + T4  - 이후 심초 팽가 추천드림  </t>
    <phoneticPr fontId="1" type="noConversion"/>
  </si>
  <si>
    <t xml:space="preserve">S&gt;  - 오늘 오전까지 잘 있다가 저녁7시반경부터 주저않고 기력이 없어보임.  - T38.9    x-ray사진   이메일발송요청  backssog@naver.com      Sx) Exploratory celiotomy &amp; Gastrotomy  1. Anesthesia   1) Premedication      - Butorphanol 0.2 mg/kg IV      - Midazolam 0.2 mg/kg IV      - Cefazolin 30 mg/kg IV   2) Induction: Propofol 4 mg/kg IV   3) Maintenance: Isoflurane    2. Surgical procedure  - Dorsal recumbency 후 xiphoid process 부터 pubis까지의 cranial 2/3 incision  - 개복 직후 혈장액성 복수 확인  - 위장관계 검사 결과 위의 fundus 근처, lesser curvature 쪽의 ventral surface에 직경 3 mm 가량의 천공 부위 확인  - 천공 부위 중심으로 위벽 incision 연장 후 위내 이물 여부 확인 (이물 발견되지 않음)  - 천공부위 margin trimming 이후 gastrotomy 부위 봉합 (simple continuous suture for mucosa and submucosa layers and cushing suture for serosa and muscularis layers)  - 복강 세척 w/ H/S 3000 cc  - JP drain 2개 복강 내 설치  - Routine한 방법으로 복벽 및 피하, 피부 봉합       3. Surgical findings  - 1개의 위천공 부위 (fundus, lesser curvature 근처의 ventral surface)  - 전반적인 소장 확장 및 serosa 층의 충혈  - 복막 및 falciform ligament의 지방층 충혈  - 혈장액성 복수  - 천공부위 이외의 위점막층에는 특이소견 없었음.      4. Comments  - 위 천공으로 인한 세균성 복막염으로 진행된 것으로 판단됨. 세균성 복막염에 준한 항생제 처치가 요구되며, active drain을 통한 복수 배출 관리에 신경써야할 것. Sepsis로 진행되는 지에 대한 지속적인 monitoring 필요함.      Operator)  안승엽, DVM, PhD  VIP동물의료센터 외과 과장  Direct: 02-953-0075 (내선 203)  E-mail: vip_surgery@vipah.co.kr    야간모니터링 by 국&gt;    - Sepsis에 준한 항생제 처치개시     AM2:00 Cefotaxime 5mg/kg/min CRI / Enro 10mg/kg sid sc / Metro10mg/kg bid iv    - 술후 진통 Tramadol 4mg/kg TID iv    - 술후 AM3시경 BP40~60 내외 이후 -&gt; Vasopressin / DV합제에도 불구하고 BP 70미만 --&gt; Hypertonic saline 5ml/kg CRI-&gt; BP100     이후 새벽시간동안 80내외 유지    - 자발음수 보임 6~70ml내외    - 새벽4시반 : 바로박 85ml 확인       - 금일 복강삼출물 항생제 감수성 검사의뢰 예정    </t>
    <phoneticPr fontId="1" type="noConversion"/>
  </si>
  <si>
    <t xml:space="preserve">[refer.도담도담]    의뢰병원관련  - 진료전 전화완료(O)   - 진료후 전화완료(O)   - 초진일 전화 안됨(  )  - 원장님 요청사항 :    주호소)  낙상    현증경과)  오늘 2시간 전에 낙상. 호흡 빨라져 의뢰병원에 내원. 대변, 소변 보고 동공확장 보이더니 택시타는 중엔 안정 되찾음.   샤워 중 놀래서 떨어지며 변기에 몸 부딪히고 바닥에 머리를 부딪힌 듯함.   목 뒤쪽에 물 주머니 차는 것처럼 뒤쪽이 부풀어오르는 듯 함. (피하기종)  5일 전쯤 비틀거리고 귀에서 고름이 나와 병원 내원하여 외이염 관리 받았음. 이후 양호해졌었음.   1달 전에 머리 뒤쪽에 공기가 들어갔다고 얘기들었음. 이후 없어졌음. 이때 다른 집에 임보. 냉장고 옆에 끼어서 몇시간 뒤에 발견이 되었고 눈에 충혈 매우 심한 상태와 피하기종이 생겼다고 얘기들었음. 약 먹기 싫어서 피하다가 머리를 부딪힌 적이 있고 눈에 출혈도 있고 축동되어 있었음. 당시 머리 쪽 검사해보자고 하여 검사 시 큰 이상 없었음. 산동제 처치와 스테로이드 성분의 안약을 넣었음. 2일 정도만 투약함.     O)  1. 신체검사  - Mental : depressed.  - T 37.6, HR 180, RR 66  - BP 130  - BCS 4/9  - MMC pink, CRT &lt;1s  - 탈수평가 : &lt;5%  - femoral pulse : normokinetics    2. 혈액검사  - CBC : PCV 28.1  - S/C : ALT &gt;4000  - electrolytes     3. 영상검사  - 우측 rib 11-13 fracture, 심한 기흉으로 인해 lung collapse, 전신의 피하기종 확인됨. 두개골 내 radiolucent line 확인됨.   - 기흉 55ml 천자진행.  - 기흉 천자 이후 우측 폐 후엽에 침윤 보이는 바 폐출혈로 고려됨.     Dx/Ddx)  - 낙상에 의한 Pneumothorax  - 폐출혈  - 두부외상 susp.    A)  - 낙상 이후 24시간동안 안정화.  - 내일도 기흉 발생 시 CT 촬영 고려.     Rx)  - 식이 : a/d    Tx)  - 수액처치 : H/S  - 주사제 :    mannitol 1g/kg IV for 30mins    P)  - 입원. 내일 흉부방사선 촬영 후 CT 촬영 고려 예정.     </t>
    <phoneticPr fontId="1" type="noConversion"/>
  </si>
  <si>
    <t xml:space="preserve">560,300원 선납(by 민정)  [야간 by 홍]  - 자발식욕있음(반정도 먹음)  - 배뇨배변아직 없음    S)  - 4~5일정도  식욕부진  - 생식기에서 농이 보임  - 오늘 구토설사 있음  - 접종 사상충 했음  - 디스크 있어 뒷다리 잘 못쓴다 함    O)  - aus : no murmur, no crackle  - T(39.2)  - 치석많음  - X-ray   - U/S  - Blood test : WBC(16), BUN(76.3), Cr(4.8), P(9.8), amylase(1956)  - CRP : 148  - cPL : +      CE)  - 나이가 있어 여러가지 합병증으로 위험할수도 있습니다.   - 합병증으로 수술은 미루어 질수 있고, 주치의 판단하에 진행하게 됩니다.   - 비용은 최소 200만원이상은 나옵니다.   - 익일 신수치, 염증수치,복부 초음파 검사 실시 하고, 결과 종합하여 주치의 선생님 오후 1~3시 사이에 연락드리겠습니다.     ***  - 기청구금액 완납  - 복부 초음파 스캔닝 검사하기로 합니다.   - 수술동의서는 미리 받아놓음      [주간 by CHAN]  - 복부 초음파 결과 자궁축농증 확진이며, 내막의 증식 및 자궁의 벽 평가 시 꽤 오랜 기간동안 적응하고 있었을 것으로 보임  - 담낭벽이 두껍진 않으나 절반 이상을 차지하는 슬러지가 확인되며 Mucocele로 발전할 수 있어 주의 깊은 관리가 필요함 (현재는 수술 원하지 않으심)  - 유선종양에 대한 평가 필요함  - 내일 오전 중으로 혈액검사 할 것  - 내일 자궁축농증 수술 예정  </t>
    <phoneticPr fontId="1" type="noConversion"/>
  </si>
  <si>
    <t xml:space="preserve">  S)  - 집에 가서 심장약, 신장약, 여기서 처방받은약 먹고 사지가 쭉 뻗는 증상나타남  - 식욕부진/설사도 함    O)  - alert  - aus : no murmur  - blood test : BUN(197.6), Cr(6.6), CRP(168), cPL(1558)  - x-ray : 신장결석, 기관협착, 우심방 비대    CE)  - 쭉 뻗는 증상은 실신,경련, 일시적 쇼크증상등으로 일어날수 있는데 증세봐가며 감별해야 할것이고, MRI, 심초등으로 감별진단해야합니다.   - 신부전, 췌장염 수치 매우 높아 현재까지는 괜찮지만 갑자기 상태 안좋아질수 있습니다.   - 대체적으로는 회복될가능성이 더 크나 경과 보며 판단합니다.   - 내일 심초음파, 복부초음파, 수치올라간 항목 재검사등 실시 하겠습니다.   - 주치의 판단하에 추가적인 검사필요할수 있습니다.   - 내일 오후 1~3시사이 주치의선생님 연락드리겠습니다.     </t>
    <phoneticPr fontId="1" type="noConversion"/>
  </si>
  <si>
    <t>혈뇨, 기력없음</t>
    <phoneticPr fontId="1" type="noConversion"/>
  </si>
  <si>
    <t>식욕부진, 체중감량</t>
    <phoneticPr fontId="1" type="noConversion"/>
  </si>
  <si>
    <t>우측눈궤양, 치석, 결석</t>
    <phoneticPr fontId="1" type="noConversion"/>
  </si>
  <si>
    <t xml:space="preserve">[재진]    의뢰병원관련  - 중간 통화여부 ( O  )  - 보고내용 :  - 원장님 요청사항 :       S) 복막염, 당뇨 재진        O)  1. 신체검사  - 체중증가(2.8-&gt; 3.0)  - 처방식은 절대 먹지않고 일반사료도 먹지않음  - 오직 사람음식만을 고집함  - 구토, 설사등의 특이증상은 없음  - 기관협착때문에 자꾸 켁켁거린다고 함      2. 혈액검사  - WBC 감소(63 -&gt; 17)  - CRP 10이하  - chemistry : ALP 240  - fructosamine 512로 높은상태      3. 영상검사  [복부초음파_full scan by Hyuna]  Findings  1. 간 실질의 다발성 낭포 (최대 12.3 x 10.5 mm)  2. 양측 신장 피질 에코 상승, 다발성 낭포 및 결석  3. 좌측 부신의 미약한 종대 (6.1 mm)  Imaging Dx &amp; DDx  - Hepatic cyst  - Chronic kidney disease  - Hyperadrenocorticism    A)  - 복막염, 췌장염소견 많이 줄어듬  - 염증수치 하락  - 식이적인 문제로 인해 혈당조절이 제대로 되고있지않음  - 지금 식이를 유지하면서 인슐린 용량은 2U -&gt; 3U으로 증량하시라고 안내    Rx)  - 내복약     - doxycycline 5mg/kg    - acethycystein 20mg/kg    - theophylline 7mg/kg    - codein 0.5mg/kg         P) 2주후 초음파검사, 혈당검사        </t>
    <phoneticPr fontId="1" type="noConversion"/>
  </si>
  <si>
    <t>목에 올가미로 인한 상처</t>
    <phoneticPr fontId="1" type="noConversion"/>
  </si>
  <si>
    <t xml:space="preserve">5/1 2.871.000 선납 - 수민    Dr.조서현    Subjective)    지난주 토요일날 자일리톨 껌 2~3개 섭취.     현재는 증상 없다고 하심.    당일 수술위해 내원.    우측 후지 쪽을 불편해 하는것 같다고 하심.  다리를 절지는 않음.     Objective)    Laboratory examination  CBC : Anemia  Elec : NRF  S-chem : Elevated ALP, ALT, GGT, Chol  Coag : NRF    [Computed tomography]  Finding &amp; DDx  - GB mucocele  - GB sludge and stone  - CBD with mild fluid and normal size  - CKD  - chronic pancreatitis  - hepatomegaly (이전 초음파 상 severe vacuolohepatopathy (hepatic lipidosis) 의심 소견 확인되었었음  - bilateral renal calculi    Comment  - 이전 초음파상 보였던 UB calculi는 현재 CT상에서 확인되지 않는 것으로 보아 배출 되었을 가능성 높음.   - GB의 수술적 제거 추천됨.  - 현재 mucocele이 확인되나, 주변 담관의 확장등은 확인되지 않아, main duct의 완전 폐쇄 가능성은 낮음. 부분 폐쇄 가능성은 배제할 수 없음.  - 양쪽 부신 크기는 정상이나, 현재 간의 lipidosis 병변이 매우 뚜렷하여 쿠싱, steroid 복용, 고지혈증, 갑기저, 고지방 식이습관 등의 확인 필요할 수 있음. 현 상태로 만성적인 경과를 보일 시 간 섬유화, 만성 간염 등으로 진행될 수 있음.   - 고등도의 공포성 간병증으로 인해 작은  bile canaliculi 들의 압박으로 담도수치 상승될 수 있음.    Radiologist : 윤학영, DVM, PhD    Assessment)  Dx)   GB mucocele  Hepatic failure    Ddx)  EHBO  Fatty liver  Cushing's dz      Plan)        Sx) Cholecystectomy, Liver lobe biopsy  1. Anesthesia   1) Premedication      - Cefazolin 30mg/kg IV      - Midazolam 0.1mg/kg IV      - Fentanyl 0.003mg/kg IV      2) Induction: Propofol 6mg/kg IV     3) Maintenance: Isoflurane    2. Surgical procedure  - Midline incision from xiphoid to umblicus  - Made punch biopsy with 6mm punch biopsy tool  - Isolated GB with Sonocure  - Transected the cystic duct, removed GB  - Inserted 6Fr feeding tube to common bile duct through cystic duct opening.  - Normograde flushing with normal saline  - Confirmed patency of billiary system, made ligation of cystic duct with 3-0 black silk.  - Abdominal lavage with H/S  - Routine closure    3. Surgical findings  - Dilated GB  - Distended Common bile duct  - Yellow color change of general liver lobe  - greater omentum adhesion to pacrease    4. Comments  - 팽대된 담낭과 심한 슬러지, 일부 총담관 폐색이 확인되었으며, 담낭제거시 flushing을 통한 개통성 확보를 완료 하였습니다.  - 간의 노란색상의 전반적인 색상변화가 동반된 종대가 관찰되었습니다.  - 일부 췌장 주변의 대망 유착이 관찰되었습니다.  - 간의 상태이상으로 생검 진행하였으며 조직검사 pending.    Operator)    조서현, DVM, MS  VIP동물의료센터 외과 과장  Direct: 02-953-0075 (내선 203)  E-mail: vip_surgery@vipah.co.kr    </t>
    <phoneticPr fontId="1" type="noConversion"/>
  </si>
  <si>
    <t>구취, 치석</t>
    <phoneticPr fontId="1" type="noConversion"/>
  </si>
  <si>
    <t>식도열공허니아</t>
    <phoneticPr fontId="1" type="noConversion"/>
  </si>
  <si>
    <t>新
증상코드1</t>
    <phoneticPr fontId="1" type="noConversion"/>
  </si>
  <si>
    <t>新
증상코드2</t>
    <phoneticPr fontId="1" type="noConversion"/>
  </si>
  <si>
    <t>新
증상코드3</t>
    <phoneticPr fontId="1" type="noConversion"/>
  </si>
  <si>
    <t>新
증상코드4</t>
    <phoneticPr fontId="1" type="noConversion"/>
  </si>
  <si>
    <t>新
증상코드5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</si>
</sst>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맑은 고딕"/>
      <family val="2"/>
      <charset val="129"/>
      <scheme val="minor"/>
    </font>
    <font>
      <sz val="8"/>
      <name val="맑은 고딕"/>
      <family val="2"/>
      <charset val="129"/>
      <scheme val="minor"/>
    </font>
    <font>
      <sz val="8"/>
      <color theme="1"/>
      <name val="맑은 고딕"/>
      <family val="2"/>
      <charset val="129"/>
      <scheme val="minor"/>
    </font>
    <font>
      <sz val="8"/>
      <color theme="1"/>
      <name val="맑은 고딕"/>
      <family val="3"/>
      <charset val="129"/>
      <scheme val="minor"/>
    </font>
    <font>
      <sz val="8"/>
      <color rgb="FF0000FF"/>
      <name val="맑은 고딕"/>
      <family val="3"/>
      <charset val="129"/>
      <scheme val="minor"/>
    </font>
    <font>
      <sz val="8"/>
      <name val="맑은 고딕"/>
      <family val="3"/>
      <charset val="129"/>
      <scheme val="minor"/>
    </font>
    <font>
      <sz val="8"/>
      <color rgb="FF0000FF"/>
      <name val="맑은 고딕"/>
      <family val="2"/>
      <charset val="129"/>
      <scheme val="minor"/>
    </font>
    <font>
      <sz val="8"/>
      <color rgb="FFFF0000"/>
      <name val="맑은 고딕"/>
      <family val="3"/>
      <charset val="129"/>
      <scheme val="minor"/>
    </font>
    <font>
      <sz val="9"/>
      <color theme="1"/>
      <name val="맑은 고딕"/>
      <family val="2"/>
      <charset val="129"/>
      <scheme val="minor"/>
    </font>
    <font>
      <sz val="8"/>
      <color rgb="FFFF0000"/>
      <name val="맑은 고딕"/>
      <family val="2"/>
      <charset val="129"/>
      <scheme val="minor"/>
    </font>
    <font>
      <b/>
      <sz val="8"/>
      <color rgb="FF0000FF"/>
      <name val="맑은 고딕"/>
      <family val="3"/>
      <charset val="129"/>
      <scheme val="minor"/>
    </font>
    <font>
      <b/>
      <sz val="8"/>
      <color theme="1"/>
      <name val="맑은 고딕"/>
      <family val="3"/>
      <charset val="129"/>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s>
  <borders count="6">
    <border>
      <left/>
      <right/>
      <top/>
      <bottom/>
      <diagonal/>
    </border>
    <border>
      <left style="thick">
        <color auto="1"/>
      </left>
      <right/>
      <top/>
      <bottom/>
      <diagonal/>
    </border>
    <border>
      <left/>
      <right style="thick">
        <color auto="1"/>
      </right>
      <top/>
      <bottom/>
      <diagonal/>
    </border>
    <border>
      <left/>
      <right/>
      <top style="thick">
        <color rgb="FFFF0000"/>
      </top>
      <bottom/>
      <diagonal/>
    </border>
    <border>
      <left style="thick">
        <color auto="1"/>
      </left>
      <right/>
      <top style="thick">
        <color rgb="FFFF0000"/>
      </top>
      <bottom/>
      <diagonal/>
    </border>
    <border>
      <left/>
      <right style="thick">
        <color auto="1"/>
      </right>
      <top style="thick">
        <color rgb="FFFF0000"/>
      </top>
      <bottom/>
      <diagonal/>
    </border>
  </borders>
  <cellStyleXfs count="2">
    <xf numFmtId="0" fontId="0" fillId="0" borderId="0">
      <alignment vertical="center"/>
    </xf>
    <xf numFmtId="0" fontId="8" fillId="0" borderId="0">
      <alignment vertical="center"/>
    </xf>
  </cellStyleXfs>
  <cellXfs count="116">
    <xf numFmtId="0" fontId="0" fillId="0" borderId="0" xfId="0">
      <alignment vertical="center"/>
    </xf>
    <xf numFmtId="0" fontId="2" fillId="0" borderId="0" xfId="0" applyFont="1" applyAlignment="1">
      <alignment horizontal="center" vertical="center"/>
    </xf>
    <xf numFmtId="14" fontId="3" fillId="0" borderId="0" xfId="0" applyNumberFormat="1" applyFont="1" applyAlignment="1">
      <alignment horizontal="center" vertical="center"/>
    </xf>
    <xf numFmtId="0" fontId="3" fillId="0" borderId="0" xfId="0" applyFont="1" applyAlignment="1">
      <alignment horizontal="center" vertical="center" wrapText="1"/>
    </xf>
    <xf numFmtId="0" fontId="4" fillId="0" borderId="0" xfId="0" applyFont="1">
      <alignment vertical="center"/>
    </xf>
    <xf numFmtId="0" fontId="3" fillId="0" borderId="0" xfId="0" applyFont="1">
      <alignment vertical="center"/>
    </xf>
    <xf numFmtId="14" fontId="3" fillId="0" borderId="0" xfId="0" applyNumberFormat="1" applyFont="1">
      <alignment vertical="center"/>
    </xf>
    <xf numFmtId="14" fontId="5" fillId="0" borderId="0" xfId="0" applyNumberFormat="1" applyFont="1">
      <alignment vertical="center"/>
    </xf>
    <xf numFmtId="0" fontId="6" fillId="0" borderId="0" xfId="0" applyFont="1">
      <alignment vertical="center"/>
    </xf>
    <xf numFmtId="0" fontId="2" fillId="0" borderId="0" xfId="0" applyFont="1">
      <alignment vertical="center"/>
    </xf>
    <xf numFmtId="0" fontId="3" fillId="0" borderId="0" xfId="0" applyFont="1" applyAlignment="1">
      <alignment horizontal="center" vertical="center"/>
    </xf>
    <xf numFmtId="0" fontId="4" fillId="2" borderId="0" xfId="0" applyFont="1" applyFill="1">
      <alignment vertical="center"/>
    </xf>
    <xf numFmtId="0" fontId="3" fillId="2" borderId="0" xfId="0" applyFont="1" applyFill="1">
      <alignment vertical="center"/>
    </xf>
    <xf numFmtId="14" fontId="3" fillId="2" borderId="0" xfId="0" applyNumberFormat="1" applyFont="1" applyFill="1">
      <alignment vertical="center"/>
    </xf>
    <xf numFmtId="0" fontId="3" fillId="2" borderId="0" xfId="0" applyFont="1" applyFill="1" applyAlignment="1">
      <alignment horizontal="center" vertical="center"/>
    </xf>
    <xf numFmtId="14" fontId="5" fillId="2" borderId="0" xfId="0" applyNumberFormat="1" applyFont="1" applyFill="1">
      <alignment vertical="center"/>
    </xf>
    <xf numFmtId="0" fontId="3" fillId="0" borderId="0" xfId="0" applyFont="1" applyFill="1">
      <alignment vertical="center"/>
    </xf>
    <xf numFmtId="0" fontId="6" fillId="0" borderId="0" xfId="0" applyFont="1" applyFill="1">
      <alignment vertical="center"/>
    </xf>
    <xf numFmtId="0" fontId="2" fillId="0" borderId="0" xfId="0" applyFont="1" applyFill="1">
      <alignment vertical="center"/>
    </xf>
    <xf numFmtId="14" fontId="3" fillId="0" borderId="0" xfId="0" applyNumberFormat="1" applyFont="1" applyFill="1">
      <alignment vertical="center"/>
    </xf>
    <xf numFmtId="0" fontId="3" fillId="0" borderId="0" xfId="0" applyFont="1" applyFill="1" applyAlignment="1">
      <alignment horizontal="center" vertical="center"/>
    </xf>
    <xf numFmtId="14" fontId="5" fillId="0" borderId="0" xfId="0" applyNumberFormat="1" applyFont="1" applyFill="1">
      <alignment vertical="center"/>
    </xf>
    <xf numFmtId="0" fontId="3" fillId="3" borderId="0" xfId="0" applyFont="1" applyFill="1">
      <alignment vertical="center"/>
    </xf>
    <xf numFmtId="0" fontId="7" fillId="0" borderId="0" xfId="0" applyFont="1" applyFill="1">
      <alignment vertical="center"/>
    </xf>
    <xf numFmtId="0" fontId="6" fillId="0" borderId="0" xfId="1" applyFont="1">
      <alignment vertical="center"/>
    </xf>
    <xf numFmtId="0" fontId="2" fillId="0" borderId="0" xfId="1" applyFont="1">
      <alignment vertical="center"/>
    </xf>
    <xf numFmtId="14" fontId="3" fillId="0" borderId="0" xfId="1" applyNumberFormat="1" applyFont="1">
      <alignment vertical="center"/>
    </xf>
    <xf numFmtId="0" fontId="4" fillId="4" borderId="0" xfId="1" applyFont="1" applyFill="1">
      <alignment vertical="center"/>
    </xf>
    <xf numFmtId="0" fontId="3" fillId="4" borderId="0" xfId="1" applyFont="1" applyFill="1">
      <alignment vertical="center"/>
    </xf>
    <xf numFmtId="14" fontId="3" fillId="4" borderId="0" xfId="1" applyNumberFormat="1" applyFont="1" applyFill="1">
      <alignment vertical="center"/>
    </xf>
    <xf numFmtId="0" fontId="3" fillId="0" borderId="0" xfId="1" applyFont="1" applyFill="1">
      <alignment vertical="center"/>
    </xf>
    <xf numFmtId="0" fontId="4" fillId="0" borderId="0" xfId="1" applyFont="1" applyFill="1">
      <alignment vertical="center"/>
    </xf>
    <xf numFmtId="14" fontId="3" fillId="0" borderId="0" xfId="1" applyNumberFormat="1" applyFont="1" applyFill="1">
      <alignment vertical="center"/>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lignment vertical="center"/>
    </xf>
    <xf numFmtId="0" fontId="3" fillId="0" borderId="0" xfId="0" applyFont="1" applyBorder="1">
      <alignment vertical="center"/>
    </xf>
    <xf numFmtId="0" fontId="3" fillId="0" borderId="2" xfId="0" applyFont="1" applyBorder="1">
      <alignment vertical="center"/>
    </xf>
    <xf numFmtId="0" fontId="2" fillId="0" borderId="1" xfId="0" applyFont="1" applyBorder="1">
      <alignment vertical="center"/>
    </xf>
    <xf numFmtId="0" fontId="2" fillId="0" borderId="0" xfId="0" applyFont="1" applyBorder="1">
      <alignment vertical="center"/>
    </xf>
    <xf numFmtId="0" fontId="2" fillId="0" borderId="2" xfId="0" applyFont="1" applyBorder="1">
      <alignment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2" xfId="0" applyFont="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0" xfId="0" applyFont="1" applyFill="1" applyBorder="1">
      <alignment vertical="center"/>
    </xf>
    <xf numFmtId="0" fontId="3" fillId="2" borderId="2" xfId="0" applyFont="1" applyFill="1" applyBorder="1">
      <alignment vertical="center"/>
    </xf>
    <xf numFmtId="0" fontId="3" fillId="0" borderId="0" xfId="0" applyFont="1" applyFill="1" applyBorder="1">
      <alignment vertical="center"/>
    </xf>
    <xf numFmtId="0" fontId="3" fillId="0" borderId="2" xfId="0" applyFont="1" applyFill="1" applyBorder="1">
      <alignment vertical="center"/>
    </xf>
    <xf numFmtId="0" fontId="3" fillId="2" borderId="1" xfId="0" applyFont="1" applyFill="1" applyBorder="1">
      <alignment vertical="center"/>
    </xf>
    <xf numFmtId="0" fontId="3" fillId="0" borderId="1" xfId="0" applyFont="1" applyFill="1" applyBorder="1">
      <alignment vertical="center"/>
    </xf>
    <xf numFmtId="0" fontId="2" fillId="0" borderId="1" xfId="0" applyFont="1" applyFill="1" applyBorder="1">
      <alignment vertical="center"/>
    </xf>
    <xf numFmtId="0" fontId="2" fillId="0" borderId="0" xfId="0" applyFont="1" applyFill="1" applyBorder="1">
      <alignment vertical="center"/>
    </xf>
    <xf numFmtId="0" fontId="2" fillId="0" borderId="2" xfId="0" applyFont="1" applyFill="1" applyBorder="1">
      <alignment vertical="center"/>
    </xf>
    <xf numFmtId="0" fontId="2" fillId="0" borderId="1" xfId="1" applyFont="1" applyBorder="1">
      <alignment vertical="center"/>
    </xf>
    <xf numFmtId="0" fontId="2" fillId="0" borderId="0" xfId="1" applyFont="1" applyBorder="1">
      <alignment vertical="center"/>
    </xf>
    <xf numFmtId="0" fontId="2" fillId="0" borderId="2" xfId="1" applyFont="1" applyBorder="1">
      <alignment vertical="center"/>
    </xf>
    <xf numFmtId="0" fontId="3" fillId="4" borderId="1" xfId="1" applyFont="1" applyFill="1" applyBorder="1">
      <alignment vertical="center"/>
    </xf>
    <xf numFmtId="0" fontId="3" fillId="4" borderId="0" xfId="1" applyFont="1" applyFill="1" applyBorder="1">
      <alignment vertical="center"/>
    </xf>
    <xf numFmtId="0" fontId="3" fillId="4" borderId="2" xfId="1" applyFont="1" applyFill="1" applyBorder="1">
      <alignment vertical="center"/>
    </xf>
    <xf numFmtId="0" fontId="3" fillId="0" borderId="0" xfId="1" applyFont="1" applyFill="1" applyBorder="1">
      <alignment vertical="center"/>
    </xf>
    <xf numFmtId="0" fontId="3" fillId="0" borderId="2" xfId="1" applyFont="1" applyFill="1" applyBorder="1">
      <alignment vertical="center"/>
    </xf>
    <xf numFmtId="0" fontId="3" fillId="0" borderId="1" xfId="1" applyFont="1" applyFill="1" applyBorder="1">
      <alignment vertical="center"/>
    </xf>
    <xf numFmtId="0" fontId="3" fillId="0" borderId="1" xfId="0" applyFont="1" applyBorder="1" applyAlignment="1">
      <alignment vertical="center"/>
    </xf>
    <xf numFmtId="0" fontId="3" fillId="0" borderId="0" xfId="0" applyFont="1" applyBorder="1" applyAlignment="1">
      <alignment vertical="center"/>
    </xf>
    <xf numFmtId="0" fontId="3" fillId="0" borderId="2" xfId="0" applyFont="1" applyBorder="1" applyAlignment="1">
      <alignment vertical="center"/>
    </xf>
    <xf numFmtId="0" fontId="3" fillId="2" borderId="1" xfId="0" applyFont="1" applyFill="1" applyBorder="1" applyAlignment="1">
      <alignment vertical="center"/>
    </xf>
    <xf numFmtId="0" fontId="3" fillId="2" borderId="0" xfId="0" applyFont="1" applyFill="1" applyBorder="1" applyAlignment="1">
      <alignment vertical="center"/>
    </xf>
    <xf numFmtId="0" fontId="3" fillId="2" borderId="2" xfId="0" applyFont="1" applyFill="1" applyBorder="1" applyAlignment="1">
      <alignment vertical="center"/>
    </xf>
    <xf numFmtId="0" fontId="3" fillId="5" borderId="0" xfId="0" applyFont="1" applyFill="1" applyBorder="1" applyAlignment="1">
      <alignment vertical="center"/>
    </xf>
    <xf numFmtId="0" fontId="3" fillId="5" borderId="2" xfId="0" applyFont="1" applyFill="1" applyBorder="1" applyAlignment="1">
      <alignment vertical="center"/>
    </xf>
    <xf numFmtId="3" fontId="3" fillId="0" borderId="0" xfId="0" applyNumberFormat="1" applyFont="1" applyBorder="1">
      <alignment vertical="center"/>
    </xf>
    <xf numFmtId="0" fontId="3" fillId="0" borderId="1" xfId="0" applyFont="1" applyFill="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right" vertical="center"/>
    </xf>
    <xf numFmtId="0" fontId="6" fillId="0" borderId="0" xfId="0" applyFont="1" applyBorder="1">
      <alignment vertical="center"/>
    </xf>
    <xf numFmtId="14" fontId="3" fillId="0" borderId="0" xfId="0" applyNumberFormat="1" applyFont="1" applyBorder="1">
      <alignment vertical="center"/>
    </xf>
    <xf numFmtId="14" fontId="5" fillId="0" borderId="0" xfId="0" applyNumberFormat="1" applyFont="1" applyBorder="1">
      <alignment vertical="center"/>
    </xf>
    <xf numFmtId="0" fontId="4" fillId="4" borderId="3" xfId="1" applyFont="1" applyFill="1" applyBorder="1">
      <alignment vertical="center"/>
    </xf>
    <xf numFmtId="0" fontId="3" fillId="4" borderId="3" xfId="1" applyFont="1" applyFill="1" applyBorder="1">
      <alignment vertical="center"/>
    </xf>
    <xf numFmtId="14" fontId="3" fillId="4" borderId="3" xfId="1" applyNumberFormat="1" applyFont="1" applyFill="1" applyBorder="1">
      <alignment vertical="center"/>
    </xf>
    <xf numFmtId="0" fontId="3" fillId="4" borderId="4" xfId="1" applyFont="1" applyFill="1" applyBorder="1">
      <alignment vertical="center"/>
    </xf>
    <xf numFmtId="0" fontId="3" fillId="4" borderId="5" xfId="1" applyFont="1" applyFill="1" applyBorder="1">
      <alignment vertical="center"/>
    </xf>
    <xf numFmtId="14" fontId="3" fillId="0" borderId="3" xfId="1" applyNumberFormat="1" applyFont="1" applyBorder="1">
      <alignment vertical="center"/>
    </xf>
    <xf numFmtId="0" fontId="2" fillId="0" borderId="3" xfId="1" applyFont="1" applyBorder="1">
      <alignment vertical="center"/>
    </xf>
    <xf numFmtId="0" fontId="3" fillId="0" borderId="3" xfId="0" applyFont="1" applyBorder="1">
      <alignment vertical="center"/>
    </xf>
    <xf numFmtId="0" fontId="3" fillId="6" borderId="0" xfId="0" applyFont="1" applyFill="1" applyAlignment="1">
      <alignment horizontal="center" vertical="center"/>
    </xf>
    <xf numFmtId="0" fontId="2" fillId="6"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Border="1" applyAlignment="1">
      <alignment horizontal="center" vertical="center"/>
    </xf>
    <xf numFmtId="0" fontId="2" fillId="0" borderId="0" xfId="1" applyFont="1" applyAlignment="1">
      <alignment horizontal="center" vertical="center"/>
    </xf>
    <xf numFmtId="0" fontId="3" fillId="4" borderId="3" xfId="1" applyFont="1" applyFill="1" applyBorder="1" applyAlignment="1">
      <alignment horizontal="center" vertical="center"/>
    </xf>
    <xf numFmtId="0" fontId="3" fillId="4" borderId="0" xfId="1" applyFont="1" applyFill="1" applyAlignment="1">
      <alignment horizontal="center" vertical="center"/>
    </xf>
    <xf numFmtId="0" fontId="3" fillId="0" borderId="0" xfId="1" applyFont="1" applyFill="1" applyAlignment="1">
      <alignment horizontal="center" vertical="center"/>
    </xf>
    <xf numFmtId="0" fontId="3" fillId="5" borderId="0" xfId="0" applyFont="1" applyFill="1" applyAlignment="1">
      <alignment horizontal="center" vertical="center"/>
    </xf>
    <xf numFmtId="0" fontId="9" fillId="0" borderId="0" xfId="0" applyFont="1" applyFill="1" applyAlignment="1">
      <alignment horizontal="center" vertical="center"/>
    </xf>
    <xf numFmtId="0" fontId="3" fillId="7" borderId="1" xfId="0" applyFont="1" applyFill="1" applyBorder="1" applyAlignment="1">
      <alignment horizontal="center" vertical="center"/>
    </xf>
    <xf numFmtId="0" fontId="3" fillId="7" borderId="0" xfId="0" applyFont="1" applyFill="1" applyAlignment="1">
      <alignment horizontal="center" vertical="center"/>
    </xf>
    <xf numFmtId="0" fontId="2" fillId="7" borderId="1" xfId="0" applyFont="1" applyFill="1" applyBorder="1" applyAlignment="1">
      <alignment horizontal="center" vertical="center"/>
    </xf>
    <xf numFmtId="0" fontId="2" fillId="7" borderId="0" xfId="0" applyFont="1" applyFill="1" applyAlignment="1">
      <alignment horizontal="center" vertical="center"/>
    </xf>
    <xf numFmtId="0" fontId="2" fillId="7" borderId="0" xfId="0" applyFont="1" applyFill="1" applyBorder="1" applyAlignment="1">
      <alignment horizontal="center" vertical="center"/>
    </xf>
    <xf numFmtId="0" fontId="2" fillId="7" borderId="1" xfId="1" applyFont="1" applyFill="1" applyBorder="1" applyAlignment="1">
      <alignment horizontal="center" vertical="center"/>
    </xf>
    <xf numFmtId="0" fontId="2" fillId="7" borderId="0" xfId="1" applyFont="1" applyFill="1" applyAlignment="1">
      <alignment horizontal="center" vertical="center"/>
    </xf>
    <xf numFmtId="0" fontId="3" fillId="7" borderId="4" xfId="1" applyFont="1" applyFill="1" applyBorder="1" applyAlignment="1">
      <alignment horizontal="center" vertical="center"/>
    </xf>
    <xf numFmtId="0" fontId="3" fillId="7" borderId="3" xfId="1" applyFont="1" applyFill="1" applyBorder="1" applyAlignment="1">
      <alignment horizontal="center" vertical="center"/>
    </xf>
    <xf numFmtId="0" fontId="3" fillId="7" borderId="1" xfId="1" applyFont="1" applyFill="1" applyBorder="1" applyAlignment="1">
      <alignment horizontal="center" vertical="center"/>
    </xf>
    <xf numFmtId="0" fontId="3" fillId="7" borderId="0" xfId="1" applyFont="1" applyFill="1" applyAlignment="1">
      <alignment horizontal="center" vertical="center"/>
    </xf>
    <xf numFmtId="0" fontId="10" fillId="4" borderId="1" xfId="0" applyFont="1" applyFill="1" applyBorder="1" applyAlignment="1">
      <alignment horizontal="center" vertical="center"/>
    </xf>
    <xf numFmtId="0" fontId="10" fillId="4" borderId="0" xfId="0" applyFont="1" applyFill="1" applyAlignment="1">
      <alignment horizontal="center" vertical="center"/>
    </xf>
    <xf numFmtId="0" fontId="10" fillId="4" borderId="1" xfId="1" applyFont="1" applyFill="1" applyBorder="1" applyAlignment="1">
      <alignment horizontal="center" vertical="center"/>
    </xf>
    <xf numFmtId="0" fontId="11" fillId="7" borderId="1" xfId="0" applyFont="1" applyFill="1" applyBorder="1" applyAlignment="1">
      <alignment horizontal="center" vertical="center" wrapText="1"/>
    </xf>
    <xf numFmtId="0" fontId="11" fillId="7" borderId="0" xfId="0" applyFont="1" applyFill="1" applyAlignment="1">
      <alignment horizontal="center" vertical="center" wrapText="1"/>
    </xf>
  </cellXfs>
  <cellStyles count="2">
    <cellStyle name="표준" xfId="0" builtinId="0"/>
    <cellStyle name="표준 2"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002"/>
  <sheetViews>
    <sheetView tabSelected="1" topLeftCell="F1" zoomScaleNormal="100" workbookViewId="0">
      <pane ySplit="1" topLeftCell="A2" activePane="bottomLeft" state="frozen"/>
      <selection pane="bottomLeft" activeCell="T2" sqref="T2"/>
    </sheetView>
  </sheetViews>
  <sheetFormatPr defaultRowHeight="11.25" x14ac:dyDescent="0.3"/>
  <cols>
    <col min="1" max="1" width="4.5" style="5" bestFit="1" customWidth="1"/>
    <col min="2" max="2" width="8.25" style="5" customWidth="1"/>
    <col min="3" max="9" width="9" style="5" customWidth="1"/>
    <col min="10" max="10" width="8.75" style="5" customWidth="1"/>
    <col min="11" max="11" width="8.75" style="5" bestFit="1" customWidth="1"/>
    <col min="12" max="12" width="9" style="37" customWidth="1"/>
    <col min="13" max="13" width="9.5" style="38" customWidth="1"/>
    <col min="14" max="14" width="34.375" style="39" bestFit="1" customWidth="1"/>
    <col min="15" max="15" width="7.75" style="10" bestFit="1" customWidth="1"/>
    <col min="16" max="19" width="7.75" style="10" customWidth="1"/>
    <col min="20" max="20" width="7.75" style="100" bestFit="1" customWidth="1"/>
    <col min="21" max="24" width="7.75" style="101" customWidth="1"/>
    <col min="25" max="25" width="9" style="5" customWidth="1"/>
    <col min="26" max="26" width="9" style="5"/>
    <col min="27" max="27" width="14.25" style="5" customWidth="1"/>
    <col min="28" max="29" width="9" style="5" customWidth="1"/>
    <col min="30" max="16384" width="9" style="5"/>
  </cols>
  <sheetData>
    <row r="1" spans="1:29" s="1" customFormat="1" ht="45" x14ac:dyDescent="0.3">
      <c r="A1" s="33" t="s">
        <v>6439</v>
      </c>
      <c r="B1" s="1" t="s">
        <v>370</v>
      </c>
      <c r="C1" s="1" t="s">
        <v>371</v>
      </c>
      <c r="D1" s="1" t="s">
        <v>372</v>
      </c>
      <c r="E1" s="1" t="s">
        <v>373</v>
      </c>
      <c r="F1" s="1" t="s">
        <v>374</v>
      </c>
      <c r="G1" s="2" t="s">
        <v>375</v>
      </c>
      <c r="H1" s="1" t="s">
        <v>376</v>
      </c>
      <c r="I1" s="1" t="s">
        <v>377</v>
      </c>
      <c r="J1" s="2" t="s">
        <v>378</v>
      </c>
      <c r="K1" s="2" t="s">
        <v>379</v>
      </c>
      <c r="L1" s="34" t="s">
        <v>383</v>
      </c>
      <c r="M1" s="35" t="s">
        <v>384</v>
      </c>
      <c r="N1" s="36" t="s">
        <v>385</v>
      </c>
      <c r="O1" s="3" t="s">
        <v>6440</v>
      </c>
      <c r="P1" s="3" t="s">
        <v>6441</v>
      </c>
      <c r="Q1" s="3" t="s">
        <v>6442</v>
      </c>
      <c r="R1" s="3" t="s">
        <v>6443</v>
      </c>
      <c r="S1" s="3" t="s">
        <v>6444</v>
      </c>
      <c r="T1" s="114" t="s">
        <v>6459</v>
      </c>
      <c r="U1" s="115" t="s">
        <v>6460</v>
      </c>
      <c r="V1" s="115" t="s">
        <v>6461</v>
      </c>
      <c r="W1" s="115" t="s">
        <v>6462</v>
      </c>
      <c r="X1" s="115" t="s">
        <v>6463</v>
      </c>
      <c r="Y1" s="2" t="s">
        <v>386</v>
      </c>
      <c r="Z1" s="1" t="s">
        <v>387</v>
      </c>
      <c r="AA1" s="2" t="s">
        <v>380</v>
      </c>
      <c r="AB1" s="1" t="s">
        <v>381</v>
      </c>
      <c r="AC1" s="1" t="s">
        <v>382</v>
      </c>
    </row>
    <row r="2" spans="1:29" x14ac:dyDescent="0.3">
      <c r="A2" s="4">
        <v>1</v>
      </c>
      <c r="B2" s="5">
        <v>201702364</v>
      </c>
      <c r="C2" s="5" t="s">
        <v>0</v>
      </c>
      <c r="D2" s="5" t="s">
        <v>1</v>
      </c>
      <c r="E2" s="5">
        <v>119</v>
      </c>
      <c r="F2" s="5" t="s">
        <v>2</v>
      </c>
      <c r="G2" s="6">
        <v>42924</v>
      </c>
      <c r="H2" s="1" t="s">
        <v>3</v>
      </c>
      <c r="I2" s="5" t="s">
        <v>4</v>
      </c>
      <c r="J2" s="6">
        <v>42986.877343136577</v>
      </c>
      <c r="K2" s="7">
        <f>ROUNDDOWN(J2,0)</f>
        <v>42986</v>
      </c>
      <c r="L2" s="37">
        <v>2270</v>
      </c>
      <c r="M2" s="38" t="s">
        <v>283</v>
      </c>
      <c r="N2" s="39" t="s">
        <v>284</v>
      </c>
      <c r="O2" s="10">
        <v>1</v>
      </c>
      <c r="P2" s="10">
        <v>2</v>
      </c>
      <c r="T2" s="100">
        <v>1</v>
      </c>
      <c r="U2" s="101">
        <v>2</v>
      </c>
      <c r="Y2" s="6">
        <v>42986.845719907411</v>
      </c>
      <c r="Z2" s="5" t="s">
        <v>5</v>
      </c>
      <c r="AA2" s="6"/>
    </row>
    <row r="3" spans="1:29" x14ac:dyDescent="0.3">
      <c r="A3" s="4">
        <v>2</v>
      </c>
      <c r="B3" s="5">
        <v>201702365</v>
      </c>
      <c r="C3" s="5" t="s">
        <v>6</v>
      </c>
      <c r="D3" s="5" t="s">
        <v>7</v>
      </c>
      <c r="E3" s="5">
        <v>598</v>
      </c>
      <c r="F3" s="5" t="s">
        <v>8</v>
      </c>
      <c r="G3" s="6">
        <v>42054</v>
      </c>
      <c r="H3" s="1" t="s">
        <v>9</v>
      </c>
      <c r="I3" s="5" t="s">
        <v>10</v>
      </c>
      <c r="J3" s="6">
        <v>43003.498236377316</v>
      </c>
      <c r="K3" s="7">
        <f t="shared" ref="K3:K66" si="0">ROUNDDOWN(J3,0)</f>
        <v>43003</v>
      </c>
      <c r="L3" s="37">
        <v>2066</v>
      </c>
      <c r="M3" s="38" t="s">
        <v>285</v>
      </c>
      <c r="N3" s="39" t="s">
        <v>286</v>
      </c>
      <c r="O3" s="10">
        <v>38</v>
      </c>
      <c r="T3" s="100">
        <v>38</v>
      </c>
      <c r="Y3" s="6">
        <v>43003.498236377316</v>
      </c>
      <c r="Z3" s="5" t="s">
        <v>11</v>
      </c>
      <c r="AA3" s="6"/>
    </row>
    <row r="4" spans="1:29" x14ac:dyDescent="0.3">
      <c r="A4" s="4">
        <v>3</v>
      </c>
      <c r="B4" s="5">
        <v>201702374</v>
      </c>
      <c r="C4" s="5" t="s">
        <v>12</v>
      </c>
      <c r="D4" s="5" t="s">
        <v>13</v>
      </c>
      <c r="E4" s="5">
        <v>531</v>
      </c>
      <c r="F4" s="5" t="s">
        <v>14</v>
      </c>
      <c r="G4" s="6">
        <v>42834</v>
      </c>
      <c r="H4" s="1" t="s">
        <v>15</v>
      </c>
      <c r="I4" s="5" t="s">
        <v>16</v>
      </c>
      <c r="J4" s="6">
        <v>43048.50556863426</v>
      </c>
      <c r="K4" s="7">
        <f t="shared" si="0"/>
        <v>43048</v>
      </c>
      <c r="L4" s="37" t="s">
        <v>287</v>
      </c>
      <c r="Y4" s="6">
        <v>43048.680911886571</v>
      </c>
      <c r="Z4" s="5" t="s">
        <v>17</v>
      </c>
      <c r="AA4" s="6"/>
    </row>
    <row r="5" spans="1:29" x14ac:dyDescent="0.3">
      <c r="A5" s="4">
        <v>4</v>
      </c>
      <c r="B5" s="5">
        <v>201702385</v>
      </c>
      <c r="C5" s="5" t="s">
        <v>18</v>
      </c>
      <c r="D5" s="5" t="s">
        <v>19</v>
      </c>
      <c r="E5" s="5">
        <v>201</v>
      </c>
      <c r="F5" s="5" t="s">
        <v>20</v>
      </c>
      <c r="G5" s="6">
        <v>42926</v>
      </c>
      <c r="H5" s="1" t="s">
        <v>9</v>
      </c>
      <c r="I5" s="5" t="s">
        <v>10</v>
      </c>
      <c r="J5" s="6">
        <v>43141.425749305556</v>
      </c>
      <c r="K5" s="7">
        <f t="shared" si="0"/>
        <v>43141</v>
      </c>
      <c r="L5" s="37" t="s">
        <v>288</v>
      </c>
      <c r="Y5" s="6">
        <v>43141.425749305556</v>
      </c>
      <c r="Z5" s="5" t="s">
        <v>21</v>
      </c>
      <c r="AA5" s="6"/>
    </row>
    <row r="6" spans="1:29" x14ac:dyDescent="0.3">
      <c r="A6" s="4">
        <v>5</v>
      </c>
      <c r="B6" s="5">
        <v>201702386</v>
      </c>
      <c r="C6" s="5" t="s">
        <v>22</v>
      </c>
      <c r="D6" s="5" t="s">
        <v>23</v>
      </c>
      <c r="E6" s="5">
        <v>131</v>
      </c>
      <c r="F6" s="5" t="s">
        <v>24</v>
      </c>
      <c r="G6" s="6">
        <v>41162</v>
      </c>
      <c r="H6" s="1" t="s">
        <v>15</v>
      </c>
      <c r="I6" s="5" t="s">
        <v>16</v>
      </c>
      <c r="J6" s="6">
        <v>42988.562442361108</v>
      </c>
      <c r="K6" s="7">
        <f t="shared" si="0"/>
        <v>42988</v>
      </c>
      <c r="L6" s="37">
        <v>2046</v>
      </c>
      <c r="N6" s="39" t="s">
        <v>289</v>
      </c>
      <c r="O6" s="10">
        <v>2515</v>
      </c>
      <c r="P6" s="10">
        <v>31</v>
      </c>
      <c r="T6" s="111">
        <v>25</v>
      </c>
      <c r="U6" s="101">
        <v>31</v>
      </c>
      <c r="Y6" s="6">
        <v>42988.53760304398</v>
      </c>
      <c r="Z6" s="5" t="s">
        <v>25</v>
      </c>
      <c r="AA6" s="6"/>
    </row>
    <row r="7" spans="1:29" x14ac:dyDescent="0.3">
      <c r="A7" s="4">
        <v>6</v>
      </c>
      <c r="B7" s="5">
        <v>201702388</v>
      </c>
      <c r="C7" s="5" t="s">
        <v>26</v>
      </c>
      <c r="D7" s="5" t="s">
        <v>27</v>
      </c>
      <c r="E7" s="5">
        <v>123</v>
      </c>
      <c r="F7" s="5" t="s">
        <v>28</v>
      </c>
      <c r="G7" s="6">
        <v>42896</v>
      </c>
      <c r="H7" s="1" t="s">
        <v>3</v>
      </c>
      <c r="I7" s="5" t="s">
        <v>4</v>
      </c>
      <c r="J7" s="6">
        <v>42990.54450744213</v>
      </c>
      <c r="K7" s="7">
        <f t="shared" si="0"/>
        <v>42990</v>
      </c>
      <c r="L7" s="37">
        <v>2052</v>
      </c>
      <c r="Y7" s="6">
        <v>42990.311856400462</v>
      </c>
      <c r="Z7" s="5" t="s">
        <v>29</v>
      </c>
      <c r="AA7" s="6"/>
    </row>
    <row r="8" spans="1:29" x14ac:dyDescent="0.3">
      <c r="A8" s="4">
        <v>7</v>
      </c>
      <c r="B8" s="5">
        <v>201702395</v>
      </c>
      <c r="C8" s="5" t="s">
        <v>30</v>
      </c>
      <c r="D8" s="5" t="s">
        <v>31</v>
      </c>
      <c r="E8" s="5">
        <v>500</v>
      </c>
      <c r="F8" s="5" t="s">
        <v>32</v>
      </c>
      <c r="G8" s="6">
        <v>42804</v>
      </c>
      <c r="H8" s="1" t="s">
        <v>9</v>
      </c>
      <c r="I8" s="5" t="s">
        <v>10</v>
      </c>
      <c r="J8" s="6">
        <v>42990.692616863424</v>
      </c>
      <c r="K8" s="7">
        <f t="shared" si="0"/>
        <v>42990</v>
      </c>
      <c r="L8" s="37">
        <v>2009</v>
      </c>
      <c r="N8" s="39" t="s">
        <v>290</v>
      </c>
      <c r="O8" s="10">
        <v>75</v>
      </c>
      <c r="T8" s="100">
        <v>75</v>
      </c>
      <c r="Y8" s="6">
        <v>42990.608890740739</v>
      </c>
      <c r="Z8" s="5" t="s">
        <v>33</v>
      </c>
      <c r="AA8" s="6"/>
    </row>
    <row r="9" spans="1:29" x14ac:dyDescent="0.3">
      <c r="A9" s="4">
        <v>8</v>
      </c>
      <c r="B9" s="5">
        <v>201702399</v>
      </c>
      <c r="C9" s="5" t="s">
        <v>34</v>
      </c>
      <c r="D9" s="5" t="s">
        <v>35</v>
      </c>
      <c r="E9" s="5">
        <v>130</v>
      </c>
      <c r="F9" s="5" t="s">
        <v>36</v>
      </c>
      <c r="G9" s="6">
        <v>40067</v>
      </c>
      <c r="H9" s="1" t="s">
        <v>15</v>
      </c>
      <c r="I9" s="5" t="s">
        <v>16</v>
      </c>
      <c r="J9" s="6">
        <v>42989.858384293984</v>
      </c>
      <c r="K9" s="7">
        <f t="shared" si="0"/>
        <v>42989</v>
      </c>
      <c r="L9" s="37">
        <v>2232</v>
      </c>
      <c r="N9" s="39" t="s">
        <v>291</v>
      </c>
      <c r="O9" s="10">
        <v>20</v>
      </c>
      <c r="T9" s="100">
        <v>20</v>
      </c>
      <c r="Y9" s="6">
        <v>42989.855289236111</v>
      </c>
      <c r="Z9" s="5" t="s">
        <v>37</v>
      </c>
      <c r="AA9" s="6"/>
    </row>
    <row r="10" spans="1:29" x14ac:dyDescent="0.3">
      <c r="A10" s="4">
        <v>9</v>
      </c>
      <c r="B10" s="5">
        <v>201702400</v>
      </c>
      <c r="C10" s="5" t="s">
        <v>38</v>
      </c>
      <c r="D10" s="5" t="s">
        <v>39</v>
      </c>
      <c r="E10" s="5">
        <v>599</v>
      </c>
      <c r="F10" s="5" t="s">
        <v>40</v>
      </c>
      <c r="G10" s="6">
        <v>42941</v>
      </c>
      <c r="H10" s="1" t="s">
        <v>15</v>
      </c>
      <c r="I10" s="5" t="s">
        <v>16</v>
      </c>
      <c r="J10" s="6">
        <v>43135.441087766201</v>
      </c>
      <c r="K10" s="7">
        <f t="shared" si="0"/>
        <v>43135</v>
      </c>
      <c r="L10" s="37" t="s">
        <v>292</v>
      </c>
      <c r="Y10" s="6">
        <v>43135.441087766201</v>
      </c>
      <c r="Z10" s="5" t="s">
        <v>41</v>
      </c>
      <c r="AA10" s="6"/>
    </row>
    <row r="11" spans="1:29" x14ac:dyDescent="0.3">
      <c r="A11" s="4">
        <v>10</v>
      </c>
      <c r="B11" s="5">
        <v>201702402</v>
      </c>
      <c r="C11" s="5" t="s">
        <v>42</v>
      </c>
      <c r="D11" s="5" t="s">
        <v>43</v>
      </c>
      <c r="E11" s="5">
        <v>107</v>
      </c>
      <c r="F11" s="5" t="s">
        <v>44</v>
      </c>
      <c r="G11" s="6">
        <v>36781</v>
      </c>
      <c r="H11" s="1" t="s">
        <v>15</v>
      </c>
      <c r="I11" s="5" t="s">
        <v>16</v>
      </c>
      <c r="J11" s="6">
        <v>42990.445392905094</v>
      </c>
      <c r="K11" s="7">
        <f t="shared" si="0"/>
        <v>42990</v>
      </c>
      <c r="L11" s="37">
        <v>2039</v>
      </c>
      <c r="N11" s="39" t="s">
        <v>294</v>
      </c>
      <c r="O11" s="10">
        <v>22115</v>
      </c>
      <c r="P11" s="10">
        <v>8</v>
      </c>
      <c r="T11" s="111">
        <v>221</v>
      </c>
      <c r="U11" s="101">
        <v>8</v>
      </c>
      <c r="Y11" s="6">
        <v>42990.445392905094</v>
      </c>
      <c r="Z11" s="5" t="s">
        <v>6445</v>
      </c>
      <c r="AA11" s="6"/>
    </row>
    <row r="12" spans="1:29" x14ac:dyDescent="0.3">
      <c r="A12" s="4">
        <v>11</v>
      </c>
      <c r="B12" s="5">
        <v>201702403</v>
      </c>
      <c r="C12" s="5" t="s">
        <v>45</v>
      </c>
      <c r="D12" s="5" t="s">
        <v>46</v>
      </c>
      <c r="E12" s="5">
        <v>127</v>
      </c>
      <c r="F12" s="5" t="s">
        <v>47</v>
      </c>
      <c r="G12" s="6">
        <v>38242</v>
      </c>
      <c r="H12" s="1" t="s">
        <v>9</v>
      </c>
      <c r="I12" s="5" t="s">
        <v>10</v>
      </c>
      <c r="J12" s="6">
        <v>42990.494071377318</v>
      </c>
      <c r="K12" s="7">
        <f t="shared" si="0"/>
        <v>42990</v>
      </c>
      <c r="L12" s="37">
        <v>2005</v>
      </c>
      <c r="N12" s="39" t="s">
        <v>293</v>
      </c>
      <c r="O12" s="10">
        <v>14</v>
      </c>
      <c r="P12" s="10">
        <v>22115</v>
      </c>
      <c r="T12" s="100">
        <v>14</v>
      </c>
      <c r="U12" s="101">
        <v>22115</v>
      </c>
      <c r="Y12" s="6">
        <v>42990.494071377318</v>
      </c>
      <c r="Z12" s="5" t="s">
        <v>48</v>
      </c>
      <c r="AA12" s="6"/>
    </row>
    <row r="13" spans="1:29" x14ac:dyDescent="0.3">
      <c r="A13" s="4">
        <v>12</v>
      </c>
      <c r="B13" s="5">
        <v>201702413</v>
      </c>
      <c r="C13" s="5" t="s">
        <v>49</v>
      </c>
      <c r="D13" s="5" t="s">
        <v>50</v>
      </c>
      <c r="E13" s="5" t="s">
        <v>51</v>
      </c>
      <c r="F13" s="5" t="s">
        <v>51</v>
      </c>
      <c r="G13" s="6">
        <v>41346</v>
      </c>
      <c r="H13" s="1" t="s">
        <v>52</v>
      </c>
      <c r="I13" s="5" t="s">
        <v>53</v>
      </c>
      <c r="J13" s="6">
        <v>42991.625514386571</v>
      </c>
      <c r="K13" s="7">
        <f t="shared" si="0"/>
        <v>42991</v>
      </c>
      <c r="L13" s="37">
        <v>2014</v>
      </c>
      <c r="N13" s="39" t="s">
        <v>295</v>
      </c>
      <c r="O13" s="10">
        <v>5</v>
      </c>
      <c r="T13" s="100">
        <v>5</v>
      </c>
      <c r="Y13" s="6">
        <v>42991.598596377313</v>
      </c>
      <c r="Z13" s="5" t="s">
        <v>54</v>
      </c>
      <c r="AA13" s="6"/>
    </row>
    <row r="14" spans="1:29" x14ac:dyDescent="0.3">
      <c r="A14" s="4">
        <v>13</v>
      </c>
      <c r="B14" s="5">
        <v>201702416</v>
      </c>
      <c r="C14" s="5" t="s">
        <v>55</v>
      </c>
      <c r="D14" s="5" t="s">
        <v>56</v>
      </c>
      <c r="E14" s="5">
        <v>130</v>
      </c>
      <c r="F14" s="5" t="s">
        <v>36</v>
      </c>
      <c r="G14" s="6">
        <v>37877</v>
      </c>
      <c r="H14" s="1" t="s">
        <v>15</v>
      </c>
      <c r="I14" s="5" t="s">
        <v>16</v>
      </c>
      <c r="J14" s="6">
        <v>43021.502507372687</v>
      </c>
      <c r="K14" s="7">
        <f t="shared" si="0"/>
        <v>43021</v>
      </c>
      <c r="L14" s="37">
        <v>2005</v>
      </c>
      <c r="N14" s="39" t="s">
        <v>296</v>
      </c>
      <c r="O14" s="10">
        <v>22115</v>
      </c>
      <c r="P14" s="10">
        <v>5</v>
      </c>
      <c r="T14" s="111">
        <v>221</v>
      </c>
      <c r="U14" s="101">
        <v>5</v>
      </c>
      <c r="Y14" s="6">
        <v>43021.465713043981</v>
      </c>
      <c r="Z14" s="5" t="s">
        <v>6446</v>
      </c>
      <c r="AA14" s="6">
        <v>43021.810809872688</v>
      </c>
      <c r="AB14" s="5" t="s">
        <v>57</v>
      </c>
      <c r="AC14" s="5" t="s">
        <v>58</v>
      </c>
    </row>
    <row r="15" spans="1:29" x14ac:dyDescent="0.3">
      <c r="A15" s="4">
        <v>14</v>
      </c>
      <c r="B15" s="5">
        <v>201702418</v>
      </c>
      <c r="C15" s="5" t="s">
        <v>59</v>
      </c>
      <c r="D15" s="5" t="s">
        <v>60</v>
      </c>
      <c r="E15" s="5">
        <v>499</v>
      </c>
      <c r="F15" s="5" t="s">
        <v>40</v>
      </c>
      <c r="G15" s="6">
        <v>42474</v>
      </c>
      <c r="H15" s="1" t="s">
        <v>52</v>
      </c>
      <c r="I15" s="5" t="s">
        <v>53</v>
      </c>
      <c r="J15" s="6">
        <v>42992.651528622686</v>
      </c>
      <c r="K15" s="7">
        <f t="shared" si="0"/>
        <v>42992</v>
      </c>
      <c r="L15" s="37">
        <v>2122</v>
      </c>
      <c r="N15" s="39" t="s">
        <v>297</v>
      </c>
      <c r="O15" s="10">
        <v>56</v>
      </c>
      <c r="T15" s="100">
        <v>56</v>
      </c>
      <c r="Y15" s="6">
        <v>42992.379043749999</v>
      </c>
      <c r="Z15" s="5" t="s">
        <v>61</v>
      </c>
      <c r="AA15" s="6"/>
    </row>
    <row r="16" spans="1:29" x14ac:dyDescent="0.3">
      <c r="A16" s="4">
        <v>15</v>
      </c>
      <c r="B16" s="5">
        <v>201702434</v>
      </c>
      <c r="C16" s="5" t="s">
        <v>62</v>
      </c>
      <c r="D16" s="5" t="s">
        <v>63</v>
      </c>
      <c r="E16" s="5">
        <v>126</v>
      </c>
      <c r="F16" s="5" t="s">
        <v>64</v>
      </c>
      <c r="G16" s="6">
        <v>40071</v>
      </c>
      <c r="H16" s="1" t="s">
        <v>15</v>
      </c>
      <c r="I16" s="5" t="s">
        <v>16</v>
      </c>
      <c r="J16" s="6">
        <v>42994.783459143517</v>
      </c>
      <c r="K16" s="7">
        <f t="shared" si="0"/>
        <v>42994</v>
      </c>
      <c r="L16" s="37">
        <v>2014</v>
      </c>
      <c r="N16" s="39" t="s">
        <v>298</v>
      </c>
      <c r="O16" s="10">
        <v>12</v>
      </c>
      <c r="T16" s="100">
        <v>12</v>
      </c>
      <c r="Y16" s="6">
        <v>42994.783459143517</v>
      </c>
      <c r="Z16" s="5" t="s">
        <v>65</v>
      </c>
      <c r="AA16" s="6"/>
    </row>
    <row r="17" spans="1:27" x14ac:dyDescent="0.3">
      <c r="A17" s="4">
        <v>16</v>
      </c>
      <c r="B17" s="5">
        <v>201702436</v>
      </c>
      <c r="C17" s="5" t="s">
        <v>66</v>
      </c>
      <c r="D17" s="5" t="s">
        <v>67</v>
      </c>
      <c r="E17" s="5">
        <v>130</v>
      </c>
      <c r="F17" s="5" t="s">
        <v>36</v>
      </c>
      <c r="G17" s="6">
        <v>38812</v>
      </c>
      <c r="H17" s="1" t="s">
        <v>9</v>
      </c>
      <c r="I17" s="5" t="s">
        <v>10</v>
      </c>
      <c r="J17" s="6">
        <v>42996.462132141205</v>
      </c>
      <c r="K17" s="7">
        <f t="shared" si="0"/>
        <v>42996</v>
      </c>
      <c r="L17" s="37">
        <v>2037</v>
      </c>
      <c r="M17" s="38" t="s">
        <v>300</v>
      </c>
      <c r="N17" s="39" t="s">
        <v>299</v>
      </c>
      <c r="O17" s="10">
        <v>5</v>
      </c>
      <c r="P17" s="10">
        <v>1</v>
      </c>
      <c r="T17" s="100">
        <v>5</v>
      </c>
      <c r="U17" s="101">
        <v>1</v>
      </c>
      <c r="Y17" s="6">
        <v>42996.462132141205</v>
      </c>
      <c r="Z17" s="5" t="s">
        <v>68</v>
      </c>
      <c r="AA17" s="6"/>
    </row>
    <row r="18" spans="1:27" x14ac:dyDescent="0.3">
      <c r="A18" s="4">
        <v>17</v>
      </c>
      <c r="B18" s="5">
        <v>201702439</v>
      </c>
      <c r="C18" s="5" t="s">
        <v>69</v>
      </c>
      <c r="D18" s="5" t="s">
        <v>70</v>
      </c>
      <c r="E18" s="5">
        <v>507</v>
      </c>
      <c r="F18" s="5" t="s">
        <v>71</v>
      </c>
      <c r="G18" s="6">
        <v>41643</v>
      </c>
      <c r="H18" s="1" t="s">
        <v>9</v>
      </c>
      <c r="I18" s="5" t="s">
        <v>10</v>
      </c>
      <c r="J18" s="6">
        <v>42998.496131250002</v>
      </c>
      <c r="K18" s="7">
        <f t="shared" si="0"/>
        <v>42998</v>
      </c>
      <c r="L18" s="37">
        <v>2178</v>
      </c>
      <c r="M18" s="38" t="s">
        <v>303</v>
      </c>
      <c r="N18" s="39" t="s">
        <v>302</v>
      </c>
      <c r="O18" s="10">
        <v>61</v>
      </c>
      <c r="T18" s="111">
        <v>6103</v>
      </c>
      <c r="Y18" s="6">
        <v>42998.606740393516</v>
      </c>
      <c r="Z18" s="5" t="s">
        <v>301</v>
      </c>
      <c r="AA18" s="6"/>
    </row>
    <row r="19" spans="1:27" x14ac:dyDescent="0.3">
      <c r="A19" s="4">
        <v>18</v>
      </c>
      <c r="B19" s="5">
        <v>201702443</v>
      </c>
      <c r="C19" s="5" t="s">
        <v>72</v>
      </c>
      <c r="D19" s="5" t="s">
        <v>73</v>
      </c>
      <c r="E19" s="5">
        <v>299</v>
      </c>
      <c r="F19" s="5" t="s">
        <v>74</v>
      </c>
      <c r="G19" s="6">
        <v>40854</v>
      </c>
      <c r="H19" s="1" t="s">
        <v>9</v>
      </c>
      <c r="I19" s="5" t="s">
        <v>10</v>
      </c>
      <c r="J19" s="6">
        <v>43240.850066979168</v>
      </c>
      <c r="K19" s="7">
        <f t="shared" si="0"/>
        <v>43240</v>
      </c>
      <c r="L19" s="37">
        <v>2046</v>
      </c>
      <c r="N19" s="39" t="s">
        <v>304</v>
      </c>
      <c r="O19" s="10">
        <v>13</v>
      </c>
      <c r="P19" s="10">
        <v>28</v>
      </c>
      <c r="T19" s="100">
        <v>13</v>
      </c>
      <c r="U19" s="101">
        <v>28</v>
      </c>
      <c r="Y19" s="6">
        <v>43240.857299768519</v>
      </c>
      <c r="Z19" s="5" t="s">
        <v>6447</v>
      </c>
      <c r="AA19" s="6"/>
    </row>
    <row r="20" spans="1:27" x14ac:dyDescent="0.3">
      <c r="A20" s="4">
        <v>19</v>
      </c>
      <c r="B20" s="5">
        <v>201702444</v>
      </c>
      <c r="C20" s="5" t="s">
        <v>75</v>
      </c>
      <c r="D20" s="5" t="s">
        <v>76</v>
      </c>
      <c r="E20" s="5">
        <v>131</v>
      </c>
      <c r="F20" s="5" t="s">
        <v>24</v>
      </c>
      <c r="G20" s="6">
        <v>37150</v>
      </c>
      <c r="H20" s="1" t="s">
        <v>15</v>
      </c>
      <c r="I20" s="5" t="s">
        <v>16</v>
      </c>
      <c r="J20" s="6">
        <v>42995.634446261574</v>
      </c>
      <c r="K20" s="7">
        <f t="shared" si="0"/>
        <v>42995</v>
      </c>
      <c r="L20" s="37">
        <v>2087</v>
      </c>
      <c r="Y20" s="6">
        <v>42995.307088576388</v>
      </c>
      <c r="Z20" s="5" t="s">
        <v>77</v>
      </c>
      <c r="AA20" s="6"/>
    </row>
    <row r="21" spans="1:27" x14ac:dyDescent="0.3">
      <c r="A21" s="4">
        <v>20</v>
      </c>
      <c r="B21" s="5">
        <v>201702445</v>
      </c>
      <c r="C21" s="5" t="s">
        <v>72</v>
      </c>
      <c r="D21" s="5" t="s">
        <v>78</v>
      </c>
      <c r="E21" s="5">
        <v>299</v>
      </c>
      <c r="F21" s="5" t="s">
        <v>79</v>
      </c>
      <c r="G21" s="6">
        <v>40854</v>
      </c>
      <c r="H21" s="1" t="s">
        <v>15</v>
      </c>
      <c r="I21" s="5" t="s">
        <v>16</v>
      </c>
      <c r="J21" s="6">
        <v>43137.658386423609</v>
      </c>
      <c r="K21" s="7">
        <f t="shared" si="0"/>
        <v>43137</v>
      </c>
      <c r="L21" s="37">
        <v>2200</v>
      </c>
      <c r="M21" s="38" t="s">
        <v>306</v>
      </c>
      <c r="N21" s="39" t="s">
        <v>305</v>
      </c>
      <c r="O21" s="10">
        <v>60</v>
      </c>
      <c r="T21" s="111">
        <v>27</v>
      </c>
      <c r="Y21" s="6">
        <v>43137.658386423609</v>
      </c>
      <c r="Z21" s="5" t="s">
        <v>80</v>
      </c>
      <c r="AA21" s="6"/>
    </row>
    <row r="22" spans="1:27" x14ac:dyDescent="0.3">
      <c r="A22" s="4">
        <v>21</v>
      </c>
      <c r="B22" s="5">
        <v>201702461</v>
      </c>
      <c r="C22" s="5" t="s">
        <v>81</v>
      </c>
      <c r="D22" s="5" t="s">
        <v>82</v>
      </c>
      <c r="E22" s="5">
        <v>552</v>
      </c>
      <c r="F22" s="5" t="s">
        <v>83</v>
      </c>
      <c r="G22" s="6">
        <v>42884</v>
      </c>
      <c r="H22" s="1" t="s">
        <v>3</v>
      </c>
      <c r="I22" s="5" t="s">
        <v>4</v>
      </c>
      <c r="J22" s="6">
        <v>42995.826789699073</v>
      </c>
      <c r="K22" s="7">
        <f t="shared" si="0"/>
        <v>42995</v>
      </c>
      <c r="L22" s="37">
        <v>2275</v>
      </c>
      <c r="M22" s="38" t="s">
        <v>307</v>
      </c>
      <c r="N22" s="39" t="s">
        <v>308</v>
      </c>
      <c r="O22" s="10">
        <v>104</v>
      </c>
      <c r="T22" s="111">
        <v>80</v>
      </c>
      <c r="Y22" s="6">
        <v>42995.823605902777</v>
      </c>
      <c r="Z22" s="5" t="s">
        <v>6448</v>
      </c>
      <c r="AA22" s="6"/>
    </row>
    <row r="23" spans="1:27" x14ac:dyDescent="0.3">
      <c r="A23" s="4">
        <v>22</v>
      </c>
      <c r="B23" s="5">
        <v>201702466</v>
      </c>
      <c r="C23" s="5" t="s">
        <v>84</v>
      </c>
      <c r="D23" s="5" t="s">
        <v>85</v>
      </c>
      <c r="E23" s="5">
        <v>119</v>
      </c>
      <c r="F23" s="5" t="s">
        <v>2</v>
      </c>
      <c r="G23" s="6">
        <v>40804</v>
      </c>
      <c r="H23" s="1" t="s">
        <v>52</v>
      </c>
      <c r="I23" s="5" t="s">
        <v>53</v>
      </c>
      <c r="J23" s="6">
        <v>42996.443364814812</v>
      </c>
      <c r="K23" s="7">
        <f t="shared" si="0"/>
        <v>42996</v>
      </c>
      <c r="L23" s="37">
        <v>2230</v>
      </c>
      <c r="N23" s="39" t="s">
        <v>309</v>
      </c>
      <c r="O23" s="10">
        <v>28</v>
      </c>
      <c r="P23" s="10">
        <v>21</v>
      </c>
      <c r="T23" s="100">
        <v>28</v>
      </c>
      <c r="U23" s="101">
        <v>21</v>
      </c>
      <c r="Y23" s="6">
        <v>42996.443364814812</v>
      </c>
      <c r="Z23" s="5" t="s">
        <v>86</v>
      </c>
      <c r="AA23" s="6"/>
    </row>
    <row r="24" spans="1:27" x14ac:dyDescent="0.3">
      <c r="A24" s="4">
        <v>23</v>
      </c>
      <c r="B24" s="5">
        <v>201702469</v>
      </c>
      <c r="C24" s="5" t="s">
        <v>87</v>
      </c>
      <c r="D24" s="5" t="s">
        <v>88</v>
      </c>
      <c r="E24" s="5">
        <v>90</v>
      </c>
      <c r="F24" s="5" t="s">
        <v>89</v>
      </c>
      <c r="G24" s="6">
        <v>42722</v>
      </c>
      <c r="H24" s="1" t="s">
        <v>15</v>
      </c>
      <c r="I24" s="5" t="s">
        <v>16</v>
      </c>
      <c r="J24" s="6">
        <v>43015.413365856482</v>
      </c>
      <c r="K24" s="7">
        <f t="shared" si="0"/>
        <v>43015</v>
      </c>
      <c r="L24" s="37" t="s">
        <v>292</v>
      </c>
      <c r="Y24" s="6">
        <v>43015.413365856482</v>
      </c>
      <c r="Z24" s="5" t="s">
        <v>90</v>
      </c>
      <c r="AA24" s="6"/>
    </row>
    <row r="25" spans="1:27" x14ac:dyDescent="0.3">
      <c r="A25" s="4">
        <v>24</v>
      </c>
      <c r="B25" s="5">
        <v>201702472</v>
      </c>
      <c r="C25" s="5" t="s">
        <v>91</v>
      </c>
      <c r="D25" s="5" t="s">
        <v>92</v>
      </c>
      <c r="E25" s="5">
        <v>598</v>
      </c>
      <c r="F25" s="5" t="s">
        <v>8</v>
      </c>
      <c r="G25" s="6">
        <v>42482</v>
      </c>
      <c r="H25" s="1" t="s">
        <v>15</v>
      </c>
      <c r="I25" s="5" t="s">
        <v>16</v>
      </c>
      <c r="J25" s="6">
        <v>42998.660341898147</v>
      </c>
      <c r="K25" s="7">
        <f t="shared" si="0"/>
        <v>42998</v>
      </c>
      <c r="L25" s="37">
        <v>2087</v>
      </c>
      <c r="N25" s="39" t="s">
        <v>310</v>
      </c>
      <c r="O25" s="10">
        <v>21</v>
      </c>
      <c r="T25" s="100">
        <v>21</v>
      </c>
      <c r="Y25" s="6">
        <v>42998.29935454861</v>
      </c>
      <c r="Z25" s="5" t="s">
        <v>93</v>
      </c>
      <c r="AA25" s="6"/>
    </row>
    <row r="26" spans="1:27" x14ac:dyDescent="0.3">
      <c r="A26" s="4">
        <v>25</v>
      </c>
      <c r="B26" s="5">
        <v>201702474</v>
      </c>
      <c r="C26" s="5" t="s">
        <v>94</v>
      </c>
      <c r="D26" s="5" t="s">
        <v>95</v>
      </c>
      <c r="E26" s="5">
        <v>598</v>
      </c>
      <c r="F26" s="5" t="s">
        <v>8</v>
      </c>
      <c r="G26" s="6" t="s">
        <v>51</v>
      </c>
      <c r="H26" s="1" t="s">
        <v>51</v>
      </c>
      <c r="I26" s="5" t="s">
        <v>51</v>
      </c>
      <c r="J26" s="6">
        <v>42996.801708252315</v>
      </c>
      <c r="K26" s="7">
        <f t="shared" si="0"/>
        <v>42996</v>
      </c>
      <c r="L26" s="37">
        <v>2047</v>
      </c>
      <c r="N26" s="39" t="s">
        <v>311</v>
      </c>
      <c r="O26" s="10">
        <v>31</v>
      </c>
      <c r="T26" s="100">
        <v>31</v>
      </c>
      <c r="Y26" s="6">
        <v>42996.812117048612</v>
      </c>
      <c r="Z26" s="5" t="s">
        <v>96</v>
      </c>
      <c r="AA26" s="6"/>
    </row>
    <row r="27" spans="1:27" x14ac:dyDescent="0.3">
      <c r="A27" s="4">
        <v>26</v>
      </c>
      <c r="B27" s="5">
        <v>201702476</v>
      </c>
      <c r="C27" s="5" t="s">
        <v>97</v>
      </c>
      <c r="D27" s="5" t="s">
        <v>98</v>
      </c>
      <c r="E27" s="5">
        <v>127</v>
      </c>
      <c r="F27" s="5" t="s">
        <v>47</v>
      </c>
      <c r="G27" s="6">
        <v>41535</v>
      </c>
      <c r="H27" s="1" t="s">
        <v>15</v>
      </c>
      <c r="I27" s="5" t="s">
        <v>16</v>
      </c>
      <c r="J27" s="6">
        <v>42997.438000844908</v>
      </c>
      <c r="K27" s="7">
        <f t="shared" si="0"/>
        <v>42997</v>
      </c>
      <c r="L27" s="37">
        <v>2123</v>
      </c>
      <c r="M27" s="38" t="s">
        <v>313</v>
      </c>
      <c r="N27" s="39" t="s">
        <v>312</v>
      </c>
      <c r="O27" s="10">
        <v>29</v>
      </c>
      <c r="T27" s="100">
        <v>29</v>
      </c>
      <c r="Y27" s="6">
        <v>42997.425600312497</v>
      </c>
      <c r="Z27" s="5" t="s">
        <v>99</v>
      </c>
      <c r="AA27" s="6"/>
    </row>
    <row r="28" spans="1:27" x14ac:dyDescent="0.3">
      <c r="A28" s="4">
        <v>27</v>
      </c>
      <c r="B28" s="5">
        <v>201702477</v>
      </c>
      <c r="C28" s="5" t="s">
        <v>100</v>
      </c>
      <c r="D28" s="5" t="s">
        <v>101</v>
      </c>
      <c r="E28" s="5">
        <v>598</v>
      </c>
      <c r="F28" s="5" t="s">
        <v>8</v>
      </c>
      <c r="G28" s="6">
        <v>42846</v>
      </c>
      <c r="H28" s="1" t="s">
        <v>3</v>
      </c>
      <c r="I28" s="5" t="s">
        <v>4</v>
      </c>
      <c r="J28" s="6">
        <v>42996.928013773148</v>
      </c>
      <c r="K28" s="7">
        <f t="shared" si="0"/>
        <v>42996</v>
      </c>
      <c r="L28" s="37">
        <v>2056</v>
      </c>
      <c r="M28" s="38" t="s">
        <v>315</v>
      </c>
      <c r="N28" s="39" t="s">
        <v>314</v>
      </c>
      <c r="O28" s="10">
        <v>1</v>
      </c>
      <c r="P28" s="10">
        <v>2</v>
      </c>
      <c r="T28" s="100">
        <v>1</v>
      </c>
      <c r="U28" s="101">
        <v>2</v>
      </c>
      <c r="Y28" s="6">
        <v>42996.902920949076</v>
      </c>
      <c r="Z28" s="5" t="s">
        <v>102</v>
      </c>
      <c r="AA28" s="6"/>
    </row>
    <row r="29" spans="1:27" x14ac:dyDescent="0.3">
      <c r="A29" s="4">
        <v>28</v>
      </c>
      <c r="B29" s="5">
        <v>201702483</v>
      </c>
      <c r="C29" s="5" t="s">
        <v>103</v>
      </c>
      <c r="D29" s="5" t="s">
        <v>104</v>
      </c>
      <c r="E29" s="5">
        <v>538</v>
      </c>
      <c r="F29" s="5" t="s">
        <v>105</v>
      </c>
      <c r="G29" s="6">
        <v>42266</v>
      </c>
      <c r="H29" s="1" t="s">
        <v>15</v>
      </c>
      <c r="I29" s="5" t="s">
        <v>16</v>
      </c>
      <c r="J29" s="6">
        <v>42997.601731284725</v>
      </c>
      <c r="K29" s="7">
        <f t="shared" si="0"/>
        <v>42997</v>
      </c>
      <c r="L29" s="37" t="s">
        <v>292</v>
      </c>
      <c r="Y29" s="6">
        <v>42997.582481053243</v>
      </c>
      <c r="Z29" s="5" t="s">
        <v>106</v>
      </c>
      <c r="AA29" s="6"/>
    </row>
    <row r="30" spans="1:27" x14ac:dyDescent="0.3">
      <c r="A30" s="4">
        <v>29</v>
      </c>
      <c r="B30" s="5">
        <v>201702486</v>
      </c>
      <c r="C30" s="5" t="s">
        <v>107</v>
      </c>
      <c r="D30" s="5" t="s">
        <v>108</v>
      </c>
      <c r="E30" s="5">
        <v>119</v>
      </c>
      <c r="F30" s="5" t="s">
        <v>2</v>
      </c>
      <c r="G30" s="6">
        <v>40805</v>
      </c>
      <c r="H30" s="1" t="s">
        <v>15</v>
      </c>
      <c r="I30" s="5" t="s">
        <v>16</v>
      </c>
      <c r="J30" s="6">
        <v>43000.466745104168</v>
      </c>
      <c r="K30" s="7">
        <f t="shared" si="0"/>
        <v>43000</v>
      </c>
      <c r="L30" s="37">
        <v>2232</v>
      </c>
      <c r="M30" s="38" t="s">
        <v>316</v>
      </c>
      <c r="N30" s="39" t="s">
        <v>317</v>
      </c>
      <c r="O30" s="10">
        <v>100</v>
      </c>
      <c r="T30" s="111">
        <v>79</v>
      </c>
      <c r="Y30" s="6">
        <v>43000.466745104168</v>
      </c>
      <c r="Z30" s="5" t="s">
        <v>318</v>
      </c>
      <c r="AA30" s="6"/>
    </row>
    <row r="31" spans="1:27" x14ac:dyDescent="0.3">
      <c r="A31" s="4">
        <v>30</v>
      </c>
      <c r="B31" s="5">
        <v>201702491</v>
      </c>
      <c r="C31" s="5" t="s">
        <v>109</v>
      </c>
      <c r="D31" s="5" t="s">
        <v>110</v>
      </c>
      <c r="E31" s="5">
        <v>8</v>
      </c>
      <c r="F31" s="5" t="s">
        <v>111</v>
      </c>
      <c r="G31" s="6">
        <v>37519</v>
      </c>
      <c r="H31" s="1" t="s">
        <v>9</v>
      </c>
      <c r="I31" s="5" t="s">
        <v>10</v>
      </c>
      <c r="J31" s="6">
        <v>42998.073234872689</v>
      </c>
      <c r="K31" s="7">
        <f t="shared" si="0"/>
        <v>42998</v>
      </c>
      <c r="L31" s="37">
        <v>2101</v>
      </c>
      <c r="N31" s="39" t="s">
        <v>319</v>
      </c>
      <c r="O31" s="90"/>
      <c r="P31" s="10">
        <v>38</v>
      </c>
      <c r="U31" s="101">
        <v>38</v>
      </c>
      <c r="Y31" s="6">
        <v>42998.072346527777</v>
      </c>
      <c r="Z31" s="5" t="s">
        <v>6449</v>
      </c>
      <c r="AA31" s="6"/>
    </row>
    <row r="32" spans="1:27" x14ac:dyDescent="0.3">
      <c r="A32" s="4">
        <v>31</v>
      </c>
      <c r="B32" s="5">
        <v>201702494</v>
      </c>
      <c r="C32" s="5" t="s">
        <v>112</v>
      </c>
      <c r="D32" s="5" t="s">
        <v>113</v>
      </c>
      <c r="E32" s="5">
        <v>130</v>
      </c>
      <c r="F32" s="5" t="s">
        <v>36</v>
      </c>
      <c r="G32" s="6">
        <v>37884</v>
      </c>
      <c r="H32" s="1" t="s">
        <v>15</v>
      </c>
      <c r="I32" s="5" t="s">
        <v>16</v>
      </c>
      <c r="J32" s="6">
        <v>42998.67176597222</v>
      </c>
      <c r="K32" s="7">
        <f t="shared" si="0"/>
        <v>42998</v>
      </c>
      <c r="L32" s="37">
        <v>2071</v>
      </c>
      <c r="N32" s="39" t="s">
        <v>320</v>
      </c>
      <c r="O32" s="10">
        <v>41</v>
      </c>
      <c r="T32" s="100">
        <v>41</v>
      </c>
      <c r="Y32" s="6">
        <v>42998.67176597222</v>
      </c>
      <c r="Z32" s="5" t="s">
        <v>114</v>
      </c>
      <c r="AA32" s="6"/>
    </row>
    <row r="33" spans="1:27" x14ac:dyDescent="0.3">
      <c r="A33" s="4">
        <v>32</v>
      </c>
      <c r="B33" s="5">
        <v>201702495</v>
      </c>
      <c r="C33" s="5" t="s">
        <v>115</v>
      </c>
      <c r="D33" s="5" t="s">
        <v>116</v>
      </c>
      <c r="E33" s="5">
        <v>500</v>
      </c>
      <c r="F33" s="5" t="s">
        <v>32</v>
      </c>
      <c r="G33" s="6">
        <v>41902</v>
      </c>
      <c r="H33" s="1" t="s">
        <v>15</v>
      </c>
      <c r="I33" s="5" t="s">
        <v>16</v>
      </c>
      <c r="J33" s="6">
        <v>42998.777400231484</v>
      </c>
      <c r="K33" s="7">
        <f t="shared" si="0"/>
        <v>42998</v>
      </c>
      <c r="L33" s="37">
        <v>2003</v>
      </c>
      <c r="M33" s="38" t="s">
        <v>322</v>
      </c>
      <c r="N33" s="39" t="s">
        <v>321</v>
      </c>
      <c r="O33" s="10">
        <v>1</v>
      </c>
      <c r="P33" s="10">
        <v>75</v>
      </c>
      <c r="T33" s="100">
        <v>1</v>
      </c>
      <c r="U33" s="101">
        <v>75</v>
      </c>
      <c r="Y33" s="6">
        <v>42998.746698067131</v>
      </c>
      <c r="Z33" s="5" t="s">
        <v>117</v>
      </c>
      <c r="AA33" s="6"/>
    </row>
    <row r="34" spans="1:27" x14ac:dyDescent="0.3">
      <c r="A34" s="4">
        <v>33</v>
      </c>
      <c r="B34" s="5">
        <v>201702499</v>
      </c>
      <c r="C34" s="5" t="s">
        <v>118</v>
      </c>
      <c r="D34" s="5" t="s">
        <v>119</v>
      </c>
      <c r="E34" s="5">
        <v>598</v>
      </c>
      <c r="F34" s="5" t="s">
        <v>8</v>
      </c>
      <c r="G34" s="6" t="s">
        <v>51</v>
      </c>
      <c r="H34" s="1" t="s">
        <v>15</v>
      </c>
      <c r="I34" s="5" t="s">
        <v>16</v>
      </c>
      <c r="J34" s="6">
        <v>42999.510418981481</v>
      </c>
      <c r="K34" s="7">
        <f t="shared" si="0"/>
        <v>42999</v>
      </c>
      <c r="L34" s="37" t="s">
        <v>292</v>
      </c>
      <c r="Y34" s="6">
        <v>42999.039039583331</v>
      </c>
      <c r="Z34" s="5" t="s">
        <v>120</v>
      </c>
      <c r="AA34" s="6"/>
    </row>
    <row r="35" spans="1:27" x14ac:dyDescent="0.3">
      <c r="A35" s="4">
        <v>34</v>
      </c>
      <c r="B35" s="5">
        <v>201702502</v>
      </c>
      <c r="C35" s="5" t="s">
        <v>121</v>
      </c>
      <c r="D35" s="5" t="s">
        <v>122</v>
      </c>
      <c r="E35" s="5" t="s">
        <v>51</v>
      </c>
      <c r="F35" s="5" t="s">
        <v>51</v>
      </c>
      <c r="G35" s="6">
        <v>39346</v>
      </c>
      <c r="H35" s="1" t="s">
        <v>9</v>
      </c>
      <c r="I35" s="5" t="s">
        <v>10</v>
      </c>
      <c r="J35" s="6">
        <v>42999.576736342591</v>
      </c>
      <c r="K35" s="7">
        <f t="shared" si="0"/>
        <v>42999</v>
      </c>
      <c r="L35" s="37">
        <v>2101</v>
      </c>
      <c r="N35" s="39" t="s">
        <v>323</v>
      </c>
      <c r="O35" s="10">
        <v>76</v>
      </c>
      <c r="P35" s="10">
        <v>72</v>
      </c>
      <c r="T35" s="100">
        <v>76</v>
      </c>
      <c r="U35" s="101">
        <v>72</v>
      </c>
      <c r="Y35" s="6">
        <v>42999.535567361112</v>
      </c>
      <c r="Z35" s="5" t="s">
        <v>123</v>
      </c>
      <c r="AA35" s="6"/>
    </row>
    <row r="36" spans="1:27" x14ac:dyDescent="0.3">
      <c r="A36" s="4">
        <v>35</v>
      </c>
      <c r="B36" s="5">
        <v>201702503</v>
      </c>
      <c r="C36" s="5" t="s">
        <v>124</v>
      </c>
      <c r="D36" s="5" t="s">
        <v>125</v>
      </c>
      <c r="E36" s="5">
        <v>304</v>
      </c>
      <c r="F36" s="5" t="s">
        <v>126</v>
      </c>
      <c r="G36" s="6">
        <v>42268</v>
      </c>
      <c r="H36" s="1" t="s">
        <v>15</v>
      </c>
      <c r="I36" s="5" t="s">
        <v>16</v>
      </c>
      <c r="J36" s="6">
        <v>42999.825930011575</v>
      </c>
      <c r="K36" s="7">
        <f t="shared" si="0"/>
        <v>42999</v>
      </c>
      <c r="L36" s="37">
        <v>2194</v>
      </c>
      <c r="M36" s="38" t="s">
        <v>325</v>
      </c>
      <c r="N36" s="39" t="s">
        <v>324</v>
      </c>
      <c r="O36" s="10">
        <v>23</v>
      </c>
      <c r="T36" s="100">
        <v>23</v>
      </c>
      <c r="Y36" s="6">
        <v>42999.773670173614</v>
      </c>
      <c r="Z36" s="5" t="s">
        <v>127</v>
      </c>
      <c r="AA36" s="6"/>
    </row>
    <row r="37" spans="1:27" x14ac:dyDescent="0.3">
      <c r="A37" s="4">
        <v>36</v>
      </c>
      <c r="B37" s="5">
        <v>201702506</v>
      </c>
      <c r="C37" s="5" t="s">
        <v>128</v>
      </c>
      <c r="D37" s="5" t="s">
        <v>129</v>
      </c>
      <c r="E37" s="5">
        <v>131</v>
      </c>
      <c r="F37" s="5" t="s">
        <v>24</v>
      </c>
      <c r="G37" s="6">
        <v>37886</v>
      </c>
      <c r="H37" s="1" t="s">
        <v>9</v>
      </c>
      <c r="I37" s="5" t="s">
        <v>10</v>
      </c>
      <c r="J37" s="6">
        <v>43000.962957557873</v>
      </c>
      <c r="K37" s="7">
        <f t="shared" si="0"/>
        <v>43000</v>
      </c>
      <c r="L37" s="37">
        <v>2088</v>
      </c>
      <c r="N37" s="39" t="s">
        <v>326</v>
      </c>
      <c r="O37" s="10">
        <v>13</v>
      </c>
      <c r="P37" s="10">
        <v>21</v>
      </c>
      <c r="Q37" s="10">
        <v>2</v>
      </c>
      <c r="T37" s="100">
        <v>13</v>
      </c>
      <c r="U37" s="101">
        <v>21</v>
      </c>
      <c r="V37" s="101">
        <v>2</v>
      </c>
      <c r="Y37" s="6">
        <v>43000.962957557873</v>
      </c>
      <c r="Z37" s="5" t="s">
        <v>6450</v>
      </c>
      <c r="AA37" s="6"/>
    </row>
    <row r="38" spans="1:27" x14ac:dyDescent="0.3">
      <c r="A38" s="4">
        <v>37</v>
      </c>
      <c r="B38" s="5">
        <v>201702515</v>
      </c>
      <c r="C38" s="5" t="s">
        <v>130</v>
      </c>
      <c r="D38" s="5" t="s">
        <v>131</v>
      </c>
      <c r="E38" s="5">
        <v>131</v>
      </c>
      <c r="F38" s="5" t="s">
        <v>24</v>
      </c>
      <c r="G38" s="6">
        <v>38252</v>
      </c>
      <c r="H38" s="1" t="s">
        <v>9</v>
      </c>
      <c r="I38" s="5" t="s">
        <v>10</v>
      </c>
      <c r="J38" s="6">
        <v>43083.351560069445</v>
      </c>
      <c r="K38" s="7">
        <f t="shared" si="0"/>
        <v>43083</v>
      </c>
      <c r="L38" s="37">
        <v>2082</v>
      </c>
      <c r="N38" s="39" t="s">
        <v>327</v>
      </c>
      <c r="O38" s="10">
        <v>21</v>
      </c>
      <c r="P38" s="10">
        <v>1</v>
      </c>
      <c r="T38" s="100">
        <v>21</v>
      </c>
      <c r="U38" s="101">
        <v>1</v>
      </c>
      <c r="Y38" s="6">
        <v>43083.338888460647</v>
      </c>
      <c r="Z38" s="5" t="s">
        <v>132</v>
      </c>
      <c r="AA38" s="6"/>
    </row>
    <row r="39" spans="1:27" x14ac:dyDescent="0.3">
      <c r="A39" s="4">
        <v>38</v>
      </c>
      <c r="B39" s="5">
        <v>201702517</v>
      </c>
      <c r="C39" s="5" t="s">
        <v>133</v>
      </c>
      <c r="D39" s="5" t="s">
        <v>134</v>
      </c>
      <c r="E39" s="5">
        <v>507</v>
      </c>
      <c r="F39" s="5" t="s">
        <v>71</v>
      </c>
      <c r="G39" s="6">
        <v>42925</v>
      </c>
      <c r="H39" s="1" t="s">
        <v>15</v>
      </c>
      <c r="I39" s="5" t="s">
        <v>16</v>
      </c>
      <c r="J39" s="6">
        <v>43197.422206631942</v>
      </c>
      <c r="K39" s="7">
        <f t="shared" si="0"/>
        <v>43197</v>
      </c>
      <c r="L39" s="37" t="s">
        <v>292</v>
      </c>
      <c r="Y39" s="6">
        <v>43197.413791631945</v>
      </c>
      <c r="Z39" s="5" t="s">
        <v>135</v>
      </c>
      <c r="AA39" s="6"/>
    </row>
    <row r="40" spans="1:27" x14ac:dyDescent="0.3">
      <c r="A40" s="4">
        <v>39</v>
      </c>
      <c r="B40" s="5">
        <v>201702518</v>
      </c>
      <c r="C40" s="5" t="s">
        <v>136</v>
      </c>
      <c r="D40" s="5" t="s">
        <v>137</v>
      </c>
      <c r="E40" s="5">
        <v>119</v>
      </c>
      <c r="F40" s="5" t="s">
        <v>2</v>
      </c>
      <c r="G40" s="6">
        <v>39105</v>
      </c>
      <c r="H40" s="1" t="s">
        <v>9</v>
      </c>
      <c r="I40" s="5" t="s">
        <v>10</v>
      </c>
      <c r="J40" s="6">
        <v>43001.460620254627</v>
      </c>
      <c r="K40" s="7">
        <f t="shared" si="0"/>
        <v>43001</v>
      </c>
      <c r="L40" s="37">
        <v>2070</v>
      </c>
      <c r="M40" s="38" t="s">
        <v>328</v>
      </c>
      <c r="N40" s="39" t="s">
        <v>329</v>
      </c>
      <c r="O40" s="10">
        <v>28</v>
      </c>
      <c r="T40" s="100">
        <v>28</v>
      </c>
      <c r="Y40" s="6">
        <v>43001.460620254627</v>
      </c>
      <c r="Z40" s="5" t="s">
        <v>138</v>
      </c>
      <c r="AA40" s="6"/>
    </row>
    <row r="41" spans="1:27" x14ac:dyDescent="0.3">
      <c r="A41" s="4">
        <v>40</v>
      </c>
      <c r="B41" s="5">
        <v>201702520</v>
      </c>
      <c r="C41" s="5" t="s">
        <v>139</v>
      </c>
      <c r="D41" s="5" t="s">
        <v>140</v>
      </c>
      <c r="E41" s="5">
        <v>598</v>
      </c>
      <c r="F41" s="5" t="s">
        <v>8</v>
      </c>
      <c r="G41" s="6">
        <v>39295</v>
      </c>
      <c r="H41" s="1" t="s">
        <v>9</v>
      </c>
      <c r="I41" s="5" t="s">
        <v>10</v>
      </c>
      <c r="J41" s="6">
        <v>43002.46070358796</v>
      </c>
      <c r="K41" s="7">
        <f t="shared" si="0"/>
        <v>43002</v>
      </c>
      <c r="L41" s="37">
        <v>2170</v>
      </c>
      <c r="N41" s="39" t="s">
        <v>330</v>
      </c>
      <c r="O41" s="10">
        <v>1510</v>
      </c>
      <c r="P41" s="10">
        <v>105</v>
      </c>
      <c r="T41" s="111">
        <v>15</v>
      </c>
      <c r="U41" s="112">
        <v>0</v>
      </c>
      <c r="Y41" s="6">
        <v>43002.460549456016</v>
      </c>
      <c r="Z41" s="5" t="s">
        <v>141</v>
      </c>
      <c r="AA41" s="6"/>
    </row>
    <row r="42" spans="1:27" x14ac:dyDescent="0.3">
      <c r="A42" s="4">
        <v>41</v>
      </c>
      <c r="B42" s="5">
        <v>201702528</v>
      </c>
      <c r="C42" s="5" t="s">
        <v>142</v>
      </c>
      <c r="D42" s="5" t="s">
        <v>143</v>
      </c>
      <c r="E42" s="5">
        <v>531</v>
      </c>
      <c r="F42" s="5" t="s">
        <v>14</v>
      </c>
      <c r="G42" s="6">
        <v>42826</v>
      </c>
      <c r="H42" s="1" t="s">
        <v>9</v>
      </c>
      <c r="I42" s="5" t="s">
        <v>10</v>
      </c>
      <c r="J42" s="6">
        <v>43177.603382719906</v>
      </c>
      <c r="K42" s="7">
        <f t="shared" si="0"/>
        <v>43177</v>
      </c>
      <c r="L42" s="37" t="s">
        <v>292</v>
      </c>
      <c r="Y42" s="6">
        <v>43177.604503738425</v>
      </c>
      <c r="Z42" s="5" t="s">
        <v>144</v>
      </c>
      <c r="AA42" s="6"/>
    </row>
    <row r="43" spans="1:27" x14ac:dyDescent="0.3">
      <c r="A43" s="4">
        <v>42</v>
      </c>
      <c r="B43" s="5">
        <v>201702530</v>
      </c>
      <c r="C43" s="5" t="s">
        <v>145</v>
      </c>
      <c r="D43" s="5" t="s">
        <v>146</v>
      </c>
      <c r="E43" s="5">
        <v>90</v>
      </c>
      <c r="F43" s="5" t="s">
        <v>89</v>
      </c>
      <c r="G43" s="6">
        <v>42736</v>
      </c>
      <c r="H43" s="1" t="s">
        <v>15</v>
      </c>
      <c r="I43" s="5" t="s">
        <v>16</v>
      </c>
      <c r="J43" s="6">
        <v>43009.423315590277</v>
      </c>
      <c r="K43" s="7">
        <f t="shared" si="0"/>
        <v>43009</v>
      </c>
      <c r="L43" s="37" t="s">
        <v>292</v>
      </c>
      <c r="Y43" s="6">
        <v>43009.423315590277</v>
      </c>
      <c r="Z43" s="5" t="s">
        <v>147</v>
      </c>
      <c r="AA43" s="6"/>
    </row>
    <row r="44" spans="1:27" x14ac:dyDescent="0.3">
      <c r="A44" s="4">
        <v>43</v>
      </c>
      <c r="B44" s="5">
        <v>201702531</v>
      </c>
      <c r="C44" s="5" t="s">
        <v>148</v>
      </c>
      <c r="D44" s="5" t="s">
        <v>149</v>
      </c>
      <c r="E44" s="5">
        <v>499</v>
      </c>
      <c r="F44" s="5" t="s">
        <v>40</v>
      </c>
      <c r="G44" s="6">
        <v>42806</v>
      </c>
      <c r="H44" s="1" t="s">
        <v>52</v>
      </c>
      <c r="I44" s="5" t="s">
        <v>53</v>
      </c>
      <c r="J44" s="6">
        <v>43003.554353506945</v>
      </c>
      <c r="K44" s="7">
        <f t="shared" si="0"/>
        <v>43003</v>
      </c>
      <c r="L44" s="37">
        <v>2270</v>
      </c>
      <c r="M44" s="38" t="s">
        <v>331</v>
      </c>
      <c r="N44" s="39" t="s">
        <v>332</v>
      </c>
      <c r="O44" s="10">
        <v>2</v>
      </c>
      <c r="P44" s="10">
        <v>1</v>
      </c>
      <c r="T44" s="100">
        <v>2</v>
      </c>
      <c r="U44" s="101">
        <v>1</v>
      </c>
      <c r="Y44" s="6">
        <v>43003.554353506945</v>
      </c>
      <c r="Z44" s="5" t="s">
        <v>150</v>
      </c>
      <c r="AA44" s="6"/>
    </row>
    <row r="45" spans="1:27" x14ac:dyDescent="0.3">
      <c r="A45" s="4">
        <v>44</v>
      </c>
      <c r="B45" s="5">
        <v>201702533</v>
      </c>
      <c r="C45" s="5" t="s">
        <v>151</v>
      </c>
      <c r="D45" s="5" t="s">
        <v>152</v>
      </c>
      <c r="E45" s="5" t="s">
        <v>51</v>
      </c>
      <c r="F45" s="5" t="s">
        <v>51</v>
      </c>
      <c r="G45" s="6">
        <v>41389</v>
      </c>
      <c r="H45" s="1" t="s">
        <v>15</v>
      </c>
      <c r="I45" s="5" t="s">
        <v>16</v>
      </c>
      <c r="J45" s="6">
        <v>43003.67317800926</v>
      </c>
      <c r="K45" s="7">
        <f t="shared" si="0"/>
        <v>43003</v>
      </c>
      <c r="L45" s="37">
        <v>2130</v>
      </c>
      <c r="M45" s="38" t="s">
        <v>334</v>
      </c>
      <c r="N45" s="39" t="s">
        <v>333</v>
      </c>
      <c r="O45" s="10">
        <v>31</v>
      </c>
      <c r="P45" s="10">
        <v>14</v>
      </c>
      <c r="T45" s="100">
        <v>31</v>
      </c>
      <c r="U45" s="101">
        <v>14</v>
      </c>
      <c r="Y45" s="6">
        <v>43003.649656331021</v>
      </c>
      <c r="Z45" s="5" t="s">
        <v>153</v>
      </c>
      <c r="AA45" s="6"/>
    </row>
    <row r="46" spans="1:27" x14ac:dyDescent="0.3">
      <c r="A46" s="4">
        <v>45</v>
      </c>
      <c r="B46" s="5">
        <v>201702534</v>
      </c>
      <c r="C46" s="5" t="s">
        <v>154</v>
      </c>
      <c r="D46" s="5" t="s">
        <v>155</v>
      </c>
      <c r="E46" s="5">
        <v>598</v>
      </c>
      <c r="F46" s="5" t="s">
        <v>8</v>
      </c>
      <c r="G46" s="6">
        <v>42914</v>
      </c>
      <c r="H46" s="1" t="s">
        <v>15</v>
      </c>
      <c r="I46" s="5" t="s">
        <v>16</v>
      </c>
      <c r="J46" s="6">
        <v>43080.432562071757</v>
      </c>
      <c r="K46" s="7">
        <f t="shared" si="0"/>
        <v>43080</v>
      </c>
      <c r="L46" s="37" t="s">
        <v>292</v>
      </c>
      <c r="Y46" s="6">
        <v>43080.432562071757</v>
      </c>
      <c r="Z46" s="5" t="s">
        <v>156</v>
      </c>
      <c r="AA46" s="6"/>
    </row>
    <row r="47" spans="1:27" x14ac:dyDescent="0.3">
      <c r="A47" s="4">
        <v>46</v>
      </c>
      <c r="B47" s="5">
        <v>201702536</v>
      </c>
      <c r="C47" s="5" t="s">
        <v>157</v>
      </c>
      <c r="D47" s="5" t="s">
        <v>158</v>
      </c>
      <c r="E47" s="5">
        <v>499</v>
      </c>
      <c r="F47" s="5" t="s">
        <v>40</v>
      </c>
      <c r="G47" s="6">
        <v>42339</v>
      </c>
      <c r="H47" s="1" t="s">
        <v>52</v>
      </c>
      <c r="I47" s="5" t="s">
        <v>53</v>
      </c>
      <c r="J47" s="6">
        <v>43017.377479247683</v>
      </c>
      <c r="K47" s="7">
        <f t="shared" si="0"/>
        <v>43017</v>
      </c>
      <c r="L47" s="37">
        <v>2119</v>
      </c>
      <c r="M47" s="38" t="s">
        <v>335</v>
      </c>
      <c r="N47" s="39" t="s">
        <v>336</v>
      </c>
      <c r="O47" s="10">
        <v>331</v>
      </c>
      <c r="T47" s="111">
        <v>33</v>
      </c>
      <c r="Y47" s="6">
        <v>43017.443146412035</v>
      </c>
      <c r="Z47" s="5" t="s">
        <v>159</v>
      </c>
      <c r="AA47" s="6"/>
    </row>
    <row r="48" spans="1:27" x14ac:dyDescent="0.3">
      <c r="A48" s="4">
        <v>47</v>
      </c>
      <c r="B48" s="5">
        <v>201702544</v>
      </c>
      <c r="C48" s="5" t="s">
        <v>160</v>
      </c>
      <c r="D48" s="5" t="s">
        <v>161</v>
      </c>
      <c r="E48" s="5">
        <v>129</v>
      </c>
      <c r="F48" s="5" t="s">
        <v>162</v>
      </c>
      <c r="G48" s="6">
        <v>42794</v>
      </c>
      <c r="H48" s="1" t="s">
        <v>15</v>
      </c>
      <c r="I48" s="5" t="s">
        <v>16</v>
      </c>
      <c r="J48" s="6">
        <v>43006.488774386577</v>
      </c>
      <c r="K48" s="7">
        <f t="shared" si="0"/>
        <v>43006</v>
      </c>
      <c r="L48" s="37">
        <v>2077</v>
      </c>
      <c r="N48" s="39" t="s">
        <v>337</v>
      </c>
      <c r="O48" s="10">
        <v>40</v>
      </c>
      <c r="T48" s="100">
        <v>40</v>
      </c>
      <c r="Y48" s="6">
        <v>43006.480713541663</v>
      </c>
      <c r="Z48" s="5" t="s">
        <v>163</v>
      </c>
      <c r="AA48" s="6"/>
    </row>
    <row r="49" spans="1:27" x14ac:dyDescent="0.3">
      <c r="A49" s="4">
        <v>48</v>
      </c>
      <c r="B49" s="5">
        <v>201702548</v>
      </c>
      <c r="C49" s="5" t="s">
        <v>164</v>
      </c>
      <c r="D49" s="5" t="s">
        <v>165</v>
      </c>
      <c r="E49" s="5">
        <v>508</v>
      </c>
      <c r="F49" s="5" t="s">
        <v>166</v>
      </c>
      <c r="G49" s="6">
        <v>42498</v>
      </c>
      <c r="H49" s="1" t="s">
        <v>15</v>
      </c>
      <c r="I49" s="5" t="s">
        <v>16</v>
      </c>
      <c r="J49" s="6">
        <v>43006.622857372684</v>
      </c>
      <c r="K49" s="7">
        <f t="shared" si="0"/>
        <v>43006</v>
      </c>
      <c r="L49" s="37">
        <v>2071</v>
      </c>
      <c r="N49" s="39" t="s">
        <v>363</v>
      </c>
      <c r="O49" s="10">
        <v>15</v>
      </c>
      <c r="T49" s="100">
        <v>15</v>
      </c>
      <c r="Y49" s="6">
        <v>43006.622857372684</v>
      </c>
      <c r="Z49" s="5" t="s">
        <v>338</v>
      </c>
      <c r="AA49" s="6"/>
    </row>
    <row r="50" spans="1:27" x14ac:dyDescent="0.3">
      <c r="A50" s="4">
        <v>49</v>
      </c>
      <c r="B50" s="5">
        <v>201702553</v>
      </c>
      <c r="C50" s="5" t="s">
        <v>167</v>
      </c>
      <c r="D50" s="5" t="s">
        <v>168</v>
      </c>
      <c r="E50" s="5">
        <v>499</v>
      </c>
      <c r="F50" s="5" t="s">
        <v>40</v>
      </c>
      <c r="G50" s="6">
        <v>42948</v>
      </c>
      <c r="H50" s="1" t="s">
        <v>9</v>
      </c>
      <c r="I50" s="5" t="s">
        <v>10</v>
      </c>
      <c r="J50" s="6">
        <v>43139.442132372686</v>
      </c>
      <c r="K50" s="7">
        <f t="shared" si="0"/>
        <v>43139</v>
      </c>
      <c r="L50" s="37" t="s">
        <v>292</v>
      </c>
      <c r="Y50" s="6">
        <v>43139.808733645834</v>
      </c>
      <c r="Z50" s="5" t="s">
        <v>169</v>
      </c>
      <c r="AA50" s="6"/>
    </row>
    <row r="51" spans="1:27" x14ac:dyDescent="0.3">
      <c r="A51" s="4">
        <v>50</v>
      </c>
      <c r="B51" s="5">
        <v>201702559</v>
      </c>
      <c r="C51" s="5" t="s">
        <v>170</v>
      </c>
      <c r="D51" s="5" t="s">
        <v>171</v>
      </c>
      <c r="E51" s="5">
        <v>598</v>
      </c>
      <c r="F51" s="5" t="s">
        <v>8</v>
      </c>
      <c r="G51" s="6">
        <v>40083</v>
      </c>
      <c r="H51" s="1" t="s">
        <v>9</v>
      </c>
      <c r="I51" s="5" t="s">
        <v>10</v>
      </c>
      <c r="J51" s="6">
        <v>43008.661356099539</v>
      </c>
      <c r="K51" s="7">
        <f t="shared" si="0"/>
        <v>43008</v>
      </c>
      <c r="L51" s="37">
        <v>2074</v>
      </c>
      <c r="N51" s="39" t="s">
        <v>339</v>
      </c>
      <c r="O51" s="10">
        <v>23</v>
      </c>
      <c r="T51" s="100">
        <v>23</v>
      </c>
      <c r="Y51" s="6">
        <v>43008.654067013886</v>
      </c>
      <c r="Z51" s="5" t="s">
        <v>172</v>
      </c>
      <c r="AA51" s="6"/>
    </row>
    <row r="52" spans="1:27" x14ac:dyDescent="0.3">
      <c r="A52" s="4">
        <v>51</v>
      </c>
      <c r="B52" s="5">
        <v>201702560</v>
      </c>
      <c r="C52" s="5" t="s">
        <v>173</v>
      </c>
      <c r="D52" s="5" t="s">
        <v>35</v>
      </c>
      <c r="E52" s="5">
        <v>130</v>
      </c>
      <c r="F52" s="5" t="s">
        <v>36</v>
      </c>
      <c r="G52" s="6">
        <v>42090</v>
      </c>
      <c r="H52" s="1" t="s">
        <v>9</v>
      </c>
      <c r="I52" s="5" t="s">
        <v>10</v>
      </c>
      <c r="J52" s="6">
        <v>43019.504103009262</v>
      </c>
      <c r="K52" s="7">
        <f t="shared" si="0"/>
        <v>43019</v>
      </c>
      <c r="L52" s="37" t="s">
        <v>292</v>
      </c>
      <c r="Y52" s="6">
        <v>43019.802626736113</v>
      </c>
      <c r="Z52" s="5" t="s">
        <v>174</v>
      </c>
      <c r="AA52" s="6"/>
    </row>
    <row r="53" spans="1:27" x14ac:dyDescent="0.3">
      <c r="A53" s="4">
        <v>52</v>
      </c>
      <c r="B53" s="5">
        <v>201702561</v>
      </c>
      <c r="C53" s="5" t="s">
        <v>175</v>
      </c>
      <c r="D53" s="5" t="s">
        <v>176</v>
      </c>
      <c r="E53" s="5">
        <v>508</v>
      </c>
      <c r="F53" s="5" t="s">
        <v>166</v>
      </c>
      <c r="G53" s="6">
        <v>42919</v>
      </c>
      <c r="H53" s="1" t="s">
        <v>15</v>
      </c>
      <c r="I53" s="5" t="s">
        <v>16</v>
      </c>
      <c r="J53" s="6">
        <v>43099.43689513889</v>
      </c>
      <c r="K53" s="7">
        <f t="shared" si="0"/>
        <v>43099</v>
      </c>
      <c r="L53" s="37" t="s">
        <v>292</v>
      </c>
      <c r="Y53" s="6">
        <v>43099.455984641201</v>
      </c>
      <c r="Z53" s="5" t="s">
        <v>177</v>
      </c>
      <c r="AA53" s="6"/>
    </row>
    <row r="54" spans="1:27" x14ac:dyDescent="0.3">
      <c r="A54" s="4">
        <v>53</v>
      </c>
      <c r="B54" s="5">
        <v>201702562</v>
      </c>
      <c r="C54" s="5" t="s">
        <v>178</v>
      </c>
      <c r="D54" s="5" t="s">
        <v>179</v>
      </c>
      <c r="E54" s="5">
        <v>499</v>
      </c>
      <c r="F54" s="5" t="s">
        <v>40</v>
      </c>
      <c r="G54" s="6">
        <v>42548</v>
      </c>
      <c r="H54" s="1" t="s">
        <v>9</v>
      </c>
      <c r="I54" s="5" t="s">
        <v>10</v>
      </c>
      <c r="J54" s="6">
        <v>43040.457242013887</v>
      </c>
      <c r="K54" s="7">
        <f t="shared" si="0"/>
        <v>43040</v>
      </c>
      <c r="L54" s="37">
        <v>2091</v>
      </c>
      <c r="M54" s="38" t="s">
        <v>340</v>
      </c>
      <c r="N54" s="39" t="s">
        <v>341</v>
      </c>
      <c r="O54" s="10">
        <v>76</v>
      </c>
      <c r="T54" s="100">
        <v>76</v>
      </c>
      <c r="Y54" s="6">
        <v>43040.497973530095</v>
      </c>
      <c r="Z54" s="5" t="s">
        <v>180</v>
      </c>
      <c r="AA54" s="6"/>
    </row>
    <row r="55" spans="1:27" x14ac:dyDescent="0.3">
      <c r="A55" s="4">
        <v>54</v>
      </c>
      <c r="B55" s="5">
        <v>201702567</v>
      </c>
      <c r="C55" s="5" t="s">
        <v>181</v>
      </c>
      <c r="D55" s="5" t="s">
        <v>182</v>
      </c>
      <c r="E55" s="5">
        <v>598</v>
      </c>
      <c r="F55" s="5" t="s">
        <v>8</v>
      </c>
      <c r="G55" s="6">
        <v>42658</v>
      </c>
      <c r="H55" s="1" t="s">
        <v>9</v>
      </c>
      <c r="I55" s="5" t="s">
        <v>10</v>
      </c>
      <c r="J55" s="6">
        <v>43006.523769675929</v>
      </c>
      <c r="K55" s="7">
        <f t="shared" si="0"/>
        <v>43006</v>
      </c>
      <c r="L55" s="37">
        <v>2085</v>
      </c>
      <c r="N55" s="39" t="s">
        <v>342</v>
      </c>
      <c r="O55" s="10">
        <v>28</v>
      </c>
      <c r="P55" s="10">
        <v>21</v>
      </c>
      <c r="Q55" s="10">
        <v>6</v>
      </c>
      <c r="T55" s="100">
        <v>28</v>
      </c>
      <c r="U55" s="101">
        <v>21</v>
      </c>
      <c r="V55" s="101">
        <v>6</v>
      </c>
      <c r="Y55" s="6">
        <v>43006.523769675929</v>
      </c>
      <c r="Z55" s="5" t="s">
        <v>343</v>
      </c>
      <c r="AA55" s="6"/>
    </row>
    <row r="56" spans="1:27" x14ac:dyDescent="0.3">
      <c r="A56" s="4">
        <v>55</v>
      </c>
      <c r="B56" s="5">
        <v>201702572</v>
      </c>
      <c r="C56" s="5" t="s">
        <v>183</v>
      </c>
      <c r="D56" s="5" t="s">
        <v>184</v>
      </c>
      <c r="E56" s="5" t="s">
        <v>51</v>
      </c>
      <c r="F56" s="5" t="s">
        <v>51</v>
      </c>
      <c r="G56" s="6">
        <v>42642</v>
      </c>
      <c r="H56" s="1" t="s">
        <v>52</v>
      </c>
      <c r="I56" s="5" t="s">
        <v>53</v>
      </c>
      <c r="J56" s="6">
        <v>43038.50546886574</v>
      </c>
      <c r="K56" s="7">
        <f t="shared" si="0"/>
        <v>43038</v>
      </c>
      <c r="L56" s="37">
        <v>2014</v>
      </c>
      <c r="N56" s="39" t="s">
        <v>344</v>
      </c>
      <c r="O56" s="10">
        <v>35</v>
      </c>
      <c r="T56" s="100">
        <v>35</v>
      </c>
      <c r="Y56" s="6">
        <v>43038.5174596875</v>
      </c>
      <c r="Z56" s="5" t="s">
        <v>185</v>
      </c>
      <c r="AA56" s="6"/>
    </row>
    <row r="57" spans="1:27" x14ac:dyDescent="0.3">
      <c r="A57" s="4">
        <v>56</v>
      </c>
      <c r="B57" s="5">
        <v>201702574</v>
      </c>
      <c r="C57" s="5" t="s">
        <v>186</v>
      </c>
      <c r="D57" s="5" t="s">
        <v>187</v>
      </c>
      <c r="E57" s="5" t="s">
        <v>51</v>
      </c>
      <c r="F57" s="5" t="s">
        <v>51</v>
      </c>
      <c r="G57" s="6">
        <v>39522</v>
      </c>
      <c r="H57" s="1" t="s">
        <v>9</v>
      </c>
      <c r="I57" s="5" t="s">
        <v>10</v>
      </c>
      <c r="J57" s="6">
        <v>43007.86524042824</v>
      </c>
      <c r="K57" s="7">
        <f t="shared" si="0"/>
        <v>43007</v>
      </c>
      <c r="L57" s="37">
        <v>2198</v>
      </c>
      <c r="N57" s="39" t="s">
        <v>345</v>
      </c>
      <c r="O57" s="10">
        <v>13</v>
      </c>
      <c r="T57" s="111">
        <v>1303</v>
      </c>
      <c r="Y57" s="6">
        <v>43007.876884178244</v>
      </c>
      <c r="Z57" s="5" t="s">
        <v>188</v>
      </c>
      <c r="AA57" s="6"/>
    </row>
    <row r="58" spans="1:27" x14ac:dyDescent="0.3">
      <c r="A58" s="4">
        <v>57</v>
      </c>
      <c r="B58" s="5">
        <v>201702578</v>
      </c>
      <c r="C58" s="5" t="s">
        <v>189</v>
      </c>
      <c r="D58" s="5" t="s">
        <v>190</v>
      </c>
      <c r="E58" s="5">
        <v>598</v>
      </c>
      <c r="F58" s="5" t="s">
        <v>8</v>
      </c>
      <c r="G58" s="6">
        <v>41547</v>
      </c>
      <c r="H58" s="1" t="s">
        <v>15</v>
      </c>
      <c r="I58" s="5" t="s">
        <v>16</v>
      </c>
      <c r="J58" s="6">
        <v>43085.712867326387</v>
      </c>
      <c r="K58" s="7">
        <f t="shared" si="0"/>
        <v>43085</v>
      </c>
      <c r="L58" s="37">
        <v>2092</v>
      </c>
      <c r="N58" s="39" t="s">
        <v>346</v>
      </c>
      <c r="O58" s="10">
        <v>8</v>
      </c>
      <c r="P58" s="10">
        <v>59</v>
      </c>
      <c r="T58" s="100">
        <v>8</v>
      </c>
      <c r="U58" s="101">
        <v>59</v>
      </c>
      <c r="Y58" s="6">
        <v>43085.5339278588</v>
      </c>
      <c r="Z58" s="5" t="s">
        <v>191</v>
      </c>
      <c r="AA58" s="6"/>
    </row>
    <row r="59" spans="1:27" x14ac:dyDescent="0.3">
      <c r="A59" s="4">
        <v>58</v>
      </c>
      <c r="B59" s="5">
        <v>201702579</v>
      </c>
      <c r="C59" s="5" t="s">
        <v>192</v>
      </c>
      <c r="D59" s="5" t="s">
        <v>193</v>
      </c>
      <c r="E59" s="5">
        <v>648</v>
      </c>
      <c r="F59" s="5" t="s">
        <v>40</v>
      </c>
      <c r="G59" s="6">
        <v>36433</v>
      </c>
      <c r="H59" s="1" t="s">
        <v>15</v>
      </c>
      <c r="I59" s="5" t="s">
        <v>16</v>
      </c>
      <c r="J59" s="6">
        <v>43008.38876396991</v>
      </c>
      <c r="K59" s="7">
        <f t="shared" si="0"/>
        <v>43008</v>
      </c>
      <c r="L59" s="37">
        <v>2129</v>
      </c>
      <c r="N59" s="39" t="s">
        <v>347</v>
      </c>
      <c r="O59" s="10">
        <v>40</v>
      </c>
      <c r="T59" s="100">
        <v>40</v>
      </c>
      <c r="Y59" s="6">
        <v>43008.38876396991</v>
      </c>
      <c r="Z59" s="5" t="s">
        <v>194</v>
      </c>
      <c r="AA59" s="6"/>
    </row>
    <row r="60" spans="1:27" x14ac:dyDescent="0.3">
      <c r="A60" s="4">
        <v>59</v>
      </c>
      <c r="B60" s="5">
        <v>201702583</v>
      </c>
      <c r="C60" s="5" t="s">
        <v>195</v>
      </c>
      <c r="D60" s="5" t="s">
        <v>196</v>
      </c>
      <c r="E60" s="5">
        <v>499</v>
      </c>
      <c r="F60" s="5" t="s">
        <v>40</v>
      </c>
      <c r="G60" s="6">
        <v>38625</v>
      </c>
      <c r="H60" s="1" t="s">
        <v>51</v>
      </c>
      <c r="I60" s="5" t="s">
        <v>51</v>
      </c>
      <c r="J60" s="6">
        <v>43009.397797881946</v>
      </c>
      <c r="K60" s="7">
        <f t="shared" si="0"/>
        <v>43009</v>
      </c>
      <c r="L60" s="37">
        <v>2046</v>
      </c>
      <c r="M60" s="38" t="s">
        <v>349</v>
      </c>
      <c r="N60" s="39" t="s">
        <v>310</v>
      </c>
      <c r="O60" s="10">
        <v>21</v>
      </c>
      <c r="T60" s="100">
        <v>21</v>
      </c>
      <c r="Y60" s="6">
        <v>43009.301651122689</v>
      </c>
      <c r="Z60" s="5" t="s">
        <v>197</v>
      </c>
      <c r="AA60" s="6"/>
    </row>
    <row r="61" spans="1:27" x14ac:dyDescent="0.3">
      <c r="A61" s="4">
        <v>60</v>
      </c>
      <c r="B61" s="5">
        <v>201702584</v>
      </c>
      <c r="C61" s="5" t="s">
        <v>198</v>
      </c>
      <c r="D61" s="5" t="s">
        <v>199</v>
      </c>
      <c r="E61" s="5">
        <v>119</v>
      </c>
      <c r="F61" s="5" t="s">
        <v>2</v>
      </c>
      <c r="G61" s="6">
        <v>39355</v>
      </c>
      <c r="H61" s="1" t="s">
        <v>15</v>
      </c>
      <c r="I61" s="5" t="s">
        <v>16</v>
      </c>
      <c r="J61" s="6">
        <v>43022.499336226851</v>
      </c>
      <c r="K61" s="7">
        <f t="shared" si="0"/>
        <v>43022</v>
      </c>
      <c r="L61" s="37">
        <v>2170</v>
      </c>
      <c r="Y61" s="6">
        <v>43022.492889583336</v>
      </c>
      <c r="Z61" s="5" t="s">
        <v>348</v>
      </c>
      <c r="AA61" s="6"/>
    </row>
    <row r="62" spans="1:27" x14ac:dyDescent="0.3">
      <c r="A62" s="4">
        <v>61</v>
      </c>
      <c r="B62" s="5">
        <v>201702588</v>
      </c>
      <c r="C62" s="5" t="s">
        <v>200</v>
      </c>
      <c r="D62" s="5" t="s">
        <v>201</v>
      </c>
      <c r="E62" s="5">
        <v>130</v>
      </c>
      <c r="F62" s="5" t="s">
        <v>36</v>
      </c>
      <c r="G62" s="6">
        <v>38091</v>
      </c>
      <c r="H62" s="1" t="s">
        <v>15</v>
      </c>
      <c r="I62" s="5" t="s">
        <v>16</v>
      </c>
      <c r="J62" s="6">
        <v>43009.104448958336</v>
      </c>
      <c r="K62" s="7">
        <f t="shared" si="0"/>
        <v>43009</v>
      </c>
      <c r="L62" s="37">
        <v>2005</v>
      </c>
      <c r="N62" s="39" t="s">
        <v>350</v>
      </c>
      <c r="O62" s="10">
        <v>16</v>
      </c>
      <c r="T62" s="111">
        <v>1601</v>
      </c>
      <c r="Y62" s="6">
        <v>43009.254578703702</v>
      </c>
      <c r="Z62" s="5" t="s">
        <v>202</v>
      </c>
      <c r="AA62" s="6"/>
    </row>
    <row r="63" spans="1:27" x14ac:dyDescent="0.3">
      <c r="A63" s="4">
        <v>62</v>
      </c>
      <c r="B63" s="5">
        <v>201702589</v>
      </c>
      <c r="C63" s="5" t="s">
        <v>203</v>
      </c>
      <c r="D63" s="5" t="s">
        <v>204</v>
      </c>
      <c r="E63" s="5" t="s">
        <v>51</v>
      </c>
      <c r="F63" s="5" t="s">
        <v>51</v>
      </c>
      <c r="G63" s="6">
        <v>42534</v>
      </c>
      <c r="H63" s="1" t="s">
        <v>15</v>
      </c>
      <c r="I63" s="5" t="s">
        <v>16</v>
      </c>
      <c r="J63" s="6">
        <v>43010.42358052083</v>
      </c>
      <c r="K63" s="7">
        <f t="shared" si="0"/>
        <v>43010</v>
      </c>
      <c r="L63" s="37">
        <v>2279</v>
      </c>
      <c r="N63" s="39" t="s">
        <v>351</v>
      </c>
      <c r="O63" s="10">
        <v>28</v>
      </c>
      <c r="T63" s="100">
        <v>28</v>
      </c>
      <c r="Y63" s="6">
        <v>43010.398235069442</v>
      </c>
      <c r="Z63" s="5" t="s">
        <v>205</v>
      </c>
      <c r="AA63" s="6"/>
    </row>
    <row r="64" spans="1:27" x14ac:dyDescent="0.3">
      <c r="A64" s="4">
        <v>63</v>
      </c>
      <c r="B64" s="5">
        <v>201702591</v>
      </c>
      <c r="C64" s="5" t="s">
        <v>206</v>
      </c>
      <c r="D64" s="5" t="s">
        <v>207</v>
      </c>
      <c r="E64" s="5">
        <v>598</v>
      </c>
      <c r="F64" s="5" t="s">
        <v>8</v>
      </c>
      <c r="G64" s="6">
        <v>41183</v>
      </c>
      <c r="H64" s="1" t="s">
        <v>9</v>
      </c>
      <c r="I64" s="5" t="s">
        <v>10</v>
      </c>
      <c r="J64" s="6">
        <v>43009.501277777781</v>
      </c>
      <c r="K64" s="7">
        <f t="shared" si="0"/>
        <v>43009</v>
      </c>
      <c r="L64" s="37">
        <v>2043</v>
      </c>
      <c r="N64" s="39" t="s">
        <v>352</v>
      </c>
      <c r="O64" s="10">
        <v>1</v>
      </c>
      <c r="T64" s="100">
        <v>1</v>
      </c>
      <c r="Y64" s="6">
        <v>43009.484739930558</v>
      </c>
      <c r="Z64" s="5" t="s">
        <v>208</v>
      </c>
      <c r="AA64" s="6"/>
    </row>
    <row r="65" spans="1:27" x14ac:dyDescent="0.3">
      <c r="A65" s="4">
        <v>64</v>
      </c>
      <c r="B65" s="5">
        <v>201702596</v>
      </c>
      <c r="C65" s="5" t="s">
        <v>209</v>
      </c>
      <c r="D65" s="5" t="s">
        <v>122</v>
      </c>
      <c r="E65" s="5">
        <v>119</v>
      </c>
      <c r="F65" s="5" t="s">
        <v>2</v>
      </c>
      <c r="G65" s="6">
        <v>39360</v>
      </c>
      <c r="H65" s="1" t="s">
        <v>9</v>
      </c>
      <c r="I65" s="5" t="s">
        <v>10</v>
      </c>
      <c r="J65" s="6">
        <v>43009.547319328703</v>
      </c>
      <c r="K65" s="7">
        <f t="shared" si="0"/>
        <v>43009</v>
      </c>
      <c r="L65" s="37">
        <v>2101</v>
      </c>
      <c r="N65" s="39" t="s">
        <v>353</v>
      </c>
      <c r="O65" s="10">
        <v>28</v>
      </c>
      <c r="P65" s="10">
        <v>21</v>
      </c>
      <c r="T65" s="100">
        <v>28</v>
      </c>
      <c r="U65" s="101">
        <v>21</v>
      </c>
      <c r="Y65" s="6">
        <v>43009.547319328703</v>
      </c>
      <c r="Z65" s="5" t="s">
        <v>210</v>
      </c>
      <c r="AA65" s="6"/>
    </row>
    <row r="66" spans="1:27" x14ac:dyDescent="0.3">
      <c r="A66" s="4">
        <v>65</v>
      </c>
      <c r="B66" s="5">
        <v>201702597</v>
      </c>
      <c r="C66" s="5" t="s">
        <v>211</v>
      </c>
      <c r="D66" s="5" t="s">
        <v>212</v>
      </c>
      <c r="E66" s="5">
        <v>499</v>
      </c>
      <c r="F66" s="5" t="s">
        <v>40</v>
      </c>
      <c r="G66" s="6">
        <v>38344</v>
      </c>
      <c r="H66" s="1" t="s">
        <v>9</v>
      </c>
      <c r="I66" s="5" t="s">
        <v>10</v>
      </c>
      <c r="J66" s="6">
        <v>43277.431528275461</v>
      </c>
      <c r="K66" s="7">
        <f t="shared" si="0"/>
        <v>43277</v>
      </c>
      <c r="L66" s="37">
        <v>2074</v>
      </c>
      <c r="N66" s="39" t="s">
        <v>354</v>
      </c>
      <c r="O66" s="10">
        <v>21</v>
      </c>
      <c r="P66" s="10">
        <v>14</v>
      </c>
      <c r="Q66" s="10">
        <v>1</v>
      </c>
      <c r="T66" s="100">
        <v>21</v>
      </c>
      <c r="U66" s="101">
        <v>14</v>
      </c>
      <c r="V66" s="101">
        <v>1</v>
      </c>
      <c r="Y66" s="6">
        <v>43277.35866484954</v>
      </c>
      <c r="Z66" s="5" t="s">
        <v>213</v>
      </c>
      <c r="AA66" s="6"/>
    </row>
    <row r="67" spans="1:27" x14ac:dyDescent="0.3">
      <c r="A67" s="4">
        <v>66</v>
      </c>
      <c r="B67" s="5">
        <v>201702610</v>
      </c>
      <c r="C67" s="5" t="s">
        <v>214</v>
      </c>
      <c r="D67" s="5" t="s">
        <v>215</v>
      </c>
      <c r="E67" s="5">
        <v>531</v>
      </c>
      <c r="F67" s="5" t="s">
        <v>14</v>
      </c>
      <c r="G67" s="6">
        <v>42767</v>
      </c>
      <c r="H67" s="1" t="s">
        <v>15</v>
      </c>
      <c r="I67" s="5" t="s">
        <v>16</v>
      </c>
      <c r="J67" s="6">
        <v>43014.425236145835</v>
      </c>
      <c r="K67" s="7">
        <f t="shared" ref="K67:K130" si="1">ROUNDDOWN(J67,0)</f>
        <v>43014</v>
      </c>
      <c r="L67" s="37" t="s">
        <v>287</v>
      </c>
      <c r="Y67" s="6">
        <v>43014.425236145835</v>
      </c>
      <c r="Z67" s="5" t="s">
        <v>216</v>
      </c>
      <c r="AA67" s="6"/>
    </row>
    <row r="68" spans="1:27" x14ac:dyDescent="0.3">
      <c r="A68" s="4">
        <v>67</v>
      </c>
      <c r="B68" s="5">
        <v>201702612</v>
      </c>
      <c r="C68" s="5" t="s">
        <v>217</v>
      </c>
      <c r="D68" s="5" t="s">
        <v>218</v>
      </c>
      <c r="E68" s="5">
        <v>123</v>
      </c>
      <c r="F68" s="5" t="s">
        <v>28</v>
      </c>
      <c r="G68" s="6">
        <v>39723</v>
      </c>
      <c r="H68" s="1" t="s">
        <v>9</v>
      </c>
      <c r="I68" s="5" t="s">
        <v>10</v>
      </c>
      <c r="J68" s="6">
        <v>43010.97720115741</v>
      </c>
      <c r="K68" s="7">
        <f t="shared" si="1"/>
        <v>43010</v>
      </c>
      <c r="L68" s="37">
        <v>2071</v>
      </c>
      <c r="N68" s="39" t="s">
        <v>355</v>
      </c>
      <c r="O68" s="10">
        <v>1</v>
      </c>
      <c r="P68" s="10">
        <v>68</v>
      </c>
      <c r="Q68" s="10">
        <v>332</v>
      </c>
      <c r="T68" s="100">
        <v>1</v>
      </c>
      <c r="U68" s="101">
        <v>68</v>
      </c>
      <c r="V68" s="101">
        <v>332</v>
      </c>
      <c r="Y68" s="6">
        <v>43010.997997719911</v>
      </c>
      <c r="Z68" s="5" t="s">
        <v>219</v>
      </c>
      <c r="AA68" s="6"/>
    </row>
    <row r="69" spans="1:27" x14ac:dyDescent="0.3">
      <c r="A69" s="4">
        <v>68</v>
      </c>
      <c r="B69" s="5">
        <v>201702613</v>
      </c>
      <c r="C69" s="5" t="s">
        <v>220</v>
      </c>
      <c r="D69" s="5" t="s">
        <v>221</v>
      </c>
      <c r="E69" s="5">
        <v>500</v>
      </c>
      <c r="F69" s="5" t="s">
        <v>32</v>
      </c>
      <c r="G69" s="6">
        <v>38203</v>
      </c>
      <c r="H69" s="1" t="s">
        <v>15</v>
      </c>
      <c r="I69" s="5" t="s">
        <v>16</v>
      </c>
      <c r="J69" s="6">
        <v>43011.431197685182</v>
      </c>
      <c r="K69" s="7">
        <f t="shared" si="1"/>
        <v>43011</v>
      </c>
      <c r="L69" s="37">
        <v>2087</v>
      </c>
      <c r="N69" s="39" t="s">
        <v>356</v>
      </c>
      <c r="O69" s="10">
        <v>21</v>
      </c>
      <c r="T69" s="100">
        <v>21</v>
      </c>
      <c r="Y69" s="6">
        <v>43011.418104131946</v>
      </c>
      <c r="Z69" s="5" t="s">
        <v>222</v>
      </c>
      <c r="AA69" s="6"/>
    </row>
    <row r="70" spans="1:27" x14ac:dyDescent="0.3">
      <c r="A70" s="4">
        <v>69</v>
      </c>
      <c r="B70" s="5">
        <v>201702614</v>
      </c>
      <c r="C70" s="5" t="s">
        <v>223</v>
      </c>
      <c r="D70" s="5" t="s">
        <v>224</v>
      </c>
      <c r="E70" s="5">
        <v>305</v>
      </c>
      <c r="F70" s="5" t="s">
        <v>225</v>
      </c>
      <c r="G70" s="6">
        <v>38879</v>
      </c>
      <c r="H70" s="1" t="s">
        <v>3</v>
      </c>
      <c r="I70" s="5" t="s">
        <v>4</v>
      </c>
      <c r="J70" s="6">
        <v>43011.62794672454</v>
      </c>
      <c r="K70" s="7">
        <f t="shared" si="1"/>
        <v>43011</v>
      </c>
      <c r="L70" s="37">
        <v>2253</v>
      </c>
      <c r="N70" s="39" t="s">
        <v>357</v>
      </c>
      <c r="O70" s="10">
        <v>21</v>
      </c>
      <c r="T70" s="100">
        <v>21</v>
      </c>
      <c r="Y70" s="6">
        <v>43011.60552931713</v>
      </c>
      <c r="Z70" s="5" t="s">
        <v>226</v>
      </c>
      <c r="AA70" s="6"/>
    </row>
    <row r="71" spans="1:27" x14ac:dyDescent="0.3">
      <c r="A71" s="4">
        <v>70</v>
      </c>
      <c r="B71" s="5">
        <v>201702629</v>
      </c>
      <c r="C71" s="5" t="s">
        <v>227</v>
      </c>
      <c r="D71" s="5" t="s">
        <v>228</v>
      </c>
      <c r="E71" s="5">
        <v>598</v>
      </c>
      <c r="F71" s="5" t="s">
        <v>8</v>
      </c>
      <c r="G71" s="6">
        <v>42893</v>
      </c>
      <c r="H71" s="1" t="s">
        <v>15</v>
      </c>
      <c r="I71" s="5" t="s">
        <v>16</v>
      </c>
      <c r="J71" s="6">
        <v>43078.43987800926</v>
      </c>
      <c r="K71" s="7">
        <f t="shared" si="1"/>
        <v>43078</v>
      </c>
      <c r="L71" s="37" t="s">
        <v>287</v>
      </c>
      <c r="Y71" s="6">
        <v>43078.425381284724</v>
      </c>
      <c r="Z71" s="5" t="s">
        <v>229</v>
      </c>
      <c r="AA71" s="6"/>
    </row>
    <row r="72" spans="1:27" x14ac:dyDescent="0.3">
      <c r="A72" s="4">
        <v>71</v>
      </c>
      <c r="B72" s="5">
        <v>201702640</v>
      </c>
      <c r="C72" s="5" t="s">
        <v>230</v>
      </c>
      <c r="D72" s="5" t="s">
        <v>231</v>
      </c>
      <c r="E72" s="5">
        <v>499</v>
      </c>
      <c r="F72" s="5" t="s">
        <v>40</v>
      </c>
      <c r="G72" s="6">
        <v>42283</v>
      </c>
      <c r="H72" s="1" t="s">
        <v>15</v>
      </c>
      <c r="I72" s="5" t="s">
        <v>16</v>
      </c>
      <c r="J72" s="6">
        <v>43016.485694328701</v>
      </c>
      <c r="K72" s="7">
        <f t="shared" si="1"/>
        <v>43016</v>
      </c>
      <c r="L72" s="37" t="s">
        <v>292</v>
      </c>
      <c r="Y72" s="6">
        <v>43016.486916435184</v>
      </c>
      <c r="Z72" s="5" t="s">
        <v>232</v>
      </c>
      <c r="AA72" s="6"/>
    </row>
    <row r="73" spans="1:27" x14ac:dyDescent="0.3">
      <c r="A73" s="4">
        <v>72</v>
      </c>
      <c r="B73" s="5">
        <v>201702644</v>
      </c>
      <c r="C73" s="5" t="s">
        <v>233</v>
      </c>
      <c r="D73" s="5" t="s">
        <v>234</v>
      </c>
      <c r="E73" s="5">
        <v>130</v>
      </c>
      <c r="F73" s="5" t="s">
        <v>36</v>
      </c>
      <c r="G73" s="6">
        <v>37536</v>
      </c>
      <c r="H73" s="1" t="s">
        <v>3</v>
      </c>
      <c r="I73" s="5" t="s">
        <v>4</v>
      </c>
      <c r="J73" s="6">
        <v>43031.706462187503</v>
      </c>
      <c r="K73" s="7">
        <f t="shared" si="1"/>
        <v>43031</v>
      </c>
      <c r="L73" s="37">
        <v>2123</v>
      </c>
      <c r="N73" s="39" t="s">
        <v>358</v>
      </c>
      <c r="O73" s="10">
        <v>13</v>
      </c>
      <c r="P73" s="10">
        <v>4</v>
      </c>
      <c r="T73" s="100">
        <v>13</v>
      </c>
      <c r="U73" s="101">
        <v>4</v>
      </c>
      <c r="Y73" s="6">
        <v>43031.706462187503</v>
      </c>
      <c r="Z73" s="5" t="s">
        <v>235</v>
      </c>
      <c r="AA73" s="6"/>
    </row>
    <row r="74" spans="1:27" x14ac:dyDescent="0.3">
      <c r="A74" s="4">
        <v>73</v>
      </c>
      <c r="B74" s="5">
        <v>201702645</v>
      </c>
      <c r="C74" s="5" t="s">
        <v>236</v>
      </c>
      <c r="D74" s="5" t="s">
        <v>237</v>
      </c>
      <c r="E74" s="5">
        <v>115</v>
      </c>
      <c r="F74" s="5" t="s">
        <v>238</v>
      </c>
      <c r="G74" s="6">
        <v>42564</v>
      </c>
      <c r="H74" s="1" t="s">
        <v>15</v>
      </c>
      <c r="I74" s="5" t="s">
        <v>16</v>
      </c>
      <c r="J74" s="6">
        <v>43015.606521296293</v>
      </c>
      <c r="K74" s="7">
        <f t="shared" si="1"/>
        <v>43015</v>
      </c>
      <c r="L74" s="37" t="s">
        <v>287</v>
      </c>
      <c r="Y74" s="6">
        <v>43015.606521296293</v>
      </c>
      <c r="Z74" s="5" t="s">
        <v>239</v>
      </c>
      <c r="AA74" s="6"/>
    </row>
    <row r="75" spans="1:27" x14ac:dyDescent="0.3">
      <c r="A75" s="4">
        <v>74</v>
      </c>
      <c r="B75" s="5">
        <v>201702653</v>
      </c>
      <c r="C75" s="5" t="s">
        <v>240</v>
      </c>
      <c r="D75" s="5" t="s">
        <v>241</v>
      </c>
      <c r="E75" s="5">
        <v>128</v>
      </c>
      <c r="F75" s="5" t="s">
        <v>242</v>
      </c>
      <c r="G75" s="6">
        <v>40823</v>
      </c>
      <c r="H75" s="1" t="s">
        <v>15</v>
      </c>
      <c r="I75" s="5" t="s">
        <v>16</v>
      </c>
      <c r="J75" s="6">
        <v>43034.477845370369</v>
      </c>
      <c r="K75" s="7">
        <f t="shared" si="1"/>
        <v>43034</v>
      </c>
      <c r="L75" s="37">
        <v>2185</v>
      </c>
      <c r="N75" s="39" t="s">
        <v>359</v>
      </c>
      <c r="O75" s="10">
        <v>23</v>
      </c>
      <c r="T75" s="100">
        <v>23</v>
      </c>
      <c r="Y75" s="6">
        <v>43034.467726192132</v>
      </c>
      <c r="Z75" s="5" t="s">
        <v>243</v>
      </c>
      <c r="AA75" s="6"/>
    </row>
    <row r="76" spans="1:27" x14ac:dyDescent="0.3">
      <c r="A76" s="4">
        <v>75</v>
      </c>
      <c r="B76" s="5">
        <v>201702654</v>
      </c>
      <c r="C76" s="5" t="s">
        <v>244</v>
      </c>
      <c r="D76" s="5" t="s">
        <v>146</v>
      </c>
      <c r="E76" s="5">
        <v>499</v>
      </c>
      <c r="F76" s="5" t="s">
        <v>40</v>
      </c>
      <c r="G76" s="6">
        <v>42893</v>
      </c>
      <c r="H76" s="1" t="s">
        <v>52</v>
      </c>
      <c r="I76" s="5" t="s">
        <v>53</v>
      </c>
      <c r="J76" s="6">
        <v>43015.725163506948</v>
      </c>
      <c r="K76" s="7">
        <f t="shared" si="1"/>
        <v>43015</v>
      </c>
      <c r="L76" s="37">
        <v>2022</v>
      </c>
      <c r="N76" s="39" t="s">
        <v>360</v>
      </c>
      <c r="O76" s="10">
        <v>14</v>
      </c>
      <c r="T76" s="111">
        <v>1401</v>
      </c>
      <c r="Y76" s="6">
        <v>43015.704175312501</v>
      </c>
      <c r="Z76" s="5" t="s">
        <v>245</v>
      </c>
      <c r="AA76" s="6"/>
    </row>
    <row r="77" spans="1:27" x14ac:dyDescent="0.3">
      <c r="A77" s="4">
        <v>76</v>
      </c>
      <c r="B77" s="5">
        <v>201702657</v>
      </c>
      <c r="C77" s="5" t="s">
        <v>246</v>
      </c>
      <c r="D77" s="5" t="s">
        <v>247</v>
      </c>
      <c r="E77" s="5">
        <v>119</v>
      </c>
      <c r="F77" s="5" t="s">
        <v>2</v>
      </c>
      <c r="G77" s="6" t="s">
        <v>51</v>
      </c>
      <c r="H77" s="1" t="s">
        <v>52</v>
      </c>
      <c r="I77" s="5" t="s">
        <v>53</v>
      </c>
      <c r="J77" s="6">
        <v>43015.960795486113</v>
      </c>
      <c r="K77" s="7">
        <f t="shared" si="1"/>
        <v>43015</v>
      </c>
      <c r="L77" s="37">
        <v>2014</v>
      </c>
      <c r="N77" s="39" t="s">
        <v>6451</v>
      </c>
      <c r="O77" s="10">
        <v>8</v>
      </c>
      <c r="P77" s="10">
        <v>28</v>
      </c>
      <c r="T77" s="100">
        <v>8</v>
      </c>
      <c r="U77" s="101">
        <v>28</v>
      </c>
      <c r="Y77" s="6">
        <v>43015.963447337963</v>
      </c>
      <c r="Z77" s="5" t="s">
        <v>248</v>
      </c>
      <c r="AA77" s="6"/>
    </row>
    <row r="78" spans="1:27" x14ac:dyDescent="0.3">
      <c r="A78" s="4">
        <v>77</v>
      </c>
      <c r="B78" s="5">
        <v>201702659</v>
      </c>
      <c r="C78" s="5" t="s">
        <v>249</v>
      </c>
      <c r="D78" s="5" t="s">
        <v>250</v>
      </c>
      <c r="E78" s="5">
        <v>598</v>
      </c>
      <c r="F78" s="5" t="s">
        <v>8</v>
      </c>
      <c r="G78" s="6">
        <v>42774</v>
      </c>
      <c r="H78" s="1" t="s">
        <v>15</v>
      </c>
      <c r="I78" s="5" t="s">
        <v>16</v>
      </c>
      <c r="J78" s="6">
        <v>43016.530281284722</v>
      </c>
      <c r="K78" s="7">
        <f t="shared" si="1"/>
        <v>43016</v>
      </c>
      <c r="L78" s="37">
        <v>2176</v>
      </c>
      <c r="M78" s="38" t="s">
        <v>361</v>
      </c>
      <c r="N78" s="39" t="s">
        <v>362</v>
      </c>
      <c r="O78" s="10">
        <v>4</v>
      </c>
      <c r="T78" s="100">
        <v>4</v>
      </c>
      <c r="Y78" s="6">
        <v>43016.530281284722</v>
      </c>
      <c r="Z78" s="5" t="s">
        <v>251</v>
      </c>
      <c r="AA78" s="6"/>
    </row>
    <row r="79" spans="1:27" x14ac:dyDescent="0.3">
      <c r="A79" s="4">
        <v>78</v>
      </c>
      <c r="B79" s="5">
        <v>201702660</v>
      </c>
      <c r="C79" s="5" t="s">
        <v>252</v>
      </c>
      <c r="D79" s="5" t="s">
        <v>253</v>
      </c>
      <c r="E79" s="5">
        <v>598</v>
      </c>
      <c r="F79" s="5" t="s">
        <v>8</v>
      </c>
      <c r="G79" s="6">
        <v>42894</v>
      </c>
      <c r="H79" s="1" t="s">
        <v>3</v>
      </c>
      <c r="I79" s="5" t="s">
        <v>4</v>
      </c>
      <c r="J79" s="6">
        <v>43056.463114085651</v>
      </c>
      <c r="K79" s="7">
        <f t="shared" si="1"/>
        <v>43056</v>
      </c>
      <c r="L79" s="37">
        <v>2267</v>
      </c>
      <c r="M79" s="38" t="s">
        <v>364</v>
      </c>
      <c r="N79" s="39" t="s">
        <v>358</v>
      </c>
      <c r="O79" s="10">
        <v>28</v>
      </c>
      <c r="P79" s="10">
        <v>13</v>
      </c>
      <c r="T79" s="100">
        <v>28</v>
      </c>
      <c r="U79" s="101">
        <v>13</v>
      </c>
      <c r="Y79" s="6">
        <v>43056.2837659375</v>
      </c>
      <c r="Z79" s="5" t="s">
        <v>254</v>
      </c>
      <c r="AA79" s="6"/>
    </row>
    <row r="80" spans="1:27" x14ac:dyDescent="0.3">
      <c r="A80" s="4">
        <v>79</v>
      </c>
      <c r="B80" s="5">
        <v>201702664</v>
      </c>
      <c r="C80" s="5" t="s">
        <v>255</v>
      </c>
      <c r="D80" s="5" t="s">
        <v>256</v>
      </c>
      <c r="E80" s="5">
        <v>598</v>
      </c>
      <c r="F80" s="5" t="s">
        <v>8</v>
      </c>
      <c r="G80" s="6">
        <v>42826</v>
      </c>
      <c r="H80" s="1" t="s">
        <v>3</v>
      </c>
      <c r="I80" s="5" t="s">
        <v>4</v>
      </c>
      <c r="J80" s="6">
        <v>43042.771569328703</v>
      </c>
      <c r="K80" s="7">
        <f t="shared" si="1"/>
        <v>43042</v>
      </c>
      <c r="L80" s="37">
        <v>2140</v>
      </c>
      <c r="N80" s="39" t="s">
        <v>365</v>
      </c>
      <c r="O80" s="10">
        <v>102</v>
      </c>
      <c r="P80" s="10">
        <v>18</v>
      </c>
      <c r="T80" s="111">
        <v>1201</v>
      </c>
      <c r="U80" s="101">
        <v>18</v>
      </c>
      <c r="Y80" s="6">
        <v>43042.771569328703</v>
      </c>
      <c r="Z80" s="5" t="s">
        <v>257</v>
      </c>
      <c r="AA80" s="6"/>
    </row>
    <row r="81" spans="1:29" x14ac:dyDescent="0.3">
      <c r="A81" s="4">
        <v>80</v>
      </c>
      <c r="B81" s="5">
        <v>201702665</v>
      </c>
      <c r="C81" s="5" t="s">
        <v>258</v>
      </c>
      <c r="D81" s="5" t="s">
        <v>259</v>
      </c>
      <c r="E81" s="5">
        <v>499</v>
      </c>
      <c r="F81" s="5" t="s">
        <v>40</v>
      </c>
      <c r="G81" s="6">
        <v>37621</v>
      </c>
      <c r="H81" s="1" t="s">
        <v>15</v>
      </c>
      <c r="I81" s="5" t="s">
        <v>16</v>
      </c>
      <c r="J81" s="6">
        <v>43017.429346493052</v>
      </c>
      <c r="K81" s="7">
        <f t="shared" si="1"/>
        <v>43017</v>
      </c>
      <c r="L81" s="37">
        <v>2084</v>
      </c>
      <c r="N81" s="39" t="s">
        <v>366</v>
      </c>
      <c r="O81" s="10">
        <v>2</v>
      </c>
      <c r="P81" s="10">
        <v>21</v>
      </c>
      <c r="T81" s="100">
        <v>2</v>
      </c>
      <c r="U81" s="101">
        <v>21</v>
      </c>
      <c r="Y81" s="6">
        <v>43017.418970520834</v>
      </c>
      <c r="Z81" s="5" t="s">
        <v>260</v>
      </c>
      <c r="AA81" s="6"/>
    </row>
    <row r="82" spans="1:29" x14ac:dyDescent="0.3">
      <c r="A82" s="4">
        <v>81</v>
      </c>
      <c r="B82" s="5">
        <v>201702670</v>
      </c>
      <c r="C82" s="5" t="s">
        <v>261</v>
      </c>
      <c r="D82" s="5" t="s">
        <v>212</v>
      </c>
      <c r="E82" s="5">
        <v>131</v>
      </c>
      <c r="F82" s="5" t="s">
        <v>24</v>
      </c>
      <c r="G82" s="6">
        <v>38269</v>
      </c>
      <c r="H82" s="1" t="s">
        <v>15</v>
      </c>
      <c r="I82" s="5" t="s">
        <v>16</v>
      </c>
      <c r="J82" s="6">
        <v>43017.665969479167</v>
      </c>
      <c r="K82" s="7">
        <f t="shared" si="1"/>
        <v>43017</v>
      </c>
      <c r="Y82" s="6">
        <v>43017.649847372682</v>
      </c>
      <c r="Z82" s="5" t="s">
        <v>264</v>
      </c>
      <c r="AA82" s="6">
        <v>43017.721438194443</v>
      </c>
      <c r="AB82" s="5" t="s">
        <v>262</v>
      </c>
      <c r="AC82" s="5" t="s">
        <v>263</v>
      </c>
    </row>
    <row r="83" spans="1:29" x14ac:dyDescent="0.3">
      <c r="A83" s="4">
        <v>82</v>
      </c>
      <c r="B83" s="5">
        <v>201702674</v>
      </c>
      <c r="C83" s="5" t="s">
        <v>265</v>
      </c>
      <c r="D83" s="5" t="s">
        <v>266</v>
      </c>
      <c r="E83" s="5">
        <v>499</v>
      </c>
      <c r="F83" s="5" t="s">
        <v>40</v>
      </c>
      <c r="G83" s="6">
        <v>42925</v>
      </c>
      <c r="H83" s="1" t="s">
        <v>9</v>
      </c>
      <c r="I83" s="5" t="s">
        <v>10</v>
      </c>
      <c r="J83" s="6">
        <v>43190.462742129632</v>
      </c>
      <c r="K83" s="7">
        <f t="shared" si="1"/>
        <v>43190</v>
      </c>
      <c r="L83" s="37" t="s">
        <v>292</v>
      </c>
      <c r="Y83" s="6">
        <v>43190.462742129632</v>
      </c>
      <c r="Z83" s="5" t="s">
        <v>267</v>
      </c>
      <c r="AA83" s="6"/>
    </row>
    <row r="84" spans="1:29" x14ac:dyDescent="0.3">
      <c r="A84" s="4">
        <v>83</v>
      </c>
      <c r="B84" s="5">
        <v>201702675</v>
      </c>
      <c r="C84" s="5" t="s">
        <v>265</v>
      </c>
      <c r="D84" s="5" t="s">
        <v>268</v>
      </c>
      <c r="E84" s="5">
        <v>499</v>
      </c>
      <c r="F84" s="5" t="s">
        <v>40</v>
      </c>
      <c r="G84" s="6">
        <v>42925</v>
      </c>
      <c r="H84" s="1" t="s">
        <v>9</v>
      </c>
      <c r="I84" s="5" t="s">
        <v>10</v>
      </c>
      <c r="J84" s="6">
        <v>43190.459690706019</v>
      </c>
      <c r="K84" s="7">
        <f t="shared" si="1"/>
        <v>43190</v>
      </c>
      <c r="L84" s="37" t="s">
        <v>292</v>
      </c>
      <c r="Y84" s="6">
        <v>43190.431053587963</v>
      </c>
      <c r="Z84" s="5" t="s">
        <v>269</v>
      </c>
      <c r="AA84" s="6"/>
    </row>
    <row r="85" spans="1:29" x14ac:dyDescent="0.3">
      <c r="A85" s="4">
        <v>84</v>
      </c>
      <c r="B85" s="5">
        <v>201702677</v>
      </c>
      <c r="C85" s="5" t="s">
        <v>270</v>
      </c>
      <c r="D85" s="5" t="s">
        <v>179</v>
      </c>
      <c r="E85" s="5">
        <v>14</v>
      </c>
      <c r="F85" s="5" t="s">
        <v>271</v>
      </c>
      <c r="G85" s="6">
        <v>42871</v>
      </c>
      <c r="H85" s="1" t="s">
        <v>15</v>
      </c>
      <c r="I85" s="5" t="s">
        <v>16</v>
      </c>
      <c r="J85" s="6">
        <v>43024.590509490743</v>
      </c>
      <c r="K85" s="7">
        <f t="shared" si="1"/>
        <v>43024</v>
      </c>
      <c r="L85" s="37" t="s">
        <v>292</v>
      </c>
      <c r="Y85" s="6">
        <v>43024.590509490743</v>
      </c>
      <c r="Z85" s="5" t="s">
        <v>272</v>
      </c>
      <c r="AA85" s="6"/>
    </row>
    <row r="86" spans="1:29" x14ac:dyDescent="0.3">
      <c r="A86" s="4">
        <v>85</v>
      </c>
      <c r="B86" s="5">
        <v>201702678</v>
      </c>
      <c r="C86" s="5" t="s">
        <v>273</v>
      </c>
      <c r="D86" s="5" t="s">
        <v>274</v>
      </c>
      <c r="E86" s="5">
        <v>598</v>
      </c>
      <c r="F86" s="5" t="s">
        <v>8</v>
      </c>
      <c r="G86" s="6">
        <v>42653</v>
      </c>
      <c r="H86" s="1" t="s">
        <v>15</v>
      </c>
      <c r="I86" s="5" t="s">
        <v>16</v>
      </c>
      <c r="J86" s="6">
        <v>43018.432591238423</v>
      </c>
      <c r="K86" s="7">
        <f t="shared" si="1"/>
        <v>43018</v>
      </c>
      <c r="L86" s="37">
        <v>2140</v>
      </c>
      <c r="N86" s="39" t="s">
        <v>367</v>
      </c>
      <c r="O86" s="10">
        <v>21</v>
      </c>
      <c r="T86" s="100">
        <v>21</v>
      </c>
      <c r="Y86" s="6">
        <v>43018.430951469905</v>
      </c>
      <c r="Z86" s="5" t="s">
        <v>275</v>
      </c>
      <c r="AA86" s="6"/>
    </row>
    <row r="87" spans="1:29" x14ac:dyDescent="0.3">
      <c r="A87" s="4">
        <v>86</v>
      </c>
      <c r="B87" s="5">
        <v>201702679</v>
      </c>
      <c r="C87" s="5" t="s">
        <v>276</v>
      </c>
      <c r="D87" s="5" t="s">
        <v>277</v>
      </c>
      <c r="E87" s="5">
        <v>130</v>
      </c>
      <c r="F87" s="5" t="s">
        <v>36</v>
      </c>
      <c r="G87" s="6">
        <v>37721</v>
      </c>
      <c r="H87" s="1" t="s">
        <v>9</v>
      </c>
      <c r="I87" s="5" t="s">
        <v>10</v>
      </c>
      <c r="J87" s="6">
        <v>43018.472112118056</v>
      </c>
      <c r="K87" s="7">
        <f t="shared" si="1"/>
        <v>43018</v>
      </c>
      <c r="L87" s="37">
        <v>2116</v>
      </c>
      <c r="Y87" s="6">
        <v>43018.472112118056</v>
      </c>
      <c r="Z87" s="5" t="s">
        <v>278</v>
      </c>
      <c r="AA87" s="6"/>
    </row>
    <row r="88" spans="1:29" x14ac:dyDescent="0.3">
      <c r="A88" s="4">
        <v>87</v>
      </c>
      <c r="B88" s="5">
        <v>201702685</v>
      </c>
      <c r="C88" s="5" t="s">
        <v>279</v>
      </c>
      <c r="D88" s="5" t="s">
        <v>280</v>
      </c>
      <c r="E88" s="5">
        <v>123</v>
      </c>
      <c r="F88" s="5" t="s">
        <v>28</v>
      </c>
      <c r="G88" s="6">
        <v>40461</v>
      </c>
      <c r="H88" s="1" t="s">
        <v>15</v>
      </c>
      <c r="I88" s="5" t="s">
        <v>16</v>
      </c>
      <c r="J88" s="6">
        <v>43020.629059143517</v>
      </c>
      <c r="K88" s="7">
        <f t="shared" si="1"/>
        <v>43020</v>
      </c>
      <c r="L88" s="37">
        <v>2014</v>
      </c>
      <c r="M88" s="38" t="s">
        <v>368</v>
      </c>
      <c r="N88" s="39" t="s">
        <v>369</v>
      </c>
      <c r="O88" s="10">
        <v>5</v>
      </c>
      <c r="T88" s="100">
        <v>5</v>
      </c>
      <c r="Y88" s="6">
        <v>43020.428224108793</v>
      </c>
      <c r="Z88" s="5" t="s">
        <v>282</v>
      </c>
      <c r="AA88" s="6">
        <v>43020.840298298608</v>
      </c>
      <c r="AB88" s="5" t="s">
        <v>262</v>
      </c>
      <c r="AC88" s="5" t="s">
        <v>281</v>
      </c>
    </row>
    <row r="89" spans="1:29" s="9" customFormat="1" x14ac:dyDescent="0.3">
      <c r="A89" s="8">
        <v>88</v>
      </c>
      <c r="B89" s="9">
        <v>201702688</v>
      </c>
      <c r="C89" s="9" t="s">
        <v>388</v>
      </c>
      <c r="D89" s="9" t="s">
        <v>389</v>
      </c>
      <c r="E89" s="9">
        <v>598</v>
      </c>
      <c r="F89" s="9" t="s">
        <v>8</v>
      </c>
      <c r="G89" s="6">
        <v>42897</v>
      </c>
      <c r="H89" s="10" t="s">
        <v>52</v>
      </c>
      <c r="I89" s="9" t="s">
        <v>53</v>
      </c>
      <c r="J89" s="6">
        <v>43021.827601701392</v>
      </c>
      <c r="K89" s="7">
        <f t="shared" si="1"/>
        <v>43021</v>
      </c>
      <c r="L89" s="40">
        <v>2049</v>
      </c>
      <c r="M89" s="41"/>
      <c r="N89" s="42" t="s">
        <v>390</v>
      </c>
      <c r="O89" s="1">
        <v>1</v>
      </c>
      <c r="P89" s="1">
        <v>2</v>
      </c>
      <c r="Q89" s="1"/>
      <c r="R89" s="1"/>
      <c r="S89" s="1"/>
      <c r="T89" s="102">
        <v>1</v>
      </c>
      <c r="U89" s="103">
        <v>2</v>
      </c>
      <c r="V89" s="103"/>
      <c r="W89" s="103"/>
      <c r="X89" s="103"/>
      <c r="Y89" s="6">
        <v>43021.827601701392</v>
      </c>
      <c r="Z89" s="9" t="s">
        <v>391</v>
      </c>
      <c r="AA89" s="6"/>
    </row>
    <row r="90" spans="1:29" s="9" customFormat="1" x14ac:dyDescent="0.3">
      <c r="A90" s="8">
        <v>89</v>
      </c>
      <c r="B90" s="9">
        <v>201702689</v>
      </c>
      <c r="C90" s="9" t="s">
        <v>392</v>
      </c>
      <c r="D90" s="9" t="s">
        <v>393</v>
      </c>
      <c r="E90" s="9">
        <v>131</v>
      </c>
      <c r="F90" s="9" t="s">
        <v>24</v>
      </c>
      <c r="G90" s="6">
        <v>38636</v>
      </c>
      <c r="H90" s="10" t="s">
        <v>15</v>
      </c>
      <c r="I90" s="9" t="s">
        <v>16</v>
      </c>
      <c r="J90" s="6">
        <v>43090.637458680554</v>
      </c>
      <c r="K90" s="7">
        <f t="shared" si="1"/>
        <v>43090</v>
      </c>
      <c r="L90" s="40">
        <v>2082</v>
      </c>
      <c r="M90" s="41"/>
      <c r="N90" s="42" t="s">
        <v>395</v>
      </c>
      <c r="O90" s="1">
        <v>68</v>
      </c>
      <c r="P90" s="1"/>
      <c r="Q90" s="1"/>
      <c r="R90" s="1"/>
      <c r="S90" s="1"/>
      <c r="T90" s="102">
        <v>68</v>
      </c>
      <c r="U90" s="103"/>
      <c r="V90" s="103"/>
      <c r="W90" s="103"/>
      <c r="X90" s="103"/>
      <c r="Y90" s="6">
        <v>43090.574002083333</v>
      </c>
      <c r="Z90" s="9" t="s">
        <v>396</v>
      </c>
      <c r="AA90" s="6">
        <v>43090.945886724534</v>
      </c>
      <c r="AB90" s="9" t="s">
        <v>262</v>
      </c>
      <c r="AC90" s="9" t="s">
        <v>394</v>
      </c>
    </row>
    <row r="91" spans="1:29" s="9" customFormat="1" x14ac:dyDescent="0.3">
      <c r="A91" s="8">
        <v>90</v>
      </c>
      <c r="B91" s="9">
        <v>201702694</v>
      </c>
      <c r="C91" s="9" t="s">
        <v>397</v>
      </c>
      <c r="D91" s="9" t="s">
        <v>398</v>
      </c>
      <c r="E91" s="9">
        <v>598</v>
      </c>
      <c r="F91" s="9" t="s">
        <v>8</v>
      </c>
      <c r="G91" s="6">
        <v>39366</v>
      </c>
      <c r="H91" s="10" t="s">
        <v>15</v>
      </c>
      <c r="I91" s="9" t="s">
        <v>16</v>
      </c>
      <c r="J91" s="6">
        <v>43021.784819942128</v>
      </c>
      <c r="K91" s="7">
        <f t="shared" si="1"/>
        <v>43021</v>
      </c>
      <c r="L91" s="40">
        <v>2078</v>
      </c>
      <c r="M91" s="41" t="s">
        <v>401</v>
      </c>
      <c r="N91" s="42" t="s">
        <v>402</v>
      </c>
      <c r="O91" s="1">
        <v>21</v>
      </c>
      <c r="P91" s="1">
        <v>1</v>
      </c>
      <c r="Q91" s="1"/>
      <c r="R91" s="1"/>
      <c r="S91" s="1"/>
      <c r="T91" s="102">
        <v>21</v>
      </c>
      <c r="U91" s="103">
        <v>1</v>
      </c>
      <c r="V91" s="103"/>
      <c r="W91" s="103"/>
      <c r="X91" s="103"/>
      <c r="Y91" s="6">
        <v>43021.768453240744</v>
      </c>
      <c r="Z91" s="9" t="s">
        <v>403</v>
      </c>
      <c r="AA91" s="6">
        <v>43021.83188287037</v>
      </c>
      <c r="AB91" s="9" t="s">
        <v>399</v>
      </c>
      <c r="AC91" s="9" t="s">
        <v>400</v>
      </c>
    </row>
    <row r="92" spans="1:29" s="9" customFormat="1" x14ac:dyDescent="0.3">
      <c r="A92" s="8">
        <v>91</v>
      </c>
      <c r="B92" s="9">
        <v>201702696</v>
      </c>
      <c r="C92" s="9" t="s">
        <v>397</v>
      </c>
      <c r="D92" s="9" t="s">
        <v>404</v>
      </c>
      <c r="E92" s="9">
        <v>598</v>
      </c>
      <c r="F92" s="9" t="s">
        <v>8</v>
      </c>
      <c r="G92" s="6">
        <v>39366</v>
      </c>
      <c r="H92" s="10" t="s">
        <v>52</v>
      </c>
      <c r="I92" s="9" t="s">
        <v>53</v>
      </c>
      <c r="J92" s="6">
        <v>43019.849796446761</v>
      </c>
      <c r="K92" s="7">
        <f t="shared" si="1"/>
        <v>43019</v>
      </c>
      <c r="L92" s="40">
        <v>2247</v>
      </c>
      <c r="M92" s="41"/>
      <c r="N92" s="42" t="s">
        <v>405</v>
      </c>
      <c r="O92" s="1">
        <v>21</v>
      </c>
      <c r="P92" s="1"/>
      <c r="Q92" s="1"/>
      <c r="R92" s="1"/>
      <c r="S92" s="1"/>
      <c r="T92" s="102">
        <v>21</v>
      </c>
      <c r="U92" s="103"/>
      <c r="V92" s="103"/>
      <c r="W92" s="103"/>
      <c r="X92" s="103"/>
      <c r="Y92" s="6">
        <v>43019.884571261573</v>
      </c>
      <c r="Z92" s="9" t="s">
        <v>406</v>
      </c>
      <c r="AA92" s="6"/>
    </row>
    <row r="93" spans="1:29" s="9" customFormat="1" x14ac:dyDescent="0.3">
      <c r="A93" s="8">
        <v>92</v>
      </c>
      <c r="B93" s="9">
        <v>201702708</v>
      </c>
      <c r="C93" s="9" t="s">
        <v>407</v>
      </c>
      <c r="D93" s="9" t="s">
        <v>408</v>
      </c>
      <c r="E93" s="9">
        <v>90</v>
      </c>
      <c r="F93" s="9" t="s">
        <v>89</v>
      </c>
      <c r="G93" s="6">
        <v>42520</v>
      </c>
      <c r="H93" s="10" t="s">
        <v>9</v>
      </c>
      <c r="I93" s="9" t="s">
        <v>10</v>
      </c>
      <c r="J93" s="6">
        <v>43021.41807792824</v>
      </c>
      <c r="K93" s="7">
        <f t="shared" si="1"/>
        <v>43021</v>
      </c>
      <c r="L93" s="40" t="s">
        <v>409</v>
      </c>
      <c r="M93" s="41"/>
      <c r="N93" s="42"/>
      <c r="O93" s="1"/>
      <c r="P93" s="1"/>
      <c r="Q93" s="1"/>
      <c r="R93" s="1"/>
      <c r="S93" s="1"/>
      <c r="T93" s="102"/>
      <c r="U93" s="103"/>
      <c r="V93" s="103"/>
      <c r="W93" s="103"/>
      <c r="X93" s="103"/>
      <c r="Y93" s="6">
        <v>43021.416896840281</v>
      </c>
      <c r="Z93" s="9" t="s">
        <v>410</v>
      </c>
      <c r="AA93" s="6"/>
    </row>
    <row r="94" spans="1:29" s="9" customFormat="1" x14ac:dyDescent="0.3">
      <c r="A94" s="8">
        <v>93</v>
      </c>
      <c r="B94" s="9">
        <v>201702709</v>
      </c>
      <c r="C94" s="9" t="s">
        <v>411</v>
      </c>
      <c r="D94" s="9" t="s">
        <v>412</v>
      </c>
      <c r="E94" s="9">
        <v>123</v>
      </c>
      <c r="F94" s="9" t="s">
        <v>28</v>
      </c>
      <c r="G94" s="6">
        <v>42955</v>
      </c>
      <c r="H94" s="10" t="s">
        <v>52</v>
      </c>
      <c r="I94" s="9" t="s">
        <v>53</v>
      </c>
      <c r="J94" s="6">
        <v>43021.450778703707</v>
      </c>
      <c r="K94" s="7">
        <f t="shared" si="1"/>
        <v>43021</v>
      </c>
      <c r="L94" s="40">
        <v>2043</v>
      </c>
      <c r="M94" s="41"/>
      <c r="N94" s="42" t="s">
        <v>413</v>
      </c>
      <c r="O94" s="1">
        <v>1</v>
      </c>
      <c r="P94" s="1">
        <v>2</v>
      </c>
      <c r="Q94" s="1"/>
      <c r="R94" s="1"/>
      <c r="S94" s="1"/>
      <c r="T94" s="102">
        <v>1</v>
      </c>
      <c r="U94" s="103">
        <v>2</v>
      </c>
      <c r="V94" s="103"/>
      <c r="W94" s="103"/>
      <c r="X94" s="103"/>
      <c r="Y94" s="6">
        <v>43021.45880335648</v>
      </c>
      <c r="Z94" s="9" t="s">
        <v>414</v>
      </c>
      <c r="AA94" s="6"/>
    </row>
    <row r="95" spans="1:29" s="9" customFormat="1" x14ac:dyDescent="0.3">
      <c r="A95" s="8">
        <v>94</v>
      </c>
      <c r="B95" s="9">
        <v>201702713</v>
      </c>
      <c r="C95" s="9" t="s">
        <v>415</v>
      </c>
      <c r="D95" s="9" t="s">
        <v>416</v>
      </c>
      <c r="E95" s="9">
        <v>598</v>
      </c>
      <c r="F95" s="9" t="s">
        <v>8</v>
      </c>
      <c r="G95" s="6">
        <v>42929</v>
      </c>
      <c r="H95" s="10" t="s">
        <v>15</v>
      </c>
      <c r="I95" s="9" t="s">
        <v>16</v>
      </c>
      <c r="J95" s="6">
        <v>43106.508457488424</v>
      </c>
      <c r="K95" s="7">
        <f t="shared" si="1"/>
        <v>43106</v>
      </c>
      <c r="L95" s="40" t="s">
        <v>409</v>
      </c>
      <c r="M95" s="41"/>
      <c r="N95" s="42"/>
      <c r="O95" s="1"/>
      <c r="P95" s="1"/>
      <c r="Q95" s="1"/>
      <c r="R95" s="1"/>
      <c r="S95" s="1"/>
      <c r="T95" s="102"/>
      <c r="U95" s="103"/>
      <c r="V95" s="103"/>
      <c r="W95" s="103"/>
      <c r="X95" s="103"/>
      <c r="Y95" s="6">
        <v>43106.507971527775</v>
      </c>
      <c r="Z95" s="9" t="s">
        <v>417</v>
      </c>
      <c r="AA95" s="6"/>
    </row>
    <row r="96" spans="1:29" s="9" customFormat="1" x14ac:dyDescent="0.3">
      <c r="A96" s="8">
        <v>95</v>
      </c>
      <c r="B96" s="9">
        <v>201702715</v>
      </c>
      <c r="C96" s="9" t="s">
        <v>418</v>
      </c>
      <c r="D96" s="9" t="s">
        <v>419</v>
      </c>
      <c r="E96" s="9">
        <v>648</v>
      </c>
      <c r="F96" s="9" t="s">
        <v>40</v>
      </c>
      <c r="G96" s="6">
        <v>38273</v>
      </c>
      <c r="H96" s="10" t="s">
        <v>9</v>
      </c>
      <c r="I96" s="9" t="s">
        <v>10</v>
      </c>
      <c r="J96" s="6">
        <v>43021.957399571758</v>
      </c>
      <c r="K96" s="7">
        <f t="shared" si="1"/>
        <v>43021</v>
      </c>
      <c r="L96" s="40">
        <v>2001</v>
      </c>
      <c r="M96" s="41"/>
      <c r="N96" s="42" t="s">
        <v>420</v>
      </c>
      <c r="O96" s="1">
        <v>14</v>
      </c>
      <c r="P96" s="1"/>
      <c r="Q96" s="1"/>
      <c r="R96" s="1"/>
      <c r="S96" s="1"/>
      <c r="T96" s="102">
        <v>14</v>
      </c>
      <c r="U96" s="103"/>
      <c r="V96" s="103"/>
      <c r="W96" s="103"/>
      <c r="X96" s="103"/>
      <c r="Y96" s="6">
        <v>43021.908976620369</v>
      </c>
      <c r="Z96" s="9" t="s">
        <v>421</v>
      </c>
      <c r="AA96" s="6"/>
    </row>
    <row r="97" spans="1:29" s="9" customFormat="1" x14ac:dyDescent="0.3">
      <c r="A97" s="8">
        <v>96</v>
      </c>
      <c r="B97" s="9">
        <v>201702717</v>
      </c>
      <c r="C97" s="9" t="s">
        <v>422</v>
      </c>
      <c r="D97" s="9" t="s">
        <v>423</v>
      </c>
      <c r="E97" s="9">
        <v>499</v>
      </c>
      <c r="F97" s="9" t="s">
        <v>40</v>
      </c>
      <c r="G97" s="6">
        <v>40969</v>
      </c>
      <c r="H97" s="10" t="s">
        <v>15</v>
      </c>
      <c r="I97" s="9" t="s">
        <v>16</v>
      </c>
      <c r="J97" s="6">
        <v>43022.536714502312</v>
      </c>
      <c r="K97" s="7">
        <f t="shared" si="1"/>
        <v>43022</v>
      </c>
      <c r="L97" s="40">
        <v>2046</v>
      </c>
      <c r="M97" s="41"/>
      <c r="N97" s="42" t="s">
        <v>424</v>
      </c>
      <c r="O97" s="1">
        <v>1</v>
      </c>
      <c r="P97" s="1">
        <v>42</v>
      </c>
      <c r="Q97" s="1"/>
      <c r="R97" s="1"/>
      <c r="S97" s="1"/>
      <c r="T97" s="102">
        <v>1</v>
      </c>
      <c r="U97" s="103">
        <v>42</v>
      </c>
      <c r="V97" s="103"/>
      <c r="W97" s="103"/>
      <c r="X97" s="103"/>
      <c r="Y97" s="6">
        <v>43022.52337357639</v>
      </c>
      <c r="Z97" s="9" t="s">
        <v>425</v>
      </c>
      <c r="AA97" s="6"/>
    </row>
    <row r="98" spans="1:29" s="9" customFormat="1" x14ac:dyDescent="0.3">
      <c r="A98" s="8">
        <v>97</v>
      </c>
      <c r="B98" s="9">
        <v>201702718</v>
      </c>
      <c r="C98" s="9" t="s">
        <v>426</v>
      </c>
      <c r="D98" s="9" t="s">
        <v>427</v>
      </c>
      <c r="E98" s="9">
        <v>107</v>
      </c>
      <c r="F98" s="9" t="s">
        <v>44</v>
      </c>
      <c r="G98" s="6">
        <v>39004</v>
      </c>
      <c r="H98" s="10" t="s">
        <v>15</v>
      </c>
      <c r="I98" s="9" t="s">
        <v>16</v>
      </c>
      <c r="J98" s="6">
        <v>43035.620947951385</v>
      </c>
      <c r="K98" s="7">
        <f t="shared" si="1"/>
        <v>43035</v>
      </c>
      <c r="L98" s="40">
        <v>2248</v>
      </c>
      <c r="M98" s="41"/>
      <c r="N98" s="42" t="s">
        <v>429</v>
      </c>
      <c r="O98" s="1"/>
      <c r="P98" s="1"/>
      <c r="Q98" s="1"/>
      <c r="R98" s="1"/>
      <c r="S98" s="1"/>
      <c r="T98" s="102"/>
      <c r="U98" s="103"/>
      <c r="V98" s="103"/>
      <c r="W98" s="103"/>
      <c r="X98" s="103"/>
      <c r="Y98" s="6">
        <v>43035.605195335651</v>
      </c>
      <c r="Z98" s="9" t="s">
        <v>430</v>
      </c>
      <c r="AA98" s="6">
        <v>43035.638044872685</v>
      </c>
      <c r="AB98" s="9" t="s">
        <v>262</v>
      </c>
      <c r="AC98" s="9" t="s">
        <v>428</v>
      </c>
    </row>
    <row r="99" spans="1:29" s="9" customFormat="1" x14ac:dyDescent="0.3">
      <c r="A99" s="8">
        <v>98</v>
      </c>
      <c r="B99" s="9">
        <v>201702719</v>
      </c>
      <c r="C99" s="9" t="s">
        <v>426</v>
      </c>
      <c r="D99" s="9" t="s">
        <v>431</v>
      </c>
      <c r="E99" s="9">
        <v>107</v>
      </c>
      <c r="F99" s="9" t="s">
        <v>44</v>
      </c>
      <c r="G99" s="6">
        <v>42657</v>
      </c>
      <c r="H99" s="10" t="s">
        <v>9</v>
      </c>
      <c r="I99" s="9" t="s">
        <v>10</v>
      </c>
      <c r="J99" s="6">
        <v>43035.624963310183</v>
      </c>
      <c r="K99" s="7">
        <f t="shared" si="1"/>
        <v>43035</v>
      </c>
      <c r="L99" s="40">
        <v>2228</v>
      </c>
      <c r="M99" s="41"/>
      <c r="N99" s="42" t="s">
        <v>433</v>
      </c>
      <c r="O99" s="1">
        <v>15</v>
      </c>
      <c r="P99" s="1"/>
      <c r="Q99" s="1"/>
      <c r="R99" s="1"/>
      <c r="S99" s="1"/>
      <c r="T99" s="102">
        <v>15</v>
      </c>
      <c r="U99" s="103"/>
      <c r="V99" s="103"/>
      <c r="W99" s="103"/>
      <c r="X99" s="103"/>
      <c r="Y99" s="6">
        <v>43035.608961574071</v>
      </c>
      <c r="Z99" s="9" t="s">
        <v>434</v>
      </c>
      <c r="AA99" s="6">
        <v>43035.665313773148</v>
      </c>
      <c r="AB99" s="9" t="s">
        <v>262</v>
      </c>
      <c r="AC99" s="9" t="s">
        <v>432</v>
      </c>
    </row>
    <row r="100" spans="1:29" s="9" customFormat="1" x14ac:dyDescent="0.3">
      <c r="A100" s="8">
        <v>99</v>
      </c>
      <c r="B100" s="9">
        <v>201702723</v>
      </c>
      <c r="C100" s="9" t="s">
        <v>435</v>
      </c>
      <c r="D100" s="9" t="s">
        <v>35</v>
      </c>
      <c r="E100" s="9">
        <v>648</v>
      </c>
      <c r="F100" s="9" t="s">
        <v>40</v>
      </c>
      <c r="G100" s="6">
        <v>36447</v>
      </c>
      <c r="H100" s="10" t="s">
        <v>52</v>
      </c>
      <c r="I100" s="9" t="s">
        <v>53</v>
      </c>
      <c r="J100" s="6">
        <v>43022.928500844908</v>
      </c>
      <c r="K100" s="7">
        <f t="shared" si="1"/>
        <v>43022</v>
      </c>
      <c r="L100" s="40">
        <v>2228</v>
      </c>
      <c r="M100" s="41"/>
      <c r="N100" s="42" t="s">
        <v>436</v>
      </c>
      <c r="O100" s="1">
        <v>28</v>
      </c>
      <c r="P100" s="1">
        <v>1</v>
      </c>
      <c r="Q100" s="1"/>
      <c r="R100" s="1"/>
      <c r="S100" s="1"/>
      <c r="T100" s="102">
        <v>28</v>
      </c>
      <c r="U100" s="112">
        <v>101</v>
      </c>
      <c r="V100" s="103"/>
      <c r="W100" s="103"/>
      <c r="X100" s="103"/>
      <c r="Y100" s="6">
        <v>43022.928500844908</v>
      </c>
      <c r="Z100" s="9" t="s">
        <v>437</v>
      </c>
      <c r="AA100" s="6"/>
    </row>
    <row r="101" spans="1:29" s="9" customFormat="1" x14ac:dyDescent="0.3">
      <c r="A101" s="8">
        <v>100</v>
      </c>
      <c r="B101" s="9">
        <v>201702724</v>
      </c>
      <c r="C101" s="9" t="s">
        <v>438</v>
      </c>
      <c r="D101" s="9" t="s">
        <v>439</v>
      </c>
      <c r="E101" s="9">
        <v>648</v>
      </c>
      <c r="F101" s="9" t="s">
        <v>40</v>
      </c>
      <c r="G101" s="6">
        <v>41941</v>
      </c>
      <c r="H101" s="10" t="s">
        <v>52</v>
      </c>
      <c r="I101" s="9" t="s">
        <v>53</v>
      </c>
      <c r="J101" s="6">
        <v>43023.226181979167</v>
      </c>
      <c r="K101" s="7">
        <f t="shared" si="1"/>
        <v>43023</v>
      </c>
      <c r="L101" s="40">
        <v>2287</v>
      </c>
      <c r="M101" s="41" t="s">
        <v>440</v>
      </c>
      <c r="N101" s="42" t="s">
        <v>441</v>
      </c>
      <c r="O101" s="1">
        <v>332</v>
      </c>
      <c r="P101" s="1"/>
      <c r="Q101" s="1"/>
      <c r="R101" s="1"/>
      <c r="S101" s="1"/>
      <c r="T101" s="111">
        <v>33</v>
      </c>
      <c r="U101" s="103"/>
      <c r="V101" s="103"/>
      <c r="W101" s="103"/>
      <c r="X101" s="103"/>
      <c r="Y101" s="6">
        <v>43023.22617199074</v>
      </c>
      <c r="Z101" s="9" t="s">
        <v>442</v>
      </c>
      <c r="AA101" s="6"/>
    </row>
    <row r="102" spans="1:29" s="9" customFormat="1" x14ac:dyDescent="0.3">
      <c r="A102" s="8">
        <v>101</v>
      </c>
      <c r="B102" s="9">
        <v>201702727</v>
      </c>
      <c r="C102" s="9" t="s">
        <v>443</v>
      </c>
      <c r="D102" s="9" t="s">
        <v>444</v>
      </c>
      <c r="E102" s="9">
        <v>508</v>
      </c>
      <c r="F102" s="9" t="s">
        <v>166</v>
      </c>
      <c r="G102" s="6">
        <v>42947</v>
      </c>
      <c r="H102" s="10" t="s">
        <v>15</v>
      </c>
      <c r="I102" s="9" t="s">
        <v>16</v>
      </c>
      <c r="J102" s="6">
        <v>43144.445137152776</v>
      </c>
      <c r="K102" s="7">
        <f t="shared" si="1"/>
        <v>43144</v>
      </c>
      <c r="L102" s="40" t="s">
        <v>445</v>
      </c>
      <c r="M102" s="41"/>
      <c r="N102" s="42"/>
      <c r="O102" s="1"/>
      <c r="P102" s="1"/>
      <c r="Q102" s="1"/>
      <c r="R102" s="1"/>
      <c r="S102" s="1"/>
      <c r="T102" s="102"/>
      <c r="U102" s="103"/>
      <c r="V102" s="103"/>
      <c r="W102" s="103"/>
      <c r="X102" s="103"/>
      <c r="Y102" s="6">
        <v>43144.474481562502</v>
      </c>
      <c r="Z102" s="9" t="s">
        <v>446</v>
      </c>
      <c r="AA102" s="6"/>
    </row>
    <row r="103" spans="1:29" s="9" customFormat="1" x14ac:dyDescent="0.3">
      <c r="A103" s="8">
        <v>102</v>
      </c>
      <c r="B103" s="9">
        <v>201702731</v>
      </c>
      <c r="C103" s="9" t="s">
        <v>447</v>
      </c>
      <c r="D103" s="9" t="s">
        <v>448</v>
      </c>
      <c r="E103" s="9">
        <v>499</v>
      </c>
      <c r="F103" s="9" t="s">
        <v>40</v>
      </c>
      <c r="G103" s="6">
        <v>37473</v>
      </c>
      <c r="H103" s="10" t="s">
        <v>52</v>
      </c>
      <c r="I103" s="9" t="s">
        <v>53</v>
      </c>
      <c r="J103" s="6">
        <v>43066.912463773151</v>
      </c>
      <c r="K103" s="7">
        <f t="shared" si="1"/>
        <v>43066</v>
      </c>
      <c r="L103" s="40">
        <v>2126</v>
      </c>
      <c r="M103" s="41"/>
      <c r="N103" s="42" t="s">
        <v>449</v>
      </c>
      <c r="O103" s="1">
        <v>331</v>
      </c>
      <c r="P103" s="1"/>
      <c r="Q103" s="1"/>
      <c r="R103" s="1"/>
      <c r="S103" s="1"/>
      <c r="T103" s="111">
        <v>33</v>
      </c>
      <c r="U103" s="103"/>
      <c r="V103" s="103"/>
      <c r="W103" s="103"/>
      <c r="X103" s="103"/>
      <c r="Y103" s="6">
        <v>43066.959467245368</v>
      </c>
      <c r="Z103" s="9" t="s">
        <v>450</v>
      </c>
      <c r="AA103" s="6"/>
    </row>
    <row r="104" spans="1:29" s="9" customFormat="1" x14ac:dyDescent="0.3">
      <c r="A104" s="8">
        <v>103</v>
      </c>
      <c r="B104" s="9">
        <v>201702733</v>
      </c>
      <c r="C104" s="9" t="s">
        <v>451</v>
      </c>
      <c r="D104" s="9" t="s">
        <v>452</v>
      </c>
      <c r="E104" s="9">
        <v>130</v>
      </c>
      <c r="F104" s="9" t="s">
        <v>36</v>
      </c>
      <c r="G104" s="6">
        <v>37788</v>
      </c>
      <c r="H104" s="10" t="s">
        <v>9</v>
      </c>
      <c r="I104" s="9" t="s">
        <v>10</v>
      </c>
      <c r="J104" s="6">
        <v>43027.483732256944</v>
      </c>
      <c r="K104" s="7">
        <f t="shared" si="1"/>
        <v>43027</v>
      </c>
      <c r="L104" s="40">
        <v>2001</v>
      </c>
      <c r="M104" s="41" t="s">
        <v>454</v>
      </c>
      <c r="N104" s="42" t="s">
        <v>429</v>
      </c>
      <c r="O104" s="1"/>
      <c r="P104" s="1"/>
      <c r="Q104" s="1"/>
      <c r="R104" s="1"/>
      <c r="S104" s="1"/>
      <c r="T104" s="102"/>
      <c r="U104" s="103"/>
      <c r="V104" s="103"/>
      <c r="W104" s="103"/>
      <c r="X104" s="103"/>
      <c r="Y104" s="6">
        <v>43027.474258449074</v>
      </c>
      <c r="Z104" s="9" t="s">
        <v>455</v>
      </c>
      <c r="AA104" s="6">
        <v>43027.847231053238</v>
      </c>
      <c r="AB104" s="9" t="s">
        <v>453</v>
      </c>
      <c r="AC104" s="9" t="s">
        <v>394</v>
      </c>
    </row>
    <row r="105" spans="1:29" s="9" customFormat="1" x14ac:dyDescent="0.3">
      <c r="A105" s="8">
        <v>104</v>
      </c>
      <c r="B105" s="9">
        <v>201702737</v>
      </c>
      <c r="C105" s="9" t="s">
        <v>456</v>
      </c>
      <c r="D105" s="9" t="s">
        <v>457</v>
      </c>
      <c r="E105" s="9">
        <v>130</v>
      </c>
      <c r="F105" s="9" t="s">
        <v>36</v>
      </c>
      <c r="G105" s="6">
        <v>39006</v>
      </c>
      <c r="H105" s="10" t="s">
        <v>52</v>
      </c>
      <c r="I105" s="9" t="s">
        <v>53</v>
      </c>
      <c r="J105" s="6">
        <v>43024.601042245369</v>
      </c>
      <c r="K105" s="7">
        <f t="shared" si="1"/>
        <v>43024</v>
      </c>
      <c r="L105" s="40">
        <v>2277</v>
      </c>
      <c r="M105" s="41" t="s">
        <v>458</v>
      </c>
      <c r="N105" s="42" t="s">
        <v>459</v>
      </c>
      <c r="O105" s="1">
        <v>1</v>
      </c>
      <c r="P105" s="1"/>
      <c r="Q105" s="1"/>
      <c r="R105" s="1"/>
      <c r="S105" s="1"/>
      <c r="T105" s="102">
        <v>1</v>
      </c>
      <c r="U105" s="103"/>
      <c r="V105" s="103"/>
      <c r="W105" s="103"/>
      <c r="X105" s="103"/>
      <c r="Y105" s="6">
        <v>43024.601042245369</v>
      </c>
      <c r="Z105" s="9" t="s">
        <v>460</v>
      </c>
      <c r="AA105" s="6"/>
    </row>
    <row r="106" spans="1:29" s="9" customFormat="1" x14ac:dyDescent="0.3">
      <c r="A106" s="8">
        <v>105</v>
      </c>
      <c r="B106" s="9">
        <v>201702738</v>
      </c>
      <c r="C106" s="9" t="s">
        <v>461</v>
      </c>
      <c r="D106" s="9" t="s">
        <v>462</v>
      </c>
      <c r="E106" s="9">
        <v>14</v>
      </c>
      <c r="F106" s="9" t="s">
        <v>271</v>
      </c>
      <c r="G106" s="6">
        <v>40695</v>
      </c>
      <c r="H106" s="10" t="s">
        <v>9</v>
      </c>
      <c r="I106" s="9" t="s">
        <v>10</v>
      </c>
      <c r="J106" s="6">
        <v>43024.665885497685</v>
      </c>
      <c r="K106" s="7">
        <f t="shared" si="1"/>
        <v>43024</v>
      </c>
      <c r="L106" s="40">
        <v>2059</v>
      </c>
      <c r="M106" s="41"/>
      <c r="N106" s="42" t="s">
        <v>464</v>
      </c>
      <c r="O106" s="1">
        <v>2</v>
      </c>
      <c r="P106" s="1"/>
      <c r="Q106" s="1"/>
      <c r="R106" s="1"/>
      <c r="S106" s="1"/>
      <c r="T106" s="102">
        <v>2</v>
      </c>
      <c r="U106" s="103"/>
      <c r="V106" s="103"/>
      <c r="W106" s="103"/>
      <c r="X106" s="103"/>
      <c r="Y106" s="6">
        <v>43024.628030127315</v>
      </c>
      <c r="Z106" s="9" t="s">
        <v>465</v>
      </c>
      <c r="AA106" s="6">
        <v>43024.987548993056</v>
      </c>
      <c r="AB106" s="9" t="s">
        <v>453</v>
      </c>
      <c r="AC106" s="9" t="s">
        <v>463</v>
      </c>
    </row>
    <row r="107" spans="1:29" s="9" customFormat="1" x14ac:dyDescent="0.3">
      <c r="A107" s="8">
        <v>106</v>
      </c>
      <c r="B107" s="9">
        <v>201702744</v>
      </c>
      <c r="C107" s="9" t="s">
        <v>466</v>
      </c>
      <c r="D107" s="9" t="s">
        <v>467</v>
      </c>
      <c r="E107" s="9">
        <v>259</v>
      </c>
      <c r="F107" s="9" t="s">
        <v>468</v>
      </c>
      <c r="G107" s="6">
        <v>40397</v>
      </c>
      <c r="H107" s="10" t="s">
        <v>15</v>
      </c>
      <c r="I107" s="9" t="s">
        <v>16</v>
      </c>
      <c r="J107" s="6">
        <v>43024.714414155096</v>
      </c>
      <c r="K107" s="7">
        <f t="shared" si="1"/>
        <v>43024</v>
      </c>
      <c r="L107" s="40">
        <v>2126</v>
      </c>
      <c r="M107" s="41"/>
      <c r="N107" s="42" t="s">
        <v>471</v>
      </c>
      <c r="O107" s="1">
        <v>16</v>
      </c>
      <c r="P107" s="1"/>
      <c r="Q107" s="1"/>
      <c r="R107" s="1"/>
      <c r="S107" s="1"/>
      <c r="T107" s="102">
        <v>16</v>
      </c>
      <c r="U107" s="103"/>
      <c r="V107" s="103"/>
      <c r="W107" s="103"/>
      <c r="X107" s="103"/>
      <c r="Y107" s="6">
        <v>43024.702708483797</v>
      </c>
      <c r="Z107" s="9" t="s">
        <v>472</v>
      </c>
      <c r="AA107" s="6">
        <v>43024.69806790509</v>
      </c>
      <c r="AB107" s="9" t="s">
        <v>469</v>
      </c>
      <c r="AC107" s="9" t="s">
        <v>470</v>
      </c>
    </row>
    <row r="108" spans="1:29" s="9" customFormat="1" x14ac:dyDescent="0.3">
      <c r="A108" s="8">
        <v>107</v>
      </c>
      <c r="B108" s="9">
        <v>201702745</v>
      </c>
      <c r="C108" s="9" t="s">
        <v>473</v>
      </c>
      <c r="D108" s="9" t="s">
        <v>474</v>
      </c>
      <c r="E108" s="9">
        <v>598</v>
      </c>
      <c r="F108" s="9" t="s">
        <v>8</v>
      </c>
      <c r="G108" s="6">
        <v>42857</v>
      </c>
      <c r="H108" s="10" t="s">
        <v>15</v>
      </c>
      <c r="I108" s="9" t="s">
        <v>16</v>
      </c>
      <c r="J108" s="6">
        <v>43110.441537766201</v>
      </c>
      <c r="K108" s="7">
        <f t="shared" si="1"/>
        <v>43110</v>
      </c>
      <c r="L108" s="40" t="s">
        <v>409</v>
      </c>
      <c r="M108" s="41"/>
      <c r="N108" s="42"/>
      <c r="O108" s="1"/>
      <c r="P108" s="1"/>
      <c r="Q108" s="1"/>
      <c r="R108" s="1"/>
      <c r="S108" s="1"/>
      <c r="T108" s="102"/>
      <c r="U108" s="103"/>
      <c r="V108" s="103"/>
      <c r="W108" s="103"/>
      <c r="X108" s="103"/>
      <c r="Y108" s="6">
        <v>43110.439767048614</v>
      </c>
      <c r="Z108" s="9" t="s">
        <v>475</v>
      </c>
      <c r="AA108" s="6"/>
    </row>
    <row r="109" spans="1:29" s="9" customFormat="1" x14ac:dyDescent="0.3">
      <c r="A109" s="8">
        <v>108</v>
      </c>
      <c r="B109" s="9">
        <v>201702752</v>
      </c>
      <c r="C109" s="9" t="s">
        <v>476</v>
      </c>
      <c r="D109" s="9" t="s">
        <v>27</v>
      </c>
      <c r="E109" s="9">
        <v>299</v>
      </c>
      <c r="F109" s="9" t="s">
        <v>79</v>
      </c>
      <c r="G109" s="6">
        <v>42798</v>
      </c>
      <c r="H109" s="10" t="s">
        <v>9</v>
      </c>
      <c r="I109" s="9" t="s">
        <v>10</v>
      </c>
      <c r="J109" s="6">
        <v>43039.438073067133</v>
      </c>
      <c r="K109" s="7">
        <f t="shared" si="1"/>
        <v>43039</v>
      </c>
      <c r="L109" s="40" t="s">
        <v>409</v>
      </c>
      <c r="M109" s="41"/>
      <c r="N109" s="42"/>
      <c r="O109" s="1"/>
      <c r="P109" s="1"/>
      <c r="Q109" s="1"/>
      <c r="R109" s="1"/>
      <c r="S109" s="1"/>
      <c r="T109" s="102"/>
      <c r="U109" s="103"/>
      <c r="V109" s="103"/>
      <c r="W109" s="103"/>
      <c r="X109" s="103"/>
      <c r="Y109" s="6">
        <v>43039.438073067133</v>
      </c>
      <c r="Z109" s="9" t="s">
        <v>477</v>
      </c>
      <c r="AA109" s="6"/>
    </row>
    <row r="110" spans="1:29" s="9" customFormat="1" x14ac:dyDescent="0.3">
      <c r="A110" s="8">
        <v>109</v>
      </c>
      <c r="B110" s="9">
        <v>201702754</v>
      </c>
      <c r="C110" s="9" t="s">
        <v>478</v>
      </c>
      <c r="D110" s="9" t="s">
        <v>419</v>
      </c>
      <c r="E110" s="9">
        <v>598</v>
      </c>
      <c r="F110" s="9" t="s">
        <v>8</v>
      </c>
      <c r="G110" s="6">
        <v>41564</v>
      </c>
      <c r="H110" s="10" t="s">
        <v>15</v>
      </c>
      <c r="I110" s="9" t="s">
        <v>16</v>
      </c>
      <c r="J110" s="6">
        <v>43025.895097569446</v>
      </c>
      <c r="K110" s="7">
        <f t="shared" si="1"/>
        <v>43025</v>
      </c>
      <c r="L110" s="40">
        <v>2004</v>
      </c>
      <c r="M110" s="41"/>
      <c r="N110" s="42" t="s">
        <v>479</v>
      </c>
      <c r="O110" s="1">
        <v>29</v>
      </c>
      <c r="P110" s="1"/>
      <c r="Q110" s="1"/>
      <c r="R110" s="1"/>
      <c r="S110" s="1"/>
      <c r="T110" s="102">
        <v>29</v>
      </c>
      <c r="U110" s="103"/>
      <c r="V110" s="103"/>
      <c r="W110" s="103"/>
      <c r="X110" s="103"/>
      <c r="Y110" s="6">
        <v>43025.886452280094</v>
      </c>
      <c r="Z110" s="9" t="s">
        <v>480</v>
      </c>
      <c r="AA110" s="6"/>
    </row>
    <row r="111" spans="1:29" s="9" customFormat="1" x14ac:dyDescent="0.3">
      <c r="A111" s="8">
        <v>110</v>
      </c>
      <c r="B111" s="9">
        <v>201702755</v>
      </c>
      <c r="C111" s="9" t="s">
        <v>481</v>
      </c>
      <c r="D111" s="9" t="s">
        <v>482</v>
      </c>
      <c r="E111" s="9" t="s">
        <v>51</v>
      </c>
      <c r="F111" s="9" t="s">
        <v>51</v>
      </c>
      <c r="G111" s="6">
        <v>42965</v>
      </c>
      <c r="H111" s="10" t="s">
        <v>15</v>
      </c>
      <c r="I111" s="9" t="s">
        <v>16</v>
      </c>
      <c r="J111" s="6">
        <v>43026.093985381944</v>
      </c>
      <c r="K111" s="7">
        <f t="shared" si="1"/>
        <v>43026</v>
      </c>
      <c r="L111" s="40">
        <v>2049</v>
      </c>
      <c r="M111" s="41"/>
      <c r="N111" s="42" t="s">
        <v>390</v>
      </c>
      <c r="O111" s="1">
        <v>1</v>
      </c>
      <c r="P111" s="1">
        <v>2</v>
      </c>
      <c r="Q111" s="1"/>
      <c r="R111" s="1"/>
      <c r="S111" s="1"/>
      <c r="T111" s="102">
        <v>1</v>
      </c>
      <c r="U111" s="103">
        <v>2</v>
      </c>
      <c r="V111" s="103"/>
      <c r="W111" s="103"/>
      <c r="X111" s="103"/>
      <c r="Y111" s="6">
        <v>43026.093985381944</v>
      </c>
      <c r="Z111" s="9" t="s">
        <v>483</v>
      </c>
      <c r="AA111" s="6"/>
    </row>
    <row r="112" spans="1:29" s="9" customFormat="1" x14ac:dyDescent="0.3">
      <c r="A112" s="8">
        <v>111</v>
      </c>
      <c r="B112" s="9">
        <v>201702761</v>
      </c>
      <c r="C112" s="9" t="s">
        <v>484</v>
      </c>
      <c r="D112" s="9" t="s">
        <v>485</v>
      </c>
      <c r="E112" s="9">
        <v>119</v>
      </c>
      <c r="F112" s="9" t="s">
        <v>2</v>
      </c>
      <c r="G112" s="6">
        <v>42719</v>
      </c>
      <c r="H112" s="10" t="s">
        <v>3</v>
      </c>
      <c r="I112" s="9" t="s">
        <v>4</v>
      </c>
      <c r="J112" s="6">
        <v>43192.579810069445</v>
      </c>
      <c r="K112" s="7">
        <f t="shared" si="1"/>
        <v>43192</v>
      </c>
      <c r="L112" s="40">
        <v>2275</v>
      </c>
      <c r="M112" s="41" t="s">
        <v>486</v>
      </c>
      <c r="N112" s="42" t="s">
        <v>429</v>
      </c>
      <c r="O112" s="1"/>
      <c r="P112" s="1"/>
      <c r="Q112" s="1"/>
      <c r="R112" s="1"/>
      <c r="S112" s="1"/>
      <c r="T112" s="102"/>
      <c r="U112" s="103"/>
      <c r="V112" s="103"/>
      <c r="W112" s="103"/>
      <c r="X112" s="103"/>
      <c r="Y112" s="6">
        <v>43192.57239552083</v>
      </c>
      <c r="Z112" s="9" t="s">
        <v>487</v>
      </c>
      <c r="AA112" s="6"/>
    </row>
    <row r="113" spans="1:29" s="9" customFormat="1" x14ac:dyDescent="0.3">
      <c r="A113" s="8">
        <v>112</v>
      </c>
      <c r="B113" s="9">
        <v>201702762</v>
      </c>
      <c r="C113" s="9" t="s">
        <v>488</v>
      </c>
      <c r="D113" s="9" t="s">
        <v>489</v>
      </c>
      <c r="E113" s="9">
        <v>128</v>
      </c>
      <c r="F113" s="9" t="s">
        <v>242</v>
      </c>
      <c r="G113" s="6">
        <v>42750</v>
      </c>
      <c r="H113" s="10" t="s">
        <v>15</v>
      </c>
      <c r="I113" s="9" t="s">
        <v>16</v>
      </c>
      <c r="J113" s="6">
        <v>43029.510969988427</v>
      </c>
      <c r="K113" s="7">
        <f t="shared" si="1"/>
        <v>43029</v>
      </c>
      <c r="L113" s="40">
        <v>2189</v>
      </c>
      <c r="M113" s="41"/>
      <c r="N113" s="42" t="s">
        <v>490</v>
      </c>
      <c r="O113" s="1">
        <v>23</v>
      </c>
      <c r="P113" s="1"/>
      <c r="Q113" s="1"/>
      <c r="R113" s="1"/>
      <c r="S113" s="1"/>
      <c r="T113" s="102">
        <v>23</v>
      </c>
      <c r="U113" s="103"/>
      <c r="V113" s="103"/>
      <c r="W113" s="103"/>
      <c r="X113" s="103"/>
      <c r="Y113" s="6">
        <v>43029.495164502317</v>
      </c>
      <c r="Z113" s="9" t="s">
        <v>491</v>
      </c>
      <c r="AA113" s="6"/>
    </row>
    <row r="114" spans="1:29" s="9" customFormat="1" x14ac:dyDescent="0.3">
      <c r="A114" s="8">
        <v>113</v>
      </c>
      <c r="B114" s="9">
        <v>201702764</v>
      </c>
      <c r="C114" s="9" t="s">
        <v>492</v>
      </c>
      <c r="D114" s="9" t="s">
        <v>493</v>
      </c>
      <c r="E114" s="9">
        <v>201</v>
      </c>
      <c r="F114" s="9" t="s">
        <v>20</v>
      </c>
      <c r="G114" s="6">
        <v>42858</v>
      </c>
      <c r="H114" s="10" t="s">
        <v>15</v>
      </c>
      <c r="I114" s="9" t="s">
        <v>16</v>
      </c>
      <c r="J114" s="6">
        <v>43075.517159409719</v>
      </c>
      <c r="K114" s="7">
        <f t="shared" si="1"/>
        <v>43075</v>
      </c>
      <c r="L114" s="40" t="s">
        <v>409</v>
      </c>
      <c r="M114" s="41"/>
      <c r="N114" s="42"/>
      <c r="O114" s="1"/>
      <c r="P114" s="1"/>
      <c r="Q114" s="1"/>
      <c r="R114" s="1"/>
      <c r="S114" s="1"/>
      <c r="T114" s="102"/>
      <c r="U114" s="103"/>
      <c r="V114" s="103"/>
      <c r="W114" s="103"/>
      <c r="X114" s="103"/>
      <c r="Y114" s="6">
        <v>43075.543648726853</v>
      </c>
      <c r="Z114" s="9" t="s">
        <v>494</v>
      </c>
      <c r="AA114" s="6"/>
    </row>
    <row r="115" spans="1:29" s="9" customFormat="1" x14ac:dyDescent="0.3">
      <c r="A115" s="8">
        <v>114</v>
      </c>
      <c r="B115" s="9">
        <v>201702766</v>
      </c>
      <c r="C115" s="9" t="s">
        <v>495</v>
      </c>
      <c r="D115" s="9" t="s">
        <v>496</v>
      </c>
      <c r="E115" s="9">
        <v>598</v>
      </c>
      <c r="F115" s="9" t="s">
        <v>8</v>
      </c>
      <c r="G115" s="6">
        <v>41699</v>
      </c>
      <c r="H115" s="10" t="s">
        <v>15</v>
      </c>
      <c r="I115" s="9" t="s">
        <v>16</v>
      </c>
      <c r="J115" s="6">
        <v>43026.882388043981</v>
      </c>
      <c r="K115" s="7">
        <f t="shared" si="1"/>
        <v>43026</v>
      </c>
      <c r="L115" s="40">
        <v>2091</v>
      </c>
      <c r="M115" s="41"/>
      <c r="N115" s="42" t="s">
        <v>497</v>
      </c>
      <c r="O115" s="1">
        <v>8</v>
      </c>
      <c r="P115" s="1"/>
      <c r="Q115" s="1"/>
      <c r="R115" s="1"/>
      <c r="S115" s="1"/>
      <c r="T115" s="102">
        <v>8</v>
      </c>
      <c r="U115" s="103"/>
      <c r="V115" s="103"/>
      <c r="W115" s="103"/>
      <c r="X115" s="103"/>
      <c r="Y115" s="6">
        <v>43026.874997256942</v>
      </c>
      <c r="Z115" s="9" t="s">
        <v>498</v>
      </c>
      <c r="AA115" s="6"/>
    </row>
    <row r="116" spans="1:29" s="9" customFormat="1" x14ac:dyDescent="0.3">
      <c r="A116" s="8">
        <v>115</v>
      </c>
      <c r="B116" s="9">
        <v>201702768</v>
      </c>
      <c r="C116" s="9" t="s">
        <v>499</v>
      </c>
      <c r="D116" s="9" t="s">
        <v>27</v>
      </c>
      <c r="E116" s="9">
        <v>499</v>
      </c>
      <c r="F116" s="9" t="s">
        <v>40</v>
      </c>
      <c r="G116" s="6">
        <v>40308</v>
      </c>
      <c r="H116" s="10" t="s">
        <v>9</v>
      </c>
      <c r="I116" s="9" t="s">
        <v>10</v>
      </c>
      <c r="J116" s="6">
        <v>43027.021073842596</v>
      </c>
      <c r="K116" s="7">
        <f t="shared" si="1"/>
        <v>43027</v>
      </c>
      <c r="L116" s="40">
        <v>2230</v>
      </c>
      <c r="M116" s="41"/>
      <c r="N116" s="42" t="s">
        <v>500</v>
      </c>
      <c r="O116" s="1">
        <v>20</v>
      </c>
      <c r="P116" s="1"/>
      <c r="Q116" s="1"/>
      <c r="R116" s="1"/>
      <c r="S116" s="1"/>
      <c r="T116" s="102">
        <v>20</v>
      </c>
      <c r="U116" s="103"/>
      <c r="V116" s="103"/>
      <c r="W116" s="103"/>
      <c r="X116" s="103"/>
      <c r="Y116" s="6">
        <v>43027.021073842596</v>
      </c>
      <c r="Z116" s="9" t="s">
        <v>501</v>
      </c>
      <c r="AA116" s="6"/>
    </row>
    <row r="117" spans="1:29" s="9" customFormat="1" x14ac:dyDescent="0.3">
      <c r="A117" s="8">
        <v>116</v>
      </c>
      <c r="B117" s="9">
        <v>201702769</v>
      </c>
      <c r="C117" s="9" t="s">
        <v>502</v>
      </c>
      <c r="D117" s="9" t="s">
        <v>152</v>
      </c>
      <c r="E117" s="9">
        <v>100</v>
      </c>
      <c r="F117" s="9" t="s">
        <v>503</v>
      </c>
      <c r="G117" s="6">
        <v>42948</v>
      </c>
      <c r="H117" s="10" t="s">
        <v>3</v>
      </c>
      <c r="I117" s="9" t="s">
        <v>4</v>
      </c>
      <c r="J117" s="6">
        <v>43103.439945335645</v>
      </c>
      <c r="K117" s="7">
        <f t="shared" si="1"/>
        <v>43103</v>
      </c>
      <c r="L117" s="40">
        <v>2042</v>
      </c>
      <c r="M117" s="41"/>
      <c r="N117" s="42" t="s">
        <v>504</v>
      </c>
      <c r="O117" s="1">
        <v>1</v>
      </c>
      <c r="P117" s="1"/>
      <c r="Q117" s="1"/>
      <c r="R117" s="1"/>
      <c r="S117" s="1"/>
      <c r="T117" s="102">
        <v>1</v>
      </c>
      <c r="U117" s="103"/>
      <c r="V117" s="103"/>
      <c r="W117" s="103"/>
      <c r="X117" s="103"/>
      <c r="Y117" s="6">
        <v>43103.439945335645</v>
      </c>
      <c r="Z117" s="9" t="s">
        <v>505</v>
      </c>
      <c r="AA117" s="6"/>
    </row>
    <row r="118" spans="1:29" s="9" customFormat="1" x14ac:dyDescent="0.3">
      <c r="A118" s="8">
        <v>117</v>
      </c>
      <c r="B118" s="9">
        <v>201702785</v>
      </c>
      <c r="C118" s="9" t="s">
        <v>506</v>
      </c>
      <c r="D118" s="9" t="s">
        <v>507</v>
      </c>
      <c r="E118" s="9">
        <v>598</v>
      </c>
      <c r="F118" s="9" t="s">
        <v>8</v>
      </c>
      <c r="G118" s="6">
        <v>42756</v>
      </c>
      <c r="H118" s="10" t="s">
        <v>9</v>
      </c>
      <c r="I118" s="9" t="s">
        <v>10</v>
      </c>
      <c r="J118" s="6">
        <v>43042.42307380787</v>
      </c>
      <c r="K118" s="7">
        <f t="shared" si="1"/>
        <v>43042</v>
      </c>
      <c r="L118" s="40">
        <v>2100</v>
      </c>
      <c r="M118" s="41"/>
      <c r="N118" s="42" t="s">
        <v>508</v>
      </c>
      <c r="O118" s="1"/>
      <c r="P118" s="1"/>
      <c r="Q118" s="1"/>
      <c r="R118" s="1"/>
      <c r="S118" s="1"/>
      <c r="T118" s="102"/>
      <c r="U118" s="103"/>
      <c r="V118" s="103"/>
      <c r="W118" s="103"/>
      <c r="X118" s="103"/>
      <c r="Y118" s="6">
        <v>43042.434948182869</v>
      </c>
      <c r="Z118" s="9" t="s">
        <v>509</v>
      </c>
      <c r="AA118" s="6"/>
    </row>
    <row r="119" spans="1:29" s="9" customFormat="1" x14ac:dyDescent="0.3">
      <c r="A119" s="8">
        <v>118</v>
      </c>
      <c r="B119" s="9">
        <v>201702786</v>
      </c>
      <c r="C119" s="9" t="s">
        <v>510</v>
      </c>
      <c r="D119" s="9" t="s">
        <v>511</v>
      </c>
      <c r="E119" s="9">
        <v>598</v>
      </c>
      <c r="F119" s="9" t="s">
        <v>8</v>
      </c>
      <c r="G119" s="6">
        <v>42947</v>
      </c>
      <c r="H119" s="10" t="s">
        <v>15</v>
      </c>
      <c r="I119" s="9" t="s">
        <v>16</v>
      </c>
      <c r="J119" s="6">
        <v>43103.422914317132</v>
      </c>
      <c r="K119" s="7">
        <f t="shared" si="1"/>
        <v>43103</v>
      </c>
      <c r="L119" s="40" t="s">
        <v>445</v>
      </c>
      <c r="M119" s="41"/>
      <c r="N119" s="42"/>
      <c r="O119" s="1"/>
      <c r="P119" s="1"/>
      <c r="Q119" s="1"/>
      <c r="R119" s="1"/>
      <c r="S119" s="1"/>
      <c r="T119" s="102"/>
      <c r="U119" s="103"/>
      <c r="V119" s="103"/>
      <c r="W119" s="103"/>
      <c r="X119" s="103"/>
      <c r="Y119" s="6">
        <v>43103.410980520835</v>
      </c>
      <c r="Z119" s="9" t="s">
        <v>512</v>
      </c>
      <c r="AA119" s="6"/>
    </row>
    <row r="120" spans="1:29" s="9" customFormat="1" x14ac:dyDescent="0.3">
      <c r="A120" s="8">
        <v>119</v>
      </c>
      <c r="B120" s="9">
        <v>201702789</v>
      </c>
      <c r="C120" s="9" t="s">
        <v>513</v>
      </c>
      <c r="D120" s="9" t="s">
        <v>514</v>
      </c>
      <c r="E120" s="9">
        <v>499</v>
      </c>
      <c r="F120" s="9" t="s">
        <v>40</v>
      </c>
      <c r="G120" s="6">
        <v>37626</v>
      </c>
      <c r="H120" s="10" t="s">
        <v>9</v>
      </c>
      <c r="I120" s="9" t="s">
        <v>10</v>
      </c>
      <c r="J120" s="6">
        <v>43030.473657488423</v>
      </c>
      <c r="K120" s="7">
        <f t="shared" si="1"/>
        <v>43030</v>
      </c>
      <c r="L120" s="40">
        <v>2119</v>
      </c>
      <c r="M120" s="41"/>
      <c r="N120" s="42" t="s">
        <v>515</v>
      </c>
      <c r="O120" s="1">
        <v>16</v>
      </c>
      <c r="P120" s="1"/>
      <c r="Q120" s="1"/>
      <c r="R120" s="1"/>
      <c r="S120" s="1"/>
      <c r="T120" s="102">
        <v>16</v>
      </c>
      <c r="U120" s="103"/>
      <c r="V120" s="103"/>
      <c r="W120" s="103"/>
      <c r="X120" s="103"/>
      <c r="Y120" s="6">
        <v>43030.473657488423</v>
      </c>
      <c r="Z120" s="9" t="s">
        <v>516</v>
      </c>
      <c r="AA120" s="6"/>
    </row>
    <row r="121" spans="1:29" s="9" customFormat="1" x14ac:dyDescent="0.3">
      <c r="A121" s="8">
        <v>120</v>
      </c>
      <c r="B121" s="9">
        <v>201702793</v>
      </c>
      <c r="C121" s="9" t="s">
        <v>517</v>
      </c>
      <c r="D121" s="9" t="s">
        <v>518</v>
      </c>
      <c r="E121" s="9">
        <v>107</v>
      </c>
      <c r="F121" s="9" t="s">
        <v>44</v>
      </c>
      <c r="G121" s="6">
        <v>37917</v>
      </c>
      <c r="H121" s="10" t="s">
        <v>15</v>
      </c>
      <c r="I121" s="9" t="s">
        <v>16</v>
      </c>
      <c r="J121" s="6">
        <v>43038.481981597222</v>
      </c>
      <c r="K121" s="7">
        <f t="shared" si="1"/>
        <v>43038</v>
      </c>
      <c r="L121" s="40">
        <v>2245</v>
      </c>
      <c r="M121" s="41" t="s">
        <v>520</v>
      </c>
      <c r="N121" s="42" t="s">
        <v>521</v>
      </c>
      <c r="O121" s="1">
        <v>27</v>
      </c>
      <c r="P121" s="1"/>
      <c r="Q121" s="1"/>
      <c r="R121" s="1"/>
      <c r="S121" s="1"/>
      <c r="T121" s="102">
        <v>27</v>
      </c>
      <c r="U121" s="103"/>
      <c r="V121" s="103"/>
      <c r="W121" s="103"/>
      <c r="X121" s="103"/>
      <c r="Y121" s="6">
        <v>43038.453215393522</v>
      </c>
      <c r="Z121" s="9" t="s">
        <v>522</v>
      </c>
      <c r="AA121" s="6">
        <v>43038.591576932871</v>
      </c>
      <c r="AB121" s="9" t="s">
        <v>262</v>
      </c>
      <c r="AC121" s="9" t="s">
        <v>519</v>
      </c>
    </row>
    <row r="122" spans="1:29" s="9" customFormat="1" x14ac:dyDescent="0.3">
      <c r="A122" s="8">
        <v>121</v>
      </c>
      <c r="B122" s="9">
        <v>201702800</v>
      </c>
      <c r="C122" s="9" t="s">
        <v>523</v>
      </c>
      <c r="D122" s="9" t="s">
        <v>524</v>
      </c>
      <c r="E122" s="9">
        <v>538</v>
      </c>
      <c r="F122" s="9" t="s">
        <v>105</v>
      </c>
      <c r="G122" s="6">
        <v>41205</v>
      </c>
      <c r="H122" s="10" t="s">
        <v>9</v>
      </c>
      <c r="I122" s="9" t="s">
        <v>10</v>
      </c>
      <c r="J122" s="6">
        <v>43031.711716979167</v>
      </c>
      <c r="K122" s="7">
        <f t="shared" si="1"/>
        <v>43031</v>
      </c>
      <c r="L122" s="40">
        <v>2193</v>
      </c>
      <c r="M122" s="41"/>
      <c r="N122" s="42" t="s">
        <v>525</v>
      </c>
      <c r="O122" s="1">
        <v>23</v>
      </c>
      <c r="P122" s="1"/>
      <c r="Q122" s="1"/>
      <c r="R122" s="1"/>
      <c r="S122" s="1"/>
      <c r="T122" s="102">
        <v>23</v>
      </c>
      <c r="U122" s="103"/>
      <c r="V122" s="103"/>
      <c r="W122" s="103"/>
      <c r="X122" s="103"/>
      <c r="Y122" s="6">
        <v>43031.748673148148</v>
      </c>
      <c r="Z122" s="9" t="s">
        <v>526</v>
      </c>
      <c r="AA122" s="6"/>
    </row>
    <row r="123" spans="1:29" s="9" customFormat="1" x14ac:dyDescent="0.3">
      <c r="A123" s="8">
        <v>122</v>
      </c>
      <c r="B123" s="9">
        <v>201702801</v>
      </c>
      <c r="C123" s="9" t="s">
        <v>527</v>
      </c>
      <c r="D123" s="9" t="s">
        <v>528</v>
      </c>
      <c r="E123" s="9">
        <v>499</v>
      </c>
      <c r="F123" s="9" t="s">
        <v>40</v>
      </c>
      <c r="G123" s="6">
        <v>40155</v>
      </c>
      <c r="H123" s="10" t="s">
        <v>9</v>
      </c>
      <c r="I123" s="9" t="s">
        <v>10</v>
      </c>
      <c r="J123" s="6">
        <v>43037.513092013891</v>
      </c>
      <c r="K123" s="7">
        <f t="shared" si="1"/>
        <v>43037</v>
      </c>
      <c r="L123" s="40">
        <v>2170</v>
      </c>
      <c r="M123" s="41"/>
      <c r="N123" s="42" t="s">
        <v>529</v>
      </c>
      <c r="O123" s="1">
        <v>21</v>
      </c>
      <c r="P123" s="1"/>
      <c r="Q123" s="1"/>
      <c r="R123" s="1"/>
      <c r="S123" s="1"/>
      <c r="T123" s="102">
        <v>21</v>
      </c>
      <c r="U123" s="103"/>
      <c r="V123" s="103"/>
      <c r="W123" s="103"/>
      <c r="X123" s="103"/>
      <c r="Y123" s="6">
        <v>43037.500986921295</v>
      </c>
      <c r="Z123" s="9" t="s">
        <v>530</v>
      </c>
      <c r="AA123" s="6"/>
    </row>
    <row r="124" spans="1:29" s="9" customFormat="1" x14ac:dyDescent="0.3">
      <c r="A124" s="8">
        <v>123</v>
      </c>
      <c r="B124" s="9">
        <v>201702802</v>
      </c>
      <c r="C124" s="9" t="s">
        <v>531</v>
      </c>
      <c r="D124" s="9" t="s">
        <v>532</v>
      </c>
      <c r="E124" s="9">
        <v>499</v>
      </c>
      <c r="F124" s="9" t="s">
        <v>40</v>
      </c>
      <c r="G124" s="6">
        <v>37552</v>
      </c>
      <c r="H124" s="10" t="s">
        <v>52</v>
      </c>
      <c r="I124" s="9" t="s">
        <v>53</v>
      </c>
      <c r="J124" s="6">
        <v>43031.81426003472</v>
      </c>
      <c r="K124" s="7">
        <f t="shared" si="1"/>
        <v>43031</v>
      </c>
      <c r="L124" s="40">
        <v>2126</v>
      </c>
      <c r="M124" s="41" t="s">
        <v>535</v>
      </c>
      <c r="N124" s="42" t="s">
        <v>515</v>
      </c>
      <c r="O124" s="1">
        <v>16</v>
      </c>
      <c r="P124" s="1"/>
      <c r="Q124" s="1"/>
      <c r="R124" s="1"/>
      <c r="S124" s="1"/>
      <c r="T124" s="102">
        <v>16</v>
      </c>
      <c r="U124" s="103"/>
      <c r="V124" s="103"/>
      <c r="W124" s="103"/>
      <c r="X124" s="103"/>
      <c r="Y124" s="6">
        <v>43031.800593749998</v>
      </c>
      <c r="Z124" s="9" t="s">
        <v>536</v>
      </c>
      <c r="AA124" s="6">
        <v>43031.962603356478</v>
      </c>
      <c r="AB124" s="9" t="s">
        <v>533</v>
      </c>
      <c r="AC124" s="9" t="s">
        <v>534</v>
      </c>
    </row>
    <row r="125" spans="1:29" s="9" customFormat="1" x14ac:dyDescent="0.3">
      <c r="A125" s="8">
        <v>124</v>
      </c>
      <c r="B125" s="9">
        <v>201702803</v>
      </c>
      <c r="C125" s="9" t="s">
        <v>537</v>
      </c>
      <c r="D125" s="9" t="s">
        <v>538</v>
      </c>
      <c r="E125" s="9">
        <v>90</v>
      </c>
      <c r="F125" s="9" t="s">
        <v>89</v>
      </c>
      <c r="G125" s="6">
        <v>41205</v>
      </c>
      <c r="H125" s="10" t="s">
        <v>15</v>
      </c>
      <c r="I125" s="9" t="s">
        <v>16</v>
      </c>
      <c r="J125" s="6">
        <v>43035.470608946758</v>
      </c>
      <c r="K125" s="7">
        <f t="shared" si="1"/>
        <v>43035</v>
      </c>
      <c r="L125" s="40" t="s">
        <v>409</v>
      </c>
      <c r="M125" s="41"/>
      <c r="N125" s="42"/>
      <c r="O125" s="1"/>
      <c r="P125" s="1"/>
      <c r="Q125" s="1"/>
      <c r="R125" s="1"/>
      <c r="S125" s="1"/>
      <c r="T125" s="102"/>
      <c r="U125" s="103"/>
      <c r="V125" s="103"/>
      <c r="W125" s="103"/>
      <c r="X125" s="103"/>
      <c r="Y125" s="6">
        <v>43035.469449305558</v>
      </c>
      <c r="AA125" s="6"/>
    </row>
    <row r="126" spans="1:29" s="9" customFormat="1" x14ac:dyDescent="0.3">
      <c r="A126" s="8">
        <v>125</v>
      </c>
      <c r="B126" s="9">
        <v>201702805</v>
      </c>
      <c r="C126" s="9" t="s">
        <v>539</v>
      </c>
      <c r="D126" s="9" t="s">
        <v>540</v>
      </c>
      <c r="E126" s="9">
        <v>130</v>
      </c>
      <c r="F126" s="9" t="s">
        <v>36</v>
      </c>
      <c r="G126" s="6">
        <v>37396</v>
      </c>
      <c r="H126" s="10" t="s">
        <v>15</v>
      </c>
      <c r="I126" s="9" t="s">
        <v>16</v>
      </c>
      <c r="J126" s="6">
        <v>43032.467216168981</v>
      </c>
      <c r="K126" s="7">
        <f t="shared" si="1"/>
        <v>43032</v>
      </c>
      <c r="L126" s="40">
        <v>2087</v>
      </c>
      <c r="M126" s="41" t="s">
        <v>541</v>
      </c>
      <c r="N126" s="42" t="s">
        <v>529</v>
      </c>
      <c r="O126" s="1">
        <v>21</v>
      </c>
      <c r="P126" s="1"/>
      <c r="Q126" s="1"/>
      <c r="R126" s="1"/>
      <c r="S126" s="1"/>
      <c r="T126" s="102">
        <v>21</v>
      </c>
      <c r="U126" s="103"/>
      <c r="V126" s="103"/>
      <c r="W126" s="103"/>
      <c r="X126" s="103"/>
      <c r="Y126" s="6">
        <v>43032.431751192133</v>
      </c>
      <c r="Z126" s="9" t="s">
        <v>542</v>
      </c>
      <c r="AA126" s="6"/>
    </row>
    <row r="127" spans="1:29" s="9" customFormat="1" x14ac:dyDescent="0.3">
      <c r="A127" s="8">
        <v>126</v>
      </c>
      <c r="B127" s="9">
        <v>201702810</v>
      </c>
      <c r="C127" s="9" t="s">
        <v>543</v>
      </c>
      <c r="D127" s="9" t="s">
        <v>544</v>
      </c>
      <c r="E127" s="9">
        <v>598</v>
      </c>
      <c r="F127" s="9" t="s">
        <v>8</v>
      </c>
      <c r="G127" s="6">
        <v>39014</v>
      </c>
      <c r="H127" s="10" t="s">
        <v>9</v>
      </c>
      <c r="I127" s="9" t="s">
        <v>10</v>
      </c>
      <c r="J127" s="6">
        <v>43036.47043040509</v>
      </c>
      <c r="K127" s="7">
        <f t="shared" si="1"/>
        <v>43036</v>
      </c>
      <c r="L127" s="40" t="s">
        <v>545</v>
      </c>
      <c r="M127" s="41" t="s">
        <v>546</v>
      </c>
      <c r="N127" s="42" t="s">
        <v>547</v>
      </c>
      <c r="O127" s="1"/>
      <c r="P127" s="1"/>
      <c r="Q127" s="1"/>
      <c r="R127" s="1"/>
      <c r="S127" s="1"/>
      <c r="T127" s="102"/>
      <c r="U127" s="103"/>
      <c r="V127" s="103"/>
      <c r="W127" s="103"/>
      <c r="X127" s="103"/>
      <c r="Y127" s="6">
        <v>43036.443264004629</v>
      </c>
      <c r="Z127" s="9" t="s">
        <v>548</v>
      </c>
      <c r="AA127" s="6"/>
    </row>
    <row r="128" spans="1:29" s="9" customFormat="1" x14ac:dyDescent="0.3">
      <c r="A128" s="8">
        <v>127</v>
      </c>
      <c r="B128" s="9">
        <v>201702811</v>
      </c>
      <c r="C128" s="9" t="s">
        <v>549</v>
      </c>
      <c r="D128" s="9" t="s">
        <v>550</v>
      </c>
      <c r="E128" s="9">
        <v>130</v>
      </c>
      <c r="F128" s="9" t="s">
        <v>36</v>
      </c>
      <c r="G128" s="6">
        <v>37918</v>
      </c>
      <c r="H128" s="10" t="s">
        <v>9</v>
      </c>
      <c r="I128" s="9" t="s">
        <v>10</v>
      </c>
      <c r="J128" s="6">
        <v>43032.90810054398</v>
      </c>
      <c r="K128" s="7">
        <f t="shared" si="1"/>
        <v>43032</v>
      </c>
      <c r="L128" s="40">
        <v>2087</v>
      </c>
      <c r="M128" s="41"/>
      <c r="N128" s="42" t="s">
        <v>551</v>
      </c>
      <c r="O128" s="1">
        <v>21</v>
      </c>
      <c r="P128" s="1">
        <v>28</v>
      </c>
      <c r="Q128" s="1"/>
      <c r="R128" s="1"/>
      <c r="S128" s="1"/>
      <c r="T128" s="102">
        <v>21</v>
      </c>
      <c r="U128" s="103">
        <v>28</v>
      </c>
      <c r="V128" s="103"/>
      <c r="W128" s="103"/>
      <c r="X128" s="103"/>
      <c r="Y128" s="6">
        <v>43032.898796909722</v>
      </c>
      <c r="Z128" s="9" t="s">
        <v>552</v>
      </c>
      <c r="AA128" s="6"/>
    </row>
    <row r="129" spans="1:27" s="9" customFormat="1" x14ac:dyDescent="0.3">
      <c r="A129" s="8">
        <v>128</v>
      </c>
      <c r="B129" s="9">
        <v>201702819</v>
      </c>
      <c r="C129" s="9" t="s">
        <v>553</v>
      </c>
      <c r="D129" s="9" t="s">
        <v>554</v>
      </c>
      <c r="E129" s="9">
        <v>499</v>
      </c>
      <c r="F129" s="9" t="s">
        <v>40</v>
      </c>
      <c r="G129" s="6">
        <v>41207</v>
      </c>
      <c r="H129" s="10" t="s">
        <v>15</v>
      </c>
      <c r="I129" s="9" t="s">
        <v>16</v>
      </c>
      <c r="J129" s="6">
        <v>43037.432461226854</v>
      </c>
      <c r="K129" s="7">
        <f t="shared" si="1"/>
        <v>43037</v>
      </c>
      <c r="L129" s="40">
        <v>2087</v>
      </c>
      <c r="M129" s="41" t="s">
        <v>555</v>
      </c>
      <c r="N129" s="42" t="s">
        <v>547</v>
      </c>
      <c r="O129" s="1"/>
      <c r="P129" s="1"/>
      <c r="Q129" s="1"/>
      <c r="R129" s="1"/>
      <c r="S129" s="1"/>
      <c r="T129" s="102"/>
      <c r="U129" s="103"/>
      <c r="V129" s="103"/>
      <c r="W129" s="103"/>
      <c r="X129" s="103"/>
      <c r="Y129" s="6">
        <v>43037.434643900466</v>
      </c>
      <c r="Z129" s="9" t="s">
        <v>556</v>
      </c>
      <c r="AA129" s="6"/>
    </row>
    <row r="130" spans="1:27" s="9" customFormat="1" x14ac:dyDescent="0.3">
      <c r="A130" s="8">
        <v>129</v>
      </c>
      <c r="B130" s="9">
        <v>201702825</v>
      </c>
      <c r="C130" s="9" t="s">
        <v>557</v>
      </c>
      <c r="D130" s="9" t="s">
        <v>558</v>
      </c>
      <c r="E130" s="9">
        <v>598</v>
      </c>
      <c r="F130" s="9" t="s">
        <v>8</v>
      </c>
      <c r="G130" s="6">
        <v>42881</v>
      </c>
      <c r="H130" s="10" t="s">
        <v>3</v>
      </c>
      <c r="I130" s="9" t="s">
        <v>4</v>
      </c>
      <c r="J130" s="6">
        <v>43034.618085185182</v>
      </c>
      <c r="K130" s="7">
        <f t="shared" si="1"/>
        <v>43034</v>
      </c>
      <c r="L130" s="40">
        <v>2278</v>
      </c>
      <c r="M130" s="41"/>
      <c r="N130" s="42" t="s">
        <v>559</v>
      </c>
      <c r="O130" s="1">
        <v>28</v>
      </c>
      <c r="P130" s="1"/>
      <c r="Q130" s="1"/>
      <c r="R130" s="1"/>
      <c r="S130" s="1"/>
      <c r="T130" s="102">
        <v>28</v>
      </c>
      <c r="U130" s="103"/>
      <c r="V130" s="103"/>
      <c r="W130" s="103"/>
      <c r="X130" s="103"/>
      <c r="Y130" s="6">
        <v>43034.644467511571</v>
      </c>
      <c r="Z130" s="9" t="s">
        <v>560</v>
      </c>
      <c r="AA130" s="6"/>
    </row>
    <row r="131" spans="1:27" s="9" customFormat="1" x14ac:dyDescent="0.3">
      <c r="A131" s="8">
        <v>130</v>
      </c>
      <c r="B131" s="9">
        <v>201702832</v>
      </c>
      <c r="C131" s="9" t="s">
        <v>561</v>
      </c>
      <c r="D131" s="9" t="s">
        <v>562</v>
      </c>
      <c r="E131" s="9">
        <v>499</v>
      </c>
      <c r="F131" s="9" t="s">
        <v>40</v>
      </c>
      <c r="G131" s="6">
        <v>42974</v>
      </c>
      <c r="H131" s="10" t="s">
        <v>15</v>
      </c>
      <c r="I131" s="9" t="s">
        <v>16</v>
      </c>
      <c r="J131" s="6">
        <v>43153.733113576389</v>
      </c>
      <c r="K131" s="7">
        <f t="shared" ref="K131:K194" si="2">ROUNDDOWN(J131,0)</f>
        <v>43153</v>
      </c>
      <c r="L131" s="40" t="s">
        <v>409</v>
      </c>
      <c r="M131" s="41"/>
      <c r="N131" s="42"/>
      <c r="O131" s="1"/>
      <c r="P131" s="1"/>
      <c r="Q131" s="1"/>
      <c r="R131" s="1"/>
      <c r="S131" s="1"/>
      <c r="T131" s="102"/>
      <c r="U131" s="103"/>
      <c r="V131" s="103"/>
      <c r="W131" s="103"/>
      <c r="X131" s="103"/>
      <c r="Y131" s="6">
        <v>43153.416527893518</v>
      </c>
      <c r="Z131" s="9" t="s">
        <v>563</v>
      </c>
      <c r="AA131" s="6"/>
    </row>
    <row r="132" spans="1:27" s="9" customFormat="1" x14ac:dyDescent="0.3">
      <c r="A132" s="8">
        <v>131</v>
      </c>
      <c r="B132" s="9">
        <v>201702833</v>
      </c>
      <c r="C132" s="9" t="s">
        <v>564</v>
      </c>
      <c r="D132" s="9" t="s">
        <v>565</v>
      </c>
      <c r="E132" s="9">
        <v>598</v>
      </c>
      <c r="F132" s="9" t="s">
        <v>8</v>
      </c>
      <c r="G132" s="6">
        <v>37191</v>
      </c>
      <c r="H132" s="10" t="s">
        <v>15</v>
      </c>
      <c r="I132" s="9" t="s">
        <v>16</v>
      </c>
      <c r="J132" s="6">
        <v>43035.547838576385</v>
      </c>
      <c r="K132" s="7">
        <f t="shared" si="2"/>
        <v>43035</v>
      </c>
      <c r="L132" s="40">
        <v>2170</v>
      </c>
      <c r="M132" s="41"/>
      <c r="N132" s="42" t="s">
        <v>405</v>
      </c>
      <c r="O132" s="1">
        <v>21</v>
      </c>
      <c r="P132" s="1"/>
      <c r="Q132" s="1"/>
      <c r="R132" s="1"/>
      <c r="S132" s="1"/>
      <c r="T132" s="102">
        <v>21</v>
      </c>
      <c r="U132" s="103"/>
      <c r="V132" s="103"/>
      <c r="W132" s="103"/>
      <c r="X132" s="103"/>
      <c r="Y132" s="6">
        <v>43035.527189583336</v>
      </c>
      <c r="Z132" s="9" t="s">
        <v>566</v>
      </c>
      <c r="AA132" s="6"/>
    </row>
    <row r="133" spans="1:27" s="9" customFormat="1" x14ac:dyDescent="0.3">
      <c r="A133" s="8">
        <v>132</v>
      </c>
      <c r="B133" s="9">
        <v>201702834</v>
      </c>
      <c r="C133" s="9" t="s">
        <v>567</v>
      </c>
      <c r="D133" s="9" t="s">
        <v>568</v>
      </c>
      <c r="E133" s="9">
        <v>598</v>
      </c>
      <c r="F133" s="9" t="s">
        <v>8</v>
      </c>
      <c r="G133" s="6">
        <v>42304</v>
      </c>
      <c r="H133" s="10" t="s">
        <v>52</v>
      </c>
      <c r="I133" s="9" t="s">
        <v>53</v>
      </c>
      <c r="J133" s="6">
        <v>43035.576872766207</v>
      </c>
      <c r="K133" s="7">
        <f t="shared" si="2"/>
        <v>43035</v>
      </c>
      <c r="L133" s="40">
        <v>2093</v>
      </c>
      <c r="M133" s="41"/>
      <c r="N133" s="42" t="s">
        <v>569</v>
      </c>
      <c r="O133" s="1">
        <v>106</v>
      </c>
      <c r="P133" s="1"/>
      <c r="Q133" s="1"/>
      <c r="R133" s="1"/>
      <c r="S133" s="1"/>
      <c r="T133" s="111">
        <v>0</v>
      </c>
      <c r="U133" s="103"/>
      <c r="V133" s="103"/>
      <c r="W133" s="103"/>
      <c r="X133" s="103"/>
      <c r="Y133" s="6">
        <v>43035.572547025462</v>
      </c>
      <c r="Z133" s="9" t="s">
        <v>570</v>
      </c>
      <c r="AA133" s="6"/>
    </row>
    <row r="134" spans="1:27" s="9" customFormat="1" x14ac:dyDescent="0.3">
      <c r="A134" s="8">
        <v>133</v>
      </c>
      <c r="B134" s="9">
        <v>201702835</v>
      </c>
      <c r="C134" s="9" t="s">
        <v>571</v>
      </c>
      <c r="D134" s="9" t="s">
        <v>134</v>
      </c>
      <c r="E134" s="9" t="s">
        <v>51</v>
      </c>
      <c r="F134" s="9" t="s">
        <v>51</v>
      </c>
      <c r="G134" s="6">
        <v>42964</v>
      </c>
      <c r="H134" s="10" t="s">
        <v>9</v>
      </c>
      <c r="I134" s="9" t="s">
        <v>10</v>
      </c>
      <c r="J134" s="6">
        <v>43186.439950659726</v>
      </c>
      <c r="K134" s="7">
        <f t="shared" si="2"/>
        <v>43186</v>
      </c>
      <c r="L134" s="40" t="s">
        <v>445</v>
      </c>
      <c r="M134" s="41"/>
      <c r="N134" s="42"/>
      <c r="O134" s="1"/>
      <c r="P134" s="1"/>
      <c r="Q134" s="1"/>
      <c r="R134" s="1"/>
      <c r="S134" s="1"/>
      <c r="T134" s="102"/>
      <c r="U134" s="103"/>
      <c r="V134" s="103"/>
      <c r="W134" s="103"/>
      <c r="X134" s="103"/>
      <c r="Y134" s="6">
        <v>43186.439950659726</v>
      </c>
      <c r="Z134" s="9" t="s">
        <v>572</v>
      </c>
      <c r="AA134" s="6"/>
    </row>
    <row r="135" spans="1:27" s="9" customFormat="1" x14ac:dyDescent="0.3">
      <c r="A135" s="8">
        <v>134</v>
      </c>
      <c r="B135" s="9">
        <v>201702836</v>
      </c>
      <c r="C135" s="9" t="s">
        <v>573</v>
      </c>
      <c r="D135" s="9" t="s">
        <v>574</v>
      </c>
      <c r="E135" s="9">
        <v>499</v>
      </c>
      <c r="F135" s="9" t="s">
        <v>40</v>
      </c>
      <c r="G135" s="6">
        <v>42688</v>
      </c>
      <c r="H135" s="10" t="s">
        <v>9</v>
      </c>
      <c r="I135" s="9" t="s">
        <v>10</v>
      </c>
      <c r="J135" s="6">
        <v>43038.500059062499</v>
      </c>
      <c r="K135" s="7">
        <f t="shared" si="2"/>
        <v>43038</v>
      </c>
      <c r="L135" s="40" t="s">
        <v>445</v>
      </c>
      <c r="M135" s="41"/>
      <c r="N135" s="42"/>
      <c r="O135" s="1"/>
      <c r="P135" s="1"/>
      <c r="Q135" s="1"/>
      <c r="R135" s="1"/>
      <c r="S135" s="1"/>
      <c r="T135" s="102"/>
      <c r="U135" s="103"/>
      <c r="V135" s="103"/>
      <c r="W135" s="103"/>
      <c r="X135" s="103"/>
      <c r="Y135" s="6">
        <v>43038.500059062499</v>
      </c>
      <c r="Z135" s="9" t="s">
        <v>575</v>
      </c>
      <c r="AA135" s="6"/>
    </row>
    <row r="136" spans="1:27" s="9" customFormat="1" x14ac:dyDescent="0.3">
      <c r="A136" s="8">
        <v>135</v>
      </c>
      <c r="B136" s="9">
        <v>201702837</v>
      </c>
      <c r="C136" s="9" t="s">
        <v>573</v>
      </c>
      <c r="D136" s="9" t="s">
        <v>576</v>
      </c>
      <c r="E136" s="9">
        <v>499</v>
      </c>
      <c r="F136" s="9" t="s">
        <v>40</v>
      </c>
      <c r="G136" s="6">
        <v>42793</v>
      </c>
      <c r="H136" s="10" t="s">
        <v>15</v>
      </c>
      <c r="I136" s="9" t="s">
        <v>16</v>
      </c>
      <c r="J136" s="6">
        <v>43038.502328009257</v>
      </c>
      <c r="K136" s="7">
        <f t="shared" si="2"/>
        <v>43038</v>
      </c>
      <c r="L136" s="40" t="s">
        <v>445</v>
      </c>
      <c r="M136" s="41"/>
      <c r="N136" s="42"/>
      <c r="O136" s="1"/>
      <c r="P136" s="1"/>
      <c r="Q136" s="1"/>
      <c r="R136" s="1"/>
      <c r="S136" s="1"/>
      <c r="T136" s="102"/>
      <c r="U136" s="103"/>
      <c r="V136" s="103"/>
      <c r="W136" s="103"/>
      <c r="X136" s="103"/>
      <c r="Y136" s="6">
        <v>43038.513836192127</v>
      </c>
      <c r="Z136" s="9" t="s">
        <v>577</v>
      </c>
      <c r="AA136" s="6"/>
    </row>
    <row r="137" spans="1:27" s="9" customFormat="1" x14ac:dyDescent="0.3">
      <c r="A137" s="8">
        <v>136</v>
      </c>
      <c r="B137" s="9">
        <v>201702838</v>
      </c>
      <c r="C137" s="9" t="s">
        <v>578</v>
      </c>
      <c r="D137" s="9" t="s">
        <v>579</v>
      </c>
      <c r="E137" s="9">
        <v>526</v>
      </c>
      <c r="F137" s="9" t="s">
        <v>580</v>
      </c>
      <c r="G137" s="6" t="s">
        <v>51</v>
      </c>
      <c r="H137" s="10" t="s">
        <v>51</v>
      </c>
      <c r="I137" s="9" t="s">
        <v>51</v>
      </c>
      <c r="J137" s="6">
        <v>43036.292763310186</v>
      </c>
      <c r="K137" s="7">
        <f t="shared" si="2"/>
        <v>43036</v>
      </c>
      <c r="L137" s="40">
        <v>2004</v>
      </c>
      <c r="M137" s="41"/>
      <c r="N137" s="42" t="s">
        <v>581</v>
      </c>
      <c r="O137" s="1">
        <v>29</v>
      </c>
      <c r="P137" s="1"/>
      <c r="Q137" s="1"/>
      <c r="R137" s="1"/>
      <c r="S137" s="1"/>
      <c r="T137" s="102">
        <v>29</v>
      </c>
      <c r="U137" s="103"/>
      <c r="V137" s="103"/>
      <c r="W137" s="103"/>
      <c r="X137" s="103"/>
      <c r="Y137" s="6">
        <v>43036.291463807873</v>
      </c>
      <c r="Z137" s="9" t="s">
        <v>582</v>
      </c>
      <c r="AA137" s="6"/>
    </row>
    <row r="138" spans="1:27" s="9" customFormat="1" x14ac:dyDescent="0.3">
      <c r="A138" s="8">
        <v>137</v>
      </c>
      <c r="B138" s="9">
        <v>201702844</v>
      </c>
      <c r="C138" s="9" t="s">
        <v>583</v>
      </c>
      <c r="D138" s="9" t="s">
        <v>398</v>
      </c>
      <c r="E138" s="9">
        <v>598</v>
      </c>
      <c r="F138" s="9" t="s">
        <v>8</v>
      </c>
      <c r="G138" s="6">
        <v>42847</v>
      </c>
      <c r="H138" s="10" t="s">
        <v>9</v>
      </c>
      <c r="I138" s="9" t="s">
        <v>10</v>
      </c>
      <c r="J138" s="6">
        <v>43037.679295289352</v>
      </c>
      <c r="K138" s="7">
        <f t="shared" si="2"/>
        <v>43037</v>
      </c>
      <c r="L138" s="40" t="s">
        <v>445</v>
      </c>
      <c r="M138" s="41"/>
      <c r="N138" s="42"/>
      <c r="O138" s="1"/>
      <c r="P138" s="1"/>
      <c r="Q138" s="1"/>
      <c r="R138" s="1"/>
      <c r="S138" s="1"/>
      <c r="T138" s="102"/>
      <c r="U138" s="103"/>
      <c r="V138" s="103"/>
      <c r="W138" s="103"/>
      <c r="X138" s="103"/>
      <c r="Y138" s="6">
        <v>43037.650583483795</v>
      </c>
      <c r="Z138" s="9" t="s">
        <v>584</v>
      </c>
      <c r="AA138" s="6"/>
    </row>
    <row r="139" spans="1:27" s="9" customFormat="1" x14ac:dyDescent="0.3">
      <c r="A139" s="8">
        <v>138</v>
      </c>
      <c r="B139" s="9">
        <v>201702846</v>
      </c>
      <c r="C139" s="9" t="s">
        <v>585</v>
      </c>
      <c r="D139" s="9" t="s">
        <v>586</v>
      </c>
      <c r="E139" s="9">
        <v>130</v>
      </c>
      <c r="F139" s="9" t="s">
        <v>36</v>
      </c>
      <c r="G139" s="6">
        <v>39760</v>
      </c>
      <c r="H139" s="10" t="s">
        <v>9</v>
      </c>
      <c r="I139" s="9" t="s">
        <v>10</v>
      </c>
      <c r="J139" s="6">
        <v>43049.426856562503</v>
      </c>
      <c r="K139" s="7">
        <f t="shared" si="2"/>
        <v>43049</v>
      </c>
      <c r="L139" s="40">
        <v>2170</v>
      </c>
      <c r="M139" s="41"/>
      <c r="N139" s="42" t="s">
        <v>587</v>
      </c>
      <c r="O139" s="1">
        <v>26</v>
      </c>
      <c r="P139" s="1"/>
      <c r="Q139" s="1"/>
      <c r="R139" s="1"/>
      <c r="S139" s="1"/>
      <c r="T139" s="102">
        <v>26</v>
      </c>
      <c r="U139" s="103"/>
      <c r="V139" s="103"/>
      <c r="W139" s="103"/>
      <c r="X139" s="103"/>
      <c r="Y139" s="6">
        <v>43049.831601620368</v>
      </c>
      <c r="Z139" s="9" t="s">
        <v>588</v>
      </c>
      <c r="AA139" s="6"/>
    </row>
    <row r="140" spans="1:27" s="9" customFormat="1" x14ac:dyDescent="0.3">
      <c r="A140" s="8">
        <v>139</v>
      </c>
      <c r="B140" s="9">
        <v>201702847</v>
      </c>
      <c r="C140" s="9" t="s">
        <v>249</v>
      </c>
      <c r="D140" s="9" t="s">
        <v>589</v>
      </c>
      <c r="E140" s="9">
        <v>499</v>
      </c>
      <c r="F140" s="9" t="s">
        <v>40</v>
      </c>
      <c r="G140" s="6">
        <v>42671</v>
      </c>
      <c r="H140" s="10" t="s">
        <v>15</v>
      </c>
      <c r="I140" s="9" t="s">
        <v>16</v>
      </c>
      <c r="J140" s="6">
        <v>43037.052374039355</v>
      </c>
      <c r="K140" s="7">
        <f t="shared" si="2"/>
        <v>43037</v>
      </c>
      <c r="L140" s="40">
        <v>2020</v>
      </c>
      <c r="M140" s="41"/>
      <c r="N140" s="42" t="s">
        <v>590</v>
      </c>
      <c r="O140" s="1">
        <v>5</v>
      </c>
      <c r="P140" s="1">
        <v>6</v>
      </c>
      <c r="Q140" s="1"/>
      <c r="R140" s="1"/>
      <c r="S140" s="1"/>
      <c r="T140" s="102">
        <v>5</v>
      </c>
      <c r="U140" s="103">
        <v>6</v>
      </c>
      <c r="V140" s="103"/>
      <c r="W140" s="103"/>
      <c r="X140" s="103"/>
      <c r="Y140" s="6">
        <v>43037.761031516202</v>
      </c>
      <c r="Z140" s="9" t="s">
        <v>591</v>
      </c>
      <c r="AA140" s="6"/>
    </row>
    <row r="141" spans="1:27" s="9" customFormat="1" x14ac:dyDescent="0.3">
      <c r="A141" s="8">
        <v>140</v>
      </c>
      <c r="B141" s="9">
        <v>201702848</v>
      </c>
      <c r="C141" s="9" t="s">
        <v>249</v>
      </c>
      <c r="D141" s="9" t="s">
        <v>592</v>
      </c>
      <c r="E141" s="9">
        <v>499</v>
      </c>
      <c r="F141" s="9" t="s">
        <v>40</v>
      </c>
      <c r="G141" s="6">
        <v>42671</v>
      </c>
      <c r="H141" s="10" t="s">
        <v>9</v>
      </c>
      <c r="I141" s="9" t="s">
        <v>10</v>
      </c>
      <c r="J141" s="6">
        <v>43037.572712002315</v>
      </c>
      <c r="K141" s="7">
        <f t="shared" si="2"/>
        <v>43037</v>
      </c>
      <c r="L141" s="40">
        <v>2020</v>
      </c>
      <c r="M141" s="41"/>
      <c r="N141" s="42" t="s">
        <v>593</v>
      </c>
      <c r="O141" s="1">
        <v>6</v>
      </c>
      <c r="P141" s="1"/>
      <c r="Q141" s="1"/>
      <c r="R141" s="1"/>
      <c r="S141" s="1"/>
      <c r="T141" s="102">
        <v>6</v>
      </c>
      <c r="U141" s="103"/>
      <c r="V141" s="103"/>
      <c r="W141" s="103"/>
      <c r="X141" s="103"/>
      <c r="Y141" s="6">
        <v>43037.838817743053</v>
      </c>
      <c r="Z141" s="9" t="s">
        <v>594</v>
      </c>
      <c r="AA141" s="6"/>
    </row>
    <row r="142" spans="1:27" s="9" customFormat="1" x14ac:dyDescent="0.3">
      <c r="A142" s="8">
        <v>141</v>
      </c>
      <c r="B142" s="9">
        <v>201702849</v>
      </c>
      <c r="C142" s="9" t="s">
        <v>595</v>
      </c>
      <c r="D142" s="9" t="s">
        <v>596</v>
      </c>
      <c r="E142" s="9">
        <v>598</v>
      </c>
      <c r="F142" s="9" t="s">
        <v>8</v>
      </c>
      <c r="G142" s="6" t="s">
        <v>51</v>
      </c>
      <c r="H142" s="10" t="s">
        <v>9</v>
      </c>
      <c r="I142" s="9" t="s">
        <v>10</v>
      </c>
      <c r="J142" s="6">
        <v>43037.066388692132</v>
      </c>
      <c r="K142" s="7">
        <f t="shared" si="2"/>
        <v>43037</v>
      </c>
      <c r="L142" s="40">
        <v>2170</v>
      </c>
      <c r="M142" s="41" t="s">
        <v>597</v>
      </c>
      <c r="N142" s="42" t="s">
        <v>598</v>
      </c>
      <c r="O142" s="1">
        <v>1</v>
      </c>
      <c r="P142" s="1"/>
      <c r="Q142" s="1"/>
      <c r="R142" s="1"/>
      <c r="S142" s="1"/>
      <c r="T142" s="111">
        <v>101</v>
      </c>
      <c r="U142" s="103"/>
      <c r="V142" s="103"/>
      <c r="W142" s="103"/>
      <c r="X142" s="103"/>
      <c r="Y142" s="6">
        <v>43037.043240509258</v>
      </c>
      <c r="Z142" s="9" t="s">
        <v>599</v>
      </c>
      <c r="AA142" s="6"/>
    </row>
    <row r="143" spans="1:27" s="9" customFormat="1" x14ac:dyDescent="0.3">
      <c r="A143" s="8">
        <v>142</v>
      </c>
      <c r="B143" s="9">
        <v>201702850</v>
      </c>
      <c r="C143" s="9" t="s">
        <v>600</v>
      </c>
      <c r="D143" s="9" t="s">
        <v>601</v>
      </c>
      <c r="E143" s="9">
        <v>205</v>
      </c>
      <c r="F143" s="9" t="s">
        <v>602</v>
      </c>
      <c r="G143" s="6">
        <v>41576</v>
      </c>
      <c r="H143" s="10" t="s">
        <v>15</v>
      </c>
      <c r="I143" s="9" t="s">
        <v>16</v>
      </c>
      <c r="J143" s="6">
        <v>43069.665585069444</v>
      </c>
      <c r="K143" s="7">
        <f t="shared" si="2"/>
        <v>43069</v>
      </c>
      <c r="L143" s="40" t="s">
        <v>603</v>
      </c>
      <c r="M143" s="41"/>
      <c r="N143" s="42"/>
      <c r="O143" s="1"/>
      <c r="P143" s="1"/>
      <c r="Q143" s="1"/>
      <c r="R143" s="1"/>
      <c r="S143" s="1"/>
      <c r="T143" s="102"/>
      <c r="U143" s="103"/>
      <c r="V143" s="103"/>
      <c r="W143" s="103"/>
      <c r="X143" s="103"/>
      <c r="Y143" s="6">
        <v>43069.665585069444</v>
      </c>
      <c r="Z143" s="9" t="s">
        <v>604</v>
      </c>
      <c r="AA143" s="6"/>
    </row>
    <row r="144" spans="1:27" s="9" customFormat="1" x14ac:dyDescent="0.3">
      <c r="A144" s="8">
        <v>143</v>
      </c>
      <c r="B144" s="9">
        <v>201702853</v>
      </c>
      <c r="C144" s="9" t="s">
        <v>605</v>
      </c>
      <c r="D144" s="9" t="s">
        <v>606</v>
      </c>
      <c r="E144" s="9">
        <v>119</v>
      </c>
      <c r="F144" s="9" t="s">
        <v>2</v>
      </c>
      <c r="G144" s="6">
        <v>42787</v>
      </c>
      <c r="H144" s="10" t="s">
        <v>15</v>
      </c>
      <c r="I144" s="9" t="s">
        <v>16</v>
      </c>
      <c r="J144" s="6">
        <v>43037.574706562496</v>
      </c>
      <c r="K144" s="7">
        <f t="shared" si="2"/>
        <v>43037</v>
      </c>
      <c r="L144" s="40">
        <v>2273</v>
      </c>
      <c r="M144" s="41"/>
      <c r="N144" s="42" t="s">
        <v>607</v>
      </c>
      <c r="O144" s="1">
        <v>4</v>
      </c>
      <c r="P144" s="1"/>
      <c r="Q144" s="1"/>
      <c r="R144" s="1"/>
      <c r="S144" s="1"/>
      <c r="T144" s="102">
        <v>4</v>
      </c>
      <c r="U144" s="103"/>
      <c r="V144" s="103"/>
      <c r="W144" s="103"/>
      <c r="X144" s="103"/>
      <c r="Y144" s="6">
        <v>43037.565768055552</v>
      </c>
      <c r="Z144" s="9" t="s">
        <v>608</v>
      </c>
      <c r="AA144" s="6"/>
    </row>
    <row r="145" spans="1:29" s="9" customFormat="1" x14ac:dyDescent="0.3">
      <c r="A145" s="8">
        <v>144</v>
      </c>
      <c r="B145" s="9">
        <v>201702868</v>
      </c>
      <c r="C145" s="9" t="s">
        <v>600</v>
      </c>
      <c r="D145" s="9" t="s">
        <v>609</v>
      </c>
      <c r="E145" s="9">
        <v>205</v>
      </c>
      <c r="F145" s="9" t="s">
        <v>602</v>
      </c>
      <c r="G145" s="6">
        <v>41577</v>
      </c>
      <c r="H145" s="10" t="s">
        <v>9</v>
      </c>
      <c r="I145" s="9" t="s">
        <v>10</v>
      </c>
      <c r="J145" s="6">
        <v>43069.667785219906</v>
      </c>
      <c r="K145" s="7">
        <f t="shared" si="2"/>
        <v>43069</v>
      </c>
      <c r="L145" s="40" t="s">
        <v>603</v>
      </c>
      <c r="M145" s="41"/>
      <c r="N145" s="42"/>
      <c r="O145" s="1"/>
      <c r="P145" s="1"/>
      <c r="Q145" s="1"/>
      <c r="R145" s="1"/>
      <c r="S145" s="1"/>
      <c r="T145" s="102"/>
      <c r="U145" s="103"/>
      <c r="V145" s="103"/>
      <c r="W145" s="103"/>
      <c r="X145" s="103"/>
      <c r="Y145" s="6">
        <v>43069.636719710645</v>
      </c>
      <c r="Z145" s="9" t="s">
        <v>610</v>
      </c>
      <c r="AA145" s="6"/>
    </row>
    <row r="146" spans="1:29" s="9" customFormat="1" x14ac:dyDescent="0.3">
      <c r="A146" s="8">
        <v>145</v>
      </c>
      <c r="B146" s="9">
        <v>201702870</v>
      </c>
      <c r="C146" s="9" t="s">
        <v>611</v>
      </c>
      <c r="D146" s="9" t="s">
        <v>612</v>
      </c>
      <c r="E146" s="9">
        <v>507</v>
      </c>
      <c r="F146" s="9" t="s">
        <v>71</v>
      </c>
      <c r="G146" s="6">
        <v>41634</v>
      </c>
      <c r="H146" s="10" t="s">
        <v>15</v>
      </c>
      <c r="I146" s="9" t="s">
        <v>16</v>
      </c>
      <c r="J146" s="6">
        <v>43044.668009872687</v>
      </c>
      <c r="K146" s="7">
        <f t="shared" si="2"/>
        <v>43044</v>
      </c>
      <c r="L146" s="40">
        <v>2032</v>
      </c>
      <c r="M146" s="41" t="s">
        <v>613</v>
      </c>
      <c r="N146" s="42" t="s">
        <v>614</v>
      </c>
      <c r="O146" s="1">
        <v>14</v>
      </c>
      <c r="P146" s="1"/>
      <c r="Q146" s="1"/>
      <c r="R146" s="1"/>
      <c r="S146" s="1"/>
      <c r="T146" s="102">
        <v>14</v>
      </c>
      <c r="U146" s="103"/>
      <c r="V146" s="103"/>
      <c r="W146" s="103"/>
      <c r="X146" s="103"/>
      <c r="Y146" s="6">
        <v>43044.633025891206</v>
      </c>
      <c r="Z146" s="9" t="s">
        <v>615</v>
      </c>
      <c r="AA146" s="6"/>
    </row>
    <row r="147" spans="1:29" s="9" customFormat="1" x14ac:dyDescent="0.3">
      <c r="A147" s="8">
        <v>146</v>
      </c>
      <c r="B147" s="9">
        <v>201702873</v>
      </c>
      <c r="C147" s="9" t="s">
        <v>616</v>
      </c>
      <c r="D147" s="9" t="s">
        <v>617</v>
      </c>
      <c r="E147" s="9">
        <v>125</v>
      </c>
      <c r="F147" s="9" t="s">
        <v>618</v>
      </c>
      <c r="G147" s="6">
        <v>41113</v>
      </c>
      <c r="H147" s="10" t="s">
        <v>15</v>
      </c>
      <c r="I147" s="9" t="s">
        <v>16</v>
      </c>
      <c r="J147" s="6">
        <v>43053.479894131946</v>
      </c>
      <c r="K147" s="7">
        <f t="shared" si="2"/>
        <v>43053</v>
      </c>
      <c r="L147" s="40" t="s">
        <v>603</v>
      </c>
      <c r="M147" s="41" t="s">
        <v>620</v>
      </c>
      <c r="N147" s="42" t="s">
        <v>547</v>
      </c>
      <c r="O147" s="1"/>
      <c r="P147" s="1"/>
      <c r="Q147" s="1"/>
      <c r="R147" s="1"/>
      <c r="S147" s="1"/>
      <c r="T147" s="102"/>
      <c r="U147" s="103"/>
      <c r="V147" s="103"/>
      <c r="W147" s="103"/>
      <c r="X147" s="103"/>
      <c r="Y147" s="6">
        <v>43053.471119675924</v>
      </c>
      <c r="Z147" s="9" t="s">
        <v>621</v>
      </c>
      <c r="AA147" s="6">
        <v>43053.762829513886</v>
      </c>
      <c r="AB147" s="9" t="s">
        <v>262</v>
      </c>
      <c r="AC147" s="9" t="s">
        <v>619</v>
      </c>
    </row>
    <row r="148" spans="1:29" s="9" customFormat="1" x14ac:dyDescent="0.3">
      <c r="A148" s="8">
        <v>147</v>
      </c>
      <c r="B148" s="9">
        <v>201702875</v>
      </c>
      <c r="C148" s="9" t="s">
        <v>415</v>
      </c>
      <c r="D148" s="9" t="s">
        <v>622</v>
      </c>
      <c r="E148" s="9">
        <v>512</v>
      </c>
      <c r="F148" s="9" t="s">
        <v>623</v>
      </c>
      <c r="G148" s="6">
        <v>42673</v>
      </c>
      <c r="H148" s="10" t="s">
        <v>3</v>
      </c>
      <c r="I148" s="9" t="s">
        <v>4</v>
      </c>
      <c r="J148" s="6">
        <v>43226.754309953707</v>
      </c>
      <c r="K148" s="7">
        <f t="shared" si="2"/>
        <v>43226</v>
      </c>
      <c r="L148" s="40" t="s">
        <v>603</v>
      </c>
      <c r="M148" s="41"/>
      <c r="N148" s="42" t="s">
        <v>547</v>
      </c>
      <c r="O148" s="1"/>
      <c r="P148" s="1"/>
      <c r="Q148" s="1"/>
      <c r="R148" s="1"/>
      <c r="S148" s="1"/>
      <c r="T148" s="102"/>
      <c r="U148" s="103"/>
      <c r="V148" s="103"/>
      <c r="W148" s="103"/>
      <c r="X148" s="103"/>
      <c r="Y148" s="6">
        <v>43226.705239895833</v>
      </c>
      <c r="Z148" s="9" t="s">
        <v>624</v>
      </c>
      <c r="AA148" s="6"/>
    </row>
    <row r="149" spans="1:29" s="9" customFormat="1" x14ac:dyDescent="0.3">
      <c r="A149" s="8">
        <v>148</v>
      </c>
      <c r="B149" s="9">
        <v>201702877</v>
      </c>
      <c r="C149" s="9" t="s">
        <v>625</v>
      </c>
      <c r="D149" s="9" t="s">
        <v>482</v>
      </c>
      <c r="E149" s="9">
        <v>126</v>
      </c>
      <c r="F149" s="9" t="s">
        <v>64</v>
      </c>
      <c r="G149" s="6">
        <v>40482</v>
      </c>
      <c r="H149" s="10" t="s">
        <v>15</v>
      </c>
      <c r="I149" s="9" t="s">
        <v>16</v>
      </c>
      <c r="J149" s="6">
        <v>43160.476602974537</v>
      </c>
      <c r="K149" s="7">
        <f t="shared" si="2"/>
        <v>43160</v>
      </c>
      <c r="L149" s="40" t="s">
        <v>445</v>
      </c>
      <c r="M149" s="41"/>
      <c r="N149" s="42"/>
      <c r="O149" s="1"/>
      <c r="P149" s="1"/>
      <c r="Q149" s="1"/>
      <c r="R149" s="1"/>
      <c r="S149" s="1"/>
      <c r="T149" s="102"/>
      <c r="U149" s="103"/>
      <c r="V149" s="103"/>
      <c r="W149" s="103"/>
      <c r="X149" s="103"/>
      <c r="Y149" s="6">
        <v>43160.476602974537</v>
      </c>
      <c r="Z149" s="9" t="s">
        <v>626</v>
      </c>
      <c r="AA149" s="6"/>
    </row>
    <row r="150" spans="1:29" s="9" customFormat="1" x14ac:dyDescent="0.3">
      <c r="A150" s="8">
        <v>149</v>
      </c>
      <c r="B150" s="9">
        <v>201702881</v>
      </c>
      <c r="C150" s="9" t="s">
        <v>627</v>
      </c>
      <c r="D150" s="9" t="s">
        <v>628</v>
      </c>
      <c r="E150" s="9">
        <v>598</v>
      </c>
      <c r="F150" s="9" t="s">
        <v>8</v>
      </c>
      <c r="G150" s="6">
        <v>42826</v>
      </c>
      <c r="H150" s="10" t="s">
        <v>9</v>
      </c>
      <c r="I150" s="9" t="s">
        <v>10</v>
      </c>
      <c r="J150" s="6">
        <v>43039.697625428242</v>
      </c>
      <c r="K150" s="7">
        <f t="shared" si="2"/>
        <v>43039</v>
      </c>
      <c r="L150" s="40">
        <v>2049</v>
      </c>
      <c r="M150" s="41"/>
      <c r="N150" s="42" t="s">
        <v>390</v>
      </c>
      <c r="O150" s="1">
        <v>1</v>
      </c>
      <c r="P150" s="1">
        <v>2</v>
      </c>
      <c r="Q150" s="1"/>
      <c r="R150" s="1"/>
      <c r="S150" s="1"/>
      <c r="T150" s="102">
        <v>1</v>
      </c>
      <c r="U150" s="103">
        <v>2</v>
      </c>
      <c r="V150" s="103"/>
      <c r="W150" s="103"/>
      <c r="X150" s="103"/>
      <c r="Y150" s="6">
        <v>43039.684242129631</v>
      </c>
      <c r="Z150" s="9" t="s">
        <v>629</v>
      </c>
      <c r="AA150" s="6"/>
    </row>
    <row r="151" spans="1:29" s="9" customFormat="1" x14ac:dyDescent="0.3">
      <c r="A151" s="8">
        <v>150</v>
      </c>
      <c r="B151" s="9">
        <v>201702883</v>
      </c>
      <c r="C151" s="9" t="s">
        <v>630</v>
      </c>
      <c r="D151" s="9" t="s">
        <v>631</v>
      </c>
      <c r="E151" s="9">
        <v>499</v>
      </c>
      <c r="F151" s="9" t="s">
        <v>40</v>
      </c>
      <c r="G151" s="6">
        <v>38291</v>
      </c>
      <c r="H151" s="10" t="s">
        <v>3</v>
      </c>
      <c r="I151" s="9" t="s">
        <v>4</v>
      </c>
      <c r="J151" s="6">
        <v>43041.787801006947</v>
      </c>
      <c r="K151" s="7">
        <f t="shared" si="2"/>
        <v>43041</v>
      </c>
      <c r="L151" s="40">
        <v>2001</v>
      </c>
      <c r="M151" s="41"/>
      <c r="N151" s="42" t="s">
        <v>632</v>
      </c>
      <c r="O151" s="1">
        <v>16</v>
      </c>
      <c r="P151" s="1"/>
      <c r="Q151" s="1"/>
      <c r="R151" s="1"/>
      <c r="S151" s="1"/>
      <c r="T151" s="111">
        <v>1601</v>
      </c>
      <c r="U151" s="103"/>
      <c r="V151" s="103"/>
      <c r="W151" s="103"/>
      <c r="X151" s="103"/>
      <c r="Y151" s="6">
        <v>43041.77122696759</v>
      </c>
      <c r="Z151" s="9" t="s">
        <v>633</v>
      </c>
      <c r="AA151" s="6">
        <v>43041.938211921297</v>
      </c>
      <c r="AB151" s="9" t="s">
        <v>262</v>
      </c>
      <c r="AC151" s="9" t="s">
        <v>619</v>
      </c>
    </row>
    <row r="152" spans="1:29" s="9" customFormat="1" x14ac:dyDescent="0.3">
      <c r="A152" s="8">
        <v>151</v>
      </c>
      <c r="B152" s="9">
        <v>201702886</v>
      </c>
      <c r="C152" s="9" t="s">
        <v>634</v>
      </c>
      <c r="D152" s="9" t="s">
        <v>635</v>
      </c>
      <c r="E152" s="9">
        <v>91</v>
      </c>
      <c r="F152" s="9" t="s">
        <v>636</v>
      </c>
      <c r="G152" s="6">
        <v>37632</v>
      </c>
      <c r="H152" s="10" t="s">
        <v>9</v>
      </c>
      <c r="I152" s="9" t="s">
        <v>10</v>
      </c>
      <c r="J152" s="6">
        <v>43041.475112037035</v>
      </c>
      <c r="K152" s="7">
        <f t="shared" si="2"/>
        <v>43041</v>
      </c>
      <c r="L152" s="40">
        <v>2087</v>
      </c>
      <c r="M152" s="41"/>
      <c r="N152" s="42" t="s">
        <v>637</v>
      </c>
      <c r="O152" s="1">
        <v>21</v>
      </c>
      <c r="P152" s="1">
        <v>1</v>
      </c>
      <c r="Q152" s="1"/>
      <c r="R152" s="1"/>
      <c r="S152" s="1"/>
      <c r="T152" s="102">
        <v>21</v>
      </c>
      <c r="U152" s="103">
        <v>1</v>
      </c>
      <c r="V152" s="103"/>
      <c r="W152" s="103"/>
      <c r="X152" s="103"/>
      <c r="Y152" s="6">
        <v>43041.322616585647</v>
      </c>
      <c r="Z152" s="9" t="s">
        <v>638</v>
      </c>
      <c r="AA152" s="6"/>
    </row>
    <row r="153" spans="1:29" s="9" customFormat="1" x14ac:dyDescent="0.3">
      <c r="A153" s="8">
        <v>152</v>
      </c>
      <c r="B153" s="9">
        <v>201702888</v>
      </c>
      <c r="C153" s="9" t="s">
        <v>639</v>
      </c>
      <c r="D153" s="9" t="s">
        <v>640</v>
      </c>
      <c r="E153" s="9">
        <v>599</v>
      </c>
      <c r="F153" s="9" t="s">
        <v>40</v>
      </c>
      <c r="G153" s="6">
        <v>39753</v>
      </c>
      <c r="H153" s="10" t="s">
        <v>9</v>
      </c>
      <c r="I153" s="9" t="s">
        <v>10</v>
      </c>
      <c r="J153" s="6">
        <v>43040.681877974537</v>
      </c>
      <c r="K153" s="7">
        <f t="shared" si="2"/>
        <v>43040</v>
      </c>
      <c r="L153" s="40">
        <v>2063</v>
      </c>
      <c r="M153" s="41"/>
      <c r="N153" s="42" t="s">
        <v>641</v>
      </c>
      <c r="O153" s="1">
        <v>42</v>
      </c>
      <c r="P153" s="1"/>
      <c r="Q153" s="1"/>
      <c r="R153" s="1"/>
      <c r="S153" s="1"/>
      <c r="T153" s="111">
        <v>4201</v>
      </c>
      <c r="U153" s="103"/>
      <c r="V153" s="103"/>
      <c r="W153" s="103"/>
      <c r="X153" s="103"/>
      <c r="Y153" s="6">
        <v>43040.588783101855</v>
      </c>
      <c r="Z153" s="9" t="s">
        <v>642</v>
      </c>
      <c r="AA153" s="6"/>
    </row>
    <row r="154" spans="1:29" s="9" customFormat="1" x14ac:dyDescent="0.3">
      <c r="A154" s="8">
        <v>153</v>
      </c>
      <c r="B154" s="9">
        <v>201702889</v>
      </c>
      <c r="C154" s="9" t="s">
        <v>643</v>
      </c>
      <c r="D154" s="9" t="s">
        <v>644</v>
      </c>
      <c r="E154" s="9">
        <v>538</v>
      </c>
      <c r="F154" s="9" t="s">
        <v>105</v>
      </c>
      <c r="G154" s="6">
        <v>37562</v>
      </c>
      <c r="H154" s="10" t="s">
        <v>9</v>
      </c>
      <c r="I154" s="9" t="s">
        <v>10</v>
      </c>
      <c r="J154" s="6">
        <v>43040.684004085648</v>
      </c>
      <c r="K154" s="7">
        <f t="shared" si="2"/>
        <v>43040</v>
      </c>
      <c r="L154" s="40">
        <v>2137</v>
      </c>
      <c r="M154" s="41"/>
      <c r="N154" s="42" t="s">
        <v>645</v>
      </c>
      <c r="O154" s="1">
        <v>41</v>
      </c>
      <c r="P154" s="1"/>
      <c r="Q154" s="1"/>
      <c r="R154" s="1"/>
      <c r="S154" s="1"/>
      <c r="T154" s="102">
        <v>41</v>
      </c>
      <c r="U154" s="103"/>
      <c r="V154" s="103"/>
      <c r="W154" s="103"/>
      <c r="X154" s="103"/>
      <c r="Y154" s="6">
        <v>43040.668827777779</v>
      </c>
      <c r="Z154" s="9" t="s">
        <v>646</v>
      </c>
      <c r="AA154" s="6"/>
    </row>
    <row r="155" spans="1:29" s="9" customFormat="1" x14ac:dyDescent="0.3">
      <c r="A155" s="8">
        <v>154</v>
      </c>
      <c r="B155" s="9">
        <v>201702890</v>
      </c>
      <c r="C155" s="9" t="s">
        <v>647</v>
      </c>
      <c r="D155" s="9" t="s">
        <v>648</v>
      </c>
      <c r="E155" s="9" t="s">
        <v>51</v>
      </c>
      <c r="F155" s="9" t="s">
        <v>51</v>
      </c>
      <c r="G155" s="6">
        <v>43000</v>
      </c>
      <c r="H155" s="10" t="s">
        <v>3</v>
      </c>
      <c r="I155" s="9" t="s">
        <v>4</v>
      </c>
      <c r="J155" s="6">
        <v>43044.649938738425</v>
      </c>
      <c r="K155" s="7">
        <f t="shared" si="2"/>
        <v>43044</v>
      </c>
      <c r="L155" s="40">
        <v>2049</v>
      </c>
      <c r="M155" s="41"/>
      <c r="N155" s="42" t="s">
        <v>637</v>
      </c>
      <c r="O155" s="1">
        <v>21</v>
      </c>
      <c r="P155" s="1">
        <v>1</v>
      </c>
      <c r="Q155" s="1"/>
      <c r="R155" s="1"/>
      <c r="S155" s="1"/>
      <c r="T155" s="102">
        <v>21</v>
      </c>
      <c r="U155" s="103">
        <v>1</v>
      </c>
      <c r="V155" s="103"/>
      <c r="W155" s="103"/>
      <c r="X155" s="103"/>
      <c r="Y155" s="6">
        <v>43044.63343923611</v>
      </c>
      <c r="Z155" s="9" t="s">
        <v>649</v>
      </c>
      <c r="AA155" s="6"/>
    </row>
    <row r="156" spans="1:29" s="9" customFormat="1" x14ac:dyDescent="0.3">
      <c r="A156" s="8">
        <v>155</v>
      </c>
      <c r="B156" s="9">
        <v>201702900</v>
      </c>
      <c r="C156" s="9" t="s">
        <v>650</v>
      </c>
      <c r="D156" s="9" t="s">
        <v>651</v>
      </c>
      <c r="E156" s="9">
        <v>499</v>
      </c>
      <c r="F156" s="9" t="s">
        <v>40</v>
      </c>
      <c r="G156" s="6">
        <v>39024</v>
      </c>
      <c r="H156" s="10" t="s">
        <v>15</v>
      </c>
      <c r="I156" s="9" t="s">
        <v>16</v>
      </c>
      <c r="J156" s="6">
        <v>43042.503783414351</v>
      </c>
      <c r="K156" s="7">
        <f t="shared" si="2"/>
        <v>43042</v>
      </c>
      <c r="L156" s="40">
        <v>2277</v>
      </c>
      <c r="M156" s="41"/>
      <c r="N156" s="42" t="s">
        <v>652</v>
      </c>
      <c r="O156" s="1">
        <v>21</v>
      </c>
      <c r="P156" s="1">
        <v>27</v>
      </c>
      <c r="Q156" s="1"/>
      <c r="R156" s="1"/>
      <c r="S156" s="1"/>
      <c r="T156" s="102">
        <v>21</v>
      </c>
      <c r="U156" s="103">
        <v>27</v>
      </c>
      <c r="V156" s="103"/>
      <c r="W156" s="103"/>
      <c r="X156" s="103"/>
      <c r="Y156" s="6">
        <v>43042.500022453707</v>
      </c>
      <c r="Z156" s="9" t="s">
        <v>653</v>
      </c>
      <c r="AA156" s="6"/>
    </row>
    <row r="157" spans="1:29" s="9" customFormat="1" x14ac:dyDescent="0.3">
      <c r="A157" s="8">
        <v>156</v>
      </c>
      <c r="B157" s="9">
        <v>201702905</v>
      </c>
      <c r="C157" s="9" t="s">
        <v>654</v>
      </c>
      <c r="D157" s="9" t="s">
        <v>655</v>
      </c>
      <c r="E157" s="9">
        <v>131</v>
      </c>
      <c r="F157" s="9" t="s">
        <v>24</v>
      </c>
      <c r="G157" s="6">
        <v>41800</v>
      </c>
      <c r="H157" s="10" t="s">
        <v>3</v>
      </c>
      <c r="I157" s="9" t="s">
        <v>4</v>
      </c>
      <c r="J157" s="6">
        <v>43043.694761307874</v>
      </c>
      <c r="K157" s="7">
        <f t="shared" si="2"/>
        <v>43043</v>
      </c>
      <c r="L157" s="40">
        <v>2238</v>
      </c>
      <c r="M157" s="41"/>
      <c r="N157" s="42" t="s">
        <v>658</v>
      </c>
      <c r="O157" s="1">
        <v>8</v>
      </c>
      <c r="P157" s="1"/>
      <c r="Q157" s="1"/>
      <c r="R157" s="1"/>
      <c r="S157" s="1"/>
      <c r="T157" s="102">
        <v>8</v>
      </c>
      <c r="U157" s="103"/>
      <c r="V157" s="103"/>
      <c r="W157" s="103"/>
      <c r="X157" s="103"/>
      <c r="Y157" s="6">
        <v>43043.536001851855</v>
      </c>
      <c r="Z157" s="9" t="s">
        <v>659</v>
      </c>
      <c r="AA157" s="6">
        <v>43043.705334803242</v>
      </c>
      <c r="AB157" s="9" t="s">
        <v>656</v>
      </c>
      <c r="AC157" s="9" t="s">
        <v>657</v>
      </c>
    </row>
    <row r="158" spans="1:29" s="9" customFormat="1" x14ac:dyDescent="0.3">
      <c r="A158" s="8">
        <v>157</v>
      </c>
      <c r="B158" s="9">
        <v>201702906</v>
      </c>
      <c r="C158" s="9" t="s">
        <v>660</v>
      </c>
      <c r="D158" s="9" t="s">
        <v>661</v>
      </c>
      <c r="E158" s="9">
        <v>107</v>
      </c>
      <c r="F158" s="9" t="s">
        <v>44</v>
      </c>
      <c r="G158" s="6">
        <v>38660</v>
      </c>
      <c r="H158" s="10" t="s">
        <v>9</v>
      </c>
      <c r="I158" s="9" t="s">
        <v>10</v>
      </c>
      <c r="J158" s="6">
        <v>43044.658402858797</v>
      </c>
      <c r="K158" s="7">
        <f t="shared" si="2"/>
        <v>43044</v>
      </c>
      <c r="L158" s="40">
        <v>2248</v>
      </c>
      <c r="M158" s="41" t="s">
        <v>662</v>
      </c>
      <c r="N158" s="42" t="s">
        <v>405</v>
      </c>
      <c r="O158" s="1">
        <v>21</v>
      </c>
      <c r="P158" s="1"/>
      <c r="Q158" s="1"/>
      <c r="R158" s="1"/>
      <c r="S158" s="1"/>
      <c r="T158" s="102">
        <v>21</v>
      </c>
      <c r="U158" s="103"/>
      <c r="V158" s="103"/>
      <c r="W158" s="103"/>
      <c r="X158" s="103"/>
      <c r="Y158" s="6">
        <v>43044.658402858797</v>
      </c>
      <c r="Z158" s="9" t="s">
        <v>663</v>
      </c>
      <c r="AA158" s="6"/>
    </row>
    <row r="159" spans="1:29" s="9" customFormat="1" x14ac:dyDescent="0.3">
      <c r="A159" s="8">
        <v>158</v>
      </c>
      <c r="B159" s="9">
        <v>201702909</v>
      </c>
      <c r="C159" s="9" t="s">
        <v>664</v>
      </c>
      <c r="D159" s="9" t="s">
        <v>665</v>
      </c>
      <c r="E159" s="9">
        <v>119</v>
      </c>
      <c r="F159" s="9" t="s">
        <v>2</v>
      </c>
      <c r="G159" s="6">
        <v>42822</v>
      </c>
      <c r="H159" s="10" t="s">
        <v>52</v>
      </c>
      <c r="I159" s="9" t="s">
        <v>53</v>
      </c>
      <c r="J159" s="6">
        <v>43043.55305949074</v>
      </c>
      <c r="K159" s="7">
        <f t="shared" si="2"/>
        <v>43043</v>
      </c>
      <c r="L159" s="40">
        <v>2193</v>
      </c>
      <c r="M159" s="41"/>
      <c r="N159" s="42" t="s">
        <v>490</v>
      </c>
      <c r="O159" s="1">
        <v>23</v>
      </c>
      <c r="P159" s="1"/>
      <c r="Q159" s="1"/>
      <c r="R159" s="1"/>
      <c r="S159" s="1"/>
      <c r="T159" s="102">
        <v>23</v>
      </c>
      <c r="U159" s="103"/>
      <c r="V159" s="103"/>
      <c r="W159" s="103"/>
      <c r="X159" s="103"/>
      <c r="Y159" s="6">
        <v>43043.536534803243</v>
      </c>
      <c r="Z159" s="9" t="s">
        <v>666</v>
      </c>
      <c r="AA159" s="6"/>
    </row>
    <row r="160" spans="1:29" s="9" customFormat="1" x14ac:dyDescent="0.3">
      <c r="A160" s="8">
        <v>159</v>
      </c>
      <c r="B160" s="9">
        <v>201702914</v>
      </c>
      <c r="C160" s="9" t="s">
        <v>667</v>
      </c>
      <c r="D160" s="9" t="s">
        <v>668</v>
      </c>
      <c r="E160" s="9">
        <v>107</v>
      </c>
      <c r="F160" s="9" t="s">
        <v>44</v>
      </c>
      <c r="G160" s="6">
        <v>40179</v>
      </c>
      <c r="H160" s="10" t="s">
        <v>52</v>
      </c>
      <c r="I160" s="9" t="s">
        <v>53</v>
      </c>
      <c r="J160" s="6">
        <v>43044.811819710645</v>
      </c>
      <c r="K160" s="7">
        <f t="shared" si="2"/>
        <v>43044</v>
      </c>
      <c r="L160" s="40">
        <v>2248</v>
      </c>
      <c r="M160" s="41"/>
      <c r="N160" s="42" t="s">
        <v>669</v>
      </c>
      <c r="O160" s="1">
        <v>11</v>
      </c>
      <c r="P160" s="1"/>
      <c r="Q160" s="1"/>
      <c r="R160" s="1"/>
      <c r="S160" s="1"/>
      <c r="T160" s="102">
        <v>11</v>
      </c>
      <c r="U160" s="103"/>
      <c r="V160" s="103"/>
      <c r="W160" s="103"/>
      <c r="X160" s="103"/>
      <c r="Y160" s="6">
        <v>43044.755848182867</v>
      </c>
      <c r="Z160" s="9" t="s">
        <v>670</v>
      </c>
      <c r="AA160" s="6"/>
    </row>
    <row r="161" spans="1:29" s="9" customFormat="1" x14ac:dyDescent="0.3">
      <c r="A161" s="8">
        <v>160</v>
      </c>
      <c r="B161" s="9">
        <v>201702917</v>
      </c>
      <c r="C161" s="9" t="s">
        <v>671</v>
      </c>
      <c r="D161" s="9" t="s">
        <v>672</v>
      </c>
      <c r="E161" s="9">
        <v>531</v>
      </c>
      <c r="F161" s="9" t="s">
        <v>14</v>
      </c>
      <c r="G161" s="6">
        <v>42920</v>
      </c>
      <c r="H161" s="10" t="s">
        <v>52</v>
      </c>
      <c r="I161" s="9" t="s">
        <v>53</v>
      </c>
      <c r="J161" s="6">
        <v>43099.521950381946</v>
      </c>
      <c r="K161" s="7">
        <f t="shared" si="2"/>
        <v>43099</v>
      </c>
      <c r="L161" s="40">
        <v>2267</v>
      </c>
      <c r="M161" s="41" t="s">
        <v>673</v>
      </c>
      <c r="N161" s="42" t="s">
        <v>405</v>
      </c>
      <c r="O161" s="1">
        <v>21</v>
      </c>
      <c r="P161" s="1"/>
      <c r="Q161" s="1"/>
      <c r="R161" s="1"/>
      <c r="S161" s="1"/>
      <c r="T161" s="102">
        <v>21</v>
      </c>
      <c r="U161" s="103"/>
      <c r="V161" s="103"/>
      <c r="W161" s="103"/>
      <c r="X161" s="103"/>
      <c r="Y161" s="6">
        <v>43099.505400497685</v>
      </c>
      <c r="Z161" s="9" t="s">
        <v>674</v>
      </c>
      <c r="AA161" s="6"/>
    </row>
    <row r="162" spans="1:29" s="9" customFormat="1" x14ac:dyDescent="0.3">
      <c r="A162" s="8">
        <v>161</v>
      </c>
      <c r="B162" s="9">
        <v>201702918</v>
      </c>
      <c r="C162" s="9" t="s">
        <v>675</v>
      </c>
      <c r="D162" s="9" t="s">
        <v>676</v>
      </c>
      <c r="E162" s="9">
        <v>499</v>
      </c>
      <c r="F162" s="9" t="s">
        <v>40</v>
      </c>
      <c r="G162" s="6">
        <v>42819</v>
      </c>
      <c r="H162" s="10" t="s">
        <v>15</v>
      </c>
      <c r="I162" s="9" t="s">
        <v>16</v>
      </c>
      <c r="J162" s="6">
        <v>43043.806583912039</v>
      </c>
      <c r="K162" s="7">
        <f t="shared" si="2"/>
        <v>43043</v>
      </c>
      <c r="L162" s="40">
        <v>2213</v>
      </c>
      <c r="M162" s="41"/>
      <c r="N162" s="42" t="s">
        <v>677</v>
      </c>
      <c r="O162" s="1">
        <v>22212</v>
      </c>
      <c r="P162" s="1">
        <v>45</v>
      </c>
      <c r="Q162" s="1"/>
      <c r="R162" s="1"/>
      <c r="S162" s="1"/>
      <c r="T162" s="111">
        <v>222</v>
      </c>
      <c r="U162" s="103">
        <v>45</v>
      </c>
      <c r="V162" s="103"/>
      <c r="W162" s="103"/>
      <c r="X162" s="103"/>
      <c r="Y162" s="6">
        <v>43043.759123263888</v>
      </c>
      <c r="Z162" s="9" t="s">
        <v>678</v>
      </c>
      <c r="AA162" s="6"/>
    </row>
    <row r="163" spans="1:29" s="9" customFormat="1" x14ac:dyDescent="0.3">
      <c r="A163" s="8">
        <v>162</v>
      </c>
      <c r="B163" s="9">
        <v>201702919</v>
      </c>
      <c r="C163" s="9" t="s">
        <v>679</v>
      </c>
      <c r="D163" s="9" t="s">
        <v>680</v>
      </c>
      <c r="E163" s="9">
        <v>598</v>
      </c>
      <c r="F163" s="9" t="s">
        <v>8</v>
      </c>
      <c r="G163" s="6">
        <v>42920</v>
      </c>
      <c r="H163" s="10" t="s">
        <v>15</v>
      </c>
      <c r="I163" s="9" t="s">
        <v>16</v>
      </c>
      <c r="J163" s="6">
        <v>43058.646911770833</v>
      </c>
      <c r="K163" s="7">
        <f t="shared" si="2"/>
        <v>43058</v>
      </c>
      <c r="L163" s="40">
        <v>2043</v>
      </c>
      <c r="M163" s="41"/>
      <c r="N163" s="42" t="s">
        <v>390</v>
      </c>
      <c r="O163" s="1">
        <v>1</v>
      </c>
      <c r="P163" s="1">
        <v>2</v>
      </c>
      <c r="Q163" s="1"/>
      <c r="R163" s="1"/>
      <c r="S163" s="1"/>
      <c r="T163" s="102">
        <v>1</v>
      </c>
      <c r="U163" s="103">
        <v>2</v>
      </c>
      <c r="V163" s="103"/>
      <c r="W163" s="103"/>
      <c r="X163" s="103"/>
      <c r="Y163" s="6">
        <v>43058.642604513887</v>
      </c>
      <c r="Z163" s="9" t="s">
        <v>681</v>
      </c>
      <c r="AA163" s="6"/>
    </row>
    <row r="164" spans="1:29" s="9" customFormat="1" x14ac:dyDescent="0.3">
      <c r="A164" s="8">
        <v>163</v>
      </c>
      <c r="B164" s="9">
        <v>201702922</v>
      </c>
      <c r="C164" s="9" t="s">
        <v>682</v>
      </c>
      <c r="D164" s="9" t="s">
        <v>683</v>
      </c>
      <c r="E164" s="9">
        <v>107</v>
      </c>
      <c r="F164" s="9" t="s">
        <v>44</v>
      </c>
      <c r="G164" s="6">
        <v>38296</v>
      </c>
      <c r="H164" s="10" t="s">
        <v>15</v>
      </c>
      <c r="I164" s="9" t="s">
        <v>16</v>
      </c>
      <c r="J164" s="6">
        <v>43045.755889236112</v>
      </c>
      <c r="K164" s="7">
        <f t="shared" si="2"/>
        <v>43045</v>
      </c>
      <c r="L164" s="40">
        <v>2001</v>
      </c>
      <c r="M164" s="41"/>
      <c r="N164" s="42" t="s">
        <v>590</v>
      </c>
      <c r="O164" s="1">
        <v>5</v>
      </c>
      <c r="P164" s="1">
        <v>6</v>
      </c>
      <c r="Q164" s="1"/>
      <c r="R164" s="1"/>
      <c r="S164" s="1"/>
      <c r="T164" s="102">
        <v>5</v>
      </c>
      <c r="U164" s="103">
        <v>6</v>
      </c>
      <c r="V164" s="103"/>
      <c r="W164" s="103"/>
      <c r="X164" s="103"/>
      <c r="Y164" s="6">
        <v>43045.755889236112</v>
      </c>
      <c r="Z164" s="9" t="s">
        <v>684</v>
      </c>
      <c r="AA164" s="6"/>
    </row>
    <row r="165" spans="1:29" s="9" customFormat="1" x14ac:dyDescent="0.3">
      <c r="A165" s="8">
        <v>164</v>
      </c>
      <c r="B165" s="9">
        <v>201702927</v>
      </c>
      <c r="C165" s="9" t="s">
        <v>685</v>
      </c>
      <c r="D165" s="9" t="s">
        <v>686</v>
      </c>
      <c r="E165" s="9">
        <v>130</v>
      </c>
      <c r="F165" s="9" t="s">
        <v>36</v>
      </c>
      <c r="G165" s="6">
        <v>37565</v>
      </c>
      <c r="H165" s="10" t="s">
        <v>9</v>
      </c>
      <c r="I165" s="9" t="s">
        <v>10</v>
      </c>
      <c r="J165" s="6">
        <v>43247.64663333333</v>
      </c>
      <c r="K165" s="7">
        <f t="shared" si="2"/>
        <v>43247</v>
      </c>
      <c r="L165" s="40">
        <v>2084</v>
      </c>
      <c r="M165" s="41"/>
      <c r="N165" s="42" t="s">
        <v>687</v>
      </c>
      <c r="O165" s="1">
        <v>13</v>
      </c>
      <c r="P165" s="1"/>
      <c r="Q165" s="1"/>
      <c r="R165" s="1"/>
      <c r="S165" s="1"/>
      <c r="T165" s="102">
        <v>13</v>
      </c>
      <c r="U165" s="103"/>
      <c r="V165" s="103"/>
      <c r="W165" s="103"/>
      <c r="X165" s="103"/>
      <c r="Y165" s="6">
        <v>43247.628903356483</v>
      </c>
      <c r="Z165" s="9" t="s">
        <v>688</v>
      </c>
      <c r="AA165" s="6"/>
    </row>
    <row r="166" spans="1:29" s="9" customFormat="1" x14ac:dyDescent="0.3">
      <c r="A166" s="8">
        <v>165</v>
      </c>
      <c r="B166" s="9">
        <v>201702928</v>
      </c>
      <c r="C166" s="9" t="s">
        <v>689</v>
      </c>
      <c r="D166" s="9" t="s">
        <v>690</v>
      </c>
      <c r="E166" s="9">
        <v>309</v>
      </c>
      <c r="F166" s="9" t="s">
        <v>691</v>
      </c>
      <c r="G166" s="6">
        <v>38662</v>
      </c>
      <c r="H166" s="10" t="s">
        <v>15</v>
      </c>
      <c r="I166" s="9" t="s">
        <v>16</v>
      </c>
      <c r="J166" s="6">
        <v>43045.675959687498</v>
      </c>
      <c r="K166" s="7">
        <f t="shared" si="2"/>
        <v>43045</v>
      </c>
      <c r="L166" s="40">
        <v>2112</v>
      </c>
      <c r="M166" s="41"/>
      <c r="N166" s="42" t="s">
        <v>692</v>
      </c>
      <c r="O166" s="1">
        <v>8</v>
      </c>
      <c r="P166" s="1">
        <v>9</v>
      </c>
      <c r="Q166" s="1"/>
      <c r="R166" s="1"/>
      <c r="S166" s="1"/>
      <c r="T166" s="102">
        <v>8</v>
      </c>
      <c r="U166" s="112">
        <v>902</v>
      </c>
      <c r="V166" s="103"/>
      <c r="W166" s="103"/>
      <c r="X166" s="103"/>
      <c r="Y166" s="6">
        <v>43045.639175891207</v>
      </c>
      <c r="Z166" s="9" t="s">
        <v>693</v>
      </c>
      <c r="AA166" s="6"/>
    </row>
    <row r="167" spans="1:29" s="9" customFormat="1" x14ac:dyDescent="0.3">
      <c r="A167" s="8">
        <v>166</v>
      </c>
      <c r="B167" s="9">
        <v>201702932</v>
      </c>
      <c r="C167" s="9" t="s">
        <v>694</v>
      </c>
      <c r="D167" s="9" t="s">
        <v>695</v>
      </c>
      <c r="E167" s="9">
        <v>598</v>
      </c>
      <c r="F167" s="9" t="s">
        <v>8</v>
      </c>
      <c r="G167" s="6">
        <v>42680</v>
      </c>
      <c r="H167" s="10" t="s">
        <v>9</v>
      </c>
      <c r="I167" s="9" t="s">
        <v>10</v>
      </c>
      <c r="J167" s="6">
        <v>43046.416103587966</v>
      </c>
      <c r="K167" s="7">
        <f t="shared" si="2"/>
        <v>43046</v>
      </c>
      <c r="L167" s="40">
        <v>2027</v>
      </c>
      <c r="M167" s="41"/>
      <c r="N167" s="42" t="s">
        <v>696</v>
      </c>
      <c r="O167" s="1">
        <v>6</v>
      </c>
      <c r="P167" s="1">
        <v>41</v>
      </c>
      <c r="Q167" s="1"/>
      <c r="R167" s="1"/>
      <c r="S167" s="1"/>
      <c r="T167" s="102">
        <v>6</v>
      </c>
      <c r="U167" s="103">
        <v>41</v>
      </c>
      <c r="V167" s="103"/>
      <c r="W167" s="103"/>
      <c r="X167" s="103"/>
      <c r="Y167" s="6">
        <v>43046.341618206017</v>
      </c>
      <c r="Z167" s="9" t="s">
        <v>697</v>
      </c>
      <c r="AA167" s="6"/>
    </row>
    <row r="168" spans="1:29" s="9" customFormat="1" x14ac:dyDescent="0.3">
      <c r="A168" s="8">
        <v>167</v>
      </c>
      <c r="B168" s="9">
        <v>201702934</v>
      </c>
      <c r="C168" s="9" t="s">
        <v>698</v>
      </c>
      <c r="D168" s="9" t="s">
        <v>108</v>
      </c>
      <c r="E168" s="9">
        <v>119</v>
      </c>
      <c r="F168" s="9" t="s">
        <v>2</v>
      </c>
      <c r="G168" s="6">
        <v>40854</v>
      </c>
      <c r="H168" s="10" t="s">
        <v>15</v>
      </c>
      <c r="I168" s="9" t="s">
        <v>16</v>
      </c>
      <c r="J168" s="6">
        <v>43049.496987962964</v>
      </c>
      <c r="K168" s="7">
        <f t="shared" si="2"/>
        <v>43049</v>
      </c>
      <c r="L168" s="40">
        <v>2203</v>
      </c>
      <c r="M168" s="41"/>
      <c r="N168" s="42" t="s">
        <v>490</v>
      </c>
      <c r="O168" s="1">
        <v>23</v>
      </c>
      <c r="P168" s="1"/>
      <c r="Q168" s="1"/>
      <c r="R168" s="1"/>
      <c r="S168" s="1"/>
      <c r="T168" s="102">
        <v>23</v>
      </c>
      <c r="U168" s="103"/>
      <c r="V168" s="103"/>
      <c r="W168" s="103"/>
      <c r="X168" s="103"/>
      <c r="Y168" s="6">
        <v>43049.515090937501</v>
      </c>
      <c r="Z168" s="9" t="s">
        <v>699</v>
      </c>
      <c r="AA168" s="6"/>
    </row>
    <row r="169" spans="1:29" s="9" customFormat="1" x14ac:dyDescent="0.3">
      <c r="A169" s="8">
        <v>168</v>
      </c>
      <c r="B169" s="9">
        <v>201702935</v>
      </c>
      <c r="C169" s="9" t="s">
        <v>700</v>
      </c>
      <c r="D169" s="9" t="s">
        <v>550</v>
      </c>
      <c r="E169" s="9">
        <v>131</v>
      </c>
      <c r="F169" s="9" t="s">
        <v>24</v>
      </c>
      <c r="G169" s="6">
        <v>39639</v>
      </c>
      <c r="H169" s="10" t="s">
        <v>15</v>
      </c>
      <c r="I169" s="9" t="s">
        <v>16</v>
      </c>
      <c r="J169" s="6">
        <v>43046.481987534724</v>
      </c>
      <c r="K169" s="7">
        <f t="shared" si="2"/>
        <v>43046</v>
      </c>
      <c r="L169" s="40">
        <v>2046</v>
      </c>
      <c r="M169" s="41"/>
      <c r="N169" s="42" t="s">
        <v>701</v>
      </c>
      <c r="O169" s="1">
        <v>14</v>
      </c>
      <c r="P169" s="1"/>
      <c r="Q169" s="1"/>
      <c r="R169" s="1"/>
      <c r="S169" s="1"/>
      <c r="T169" s="102">
        <v>14</v>
      </c>
      <c r="U169" s="103"/>
      <c r="V169" s="103"/>
      <c r="W169" s="103"/>
      <c r="X169" s="103"/>
      <c r="Y169" s="6">
        <v>43046.460647800923</v>
      </c>
      <c r="Z169" s="9" t="s">
        <v>702</v>
      </c>
      <c r="AA169" s="6"/>
    </row>
    <row r="170" spans="1:29" s="9" customFormat="1" x14ac:dyDescent="0.3">
      <c r="A170" s="8">
        <v>169</v>
      </c>
      <c r="B170" s="9">
        <v>201702943</v>
      </c>
      <c r="C170" s="9" t="s">
        <v>703</v>
      </c>
      <c r="D170" s="9" t="s">
        <v>704</v>
      </c>
      <c r="E170" s="9">
        <v>131</v>
      </c>
      <c r="F170" s="9" t="s">
        <v>24</v>
      </c>
      <c r="G170" s="6">
        <v>35742</v>
      </c>
      <c r="H170" s="10" t="s">
        <v>52</v>
      </c>
      <c r="I170" s="9" t="s">
        <v>53</v>
      </c>
      <c r="J170" s="6">
        <v>43047.314492557867</v>
      </c>
      <c r="K170" s="7">
        <f t="shared" si="2"/>
        <v>43047</v>
      </c>
      <c r="L170" s="40">
        <v>2156</v>
      </c>
      <c r="M170" s="41"/>
      <c r="N170" s="42" t="s">
        <v>705</v>
      </c>
      <c r="O170" s="1">
        <v>41</v>
      </c>
      <c r="P170" s="1"/>
      <c r="Q170" s="1"/>
      <c r="R170" s="1"/>
      <c r="S170" s="1"/>
      <c r="T170" s="102">
        <v>41</v>
      </c>
      <c r="U170" s="103"/>
      <c r="V170" s="103"/>
      <c r="W170" s="103"/>
      <c r="X170" s="103"/>
      <c r="Y170" s="6">
        <v>43047.314480787034</v>
      </c>
      <c r="Z170" s="9" t="s">
        <v>706</v>
      </c>
      <c r="AA170" s="6"/>
    </row>
    <row r="171" spans="1:29" s="9" customFormat="1" x14ac:dyDescent="0.3">
      <c r="A171" s="8">
        <v>170</v>
      </c>
      <c r="B171" s="9">
        <v>201702945</v>
      </c>
      <c r="C171" s="9" t="s">
        <v>707</v>
      </c>
      <c r="D171" s="9" t="s">
        <v>708</v>
      </c>
      <c r="E171" s="9">
        <v>499</v>
      </c>
      <c r="F171" s="9" t="s">
        <v>40</v>
      </c>
      <c r="G171" s="6">
        <v>37203</v>
      </c>
      <c r="H171" s="10" t="s">
        <v>15</v>
      </c>
      <c r="I171" s="9" t="s">
        <v>16</v>
      </c>
      <c r="J171" s="6">
        <v>43047.523218287039</v>
      </c>
      <c r="K171" s="7">
        <f t="shared" si="2"/>
        <v>43047</v>
      </c>
      <c r="L171" s="40">
        <v>2070</v>
      </c>
      <c r="M171" s="41"/>
      <c r="N171" s="42" t="s">
        <v>709</v>
      </c>
      <c r="O171" s="1">
        <v>28</v>
      </c>
      <c r="P171" s="1">
        <v>21</v>
      </c>
      <c r="Q171" s="1"/>
      <c r="R171" s="1"/>
      <c r="S171" s="1"/>
      <c r="T171" s="102">
        <v>28</v>
      </c>
      <c r="U171" s="103">
        <v>21</v>
      </c>
      <c r="V171" s="103"/>
      <c r="W171" s="103"/>
      <c r="X171" s="103"/>
      <c r="Y171" s="6">
        <v>43047.492110960651</v>
      </c>
      <c r="Z171" s="9" t="s">
        <v>710</v>
      </c>
      <c r="AA171" s="6"/>
    </row>
    <row r="172" spans="1:29" s="9" customFormat="1" x14ac:dyDescent="0.3">
      <c r="A172" s="8">
        <v>171</v>
      </c>
      <c r="B172" s="9">
        <v>201702949</v>
      </c>
      <c r="C172" s="9" t="s">
        <v>249</v>
      </c>
      <c r="D172" s="9" t="s">
        <v>711</v>
      </c>
      <c r="E172" s="9">
        <v>598</v>
      </c>
      <c r="F172" s="9" t="s">
        <v>8</v>
      </c>
      <c r="G172" s="6">
        <v>42894</v>
      </c>
      <c r="H172" s="10" t="s">
        <v>9</v>
      </c>
      <c r="I172" s="9" t="s">
        <v>10</v>
      </c>
      <c r="J172" s="6">
        <v>43061.523597187501</v>
      </c>
      <c r="K172" s="7">
        <f t="shared" si="2"/>
        <v>43061</v>
      </c>
      <c r="L172" s="40" t="s">
        <v>445</v>
      </c>
      <c r="M172" s="41"/>
      <c r="N172" s="42"/>
      <c r="O172" s="1"/>
      <c r="P172" s="1"/>
      <c r="Q172" s="1"/>
      <c r="R172" s="1"/>
      <c r="S172" s="1"/>
      <c r="T172" s="102"/>
      <c r="U172" s="103"/>
      <c r="V172" s="103"/>
      <c r="W172" s="103"/>
      <c r="X172" s="103"/>
      <c r="Y172" s="6">
        <v>43061.488000775462</v>
      </c>
      <c r="Z172" s="9" t="s">
        <v>712</v>
      </c>
      <c r="AA172" s="6"/>
    </row>
    <row r="173" spans="1:29" s="9" customFormat="1" x14ac:dyDescent="0.3">
      <c r="A173" s="8">
        <v>172</v>
      </c>
      <c r="B173" s="9">
        <v>201702951</v>
      </c>
      <c r="C173" s="9" t="s">
        <v>713</v>
      </c>
      <c r="D173" s="9" t="s">
        <v>714</v>
      </c>
      <c r="E173" s="9">
        <v>119</v>
      </c>
      <c r="F173" s="9" t="s">
        <v>2</v>
      </c>
      <c r="G173" s="6">
        <v>40490</v>
      </c>
      <c r="H173" s="10" t="s">
        <v>15</v>
      </c>
      <c r="I173" s="9" t="s">
        <v>16</v>
      </c>
      <c r="J173" s="6">
        <v>43047.656543900463</v>
      </c>
      <c r="K173" s="7">
        <f t="shared" si="2"/>
        <v>43047</v>
      </c>
      <c r="L173" s="40">
        <v>2069</v>
      </c>
      <c r="M173" s="41"/>
      <c r="N173" s="42" t="s">
        <v>715</v>
      </c>
      <c r="O173" s="1">
        <v>22215</v>
      </c>
      <c r="P173" s="1"/>
      <c r="Q173" s="1"/>
      <c r="R173" s="1"/>
      <c r="S173" s="1"/>
      <c r="T173" s="111">
        <v>222</v>
      </c>
      <c r="U173" s="103"/>
      <c r="V173" s="103"/>
      <c r="W173" s="103"/>
      <c r="X173" s="103"/>
      <c r="Y173" s="6">
        <v>43047.653971793981</v>
      </c>
      <c r="Z173" s="9" t="s">
        <v>716</v>
      </c>
      <c r="AA173" s="6"/>
    </row>
    <row r="174" spans="1:29" s="9" customFormat="1" x14ac:dyDescent="0.3">
      <c r="A174" s="8">
        <v>173</v>
      </c>
      <c r="B174" s="9">
        <v>201702957</v>
      </c>
      <c r="C174" s="9" t="s">
        <v>717</v>
      </c>
      <c r="D174" s="9" t="s">
        <v>718</v>
      </c>
      <c r="E174" s="9">
        <v>119</v>
      </c>
      <c r="F174" s="9" t="s">
        <v>2</v>
      </c>
      <c r="G174" s="6">
        <v>42935</v>
      </c>
      <c r="H174" s="10" t="s">
        <v>15</v>
      </c>
      <c r="I174" s="9" t="s">
        <v>16</v>
      </c>
      <c r="J174" s="6">
        <v>43132.42198353009</v>
      </c>
      <c r="K174" s="7">
        <f t="shared" si="2"/>
        <v>43132</v>
      </c>
      <c r="L174" s="40" t="s">
        <v>445</v>
      </c>
      <c r="M174" s="41"/>
      <c r="N174" s="42"/>
      <c r="O174" s="1"/>
      <c r="P174" s="1"/>
      <c r="Q174" s="1"/>
      <c r="R174" s="1"/>
      <c r="S174" s="1"/>
      <c r="T174" s="102"/>
      <c r="U174" s="103"/>
      <c r="V174" s="103"/>
      <c r="W174" s="103"/>
      <c r="X174" s="103"/>
      <c r="Y174" s="6">
        <v>43132.42198353009</v>
      </c>
      <c r="Z174" s="9" t="s">
        <v>719</v>
      </c>
      <c r="AA174" s="6"/>
    </row>
    <row r="175" spans="1:29" s="9" customFormat="1" x14ac:dyDescent="0.3">
      <c r="A175" s="8">
        <v>174</v>
      </c>
      <c r="B175" s="9">
        <v>201702966</v>
      </c>
      <c r="C175" s="9" t="s">
        <v>720</v>
      </c>
      <c r="D175" s="9" t="s">
        <v>259</v>
      </c>
      <c r="E175" s="9">
        <v>501</v>
      </c>
      <c r="F175" s="9" t="s">
        <v>721</v>
      </c>
      <c r="G175" s="6">
        <v>42956</v>
      </c>
      <c r="H175" s="10" t="s">
        <v>3</v>
      </c>
      <c r="I175" s="9" t="s">
        <v>4</v>
      </c>
      <c r="J175" s="6">
        <v>43048.969944791665</v>
      </c>
      <c r="K175" s="7">
        <f t="shared" si="2"/>
        <v>43048</v>
      </c>
      <c r="L175" s="40">
        <v>2049</v>
      </c>
      <c r="M175" s="41"/>
      <c r="N175" s="42" t="s">
        <v>722</v>
      </c>
      <c r="O175" s="1">
        <v>1</v>
      </c>
      <c r="P175" s="1">
        <v>21</v>
      </c>
      <c r="Q175" s="1"/>
      <c r="R175" s="1"/>
      <c r="S175" s="1"/>
      <c r="T175" s="102">
        <v>1</v>
      </c>
      <c r="U175" s="103">
        <v>21</v>
      </c>
      <c r="V175" s="103"/>
      <c r="W175" s="103"/>
      <c r="X175" s="103"/>
      <c r="Y175" s="6">
        <v>43048.927782754632</v>
      </c>
      <c r="Z175" s="9" t="s">
        <v>723</v>
      </c>
      <c r="AA175" s="6"/>
    </row>
    <row r="176" spans="1:29" s="9" customFormat="1" x14ac:dyDescent="0.3">
      <c r="A176" s="8">
        <v>175</v>
      </c>
      <c r="B176" s="9">
        <v>201702967</v>
      </c>
      <c r="C176" s="9" t="s">
        <v>426</v>
      </c>
      <c r="D176" s="9" t="s">
        <v>724</v>
      </c>
      <c r="E176" s="9">
        <v>112</v>
      </c>
      <c r="F176" s="9" t="s">
        <v>725</v>
      </c>
      <c r="G176" s="6">
        <v>42714</v>
      </c>
      <c r="H176" s="10" t="s">
        <v>9</v>
      </c>
      <c r="I176" s="9" t="s">
        <v>10</v>
      </c>
      <c r="J176" s="6">
        <v>43078.626368668978</v>
      </c>
      <c r="K176" s="7">
        <f t="shared" si="2"/>
        <v>43078</v>
      </c>
      <c r="L176" s="43">
        <v>2071</v>
      </c>
      <c r="M176" s="44" t="s">
        <v>728</v>
      </c>
      <c r="N176" s="45" t="s">
        <v>729</v>
      </c>
      <c r="O176" s="10">
        <v>2</v>
      </c>
      <c r="P176" s="10"/>
      <c r="Q176" s="10"/>
      <c r="R176" s="10"/>
      <c r="S176" s="10"/>
      <c r="T176" s="100">
        <v>2</v>
      </c>
      <c r="U176" s="101"/>
      <c r="V176" s="101"/>
      <c r="W176" s="101"/>
      <c r="X176" s="101"/>
      <c r="Y176" s="6">
        <v>43078.623021874999</v>
      </c>
      <c r="Z176" s="9" t="s">
        <v>730</v>
      </c>
      <c r="AA176" s="6">
        <v>43078.929705208335</v>
      </c>
      <c r="AB176" s="9" t="s">
        <v>726</v>
      </c>
      <c r="AC176" s="9" t="s">
        <v>727</v>
      </c>
    </row>
    <row r="177" spans="1:29" s="9" customFormat="1" x14ac:dyDescent="0.3">
      <c r="A177" s="8">
        <v>176</v>
      </c>
      <c r="B177" s="9">
        <v>201702971</v>
      </c>
      <c r="C177" s="9" t="s">
        <v>731</v>
      </c>
      <c r="D177" s="9" t="s">
        <v>732</v>
      </c>
      <c r="E177" s="9">
        <v>598</v>
      </c>
      <c r="F177" s="9" t="s">
        <v>8</v>
      </c>
      <c r="G177" s="6">
        <v>39396</v>
      </c>
      <c r="H177" s="10" t="s">
        <v>9</v>
      </c>
      <c r="I177" s="9" t="s">
        <v>10</v>
      </c>
      <c r="J177" s="6">
        <v>43051.61263171296</v>
      </c>
      <c r="K177" s="7">
        <f t="shared" si="2"/>
        <v>43051</v>
      </c>
      <c r="L177" s="43">
        <v>2178</v>
      </c>
      <c r="M177" s="44" t="s">
        <v>733</v>
      </c>
      <c r="N177" s="45" t="s">
        <v>734</v>
      </c>
      <c r="O177" s="10">
        <v>1</v>
      </c>
      <c r="P177" s="10"/>
      <c r="Q177" s="10"/>
      <c r="R177" s="10"/>
      <c r="S177" s="10"/>
      <c r="T177" s="100">
        <v>1</v>
      </c>
      <c r="U177" s="101"/>
      <c r="V177" s="101"/>
      <c r="W177" s="101"/>
      <c r="X177" s="101"/>
      <c r="Y177" s="6">
        <v>43051.598632951391</v>
      </c>
      <c r="Z177" s="9" t="s">
        <v>735</v>
      </c>
      <c r="AA177" s="6"/>
    </row>
    <row r="178" spans="1:29" s="9" customFormat="1" x14ac:dyDescent="0.3">
      <c r="A178" s="8">
        <v>177</v>
      </c>
      <c r="B178" s="9">
        <v>201702972</v>
      </c>
      <c r="C178" s="9" t="s">
        <v>736</v>
      </c>
      <c r="D178" s="9" t="s">
        <v>737</v>
      </c>
      <c r="E178" s="9">
        <v>130</v>
      </c>
      <c r="F178" s="9" t="s">
        <v>36</v>
      </c>
      <c r="G178" s="6">
        <v>38847</v>
      </c>
      <c r="H178" s="10" t="s">
        <v>52</v>
      </c>
      <c r="I178" s="9" t="s">
        <v>53</v>
      </c>
      <c r="J178" s="6">
        <v>43049.673941782406</v>
      </c>
      <c r="K178" s="7">
        <f t="shared" si="2"/>
        <v>43049</v>
      </c>
      <c r="L178" s="43">
        <v>2245</v>
      </c>
      <c r="M178" s="44" t="s">
        <v>738</v>
      </c>
      <c r="N178" s="45" t="s">
        <v>739</v>
      </c>
      <c r="O178" s="10">
        <v>5</v>
      </c>
      <c r="P178" s="10"/>
      <c r="Q178" s="10"/>
      <c r="R178" s="10"/>
      <c r="S178" s="10"/>
      <c r="T178" s="100">
        <v>5</v>
      </c>
      <c r="U178" s="101"/>
      <c r="V178" s="101"/>
      <c r="W178" s="101"/>
      <c r="X178" s="101"/>
      <c r="Y178" s="6">
        <v>43049.673941782406</v>
      </c>
      <c r="Z178" s="9" t="s">
        <v>740</v>
      </c>
      <c r="AA178" s="6"/>
    </row>
    <row r="179" spans="1:29" s="9" customFormat="1" x14ac:dyDescent="0.3">
      <c r="A179" s="8">
        <v>178</v>
      </c>
      <c r="B179" s="9">
        <v>201702976</v>
      </c>
      <c r="C179" s="9" t="s">
        <v>741</v>
      </c>
      <c r="D179" s="9" t="s">
        <v>187</v>
      </c>
      <c r="E179" s="9">
        <v>131</v>
      </c>
      <c r="F179" s="9" t="s">
        <v>24</v>
      </c>
      <c r="G179" s="6">
        <v>37570</v>
      </c>
      <c r="H179" s="10" t="s">
        <v>52</v>
      </c>
      <c r="I179" s="9" t="s">
        <v>53</v>
      </c>
      <c r="J179" s="6">
        <v>43049.96731886574</v>
      </c>
      <c r="K179" s="7">
        <f t="shared" si="2"/>
        <v>43049</v>
      </c>
      <c r="L179" s="43">
        <v>2087</v>
      </c>
      <c r="M179" s="44" t="s">
        <v>742</v>
      </c>
      <c r="N179" s="45" t="s">
        <v>743</v>
      </c>
      <c r="O179" s="10">
        <v>1</v>
      </c>
      <c r="P179" s="10">
        <v>21</v>
      </c>
      <c r="Q179" s="10">
        <v>16</v>
      </c>
      <c r="R179" s="10"/>
      <c r="S179" s="10"/>
      <c r="T179" s="100">
        <v>1</v>
      </c>
      <c r="U179" s="101">
        <v>21</v>
      </c>
      <c r="V179" s="101">
        <v>16</v>
      </c>
      <c r="W179" s="101"/>
      <c r="X179" s="101"/>
      <c r="Y179" s="6">
        <v>43049.967299999997</v>
      </c>
      <c r="Z179" s="9" t="s">
        <v>744</v>
      </c>
      <c r="AA179" s="6"/>
    </row>
    <row r="180" spans="1:29" s="9" customFormat="1" x14ac:dyDescent="0.3">
      <c r="A180" s="8">
        <v>179</v>
      </c>
      <c r="B180" s="9">
        <v>201702980</v>
      </c>
      <c r="C180" s="9" t="s">
        <v>595</v>
      </c>
      <c r="D180" s="9" t="s">
        <v>745</v>
      </c>
      <c r="E180" s="9">
        <v>598</v>
      </c>
      <c r="F180" s="9" t="s">
        <v>8</v>
      </c>
      <c r="G180" s="6" t="s">
        <v>51</v>
      </c>
      <c r="H180" s="10" t="s">
        <v>15</v>
      </c>
      <c r="I180" s="9" t="s">
        <v>16</v>
      </c>
      <c r="J180" s="6">
        <v>43050.654699652776</v>
      </c>
      <c r="K180" s="7">
        <f t="shared" si="2"/>
        <v>43050</v>
      </c>
      <c r="L180" s="43">
        <v>2278</v>
      </c>
      <c r="M180" s="44"/>
      <c r="N180" s="45" t="s">
        <v>746</v>
      </c>
      <c r="O180" s="10">
        <v>21</v>
      </c>
      <c r="P180" s="10"/>
      <c r="Q180" s="10"/>
      <c r="R180" s="10"/>
      <c r="S180" s="10"/>
      <c r="T180" s="100">
        <v>21</v>
      </c>
      <c r="U180" s="101"/>
      <c r="V180" s="101"/>
      <c r="W180" s="101"/>
      <c r="X180" s="101"/>
      <c r="Y180" s="6">
        <v>43050.641560497686</v>
      </c>
      <c r="Z180" s="9" t="s">
        <v>747</v>
      </c>
      <c r="AA180" s="6"/>
    </row>
    <row r="181" spans="1:29" s="12" customFormat="1" x14ac:dyDescent="0.3">
      <c r="A181" s="11">
        <v>180</v>
      </c>
      <c r="B181" s="12">
        <v>201702984</v>
      </c>
      <c r="C181" s="12" t="s">
        <v>748</v>
      </c>
      <c r="D181" s="12" t="s">
        <v>749</v>
      </c>
      <c r="E181" s="12">
        <v>119</v>
      </c>
      <c r="F181" s="12" t="s">
        <v>2</v>
      </c>
      <c r="G181" s="13">
        <v>42866</v>
      </c>
      <c r="H181" s="14" t="s">
        <v>3</v>
      </c>
      <c r="I181" s="12" t="s">
        <v>4</v>
      </c>
      <c r="J181" s="13">
        <v>43051.129230405095</v>
      </c>
      <c r="K181" s="15">
        <f t="shared" si="2"/>
        <v>43051</v>
      </c>
      <c r="L181" s="46" t="s">
        <v>750</v>
      </c>
      <c r="M181" s="47"/>
      <c r="N181" s="48" t="s">
        <v>751</v>
      </c>
      <c r="O181" s="14">
        <v>2503</v>
      </c>
      <c r="P181" s="14"/>
      <c r="Q181" s="14"/>
      <c r="R181" s="14"/>
      <c r="S181" s="14"/>
      <c r="T181" s="111">
        <v>25</v>
      </c>
      <c r="U181" s="101"/>
      <c r="V181" s="101"/>
      <c r="W181" s="101"/>
      <c r="X181" s="101"/>
      <c r="Y181" s="13">
        <v>43051.115341817131</v>
      </c>
      <c r="Z181" s="12" t="s">
        <v>752</v>
      </c>
      <c r="AA181" s="13"/>
    </row>
    <row r="182" spans="1:29" s="12" customFormat="1" x14ac:dyDescent="0.3">
      <c r="A182" s="11">
        <v>181</v>
      </c>
      <c r="B182" s="12">
        <v>201702985</v>
      </c>
      <c r="C182" s="12" t="s">
        <v>753</v>
      </c>
      <c r="D182" s="12" t="s">
        <v>754</v>
      </c>
      <c r="E182" s="12">
        <v>119</v>
      </c>
      <c r="F182" s="12" t="s">
        <v>2</v>
      </c>
      <c r="G182" s="13">
        <v>42835</v>
      </c>
      <c r="H182" s="14" t="s">
        <v>52</v>
      </c>
      <c r="I182" s="12" t="s">
        <v>53</v>
      </c>
      <c r="J182" s="13">
        <v>43051.400859803238</v>
      </c>
      <c r="K182" s="15">
        <f t="shared" si="2"/>
        <v>43051</v>
      </c>
      <c r="L182" s="46" t="s">
        <v>755</v>
      </c>
      <c r="M182" s="47"/>
      <c r="N182" s="48" t="s">
        <v>756</v>
      </c>
      <c r="O182" s="14">
        <v>2503</v>
      </c>
      <c r="P182" s="14"/>
      <c r="Q182" s="14"/>
      <c r="R182" s="14"/>
      <c r="S182" s="14"/>
      <c r="T182" s="111">
        <v>25</v>
      </c>
      <c r="U182" s="101"/>
      <c r="V182" s="101"/>
      <c r="W182" s="101"/>
      <c r="X182" s="101"/>
      <c r="Y182" s="13">
        <v>43051.184047071758</v>
      </c>
      <c r="Z182" s="12" t="s">
        <v>757</v>
      </c>
      <c r="AA182" s="13"/>
    </row>
    <row r="183" spans="1:29" s="9" customFormat="1" x14ac:dyDescent="0.3">
      <c r="A183" s="8">
        <v>182</v>
      </c>
      <c r="B183" s="9">
        <v>201702987</v>
      </c>
      <c r="C183" s="9" t="s">
        <v>758</v>
      </c>
      <c r="D183" s="9" t="s">
        <v>759</v>
      </c>
      <c r="E183" s="9">
        <v>598</v>
      </c>
      <c r="F183" s="9" t="s">
        <v>8</v>
      </c>
      <c r="G183" s="6">
        <v>39764</v>
      </c>
      <c r="H183" s="10" t="s">
        <v>15</v>
      </c>
      <c r="I183" s="9" t="s">
        <v>16</v>
      </c>
      <c r="J183" s="6">
        <v>43184.608258645836</v>
      </c>
      <c r="K183" s="7">
        <f t="shared" si="2"/>
        <v>43184</v>
      </c>
      <c r="L183" s="43">
        <v>2267</v>
      </c>
      <c r="M183" s="44"/>
      <c r="N183" s="45" t="s">
        <v>760</v>
      </c>
      <c r="O183" s="10">
        <v>27</v>
      </c>
      <c r="P183" s="10"/>
      <c r="Q183" s="10"/>
      <c r="R183" s="10"/>
      <c r="S183" s="10"/>
      <c r="T183" s="100">
        <v>27</v>
      </c>
      <c r="U183" s="101"/>
      <c r="V183" s="101"/>
      <c r="W183" s="101"/>
      <c r="X183" s="101"/>
      <c r="Y183" s="6">
        <v>43184.595810416664</v>
      </c>
      <c r="Z183" s="9" t="s">
        <v>761</v>
      </c>
      <c r="AA183" s="6"/>
    </row>
    <row r="184" spans="1:29" s="9" customFormat="1" x14ac:dyDescent="0.3">
      <c r="A184" s="8">
        <v>183</v>
      </c>
      <c r="B184" s="9">
        <v>201702988</v>
      </c>
      <c r="C184" s="9" t="s">
        <v>762</v>
      </c>
      <c r="D184" s="9" t="s">
        <v>763</v>
      </c>
      <c r="E184" s="9">
        <v>128</v>
      </c>
      <c r="F184" s="9" t="s">
        <v>242</v>
      </c>
      <c r="G184" s="6">
        <v>42965</v>
      </c>
      <c r="H184" s="10" t="s">
        <v>52</v>
      </c>
      <c r="I184" s="9" t="s">
        <v>53</v>
      </c>
      <c r="J184" s="6">
        <v>43228.58946408565</v>
      </c>
      <c r="K184" s="7">
        <f t="shared" si="2"/>
        <v>43228</v>
      </c>
      <c r="L184" s="43">
        <v>2195</v>
      </c>
      <c r="M184" s="44"/>
      <c r="N184" s="45" t="s">
        <v>764</v>
      </c>
      <c r="O184" s="10">
        <v>85</v>
      </c>
      <c r="P184" s="10"/>
      <c r="Q184" s="10"/>
      <c r="R184" s="10"/>
      <c r="S184" s="10"/>
      <c r="T184" s="100">
        <v>85</v>
      </c>
      <c r="U184" s="101"/>
      <c r="V184" s="101"/>
      <c r="W184" s="101"/>
      <c r="X184" s="101"/>
      <c r="Y184" s="6">
        <v>43228.58946408565</v>
      </c>
      <c r="Z184" s="9" t="s">
        <v>765</v>
      </c>
      <c r="AA184" s="6"/>
    </row>
    <row r="185" spans="1:29" s="9" customFormat="1" x14ac:dyDescent="0.3">
      <c r="A185" s="8">
        <v>184</v>
      </c>
      <c r="B185" s="9">
        <v>201702989</v>
      </c>
      <c r="C185" s="9" t="s">
        <v>766</v>
      </c>
      <c r="D185" s="9" t="s">
        <v>767</v>
      </c>
      <c r="E185" s="9">
        <v>90</v>
      </c>
      <c r="F185" s="9" t="s">
        <v>89</v>
      </c>
      <c r="G185" s="6">
        <v>38303</v>
      </c>
      <c r="H185" s="10" t="s">
        <v>52</v>
      </c>
      <c r="I185" s="9" t="s">
        <v>53</v>
      </c>
      <c r="J185" s="6">
        <v>43051.844564120373</v>
      </c>
      <c r="K185" s="7">
        <f t="shared" si="2"/>
        <v>43051</v>
      </c>
      <c r="L185" s="43">
        <v>2001</v>
      </c>
      <c r="M185" s="44"/>
      <c r="N185" s="45" t="s">
        <v>769</v>
      </c>
      <c r="O185" s="10">
        <v>14</v>
      </c>
      <c r="P185" s="10"/>
      <c r="Q185" s="10"/>
      <c r="R185" s="10"/>
      <c r="S185" s="10"/>
      <c r="T185" s="100">
        <v>14</v>
      </c>
      <c r="U185" s="101"/>
      <c r="V185" s="101"/>
      <c r="W185" s="101"/>
      <c r="X185" s="101"/>
      <c r="Y185" s="6">
        <v>43051.849790856482</v>
      </c>
      <c r="Z185" s="9" t="s">
        <v>770</v>
      </c>
      <c r="AA185" s="6">
        <v>43053.712657442127</v>
      </c>
      <c r="AB185" s="9" t="s">
        <v>57</v>
      </c>
      <c r="AC185" s="9" t="s">
        <v>768</v>
      </c>
    </row>
    <row r="186" spans="1:29" s="12" customFormat="1" x14ac:dyDescent="0.3">
      <c r="A186" s="11">
        <v>185</v>
      </c>
      <c r="B186" s="12">
        <v>201702990</v>
      </c>
      <c r="C186" s="12" t="s">
        <v>771</v>
      </c>
      <c r="D186" s="12" t="s">
        <v>772</v>
      </c>
      <c r="E186" s="12">
        <v>538</v>
      </c>
      <c r="F186" s="12" t="s">
        <v>105</v>
      </c>
      <c r="G186" s="13" t="s">
        <v>51</v>
      </c>
      <c r="H186" s="14" t="s">
        <v>9</v>
      </c>
      <c r="I186" s="12" t="s">
        <v>10</v>
      </c>
      <c r="J186" s="13">
        <v>43052.482824652776</v>
      </c>
      <c r="K186" s="15">
        <f t="shared" si="2"/>
        <v>43052</v>
      </c>
      <c r="L186" s="46" t="s">
        <v>773</v>
      </c>
      <c r="M186" s="47"/>
      <c r="N186" s="48"/>
      <c r="O186" s="14"/>
      <c r="P186" s="14"/>
      <c r="Q186" s="14"/>
      <c r="R186" s="14"/>
      <c r="S186" s="14"/>
      <c r="T186" s="100"/>
      <c r="U186" s="101"/>
      <c r="V186" s="101"/>
      <c r="W186" s="101"/>
      <c r="X186" s="101"/>
      <c r="Y186" s="13">
        <v>43052.8234590625</v>
      </c>
      <c r="Z186" s="12" t="s">
        <v>774</v>
      </c>
      <c r="AA186" s="13"/>
    </row>
    <row r="187" spans="1:29" s="9" customFormat="1" x14ac:dyDescent="0.3">
      <c r="A187" s="8">
        <v>186</v>
      </c>
      <c r="B187" s="9">
        <v>201702992</v>
      </c>
      <c r="C187" s="9" t="s">
        <v>775</v>
      </c>
      <c r="D187" s="9" t="s">
        <v>776</v>
      </c>
      <c r="E187" s="9">
        <v>499</v>
      </c>
      <c r="F187" s="9" t="s">
        <v>40</v>
      </c>
      <c r="G187" s="6">
        <v>42263</v>
      </c>
      <c r="H187" s="10" t="s">
        <v>3</v>
      </c>
      <c r="I187" s="9" t="s">
        <v>4</v>
      </c>
      <c r="J187" s="6">
        <v>43263.484710381941</v>
      </c>
      <c r="K187" s="7">
        <f t="shared" si="2"/>
        <v>43263</v>
      </c>
      <c r="L187" s="43">
        <v>2126</v>
      </c>
      <c r="M187" s="44"/>
      <c r="N187" s="45" t="s">
        <v>515</v>
      </c>
      <c r="O187" s="10">
        <v>16</v>
      </c>
      <c r="P187" s="10"/>
      <c r="Q187" s="10"/>
      <c r="R187" s="10"/>
      <c r="S187" s="10"/>
      <c r="T187" s="100">
        <v>16</v>
      </c>
      <c r="U187" s="101"/>
      <c r="V187" s="101"/>
      <c r="W187" s="101"/>
      <c r="X187" s="101"/>
      <c r="Y187" s="6">
        <v>43263.514672303238</v>
      </c>
      <c r="Z187" s="9" t="s">
        <v>778</v>
      </c>
      <c r="AA187" s="6">
        <v>43263.551205902775</v>
      </c>
      <c r="AB187" s="9" t="s">
        <v>57</v>
      </c>
      <c r="AC187" s="9" t="s">
        <v>777</v>
      </c>
    </row>
    <row r="188" spans="1:29" s="9" customFormat="1" x14ac:dyDescent="0.3">
      <c r="A188" s="8">
        <v>187</v>
      </c>
      <c r="B188" s="9">
        <v>201703000</v>
      </c>
      <c r="C188" s="9" t="s">
        <v>779</v>
      </c>
      <c r="D188" s="9" t="s">
        <v>524</v>
      </c>
      <c r="E188" s="9">
        <v>119</v>
      </c>
      <c r="F188" s="9" t="s">
        <v>2</v>
      </c>
      <c r="G188" s="6">
        <v>39692</v>
      </c>
      <c r="H188" s="10" t="s">
        <v>9</v>
      </c>
      <c r="I188" s="9" t="s">
        <v>10</v>
      </c>
      <c r="J188" s="6">
        <v>43053.726354247687</v>
      </c>
      <c r="K188" s="7">
        <f t="shared" si="2"/>
        <v>43053</v>
      </c>
      <c r="L188" s="43">
        <v>2021</v>
      </c>
      <c r="M188" s="44"/>
      <c r="N188" s="45" t="s">
        <v>780</v>
      </c>
      <c r="O188" s="10">
        <v>5</v>
      </c>
      <c r="P188" s="10"/>
      <c r="Q188" s="10"/>
      <c r="R188" s="10"/>
      <c r="S188" s="10"/>
      <c r="T188" s="100">
        <v>5</v>
      </c>
      <c r="U188" s="101"/>
      <c r="V188" s="101"/>
      <c r="W188" s="101"/>
      <c r="X188" s="101"/>
      <c r="Y188" s="6">
        <v>43053.795924537037</v>
      </c>
      <c r="Z188" s="9" t="s">
        <v>781</v>
      </c>
      <c r="AA188" s="6"/>
    </row>
    <row r="189" spans="1:29" s="12" customFormat="1" x14ac:dyDescent="0.3">
      <c r="A189" s="11">
        <v>188</v>
      </c>
      <c r="B189" s="12">
        <v>201703006</v>
      </c>
      <c r="C189" s="12" t="s">
        <v>782</v>
      </c>
      <c r="D189" s="12" t="s">
        <v>622</v>
      </c>
      <c r="E189" s="12" t="s">
        <v>51</v>
      </c>
      <c r="F189" s="12" t="s">
        <v>51</v>
      </c>
      <c r="G189" s="13">
        <v>42795</v>
      </c>
      <c r="H189" s="14" t="s">
        <v>9</v>
      </c>
      <c r="I189" s="12" t="s">
        <v>10</v>
      </c>
      <c r="J189" s="13">
        <v>43057.449893368059</v>
      </c>
      <c r="K189" s="15">
        <f t="shared" si="2"/>
        <v>43057</v>
      </c>
      <c r="L189" s="46" t="s">
        <v>773</v>
      </c>
      <c r="M189" s="47"/>
      <c r="N189" s="48"/>
      <c r="O189" s="14"/>
      <c r="P189" s="14"/>
      <c r="Q189" s="14"/>
      <c r="R189" s="14"/>
      <c r="S189" s="14"/>
      <c r="T189" s="100"/>
      <c r="U189" s="101"/>
      <c r="V189" s="101"/>
      <c r="W189" s="101"/>
      <c r="X189" s="101"/>
      <c r="Y189" s="13">
        <v>43057.436113622687</v>
      </c>
      <c r="Z189" s="12" t="s">
        <v>783</v>
      </c>
      <c r="AA189" s="13"/>
    </row>
    <row r="190" spans="1:29" s="9" customFormat="1" x14ac:dyDescent="0.3">
      <c r="A190" s="8">
        <v>189</v>
      </c>
      <c r="B190" s="9">
        <v>201703007</v>
      </c>
      <c r="C190" s="9" t="s">
        <v>784</v>
      </c>
      <c r="D190" s="9" t="s">
        <v>785</v>
      </c>
      <c r="E190" s="9">
        <v>499</v>
      </c>
      <c r="F190" s="9" t="s">
        <v>40</v>
      </c>
      <c r="G190" s="6">
        <v>37890</v>
      </c>
      <c r="H190" s="10" t="s">
        <v>52</v>
      </c>
      <c r="I190" s="9" t="s">
        <v>53</v>
      </c>
      <c r="J190" s="6">
        <v>43281.496050150461</v>
      </c>
      <c r="K190" s="7">
        <f t="shared" si="2"/>
        <v>43281</v>
      </c>
      <c r="L190" s="43">
        <v>2020</v>
      </c>
      <c r="M190" s="44" t="s">
        <v>787</v>
      </c>
      <c r="N190" s="45" t="s">
        <v>788</v>
      </c>
      <c r="O190" s="10">
        <v>5</v>
      </c>
      <c r="P190" s="10">
        <v>21</v>
      </c>
      <c r="Q190" s="10"/>
      <c r="R190" s="10"/>
      <c r="S190" s="10"/>
      <c r="T190" s="100">
        <v>5</v>
      </c>
      <c r="U190" s="101">
        <v>21</v>
      </c>
      <c r="V190" s="101"/>
      <c r="W190" s="101"/>
      <c r="X190" s="101"/>
      <c r="Y190" s="6">
        <v>43281.445858796294</v>
      </c>
      <c r="Z190" s="9" t="s">
        <v>789</v>
      </c>
      <c r="AA190" s="6">
        <v>43281.718873032405</v>
      </c>
      <c r="AB190" s="9" t="s">
        <v>656</v>
      </c>
      <c r="AC190" s="9" t="s">
        <v>786</v>
      </c>
    </row>
    <row r="191" spans="1:29" s="9" customFormat="1" x14ac:dyDescent="0.3">
      <c r="A191" s="8">
        <v>190</v>
      </c>
      <c r="B191" s="9">
        <v>201703008</v>
      </c>
      <c r="C191" s="9" t="s">
        <v>790</v>
      </c>
      <c r="D191" s="9" t="s">
        <v>791</v>
      </c>
      <c r="E191" s="9">
        <v>597</v>
      </c>
      <c r="F191" s="9" t="s">
        <v>792</v>
      </c>
      <c r="G191" s="6">
        <v>43004</v>
      </c>
      <c r="H191" s="10" t="s">
        <v>52</v>
      </c>
      <c r="I191" s="9" t="s">
        <v>53</v>
      </c>
      <c r="J191" s="6">
        <v>43068.053647719906</v>
      </c>
      <c r="K191" s="7">
        <f t="shared" si="2"/>
        <v>43068</v>
      </c>
      <c r="L191" s="43">
        <v>2267</v>
      </c>
      <c r="M191" s="44" t="s">
        <v>793</v>
      </c>
      <c r="N191" s="45" t="s">
        <v>722</v>
      </c>
      <c r="O191" s="10">
        <v>1</v>
      </c>
      <c r="P191" s="10">
        <v>21</v>
      </c>
      <c r="Q191" s="10"/>
      <c r="R191" s="10"/>
      <c r="S191" s="10"/>
      <c r="T191" s="100">
        <v>1</v>
      </c>
      <c r="U191" s="101">
        <v>21</v>
      </c>
      <c r="V191" s="101"/>
      <c r="W191" s="101"/>
      <c r="X191" s="101"/>
      <c r="Y191" s="6">
        <v>43068.135710648145</v>
      </c>
      <c r="Z191" s="9" t="s">
        <v>794</v>
      </c>
      <c r="AA191" s="6"/>
    </row>
    <row r="192" spans="1:29" s="9" customFormat="1" x14ac:dyDescent="0.3">
      <c r="A192" s="8">
        <v>191</v>
      </c>
      <c r="B192" s="9">
        <v>201703009</v>
      </c>
      <c r="C192" s="9" t="s">
        <v>795</v>
      </c>
      <c r="D192" s="9" t="s">
        <v>796</v>
      </c>
      <c r="E192" s="9">
        <v>305</v>
      </c>
      <c r="F192" s="9" t="s">
        <v>225</v>
      </c>
      <c r="G192" s="6">
        <v>37500</v>
      </c>
      <c r="H192" s="10" t="s">
        <v>9</v>
      </c>
      <c r="I192" s="9" t="s">
        <v>10</v>
      </c>
      <c r="J192" s="6">
        <v>43225.450925659723</v>
      </c>
      <c r="K192" s="7">
        <f t="shared" si="2"/>
        <v>43225</v>
      </c>
      <c r="L192" s="43">
        <v>2087</v>
      </c>
      <c r="M192" s="44" t="s">
        <v>799</v>
      </c>
      <c r="N192" s="45" t="s">
        <v>800</v>
      </c>
      <c r="O192" s="10">
        <v>2</v>
      </c>
      <c r="P192" s="10">
        <v>20</v>
      </c>
      <c r="Q192" s="10"/>
      <c r="R192" s="10"/>
      <c r="S192" s="10"/>
      <c r="T192" s="100">
        <v>2</v>
      </c>
      <c r="U192" s="101">
        <v>20</v>
      </c>
      <c r="V192" s="101"/>
      <c r="W192" s="101"/>
      <c r="X192" s="101"/>
      <c r="Y192" s="6">
        <v>43225.455142395833</v>
      </c>
      <c r="Z192" s="9" t="s">
        <v>801</v>
      </c>
      <c r="AA192" s="6">
        <v>43225.510864733798</v>
      </c>
      <c r="AB192" s="9" t="s">
        <v>797</v>
      </c>
      <c r="AC192" s="9" t="s">
        <v>798</v>
      </c>
    </row>
    <row r="193" spans="1:29" s="12" customFormat="1" x14ac:dyDescent="0.3">
      <c r="A193" s="11">
        <v>192</v>
      </c>
      <c r="B193" s="12">
        <v>201703012</v>
      </c>
      <c r="C193" s="12" t="s">
        <v>802</v>
      </c>
      <c r="D193" s="12" t="s">
        <v>803</v>
      </c>
      <c r="E193" s="12">
        <v>531</v>
      </c>
      <c r="F193" s="12" t="s">
        <v>14</v>
      </c>
      <c r="G193" s="13">
        <v>42296</v>
      </c>
      <c r="H193" s="14" t="s">
        <v>15</v>
      </c>
      <c r="I193" s="12" t="s">
        <v>16</v>
      </c>
      <c r="J193" s="13">
        <v>43135.633499849537</v>
      </c>
      <c r="K193" s="15">
        <f t="shared" si="2"/>
        <v>43135</v>
      </c>
      <c r="L193" s="46" t="s">
        <v>804</v>
      </c>
      <c r="M193" s="47"/>
      <c r="N193" s="48"/>
      <c r="O193" s="14"/>
      <c r="P193" s="14"/>
      <c r="Q193" s="14"/>
      <c r="R193" s="14"/>
      <c r="S193" s="14"/>
      <c r="T193" s="100"/>
      <c r="U193" s="101"/>
      <c r="V193" s="101"/>
      <c r="W193" s="101"/>
      <c r="X193" s="101"/>
      <c r="Y193" s="13">
        <v>43135.633499849537</v>
      </c>
      <c r="Z193" s="12" t="s">
        <v>805</v>
      </c>
      <c r="AA193" s="13"/>
    </row>
    <row r="194" spans="1:29" s="12" customFormat="1" x14ac:dyDescent="0.3">
      <c r="A194" s="11">
        <v>193</v>
      </c>
      <c r="B194" s="12">
        <v>201703013</v>
      </c>
      <c r="C194" s="12" t="s">
        <v>806</v>
      </c>
      <c r="D194" s="12" t="s">
        <v>807</v>
      </c>
      <c r="E194" s="12">
        <v>104</v>
      </c>
      <c r="F194" s="12" t="s">
        <v>808</v>
      </c>
      <c r="G194" s="13" t="s">
        <v>51</v>
      </c>
      <c r="H194" s="14" t="s">
        <v>52</v>
      </c>
      <c r="I194" s="12" t="s">
        <v>53</v>
      </c>
      <c r="J194" s="13">
        <v>43054.885707604168</v>
      </c>
      <c r="K194" s="15">
        <f t="shared" si="2"/>
        <v>43054</v>
      </c>
      <c r="L194" s="46" t="s">
        <v>809</v>
      </c>
      <c r="M194" s="47"/>
      <c r="N194" s="48"/>
      <c r="O194" s="14"/>
      <c r="P194" s="14"/>
      <c r="Q194" s="14"/>
      <c r="R194" s="14"/>
      <c r="S194" s="14"/>
      <c r="T194" s="100"/>
      <c r="U194" s="101"/>
      <c r="V194" s="101"/>
      <c r="W194" s="101"/>
      <c r="X194" s="101"/>
      <c r="Y194" s="13" t="s">
        <v>51</v>
      </c>
      <c r="Z194" s="12" t="s">
        <v>51</v>
      </c>
      <c r="AA194" s="13"/>
    </row>
    <row r="195" spans="1:29" s="9" customFormat="1" x14ac:dyDescent="0.3">
      <c r="A195" s="8">
        <v>194</v>
      </c>
      <c r="B195" s="9">
        <v>201703021</v>
      </c>
      <c r="C195" s="9" t="s">
        <v>810</v>
      </c>
      <c r="D195" s="9" t="s">
        <v>811</v>
      </c>
      <c r="E195" s="9">
        <v>123</v>
      </c>
      <c r="F195" s="9" t="s">
        <v>28</v>
      </c>
      <c r="G195" s="6">
        <v>42274</v>
      </c>
      <c r="H195" s="10" t="s">
        <v>15</v>
      </c>
      <c r="I195" s="9" t="s">
        <v>16</v>
      </c>
      <c r="J195" s="6">
        <v>43069.505682523151</v>
      </c>
      <c r="K195" s="7">
        <f t="shared" ref="K195:K258" si="3">ROUNDDOWN(J195,0)</f>
        <v>43069</v>
      </c>
      <c r="L195" s="43">
        <v>2185</v>
      </c>
      <c r="M195" s="44"/>
      <c r="N195" s="45" t="s">
        <v>812</v>
      </c>
      <c r="O195" s="10">
        <v>44</v>
      </c>
      <c r="P195" s="10"/>
      <c r="Q195" s="10"/>
      <c r="R195" s="10"/>
      <c r="S195" s="10"/>
      <c r="T195" s="100">
        <v>44</v>
      </c>
      <c r="U195" s="101"/>
      <c r="V195" s="101"/>
      <c r="W195" s="101"/>
      <c r="X195" s="101"/>
      <c r="Y195" s="6">
        <v>43069.480468171299</v>
      </c>
      <c r="Z195" s="9" t="s">
        <v>813</v>
      </c>
      <c r="AA195" s="6"/>
    </row>
    <row r="196" spans="1:29" s="12" customFormat="1" x14ac:dyDescent="0.3">
      <c r="A196" s="11">
        <v>195</v>
      </c>
      <c r="B196" s="12">
        <v>201703023</v>
      </c>
      <c r="C196" s="12" t="s">
        <v>100</v>
      </c>
      <c r="D196" s="12" t="s">
        <v>412</v>
      </c>
      <c r="E196" s="12">
        <v>598</v>
      </c>
      <c r="F196" s="12" t="s">
        <v>8</v>
      </c>
      <c r="G196" s="13">
        <v>42842</v>
      </c>
      <c r="H196" s="14" t="s">
        <v>15</v>
      </c>
      <c r="I196" s="12" t="s">
        <v>16</v>
      </c>
      <c r="J196" s="13">
        <v>43145.422738506946</v>
      </c>
      <c r="K196" s="15">
        <f t="shared" si="3"/>
        <v>43145</v>
      </c>
      <c r="L196" s="46" t="s">
        <v>814</v>
      </c>
      <c r="M196" s="47"/>
      <c r="N196" s="48"/>
      <c r="O196" s="14"/>
      <c r="P196" s="14"/>
      <c r="Q196" s="14"/>
      <c r="R196" s="14"/>
      <c r="S196" s="14"/>
      <c r="T196" s="100"/>
      <c r="U196" s="101"/>
      <c r="V196" s="101"/>
      <c r="W196" s="101"/>
      <c r="X196" s="101"/>
      <c r="Y196" s="13">
        <v>43145.422738506946</v>
      </c>
      <c r="Z196" s="12" t="s">
        <v>815</v>
      </c>
      <c r="AA196" s="13"/>
    </row>
    <row r="197" spans="1:29" s="9" customFormat="1" x14ac:dyDescent="0.3">
      <c r="A197" s="8">
        <v>196</v>
      </c>
      <c r="B197" s="9">
        <v>201703028</v>
      </c>
      <c r="C197" s="9" t="s">
        <v>816</v>
      </c>
      <c r="D197" s="9" t="s">
        <v>199</v>
      </c>
      <c r="E197" s="9">
        <v>91</v>
      </c>
      <c r="F197" s="9" t="s">
        <v>636</v>
      </c>
      <c r="G197" s="6">
        <v>41776</v>
      </c>
      <c r="H197" s="10" t="s">
        <v>15</v>
      </c>
      <c r="I197" s="9" t="s">
        <v>16</v>
      </c>
      <c r="J197" s="6">
        <v>43056.846514548612</v>
      </c>
      <c r="K197" s="7">
        <f t="shared" si="3"/>
        <v>43056</v>
      </c>
      <c r="L197" s="43">
        <v>2087</v>
      </c>
      <c r="M197" s="44" t="s">
        <v>818</v>
      </c>
      <c r="N197" s="45" t="s">
        <v>6452</v>
      </c>
      <c r="O197" s="10">
        <v>21</v>
      </c>
      <c r="P197" s="10">
        <v>27</v>
      </c>
      <c r="Q197" s="10"/>
      <c r="R197" s="10"/>
      <c r="S197" s="10"/>
      <c r="T197" s="100">
        <v>21</v>
      </c>
      <c r="U197" s="101">
        <v>27</v>
      </c>
      <c r="V197" s="101"/>
      <c r="W197" s="101"/>
      <c r="X197" s="101"/>
      <c r="Y197" s="6">
        <v>43056.846514548612</v>
      </c>
      <c r="Z197" s="9" t="s">
        <v>819</v>
      </c>
      <c r="AA197" s="6">
        <v>43059.623909641203</v>
      </c>
      <c r="AB197" s="9" t="s">
        <v>57</v>
      </c>
      <c r="AC197" s="9" t="s">
        <v>817</v>
      </c>
    </row>
    <row r="198" spans="1:29" s="9" customFormat="1" x14ac:dyDescent="0.3">
      <c r="A198" s="8">
        <v>197</v>
      </c>
      <c r="B198" s="9">
        <v>201703029</v>
      </c>
      <c r="C198" s="9" t="s">
        <v>820</v>
      </c>
      <c r="D198" s="9" t="s">
        <v>821</v>
      </c>
      <c r="E198" s="9">
        <v>119</v>
      </c>
      <c r="F198" s="9" t="s">
        <v>2</v>
      </c>
      <c r="G198" s="6">
        <v>39281</v>
      </c>
      <c r="H198" s="10" t="s">
        <v>15</v>
      </c>
      <c r="I198" s="9" t="s">
        <v>16</v>
      </c>
      <c r="J198" s="6">
        <v>43057.459467858796</v>
      </c>
      <c r="K198" s="7">
        <f t="shared" si="3"/>
        <v>43057</v>
      </c>
      <c r="L198" s="43">
        <v>2078</v>
      </c>
      <c r="M198" s="44" t="s">
        <v>822</v>
      </c>
      <c r="N198" s="45" t="s">
        <v>823</v>
      </c>
      <c r="O198" s="10">
        <v>18</v>
      </c>
      <c r="P198" s="10">
        <v>8</v>
      </c>
      <c r="Q198" s="10"/>
      <c r="R198" s="10"/>
      <c r="S198" s="10"/>
      <c r="T198" s="100">
        <v>18</v>
      </c>
      <c r="U198" s="101">
        <v>8</v>
      </c>
      <c r="V198" s="101"/>
      <c r="W198" s="101"/>
      <c r="X198" s="101"/>
      <c r="Y198" s="6">
        <v>43057.459467858796</v>
      </c>
      <c r="Z198" s="9" t="s">
        <v>824</v>
      </c>
      <c r="AA198" s="6"/>
    </row>
    <row r="199" spans="1:29" s="9" customFormat="1" x14ac:dyDescent="0.3">
      <c r="A199" s="8">
        <v>198</v>
      </c>
      <c r="B199" s="9">
        <v>201703036</v>
      </c>
      <c r="C199" s="9" t="s">
        <v>825</v>
      </c>
      <c r="D199" s="9" t="s">
        <v>826</v>
      </c>
      <c r="E199" s="9">
        <v>596</v>
      </c>
      <c r="F199" s="9" t="s">
        <v>827</v>
      </c>
      <c r="G199" s="6">
        <v>40135</v>
      </c>
      <c r="H199" s="10" t="s">
        <v>15</v>
      </c>
      <c r="I199" s="9" t="s">
        <v>16</v>
      </c>
      <c r="J199" s="6">
        <v>43081.941004548615</v>
      </c>
      <c r="K199" s="7">
        <f t="shared" si="3"/>
        <v>43081</v>
      </c>
      <c r="L199" s="43">
        <v>2004</v>
      </c>
      <c r="M199" s="44"/>
      <c r="N199" s="45" t="s">
        <v>828</v>
      </c>
      <c r="O199" s="10">
        <v>14</v>
      </c>
      <c r="P199" s="10"/>
      <c r="Q199" s="10"/>
      <c r="R199" s="10"/>
      <c r="S199" s="10"/>
      <c r="T199" s="100">
        <v>14</v>
      </c>
      <c r="U199" s="101"/>
      <c r="V199" s="101"/>
      <c r="W199" s="101"/>
      <c r="X199" s="101"/>
      <c r="Y199" s="6">
        <v>43081.901217013889</v>
      </c>
      <c r="Z199" s="9" t="s">
        <v>829</v>
      </c>
      <c r="AA199" s="6"/>
    </row>
    <row r="200" spans="1:29" s="12" customFormat="1" x14ac:dyDescent="0.3">
      <c r="A200" s="11">
        <v>199</v>
      </c>
      <c r="B200" s="12">
        <v>201703049</v>
      </c>
      <c r="C200" s="12" t="s">
        <v>830</v>
      </c>
      <c r="D200" s="12" t="s">
        <v>831</v>
      </c>
      <c r="E200" s="12">
        <v>533</v>
      </c>
      <c r="F200" s="12" t="s">
        <v>832</v>
      </c>
      <c r="G200" s="13">
        <v>42975</v>
      </c>
      <c r="H200" s="14" t="s">
        <v>9</v>
      </c>
      <c r="I200" s="12" t="s">
        <v>10</v>
      </c>
      <c r="J200" s="13">
        <v>43245.432938344908</v>
      </c>
      <c r="K200" s="15">
        <f t="shared" si="3"/>
        <v>43245</v>
      </c>
      <c r="L200" s="46" t="s">
        <v>833</v>
      </c>
      <c r="M200" s="47"/>
      <c r="N200" s="48"/>
      <c r="O200" s="14"/>
      <c r="P200" s="14"/>
      <c r="Q200" s="14"/>
      <c r="R200" s="14"/>
      <c r="S200" s="14"/>
      <c r="T200" s="100"/>
      <c r="U200" s="101"/>
      <c r="V200" s="101"/>
      <c r="W200" s="101"/>
      <c r="X200" s="101"/>
      <c r="Y200" s="13">
        <v>43245.428302083332</v>
      </c>
      <c r="Z200" s="12" t="s">
        <v>834</v>
      </c>
      <c r="AA200" s="13"/>
    </row>
    <row r="201" spans="1:29" s="12" customFormat="1" x14ac:dyDescent="0.3">
      <c r="A201" s="11">
        <v>200</v>
      </c>
      <c r="B201" s="12">
        <v>201703051</v>
      </c>
      <c r="C201" s="12" t="s">
        <v>835</v>
      </c>
      <c r="D201" s="12" t="s">
        <v>836</v>
      </c>
      <c r="E201" s="12">
        <v>119</v>
      </c>
      <c r="F201" s="12" t="s">
        <v>2</v>
      </c>
      <c r="G201" s="13">
        <v>42215</v>
      </c>
      <c r="H201" s="14" t="s">
        <v>9</v>
      </c>
      <c r="I201" s="12" t="s">
        <v>10</v>
      </c>
      <c r="J201" s="13">
        <v>43080.437169872683</v>
      </c>
      <c r="K201" s="15">
        <f t="shared" si="3"/>
        <v>43080</v>
      </c>
      <c r="L201" s="46" t="s">
        <v>833</v>
      </c>
      <c r="M201" s="47"/>
      <c r="N201" s="48"/>
      <c r="O201" s="14"/>
      <c r="P201" s="14"/>
      <c r="Q201" s="14"/>
      <c r="R201" s="14"/>
      <c r="S201" s="14"/>
      <c r="T201" s="100"/>
      <c r="U201" s="101"/>
      <c r="V201" s="101"/>
      <c r="W201" s="101"/>
      <c r="X201" s="101"/>
      <c r="Y201" s="13">
        <v>43080.437169872683</v>
      </c>
      <c r="Z201" s="12" t="s">
        <v>837</v>
      </c>
      <c r="AA201" s="13"/>
    </row>
    <row r="202" spans="1:29" s="9" customFormat="1" x14ac:dyDescent="0.3">
      <c r="A202" s="8">
        <v>201</v>
      </c>
      <c r="B202" s="9">
        <v>201703052</v>
      </c>
      <c r="C202" s="9" t="s">
        <v>838</v>
      </c>
      <c r="D202" s="9" t="s">
        <v>839</v>
      </c>
      <c r="E202" s="9">
        <v>23</v>
      </c>
      <c r="F202" s="9" t="s">
        <v>840</v>
      </c>
      <c r="G202" s="6">
        <v>41233</v>
      </c>
      <c r="H202" s="10" t="s">
        <v>15</v>
      </c>
      <c r="I202" s="9" t="s">
        <v>16</v>
      </c>
      <c r="J202" s="6">
        <v>43065.463926886572</v>
      </c>
      <c r="K202" s="7">
        <f t="shared" si="3"/>
        <v>43065</v>
      </c>
      <c r="L202" s="43">
        <v>2188</v>
      </c>
      <c r="M202" s="44"/>
      <c r="N202" s="45" t="s">
        <v>841</v>
      </c>
      <c r="O202" s="10">
        <v>23</v>
      </c>
      <c r="P202" s="10"/>
      <c r="Q202" s="10"/>
      <c r="R202" s="10"/>
      <c r="S202" s="10"/>
      <c r="T202" s="100">
        <v>23</v>
      </c>
      <c r="U202" s="101"/>
      <c r="V202" s="101"/>
      <c r="W202" s="101"/>
      <c r="X202" s="101"/>
      <c r="Y202" s="6">
        <v>43065.435983946758</v>
      </c>
      <c r="Z202" s="9" t="s">
        <v>842</v>
      </c>
      <c r="AA202" s="6"/>
    </row>
    <row r="203" spans="1:29" s="9" customFormat="1" x14ac:dyDescent="0.3">
      <c r="A203" s="8">
        <v>202</v>
      </c>
      <c r="B203" s="9">
        <v>201703055</v>
      </c>
      <c r="C203" s="9" t="s">
        <v>843</v>
      </c>
      <c r="D203" s="9" t="s">
        <v>844</v>
      </c>
      <c r="E203" s="9">
        <v>128</v>
      </c>
      <c r="F203" s="9" t="s">
        <v>242</v>
      </c>
      <c r="G203" s="6">
        <v>40683</v>
      </c>
      <c r="H203" s="10" t="s">
        <v>52</v>
      </c>
      <c r="I203" s="9" t="s">
        <v>53</v>
      </c>
      <c r="J203" s="6">
        <v>43059.780274849538</v>
      </c>
      <c r="K203" s="7">
        <f t="shared" si="3"/>
        <v>43059</v>
      </c>
      <c r="L203" s="43">
        <v>2126</v>
      </c>
      <c r="M203" s="44" t="s">
        <v>845</v>
      </c>
      <c r="N203" s="45" t="s">
        <v>846</v>
      </c>
      <c r="O203" s="10">
        <v>16</v>
      </c>
      <c r="P203" s="10"/>
      <c r="Q203" s="10"/>
      <c r="R203" s="10"/>
      <c r="S203" s="10"/>
      <c r="T203" s="100">
        <v>16</v>
      </c>
      <c r="U203" s="101"/>
      <c r="V203" s="101"/>
      <c r="W203" s="101"/>
      <c r="X203" s="101"/>
      <c r="Y203" s="6">
        <v>43059.780274849538</v>
      </c>
      <c r="Z203" s="9" t="s">
        <v>847</v>
      </c>
      <c r="AA203" s="6"/>
    </row>
    <row r="204" spans="1:29" s="9" customFormat="1" x14ac:dyDescent="0.3">
      <c r="A204" s="8">
        <v>203</v>
      </c>
      <c r="B204" s="9">
        <v>201703058</v>
      </c>
      <c r="C204" s="9" t="s">
        <v>848</v>
      </c>
      <c r="D204" s="9" t="s">
        <v>108</v>
      </c>
      <c r="E204" s="9">
        <v>499</v>
      </c>
      <c r="F204" s="9" t="s">
        <v>40</v>
      </c>
      <c r="G204" s="6">
        <v>39407</v>
      </c>
      <c r="H204" s="10" t="s">
        <v>9</v>
      </c>
      <c r="I204" s="9" t="s">
        <v>10</v>
      </c>
      <c r="J204" s="6">
        <v>43060.522126006945</v>
      </c>
      <c r="K204" s="7">
        <f t="shared" si="3"/>
        <v>43060</v>
      </c>
      <c r="L204" s="43">
        <v>2144</v>
      </c>
      <c r="M204" s="44"/>
      <c r="N204" s="45" t="s">
        <v>849</v>
      </c>
      <c r="O204" s="10">
        <v>40</v>
      </c>
      <c r="P204" s="10"/>
      <c r="Q204" s="10"/>
      <c r="R204" s="10"/>
      <c r="S204" s="10"/>
      <c r="T204" s="100">
        <v>40</v>
      </c>
      <c r="U204" s="101"/>
      <c r="V204" s="101"/>
      <c r="W204" s="101"/>
      <c r="X204" s="101"/>
      <c r="Y204" s="6">
        <v>43060.492831331016</v>
      </c>
      <c r="Z204" s="9" t="s">
        <v>850</v>
      </c>
      <c r="AA204" s="6"/>
    </row>
    <row r="205" spans="1:29" s="9" customFormat="1" x14ac:dyDescent="0.3">
      <c r="A205" s="8">
        <v>204</v>
      </c>
      <c r="B205" s="9">
        <v>201703062</v>
      </c>
      <c r="C205" s="9" t="s">
        <v>851</v>
      </c>
      <c r="D205" s="9" t="s">
        <v>852</v>
      </c>
      <c r="E205" s="9">
        <v>14</v>
      </c>
      <c r="F205" s="9" t="s">
        <v>271</v>
      </c>
      <c r="G205" s="6">
        <v>37946</v>
      </c>
      <c r="H205" s="10" t="s">
        <v>9</v>
      </c>
      <c r="I205" s="9" t="s">
        <v>10</v>
      </c>
      <c r="J205" s="6">
        <v>43060.712638391204</v>
      </c>
      <c r="K205" s="7">
        <f t="shared" si="3"/>
        <v>43060</v>
      </c>
      <c r="L205" s="43">
        <v>2036</v>
      </c>
      <c r="M205" s="44" t="s">
        <v>853</v>
      </c>
      <c r="N205" s="45" t="s">
        <v>854</v>
      </c>
      <c r="O205" s="10">
        <v>15</v>
      </c>
      <c r="P205" s="10"/>
      <c r="Q205" s="10"/>
      <c r="R205" s="10"/>
      <c r="S205" s="10"/>
      <c r="T205" s="100">
        <v>15</v>
      </c>
      <c r="U205" s="101"/>
      <c r="V205" s="101"/>
      <c r="W205" s="101"/>
      <c r="X205" s="101"/>
      <c r="Y205" s="6">
        <v>43060.674214270832</v>
      </c>
      <c r="Z205" s="9" t="s">
        <v>855</v>
      </c>
      <c r="AA205" s="6"/>
    </row>
    <row r="206" spans="1:29" s="9" customFormat="1" x14ac:dyDescent="0.3">
      <c r="A206" s="8">
        <v>205</v>
      </c>
      <c r="B206" s="9">
        <v>201703063</v>
      </c>
      <c r="C206" s="9" t="s">
        <v>856</v>
      </c>
      <c r="D206" s="9" t="s">
        <v>857</v>
      </c>
      <c r="E206" s="9">
        <v>304</v>
      </c>
      <c r="F206" s="9" t="s">
        <v>126</v>
      </c>
      <c r="G206" s="6">
        <v>37854</v>
      </c>
      <c r="H206" s="10" t="s">
        <v>9</v>
      </c>
      <c r="I206" s="9" t="s">
        <v>10</v>
      </c>
      <c r="J206" s="6">
        <v>43060.774559837962</v>
      </c>
      <c r="K206" s="7">
        <f t="shared" si="3"/>
        <v>43060</v>
      </c>
      <c r="L206" s="43">
        <v>2101</v>
      </c>
      <c r="M206" s="44"/>
      <c r="N206" s="45" t="s">
        <v>858</v>
      </c>
      <c r="O206" s="10">
        <v>2406</v>
      </c>
      <c r="P206" s="10">
        <v>20</v>
      </c>
      <c r="Q206" s="10"/>
      <c r="R206" s="10"/>
      <c r="S206" s="10"/>
      <c r="T206" s="111">
        <v>24</v>
      </c>
      <c r="U206" s="101">
        <v>20</v>
      </c>
      <c r="V206" s="101"/>
      <c r="W206" s="101"/>
      <c r="X206" s="101"/>
      <c r="Y206" s="6">
        <v>43060.774559837962</v>
      </c>
      <c r="Z206" s="9" t="s">
        <v>859</v>
      </c>
      <c r="AA206" s="6"/>
    </row>
    <row r="207" spans="1:29" s="9" customFormat="1" x14ac:dyDescent="0.3">
      <c r="A207" s="8">
        <v>206</v>
      </c>
      <c r="B207" s="9">
        <v>201703064</v>
      </c>
      <c r="C207" s="9" t="s">
        <v>860</v>
      </c>
      <c r="D207" s="9" t="s">
        <v>861</v>
      </c>
      <c r="E207" s="9">
        <v>499</v>
      </c>
      <c r="F207" s="9" t="s">
        <v>40</v>
      </c>
      <c r="G207" s="6" t="s">
        <v>51</v>
      </c>
      <c r="H207" s="10" t="s">
        <v>52</v>
      </c>
      <c r="I207" s="9" t="s">
        <v>53</v>
      </c>
      <c r="J207" s="6">
        <v>43060.985047685186</v>
      </c>
      <c r="K207" s="7">
        <f t="shared" si="3"/>
        <v>43060</v>
      </c>
      <c r="L207" s="43">
        <v>2126</v>
      </c>
      <c r="M207" s="44"/>
      <c r="N207" s="45" t="s">
        <v>862</v>
      </c>
      <c r="O207" s="10">
        <v>331</v>
      </c>
      <c r="P207" s="10">
        <v>1</v>
      </c>
      <c r="Q207" s="10">
        <v>13</v>
      </c>
      <c r="R207" s="10"/>
      <c r="S207" s="10"/>
      <c r="T207" s="111">
        <v>33</v>
      </c>
      <c r="U207" s="101">
        <v>1</v>
      </c>
      <c r="V207" s="101">
        <v>13</v>
      </c>
      <c r="W207" s="101"/>
      <c r="X207" s="101"/>
      <c r="Y207" s="6">
        <v>43060.985047685186</v>
      </c>
      <c r="Z207" s="9" t="s">
        <v>863</v>
      </c>
      <c r="AA207" s="6"/>
    </row>
    <row r="208" spans="1:29" s="12" customFormat="1" x14ac:dyDescent="0.3">
      <c r="A208" s="11">
        <v>207</v>
      </c>
      <c r="B208" s="12">
        <v>201703066</v>
      </c>
      <c r="C208" s="12" t="s">
        <v>864</v>
      </c>
      <c r="D208" s="12" t="s">
        <v>865</v>
      </c>
      <c r="E208" s="12">
        <v>119</v>
      </c>
      <c r="F208" s="12" t="s">
        <v>2</v>
      </c>
      <c r="G208" s="13">
        <v>40816</v>
      </c>
      <c r="H208" s="14" t="s">
        <v>9</v>
      </c>
      <c r="I208" s="12" t="s">
        <v>10</v>
      </c>
      <c r="J208" s="13">
        <v>43062.792586539355</v>
      </c>
      <c r="K208" s="15">
        <f t="shared" si="3"/>
        <v>43062</v>
      </c>
      <c r="L208" s="46" t="s">
        <v>545</v>
      </c>
      <c r="M208" s="47"/>
      <c r="N208" s="48"/>
      <c r="O208" s="14"/>
      <c r="P208" s="14"/>
      <c r="Q208" s="14"/>
      <c r="R208" s="14"/>
      <c r="S208" s="14"/>
      <c r="T208" s="100"/>
      <c r="U208" s="101"/>
      <c r="V208" s="101"/>
      <c r="W208" s="101"/>
      <c r="X208" s="101"/>
      <c r="Y208" s="13">
        <v>43062.783358993052</v>
      </c>
      <c r="Z208" s="12" t="s">
        <v>866</v>
      </c>
      <c r="AA208" s="13"/>
    </row>
    <row r="209" spans="1:29" s="9" customFormat="1" x14ac:dyDescent="0.3">
      <c r="A209" s="8">
        <v>208</v>
      </c>
      <c r="B209" s="9">
        <v>201703067</v>
      </c>
      <c r="C209" s="9" t="s">
        <v>867</v>
      </c>
      <c r="D209" s="9" t="s">
        <v>868</v>
      </c>
      <c r="E209" s="9">
        <v>130</v>
      </c>
      <c r="F209" s="9" t="s">
        <v>36</v>
      </c>
      <c r="G209" s="6">
        <v>39498</v>
      </c>
      <c r="H209" s="10" t="s">
        <v>15</v>
      </c>
      <c r="I209" s="9" t="s">
        <v>16</v>
      </c>
      <c r="J209" s="6">
        <v>43061.477978935189</v>
      </c>
      <c r="K209" s="7">
        <f t="shared" si="3"/>
        <v>43061</v>
      </c>
      <c r="L209" s="43">
        <v>2092</v>
      </c>
      <c r="M209" s="44" t="s">
        <v>869</v>
      </c>
      <c r="N209" s="45" t="s">
        <v>6453</v>
      </c>
      <c r="O209" s="10">
        <v>41</v>
      </c>
      <c r="P209" s="10">
        <v>38</v>
      </c>
      <c r="Q209" s="10">
        <v>76</v>
      </c>
      <c r="R209" s="10"/>
      <c r="S209" s="10"/>
      <c r="T209" s="100">
        <v>41</v>
      </c>
      <c r="U209" s="101">
        <v>38</v>
      </c>
      <c r="V209" s="101">
        <v>76</v>
      </c>
      <c r="W209" s="101"/>
      <c r="X209" s="101"/>
      <c r="Y209" s="6">
        <v>43061.468662766201</v>
      </c>
      <c r="Z209" s="9" t="s">
        <v>870</v>
      </c>
      <c r="AA209" s="6"/>
    </row>
    <row r="210" spans="1:29" s="9" customFormat="1" x14ac:dyDescent="0.3">
      <c r="A210" s="8">
        <v>209</v>
      </c>
      <c r="B210" s="9">
        <v>201703069</v>
      </c>
      <c r="C210" s="9" t="s">
        <v>871</v>
      </c>
      <c r="D210" s="9" t="s">
        <v>872</v>
      </c>
      <c r="E210" s="9">
        <v>499</v>
      </c>
      <c r="F210" s="9" t="s">
        <v>40</v>
      </c>
      <c r="G210" s="6">
        <v>41600</v>
      </c>
      <c r="H210" s="10" t="s">
        <v>15</v>
      </c>
      <c r="I210" s="9" t="s">
        <v>16</v>
      </c>
      <c r="J210" s="6">
        <v>43061.492614699077</v>
      </c>
      <c r="K210" s="7">
        <f t="shared" si="3"/>
        <v>43061</v>
      </c>
      <c r="L210" s="43">
        <v>2046</v>
      </c>
      <c r="M210" s="44"/>
      <c r="N210" s="45" t="s">
        <v>722</v>
      </c>
      <c r="O210" s="10">
        <v>1</v>
      </c>
      <c r="P210" s="10">
        <v>21</v>
      </c>
      <c r="Q210" s="10"/>
      <c r="R210" s="10"/>
      <c r="S210" s="10"/>
      <c r="T210" s="100">
        <v>1</v>
      </c>
      <c r="U210" s="101">
        <v>21</v>
      </c>
      <c r="V210" s="101"/>
      <c r="W210" s="101"/>
      <c r="X210" s="101"/>
      <c r="Y210" s="6">
        <v>43061.492614699077</v>
      </c>
      <c r="Z210" s="9" t="s">
        <v>873</v>
      </c>
      <c r="AA210" s="6"/>
    </row>
    <row r="211" spans="1:29" s="12" customFormat="1" x14ac:dyDescent="0.3">
      <c r="A211" s="11">
        <v>210</v>
      </c>
      <c r="B211" s="12">
        <v>201703070</v>
      </c>
      <c r="C211" s="12" t="s">
        <v>874</v>
      </c>
      <c r="D211" s="12" t="s">
        <v>137</v>
      </c>
      <c r="E211" s="12">
        <v>499</v>
      </c>
      <c r="F211" s="12" t="s">
        <v>40</v>
      </c>
      <c r="G211" s="13">
        <v>40948</v>
      </c>
      <c r="H211" s="14" t="s">
        <v>9</v>
      </c>
      <c r="I211" s="12" t="s">
        <v>10</v>
      </c>
      <c r="J211" s="13">
        <v>43061.578991666669</v>
      </c>
      <c r="K211" s="15">
        <f t="shared" si="3"/>
        <v>43061</v>
      </c>
      <c r="L211" s="46" t="s">
        <v>875</v>
      </c>
      <c r="M211" s="47"/>
      <c r="N211" s="48"/>
      <c r="O211" s="14"/>
      <c r="P211" s="14"/>
      <c r="Q211" s="14"/>
      <c r="R211" s="14"/>
      <c r="S211" s="14"/>
      <c r="T211" s="100"/>
      <c r="U211" s="101"/>
      <c r="V211" s="101"/>
      <c r="W211" s="101"/>
      <c r="X211" s="101"/>
      <c r="Y211" s="13">
        <v>43061.759105868055</v>
      </c>
      <c r="AA211" s="13"/>
    </row>
    <row r="212" spans="1:29" s="12" customFormat="1" x14ac:dyDescent="0.3">
      <c r="A212" s="11">
        <v>211</v>
      </c>
      <c r="B212" s="12">
        <v>201703071</v>
      </c>
      <c r="C212" s="12" t="s">
        <v>874</v>
      </c>
      <c r="D212" s="12" t="s">
        <v>876</v>
      </c>
      <c r="E212" s="12">
        <v>499</v>
      </c>
      <c r="F212" s="12" t="s">
        <v>40</v>
      </c>
      <c r="G212" s="13">
        <v>39948</v>
      </c>
      <c r="H212" s="14" t="s">
        <v>9</v>
      </c>
      <c r="I212" s="12" t="s">
        <v>10</v>
      </c>
      <c r="J212" s="13">
        <v>43061.575962499999</v>
      </c>
      <c r="K212" s="15">
        <f t="shared" si="3"/>
        <v>43061</v>
      </c>
      <c r="L212" s="46" t="s">
        <v>877</v>
      </c>
      <c r="M212" s="47"/>
      <c r="N212" s="48"/>
      <c r="O212" s="14"/>
      <c r="P212" s="14"/>
      <c r="Q212" s="14"/>
      <c r="R212" s="14"/>
      <c r="S212" s="14"/>
      <c r="T212" s="100"/>
      <c r="U212" s="101"/>
      <c r="V212" s="101"/>
      <c r="W212" s="101"/>
      <c r="X212" s="101"/>
      <c r="Y212" s="13" t="s">
        <v>51</v>
      </c>
      <c r="Z212" s="12" t="s">
        <v>51</v>
      </c>
      <c r="AA212" s="13"/>
    </row>
    <row r="213" spans="1:29" s="9" customFormat="1" x14ac:dyDescent="0.3">
      <c r="A213" s="8">
        <v>212</v>
      </c>
      <c r="B213" s="9">
        <v>201703072</v>
      </c>
      <c r="C213" s="9" t="s">
        <v>878</v>
      </c>
      <c r="D213" s="9" t="s">
        <v>879</v>
      </c>
      <c r="E213" s="9">
        <v>304</v>
      </c>
      <c r="F213" s="9" t="s">
        <v>126</v>
      </c>
      <c r="G213" s="6">
        <v>41516</v>
      </c>
      <c r="H213" s="10" t="s">
        <v>52</v>
      </c>
      <c r="I213" s="9" t="s">
        <v>53</v>
      </c>
      <c r="J213" s="6">
        <v>43243.48135952546</v>
      </c>
      <c r="K213" s="7">
        <f t="shared" si="3"/>
        <v>43243</v>
      </c>
      <c r="L213" s="43">
        <v>2246</v>
      </c>
      <c r="M213" s="44"/>
      <c r="N213" s="45" t="s">
        <v>882</v>
      </c>
      <c r="O213" s="10">
        <v>1</v>
      </c>
      <c r="P213" s="10">
        <v>28</v>
      </c>
      <c r="Q213" s="10">
        <v>21</v>
      </c>
      <c r="R213" s="10"/>
      <c r="S213" s="10"/>
      <c r="T213" s="100">
        <v>1</v>
      </c>
      <c r="U213" s="101">
        <v>28</v>
      </c>
      <c r="V213" s="101">
        <v>21</v>
      </c>
      <c r="W213" s="101"/>
      <c r="X213" s="101"/>
      <c r="Y213" s="6">
        <v>43243.479437499998</v>
      </c>
      <c r="Z213" s="9" t="s">
        <v>883</v>
      </c>
      <c r="AA213" s="6">
        <v>43243.479437499998</v>
      </c>
      <c r="AB213" s="9" t="s">
        <v>880</v>
      </c>
      <c r="AC213" s="9" t="s">
        <v>881</v>
      </c>
    </row>
    <row r="214" spans="1:29" s="9" customFormat="1" x14ac:dyDescent="0.3">
      <c r="A214" s="8">
        <v>213</v>
      </c>
      <c r="B214" s="9">
        <v>201703075</v>
      </c>
      <c r="C214" s="9" t="s">
        <v>884</v>
      </c>
      <c r="D214" s="9" t="s">
        <v>885</v>
      </c>
      <c r="E214" s="9">
        <v>119</v>
      </c>
      <c r="F214" s="9" t="s">
        <v>2</v>
      </c>
      <c r="G214" s="6">
        <v>42331</v>
      </c>
      <c r="H214" s="10" t="s">
        <v>52</v>
      </c>
      <c r="I214" s="9" t="s">
        <v>53</v>
      </c>
      <c r="J214" s="6">
        <v>43062.129199305557</v>
      </c>
      <c r="K214" s="7">
        <f t="shared" si="3"/>
        <v>43062</v>
      </c>
      <c r="L214" s="43">
        <v>2199</v>
      </c>
      <c r="M214" s="44" t="s">
        <v>886</v>
      </c>
      <c r="N214" s="45" t="s">
        <v>887</v>
      </c>
      <c r="O214" s="10">
        <v>35</v>
      </c>
      <c r="P214" s="10"/>
      <c r="Q214" s="10"/>
      <c r="R214" s="10"/>
      <c r="S214" s="10"/>
      <c r="T214" s="100">
        <v>35</v>
      </c>
      <c r="U214" s="101"/>
      <c r="V214" s="101"/>
      <c r="W214" s="101"/>
      <c r="X214" s="101"/>
      <c r="Y214" s="6">
        <v>43062.129199305557</v>
      </c>
      <c r="Z214" s="9" t="s">
        <v>888</v>
      </c>
      <c r="AA214" s="6"/>
    </row>
    <row r="215" spans="1:29" s="12" customFormat="1" x14ac:dyDescent="0.3">
      <c r="A215" s="11">
        <v>214</v>
      </c>
      <c r="B215" s="12">
        <v>201703079</v>
      </c>
      <c r="C215" s="12" t="s">
        <v>802</v>
      </c>
      <c r="D215" s="12" t="s">
        <v>889</v>
      </c>
      <c r="E215" s="12">
        <v>538</v>
      </c>
      <c r="F215" s="12" t="s">
        <v>105</v>
      </c>
      <c r="G215" s="13">
        <v>42208</v>
      </c>
      <c r="H215" s="14" t="s">
        <v>15</v>
      </c>
      <c r="I215" s="12" t="s">
        <v>16</v>
      </c>
      <c r="J215" s="13">
        <v>43072.638449803242</v>
      </c>
      <c r="K215" s="15">
        <f t="shared" si="3"/>
        <v>43072</v>
      </c>
      <c r="L215" s="46" t="s">
        <v>890</v>
      </c>
      <c r="M215" s="47"/>
      <c r="N215" s="48"/>
      <c r="O215" s="14"/>
      <c r="P215" s="14"/>
      <c r="Q215" s="14"/>
      <c r="R215" s="14"/>
      <c r="S215" s="14"/>
      <c r="T215" s="100"/>
      <c r="U215" s="101"/>
      <c r="V215" s="101"/>
      <c r="W215" s="101"/>
      <c r="X215" s="101"/>
      <c r="Y215" s="13">
        <v>43072.619988622682</v>
      </c>
      <c r="Z215" s="12" t="s">
        <v>891</v>
      </c>
      <c r="AA215" s="13"/>
    </row>
    <row r="216" spans="1:29" s="12" customFormat="1" x14ac:dyDescent="0.3">
      <c r="A216" s="11">
        <v>215</v>
      </c>
      <c r="B216" s="12">
        <v>201703080</v>
      </c>
      <c r="C216" s="12" t="s">
        <v>892</v>
      </c>
      <c r="D216" s="12" t="s">
        <v>893</v>
      </c>
      <c r="E216" s="12">
        <v>508</v>
      </c>
      <c r="F216" s="12" t="s">
        <v>166</v>
      </c>
      <c r="G216" s="13">
        <v>42911</v>
      </c>
      <c r="H216" s="14" t="s">
        <v>15</v>
      </c>
      <c r="I216" s="12" t="s">
        <v>16</v>
      </c>
      <c r="J216" s="13">
        <v>43279.437289120367</v>
      </c>
      <c r="K216" s="15">
        <f t="shared" si="3"/>
        <v>43279</v>
      </c>
      <c r="L216" s="46" t="s">
        <v>894</v>
      </c>
      <c r="M216" s="47"/>
      <c r="N216" s="48"/>
      <c r="O216" s="14"/>
      <c r="P216" s="14"/>
      <c r="Q216" s="14"/>
      <c r="R216" s="14"/>
      <c r="S216" s="14"/>
      <c r="T216" s="100"/>
      <c r="U216" s="101"/>
      <c r="V216" s="101"/>
      <c r="W216" s="101"/>
      <c r="X216" s="101"/>
      <c r="Y216" s="13">
        <v>43279.433685613425</v>
      </c>
      <c r="Z216" s="12" t="s">
        <v>895</v>
      </c>
      <c r="AA216" s="13"/>
    </row>
    <row r="217" spans="1:29" s="9" customFormat="1" x14ac:dyDescent="0.3">
      <c r="A217" s="8">
        <v>216</v>
      </c>
      <c r="B217" s="9">
        <v>201703086</v>
      </c>
      <c r="C217" s="9" t="s">
        <v>896</v>
      </c>
      <c r="D217" s="9" t="s">
        <v>897</v>
      </c>
      <c r="E217" s="9">
        <v>115</v>
      </c>
      <c r="F217" s="9" t="s">
        <v>238</v>
      </c>
      <c r="G217" s="6">
        <v>42755</v>
      </c>
      <c r="H217" s="10" t="s">
        <v>52</v>
      </c>
      <c r="I217" s="9" t="s">
        <v>53</v>
      </c>
      <c r="J217" s="6">
        <v>43068.429507835652</v>
      </c>
      <c r="K217" s="7">
        <f t="shared" si="3"/>
        <v>43068</v>
      </c>
      <c r="L217" s="43">
        <v>2185</v>
      </c>
      <c r="M217" s="44"/>
      <c r="N217" s="45" t="s">
        <v>898</v>
      </c>
      <c r="O217" s="10">
        <v>44</v>
      </c>
      <c r="P217" s="10"/>
      <c r="Q217" s="10"/>
      <c r="R217" s="10"/>
      <c r="S217" s="10"/>
      <c r="T217" s="100">
        <v>44</v>
      </c>
      <c r="U217" s="101"/>
      <c r="V217" s="101"/>
      <c r="W217" s="101"/>
      <c r="X217" s="101"/>
      <c r="Y217" s="6">
        <v>43068.429507835652</v>
      </c>
      <c r="Z217" s="9" t="s">
        <v>899</v>
      </c>
      <c r="AA217" s="6"/>
    </row>
    <row r="218" spans="1:29" s="9" customFormat="1" x14ac:dyDescent="0.3">
      <c r="A218" s="8">
        <v>217</v>
      </c>
      <c r="B218" s="9">
        <v>201703088</v>
      </c>
      <c r="C218" s="9" t="s">
        <v>900</v>
      </c>
      <c r="D218" s="9" t="s">
        <v>901</v>
      </c>
      <c r="E218" s="9" t="s">
        <v>51</v>
      </c>
      <c r="F218" s="9" t="s">
        <v>51</v>
      </c>
      <c r="G218" s="6">
        <v>37694</v>
      </c>
      <c r="H218" s="10" t="s">
        <v>3</v>
      </c>
      <c r="I218" s="9" t="s">
        <v>4</v>
      </c>
      <c r="J218" s="6">
        <v>43063.85111693287</v>
      </c>
      <c r="K218" s="7">
        <f t="shared" si="3"/>
        <v>43063</v>
      </c>
      <c r="L218" s="43">
        <v>2126</v>
      </c>
      <c r="M218" s="44"/>
      <c r="N218" s="45" t="s">
        <v>902</v>
      </c>
      <c r="O218" s="10">
        <v>16</v>
      </c>
      <c r="P218" s="10">
        <v>40</v>
      </c>
      <c r="Q218" s="10"/>
      <c r="R218" s="10"/>
      <c r="S218" s="10"/>
      <c r="T218" s="100">
        <v>16</v>
      </c>
      <c r="U218" s="101">
        <v>40</v>
      </c>
      <c r="V218" s="101"/>
      <c r="W218" s="101"/>
      <c r="X218" s="101"/>
      <c r="Y218" s="6">
        <v>43063.853637002314</v>
      </c>
      <c r="Z218" s="9" t="s">
        <v>903</v>
      </c>
      <c r="AA218" s="6"/>
    </row>
    <row r="219" spans="1:29" s="9" customFormat="1" x14ac:dyDescent="0.3">
      <c r="A219" s="8">
        <v>218</v>
      </c>
      <c r="B219" s="9">
        <v>201703092</v>
      </c>
      <c r="C219" s="9" t="s">
        <v>904</v>
      </c>
      <c r="D219" s="9" t="s">
        <v>905</v>
      </c>
      <c r="E219" s="9" t="s">
        <v>51</v>
      </c>
      <c r="F219" s="9" t="s">
        <v>51</v>
      </c>
      <c r="G219" s="6">
        <v>42333</v>
      </c>
      <c r="H219" s="10" t="s">
        <v>52</v>
      </c>
      <c r="I219" s="9" t="s">
        <v>53</v>
      </c>
      <c r="J219" s="6">
        <v>43064.696814120369</v>
      </c>
      <c r="K219" s="7">
        <f t="shared" si="3"/>
        <v>43064</v>
      </c>
      <c r="L219" s="43">
        <v>2014</v>
      </c>
      <c r="M219" s="44" t="s">
        <v>906</v>
      </c>
      <c r="N219" s="45" t="s">
        <v>907</v>
      </c>
      <c r="O219" s="10">
        <v>5</v>
      </c>
      <c r="P219" s="10">
        <v>107</v>
      </c>
      <c r="Q219" s="10">
        <v>23</v>
      </c>
      <c r="R219" s="10"/>
      <c r="S219" s="10"/>
      <c r="T219" s="100">
        <v>5</v>
      </c>
      <c r="U219" s="112">
        <v>0</v>
      </c>
      <c r="V219" s="101">
        <v>23</v>
      </c>
      <c r="W219" s="101"/>
      <c r="X219" s="101"/>
      <c r="Y219" s="6">
        <v>43064.711749074071</v>
      </c>
      <c r="Z219" s="9" t="s">
        <v>908</v>
      </c>
      <c r="AA219" s="6"/>
    </row>
    <row r="220" spans="1:29" s="9" customFormat="1" x14ac:dyDescent="0.3">
      <c r="A220" s="8">
        <v>219</v>
      </c>
      <c r="B220" s="9">
        <v>201703093</v>
      </c>
      <c r="C220" s="9" t="s">
        <v>909</v>
      </c>
      <c r="D220" s="9" t="s">
        <v>108</v>
      </c>
      <c r="E220" s="9">
        <v>90</v>
      </c>
      <c r="F220" s="9" t="s">
        <v>89</v>
      </c>
      <c r="G220" s="6">
        <v>40872</v>
      </c>
      <c r="H220" s="10" t="s">
        <v>9</v>
      </c>
      <c r="I220" s="9" t="s">
        <v>10</v>
      </c>
      <c r="J220" s="6">
        <v>43064.583664270831</v>
      </c>
      <c r="K220" s="7">
        <f t="shared" si="3"/>
        <v>43064</v>
      </c>
      <c r="L220" s="43">
        <v>2126</v>
      </c>
      <c r="M220" s="44"/>
      <c r="N220" s="45" t="s">
        <v>910</v>
      </c>
      <c r="O220" s="10">
        <v>331</v>
      </c>
      <c r="P220" s="10">
        <v>29</v>
      </c>
      <c r="Q220" s="10"/>
      <c r="R220" s="10"/>
      <c r="S220" s="10"/>
      <c r="T220" s="111">
        <v>33</v>
      </c>
      <c r="U220" s="101">
        <v>29</v>
      </c>
      <c r="V220" s="101"/>
      <c r="W220" s="101"/>
      <c r="X220" s="101"/>
      <c r="Y220" s="6">
        <v>43064.555138425923</v>
      </c>
      <c r="Z220" s="9" t="s">
        <v>911</v>
      </c>
      <c r="AA220" s="6"/>
    </row>
    <row r="221" spans="1:29" s="9" customFormat="1" x14ac:dyDescent="0.3">
      <c r="A221" s="8">
        <v>220</v>
      </c>
      <c r="B221" s="9">
        <v>201703097</v>
      </c>
      <c r="C221" s="9" t="s">
        <v>912</v>
      </c>
      <c r="D221" s="9" t="s">
        <v>913</v>
      </c>
      <c r="E221" s="9">
        <v>309</v>
      </c>
      <c r="F221" s="9" t="s">
        <v>691</v>
      </c>
      <c r="G221" s="6">
        <v>41252</v>
      </c>
      <c r="H221" s="10" t="s">
        <v>15</v>
      </c>
      <c r="I221" s="9" t="s">
        <v>16</v>
      </c>
      <c r="J221" s="6">
        <v>43089.466805439813</v>
      </c>
      <c r="K221" s="7">
        <f t="shared" si="3"/>
        <v>43089</v>
      </c>
      <c r="L221" s="43">
        <v>2223</v>
      </c>
      <c r="M221" s="44"/>
      <c r="N221" s="45" t="s">
        <v>914</v>
      </c>
      <c r="O221" s="10">
        <v>22115</v>
      </c>
      <c r="P221" s="10"/>
      <c r="Q221" s="10"/>
      <c r="R221" s="10"/>
      <c r="S221" s="10"/>
      <c r="T221" s="111">
        <v>221</v>
      </c>
      <c r="U221" s="101"/>
      <c r="V221" s="101"/>
      <c r="W221" s="101"/>
      <c r="X221" s="101"/>
      <c r="Y221" s="6">
        <v>43089.458020914353</v>
      </c>
      <c r="Z221" s="9" t="s">
        <v>915</v>
      </c>
      <c r="AA221" s="6"/>
    </row>
    <row r="222" spans="1:29" s="9" customFormat="1" x14ac:dyDescent="0.3">
      <c r="A222" s="8">
        <v>221</v>
      </c>
      <c r="B222" s="9">
        <v>201703098</v>
      </c>
      <c r="C222" s="9" t="s">
        <v>916</v>
      </c>
      <c r="D222" s="9" t="s">
        <v>917</v>
      </c>
      <c r="E222" s="9">
        <v>90</v>
      </c>
      <c r="F222" s="9" t="s">
        <v>89</v>
      </c>
      <c r="G222" s="6">
        <v>37961</v>
      </c>
      <c r="H222" s="10" t="s">
        <v>9</v>
      </c>
      <c r="I222" s="9" t="s">
        <v>10</v>
      </c>
      <c r="J222" s="6">
        <v>43065.353042164352</v>
      </c>
      <c r="K222" s="7">
        <f t="shared" si="3"/>
        <v>43065</v>
      </c>
      <c r="L222" s="43">
        <v>2031</v>
      </c>
      <c r="M222" s="44"/>
      <c r="N222" s="45" t="s">
        <v>918</v>
      </c>
      <c r="O222" s="10">
        <v>14</v>
      </c>
      <c r="P222" s="10"/>
      <c r="Q222" s="10"/>
      <c r="R222" s="10"/>
      <c r="S222" s="10"/>
      <c r="T222" s="100">
        <v>14</v>
      </c>
      <c r="U222" s="101"/>
      <c r="V222" s="101"/>
      <c r="W222" s="101"/>
      <c r="X222" s="101"/>
      <c r="Y222" s="6">
        <v>43065.387432870368</v>
      </c>
      <c r="Z222" s="9" t="s">
        <v>919</v>
      </c>
      <c r="AA222" s="6"/>
    </row>
    <row r="223" spans="1:29" s="9" customFormat="1" x14ac:dyDescent="0.3">
      <c r="A223" s="8">
        <v>222</v>
      </c>
      <c r="B223" s="9">
        <v>201703099</v>
      </c>
      <c r="C223" s="9" t="s">
        <v>920</v>
      </c>
      <c r="D223" s="9" t="s">
        <v>67</v>
      </c>
      <c r="E223" s="9">
        <v>131</v>
      </c>
      <c r="F223" s="9" t="s">
        <v>24</v>
      </c>
      <c r="G223" s="6">
        <v>41239</v>
      </c>
      <c r="H223" s="10" t="s">
        <v>9</v>
      </c>
      <c r="I223" s="9" t="s">
        <v>10</v>
      </c>
      <c r="J223" s="6">
        <v>43065.484561226855</v>
      </c>
      <c r="K223" s="7">
        <f t="shared" si="3"/>
        <v>43065</v>
      </c>
      <c r="L223" s="43">
        <v>2181</v>
      </c>
      <c r="M223" s="44"/>
      <c r="N223" s="45" t="s">
        <v>921</v>
      </c>
      <c r="O223" s="10">
        <v>4</v>
      </c>
      <c r="P223" s="10">
        <v>23</v>
      </c>
      <c r="Q223" s="10"/>
      <c r="R223" s="10"/>
      <c r="S223" s="10"/>
      <c r="T223" s="100">
        <v>4</v>
      </c>
      <c r="U223" s="101">
        <v>23</v>
      </c>
      <c r="V223" s="101"/>
      <c r="W223" s="101"/>
      <c r="X223" s="101"/>
      <c r="Y223" s="6">
        <v>43065.423815011571</v>
      </c>
      <c r="Z223" s="9" t="s">
        <v>922</v>
      </c>
      <c r="AA223" s="6"/>
    </row>
    <row r="224" spans="1:29" s="12" customFormat="1" x14ac:dyDescent="0.3">
      <c r="A224" s="11">
        <v>223</v>
      </c>
      <c r="B224" s="12">
        <v>201703100</v>
      </c>
      <c r="C224" s="12" t="s">
        <v>923</v>
      </c>
      <c r="D224" s="12" t="s">
        <v>924</v>
      </c>
      <c r="E224" s="12">
        <v>119</v>
      </c>
      <c r="F224" s="12" t="s">
        <v>2</v>
      </c>
      <c r="G224" s="13">
        <v>39457</v>
      </c>
      <c r="H224" s="14" t="s">
        <v>15</v>
      </c>
      <c r="I224" s="12" t="s">
        <v>16</v>
      </c>
      <c r="J224" s="13">
        <v>43065.531158136575</v>
      </c>
      <c r="K224" s="15">
        <f t="shared" si="3"/>
        <v>43065</v>
      </c>
      <c r="L224" s="46" t="s">
        <v>877</v>
      </c>
      <c r="M224" s="47"/>
      <c r="N224" s="48"/>
      <c r="O224" s="14"/>
      <c r="P224" s="14"/>
      <c r="Q224" s="14"/>
      <c r="R224" s="14"/>
      <c r="S224" s="14"/>
      <c r="T224" s="100"/>
      <c r="U224" s="101"/>
      <c r="V224" s="101"/>
      <c r="W224" s="101"/>
      <c r="X224" s="101"/>
      <c r="Y224" s="13">
        <v>43065.843202430558</v>
      </c>
      <c r="Z224" s="12" t="s">
        <v>925</v>
      </c>
      <c r="AA224" s="13"/>
    </row>
    <row r="225" spans="1:27" s="12" customFormat="1" x14ac:dyDescent="0.3">
      <c r="A225" s="11">
        <v>224</v>
      </c>
      <c r="B225" s="12">
        <v>201703101</v>
      </c>
      <c r="C225" s="12" t="s">
        <v>923</v>
      </c>
      <c r="D225" s="12" t="s">
        <v>524</v>
      </c>
      <c r="E225" s="12">
        <v>119</v>
      </c>
      <c r="F225" s="12" t="s">
        <v>2</v>
      </c>
      <c r="G225" s="13">
        <v>39543</v>
      </c>
      <c r="H225" s="14" t="s">
        <v>15</v>
      </c>
      <c r="I225" s="12" t="s">
        <v>16</v>
      </c>
      <c r="J225" s="13">
        <v>43065.483275462961</v>
      </c>
      <c r="K225" s="15">
        <f t="shared" si="3"/>
        <v>43065</v>
      </c>
      <c r="L225" s="46" t="s">
        <v>877</v>
      </c>
      <c r="M225" s="47"/>
      <c r="N225" s="48"/>
      <c r="O225" s="14"/>
      <c r="P225" s="14"/>
      <c r="Q225" s="14"/>
      <c r="R225" s="14"/>
      <c r="S225" s="14"/>
      <c r="T225" s="100"/>
      <c r="U225" s="101"/>
      <c r="V225" s="101"/>
      <c r="W225" s="101"/>
      <c r="X225" s="101"/>
      <c r="Y225" s="13">
        <v>43065.846991631945</v>
      </c>
      <c r="Z225" s="12" t="s">
        <v>926</v>
      </c>
      <c r="AA225" s="13"/>
    </row>
    <row r="226" spans="1:27" s="9" customFormat="1" x14ac:dyDescent="0.3">
      <c r="A226" s="8">
        <v>225</v>
      </c>
      <c r="B226" s="9">
        <v>201703103</v>
      </c>
      <c r="C226" s="9" t="s">
        <v>927</v>
      </c>
      <c r="D226" s="9" t="s">
        <v>149</v>
      </c>
      <c r="E226" s="9">
        <v>130</v>
      </c>
      <c r="F226" s="9" t="s">
        <v>36</v>
      </c>
      <c r="G226" s="6">
        <v>38317</v>
      </c>
      <c r="H226" s="10" t="s">
        <v>52</v>
      </c>
      <c r="I226" s="9" t="s">
        <v>53</v>
      </c>
      <c r="J226" s="6">
        <v>43065.722874768515</v>
      </c>
      <c r="K226" s="7">
        <f t="shared" si="3"/>
        <v>43065</v>
      </c>
      <c r="L226" s="43">
        <v>2101</v>
      </c>
      <c r="M226" s="44"/>
      <c r="N226" s="45" t="s">
        <v>928</v>
      </c>
      <c r="O226" s="10">
        <v>2406</v>
      </c>
      <c r="P226" s="10"/>
      <c r="Q226" s="10"/>
      <c r="R226" s="10"/>
      <c r="S226" s="10"/>
      <c r="T226" s="111">
        <v>24</v>
      </c>
      <c r="U226" s="101"/>
      <c r="V226" s="101"/>
      <c r="W226" s="101"/>
      <c r="X226" s="101"/>
      <c r="Y226" s="6">
        <v>43065.786268634256</v>
      </c>
      <c r="Z226" s="9" t="s">
        <v>929</v>
      </c>
      <c r="AA226" s="6"/>
    </row>
    <row r="227" spans="1:27" s="9" customFormat="1" x14ac:dyDescent="0.3">
      <c r="A227" s="8">
        <v>226</v>
      </c>
      <c r="B227" s="9">
        <v>201703104</v>
      </c>
      <c r="C227" s="9" t="s">
        <v>810</v>
      </c>
      <c r="D227" s="9" t="s">
        <v>930</v>
      </c>
      <c r="E227" s="9">
        <v>123</v>
      </c>
      <c r="F227" s="9" t="s">
        <v>28</v>
      </c>
      <c r="G227" s="6">
        <v>42274</v>
      </c>
      <c r="H227" s="10" t="s">
        <v>9</v>
      </c>
      <c r="I227" s="9" t="s">
        <v>10</v>
      </c>
      <c r="J227" s="6">
        <v>43067.483394444447</v>
      </c>
      <c r="K227" s="7">
        <f t="shared" si="3"/>
        <v>43067</v>
      </c>
      <c r="L227" s="43">
        <v>2065</v>
      </c>
      <c r="M227" s="44"/>
      <c r="N227" s="45" t="s">
        <v>931</v>
      </c>
      <c r="O227" s="10">
        <v>58</v>
      </c>
      <c r="P227" s="10"/>
      <c r="Q227" s="10"/>
      <c r="R227" s="10"/>
      <c r="S227" s="10"/>
      <c r="T227" s="100">
        <v>58</v>
      </c>
      <c r="U227" s="101"/>
      <c r="V227" s="101"/>
      <c r="W227" s="101"/>
      <c r="X227" s="101"/>
      <c r="Y227" s="6">
        <v>43067.483394444447</v>
      </c>
      <c r="Z227" s="9" t="s">
        <v>932</v>
      </c>
      <c r="AA227" s="6"/>
    </row>
    <row r="228" spans="1:27" s="12" customFormat="1" x14ac:dyDescent="0.3">
      <c r="A228" s="11">
        <v>227</v>
      </c>
      <c r="B228" s="12">
        <v>201703107</v>
      </c>
      <c r="C228" s="12" t="s">
        <v>933</v>
      </c>
      <c r="D228" s="12" t="s">
        <v>934</v>
      </c>
      <c r="E228" s="12">
        <v>128</v>
      </c>
      <c r="F228" s="12" t="s">
        <v>242</v>
      </c>
      <c r="G228" s="13">
        <v>42262</v>
      </c>
      <c r="H228" s="14" t="s">
        <v>15</v>
      </c>
      <c r="I228" s="12" t="s">
        <v>16</v>
      </c>
      <c r="J228" s="13">
        <v>43066.608142743054</v>
      </c>
      <c r="K228" s="15">
        <f t="shared" si="3"/>
        <v>43066</v>
      </c>
      <c r="L228" s="46" t="s">
        <v>935</v>
      </c>
      <c r="M228" s="47"/>
      <c r="N228" s="48"/>
      <c r="O228" s="14"/>
      <c r="P228" s="14"/>
      <c r="Q228" s="14"/>
      <c r="R228" s="14"/>
      <c r="S228" s="14"/>
      <c r="T228" s="100"/>
      <c r="U228" s="101"/>
      <c r="V228" s="101"/>
      <c r="W228" s="101"/>
      <c r="X228" s="101"/>
      <c r="Y228" s="13">
        <v>43066.980784490741</v>
      </c>
      <c r="Z228" s="12" t="s">
        <v>936</v>
      </c>
      <c r="AA228" s="13"/>
    </row>
    <row r="229" spans="1:27" s="9" customFormat="1" x14ac:dyDescent="0.3">
      <c r="A229" s="8">
        <v>228</v>
      </c>
      <c r="B229" s="9">
        <v>201703109</v>
      </c>
      <c r="C229" s="9" t="s">
        <v>937</v>
      </c>
      <c r="D229" s="9" t="s">
        <v>938</v>
      </c>
      <c r="E229" s="9">
        <v>516</v>
      </c>
      <c r="F229" s="9" t="s">
        <v>939</v>
      </c>
      <c r="G229" s="6">
        <v>41970</v>
      </c>
      <c r="H229" s="10" t="s">
        <v>15</v>
      </c>
      <c r="I229" s="9" t="s">
        <v>16</v>
      </c>
      <c r="J229" s="6">
        <v>43066.763572800926</v>
      </c>
      <c r="K229" s="7">
        <f t="shared" si="3"/>
        <v>43066</v>
      </c>
      <c r="L229" s="43">
        <v>2046</v>
      </c>
      <c r="M229" s="44" t="s">
        <v>940</v>
      </c>
      <c r="N229" s="45" t="s">
        <v>941</v>
      </c>
      <c r="O229" s="10">
        <v>1</v>
      </c>
      <c r="P229" s="10">
        <v>21</v>
      </c>
      <c r="Q229" s="10"/>
      <c r="R229" s="10"/>
      <c r="S229" s="10"/>
      <c r="T229" s="100">
        <v>1</v>
      </c>
      <c r="U229" s="101">
        <v>21</v>
      </c>
      <c r="V229" s="101"/>
      <c r="W229" s="101"/>
      <c r="X229" s="101"/>
      <c r="Y229" s="6">
        <v>43066.701771030093</v>
      </c>
      <c r="Z229" s="9" t="s">
        <v>942</v>
      </c>
      <c r="AA229" s="6"/>
    </row>
    <row r="230" spans="1:27" s="9" customFormat="1" x14ac:dyDescent="0.3">
      <c r="A230" s="8">
        <v>229</v>
      </c>
      <c r="B230" s="9">
        <v>201703112</v>
      </c>
      <c r="C230" s="9" t="s">
        <v>943</v>
      </c>
      <c r="D230" s="9" t="s">
        <v>280</v>
      </c>
      <c r="E230" s="9">
        <v>599</v>
      </c>
      <c r="F230" s="9" t="s">
        <v>40</v>
      </c>
      <c r="G230" s="6">
        <v>41970</v>
      </c>
      <c r="H230" s="10" t="s">
        <v>15</v>
      </c>
      <c r="I230" s="9" t="s">
        <v>16</v>
      </c>
      <c r="J230" s="6">
        <v>43066.906002233794</v>
      </c>
      <c r="K230" s="7">
        <f t="shared" si="3"/>
        <v>43066</v>
      </c>
      <c r="L230" s="43">
        <v>2252</v>
      </c>
      <c r="M230" s="44"/>
      <c r="N230" s="45" t="s">
        <v>944</v>
      </c>
      <c r="O230" s="10">
        <v>29</v>
      </c>
      <c r="P230" s="10"/>
      <c r="Q230" s="10"/>
      <c r="R230" s="10"/>
      <c r="S230" s="10"/>
      <c r="T230" s="100">
        <v>29</v>
      </c>
      <c r="U230" s="101"/>
      <c r="V230" s="101"/>
      <c r="W230" s="101"/>
      <c r="X230" s="101"/>
      <c r="Y230" s="6">
        <v>43066.894468136576</v>
      </c>
      <c r="Z230" s="9" t="s">
        <v>945</v>
      </c>
      <c r="AA230" s="6"/>
    </row>
    <row r="231" spans="1:27" s="9" customFormat="1" x14ac:dyDescent="0.3">
      <c r="A231" s="8">
        <v>230</v>
      </c>
      <c r="B231" s="9">
        <v>201703114</v>
      </c>
      <c r="C231" s="9" t="s">
        <v>946</v>
      </c>
      <c r="D231" s="9" t="s">
        <v>947</v>
      </c>
      <c r="E231" s="9">
        <v>119</v>
      </c>
      <c r="F231" s="9" t="s">
        <v>2</v>
      </c>
      <c r="G231" s="6">
        <v>37138</v>
      </c>
      <c r="H231" s="10" t="s">
        <v>3</v>
      </c>
      <c r="I231" s="9" t="s">
        <v>4</v>
      </c>
      <c r="J231" s="6">
        <v>43067.46303121528</v>
      </c>
      <c r="K231" s="7">
        <f t="shared" si="3"/>
        <v>43067</v>
      </c>
      <c r="L231" s="43">
        <v>2243</v>
      </c>
      <c r="M231" s="44"/>
      <c r="N231" s="45" t="s">
        <v>948</v>
      </c>
      <c r="O231" s="10">
        <v>100</v>
      </c>
      <c r="P231" s="10">
        <v>28</v>
      </c>
      <c r="Q231" s="10"/>
      <c r="R231" s="10"/>
      <c r="S231" s="10"/>
      <c r="T231" s="111">
        <v>79</v>
      </c>
      <c r="U231" s="101">
        <v>28</v>
      </c>
      <c r="V231" s="101"/>
      <c r="W231" s="101"/>
      <c r="X231" s="101"/>
      <c r="Y231" s="6">
        <v>43067.465943946758</v>
      </c>
      <c r="Z231" s="9" t="s">
        <v>949</v>
      </c>
      <c r="AA231" s="6"/>
    </row>
    <row r="232" spans="1:27" s="9" customFormat="1" x14ac:dyDescent="0.3">
      <c r="A232" s="8">
        <v>231</v>
      </c>
      <c r="B232" s="9">
        <v>201703118</v>
      </c>
      <c r="C232" s="9" t="s">
        <v>249</v>
      </c>
      <c r="D232" s="9" t="s">
        <v>950</v>
      </c>
      <c r="E232" s="9">
        <v>101</v>
      </c>
      <c r="F232" s="9" t="s">
        <v>951</v>
      </c>
      <c r="G232" s="6">
        <v>42914</v>
      </c>
      <c r="H232" s="10" t="s">
        <v>3</v>
      </c>
      <c r="I232" s="9" t="s">
        <v>4</v>
      </c>
      <c r="J232" s="6">
        <v>43067.616563229167</v>
      </c>
      <c r="K232" s="7">
        <f t="shared" si="3"/>
        <v>43067</v>
      </c>
      <c r="L232" s="43">
        <v>2056</v>
      </c>
      <c r="M232" s="44" t="s">
        <v>952</v>
      </c>
      <c r="N232" s="45" t="s">
        <v>953</v>
      </c>
      <c r="O232" s="10">
        <v>2</v>
      </c>
      <c r="P232" s="10"/>
      <c r="Q232" s="10"/>
      <c r="R232" s="10"/>
      <c r="S232" s="10"/>
      <c r="T232" s="100">
        <v>2</v>
      </c>
      <c r="U232" s="101"/>
      <c r="V232" s="101"/>
      <c r="W232" s="101"/>
      <c r="X232" s="101"/>
      <c r="Y232" s="6">
        <v>43067.590172488424</v>
      </c>
      <c r="Z232" s="9" t="s">
        <v>954</v>
      </c>
      <c r="AA232" s="6"/>
    </row>
    <row r="233" spans="1:27" s="9" customFormat="1" x14ac:dyDescent="0.3">
      <c r="A233" s="8">
        <v>232</v>
      </c>
      <c r="B233" s="9">
        <v>201703123</v>
      </c>
      <c r="C233" s="9" t="s">
        <v>955</v>
      </c>
      <c r="D233" s="9" t="s">
        <v>956</v>
      </c>
      <c r="E233" s="9">
        <v>89</v>
      </c>
      <c r="F233" s="9" t="s">
        <v>957</v>
      </c>
      <c r="G233" s="6">
        <v>39893</v>
      </c>
      <c r="H233" s="10" t="s">
        <v>15</v>
      </c>
      <c r="I233" s="9" t="s">
        <v>16</v>
      </c>
      <c r="J233" s="6">
        <v>43068.870626620374</v>
      </c>
      <c r="K233" s="7">
        <f t="shared" si="3"/>
        <v>43068</v>
      </c>
      <c r="L233" s="43">
        <v>2085</v>
      </c>
      <c r="M233" s="44" t="s">
        <v>958</v>
      </c>
      <c r="N233" s="45" t="s">
        <v>959</v>
      </c>
      <c r="O233" s="10">
        <v>1</v>
      </c>
      <c r="P233" s="10">
        <v>21</v>
      </c>
      <c r="Q233" s="10">
        <v>18</v>
      </c>
      <c r="R233" s="10"/>
      <c r="S233" s="10"/>
      <c r="T233" s="100">
        <v>1</v>
      </c>
      <c r="U233" s="101">
        <v>21</v>
      </c>
      <c r="V233" s="101">
        <v>18</v>
      </c>
      <c r="W233" s="101"/>
      <c r="X233" s="101"/>
      <c r="Y233" s="6">
        <v>43068.547916550924</v>
      </c>
      <c r="Z233" s="9" t="s">
        <v>960</v>
      </c>
      <c r="AA233" s="6"/>
    </row>
    <row r="234" spans="1:27" s="12" customFormat="1" x14ac:dyDescent="0.3">
      <c r="A234" s="11">
        <v>233</v>
      </c>
      <c r="B234" s="12">
        <v>201703124</v>
      </c>
      <c r="C234" s="12" t="s">
        <v>961</v>
      </c>
      <c r="D234" s="12" t="s">
        <v>540</v>
      </c>
      <c r="E234" s="12">
        <v>499</v>
      </c>
      <c r="F234" s="12" t="s">
        <v>40</v>
      </c>
      <c r="G234" s="13">
        <v>38487</v>
      </c>
      <c r="H234" s="14" t="s">
        <v>9</v>
      </c>
      <c r="I234" s="12" t="s">
        <v>10</v>
      </c>
      <c r="J234" s="13">
        <v>43068.49468452546</v>
      </c>
      <c r="K234" s="15">
        <f>ROUNDDOWN(J234,0)</f>
        <v>43068</v>
      </c>
      <c r="L234" s="46" t="s">
        <v>875</v>
      </c>
      <c r="M234" s="47"/>
      <c r="N234" s="48"/>
      <c r="O234" s="14"/>
      <c r="P234" s="14"/>
      <c r="Q234" s="14"/>
      <c r="R234" s="14"/>
      <c r="S234" s="14"/>
      <c r="T234" s="100"/>
      <c r="U234" s="101"/>
      <c r="V234" s="101"/>
      <c r="W234" s="101"/>
      <c r="X234" s="101"/>
      <c r="Y234" s="13">
        <v>43068.664915011577</v>
      </c>
      <c r="Z234" s="12" t="s">
        <v>962</v>
      </c>
      <c r="AA234" s="13"/>
    </row>
    <row r="235" spans="1:27" s="12" customFormat="1" x14ac:dyDescent="0.3">
      <c r="A235" s="11">
        <v>234</v>
      </c>
      <c r="B235" s="12">
        <v>201703125</v>
      </c>
      <c r="C235" s="12" t="s">
        <v>961</v>
      </c>
      <c r="D235" s="12" t="s">
        <v>686</v>
      </c>
      <c r="E235" s="12">
        <v>499</v>
      </c>
      <c r="F235" s="12" t="s">
        <v>40</v>
      </c>
      <c r="G235" s="13">
        <v>39440</v>
      </c>
      <c r="H235" s="14" t="s">
        <v>9</v>
      </c>
      <c r="I235" s="12" t="s">
        <v>10</v>
      </c>
      <c r="J235" s="13">
        <v>43068.496075925927</v>
      </c>
      <c r="K235" s="15">
        <f t="shared" si="3"/>
        <v>43068</v>
      </c>
      <c r="L235" s="46" t="s">
        <v>875</v>
      </c>
      <c r="M235" s="47"/>
      <c r="N235" s="48"/>
      <c r="O235" s="14"/>
      <c r="P235" s="14"/>
      <c r="Q235" s="14"/>
      <c r="R235" s="14"/>
      <c r="S235" s="14"/>
      <c r="T235" s="100"/>
      <c r="U235" s="101"/>
      <c r="V235" s="101"/>
      <c r="W235" s="101"/>
      <c r="X235" s="101"/>
      <c r="Y235" s="13">
        <v>43068.76490347222</v>
      </c>
      <c r="Z235" s="12" t="s">
        <v>963</v>
      </c>
      <c r="AA235" s="13"/>
    </row>
    <row r="236" spans="1:27" s="9" customFormat="1" x14ac:dyDescent="0.3">
      <c r="A236" s="8">
        <v>235</v>
      </c>
      <c r="B236" s="9">
        <v>201703126</v>
      </c>
      <c r="C236" s="9" t="s">
        <v>595</v>
      </c>
      <c r="D236" s="9" t="s">
        <v>964</v>
      </c>
      <c r="E236" s="9">
        <v>598</v>
      </c>
      <c r="F236" s="9" t="s">
        <v>8</v>
      </c>
      <c r="G236" s="6">
        <v>42703</v>
      </c>
      <c r="H236" s="10" t="s">
        <v>51</v>
      </c>
      <c r="I236" s="9" t="s">
        <v>51</v>
      </c>
      <c r="J236" s="6">
        <v>43068.559385381945</v>
      </c>
      <c r="K236" s="7">
        <f t="shared" si="3"/>
        <v>43068</v>
      </c>
      <c r="L236" s="43">
        <v>2283</v>
      </c>
      <c r="M236" s="44"/>
      <c r="N236" s="45" t="s">
        <v>965</v>
      </c>
      <c r="O236" s="10">
        <v>28</v>
      </c>
      <c r="P236" s="10">
        <v>23</v>
      </c>
      <c r="Q236" s="10"/>
      <c r="R236" s="10"/>
      <c r="S236" s="10"/>
      <c r="T236" s="100">
        <v>28</v>
      </c>
      <c r="U236" s="101">
        <v>23</v>
      </c>
      <c r="V236" s="101"/>
      <c r="W236" s="101"/>
      <c r="X236" s="101"/>
      <c r="Y236" s="6">
        <v>43068.609367511577</v>
      </c>
      <c r="Z236" s="9" t="s">
        <v>966</v>
      </c>
      <c r="AA236" s="6"/>
    </row>
    <row r="237" spans="1:27" s="9" customFormat="1" x14ac:dyDescent="0.3">
      <c r="A237" s="8">
        <v>236</v>
      </c>
      <c r="B237" s="9">
        <v>201703131</v>
      </c>
      <c r="C237" s="9" t="s">
        <v>967</v>
      </c>
      <c r="D237" s="9" t="s">
        <v>968</v>
      </c>
      <c r="E237" s="9" t="s">
        <v>51</v>
      </c>
      <c r="F237" s="9" t="s">
        <v>51</v>
      </c>
      <c r="G237" s="6">
        <v>37290</v>
      </c>
      <c r="H237" s="10" t="s">
        <v>15</v>
      </c>
      <c r="I237" s="9" t="s">
        <v>16</v>
      </c>
      <c r="J237" s="6">
        <v>43083.485301238426</v>
      </c>
      <c r="K237" s="7">
        <f t="shared" si="3"/>
        <v>43083</v>
      </c>
      <c r="L237" s="43">
        <v>2073</v>
      </c>
      <c r="M237" s="44" t="s">
        <v>969</v>
      </c>
      <c r="N237" s="45" t="s">
        <v>970</v>
      </c>
      <c r="O237" s="10"/>
      <c r="P237" s="10">
        <v>90</v>
      </c>
      <c r="Q237" s="10"/>
      <c r="R237" s="10"/>
      <c r="S237" s="10"/>
      <c r="T237" s="100"/>
      <c r="U237" s="112">
        <v>0</v>
      </c>
      <c r="V237" s="101"/>
      <c r="W237" s="101"/>
      <c r="X237" s="101"/>
      <c r="Y237" s="6">
        <v>43083.47426195602</v>
      </c>
      <c r="Z237" s="9" t="s">
        <v>6454</v>
      </c>
      <c r="AA237" s="6"/>
    </row>
    <row r="238" spans="1:27" s="9" customFormat="1" x14ac:dyDescent="0.3">
      <c r="A238" s="8">
        <v>237</v>
      </c>
      <c r="B238" s="9">
        <v>201703138</v>
      </c>
      <c r="C238" s="9" t="s">
        <v>971</v>
      </c>
      <c r="D238" s="9" t="s">
        <v>972</v>
      </c>
      <c r="E238" s="9">
        <v>598</v>
      </c>
      <c r="F238" s="9" t="s">
        <v>8</v>
      </c>
      <c r="G238" s="6">
        <v>42946</v>
      </c>
      <c r="H238" s="10" t="s">
        <v>3</v>
      </c>
      <c r="I238" s="9" t="s">
        <v>4</v>
      </c>
      <c r="J238" s="6">
        <v>43069.848082175929</v>
      </c>
      <c r="K238" s="7">
        <f t="shared" si="3"/>
        <v>43069</v>
      </c>
      <c r="L238" s="43">
        <v>2236</v>
      </c>
      <c r="M238" s="44"/>
      <c r="N238" s="45" t="s">
        <v>973</v>
      </c>
      <c r="O238" s="10">
        <v>2</v>
      </c>
      <c r="P238" s="10"/>
      <c r="Q238" s="10"/>
      <c r="R238" s="10"/>
      <c r="S238" s="10"/>
      <c r="T238" s="100">
        <v>2</v>
      </c>
      <c r="U238" s="101"/>
      <c r="V238" s="101"/>
      <c r="W238" s="101"/>
      <c r="X238" s="101"/>
      <c r="Y238" s="6">
        <v>43069.814485069444</v>
      </c>
      <c r="Z238" s="9" t="s">
        <v>974</v>
      </c>
      <c r="AA238" s="6"/>
    </row>
    <row r="239" spans="1:27" s="9" customFormat="1" x14ac:dyDescent="0.3">
      <c r="A239" s="8">
        <v>238</v>
      </c>
      <c r="B239" s="9">
        <v>201703147</v>
      </c>
      <c r="C239" s="9" t="s">
        <v>975</v>
      </c>
      <c r="D239" s="9" t="s">
        <v>412</v>
      </c>
      <c r="E239" s="9">
        <v>507</v>
      </c>
      <c r="F239" s="9" t="s">
        <v>71</v>
      </c>
      <c r="G239" s="6">
        <v>38325</v>
      </c>
      <c r="H239" s="10" t="s">
        <v>15</v>
      </c>
      <c r="I239" s="9" t="s">
        <v>16</v>
      </c>
      <c r="J239" s="6">
        <v>43073.513516203704</v>
      </c>
      <c r="K239" s="7">
        <f t="shared" si="3"/>
        <v>43073</v>
      </c>
      <c r="L239" s="43">
        <v>2202</v>
      </c>
      <c r="M239" s="44"/>
      <c r="N239" s="45" t="s">
        <v>976</v>
      </c>
      <c r="O239" s="10">
        <v>22215</v>
      </c>
      <c r="P239" s="10"/>
      <c r="Q239" s="10"/>
      <c r="R239" s="10"/>
      <c r="S239" s="10"/>
      <c r="T239" s="111">
        <v>222</v>
      </c>
      <c r="U239" s="101"/>
      <c r="V239" s="101"/>
      <c r="W239" s="101"/>
      <c r="X239" s="101"/>
      <c r="Y239" s="6">
        <v>43073.513516203704</v>
      </c>
      <c r="Z239" s="9" t="s">
        <v>977</v>
      </c>
      <c r="AA239" s="6"/>
    </row>
    <row r="240" spans="1:27" s="12" customFormat="1" x14ac:dyDescent="0.3">
      <c r="A240" s="11">
        <v>239</v>
      </c>
      <c r="B240" s="12">
        <v>201703149</v>
      </c>
      <c r="C240" s="12" t="s">
        <v>978</v>
      </c>
      <c r="D240" s="12" t="s">
        <v>108</v>
      </c>
      <c r="E240" s="12">
        <v>130</v>
      </c>
      <c r="F240" s="12" t="s">
        <v>36</v>
      </c>
      <c r="G240" s="13">
        <v>40878</v>
      </c>
      <c r="H240" s="14" t="s">
        <v>15</v>
      </c>
      <c r="I240" s="12" t="s">
        <v>16</v>
      </c>
      <c r="J240" s="13">
        <v>43085.507135416665</v>
      </c>
      <c r="K240" s="15">
        <f t="shared" si="3"/>
        <v>43085</v>
      </c>
      <c r="L240" s="46" t="s">
        <v>894</v>
      </c>
      <c r="M240" s="47"/>
      <c r="N240" s="48"/>
      <c r="O240" s="14"/>
      <c r="P240" s="14"/>
      <c r="Q240" s="14"/>
      <c r="R240" s="14"/>
      <c r="S240" s="14"/>
      <c r="T240" s="100"/>
      <c r="U240" s="101"/>
      <c r="V240" s="101"/>
      <c r="W240" s="101"/>
      <c r="X240" s="101"/>
      <c r="Y240" s="13">
        <v>43085.935657835646</v>
      </c>
      <c r="Z240" s="12" t="s">
        <v>979</v>
      </c>
      <c r="AA240" s="13"/>
    </row>
    <row r="241" spans="1:29" s="9" customFormat="1" x14ac:dyDescent="0.3">
      <c r="A241" s="8">
        <v>240</v>
      </c>
      <c r="B241" s="9">
        <v>201703154</v>
      </c>
      <c r="C241" s="9" t="s">
        <v>980</v>
      </c>
      <c r="D241" s="9" t="s">
        <v>981</v>
      </c>
      <c r="E241" s="9">
        <v>92</v>
      </c>
      <c r="F241" s="9" t="s">
        <v>982</v>
      </c>
      <c r="G241" s="6">
        <v>38060</v>
      </c>
      <c r="H241" s="10" t="s">
        <v>9</v>
      </c>
      <c r="I241" s="9" t="s">
        <v>10</v>
      </c>
      <c r="J241" s="6">
        <v>43071.659239004628</v>
      </c>
      <c r="K241" s="7">
        <f t="shared" si="3"/>
        <v>43071</v>
      </c>
      <c r="L241" s="43">
        <v>2087</v>
      </c>
      <c r="M241" s="44"/>
      <c r="N241" s="45" t="s">
        <v>984</v>
      </c>
      <c r="O241" s="10">
        <v>62</v>
      </c>
      <c r="P241" s="10">
        <v>20</v>
      </c>
      <c r="Q241" s="10"/>
      <c r="R241" s="10"/>
      <c r="S241" s="10"/>
      <c r="T241" s="111">
        <v>6201</v>
      </c>
      <c r="U241" s="101">
        <v>20</v>
      </c>
      <c r="V241" s="101"/>
      <c r="W241" s="101"/>
      <c r="X241" s="101"/>
      <c r="Y241" s="6">
        <v>43071.641442708336</v>
      </c>
      <c r="Z241" s="9" t="s">
        <v>985</v>
      </c>
      <c r="AA241" s="6">
        <v>43071.9467190625</v>
      </c>
      <c r="AB241" s="9" t="s">
        <v>656</v>
      </c>
      <c r="AC241" s="9" t="s">
        <v>983</v>
      </c>
    </row>
    <row r="242" spans="1:29" s="9" customFormat="1" x14ac:dyDescent="0.3">
      <c r="A242" s="8">
        <v>241</v>
      </c>
      <c r="B242" s="9">
        <v>201703155</v>
      </c>
      <c r="C242" s="9" t="s">
        <v>986</v>
      </c>
      <c r="D242" s="9" t="s">
        <v>987</v>
      </c>
      <c r="E242" s="9">
        <v>499</v>
      </c>
      <c r="F242" s="9" t="s">
        <v>40</v>
      </c>
      <c r="G242" s="6">
        <v>42983</v>
      </c>
      <c r="H242" s="10" t="s">
        <v>15</v>
      </c>
      <c r="I242" s="9" t="s">
        <v>16</v>
      </c>
      <c r="J242" s="6">
        <v>43212.421271956016</v>
      </c>
      <c r="K242" s="7">
        <f t="shared" si="3"/>
        <v>43212</v>
      </c>
      <c r="L242" s="43">
        <v>2114</v>
      </c>
      <c r="M242" s="44"/>
      <c r="N242" s="45" t="s">
        <v>988</v>
      </c>
      <c r="O242" s="10">
        <v>54</v>
      </c>
      <c r="P242" s="10"/>
      <c r="Q242" s="10"/>
      <c r="R242" s="10"/>
      <c r="S242" s="10"/>
      <c r="T242" s="100">
        <v>54</v>
      </c>
      <c r="U242" s="101"/>
      <c r="V242" s="101"/>
      <c r="W242" s="101"/>
      <c r="X242" s="101"/>
      <c r="Y242" s="6">
        <v>43212.44960821759</v>
      </c>
      <c r="Z242" s="9" t="s">
        <v>989</v>
      </c>
      <c r="AA242" s="6"/>
    </row>
    <row r="243" spans="1:29" s="9" customFormat="1" x14ac:dyDescent="0.3">
      <c r="A243" s="8">
        <v>242</v>
      </c>
      <c r="B243" s="9">
        <v>201703156</v>
      </c>
      <c r="C243" s="9" t="s">
        <v>990</v>
      </c>
      <c r="D243" s="9" t="s">
        <v>718</v>
      </c>
      <c r="E243" s="9">
        <v>309</v>
      </c>
      <c r="F243" s="9" t="s">
        <v>691</v>
      </c>
      <c r="G243" s="6">
        <v>43012</v>
      </c>
      <c r="H243" s="10" t="s">
        <v>9</v>
      </c>
      <c r="I243" s="9" t="s">
        <v>10</v>
      </c>
      <c r="J243" s="6">
        <v>43072.78330234954</v>
      </c>
      <c r="K243" s="7">
        <f t="shared" si="3"/>
        <v>43072</v>
      </c>
      <c r="L243" s="43">
        <v>2007</v>
      </c>
      <c r="M243" s="44" t="s">
        <v>991</v>
      </c>
      <c r="N243" s="45" t="s">
        <v>992</v>
      </c>
      <c r="O243" s="10">
        <v>75</v>
      </c>
      <c r="P243" s="10"/>
      <c r="Q243" s="10"/>
      <c r="R243" s="10"/>
      <c r="S243" s="10"/>
      <c r="T243" s="100">
        <v>75</v>
      </c>
      <c r="U243" s="101"/>
      <c r="V243" s="101"/>
      <c r="W243" s="101"/>
      <c r="X243" s="101"/>
      <c r="Y243" s="6">
        <v>43072.758572569444</v>
      </c>
      <c r="Z243" s="9" t="s">
        <v>993</v>
      </c>
      <c r="AA243" s="6"/>
    </row>
    <row r="244" spans="1:29" s="9" customFormat="1" x14ac:dyDescent="0.3">
      <c r="A244" s="8">
        <v>243</v>
      </c>
      <c r="B244" s="9">
        <v>201703157</v>
      </c>
      <c r="C244" s="9" t="s">
        <v>994</v>
      </c>
      <c r="D244" s="9" t="s">
        <v>718</v>
      </c>
      <c r="E244" s="9">
        <v>128</v>
      </c>
      <c r="F244" s="9" t="s">
        <v>242</v>
      </c>
      <c r="G244" s="6">
        <v>40149</v>
      </c>
      <c r="H244" s="10" t="s">
        <v>9</v>
      </c>
      <c r="I244" s="9" t="s">
        <v>10</v>
      </c>
      <c r="J244" s="6">
        <v>43071.723294328702</v>
      </c>
      <c r="K244" s="7">
        <f t="shared" si="3"/>
        <v>43071</v>
      </c>
      <c r="L244" s="43">
        <v>2073</v>
      </c>
      <c r="M244" s="44" t="s">
        <v>995</v>
      </c>
      <c r="N244" s="45" t="s">
        <v>996</v>
      </c>
      <c r="O244" s="10">
        <v>1</v>
      </c>
      <c r="P244" s="10">
        <v>28</v>
      </c>
      <c r="Q244" s="10"/>
      <c r="R244" s="10"/>
      <c r="S244" s="10"/>
      <c r="T244" s="100">
        <v>1</v>
      </c>
      <c r="U244" s="101">
        <v>28</v>
      </c>
      <c r="V244" s="101"/>
      <c r="W244" s="101"/>
      <c r="X244" s="101"/>
      <c r="Y244" s="6">
        <v>43071.723294328702</v>
      </c>
      <c r="Z244" s="9" t="s">
        <v>997</v>
      </c>
      <c r="AA244" s="6"/>
    </row>
    <row r="245" spans="1:29" s="9" customFormat="1" x14ac:dyDescent="0.3">
      <c r="A245" s="8">
        <v>244</v>
      </c>
      <c r="B245" s="9">
        <v>201703160</v>
      </c>
      <c r="C245" s="9" t="s">
        <v>998</v>
      </c>
      <c r="D245" s="9" t="s">
        <v>999</v>
      </c>
      <c r="E245" s="9">
        <v>499</v>
      </c>
      <c r="F245" s="9" t="s">
        <v>40</v>
      </c>
      <c r="G245" s="6">
        <v>40515</v>
      </c>
      <c r="H245" s="10" t="s">
        <v>52</v>
      </c>
      <c r="I245" s="9" t="s">
        <v>53</v>
      </c>
      <c r="J245" s="6">
        <v>43072.699692592592</v>
      </c>
      <c r="K245" s="7">
        <f t="shared" si="3"/>
        <v>43072</v>
      </c>
      <c r="L245" s="43">
        <v>2243</v>
      </c>
      <c r="M245" s="44"/>
      <c r="N245" s="45" t="s">
        <v>1000</v>
      </c>
      <c r="O245" s="10">
        <v>1</v>
      </c>
      <c r="P245" s="10">
        <v>28</v>
      </c>
      <c r="Q245" s="10"/>
      <c r="R245" s="10"/>
      <c r="S245" s="10"/>
      <c r="T245" s="100">
        <v>1</v>
      </c>
      <c r="U245" s="101">
        <v>28</v>
      </c>
      <c r="V245" s="101"/>
      <c r="W245" s="101"/>
      <c r="X245" s="101"/>
      <c r="Y245" s="6">
        <v>43072.691243090281</v>
      </c>
      <c r="Z245" s="9" t="s">
        <v>1001</v>
      </c>
      <c r="AA245" s="6"/>
    </row>
    <row r="246" spans="1:29" s="9" customFormat="1" x14ac:dyDescent="0.3">
      <c r="A246" s="8">
        <v>245</v>
      </c>
      <c r="B246" s="9">
        <v>201703162</v>
      </c>
      <c r="C246" s="9" t="s">
        <v>1002</v>
      </c>
      <c r="D246" s="9" t="s">
        <v>1003</v>
      </c>
      <c r="E246" s="9">
        <v>598</v>
      </c>
      <c r="F246" s="9" t="s">
        <v>8</v>
      </c>
      <c r="G246" s="6" t="s">
        <v>51</v>
      </c>
      <c r="H246" s="10" t="s">
        <v>9</v>
      </c>
      <c r="I246" s="9" t="s">
        <v>10</v>
      </c>
      <c r="J246" s="6">
        <v>43072.858739351854</v>
      </c>
      <c r="K246" s="7">
        <f t="shared" si="3"/>
        <v>43072</v>
      </c>
      <c r="L246" s="43">
        <v>2178</v>
      </c>
      <c r="M246" s="44"/>
      <c r="N246" s="45" t="s">
        <v>1004</v>
      </c>
      <c r="O246" s="10">
        <v>26</v>
      </c>
      <c r="P246" s="10">
        <v>61</v>
      </c>
      <c r="Q246" s="10"/>
      <c r="R246" s="10"/>
      <c r="S246" s="10"/>
      <c r="T246" s="100">
        <v>26</v>
      </c>
      <c r="U246" s="101">
        <v>61</v>
      </c>
      <c r="V246" s="101"/>
      <c r="W246" s="101"/>
      <c r="X246" s="101"/>
      <c r="Y246" s="6">
        <v>43072.224109062503</v>
      </c>
      <c r="Z246" s="9" t="s">
        <v>1005</v>
      </c>
      <c r="AA246" s="6"/>
    </row>
    <row r="247" spans="1:29" s="9" customFormat="1" x14ac:dyDescent="0.3">
      <c r="A247" s="8">
        <v>246</v>
      </c>
      <c r="B247" s="9">
        <v>201703167</v>
      </c>
      <c r="C247" s="9" t="s">
        <v>1006</v>
      </c>
      <c r="D247" s="9" t="s">
        <v>1007</v>
      </c>
      <c r="E247" s="9">
        <v>499</v>
      </c>
      <c r="F247" s="9" t="s">
        <v>40</v>
      </c>
      <c r="G247" s="6">
        <v>40517</v>
      </c>
      <c r="H247" s="10" t="s">
        <v>9</v>
      </c>
      <c r="I247" s="9" t="s">
        <v>10</v>
      </c>
      <c r="J247" s="6">
        <v>43081.439995752313</v>
      </c>
      <c r="K247" s="7">
        <f t="shared" si="3"/>
        <v>43081</v>
      </c>
      <c r="L247" s="43">
        <v>2116</v>
      </c>
      <c r="M247" s="44"/>
      <c r="N247" s="45" t="s">
        <v>1008</v>
      </c>
      <c r="O247" s="10">
        <v>22106</v>
      </c>
      <c r="P247" s="10"/>
      <c r="Q247" s="10"/>
      <c r="R247" s="10"/>
      <c r="S247" s="10"/>
      <c r="T247" s="111">
        <v>221</v>
      </c>
      <c r="U247" s="101"/>
      <c r="V247" s="101"/>
      <c r="W247" s="101"/>
      <c r="X247" s="101"/>
      <c r="Y247" s="6">
        <v>43081.439995752313</v>
      </c>
      <c r="Z247" s="9" t="s">
        <v>1009</v>
      </c>
      <c r="AA247" s="6"/>
    </row>
    <row r="248" spans="1:29" s="9" customFormat="1" x14ac:dyDescent="0.3">
      <c r="A248" s="8">
        <v>247</v>
      </c>
      <c r="B248" s="9">
        <v>201703171</v>
      </c>
      <c r="C248" s="9" t="s">
        <v>1010</v>
      </c>
      <c r="D248" s="9" t="s">
        <v>1011</v>
      </c>
      <c r="E248" s="9">
        <v>499</v>
      </c>
      <c r="F248" s="9" t="s">
        <v>40</v>
      </c>
      <c r="G248" s="6">
        <v>40153</v>
      </c>
      <c r="H248" s="10" t="s">
        <v>52</v>
      </c>
      <c r="I248" s="9" t="s">
        <v>53</v>
      </c>
      <c r="J248" s="6">
        <v>43081.833584722219</v>
      </c>
      <c r="K248" s="7">
        <f t="shared" si="3"/>
        <v>43081</v>
      </c>
      <c r="L248" s="43">
        <v>2133</v>
      </c>
      <c r="M248" s="44"/>
      <c r="N248" s="45" t="s">
        <v>1013</v>
      </c>
      <c r="O248" s="10">
        <v>41</v>
      </c>
      <c r="P248" s="10"/>
      <c r="Q248" s="10"/>
      <c r="R248" s="10"/>
      <c r="S248" s="10"/>
      <c r="T248" s="100">
        <v>41</v>
      </c>
      <c r="U248" s="101"/>
      <c r="V248" s="101"/>
      <c r="W248" s="101"/>
      <c r="X248" s="101"/>
      <c r="Y248" s="6">
        <v>43081.776737037035</v>
      </c>
      <c r="Z248" s="9" t="s">
        <v>1014</v>
      </c>
      <c r="AA248" s="6">
        <v>43081.915277662039</v>
      </c>
      <c r="AB248" s="9" t="s">
        <v>399</v>
      </c>
      <c r="AC248" s="9" t="s">
        <v>1012</v>
      </c>
    </row>
    <row r="249" spans="1:29" s="9" customFormat="1" x14ac:dyDescent="0.3">
      <c r="A249" s="8">
        <v>248</v>
      </c>
      <c r="B249" s="9">
        <v>201703172</v>
      </c>
      <c r="C249" s="9" t="s">
        <v>1015</v>
      </c>
      <c r="D249" s="9" t="s">
        <v>1016</v>
      </c>
      <c r="E249" s="9">
        <v>598</v>
      </c>
      <c r="F249" s="9" t="s">
        <v>8</v>
      </c>
      <c r="G249" s="6">
        <v>42984</v>
      </c>
      <c r="H249" s="10" t="s">
        <v>3</v>
      </c>
      <c r="I249" s="9" t="s">
        <v>4</v>
      </c>
      <c r="J249" s="6">
        <v>43082.657304247688</v>
      </c>
      <c r="K249" s="7">
        <f t="shared" si="3"/>
        <v>43082</v>
      </c>
      <c r="L249" s="43">
        <v>2049</v>
      </c>
      <c r="M249" s="44"/>
      <c r="N249" s="45" t="s">
        <v>1017</v>
      </c>
      <c r="O249" s="10">
        <v>1</v>
      </c>
      <c r="P249" s="10">
        <v>2</v>
      </c>
      <c r="Q249" s="10"/>
      <c r="R249" s="10"/>
      <c r="S249" s="10"/>
      <c r="T249" s="100">
        <v>1</v>
      </c>
      <c r="U249" s="101">
        <v>2</v>
      </c>
      <c r="V249" s="101"/>
      <c r="W249" s="101"/>
      <c r="X249" s="101"/>
      <c r="Y249" s="6">
        <v>43082.614139618054</v>
      </c>
      <c r="Z249" s="9" t="s">
        <v>1018</v>
      </c>
      <c r="AA249" s="6"/>
    </row>
    <row r="250" spans="1:29" s="9" customFormat="1" x14ac:dyDescent="0.3">
      <c r="A250" s="8">
        <v>249</v>
      </c>
      <c r="B250" s="9">
        <v>201703173</v>
      </c>
      <c r="C250" s="9" t="s">
        <v>1019</v>
      </c>
      <c r="D250" s="9" t="s">
        <v>1020</v>
      </c>
      <c r="E250" s="9">
        <v>598</v>
      </c>
      <c r="F250" s="9" t="s">
        <v>8</v>
      </c>
      <c r="G250" s="6">
        <v>42344</v>
      </c>
      <c r="H250" s="10" t="s">
        <v>52</v>
      </c>
      <c r="I250" s="9" t="s">
        <v>53</v>
      </c>
      <c r="J250" s="6">
        <v>43075.699225810182</v>
      </c>
      <c r="K250" s="7">
        <f t="shared" si="3"/>
        <v>43075</v>
      </c>
      <c r="L250" s="43">
        <v>2267</v>
      </c>
      <c r="M250" s="44"/>
      <c r="N250" s="45" t="s">
        <v>1021</v>
      </c>
      <c r="O250" s="10">
        <v>27</v>
      </c>
      <c r="P250" s="10">
        <v>21</v>
      </c>
      <c r="Q250" s="10"/>
      <c r="R250" s="10"/>
      <c r="S250" s="10"/>
      <c r="T250" s="100">
        <v>27</v>
      </c>
      <c r="U250" s="101">
        <v>21</v>
      </c>
      <c r="V250" s="101"/>
      <c r="W250" s="101"/>
      <c r="X250" s="101"/>
      <c r="Y250" s="6">
        <v>43075.696345717595</v>
      </c>
      <c r="Z250" s="9" t="s">
        <v>1022</v>
      </c>
      <c r="AA250" s="6"/>
    </row>
    <row r="251" spans="1:29" s="12" customFormat="1" x14ac:dyDescent="0.3">
      <c r="A251" s="11">
        <v>250</v>
      </c>
      <c r="B251" s="12">
        <v>201703178</v>
      </c>
      <c r="C251" s="12" t="s">
        <v>1023</v>
      </c>
      <c r="D251" s="12" t="s">
        <v>412</v>
      </c>
      <c r="E251" s="12">
        <v>507</v>
      </c>
      <c r="F251" s="12" t="s">
        <v>71</v>
      </c>
      <c r="G251" s="13">
        <v>42742</v>
      </c>
      <c r="H251" s="14" t="s">
        <v>15</v>
      </c>
      <c r="I251" s="12" t="s">
        <v>16</v>
      </c>
      <c r="J251" s="13">
        <v>43076.504473761575</v>
      </c>
      <c r="K251" s="15">
        <f t="shared" si="3"/>
        <v>43076</v>
      </c>
      <c r="L251" s="46" t="s">
        <v>894</v>
      </c>
      <c r="M251" s="47"/>
      <c r="N251" s="48"/>
      <c r="O251" s="14"/>
      <c r="P251" s="14"/>
      <c r="Q251" s="14"/>
      <c r="R251" s="14"/>
      <c r="S251" s="14"/>
      <c r="T251" s="100"/>
      <c r="U251" s="101"/>
      <c r="V251" s="101"/>
      <c r="W251" s="101"/>
      <c r="X251" s="101"/>
      <c r="Y251" s="13">
        <v>43076.504473761575</v>
      </c>
      <c r="Z251" s="12" t="s">
        <v>1024</v>
      </c>
      <c r="AA251" s="13"/>
    </row>
    <row r="252" spans="1:29" s="9" customFormat="1" x14ac:dyDescent="0.3">
      <c r="A252" s="8">
        <v>251</v>
      </c>
      <c r="B252" s="9">
        <v>201703179</v>
      </c>
      <c r="C252" s="9" t="s">
        <v>1025</v>
      </c>
      <c r="D252" s="9" t="s">
        <v>1026</v>
      </c>
      <c r="E252" s="9">
        <v>131</v>
      </c>
      <c r="F252" s="9" t="s">
        <v>24</v>
      </c>
      <c r="G252" s="6">
        <v>38695</v>
      </c>
      <c r="H252" s="10" t="s">
        <v>15</v>
      </c>
      <c r="I252" s="9" t="s">
        <v>16</v>
      </c>
      <c r="J252" s="6">
        <v>43078.502398344906</v>
      </c>
      <c r="K252" s="7">
        <f t="shared" si="3"/>
        <v>43078</v>
      </c>
      <c r="L252" s="43">
        <v>2242</v>
      </c>
      <c r="M252" s="44" t="s">
        <v>1028</v>
      </c>
      <c r="N252" s="45" t="s">
        <v>1029</v>
      </c>
      <c r="O252" s="10">
        <v>1</v>
      </c>
      <c r="P252" s="10">
        <v>21</v>
      </c>
      <c r="Q252" s="10"/>
      <c r="R252" s="10"/>
      <c r="S252" s="10"/>
      <c r="T252" s="100">
        <v>1</v>
      </c>
      <c r="U252" s="101">
        <v>21</v>
      </c>
      <c r="V252" s="101"/>
      <c r="W252" s="101"/>
      <c r="X252" s="101"/>
      <c r="Y252" s="6">
        <v>43078.480321527779</v>
      </c>
      <c r="Z252" s="9" t="s">
        <v>1030</v>
      </c>
      <c r="AA252" s="6">
        <v>43078.916045370373</v>
      </c>
      <c r="AB252" s="9" t="s">
        <v>656</v>
      </c>
      <c r="AC252" s="9" t="s">
        <v>1027</v>
      </c>
    </row>
    <row r="253" spans="1:29" s="9" customFormat="1" x14ac:dyDescent="0.3">
      <c r="A253" s="8">
        <v>252</v>
      </c>
      <c r="B253" s="9">
        <v>201703180</v>
      </c>
      <c r="C253" s="9" t="s">
        <v>1031</v>
      </c>
      <c r="D253" s="9" t="s">
        <v>1032</v>
      </c>
      <c r="E253" s="9">
        <v>201</v>
      </c>
      <c r="F253" s="9" t="s">
        <v>20</v>
      </c>
      <c r="G253" s="6">
        <v>42881</v>
      </c>
      <c r="H253" s="10" t="s">
        <v>9</v>
      </c>
      <c r="I253" s="9" t="s">
        <v>10</v>
      </c>
      <c r="J253" s="6">
        <v>43076.667692210649</v>
      </c>
      <c r="K253" s="7">
        <f t="shared" si="3"/>
        <v>43076</v>
      </c>
      <c r="L253" s="43">
        <v>2043</v>
      </c>
      <c r="M253" s="44"/>
      <c r="N253" s="45" t="s">
        <v>1034</v>
      </c>
      <c r="O253" s="10">
        <v>42</v>
      </c>
      <c r="P253" s="10">
        <v>1</v>
      </c>
      <c r="Q253" s="10"/>
      <c r="R253" s="10"/>
      <c r="S253" s="10"/>
      <c r="T253" s="100">
        <v>42</v>
      </c>
      <c r="U253" s="101">
        <v>1</v>
      </c>
      <c r="V253" s="101"/>
      <c r="W253" s="101"/>
      <c r="X253" s="101"/>
      <c r="Y253" s="6">
        <v>43076.667692210649</v>
      </c>
      <c r="Z253" s="9" t="s">
        <v>1035</v>
      </c>
      <c r="AA253" s="6">
        <v>43076.660894525463</v>
      </c>
      <c r="AB253" s="9" t="s">
        <v>726</v>
      </c>
      <c r="AC253" s="9" t="s">
        <v>1033</v>
      </c>
    </row>
    <row r="254" spans="1:29" s="9" customFormat="1" x14ac:dyDescent="0.3">
      <c r="A254" s="8">
        <v>253</v>
      </c>
      <c r="B254" s="9">
        <v>201703181</v>
      </c>
      <c r="C254" s="9" t="s">
        <v>1036</v>
      </c>
      <c r="D254" s="9" t="s">
        <v>1037</v>
      </c>
      <c r="E254" s="9">
        <v>14</v>
      </c>
      <c r="F254" s="9" t="s">
        <v>271</v>
      </c>
      <c r="G254" s="6">
        <v>41671</v>
      </c>
      <c r="H254" s="10" t="s">
        <v>9</v>
      </c>
      <c r="I254" s="9" t="s">
        <v>10</v>
      </c>
      <c r="J254" s="6">
        <v>43076.752307870367</v>
      </c>
      <c r="K254" s="7">
        <f t="shared" si="3"/>
        <v>43076</v>
      </c>
      <c r="L254" s="43">
        <v>2101</v>
      </c>
      <c r="M254" s="44"/>
      <c r="N254" s="45" t="s">
        <v>1038</v>
      </c>
      <c r="O254" s="10">
        <v>2406</v>
      </c>
      <c r="P254" s="10"/>
      <c r="Q254" s="10"/>
      <c r="R254" s="10"/>
      <c r="S254" s="10"/>
      <c r="T254" s="111">
        <v>24</v>
      </c>
      <c r="U254" s="101"/>
      <c r="V254" s="101"/>
      <c r="W254" s="101"/>
      <c r="X254" s="101"/>
      <c r="Y254" s="6">
        <v>43076.752307870367</v>
      </c>
      <c r="Z254" s="9" t="s">
        <v>1039</v>
      </c>
      <c r="AA254" s="6"/>
    </row>
    <row r="255" spans="1:29" s="9" customFormat="1" x14ac:dyDescent="0.3">
      <c r="A255" s="8">
        <v>254</v>
      </c>
      <c r="B255" s="9">
        <v>201703182</v>
      </c>
      <c r="C255" s="9" t="s">
        <v>1040</v>
      </c>
      <c r="D255" s="9" t="s">
        <v>1041</v>
      </c>
      <c r="E255" s="9">
        <v>131</v>
      </c>
      <c r="F255" s="9" t="s">
        <v>24</v>
      </c>
      <c r="G255" s="6">
        <v>39448</v>
      </c>
      <c r="H255" s="10" t="s">
        <v>52</v>
      </c>
      <c r="I255" s="9" t="s">
        <v>53</v>
      </c>
      <c r="J255" s="6">
        <v>43077.454072534725</v>
      </c>
      <c r="K255" s="7">
        <f t="shared" si="3"/>
        <v>43077</v>
      </c>
      <c r="L255" s="43">
        <v>2156</v>
      </c>
      <c r="M255" s="44" t="s">
        <v>1042</v>
      </c>
      <c r="N255" s="45" t="s">
        <v>1043</v>
      </c>
      <c r="O255" s="10">
        <v>41</v>
      </c>
      <c r="P255" s="10"/>
      <c r="Q255" s="10"/>
      <c r="R255" s="10"/>
      <c r="S255" s="10"/>
      <c r="T255" s="100">
        <v>41</v>
      </c>
      <c r="U255" s="101"/>
      <c r="V255" s="101"/>
      <c r="W255" s="101"/>
      <c r="X255" s="101"/>
      <c r="Y255" s="6">
        <v>43077.454072534725</v>
      </c>
      <c r="Z255" s="9" t="s">
        <v>1044</v>
      </c>
      <c r="AA255" s="6"/>
    </row>
    <row r="256" spans="1:29" s="9" customFormat="1" x14ac:dyDescent="0.3">
      <c r="A256" s="8">
        <v>255</v>
      </c>
      <c r="B256" s="9">
        <v>201703183</v>
      </c>
      <c r="C256" s="9" t="s">
        <v>1045</v>
      </c>
      <c r="D256" s="9" t="s">
        <v>1046</v>
      </c>
      <c r="E256" s="9">
        <v>507</v>
      </c>
      <c r="F256" s="9" t="s">
        <v>71</v>
      </c>
      <c r="G256" s="6">
        <v>42163</v>
      </c>
      <c r="H256" s="10" t="s">
        <v>15</v>
      </c>
      <c r="I256" s="9" t="s">
        <v>16</v>
      </c>
      <c r="J256" s="6">
        <v>43077.499583946759</v>
      </c>
      <c r="K256" s="7">
        <f t="shared" si="3"/>
        <v>43077</v>
      </c>
      <c r="L256" s="43">
        <v>2195</v>
      </c>
      <c r="M256" s="44"/>
      <c r="N256" s="45" t="s">
        <v>1047</v>
      </c>
      <c r="O256" s="10">
        <v>30</v>
      </c>
      <c r="P256" s="10"/>
      <c r="Q256" s="10"/>
      <c r="R256" s="10"/>
      <c r="S256" s="10"/>
      <c r="T256" s="100">
        <v>30</v>
      </c>
      <c r="U256" s="101"/>
      <c r="V256" s="101"/>
      <c r="W256" s="101"/>
      <c r="X256" s="101"/>
      <c r="Y256" s="6">
        <v>43077.50078923611</v>
      </c>
      <c r="Z256" s="9" t="s">
        <v>1048</v>
      </c>
      <c r="AA256" s="6"/>
    </row>
    <row r="257" spans="1:29" s="12" customFormat="1" x14ac:dyDescent="0.3">
      <c r="A257" s="11">
        <v>256</v>
      </c>
      <c r="B257" s="12">
        <v>201703185</v>
      </c>
      <c r="C257" s="12" t="s">
        <v>1049</v>
      </c>
      <c r="D257" s="12" t="s">
        <v>1050</v>
      </c>
      <c r="E257" s="12">
        <v>598</v>
      </c>
      <c r="F257" s="12" t="s">
        <v>8</v>
      </c>
      <c r="G257" s="13">
        <v>43016</v>
      </c>
      <c r="H257" s="14" t="s">
        <v>15</v>
      </c>
      <c r="I257" s="12" t="s">
        <v>16</v>
      </c>
      <c r="J257" s="13">
        <v>43165.426177858797</v>
      </c>
      <c r="K257" s="15">
        <f t="shared" si="3"/>
        <v>43165</v>
      </c>
      <c r="L257" s="46" t="s">
        <v>894</v>
      </c>
      <c r="M257" s="47"/>
      <c r="N257" s="48"/>
      <c r="O257" s="14"/>
      <c r="P257" s="14"/>
      <c r="Q257" s="14"/>
      <c r="R257" s="14"/>
      <c r="S257" s="14"/>
      <c r="T257" s="100"/>
      <c r="U257" s="101"/>
      <c r="V257" s="101"/>
      <c r="W257" s="101"/>
      <c r="X257" s="101"/>
      <c r="Y257" s="13">
        <v>43165.426177858797</v>
      </c>
      <c r="Z257" s="12" t="s">
        <v>1051</v>
      </c>
      <c r="AA257" s="13"/>
    </row>
    <row r="258" spans="1:29" s="9" customFormat="1" x14ac:dyDescent="0.3">
      <c r="A258" s="8">
        <v>257</v>
      </c>
      <c r="B258" s="9">
        <v>201703188</v>
      </c>
      <c r="C258" s="9" t="s">
        <v>1052</v>
      </c>
      <c r="D258" s="9" t="s">
        <v>1053</v>
      </c>
      <c r="E258" s="9">
        <v>119</v>
      </c>
      <c r="F258" s="9" t="s">
        <v>2</v>
      </c>
      <c r="G258" s="6">
        <v>40222</v>
      </c>
      <c r="H258" s="10" t="s">
        <v>9</v>
      </c>
      <c r="I258" s="9" t="s">
        <v>10</v>
      </c>
      <c r="J258" s="6">
        <v>43077.826045451387</v>
      </c>
      <c r="K258" s="7">
        <f t="shared" si="3"/>
        <v>43077</v>
      </c>
      <c r="L258" s="43">
        <v>2158</v>
      </c>
      <c r="M258" s="44"/>
      <c r="N258" s="45" t="s">
        <v>1054</v>
      </c>
      <c r="O258" s="10">
        <v>56</v>
      </c>
      <c r="P258" s="10"/>
      <c r="Q258" s="10"/>
      <c r="R258" s="10"/>
      <c r="S258" s="10"/>
      <c r="T258" s="100">
        <v>56</v>
      </c>
      <c r="U258" s="101"/>
      <c r="V258" s="101"/>
      <c r="W258" s="101"/>
      <c r="X258" s="101"/>
      <c r="Y258" s="6">
        <v>43077.871375497685</v>
      </c>
      <c r="Z258" s="9" t="s">
        <v>1055</v>
      </c>
      <c r="AA258" s="6"/>
    </row>
    <row r="259" spans="1:29" s="9" customFormat="1" x14ac:dyDescent="0.3">
      <c r="A259" s="8">
        <v>258</v>
      </c>
      <c r="B259" s="9">
        <v>201703191</v>
      </c>
      <c r="C259" s="9" t="s">
        <v>1056</v>
      </c>
      <c r="D259" s="9" t="s">
        <v>1057</v>
      </c>
      <c r="E259" s="9">
        <v>598</v>
      </c>
      <c r="F259" s="9" t="s">
        <v>8</v>
      </c>
      <c r="G259" s="6">
        <v>42713</v>
      </c>
      <c r="H259" s="10" t="s">
        <v>3</v>
      </c>
      <c r="I259" s="9" t="s">
        <v>4</v>
      </c>
      <c r="J259" s="6">
        <v>43078.54317045139</v>
      </c>
      <c r="K259" s="7">
        <f t="shared" ref="K259:K322" si="4">ROUNDDOWN(J259,0)</f>
        <v>43078</v>
      </c>
      <c r="L259" s="43">
        <v>2267</v>
      </c>
      <c r="M259" s="44"/>
      <c r="N259" s="45" t="s">
        <v>1058</v>
      </c>
      <c r="O259" s="10">
        <v>3</v>
      </c>
      <c r="P259" s="10">
        <v>59</v>
      </c>
      <c r="Q259" s="10"/>
      <c r="R259" s="10"/>
      <c r="S259" s="10"/>
      <c r="T259" s="100">
        <v>3</v>
      </c>
      <c r="U259" s="101">
        <v>59</v>
      </c>
      <c r="V259" s="101"/>
      <c r="W259" s="101"/>
      <c r="X259" s="101"/>
      <c r="Y259" s="6">
        <v>43078.507016319447</v>
      </c>
      <c r="Z259" s="9" t="s">
        <v>1059</v>
      </c>
      <c r="AA259" s="6"/>
    </row>
    <row r="260" spans="1:29" s="9" customFormat="1" x14ac:dyDescent="0.3">
      <c r="A260" s="8">
        <v>259</v>
      </c>
      <c r="B260" s="9">
        <v>201703192</v>
      </c>
      <c r="C260" s="9" t="s">
        <v>1060</v>
      </c>
      <c r="D260" s="9" t="s">
        <v>1061</v>
      </c>
      <c r="E260" s="9">
        <v>499</v>
      </c>
      <c r="F260" s="9" t="s">
        <v>40</v>
      </c>
      <c r="G260" s="6">
        <v>39060</v>
      </c>
      <c r="H260" s="10" t="s">
        <v>15</v>
      </c>
      <c r="I260" s="9" t="s">
        <v>16</v>
      </c>
      <c r="J260" s="6">
        <v>43078.613820601851</v>
      </c>
      <c r="K260" s="7">
        <f t="shared" si="4"/>
        <v>43078</v>
      </c>
      <c r="L260" s="43">
        <v>2181</v>
      </c>
      <c r="M260" s="44"/>
      <c r="N260" s="45" t="s">
        <v>1062</v>
      </c>
      <c r="O260" s="10">
        <v>23</v>
      </c>
      <c r="P260" s="10"/>
      <c r="Q260" s="10"/>
      <c r="R260" s="10"/>
      <c r="S260" s="10"/>
      <c r="T260" s="100">
        <v>23</v>
      </c>
      <c r="U260" s="101"/>
      <c r="V260" s="101"/>
      <c r="W260" s="101"/>
      <c r="X260" s="101"/>
      <c r="Y260" s="6">
        <v>43078.591920057872</v>
      </c>
      <c r="Z260" s="9" t="s">
        <v>1063</v>
      </c>
      <c r="AA260" s="6"/>
    </row>
    <row r="261" spans="1:29" s="9" customFormat="1" x14ac:dyDescent="0.3">
      <c r="A261" s="8">
        <v>260</v>
      </c>
      <c r="B261" s="9">
        <v>201703203</v>
      </c>
      <c r="C261" s="9" t="s">
        <v>1064</v>
      </c>
      <c r="D261" s="9" t="s">
        <v>1065</v>
      </c>
      <c r="E261" s="9">
        <v>130</v>
      </c>
      <c r="F261" s="9" t="s">
        <v>36</v>
      </c>
      <c r="G261" s="6">
        <v>41253</v>
      </c>
      <c r="H261" s="10" t="s">
        <v>15</v>
      </c>
      <c r="I261" s="9" t="s">
        <v>16</v>
      </c>
      <c r="J261" s="6">
        <v>43079.716165081016</v>
      </c>
      <c r="K261" s="7">
        <f t="shared" si="4"/>
        <v>43079</v>
      </c>
      <c r="L261" s="43">
        <v>2193</v>
      </c>
      <c r="M261" s="44"/>
      <c r="N261" s="45" t="s">
        <v>1066</v>
      </c>
      <c r="O261" s="10">
        <v>30</v>
      </c>
      <c r="P261" s="10"/>
      <c r="Q261" s="10"/>
      <c r="R261" s="10"/>
      <c r="S261" s="10"/>
      <c r="T261" s="100">
        <v>30</v>
      </c>
      <c r="U261" s="101"/>
      <c r="V261" s="101"/>
      <c r="W261" s="101"/>
      <c r="X261" s="101"/>
      <c r="Y261" s="6">
        <v>43079.702578622688</v>
      </c>
      <c r="Z261" s="9" t="s">
        <v>1067</v>
      </c>
      <c r="AA261" s="6"/>
    </row>
    <row r="262" spans="1:29" s="9" customFormat="1" x14ac:dyDescent="0.3">
      <c r="A262" s="8">
        <v>261</v>
      </c>
      <c r="B262" s="9">
        <v>201703210</v>
      </c>
      <c r="C262" s="9" t="s">
        <v>1068</v>
      </c>
      <c r="D262" s="9" t="s">
        <v>1069</v>
      </c>
      <c r="E262" s="9">
        <v>598</v>
      </c>
      <c r="F262" s="9" t="s">
        <v>8</v>
      </c>
      <c r="G262" s="6">
        <v>41619</v>
      </c>
      <c r="H262" s="10" t="s">
        <v>15</v>
      </c>
      <c r="I262" s="9" t="s">
        <v>16</v>
      </c>
      <c r="J262" s="6">
        <v>43080.766958483793</v>
      </c>
      <c r="K262" s="7">
        <f t="shared" si="4"/>
        <v>43080</v>
      </c>
      <c r="L262" s="43">
        <v>2082</v>
      </c>
      <c r="M262" s="44"/>
      <c r="N262" s="45" t="s">
        <v>1070</v>
      </c>
      <c r="O262" s="10">
        <v>2</v>
      </c>
      <c r="P262" s="10"/>
      <c r="Q262" s="10"/>
      <c r="R262" s="10"/>
      <c r="S262" s="10"/>
      <c r="T262" s="100">
        <v>2</v>
      </c>
      <c r="U262" s="101"/>
      <c r="V262" s="101"/>
      <c r="W262" s="101"/>
      <c r="X262" s="101"/>
      <c r="Y262" s="6">
        <v>43080.728900497685</v>
      </c>
      <c r="Z262" s="9" t="s">
        <v>1071</v>
      </c>
      <c r="AA262" s="6"/>
    </row>
    <row r="263" spans="1:29" s="9" customFormat="1" x14ac:dyDescent="0.3">
      <c r="A263" s="8">
        <v>262</v>
      </c>
      <c r="B263" s="9">
        <v>201703213</v>
      </c>
      <c r="C263" s="9" t="s">
        <v>1072</v>
      </c>
      <c r="D263" s="9" t="s">
        <v>1073</v>
      </c>
      <c r="E263" s="9">
        <v>538</v>
      </c>
      <c r="F263" s="9" t="s">
        <v>105</v>
      </c>
      <c r="G263" s="6">
        <v>39427</v>
      </c>
      <c r="H263" s="10" t="s">
        <v>15</v>
      </c>
      <c r="I263" s="9" t="s">
        <v>16</v>
      </c>
      <c r="J263" s="6">
        <v>43081.392291979166</v>
      </c>
      <c r="K263" s="7">
        <f t="shared" si="4"/>
        <v>43081</v>
      </c>
      <c r="L263" s="43">
        <v>2270</v>
      </c>
      <c r="M263" s="41" t="s">
        <v>1074</v>
      </c>
      <c r="N263" s="42" t="s">
        <v>402</v>
      </c>
      <c r="O263" s="1">
        <v>21</v>
      </c>
      <c r="P263" s="1">
        <v>1</v>
      </c>
      <c r="Q263" s="1"/>
      <c r="R263" s="1"/>
      <c r="S263" s="1"/>
      <c r="T263" s="102">
        <v>21</v>
      </c>
      <c r="U263" s="103">
        <v>1</v>
      </c>
      <c r="V263" s="103"/>
      <c r="W263" s="103"/>
      <c r="X263" s="103"/>
      <c r="Y263" s="6">
        <v>43081.287327233797</v>
      </c>
      <c r="Z263" s="9" t="s">
        <v>1075</v>
      </c>
      <c r="AA263" s="6"/>
    </row>
    <row r="264" spans="1:29" s="9" customFormat="1" x14ac:dyDescent="0.3">
      <c r="A264" s="8">
        <v>263</v>
      </c>
      <c r="B264" s="9">
        <v>201703214</v>
      </c>
      <c r="C264" s="9" t="s">
        <v>1076</v>
      </c>
      <c r="D264" s="9" t="s">
        <v>1077</v>
      </c>
      <c r="E264" s="9">
        <v>598</v>
      </c>
      <c r="F264" s="9" t="s">
        <v>8</v>
      </c>
      <c r="G264" s="6">
        <v>41984</v>
      </c>
      <c r="H264" s="10" t="s">
        <v>9</v>
      </c>
      <c r="I264" s="9" t="s">
        <v>10</v>
      </c>
      <c r="J264" s="6">
        <v>43080.918736307867</v>
      </c>
      <c r="K264" s="7">
        <f t="shared" si="4"/>
        <v>43080</v>
      </c>
      <c r="L264" s="43">
        <v>2071</v>
      </c>
      <c r="M264" s="41"/>
      <c r="N264" s="42" t="s">
        <v>402</v>
      </c>
      <c r="O264" s="1">
        <v>21</v>
      </c>
      <c r="P264" s="1">
        <v>1</v>
      </c>
      <c r="Q264" s="1"/>
      <c r="R264" s="1"/>
      <c r="S264" s="1"/>
      <c r="T264" s="102">
        <v>21</v>
      </c>
      <c r="U264" s="103">
        <v>1</v>
      </c>
      <c r="V264" s="103"/>
      <c r="W264" s="103"/>
      <c r="X264" s="103"/>
      <c r="Y264" s="6">
        <v>43080.901966087964</v>
      </c>
      <c r="Z264" s="9" t="s">
        <v>1078</v>
      </c>
      <c r="AA264" s="6"/>
    </row>
    <row r="265" spans="1:29" s="9" customFormat="1" x14ac:dyDescent="0.3">
      <c r="A265" s="8">
        <v>264</v>
      </c>
      <c r="B265" s="9">
        <v>201703215</v>
      </c>
      <c r="C265" s="9" t="s">
        <v>1079</v>
      </c>
      <c r="D265" s="9" t="s">
        <v>524</v>
      </c>
      <c r="E265" s="9">
        <v>123</v>
      </c>
      <c r="F265" s="9" t="s">
        <v>28</v>
      </c>
      <c r="G265" s="6">
        <v>41437</v>
      </c>
      <c r="H265" s="10" t="s">
        <v>15</v>
      </c>
      <c r="I265" s="9" t="s">
        <v>16</v>
      </c>
      <c r="J265" s="6">
        <v>43088.514995868056</v>
      </c>
      <c r="K265" s="7">
        <f t="shared" si="4"/>
        <v>43088</v>
      </c>
      <c r="L265" s="43">
        <v>2120</v>
      </c>
      <c r="M265" s="41" t="s">
        <v>1081</v>
      </c>
      <c r="N265" s="42" t="s">
        <v>515</v>
      </c>
      <c r="O265" s="1">
        <v>16</v>
      </c>
      <c r="P265" s="1"/>
      <c r="Q265" s="1"/>
      <c r="R265" s="1"/>
      <c r="S265" s="1"/>
      <c r="T265" s="102">
        <v>16</v>
      </c>
      <c r="U265" s="103"/>
      <c r="V265" s="103"/>
      <c r="W265" s="103"/>
      <c r="X265" s="103"/>
      <c r="Y265" s="6">
        <v>43088.486160069442</v>
      </c>
      <c r="Z265" s="9" t="s">
        <v>1082</v>
      </c>
      <c r="AA265" s="6">
        <v>43088.913029629628</v>
      </c>
      <c r="AB265" s="9" t="s">
        <v>469</v>
      </c>
      <c r="AC265" s="9" t="s">
        <v>1080</v>
      </c>
    </row>
    <row r="266" spans="1:29" s="9" customFormat="1" x14ac:dyDescent="0.3">
      <c r="A266" s="8">
        <v>265</v>
      </c>
      <c r="B266" s="9">
        <v>201703223</v>
      </c>
      <c r="C266" s="9" t="s">
        <v>1083</v>
      </c>
      <c r="D266" s="9" t="s">
        <v>1084</v>
      </c>
      <c r="E266" s="9">
        <v>499</v>
      </c>
      <c r="F266" s="9" t="s">
        <v>40</v>
      </c>
      <c r="G266" s="6">
        <v>37603</v>
      </c>
      <c r="H266" s="10" t="s">
        <v>52</v>
      </c>
      <c r="I266" s="9" t="s">
        <v>53</v>
      </c>
      <c r="J266" s="6">
        <v>43082.54825266204</v>
      </c>
      <c r="K266" s="7">
        <f t="shared" si="4"/>
        <v>43082</v>
      </c>
      <c r="L266" s="43">
        <v>2098</v>
      </c>
      <c r="M266" s="41"/>
      <c r="N266" s="42" t="s">
        <v>1085</v>
      </c>
      <c r="O266" s="1">
        <v>11</v>
      </c>
      <c r="P266" s="1"/>
      <c r="Q266" s="1"/>
      <c r="R266" s="1"/>
      <c r="S266" s="1"/>
      <c r="T266" s="102">
        <v>11</v>
      </c>
      <c r="U266" s="103"/>
      <c r="V266" s="103"/>
      <c r="W266" s="103"/>
      <c r="X266" s="103"/>
      <c r="Y266" s="6">
        <v>43082.54825266204</v>
      </c>
      <c r="Z266" s="9" t="s">
        <v>1086</v>
      </c>
      <c r="AA266" s="6"/>
    </row>
    <row r="267" spans="1:29" s="9" customFormat="1" x14ac:dyDescent="0.3">
      <c r="A267" s="8">
        <v>266</v>
      </c>
      <c r="B267" s="9">
        <v>201703227</v>
      </c>
      <c r="C267" s="9" t="s">
        <v>1087</v>
      </c>
      <c r="D267" s="9" t="s">
        <v>1088</v>
      </c>
      <c r="E267" s="9">
        <v>125</v>
      </c>
      <c r="F267" s="9" t="s">
        <v>618</v>
      </c>
      <c r="G267" s="6">
        <v>37969</v>
      </c>
      <c r="H267" s="10" t="s">
        <v>15</v>
      </c>
      <c r="I267" s="9" t="s">
        <v>16</v>
      </c>
      <c r="J267" s="6">
        <v>43083.639349108795</v>
      </c>
      <c r="K267" s="7">
        <f t="shared" si="4"/>
        <v>43083</v>
      </c>
      <c r="L267" s="43">
        <v>2031</v>
      </c>
      <c r="M267" s="41"/>
      <c r="N267" s="42" t="s">
        <v>1090</v>
      </c>
      <c r="O267" s="1">
        <v>14</v>
      </c>
      <c r="P267" s="1"/>
      <c r="Q267" s="1"/>
      <c r="R267" s="1"/>
      <c r="S267" s="1"/>
      <c r="T267" s="102">
        <v>14</v>
      </c>
      <c r="U267" s="103"/>
      <c r="V267" s="103"/>
      <c r="W267" s="103"/>
      <c r="X267" s="103"/>
      <c r="Y267" s="6">
        <v>43083.025932407407</v>
      </c>
      <c r="Z267" s="9" t="s">
        <v>1091</v>
      </c>
      <c r="AA267" s="6">
        <v>43085.694723067129</v>
      </c>
      <c r="AB267" s="9" t="s">
        <v>262</v>
      </c>
      <c r="AC267" s="9" t="s">
        <v>1089</v>
      </c>
    </row>
    <row r="268" spans="1:29" s="9" customFormat="1" x14ac:dyDescent="0.3">
      <c r="A268" s="8">
        <v>267</v>
      </c>
      <c r="B268" s="9">
        <v>201703230</v>
      </c>
      <c r="C268" s="9" t="s">
        <v>1092</v>
      </c>
      <c r="D268" s="9" t="s">
        <v>540</v>
      </c>
      <c r="E268" s="9">
        <v>499</v>
      </c>
      <c r="F268" s="9" t="s">
        <v>40</v>
      </c>
      <c r="G268" s="6">
        <v>37240</v>
      </c>
      <c r="H268" s="10" t="s">
        <v>15</v>
      </c>
      <c r="I268" s="9" t="s">
        <v>16</v>
      </c>
      <c r="J268" s="6">
        <v>43084.506931446762</v>
      </c>
      <c r="K268" s="7">
        <f t="shared" si="4"/>
        <v>43084</v>
      </c>
      <c r="L268" s="43">
        <v>2070</v>
      </c>
      <c r="M268" s="41" t="s">
        <v>1093</v>
      </c>
      <c r="N268" s="42" t="s">
        <v>1094</v>
      </c>
      <c r="O268" s="1">
        <v>22115</v>
      </c>
      <c r="P268" s="1"/>
      <c r="Q268" s="1"/>
      <c r="R268" s="1"/>
      <c r="S268" s="1"/>
      <c r="T268" s="111">
        <v>221</v>
      </c>
      <c r="U268" s="103"/>
      <c r="V268" s="103"/>
      <c r="W268" s="103"/>
      <c r="X268" s="103"/>
      <c r="Y268" s="6">
        <v>43084.489361342596</v>
      </c>
      <c r="Z268" s="9" t="s">
        <v>1095</v>
      </c>
      <c r="AA268" s="6"/>
    </row>
    <row r="269" spans="1:29" s="9" customFormat="1" x14ac:dyDescent="0.3">
      <c r="A269" s="8">
        <v>268</v>
      </c>
      <c r="B269" s="9">
        <v>201703236</v>
      </c>
      <c r="C269" s="9" t="s">
        <v>1096</v>
      </c>
      <c r="D269" s="9" t="s">
        <v>1097</v>
      </c>
      <c r="E269" s="9">
        <v>128</v>
      </c>
      <c r="F269" s="9" t="s">
        <v>242</v>
      </c>
      <c r="G269" s="6">
        <v>42926</v>
      </c>
      <c r="H269" s="10" t="s">
        <v>3</v>
      </c>
      <c r="I269" s="9" t="s">
        <v>4</v>
      </c>
      <c r="J269" s="6">
        <v>43084.607530520836</v>
      </c>
      <c r="K269" s="7">
        <f t="shared" si="4"/>
        <v>43084</v>
      </c>
      <c r="L269" s="43">
        <v>2046</v>
      </c>
      <c r="M269" s="41"/>
      <c r="N269" s="42" t="s">
        <v>420</v>
      </c>
      <c r="O269" s="1">
        <v>14</v>
      </c>
      <c r="P269" s="1"/>
      <c r="Q269" s="1"/>
      <c r="R269" s="1"/>
      <c r="S269" s="1"/>
      <c r="T269" s="102">
        <v>14</v>
      </c>
      <c r="U269" s="103"/>
      <c r="V269" s="103"/>
      <c r="W269" s="103"/>
      <c r="X269" s="103"/>
      <c r="Y269" s="6">
        <v>43084.585636076386</v>
      </c>
      <c r="Z269" s="9" t="s">
        <v>1098</v>
      </c>
      <c r="AA269" s="6"/>
    </row>
    <row r="270" spans="1:29" s="9" customFormat="1" x14ac:dyDescent="0.3">
      <c r="A270" s="8">
        <v>269</v>
      </c>
      <c r="B270" s="9">
        <v>201703241</v>
      </c>
      <c r="C270" s="9" t="s">
        <v>1099</v>
      </c>
      <c r="D270" s="9" t="s">
        <v>1100</v>
      </c>
      <c r="E270" s="9" t="s">
        <v>51</v>
      </c>
      <c r="F270" s="9" t="s">
        <v>51</v>
      </c>
      <c r="G270" s="6">
        <v>39798</v>
      </c>
      <c r="H270" s="10" t="s">
        <v>15</v>
      </c>
      <c r="I270" s="9" t="s">
        <v>16</v>
      </c>
      <c r="J270" s="6">
        <v>43085.543522685184</v>
      </c>
      <c r="K270" s="7">
        <f t="shared" si="4"/>
        <v>43085</v>
      </c>
      <c r="L270" s="43">
        <v>2274</v>
      </c>
      <c r="M270" s="41"/>
      <c r="N270" s="42" t="s">
        <v>1101</v>
      </c>
      <c r="O270" s="1">
        <v>34</v>
      </c>
      <c r="P270" s="1"/>
      <c r="Q270" s="1"/>
      <c r="R270" s="1"/>
      <c r="S270" s="1"/>
      <c r="T270" s="102">
        <v>34</v>
      </c>
      <c r="U270" s="103"/>
      <c r="V270" s="103"/>
      <c r="W270" s="103"/>
      <c r="X270" s="103"/>
      <c r="Y270" s="6">
        <v>43085.344259872683</v>
      </c>
      <c r="Z270" s="9" t="s">
        <v>1102</v>
      </c>
      <c r="AA270" s="6"/>
    </row>
    <row r="271" spans="1:29" s="9" customFormat="1" x14ac:dyDescent="0.3">
      <c r="A271" s="8">
        <v>270</v>
      </c>
      <c r="B271" s="9">
        <v>201703242</v>
      </c>
      <c r="C271" s="9" t="s">
        <v>1103</v>
      </c>
      <c r="D271" s="9" t="s">
        <v>1104</v>
      </c>
      <c r="E271" s="9">
        <v>598</v>
      </c>
      <c r="F271" s="9" t="s">
        <v>8</v>
      </c>
      <c r="G271" s="6">
        <v>42354</v>
      </c>
      <c r="H271" s="10" t="s">
        <v>9</v>
      </c>
      <c r="I271" s="9" t="s">
        <v>10</v>
      </c>
      <c r="J271" s="6">
        <v>43085.422269479168</v>
      </c>
      <c r="K271" s="7">
        <f t="shared" si="4"/>
        <v>43085</v>
      </c>
      <c r="L271" s="43">
        <v>2090</v>
      </c>
      <c r="M271" s="41"/>
      <c r="N271" s="42" t="s">
        <v>1105</v>
      </c>
      <c r="O271" s="1">
        <v>28</v>
      </c>
      <c r="P271" s="1">
        <v>1</v>
      </c>
      <c r="Q271" s="1"/>
      <c r="R271" s="1"/>
      <c r="S271" s="1"/>
      <c r="T271" s="102">
        <v>28</v>
      </c>
      <c r="U271" s="103">
        <v>1</v>
      </c>
      <c r="V271" s="103"/>
      <c r="W271" s="103"/>
      <c r="X271" s="103"/>
      <c r="Y271" s="6">
        <v>43085.407554398145</v>
      </c>
      <c r="Z271" s="9" t="s">
        <v>1106</v>
      </c>
      <c r="AA271" s="6"/>
    </row>
    <row r="272" spans="1:29" s="9" customFormat="1" x14ac:dyDescent="0.3">
      <c r="A272" s="8">
        <v>271</v>
      </c>
      <c r="B272" s="9">
        <v>201703245</v>
      </c>
      <c r="C272" s="9" t="s">
        <v>1107</v>
      </c>
      <c r="D272" s="9" t="s">
        <v>1108</v>
      </c>
      <c r="E272" s="9">
        <v>107</v>
      </c>
      <c r="F272" s="9" t="s">
        <v>44</v>
      </c>
      <c r="G272" s="6">
        <v>39067</v>
      </c>
      <c r="H272" s="10" t="s">
        <v>9</v>
      </c>
      <c r="I272" s="9" t="s">
        <v>10</v>
      </c>
      <c r="J272" s="6">
        <v>43085.596441238427</v>
      </c>
      <c r="K272" s="7">
        <f t="shared" si="4"/>
        <v>43085</v>
      </c>
      <c r="L272" s="43">
        <v>2259</v>
      </c>
      <c r="M272" s="41"/>
      <c r="N272" s="42" t="s">
        <v>1109</v>
      </c>
      <c r="O272" s="1">
        <v>2503</v>
      </c>
      <c r="P272" s="1"/>
      <c r="Q272" s="1"/>
      <c r="R272" s="1"/>
      <c r="S272" s="1"/>
      <c r="T272" s="111">
        <v>25</v>
      </c>
      <c r="U272" s="103"/>
      <c r="V272" s="103"/>
      <c r="W272" s="103"/>
      <c r="X272" s="103"/>
      <c r="Y272" s="6">
        <v>43085.592997106483</v>
      </c>
      <c r="Z272" s="9" t="s">
        <v>1110</v>
      </c>
      <c r="AA272" s="6"/>
    </row>
    <row r="273" spans="1:29" s="9" customFormat="1" x14ac:dyDescent="0.3">
      <c r="A273" s="8">
        <v>272</v>
      </c>
      <c r="B273" s="9">
        <v>201703247</v>
      </c>
      <c r="C273" s="9" t="s">
        <v>1111</v>
      </c>
      <c r="D273" s="9" t="s">
        <v>1112</v>
      </c>
      <c r="E273" s="9">
        <v>119</v>
      </c>
      <c r="F273" s="9" t="s">
        <v>2</v>
      </c>
      <c r="G273" s="6">
        <v>39615</v>
      </c>
      <c r="H273" s="10" t="s">
        <v>15</v>
      </c>
      <c r="I273" s="9" t="s">
        <v>16</v>
      </c>
      <c r="J273" s="6">
        <v>43086.544953275465</v>
      </c>
      <c r="K273" s="7">
        <f t="shared" si="4"/>
        <v>43086</v>
      </c>
      <c r="L273" s="43">
        <v>2244</v>
      </c>
      <c r="M273" s="41" t="s">
        <v>1113</v>
      </c>
      <c r="N273" s="42" t="s">
        <v>1114</v>
      </c>
      <c r="O273" s="1">
        <v>27</v>
      </c>
      <c r="P273" s="1">
        <v>1</v>
      </c>
      <c r="Q273" s="1"/>
      <c r="R273" s="1"/>
      <c r="S273" s="1"/>
      <c r="T273" s="102">
        <v>27</v>
      </c>
      <c r="U273" s="103">
        <v>1</v>
      </c>
      <c r="V273" s="103"/>
      <c r="W273" s="103"/>
      <c r="X273" s="103"/>
      <c r="Y273" s="6">
        <v>43086.534924502317</v>
      </c>
      <c r="Z273" s="9" t="s">
        <v>1115</v>
      </c>
      <c r="AA273" s="6"/>
    </row>
    <row r="274" spans="1:29" s="9" customFormat="1" x14ac:dyDescent="0.3">
      <c r="A274" s="8">
        <v>273</v>
      </c>
      <c r="B274" s="9">
        <v>201703248</v>
      </c>
      <c r="C274" s="9" t="s">
        <v>1116</v>
      </c>
      <c r="D274" s="9" t="s">
        <v>1117</v>
      </c>
      <c r="E274" s="9">
        <v>499</v>
      </c>
      <c r="F274" s="9" t="s">
        <v>40</v>
      </c>
      <c r="G274" s="6">
        <v>40064</v>
      </c>
      <c r="H274" s="10" t="s">
        <v>15</v>
      </c>
      <c r="I274" s="9" t="s">
        <v>16</v>
      </c>
      <c r="J274" s="6">
        <v>43091.666264699074</v>
      </c>
      <c r="K274" s="7">
        <f t="shared" si="4"/>
        <v>43091</v>
      </c>
      <c r="L274" s="43">
        <v>2001</v>
      </c>
      <c r="M274" s="41"/>
      <c r="N274" s="42" t="s">
        <v>1118</v>
      </c>
      <c r="O274" s="1">
        <v>14</v>
      </c>
      <c r="P274" s="1">
        <v>16</v>
      </c>
      <c r="Q274" s="1"/>
      <c r="R274" s="1"/>
      <c r="S274" s="1"/>
      <c r="T274" s="102">
        <v>14</v>
      </c>
      <c r="U274" s="112">
        <v>1601</v>
      </c>
      <c r="V274" s="103"/>
      <c r="W274" s="103"/>
      <c r="X274" s="103"/>
      <c r="Y274" s="6">
        <v>43091.627976238429</v>
      </c>
      <c r="Z274" s="9" t="s">
        <v>1119</v>
      </c>
      <c r="AA274" s="6">
        <v>43091.87575107639</v>
      </c>
      <c r="AB274" s="9" t="s">
        <v>262</v>
      </c>
      <c r="AC274" s="9" t="s">
        <v>619</v>
      </c>
    </row>
    <row r="275" spans="1:29" s="12" customFormat="1" x14ac:dyDescent="0.3">
      <c r="A275" s="11">
        <v>274</v>
      </c>
      <c r="B275" s="12">
        <v>201703249</v>
      </c>
      <c r="C275" s="12" t="s">
        <v>1120</v>
      </c>
      <c r="D275" s="12" t="s">
        <v>1121</v>
      </c>
      <c r="E275" s="12">
        <v>507</v>
      </c>
      <c r="F275" s="12" t="s">
        <v>71</v>
      </c>
      <c r="G275" s="13">
        <v>42980</v>
      </c>
      <c r="H275" s="14" t="s">
        <v>9</v>
      </c>
      <c r="I275" s="12" t="s">
        <v>10</v>
      </c>
      <c r="J275" s="13">
        <v>43248.466108414352</v>
      </c>
      <c r="K275" s="15">
        <f t="shared" si="4"/>
        <v>43248</v>
      </c>
      <c r="L275" s="46" t="s">
        <v>1122</v>
      </c>
      <c r="M275" s="49"/>
      <c r="N275" s="50"/>
      <c r="O275" s="14"/>
      <c r="P275" s="14"/>
      <c r="Q275" s="14"/>
      <c r="R275" s="14"/>
      <c r="S275" s="14"/>
      <c r="T275" s="100"/>
      <c r="U275" s="101"/>
      <c r="V275" s="101"/>
      <c r="W275" s="101"/>
      <c r="X275" s="101"/>
      <c r="Y275" s="13">
        <v>43248.445730868058</v>
      </c>
      <c r="Z275" s="12" t="s">
        <v>1123</v>
      </c>
      <c r="AA275" s="13"/>
    </row>
    <row r="276" spans="1:29" s="9" customFormat="1" x14ac:dyDescent="0.3">
      <c r="A276" s="8">
        <v>275</v>
      </c>
      <c r="B276" s="9">
        <v>201703253</v>
      </c>
      <c r="C276" s="9" t="s">
        <v>1124</v>
      </c>
      <c r="D276" s="9" t="s">
        <v>861</v>
      </c>
      <c r="E276" s="9">
        <v>499</v>
      </c>
      <c r="F276" s="9" t="s">
        <v>40</v>
      </c>
      <c r="G276" s="6">
        <v>36146</v>
      </c>
      <c r="H276" s="10" t="s">
        <v>15</v>
      </c>
      <c r="I276" s="9" t="s">
        <v>16</v>
      </c>
      <c r="J276" s="6">
        <v>43088.762490856483</v>
      </c>
      <c r="K276" s="7">
        <f t="shared" si="4"/>
        <v>43088</v>
      </c>
      <c r="L276" s="43">
        <v>2093</v>
      </c>
      <c r="M276" s="41" t="s">
        <v>555</v>
      </c>
      <c r="N276" s="42" t="s">
        <v>1125</v>
      </c>
      <c r="O276" s="1">
        <v>9</v>
      </c>
      <c r="P276" s="1">
        <v>54</v>
      </c>
      <c r="Q276" s="1"/>
      <c r="R276" s="1"/>
      <c r="S276" s="1"/>
      <c r="T276" s="111">
        <v>901</v>
      </c>
      <c r="U276" s="103">
        <v>54</v>
      </c>
      <c r="V276" s="103"/>
      <c r="W276" s="103"/>
      <c r="X276" s="103"/>
      <c r="Y276" s="6">
        <v>43088.55479814815</v>
      </c>
      <c r="Z276" s="9" t="s">
        <v>1126</v>
      </c>
      <c r="AA276" s="6"/>
    </row>
    <row r="277" spans="1:29" s="9" customFormat="1" x14ac:dyDescent="0.3">
      <c r="A277" s="8">
        <v>276</v>
      </c>
      <c r="B277" s="9">
        <v>201703255</v>
      </c>
      <c r="C277" s="9" t="s">
        <v>1127</v>
      </c>
      <c r="D277" s="9" t="s">
        <v>1128</v>
      </c>
      <c r="E277" s="9" t="s">
        <v>51</v>
      </c>
      <c r="F277" s="9" t="s">
        <v>51</v>
      </c>
      <c r="G277" s="6">
        <v>41365</v>
      </c>
      <c r="H277" s="10" t="s">
        <v>52</v>
      </c>
      <c r="I277" s="9" t="s">
        <v>53</v>
      </c>
      <c r="J277" s="6">
        <v>43087.561698958336</v>
      </c>
      <c r="K277" s="7">
        <f t="shared" si="4"/>
        <v>43087</v>
      </c>
      <c r="L277" s="43">
        <v>2232</v>
      </c>
      <c r="M277" s="41"/>
      <c r="N277" s="42" t="s">
        <v>1130</v>
      </c>
      <c r="O277" s="1">
        <v>100</v>
      </c>
      <c r="P277" s="1"/>
      <c r="Q277" s="1"/>
      <c r="R277" s="1"/>
      <c r="S277" s="1"/>
      <c r="T277" s="111">
        <v>79</v>
      </c>
      <c r="U277" s="103"/>
      <c r="V277" s="103"/>
      <c r="W277" s="103"/>
      <c r="X277" s="103"/>
      <c r="Y277" s="6">
        <v>43087.522968900463</v>
      </c>
      <c r="Z277" s="9" t="s">
        <v>1131</v>
      </c>
      <c r="AA277" s="6">
        <v>43087.750146412036</v>
      </c>
      <c r="AB277" s="9" t="s">
        <v>656</v>
      </c>
      <c r="AC277" s="9" t="s">
        <v>1129</v>
      </c>
    </row>
    <row r="278" spans="1:29" s="9" customFormat="1" x14ac:dyDescent="0.3">
      <c r="A278" s="8">
        <v>277</v>
      </c>
      <c r="B278" s="9">
        <v>201703257</v>
      </c>
      <c r="C278" s="9" t="s">
        <v>1132</v>
      </c>
      <c r="D278" s="9" t="s">
        <v>1133</v>
      </c>
      <c r="E278" s="9">
        <v>125</v>
      </c>
      <c r="F278" s="9" t="s">
        <v>618</v>
      </c>
      <c r="G278" s="6">
        <v>38704</v>
      </c>
      <c r="H278" s="10" t="s">
        <v>15</v>
      </c>
      <c r="I278" s="9" t="s">
        <v>16</v>
      </c>
      <c r="J278" s="6">
        <v>43087.676082141203</v>
      </c>
      <c r="K278" s="7">
        <f t="shared" si="4"/>
        <v>43087</v>
      </c>
      <c r="L278" s="43">
        <v>2082</v>
      </c>
      <c r="M278" s="41"/>
      <c r="N278" s="42" t="s">
        <v>1134</v>
      </c>
      <c r="O278" s="1">
        <v>1</v>
      </c>
      <c r="P278" s="1">
        <v>21</v>
      </c>
      <c r="Q278" s="1">
        <v>2</v>
      </c>
      <c r="R278" s="1"/>
      <c r="S278" s="1"/>
      <c r="T278" s="102">
        <v>1</v>
      </c>
      <c r="U278" s="103">
        <v>21</v>
      </c>
      <c r="V278" s="103">
        <v>2</v>
      </c>
      <c r="W278" s="103"/>
      <c r="X278" s="103"/>
      <c r="Y278" s="6">
        <v>43087.766711076387</v>
      </c>
      <c r="Z278" s="9" t="s">
        <v>1135</v>
      </c>
      <c r="AA278" s="6"/>
    </row>
    <row r="279" spans="1:29" s="9" customFormat="1" x14ac:dyDescent="0.3">
      <c r="A279" s="8">
        <v>278</v>
      </c>
      <c r="B279" s="9">
        <v>201703261</v>
      </c>
      <c r="C279" s="9" t="s">
        <v>1136</v>
      </c>
      <c r="D279" s="9" t="s">
        <v>540</v>
      </c>
      <c r="E279" s="9">
        <v>119</v>
      </c>
      <c r="F279" s="9" t="s">
        <v>2</v>
      </c>
      <c r="G279" s="6">
        <v>42936</v>
      </c>
      <c r="H279" s="10" t="s">
        <v>15</v>
      </c>
      <c r="I279" s="9" t="s">
        <v>16</v>
      </c>
      <c r="J279" s="6">
        <v>43087.813637418978</v>
      </c>
      <c r="K279" s="7">
        <f t="shared" si="4"/>
        <v>43087</v>
      </c>
      <c r="L279" s="43">
        <v>2084</v>
      </c>
      <c r="M279" s="41"/>
      <c r="N279" s="42" t="s">
        <v>1137</v>
      </c>
      <c r="O279" s="1">
        <v>21</v>
      </c>
      <c r="P279" s="1">
        <v>11</v>
      </c>
      <c r="Q279" s="1"/>
      <c r="R279" s="1"/>
      <c r="S279" s="1"/>
      <c r="T279" s="102">
        <v>21</v>
      </c>
      <c r="U279" s="103">
        <v>11</v>
      </c>
      <c r="V279" s="103"/>
      <c r="W279" s="103"/>
      <c r="X279" s="103"/>
      <c r="Y279" s="6">
        <v>43087.793924571757</v>
      </c>
      <c r="Z279" s="9" t="s">
        <v>1138</v>
      </c>
      <c r="AA279" s="6"/>
    </row>
    <row r="280" spans="1:29" s="9" customFormat="1" x14ac:dyDescent="0.3">
      <c r="A280" s="8">
        <v>279</v>
      </c>
      <c r="B280" s="9">
        <v>201703262</v>
      </c>
      <c r="C280" s="9" t="s">
        <v>595</v>
      </c>
      <c r="D280" s="9" t="s">
        <v>1139</v>
      </c>
      <c r="E280" s="9">
        <v>598</v>
      </c>
      <c r="F280" s="9" t="s">
        <v>8</v>
      </c>
      <c r="G280" s="6">
        <v>42722</v>
      </c>
      <c r="H280" s="10" t="s">
        <v>1140</v>
      </c>
      <c r="I280" s="9" t="s">
        <v>1141</v>
      </c>
      <c r="J280" s="6">
        <v>43088.407345254629</v>
      </c>
      <c r="K280" s="7">
        <f t="shared" si="4"/>
        <v>43088</v>
      </c>
      <c r="L280" s="43">
        <v>2273</v>
      </c>
      <c r="M280" s="41"/>
      <c r="N280" s="42" t="s">
        <v>1142</v>
      </c>
      <c r="O280" s="1">
        <v>3212</v>
      </c>
      <c r="P280" s="1"/>
      <c r="Q280" s="1"/>
      <c r="R280" s="1"/>
      <c r="S280" s="1"/>
      <c r="T280" s="111">
        <v>0</v>
      </c>
      <c r="U280" s="103"/>
      <c r="V280" s="103"/>
      <c r="W280" s="103"/>
      <c r="X280" s="103"/>
      <c r="Y280" s="6">
        <v>43088.287963344905</v>
      </c>
      <c r="Z280" s="9" t="s">
        <v>1143</v>
      </c>
      <c r="AA280" s="6"/>
    </row>
    <row r="281" spans="1:29" s="9" customFormat="1" x14ac:dyDescent="0.3">
      <c r="A281" s="8">
        <v>280</v>
      </c>
      <c r="B281" s="9">
        <v>201703267</v>
      </c>
      <c r="C281" s="9" t="s">
        <v>1144</v>
      </c>
      <c r="D281" s="9" t="s">
        <v>1145</v>
      </c>
      <c r="E281" s="9">
        <v>119</v>
      </c>
      <c r="F281" s="9" t="s">
        <v>2</v>
      </c>
      <c r="G281" s="6">
        <v>39801</v>
      </c>
      <c r="H281" s="10" t="s">
        <v>15</v>
      </c>
      <c r="I281" s="9" t="s">
        <v>16</v>
      </c>
      <c r="J281" s="6">
        <v>43088.641794062503</v>
      </c>
      <c r="K281" s="7">
        <f t="shared" si="4"/>
        <v>43088</v>
      </c>
      <c r="L281" s="43">
        <v>2043</v>
      </c>
      <c r="M281" s="41"/>
      <c r="N281" s="42" t="s">
        <v>1146</v>
      </c>
      <c r="O281" s="1">
        <v>2</v>
      </c>
      <c r="P281" s="1">
        <v>42</v>
      </c>
      <c r="Q281" s="1"/>
      <c r="R281" s="1"/>
      <c r="S281" s="1"/>
      <c r="T281" s="102">
        <v>2</v>
      </c>
      <c r="U281" s="103">
        <v>42</v>
      </c>
      <c r="V281" s="103"/>
      <c r="W281" s="103"/>
      <c r="X281" s="103"/>
      <c r="Y281" s="6">
        <v>43088.593955324075</v>
      </c>
      <c r="Z281" s="9" t="s">
        <v>1147</v>
      </c>
      <c r="AA281" s="6"/>
    </row>
    <row r="282" spans="1:29" s="9" customFormat="1" x14ac:dyDescent="0.3">
      <c r="A282" s="8">
        <v>281</v>
      </c>
      <c r="B282" s="9">
        <v>201703272</v>
      </c>
      <c r="C282" s="9" t="s">
        <v>1148</v>
      </c>
      <c r="D282" s="9" t="s">
        <v>277</v>
      </c>
      <c r="E282" s="9">
        <v>499</v>
      </c>
      <c r="F282" s="9" t="s">
        <v>40</v>
      </c>
      <c r="G282" s="6">
        <v>37746</v>
      </c>
      <c r="H282" s="10" t="s">
        <v>52</v>
      </c>
      <c r="I282" s="9" t="s">
        <v>53</v>
      </c>
      <c r="J282" s="6">
        <v>43101.669646793984</v>
      </c>
      <c r="K282" s="7">
        <f t="shared" si="4"/>
        <v>43101</v>
      </c>
      <c r="L282" s="43">
        <v>2240</v>
      </c>
      <c r="M282" s="41"/>
      <c r="N282" s="42" t="s">
        <v>1149</v>
      </c>
      <c r="O282" s="1">
        <v>28</v>
      </c>
      <c r="P282" s="1">
        <v>21</v>
      </c>
      <c r="Q282" s="1"/>
      <c r="R282" s="1"/>
      <c r="S282" s="1"/>
      <c r="T282" s="102">
        <v>28</v>
      </c>
      <c r="U282" s="103">
        <v>21</v>
      </c>
      <c r="V282" s="103"/>
      <c r="W282" s="103"/>
      <c r="X282" s="103"/>
      <c r="Y282" s="6">
        <v>43101.506388506947</v>
      </c>
      <c r="Z282" s="9" t="s">
        <v>1150</v>
      </c>
      <c r="AA282" s="6"/>
    </row>
    <row r="283" spans="1:29" s="9" customFormat="1" x14ac:dyDescent="0.3">
      <c r="A283" s="8">
        <v>282</v>
      </c>
      <c r="B283" s="9">
        <v>201703273</v>
      </c>
      <c r="C283" s="9" t="s">
        <v>1151</v>
      </c>
      <c r="D283" s="9" t="s">
        <v>1152</v>
      </c>
      <c r="E283" s="9">
        <v>596</v>
      </c>
      <c r="F283" s="9" t="s">
        <v>827</v>
      </c>
      <c r="G283" s="6">
        <v>42175</v>
      </c>
      <c r="H283" s="10" t="s">
        <v>15</v>
      </c>
      <c r="I283" s="9" t="s">
        <v>16</v>
      </c>
      <c r="J283" s="6">
        <v>43089.595147141205</v>
      </c>
      <c r="K283" s="7">
        <f t="shared" si="4"/>
        <v>43089</v>
      </c>
      <c r="L283" s="43">
        <v>2003</v>
      </c>
      <c r="M283" s="41"/>
      <c r="N283" s="42" t="s">
        <v>1153</v>
      </c>
      <c r="O283" s="1">
        <v>5</v>
      </c>
      <c r="P283" s="1"/>
      <c r="Q283" s="1"/>
      <c r="R283" s="1"/>
      <c r="S283" s="1"/>
      <c r="T283" s="102">
        <v>5</v>
      </c>
      <c r="U283" s="103"/>
      <c r="V283" s="103"/>
      <c r="W283" s="103"/>
      <c r="X283" s="103"/>
      <c r="Y283" s="6">
        <v>43089.595147141205</v>
      </c>
      <c r="Z283" s="9" t="s">
        <v>1154</v>
      </c>
      <c r="AA283" s="6"/>
    </row>
    <row r="284" spans="1:29" s="9" customFormat="1" x14ac:dyDescent="0.3">
      <c r="A284" s="8">
        <v>283</v>
      </c>
      <c r="B284" s="9">
        <v>201703274</v>
      </c>
      <c r="C284" s="9" t="s">
        <v>1155</v>
      </c>
      <c r="D284" s="9" t="s">
        <v>796</v>
      </c>
      <c r="E284" s="9">
        <v>128</v>
      </c>
      <c r="F284" s="9" t="s">
        <v>242</v>
      </c>
      <c r="G284" s="6">
        <v>42967</v>
      </c>
      <c r="H284" s="10" t="s">
        <v>15</v>
      </c>
      <c r="I284" s="9" t="s">
        <v>16</v>
      </c>
      <c r="J284" s="6">
        <v>43090.436476238428</v>
      </c>
      <c r="K284" s="7">
        <f t="shared" si="4"/>
        <v>43090</v>
      </c>
      <c r="L284" s="43">
        <v>2194</v>
      </c>
      <c r="M284" s="41"/>
      <c r="N284" s="42" t="s">
        <v>1156</v>
      </c>
      <c r="O284" s="1">
        <v>23</v>
      </c>
      <c r="P284" s="1"/>
      <c r="Q284" s="1"/>
      <c r="R284" s="1"/>
      <c r="S284" s="1"/>
      <c r="T284" s="102">
        <v>23</v>
      </c>
      <c r="U284" s="103"/>
      <c r="V284" s="103"/>
      <c r="W284" s="103"/>
      <c r="X284" s="103"/>
      <c r="Y284" s="6">
        <v>43090.343099224534</v>
      </c>
      <c r="Z284" s="9" t="s">
        <v>1157</v>
      </c>
      <c r="AA284" s="6"/>
    </row>
    <row r="285" spans="1:29" s="9" customFormat="1" x14ac:dyDescent="0.3">
      <c r="A285" s="8">
        <v>284</v>
      </c>
      <c r="B285" s="9">
        <v>201703276</v>
      </c>
      <c r="C285" s="9" t="s">
        <v>1158</v>
      </c>
      <c r="D285" s="9" t="s">
        <v>868</v>
      </c>
      <c r="E285" s="9">
        <v>89</v>
      </c>
      <c r="F285" s="9" t="s">
        <v>957</v>
      </c>
      <c r="G285" s="6">
        <v>40533</v>
      </c>
      <c r="H285" s="10" t="s">
        <v>15</v>
      </c>
      <c r="I285" s="9" t="s">
        <v>16</v>
      </c>
      <c r="J285" s="6">
        <v>43090.270607719911</v>
      </c>
      <c r="K285" s="7">
        <f t="shared" si="4"/>
        <v>43090</v>
      </c>
      <c r="L285" s="43">
        <v>2082</v>
      </c>
      <c r="M285" s="41"/>
      <c r="N285" s="42" t="s">
        <v>1159</v>
      </c>
      <c r="O285" s="1">
        <v>1</v>
      </c>
      <c r="P285" s="1">
        <v>28</v>
      </c>
      <c r="Q285" s="1"/>
      <c r="R285" s="1"/>
      <c r="S285" s="1"/>
      <c r="T285" s="102">
        <v>1</v>
      </c>
      <c r="U285" s="103">
        <v>28</v>
      </c>
      <c r="V285" s="103"/>
      <c r="W285" s="103"/>
      <c r="X285" s="103"/>
      <c r="Y285" s="6">
        <v>43090.267043784719</v>
      </c>
      <c r="Z285" s="9" t="s">
        <v>1160</v>
      </c>
      <c r="AA285" s="6"/>
    </row>
    <row r="286" spans="1:29" s="9" customFormat="1" x14ac:dyDescent="0.3">
      <c r="A286" s="8">
        <v>285</v>
      </c>
      <c r="B286" s="9">
        <v>201703282</v>
      </c>
      <c r="C286" s="9" t="s">
        <v>1161</v>
      </c>
      <c r="D286" s="9" t="s">
        <v>1162</v>
      </c>
      <c r="E286" s="9">
        <v>499</v>
      </c>
      <c r="F286" s="9" t="s">
        <v>40</v>
      </c>
      <c r="G286" s="6">
        <v>41994</v>
      </c>
      <c r="H286" s="10" t="s">
        <v>9</v>
      </c>
      <c r="I286" s="9" t="s">
        <v>10</v>
      </c>
      <c r="J286" s="6">
        <v>43091.533747719906</v>
      </c>
      <c r="K286" s="7">
        <f t="shared" si="4"/>
        <v>43091</v>
      </c>
      <c r="L286" s="43">
        <v>2195</v>
      </c>
      <c r="M286" s="41" t="s">
        <v>1163</v>
      </c>
      <c r="N286" s="42" t="s">
        <v>1164</v>
      </c>
      <c r="O286" s="1">
        <v>55</v>
      </c>
      <c r="P286" s="1"/>
      <c r="Q286" s="1"/>
      <c r="R286" s="1"/>
      <c r="S286" s="1"/>
      <c r="T286" s="102">
        <v>55</v>
      </c>
      <c r="U286" s="103"/>
      <c r="V286" s="103"/>
      <c r="W286" s="103"/>
      <c r="X286" s="103"/>
      <c r="Y286" s="6">
        <v>43091.245671956021</v>
      </c>
      <c r="Z286" s="9" t="s">
        <v>1165</v>
      </c>
      <c r="AA286" s="6"/>
    </row>
    <row r="287" spans="1:29" s="9" customFormat="1" x14ac:dyDescent="0.3">
      <c r="A287" s="8">
        <v>286</v>
      </c>
      <c r="B287" s="9">
        <v>201703283</v>
      </c>
      <c r="C287" s="9" t="s">
        <v>1166</v>
      </c>
      <c r="D287" s="9" t="s">
        <v>196</v>
      </c>
      <c r="E287" s="9">
        <v>119</v>
      </c>
      <c r="F287" s="9" t="s">
        <v>2</v>
      </c>
      <c r="G287" s="6">
        <v>42977</v>
      </c>
      <c r="H287" s="10" t="s">
        <v>52</v>
      </c>
      <c r="I287" s="9" t="s">
        <v>53</v>
      </c>
      <c r="J287" s="6">
        <v>43095.503844178238</v>
      </c>
      <c r="K287" s="7">
        <f t="shared" si="4"/>
        <v>43095</v>
      </c>
      <c r="L287" s="43">
        <v>2043</v>
      </c>
      <c r="M287" s="41"/>
      <c r="N287" s="42" t="s">
        <v>1167</v>
      </c>
      <c r="O287" s="1">
        <v>2</v>
      </c>
      <c r="P287" s="1"/>
      <c r="Q287" s="1"/>
      <c r="R287" s="1"/>
      <c r="S287" s="1"/>
      <c r="T287" s="102">
        <v>2</v>
      </c>
      <c r="U287" s="103"/>
      <c r="V287" s="103"/>
      <c r="W287" s="103"/>
      <c r="X287" s="103"/>
      <c r="Y287" s="6">
        <v>43095.476929363424</v>
      </c>
      <c r="Z287" s="9" t="s">
        <v>1168</v>
      </c>
      <c r="AA287" s="6">
        <v>43095.672520057873</v>
      </c>
      <c r="AC287" s="9" t="s">
        <v>1033</v>
      </c>
    </row>
    <row r="288" spans="1:29" s="9" customFormat="1" x14ac:dyDescent="0.3">
      <c r="A288" s="8">
        <v>287</v>
      </c>
      <c r="B288" s="9">
        <v>201703284</v>
      </c>
      <c r="C288" s="9" t="s">
        <v>1169</v>
      </c>
      <c r="D288" s="9" t="s">
        <v>1170</v>
      </c>
      <c r="E288" s="9">
        <v>499</v>
      </c>
      <c r="F288" s="9" t="s">
        <v>40</v>
      </c>
      <c r="G288" s="6">
        <v>42360</v>
      </c>
      <c r="H288" s="10" t="s">
        <v>52</v>
      </c>
      <c r="I288" s="9" t="s">
        <v>53</v>
      </c>
      <c r="J288" s="6">
        <v>43095.665971875002</v>
      </c>
      <c r="K288" s="7">
        <f t="shared" si="4"/>
        <v>43095</v>
      </c>
      <c r="L288" s="43">
        <v>2024</v>
      </c>
      <c r="M288" s="41" t="s">
        <v>1171</v>
      </c>
      <c r="N288" s="42" t="s">
        <v>1172</v>
      </c>
      <c r="O288" s="1">
        <v>11</v>
      </c>
      <c r="P288" s="1">
        <v>14</v>
      </c>
      <c r="Q288" s="1"/>
      <c r="R288" s="1"/>
      <c r="S288" s="1"/>
      <c r="T288" s="102">
        <v>11</v>
      </c>
      <c r="U288" s="103">
        <v>14</v>
      </c>
      <c r="V288" s="103"/>
      <c r="W288" s="103"/>
      <c r="X288" s="103"/>
      <c r="Y288" s="6">
        <v>43095.613920335651</v>
      </c>
      <c r="Z288" s="9" t="s">
        <v>1173</v>
      </c>
      <c r="AA288" s="6"/>
    </row>
    <row r="289" spans="1:29" s="9" customFormat="1" x14ac:dyDescent="0.3">
      <c r="A289" s="8">
        <v>288</v>
      </c>
      <c r="B289" s="9">
        <v>201703286</v>
      </c>
      <c r="C289" s="9" t="s">
        <v>115</v>
      </c>
      <c r="D289" s="9" t="s">
        <v>1174</v>
      </c>
      <c r="E289" s="9">
        <v>598</v>
      </c>
      <c r="F289" s="9" t="s">
        <v>8</v>
      </c>
      <c r="G289" s="6">
        <v>41409</v>
      </c>
      <c r="H289" s="10" t="s">
        <v>9</v>
      </c>
      <c r="I289" s="9" t="s">
        <v>10</v>
      </c>
      <c r="J289" s="6">
        <v>43092.542430636575</v>
      </c>
      <c r="K289" s="7">
        <f t="shared" si="4"/>
        <v>43092</v>
      </c>
      <c r="L289" s="43">
        <v>2082</v>
      </c>
      <c r="M289" s="41"/>
      <c r="N289" s="42" t="s">
        <v>1175</v>
      </c>
      <c r="O289" s="1">
        <v>1</v>
      </c>
      <c r="P289" s="1"/>
      <c r="Q289" s="1"/>
      <c r="R289" s="1"/>
      <c r="S289" s="1"/>
      <c r="T289" s="111">
        <v>101</v>
      </c>
      <c r="U289" s="103"/>
      <c r="V289" s="103"/>
      <c r="W289" s="103"/>
      <c r="X289" s="103"/>
      <c r="Y289" s="6">
        <v>43092.542430636575</v>
      </c>
      <c r="Z289" s="9" t="s">
        <v>1176</v>
      </c>
      <c r="AA289" s="6"/>
    </row>
    <row r="290" spans="1:29" s="12" customFormat="1" x14ac:dyDescent="0.3">
      <c r="A290" s="11">
        <v>289</v>
      </c>
      <c r="B290" s="12">
        <v>201703291</v>
      </c>
      <c r="C290" s="12" t="s">
        <v>1177</v>
      </c>
      <c r="D290" s="12" t="s">
        <v>88</v>
      </c>
      <c r="E290" s="12">
        <v>597</v>
      </c>
      <c r="F290" s="12" t="s">
        <v>792</v>
      </c>
      <c r="G290" s="13">
        <v>42939</v>
      </c>
      <c r="H290" s="14" t="s">
        <v>15</v>
      </c>
      <c r="I290" s="12" t="s">
        <v>16</v>
      </c>
      <c r="J290" s="13">
        <v>43185.434825613425</v>
      </c>
      <c r="K290" s="15">
        <f t="shared" si="4"/>
        <v>43185</v>
      </c>
      <c r="L290" s="46" t="s">
        <v>1122</v>
      </c>
      <c r="M290" s="49"/>
      <c r="N290" s="50"/>
      <c r="O290" s="14"/>
      <c r="P290" s="14"/>
      <c r="Q290" s="14"/>
      <c r="R290" s="14"/>
      <c r="S290" s="14"/>
      <c r="T290" s="100"/>
      <c r="U290" s="101"/>
      <c r="V290" s="101"/>
      <c r="W290" s="101"/>
      <c r="X290" s="101"/>
      <c r="Y290" s="13">
        <v>43185.434825613425</v>
      </c>
      <c r="Z290" s="12" t="s">
        <v>1178</v>
      </c>
      <c r="AA290" s="13"/>
    </row>
    <row r="291" spans="1:29" s="9" customFormat="1" x14ac:dyDescent="0.3">
      <c r="A291" s="8">
        <v>290</v>
      </c>
      <c r="B291" s="9">
        <v>201703294</v>
      </c>
      <c r="C291" s="9" t="s">
        <v>1179</v>
      </c>
      <c r="D291" s="9" t="s">
        <v>1180</v>
      </c>
      <c r="E291" s="9">
        <v>128</v>
      </c>
      <c r="F291" s="9" t="s">
        <v>242</v>
      </c>
      <c r="G291" s="6">
        <v>42971</v>
      </c>
      <c r="H291" s="10" t="s">
        <v>3</v>
      </c>
      <c r="I291" s="9" t="s">
        <v>4</v>
      </c>
      <c r="J291" s="6">
        <v>43093.534745104167</v>
      </c>
      <c r="K291" s="7">
        <f t="shared" si="4"/>
        <v>43093</v>
      </c>
      <c r="L291" s="43">
        <v>2193</v>
      </c>
      <c r="M291" s="41"/>
      <c r="N291" s="42" t="s">
        <v>1181</v>
      </c>
      <c r="O291" s="1">
        <v>23</v>
      </c>
      <c r="P291" s="1"/>
      <c r="Q291" s="1"/>
      <c r="R291" s="1"/>
      <c r="S291" s="1"/>
      <c r="T291" s="102">
        <v>23</v>
      </c>
      <c r="U291" s="103"/>
      <c r="V291" s="103"/>
      <c r="W291" s="103"/>
      <c r="X291" s="103"/>
      <c r="Y291" s="6">
        <v>43093.052375347223</v>
      </c>
      <c r="Z291" s="9" t="s">
        <v>1182</v>
      </c>
      <c r="AA291" s="6"/>
    </row>
    <row r="292" spans="1:29" s="9" customFormat="1" x14ac:dyDescent="0.3">
      <c r="A292" s="8">
        <v>291</v>
      </c>
      <c r="B292" s="9">
        <v>201703296</v>
      </c>
      <c r="C292" s="9" t="s">
        <v>1183</v>
      </c>
      <c r="D292" s="9" t="s">
        <v>193</v>
      </c>
      <c r="E292" s="9">
        <v>598</v>
      </c>
      <c r="F292" s="9" t="s">
        <v>8</v>
      </c>
      <c r="G292" s="6">
        <v>41456</v>
      </c>
      <c r="H292" s="10" t="s">
        <v>15</v>
      </c>
      <c r="I292" s="9" t="s">
        <v>16</v>
      </c>
      <c r="J292" s="6">
        <v>43093.524946377314</v>
      </c>
      <c r="K292" s="7">
        <f t="shared" si="4"/>
        <v>43093</v>
      </c>
      <c r="L292" s="43">
        <v>2095</v>
      </c>
      <c r="M292" s="41"/>
      <c r="N292" s="42" t="s">
        <v>1184</v>
      </c>
      <c r="O292" s="1">
        <v>9</v>
      </c>
      <c r="P292" s="1"/>
      <c r="Q292" s="1"/>
      <c r="R292" s="1"/>
      <c r="S292" s="1"/>
      <c r="T292" s="111">
        <v>901</v>
      </c>
      <c r="U292" s="103"/>
      <c r="V292" s="103"/>
      <c r="W292" s="103"/>
      <c r="X292" s="103"/>
      <c r="Y292" s="6">
        <v>43093.422392129629</v>
      </c>
      <c r="Z292" s="9" t="s">
        <v>1185</v>
      </c>
      <c r="AA292" s="6"/>
    </row>
    <row r="293" spans="1:29" s="9" customFormat="1" x14ac:dyDescent="0.3">
      <c r="A293" s="8">
        <v>292</v>
      </c>
      <c r="B293" s="9">
        <v>201703297</v>
      </c>
      <c r="C293" s="9" t="s">
        <v>1186</v>
      </c>
      <c r="D293" s="9" t="s">
        <v>1187</v>
      </c>
      <c r="E293" s="9">
        <v>128</v>
      </c>
      <c r="F293" s="9" t="s">
        <v>242</v>
      </c>
      <c r="G293" s="6">
        <v>41460</v>
      </c>
      <c r="H293" s="10" t="s">
        <v>15</v>
      </c>
      <c r="I293" s="9" t="s">
        <v>16</v>
      </c>
      <c r="J293" s="6">
        <v>43093.611475694444</v>
      </c>
      <c r="K293" s="7">
        <f t="shared" si="4"/>
        <v>43093</v>
      </c>
      <c r="L293" s="43">
        <v>2255</v>
      </c>
      <c r="M293" s="41"/>
      <c r="N293" s="42" t="s">
        <v>1188</v>
      </c>
      <c r="O293" s="1">
        <v>2503</v>
      </c>
      <c r="P293" s="1">
        <v>1</v>
      </c>
      <c r="Q293" s="1"/>
      <c r="R293" s="1"/>
      <c r="S293" s="1"/>
      <c r="T293" s="111">
        <v>25</v>
      </c>
      <c r="U293" s="103">
        <v>1</v>
      </c>
      <c r="V293" s="103"/>
      <c r="W293" s="103"/>
      <c r="X293" s="103"/>
      <c r="Y293" s="6">
        <v>43093.611475694444</v>
      </c>
      <c r="Z293" s="9" t="s">
        <v>1189</v>
      </c>
      <c r="AA293" s="6"/>
    </row>
    <row r="294" spans="1:29" s="9" customFormat="1" x14ac:dyDescent="0.3">
      <c r="A294" s="8">
        <v>293</v>
      </c>
      <c r="B294" s="9">
        <v>201703302</v>
      </c>
      <c r="C294" s="9" t="s">
        <v>1190</v>
      </c>
      <c r="D294" s="9" t="s">
        <v>1191</v>
      </c>
      <c r="E294" s="9">
        <v>552</v>
      </c>
      <c r="F294" s="9" t="s">
        <v>83</v>
      </c>
      <c r="G294" s="6">
        <v>42719</v>
      </c>
      <c r="H294" s="10" t="s">
        <v>15</v>
      </c>
      <c r="I294" s="9" t="s">
        <v>16</v>
      </c>
      <c r="J294" s="6">
        <v>43095.412154166668</v>
      </c>
      <c r="K294" s="7">
        <f t="shared" si="4"/>
        <v>43095</v>
      </c>
      <c r="L294" s="43">
        <v>2090</v>
      </c>
      <c r="M294" s="41"/>
      <c r="N294" s="42" t="s">
        <v>734</v>
      </c>
      <c r="O294" s="1">
        <v>1</v>
      </c>
      <c r="P294" s="1"/>
      <c r="Q294" s="1"/>
      <c r="R294" s="1"/>
      <c r="S294" s="1"/>
      <c r="T294" s="102">
        <v>1</v>
      </c>
      <c r="U294" s="103"/>
      <c r="V294" s="103"/>
      <c r="W294" s="103"/>
      <c r="X294" s="103"/>
      <c r="Y294" s="6">
        <v>43095.317854050925</v>
      </c>
      <c r="Z294" s="9" t="s">
        <v>1192</v>
      </c>
      <c r="AA294" s="6"/>
    </row>
    <row r="295" spans="1:29" s="12" customFormat="1" x14ac:dyDescent="0.3">
      <c r="A295" s="11">
        <v>294</v>
      </c>
      <c r="B295" s="12">
        <v>201703307</v>
      </c>
      <c r="C295" s="12" t="s">
        <v>1193</v>
      </c>
      <c r="D295" s="12" t="s">
        <v>1194</v>
      </c>
      <c r="E295" s="12">
        <v>90</v>
      </c>
      <c r="F295" s="12" t="s">
        <v>89</v>
      </c>
      <c r="G295" s="13">
        <v>43021</v>
      </c>
      <c r="H295" s="14" t="s">
        <v>9</v>
      </c>
      <c r="I295" s="12" t="s">
        <v>10</v>
      </c>
      <c r="J295" s="13">
        <v>43239.426201388887</v>
      </c>
      <c r="K295" s="15">
        <f t="shared" si="4"/>
        <v>43239</v>
      </c>
      <c r="L295" s="46" t="s">
        <v>1122</v>
      </c>
      <c r="M295" s="49"/>
      <c r="N295" s="50"/>
      <c r="O295" s="14"/>
      <c r="P295" s="14"/>
      <c r="Q295" s="14"/>
      <c r="R295" s="14"/>
      <c r="S295" s="14"/>
      <c r="T295" s="100"/>
      <c r="U295" s="101"/>
      <c r="V295" s="101"/>
      <c r="W295" s="101"/>
      <c r="X295" s="101"/>
      <c r="Y295" s="13">
        <v>43239.426201388887</v>
      </c>
      <c r="Z295" s="12" t="s">
        <v>1195</v>
      </c>
      <c r="AA295" s="13"/>
    </row>
    <row r="296" spans="1:29" s="9" customFormat="1" x14ac:dyDescent="0.3">
      <c r="A296" s="8">
        <v>295</v>
      </c>
      <c r="B296" s="9">
        <v>201703310</v>
      </c>
      <c r="C296" s="9" t="s">
        <v>1196</v>
      </c>
      <c r="D296" s="9" t="s">
        <v>67</v>
      </c>
      <c r="E296" s="9">
        <v>499</v>
      </c>
      <c r="F296" s="9" t="s">
        <v>40</v>
      </c>
      <c r="G296" s="6">
        <v>39807</v>
      </c>
      <c r="H296" s="10" t="s">
        <v>52</v>
      </c>
      <c r="I296" s="9" t="s">
        <v>53</v>
      </c>
      <c r="J296" s="6">
        <v>43094.75914105324</v>
      </c>
      <c r="K296" s="7">
        <f t="shared" si="4"/>
        <v>43094</v>
      </c>
      <c r="L296" s="43">
        <v>2001</v>
      </c>
      <c r="M296" s="41"/>
      <c r="N296" s="42" t="s">
        <v>1197</v>
      </c>
      <c r="O296" s="1">
        <v>14</v>
      </c>
      <c r="P296" s="1"/>
      <c r="Q296" s="1"/>
      <c r="R296" s="1"/>
      <c r="S296" s="1"/>
      <c r="T296" s="102">
        <v>14</v>
      </c>
      <c r="U296" s="103"/>
      <c r="V296" s="103"/>
      <c r="W296" s="103"/>
      <c r="X296" s="103"/>
      <c r="Y296" s="6">
        <v>43094.75914105324</v>
      </c>
      <c r="Z296" s="9" t="s">
        <v>1198</v>
      </c>
      <c r="AA296" s="6"/>
    </row>
    <row r="297" spans="1:29" s="9" customFormat="1" x14ac:dyDescent="0.3">
      <c r="A297" s="8">
        <v>296</v>
      </c>
      <c r="B297" s="9">
        <v>201703311</v>
      </c>
      <c r="C297" s="9" t="s">
        <v>1199</v>
      </c>
      <c r="D297" s="9" t="s">
        <v>1200</v>
      </c>
      <c r="E297" s="9">
        <v>127</v>
      </c>
      <c r="F297" s="9" t="s">
        <v>47</v>
      </c>
      <c r="G297" s="6">
        <v>38163</v>
      </c>
      <c r="H297" s="10" t="s">
        <v>15</v>
      </c>
      <c r="I297" s="9" t="s">
        <v>16</v>
      </c>
      <c r="J297" s="6">
        <v>43094.884257256941</v>
      </c>
      <c r="K297" s="7">
        <f t="shared" si="4"/>
        <v>43094</v>
      </c>
      <c r="L297" s="43">
        <v>2093</v>
      </c>
      <c r="M297" s="41" t="s">
        <v>1201</v>
      </c>
      <c r="N297" s="42" t="s">
        <v>1202</v>
      </c>
      <c r="O297" s="1">
        <v>9</v>
      </c>
      <c r="P297" s="1"/>
      <c r="Q297" s="1"/>
      <c r="R297" s="1"/>
      <c r="S297" s="1"/>
      <c r="T297" s="111">
        <v>901</v>
      </c>
      <c r="U297" s="103"/>
      <c r="V297" s="103"/>
      <c r="W297" s="103"/>
      <c r="X297" s="103"/>
      <c r="Y297" s="6">
        <v>43094.839110104163</v>
      </c>
      <c r="Z297" s="9" t="s">
        <v>1203</v>
      </c>
      <c r="AA297" s="6"/>
    </row>
    <row r="298" spans="1:29" s="9" customFormat="1" x14ac:dyDescent="0.3">
      <c r="A298" s="8">
        <v>297</v>
      </c>
      <c r="B298" s="9">
        <v>201703313</v>
      </c>
      <c r="C298" s="9" t="s">
        <v>1204</v>
      </c>
      <c r="D298" s="9" t="s">
        <v>1205</v>
      </c>
      <c r="E298" s="9">
        <v>300</v>
      </c>
      <c r="F298" s="9" t="s">
        <v>1206</v>
      </c>
      <c r="G298" s="6">
        <v>42461</v>
      </c>
      <c r="H298" s="10" t="s">
        <v>51</v>
      </c>
      <c r="I298" s="9" t="s">
        <v>51</v>
      </c>
      <c r="J298" s="6">
        <v>43094.962208564815</v>
      </c>
      <c r="K298" s="7">
        <f t="shared" si="4"/>
        <v>43094</v>
      </c>
      <c r="L298" s="43">
        <v>2130</v>
      </c>
      <c r="M298" s="41"/>
      <c r="N298" s="42" t="s">
        <v>1207</v>
      </c>
      <c r="O298" s="1">
        <v>1</v>
      </c>
      <c r="P298" s="1">
        <v>13</v>
      </c>
      <c r="Q298" s="1"/>
      <c r="R298" s="1"/>
      <c r="S298" s="1"/>
      <c r="T298" s="102">
        <v>1</v>
      </c>
      <c r="U298" s="103">
        <v>13</v>
      </c>
      <c r="V298" s="103"/>
      <c r="W298" s="103"/>
      <c r="X298" s="103"/>
      <c r="Y298" s="6">
        <v>43094.962208564815</v>
      </c>
      <c r="Z298" s="9" t="s">
        <v>1208</v>
      </c>
      <c r="AA298" s="6"/>
    </row>
    <row r="299" spans="1:29" s="12" customFormat="1" x14ac:dyDescent="0.3">
      <c r="A299" s="11">
        <v>298</v>
      </c>
      <c r="B299" s="12">
        <v>201703317</v>
      </c>
      <c r="C299" s="12" t="s">
        <v>1209</v>
      </c>
      <c r="D299" s="12" t="s">
        <v>732</v>
      </c>
      <c r="E299" s="12">
        <v>531</v>
      </c>
      <c r="F299" s="12" t="s">
        <v>14</v>
      </c>
      <c r="G299" s="13">
        <v>43009</v>
      </c>
      <c r="H299" s="14" t="s">
        <v>15</v>
      </c>
      <c r="I299" s="12" t="s">
        <v>16</v>
      </c>
      <c r="J299" s="13">
        <v>43221.511239270832</v>
      </c>
      <c r="K299" s="15">
        <f t="shared" si="4"/>
        <v>43221</v>
      </c>
      <c r="L299" s="46" t="s">
        <v>1210</v>
      </c>
      <c r="M299" s="49"/>
      <c r="N299" s="50"/>
      <c r="O299" s="14"/>
      <c r="P299" s="14"/>
      <c r="Q299" s="14"/>
      <c r="R299" s="14"/>
      <c r="S299" s="14"/>
      <c r="T299" s="100"/>
      <c r="U299" s="101"/>
      <c r="V299" s="101"/>
      <c r="W299" s="101"/>
      <c r="X299" s="101"/>
      <c r="Y299" s="13">
        <v>43221.499443321758</v>
      </c>
      <c r="Z299" s="12" t="s">
        <v>1211</v>
      </c>
      <c r="AA299" s="13"/>
    </row>
    <row r="300" spans="1:29" s="9" customFormat="1" x14ac:dyDescent="0.3">
      <c r="A300" s="8">
        <v>299</v>
      </c>
      <c r="B300" s="9">
        <v>201703325</v>
      </c>
      <c r="C300" s="9" t="s">
        <v>1212</v>
      </c>
      <c r="D300" s="9" t="s">
        <v>482</v>
      </c>
      <c r="E300" s="9">
        <v>499</v>
      </c>
      <c r="F300" s="9" t="s">
        <v>40</v>
      </c>
      <c r="G300" s="6">
        <v>40564</v>
      </c>
      <c r="H300" s="10" t="s">
        <v>15</v>
      </c>
      <c r="I300" s="9" t="s">
        <v>16</v>
      </c>
      <c r="J300" s="6">
        <v>43098.453746608793</v>
      </c>
      <c r="K300" s="7">
        <f t="shared" si="4"/>
        <v>43098</v>
      </c>
      <c r="L300" s="43">
        <v>2245</v>
      </c>
      <c r="M300" s="41" t="s">
        <v>541</v>
      </c>
      <c r="N300" s="42" t="s">
        <v>1213</v>
      </c>
      <c r="O300" s="1">
        <v>10</v>
      </c>
      <c r="P300" s="1">
        <v>11</v>
      </c>
      <c r="Q300" s="1"/>
      <c r="R300" s="1"/>
      <c r="S300" s="1"/>
      <c r="T300" s="102">
        <v>10</v>
      </c>
      <c r="U300" s="103">
        <v>11</v>
      </c>
      <c r="V300" s="103"/>
      <c r="W300" s="103"/>
      <c r="X300" s="103"/>
      <c r="Y300" s="6">
        <v>43098.453746608793</v>
      </c>
      <c r="Z300" s="9" t="s">
        <v>1214</v>
      </c>
      <c r="AA300" s="6"/>
    </row>
    <row r="301" spans="1:29" s="9" customFormat="1" x14ac:dyDescent="0.3">
      <c r="A301" s="8">
        <v>300</v>
      </c>
      <c r="B301" s="9">
        <v>201703328</v>
      </c>
      <c r="C301" s="9" t="s">
        <v>1215</v>
      </c>
      <c r="D301" s="9" t="s">
        <v>1216</v>
      </c>
      <c r="E301" s="9">
        <v>599</v>
      </c>
      <c r="F301" s="9" t="s">
        <v>40</v>
      </c>
      <c r="G301" s="6">
        <v>40019</v>
      </c>
      <c r="H301" s="10" t="s">
        <v>9</v>
      </c>
      <c r="I301" s="9" t="s">
        <v>10</v>
      </c>
      <c r="J301" s="6">
        <v>43098.454107951387</v>
      </c>
      <c r="K301" s="7">
        <f t="shared" si="4"/>
        <v>43098</v>
      </c>
      <c r="L301" s="43">
        <v>2170</v>
      </c>
      <c r="M301" s="41"/>
      <c r="N301" s="42" t="s">
        <v>1217</v>
      </c>
      <c r="O301" s="1">
        <v>22210</v>
      </c>
      <c r="P301" s="1"/>
      <c r="Q301" s="1"/>
      <c r="R301" s="1"/>
      <c r="S301" s="1"/>
      <c r="T301" s="111">
        <v>222</v>
      </c>
      <c r="U301" s="103"/>
      <c r="V301" s="103"/>
      <c r="W301" s="103"/>
      <c r="X301" s="103"/>
      <c r="Y301" s="6">
        <v>43098.454107951387</v>
      </c>
      <c r="Z301" s="9" t="s">
        <v>1218</v>
      </c>
      <c r="AA301" s="6"/>
    </row>
    <row r="302" spans="1:29" s="9" customFormat="1" x14ac:dyDescent="0.3">
      <c r="A302" s="8">
        <v>301</v>
      </c>
      <c r="B302" s="9">
        <v>201703329</v>
      </c>
      <c r="C302" s="9" t="s">
        <v>1219</v>
      </c>
      <c r="D302" s="9" t="s">
        <v>1220</v>
      </c>
      <c r="E302" s="9">
        <v>119</v>
      </c>
      <c r="F302" s="9" t="s">
        <v>2</v>
      </c>
      <c r="G302" s="6">
        <v>41271</v>
      </c>
      <c r="H302" s="10" t="s">
        <v>52</v>
      </c>
      <c r="I302" s="9" t="s">
        <v>53</v>
      </c>
      <c r="J302" s="6">
        <v>43097.48487734954</v>
      </c>
      <c r="K302" s="7">
        <f t="shared" si="4"/>
        <v>43097</v>
      </c>
      <c r="L302" s="43">
        <v>2181</v>
      </c>
      <c r="M302" s="41"/>
      <c r="N302" s="42" t="s">
        <v>1221</v>
      </c>
      <c r="O302" s="1">
        <v>29</v>
      </c>
      <c r="P302" s="1"/>
      <c r="Q302" s="1"/>
      <c r="R302" s="1"/>
      <c r="S302" s="1"/>
      <c r="T302" s="102">
        <v>29</v>
      </c>
      <c r="U302" s="103"/>
      <c r="V302" s="103"/>
      <c r="W302" s="103"/>
      <c r="X302" s="103"/>
      <c r="Y302" s="6">
        <v>43097.667590474535</v>
      </c>
      <c r="Z302" s="9" t="s">
        <v>1222</v>
      </c>
      <c r="AA302" s="6"/>
    </row>
    <row r="303" spans="1:29" s="12" customFormat="1" x14ac:dyDescent="0.3">
      <c r="A303" s="11">
        <v>302</v>
      </c>
      <c r="B303" s="12">
        <v>201703330</v>
      </c>
      <c r="C303" s="12" t="s">
        <v>1223</v>
      </c>
      <c r="D303" s="12" t="s">
        <v>1224</v>
      </c>
      <c r="E303" s="12">
        <v>505</v>
      </c>
      <c r="F303" s="12" t="s">
        <v>1225</v>
      </c>
      <c r="G303" s="13">
        <v>42933</v>
      </c>
      <c r="H303" s="14" t="s">
        <v>9</v>
      </c>
      <c r="I303" s="12" t="s">
        <v>10</v>
      </c>
      <c r="J303" s="13">
        <v>43265.416732638892</v>
      </c>
      <c r="K303" s="15">
        <f t="shared" si="4"/>
        <v>43265</v>
      </c>
      <c r="L303" s="46" t="s">
        <v>1210</v>
      </c>
      <c r="M303" s="49"/>
      <c r="N303" s="50"/>
      <c r="O303" s="14"/>
      <c r="P303" s="14"/>
      <c r="Q303" s="14"/>
      <c r="R303" s="14"/>
      <c r="S303" s="14"/>
      <c r="T303" s="100"/>
      <c r="U303" s="101"/>
      <c r="V303" s="101"/>
      <c r="W303" s="101"/>
      <c r="X303" s="101"/>
      <c r="Y303" s="13">
        <v>43265.411953784722</v>
      </c>
      <c r="Z303" s="12" t="s">
        <v>1226</v>
      </c>
      <c r="AA303" s="13"/>
    </row>
    <row r="304" spans="1:29" s="9" customFormat="1" x14ac:dyDescent="0.3">
      <c r="A304" s="8">
        <v>303</v>
      </c>
      <c r="B304" s="9">
        <v>201703331</v>
      </c>
      <c r="C304" s="9" t="s">
        <v>1227</v>
      </c>
      <c r="D304" s="9" t="s">
        <v>35</v>
      </c>
      <c r="E304" s="9">
        <v>499</v>
      </c>
      <c r="F304" s="9" t="s">
        <v>40</v>
      </c>
      <c r="G304" s="6">
        <v>37983</v>
      </c>
      <c r="H304" s="10" t="s">
        <v>15</v>
      </c>
      <c r="I304" s="9" t="s">
        <v>16</v>
      </c>
      <c r="J304" s="6">
        <v>43097.606734687499</v>
      </c>
      <c r="K304" s="7">
        <f t="shared" si="4"/>
        <v>43097</v>
      </c>
      <c r="L304" s="43">
        <v>2248</v>
      </c>
      <c r="M304" s="41" t="s">
        <v>1229</v>
      </c>
      <c r="N304" s="42" t="s">
        <v>1230</v>
      </c>
      <c r="O304" s="1">
        <v>21</v>
      </c>
      <c r="P304" s="1">
        <v>14</v>
      </c>
      <c r="Q304" s="1"/>
      <c r="R304" s="1"/>
      <c r="S304" s="1"/>
      <c r="T304" s="102">
        <v>21</v>
      </c>
      <c r="U304" s="103">
        <v>14</v>
      </c>
      <c r="V304" s="103"/>
      <c r="W304" s="103"/>
      <c r="X304" s="103"/>
      <c r="Y304" s="6">
        <v>43097.589484722223</v>
      </c>
      <c r="Z304" s="9" t="s">
        <v>1231</v>
      </c>
      <c r="AA304" s="6">
        <v>43097.787391666665</v>
      </c>
      <c r="AB304" s="9" t="s">
        <v>262</v>
      </c>
      <c r="AC304" s="9" t="s">
        <v>1228</v>
      </c>
    </row>
    <row r="305" spans="1:29" s="9" customFormat="1" x14ac:dyDescent="0.3">
      <c r="A305" s="8">
        <v>304</v>
      </c>
      <c r="B305" s="9">
        <v>201703333</v>
      </c>
      <c r="C305" s="9" t="s">
        <v>1232</v>
      </c>
      <c r="D305" s="9" t="s">
        <v>622</v>
      </c>
      <c r="E305" s="9" t="s">
        <v>51</v>
      </c>
      <c r="F305" s="9" t="s">
        <v>51</v>
      </c>
      <c r="G305" s="6">
        <v>42776</v>
      </c>
      <c r="H305" s="10" t="s">
        <v>15</v>
      </c>
      <c r="I305" s="9" t="s">
        <v>16</v>
      </c>
      <c r="J305" s="6">
        <v>43097.843039085645</v>
      </c>
      <c r="K305" s="7">
        <f t="shared" si="4"/>
        <v>43097</v>
      </c>
      <c r="L305" s="43">
        <v>2189</v>
      </c>
      <c r="M305" s="41"/>
      <c r="N305" s="42" t="s">
        <v>1156</v>
      </c>
      <c r="O305" s="1">
        <v>23</v>
      </c>
      <c r="P305" s="1"/>
      <c r="Q305" s="1"/>
      <c r="R305" s="1"/>
      <c r="S305" s="1"/>
      <c r="T305" s="102">
        <v>23</v>
      </c>
      <c r="U305" s="103"/>
      <c r="V305" s="103"/>
      <c r="W305" s="103"/>
      <c r="X305" s="103"/>
      <c r="Y305" s="6">
        <v>43097.815019409725</v>
      </c>
      <c r="Z305" s="9" t="s">
        <v>1233</v>
      </c>
      <c r="AA305" s="6"/>
    </row>
    <row r="306" spans="1:29" s="9" customFormat="1" x14ac:dyDescent="0.3">
      <c r="A306" s="8">
        <v>305</v>
      </c>
      <c r="B306" s="9">
        <v>201703334</v>
      </c>
      <c r="C306" s="9" t="s">
        <v>1234</v>
      </c>
      <c r="D306" s="9" t="s">
        <v>1235</v>
      </c>
      <c r="E306" s="9">
        <v>512</v>
      </c>
      <c r="F306" s="9" t="s">
        <v>623</v>
      </c>
      <c r="G306" s="6">
        <v>42891</v>
      </c>
      <c r="H306" s="10" t="s">
        <v>15</v>
      </c>
      <c r="I306" s="9" t="s">
        <v>16</v>
      </c>
      <c r="J306" s="6">
        <v>43098.637835104164</v>
      </c>
      <c r="K306" s="7">
        <f t="shared" si="4"/>
        <v>43098</v>
      </c>
      <c r="L306" s="43">
        <v>2030</v>
      </c>
      <c r="M306" s="41"/>
      <c r="N306" s="42" t="s">
        <v>1237</v>
      </c>
      <c r="O306" s="1">
        <v>14</v>
      </c>
      <c r="P306" s="1"/>
      <c r="Q306" s="1"/>
      <c r="R306" s="1"/>
      <c r="S306" s="1"/>
      <c r="T306" s="111">
        <v>1401</v>
      </c>
      <c r="U306" s="103"/>
      <c r="V306" s="103"/>
      <c r="W306" s="103"/>
      <c r="X306" s="103"/>
      <c r="Y306" s="6">
        <v>43098.622180358798</v>
      </c>
      <c r="Z306" s="9" t="s">
        <v>1238</v>
      </c>
      <c r="AA306" s="6">
        <v>43098.785053009262</v>
      </c>
      <c r="AB306" s="9" t="s">
        <v>262</v>
      </c>
      <c r="AC306" s="9" t="s">
        <v>1236</v>
      </c>
    </row>
    <row r="307" spans="1:29" s="9" customFormat="1" x14ac:dyDescent="0.3">
      <c r="A307" s="8">
        <v>306</v>
      </c>
      <c r="B307" s="9">
        <v>201703336</v>
      </c>
      <c r="C307" s="9" t="s">
        <v>1239</v>
      </c>
      <c r="D307" s="9" t="s">
        <v>212</v>
      </c>
      <c r="E307" s="9">
        <v>131</v>
      </c>
      <c r="F307" s="9" t="s">
        <v>24</v>
      </c>
      <c r="G307" s="6">
        <v>42001</v>
      </c>
      <c r="H307" s="10" t="s">
        <v>15</v>
      </c>
      <c r="I307" s="9" t="s">
        <v>16</v>
      </c>
      <c r="J307" s="6">
        <v>43097.831034641204</v>
      </c>
      <c r="K307" s="7">
        <f t="shared" si="4"/>
        <v>43097</v>
      </c>
      <c r="L307" s="43">
        <v>2126</v>
      </c>
      <c r="M307" s="41"/>
      <c r="N307" s="42" t="s">
        <v>1240</v>
      </c>
      <c r="O307" s="1">
        <v>16</v>
      </c>
      <c r="P307" s="1"/>
      <c r="Q307" s="1"/>
      <c r="R307" s="1"/>
      <c r="S307" s="1"/>
      <c r="T307" s="102">
        <v>16</v>
      </c>
      <c r="U307" s="103"/>
      <c r="V307" s="103"/>
      <c r="W307" s="103"/>
      <c r="X307" s="103"/>
      <c r="Y307" s="6">
        <v>43097.833234259262</v>
      </c>
      <c r="Z307" s="9" t="s">
        <v>1241</v>
      </c>
      <c r="AA307" s="6"/>
    </row>
    <row r="308" spans="1:29" s="9" customFormat="1" x14ac:dyDescent="0.3">
      <c r="A308" s="8">
        <v>307</v>
      </c>
      <c r="B308" s="9">
        <v>201703338</v>
      </c>
      <c r="C308" s="9" t="s">
        <v>1242</v>
      </c>
      <c r="D308" s="9" t="s">
        <v>1243</v>
      </c>
      <c r="E308" s="9">
        <v>499</v>
      </c>
      <c r="F308" s="9" t="s">
        <v>40</v>
      </c>
      <c r="G308" s="6">
        <v>39722</v>
      </c>
      <c r="H308" s="10" t="s">
        <v>52</v>
      </c>
      <c r="I308" s="9" t="s">
        <v>53</v>
      </c>
      <c r="J308" s="6">
        <v>43097.887349456018</v>
      </c>
      <c r="K308" s="7">
        <f t="shared" si="4"/>
        <v>43097</v>
      </c>
      <c r="L308" s="43">
        <v>2002</v>
      </c>
      <c r="M308" s="41" t="s">
        <v>1245</v>
      </c>
      <c r="N308" s="42" t="s">
        <v>1197</v>
      </c>
      <c r="O308" s="1">
        <v>14</v>
      </c>
      <c r="P308" s="1"/>
      <c r="Q308" s="1"/>
      <c r="R308" s="1"/>
      <c r="S308" s="1"/>
      <c r="T308" s="102">
        <v>14</v>
      </c>
      <c r="U308" s="103"/>
      <c r="V308" s="103"/>
      <c r="W308" s="103"/>
      <c r="X308" s="103"/>
      <c r="Y308" s="6">
        <v>43097.891662581016</v>
      </c>
      <c r="Z308" s="9" t="s">
        <v>1246</v>
      </c>
      <c r="AA308" s="6">
        <v>43098.67278572917</v>
      </c>
      <c r="AB308" s="9" t="s">
        <v>57</v>
      </c>
      <c r="AC308" s="9" t="s">
        <v>1244</v>
      </c>
    </row>
    <row r="309" spans="1:29" s="12" customFormat="1" x14ac:dyDescent="0.3">
      <c r="A309" s="11">
        <v>308</v>
      </c>
      <c r="B309" s="12">
        <v>201703342</v>
      </c>
      <c r="C309" s="12" t="s">
        <v>1247</v>
      </c>
      <c r="D309" s="12" t="s">
        <v>1248</v>
      </c>
      <c r="E309" s="12">
        <v>516</v>
      </c>
      <c r="F309" s="12" t="s">
        <v>939</v>
      </c>
      <c r="G309" s="13">
        <v>42578</v>
      </c>
      <c r="H309" s="14" t="s">
        <v>15</v>
      </c>
      <c r="I309" s="12" t="s">
        <v>16</v>
      </c>
      <c r="J309" s="13">
        <v>43167.478919479167</v>
      </c>
      <c r="K309" s="15">
        <f t="shared" si="4"/>
        <v>43167</v>
      </c>
      <c r="L309" s="46" t="s">
        <v>1210</v>
      </c>
      <c r="M309" s="49"/>
      <c r="N309" s="50"/>
      <c r="O309" s="14"/>
      <c r="P309" s="14"/>
      <c r="Q309" s="14"/>
      <c r="R309" s="14"/>
      <c r="S309" s="14"/>
      <c r="T309" s="100"/>
      <c r="U309" s="101"/>
      <c r="V309" s="101"/>
      <c r="W309" s="101"/>
      <c r="X309" s="101"/>
      <c r="Y309" s="13">
        <v>43167.470321099536</v>
      </c>
      <c r="Z309" s="12" t="s">
        <v>1249</v>
      </c>
      <c r="AA309" s="13"/>
    </row>
    <row r="310" spans="1:29" s="9" customFormat="1" x14ac:dyDescent="0.3">
      <c r="A310" s="8">
        <v>309</v>
      </c>
      <c r="B310" s="9">
        <v>201703343</v>
      </c>
      <c r="C310" s="9" t="s">
        <v>1250</v>
      </c>
      <c r="D310" s="9" t="s">
        <v>1061</v>
      </c>
      <c r="E310" s="9">
        <v>308</v>
      </c>
      <c r="F310" s="9" t="s">
        <v>1251</v>
      </c>
      <c r="G310" s="6">
        <v>39445</v>
      </c>
      <c r="H310" s="10" t="s">
        <v>15</v>
      </c>
      <c r="I310" s="9" t="s">
        <v>16</v>
      </c>
      <c r="J310" s="6">
        <v>43105.440225497689</v>
      </c>
      <c r="K310" s="7">
        <f t="shared" si="4"/>
        <v>43105</v>
      </c>
      <c r="L310" s="43">
        <v>2170</v>
      </c>
      <c r="M310" s="41"/>
      <c r="N310" s="42" t="s">
        <v>1252</v>
      </c>
      <c r="O310" s="1">
        <v>26</v>
      </c>
      <c r="P310" s="1"/>
      <c r="Q310" s="1"/>
      <c r="R310" s="1"/>
      <c r="S310" s="1"/>
      <c r="T310" s="102">
        <v>26</v>
      </c>
      <c r="U310" s="103"/>
      <c r="V310" s="103"/>
      <c r="W310" s="103"/>
      <c r="X310" s="103"/>
      <c r="Y310" s="6">
        <v>43105.440225497689</v>
      </c>
      <c r="Z310" s="9" t="s">
        <v>1253</v>
      </c>
      <c r="AA310" s="6"/>
    </row>
    <row r="311" spans="1:29" s="9" customFormat="1" x14ac:dyDescent="0.3">
      <c r="A311" s="8">
        <v>310</v>
      </c>
      <c r="B311" s="9">
        <v>201703347</v>
      </c>
      <c r="C311" s="9" t="s">
        <v>1215</v>
      </c>
      <c r="D311" s="9" t="s">
        <v>1254</v>
      </c>
      <c r="E311" s="9">
        <v>598</v>
      </c>
      <c r="F311" s="9" t="s">
        <v>8</v>
      </c>
      <c r="G311" s="6">
        <v>38777</v>
      </c>
      <c r="H311" s="10" t="s">
        <v>15</v>
      </c>
      <c r="I311" s="9" t="s">
        <v>16</v>
      </c>
      <c r="J311" s="6">
        <v>43102.418398761576</v>
      </c>
      <c r="K311" s="7">
        <f t="shared" si="4"/>
        <v>43102</v>
      </c>
      <c r="L311" s="43">
        <v>2176</v>
      </c>
      <c r="M311" s="41" t="s">
        <v>1255</v>
      </c>
      <c r="N311" s="42" t="s">
        <v>1256</v>
      </c>
      <c r="O311" s="1">
        <v>38</v>
      </c>
      <c r="P311" s="1">
        <v>22210</v>
      </c>
      <c r="Q311" s="1"/>
      <c r="R311" s="1"/>
      <c r="S311" s="1"/>
      <c r="T311" s="102">
        <v>38</v>
      </c>
      <c r="U311" s="112">
        <v>222</v>
      </c>
      <c r="V311" s="103"/>
      <c r="W311" s="103"/>
      <c r="X311" s="103"/>
      <c r="Y311" s="6">
        <v>43102.419391435185</v>
      </c>
      <c r="Z311" s="9" t="s">
        <v>1257</v>
      </c>
      <c r="AA311" s="6"/>
    </row>
    <row r="312" spans="1:29" s="9" customFormat="1" x14ac:dyDescent="0.3">
      <c r="A312" s="8">
        <v>311</v>
      </c>
      <c r="B312" s="9">
        <v>201703348</v>
      </c>
      <c r="C312" s="9" t="s">
        <v>1258</v>
      </c>
      <c r="D312" s="9" t="s">
        <v>1259</v>
      </c>
      <c r="E312" s="9">
        <v>131</v>
      </c>
      <c r="F312" s="9" t="s">
        <v>24</v>
      </c>
      <c r="G312" s="6">
        <v>39811</v>
      </c>
      <c r="H312" s="10" t="s">
        <v>52</v>
      </c>
      <c r="I312" s="9" t="s">
        <v>53</v>
      </c>
      <c r="J312" s="6">
        <v>43098.718524305557</v>
      </c>
      <c r="K312" s="7">
        <f t="shared" si="4"/>
        <v>43098</v>
      </c>
      <c r="L312" s="43">
        <v>2087</v>
      </c>
      <c r="M312" s="41" t="s">
        <v>1260</v>
      </c>
      <c r="N312" s="42" t="s">
        <v>1261</v>
      </c>
      <c r="O312" s="1">
        <v>1</v>
      </c>
      <c r="P312" s="1">
        <v>2</v>
      </c>
      <c r="Q312" s="1"/>
      <c r="R312" s="1"/>
      <c r="S312" s="1"/>
      <c r="T312" s="102">
        <v>1</v>
      </c>
      <c r="U312" s="103">
        <v>2</v>
      </c>
      <c r="V312" s="103"/>
      <c r="W312" s="103"/>
      <c r="X312" s="103"/>
      <c r="Y312" s="6">
        <v>43098.727007175927</v>
      </c>
      <c r="Z312" s="9" t="s">
        <v>1262</v>
      </c>
      <c r="AA312" s="6"/>
    </row>
    <row r="313" spans="1:29" s="12" customFormat="1" x14ac:dyDescent="0.3">
      <c r="A313" s="11">
        <v>312</v>
      </c>
      <c r="B313" s="12">
        <v>201703352</v>
      </c>
      <c r="C313" s="12" t="s">
        <v>1263</v>
      </c>
      <c r="D313" s="12" t="s">
        <v>1264</v>
      </c>
      <c r="E313" s="12" t="s">
        <v>51</v>
      </c>
      <c r="F313" s="12" t="s">
        <v>51</v>
      </c>
      <c r="G313" s="13">
        <v>42940</v>
      </c>
      <c r="H313" s="14" t="s">
        <v>15</v>
      </c>
      <c r="I313" s="12" t="s">
        <v>16</v>
      </c>
      <c r="J313" s="13">
        <v>43110.426431053238</v>
      </c>
      <c r="K313" s="15">
        <f t="shared" si="4"/>
        <v>43110</v>
      </c>
      <c r="L313" s="46" t="s">
        <v>1210</v>
      </c>
      <c r="M313" s="49"/>
      <c r="N313" s="50"/>
      <c r="O313" s="14"/>
      <c r="P313" s="14"/>
      <c r="Q313" s="14"/>
      <c r="R313" s="14"/>
      <c r="S313" s="14"/>
      <c r="T313" s="100"/>
      <c r="U313" s="101"/>
      <c r="V313" s="101"/>
      <c r="W313" s="101"/>
      <c r="X313" s="101"/>
      <c r="Y313" s="13">
        <v>43110.46954351852</v>
      </c>
      <c r="Z313" s="12" t="s">
        <v>1265</v>
      </c>
      <c r="AA313" s="13"/>
    </row>
    <row r="314" spans="1:29" s="12" customFormat="1" x14ac:dyDescent="0.3">
      <c r="A314" s="11">
        <v>313</v>
      </c>
      <c r="B314" s="12">
        <v>201703353</v>
      </c>
      <c r="C314" s="12" t="s">
        <v>1263</v>
      </c>
      <c r="D314" s="12" t="s">
        <v>1266</v>
      </c>
      <c r="E314" s="12" t="s">
        <v>51</v>
      </c>
      <c r="F314" s="12" t="s">
        <v>51</v>
      </c>
      <c r="G314" s="13">
        <v>42940</v>
      </c>
      <c r="H314" s="14" t="s">
        <v>9</v>
      </c>
      <c r="I314" s="12" t="s">
        <v>10</v>
      </c>
      <c r="J314" s="13">
        <v>43133.455954166668</v>
      </c>
      <c r="K314" s="15">
        <f t="shared" si="4"/>
        <v>43133</v>
      </c>
      <c r="L314" s="46" t="s">
        <v>1210</v>
      </c>
      <c r="M314" s="49"/>
      <c r="N314" s="50"/>
      <c r="O314" s="14"/>
      <c r="P314" s="14"/>
      <c r="Q314" s="14"/>
      <c r="R314" s="14"/>
      <c r="S314" s="14"/>
      <c r="T314" s="100"/>
      <c r="U314" s="101"/>
      <c r="V314" s="101"/>
      <c r="W314" s="101"/>
      <c r="X314" s="101"/>
      <c r="Y314" s="13">
        <v>43133.45827210648</v>
      </c>
      <c r="Z314" s="12" t="s">
        <v>1267</v>
      </c>
      <c r="AA314" s="13"/>
    </row>
    <row r="315" spans="1:29" s="12" customFormat="1" x14ac:dyDescent="0.3">
      <c r="A315" s="11">
        <v>314</v>
      </c>
      <c r="B315" s="12">
        <v>201703354</v>
      </c>
      <c r="C315" s="12" t="s">
        <v>227</v>
      </c>
      <c r="D315" s="12" t="s">
        <v>1268</v>
      </c>
      <c r="E315" s="12">
        <v>499</v>
      </c>
      <c r="F315" s="12" t="s">
        <v>40</v>
      </c>
      <c r="G315" s="13">
        <v>38353</v>
      </c>
      <c r="H315" s="14" t="s">
        <v>9</v>
      </c>
      <c r="I315" s="12" t="s">
        <v>10</v>
      </c>
      <c r="J315" s="13">
        <v>43120.420857673613</v>
      </c>
      <c r="K315" s="15">
        <f t="shared" si="4"/>
        <v>43120</v>
      </c>
      <c r="L315" s="46" t="s">
        <v>1269</v>
      </c>
      <c r="M315" s="49"/>
      <c r="N315" s="50" t="s">
        <v>1270</v>
      </c>
      <c r="O315" s="14"/>
      <c r="P315" s="14"/>
      <c r="Q315" s="14"/>
      <c r="R315" s="14"/>
      <c r="S315" s="14"/>
      <c r="T315" s="100"/>
      <c r="U315" s="101"/>
      <c r="V315" s="101"/>
      <c r="W315" s="101"/>
      <c r="X315" s="101"/>
      <c r="Y315" s="13">
        <v>43120.417322569447</v>
      </c>
      <c r="Z315" s="12" t="s">
        <v>1271</v>
      </c>
      <c r="AA315" s="13"/>
    </row>
    <row r="316" spans="1:29" s="9" customFormat="1" x14ac:dyDescent="0.3">
      <c r="A316" s="8">
        <v>315</v>
      </c>
      <c r="B316" s="9">
        <v>201703355</v>
      </c>
      <c r="C316" s="9" t="s">
        <v>1272</v>
      </c>
      <c r="D316" s="9" t="s">
        <v>1273</v>
      </c>
      <c r="E316" s="9">
        <v>598</v>
      </c>
      <c r="F316" s="9" t="s">
        <v>8</v>
      </c>
      <c r="G316" s="6">
        <v>42734</v>
      </c>
      <c r="H316" s="10" t="s">
        <v>3</v>
      </c>
      <c r="I316" s="9" t="s">
        <v>4</v>
      </c>
      <c r="J316" s="6">
        <v>43099.759702083335</v>
      </c>
      <c r="K316" s="7">
        <f t="shared" si="4"/>
        <v>43099</v>
      </c>
      <c r="L316" s="43">
        <v>2236</v>
      </c>
      <c r="M316" s="41"/>
      <c r="N316" s="52" t="s">
        <v>1276</v>
      </c>
      <c r="O316" s="20">
        <v>21</v>
      </c>
      <c r="P316" s="20"/>
      <c r="Q316" s="20"/>
      <c r="R316" s="20"/>
      <c r="S316" s="20"/>
      <c r="T316" s="100">
        <v>21</v>
      </c>
      <c r="U316" s="101"/>
      <c r="V316" s="101"/>
      <c r="W316" s="101"/>
      <c r="X316" s="101"/>
      <c r="Y316" s="6">
        <v>43099.7456662037</v>
      </c>
      <c r="Z316" s="9" t="s">
        <v>1277</v>
      </c>
      <c r="AA316" s="6">
        <v>43099.814181979164</v>
      </c>
      <c r="AB316" s="9" t="s">
        <v>1274</v>
      </c>
      <c r="AC316" s="9" t="s">
        <v>1275</v>
      </c>
    </row>
    <row r="317" spans="1:29" s="9" customFormat="1" x14ac:dyDescent="0.3">
      <c r="A317" s="8">
        <v>316</v>
      </c>
      <c r="B317" s="9">
        <v>201703357</v>
      </c>
      <c r="C317" s="9" t="s">
        <v>1278</v>
      </c>
      <c r="D317" s="9" t="s">
        <v>718</v>
      </c>
      <c r="E317" s="9">
        <v>91</v>
      </c>
      <c r="F317" s="9" t="s">
        <v>636</v>
      </c>
      <c r="G317" s="6">
        <v>37789</v>
      </c>
      <c r="H317" s="10" t="s">
        <v>9</v>
      </c>
      <c r="I317" s="9" t="s">
        <v>10</v>
      </c>
      <c r="J317" s="6">
        <v>43127.609659953705</v>
      </c>
      <c r="K317" s="7">
        <f t="shared" si="4"/>
        <v>43127</v>
      </c>
      <c r="L317" s="43">
        <v>2005</v>
      </c>
      <c r="M317" s="41" t="s">
        <v>1280</v>
      </c>
      <c r="N317" s="52" t="s">
        <v>1281</v>
      </c>
      <c r="O317" s="20">
        <v>16</v>
      </c>
      <c r="P317" s="20">
        <v>2</v>
      </c>
      <c r="Q317" s="20"/>
      <c r="R317" s="20"/>
      <c r="S317" s="20"/>
      <c r="T317" s="111">
        <v>1601</v>
      </c>
      <c r="U317" s="101">
        <v>2</v>
      </c>
      <c r="V317" s="101"/>
      <c r="W317" s="101"/>
      <c r="X317" s="101"/>
      <c r="Y317" s="6">
        <v>43127.59856755787</v>
      </c>
      <c r="Z317" s="9" t="s">
        <v>1282</v>
      </c>
      <c r="AA317" s="6">
        <v>43127.793203587964</v>
      </c>
      <c r="AB317" s="9" t="s">
        <v>57</v>
      </c>
      <c r="AC317" s="9" t="s">
        <v>1279</v>
      </c>
    </row>
    <row r="318" spans="1:29" s="9" customFormat="1" x14ac:dyDescent="0.3">
      <c r="A318" s="8">
        <v>317</v>
      </c>
      <c r="B318" s="9">
        <v>201703361</v>
      </c>
      <c r="C318" s="9" t="s">
        <v>1283</v>
      </c>
      <c r="D318" s="9" t="s">
        <v>1284</v>
      </c>
      <c r="E318" s="9">
        <v>128</v>
      </c>
      <c r="F318" s="9" t="s">
        <v>242</v>
      </c>
      <c r="G318" s="6">
        <v>42369</v>
      </c>
      <c r="H318" s="10" t="s">
        <v>3</v>
      </c>
      <c r="I318" s="9" t="s">
        <v>4</v>
      </c>
      <c r="J318" s="6">
        <v>43100.532625312502</v>
      </c>
      <c r="K318" s="7">
        <f t="shared" si="4"/>
        <v>43100</v>
      </c>
      <c r="L318" s="43">
        <v>2022</v>
      </c>
      <c r="M318" s="41"/>
      <c r="N318" s="52" t="s">
        <v>1285</v>
      </c>
      <c r="O318" s="20">
        <v>5</v>
      </c>
      <c r="P318" s="20">
        <v>6</v>
      </c>
      <c r="Q318" s="20"/>
      <c r="R318" s="20"/>
      <c r="S318" s="20"/>
      <c r="T318" s="100">
        <v>5</v>
      </c>
      <c r="U318" s="101">
        <v>6</v>
      </c>
      <c r="V318" s="101"/>
      <c r="W318" s="101"/>
      <c r="X318" s="101"/>
      <c r="Y318" s="6">
        <v>43100.527163078703</v>
      </c>
      <c r="Z318" s="9" t="s">
        <v>1286</v>
      </c>
      <c r="AA318" s="6"/>
    </row>
    <row r="319" spans="1:29" s="9" customFormat="1" x14ac:dyDescent="0.3">
      <c r="A319" s="8">
        <v>318</v>
      </c>
      <c r="B319" s="9">
        <v>201800003</v>
      </c>
      <c r="C319" s="9" t="s">
        <v>1287</v>
      </c>
      <c r="D319" s="9" t="s">
        <v>1288</v>
      </c>
      <c r="E319" s="9">
        <v>499</v>
      </c>
      <c r="F319" s="9" t="s">
        <v>40</v>
      </c>
      <c r="G319" s="6">
        <v>37987</v>
      </c>
      <c r="H319" s="10" t="s">
        <v>9</v>
      </c>
      <c r="I319" s="9" t="s">
        <v>10</v>
      </c>
      <c r="J319" s="6">
        <v>43101.732122256944</v>
      </c>
      <c r="K319" s="7">
        <f t="shared" si="4"/>
        <v>43101</v>
      </c>
      <c r="L319" s="43">
        <v>2063</v>
      </c>
      <c r="M319" s="41" t="s">
        <v>1289</v>
      </c>
      <c r="N319" s="52" t="s">
        <v>1290</v>
      </c>
      <c r="O319" s="20">
        <v>42</v>
      </c>
      <c r="P319" s="20">
        <v>22115</v>
      </c>
      <c r="Q319" s="20"/>
      <c r="R319" s="20"/>
      <c r="S319" s="20"/>
      <c r="T319" s="111">
        <v>4203</v>
      </c>
      <c r="U319" s="101">
        <v>22115</v>
      </c>
      <c r="V319" s="101"/>
      <c r="W319" s="101"/>
      <c r="X319" s="101"/>
      <c r="Y319" s="6">
        <v>43101.728041400464</v>
      </c>
      <c r="Z319" s="9" t="s">
        <v>1291</v>
      </c>
      <c r="AA319" s="6"/>
    </row>
    <row r="320" spans="1:29" s="9" customFormat="1" x14ac:dyDescent="0.3">
      <c r="A320" s="8">
        <v>319</v>
      </c>
      <c r="B320" s="9">
        <v>201800004</v>
      </c>
      <c r="C320" s="9" t="s">
        <v>1292</v>
      </c>
      <c r="D320" s="9" t="s">
        <v>1293</v>
      </c>
      <c r="E320" s="9">
        <v>119</v>
      </c>
      <c r="F320" s="9" t="s">
        <v>2</v>
      </c>
      <c r="G320" s="6">
        <v>40545</v>
      </c>
      <c r="H320" s="10" t="s">
        <v>52</v>
      </c>
      <c r="I320" s="9" t="s">
        <v>53</v>
      </c>
      <c r="J320" s="6">
        <v>43102.457171296293</v>
      </c>
      <c r="K320" s="7">
        <f t="shared" si="4"/>
        <v>43102</v>
      </c>
      <c r="L320" s="43">
        <v>2106</v>
      </c>
      <c r="M320" s="41"/>
      <c r="N320" s="52" t="s">
        <v>1296</v>
      </c>
      <c r="O320" s="20">
        <v>22106</v>
      </c>
      <c r="P320" s="20"/>
      <c r="Q320" s="20"/>
      <c r="R320" s="20"/>
      <c r="S320" s="20"/>
      <c r="T320" s="111">
        <v>221</v>
      </c>
      <c r="U320" s="101"/>
      <c r="V320" s="101"/>
      <c r="W320" s="101"/>
      <c r="X320" s="101"/>
      <c r="Y320" s="6">
        <v>43102.417581284724</v>
      </c>
      <c r="Z320" s="9" t="s">
        <v>1297</v>
      </c>
      <c r="AA320" s="6">
        <v>43102.530919212964</v>
      </c>
      <c r="AB320" s="9" t="s">
        <v>1294</v>
      </c>
      <c r="AC320" s="9" t="s">
        <v>1295</v>
      </c>
    </row>
    <row r="321" spans="1:29" s="9" customFormat="1" x14ac:dyDescent="0.3">
      <c r="A321" s="8">
        <v>320</v>
      </c>
      <c r="B321" s="9">
        <v>201800013</v>
      </c>
      <c r="C321" s="9" t="s">
        <v>1298</v>
      </c>
      <c r="D321" s="9" t="s">
        <v>1011</v>
      </c>
      <c r="E321" s="9">
        <v>131</v>
      </c>
      <c r="F321" s="9" t="s">
        <v>24</v>
      </c>
      <c r="G321" s="6">
        <v>41446</v>
      </c>
      <c r="H321" s="10" t="s">
        <v>9</v>
      </c>
      <c r="I321" s="9" t="s">
        <v>10</v>
      </c>
      <c r="J321" s="6">
        <v>43107.437243287037</v>
      </c>
      <c r="K321" s="7">
        <f t="shared" si="4"/>
        <v>43107</v>
      </c>
      <c r="L321" s="43">
        <v>2185</v>
      </c>
      <c r="M321" s="41"/>
      <c r="N321" s="52" t="s">
        <v>1299</v>
      </c>
      <c r="O321" s="20">
        <v>23</v>
      </c>
      <c r="P321" s="20"/>
      <c r="Q321" s="20"/>
      <c r="R321" s="20"/>
      <c r="S321" s="20"/>
      <c r="T321" s="100">
        <v>23</v>
      </c>
      <c r="U321" s="101"/>
      <c r="V321" s="101"/>
      <c r="W321" s="101"/>
      <c r="X321" s="101"/>
      <c r="Y321" s="6">
        <v>43107.437243287037</v>
      </c>
      <c r="Z321" s="9" t="s">
        <v>1300</v>
      </c>
      <c r="AA321" s="6"/>
    </row>
    <row r="322" spans="1:29" s="9" customFormat="1" x14ac:dyDescent="0.3">
      <c r="A322" s="8">
        <v>321</v>
      </c>
      <c r="B322" s="9">
        <v>201800016</v>
      </c>
      <c r="C322" s="9" t="s">
        <v>1301</v>
      </c>
      <c r="D322" s="9" t="s">
        <v>1302</v>
      </c>
      <c r="E322" s="9">
        <v>300</v>
      </c>
      <c r="F322" s="9" t="s">
        <v>1206</v>
      </c>
      <c r="G322" s="6">
        <v>40911</v>
      </c>
      <c r="H322" s="10" t="s">
        <v>52</v>
      </c>
      <c r="I322" s="9" t="s">
        <v>53</v>
      </c>
      <c r="J322" s="6">
        <v>43112.454412581021</v>
      </c>
      <c r="K322" s="7">
        <f t="shared" si="4"/>
        <v>43112</v>
      </c>
      <c r="L322" s="43">
        <v>2155</v>
      </c>
      <c r="M322" s="41" t="s">
        <v>1303</v>
      </c>
      <c r="N322" s="52" t="s">
        <v>1304</v>
      </c>
      <c r="O322" s="20">
        <v>22115</v>
      </c>
      <c r="P322" s="20"/>
      <c r="Q322" s="20"/>
      <c r="R322" s="20"/>
      <c r="S322" s="20"/>
      <c r="T322" s="111">
        <v>221</v>
      </c>
      <c r="U322" s="101"/>
      <c r="V322" s="101"/>
      <c r="W322" s="101"/>
      <c r="X322" s="101"/>
      <c r="Y322" s="6">
        <v>43112.494641898149</v>
      </c>
      <c r="Z322" s="9" t="s">
        <v>1305</v>
      </c>
      <c r="AA322" s="6"/>
    </row>
    <row r="323" spans="1:29" s="9" customFormat="1" x14ac:dyDescent="0.3">
      <c r="A323" s="8">
        <v>322</v>
      </c>
      <c r="B323" s="9">
        <v>201800017</v>
      </c>
      <c r="C323" s="9" t="s">
        <v>1306</v>
      </c>
      <c r="D323" s="9" t="s">
        <v>1307</v>
      </c>
      <c r="E323" s="9">
        <v>499</v>
      </c>
      <c r="F323" s="9" t="s">
        <v>40</v>
      </c>
      <c r="G323" s="6">
        <v>42860</v>
      </c>
      <c r="H323" s="10" t="s">
        <v>15</v>
      </c>
      <c r="I323" s="9" t="s">
        <v>16</v>
      </c>
      <c r="J323" s="6">
        <v>43105.466969016205</v>
      </c>
      <c r="K323" s="7">
        <f t="shared" ref="K323:K386" si="5">ROUNDDOWN(J323,0)</f>
        <v>43105</v>
      </c>
      <c r="L323" s="43">
        <v>2194</v>
      </c>
      <c r="M323" s="41"/>
      <c r="N323" s="52" t="s">
        <v>1308</v>
      </c>
      <c r="O323" s="20">
        <v>23</v>
      </c>
      <c r="P323" s="20"/>
      <c r="Q323" s="20"/>
      <c r="R323" s="20"/>
      <c r="S323" s="20"/>
      <c r="T323" s="100">
        <v>23</v>
      </c>
      <c r="U323" s="101"/>
      <c r="V323" s="101"/>
      <c r="W323" s="101"/>
      <c r="X323" s="101"/>
      <c r="Y323" s="6">
        <v>43105.466969016205</v>
      </c>
      <c r="Z323" s="9" t="s">
        <v>1309</v>
      </c>
      <c r="AA323" s="6"/>
    </row>
    <row r="324" spans="1:29" s="12" customFormat="1" x14ac:dyDescent="0.3">
      <c r="A324" s="11">
        <v>323</v>
      </c>
      <c r="B324" s="12">
        <v>201800018</v>
      </c>
      <c r="C324" s="12" t="s">
        <v>1310</v>
      </c>
      <c r="D324" s="12" t="s">
        <v>1311</v>
      </c>
      <c r="E324" s="12">
        <v>128</v>
      </c>
      <c r="F324" s="12" t="s">
        <v>242</v>
      </c>
      <c r="G324" s="13">
        <v>42008</v>
      </c>
      <c r="H324" s="14" t="s">
        <v>15</v>
      </c>
      <c r="I324" s="12" t="s">
        <v>16</v>
      </c>
      <c r="J324" s="13">
        <v>43117.476917557869</v>
      </c>
      <c r="K324" s="15">
        <f t="shared" si="5"/>
        <v>43117</v>
      </c>
      <c r="L324" s="46" t="s">
        <v>1269</v>
      </c>
      <c r="M324" s="49"/>
      <c r="N324" s="50"/>
      <c r="O324" s="14"/>
      <c r="P324" s="14"/>
      <c r="Q324" s="14"/>
      <c r="R324" s="14"/>
      <c r="S324" s="14"/>
      <c r="T324" s="100"/>
      <c r="U324" s="101"/>
      <c r="V324" s="101"/>
      <c r="W324" s="101"/>
      <c r="X324" s="101"/>
      <c r="Y324" s="13">
        <v>43117.476917557869</v>
      </c>
      <c r="Z324" s="12" t="s">
        <v>1312</v>
      </c>
      <c r="AA324" s="13"/>
    </row>
    <row r="325" spans="1:29" s="12" customFormat="1" x14ac:dyDescent="0.3">
      <c r="A325" s="11">
        <v>324</v>
      </c>
      <c r="B325" s="12">
        <v>201800019</v>
      </c>
      <c r="C325" s="12" t="s">
        <v>1313</v>
      </c>
      <c r="D325" s="12" t="s">
        <v>1314</v>
      </c>
      <c r="E325" s="12">
        <v>598</v>
      </c>
      <c r="F325" s="12" t="s">
        <v>8</v>
      </c>
      <c r="G325" s="13">
        <v>42908</v>
      </c>
      <c r="H325" s="14" t="s">
        <v>15</v>
      </c>
      <c r="I325" s="12" t="s">
        <v>16</v>
      </c>
      <c r="J325" s="13">
        <v>43105.425869247687</v>
      </c>
      <c r="K325" s="15">
        <f t="shared" si="5"/>
        <v>43105</v>
      </c>
      <c r="L325" s="46" t="s">
        <v>1210</v>
      </c>
      <c r="M325" s="49"/>
      <c r="N325" s="50"/>
      <c r="O325" s="14"/>
      <c r="P325" s="14"/>
      <c r="Q325" s="14"/>
      <c r="R325" s="14"/>
      <c r="S325" s="14"/>
      <c r="T325" s="100"/>
      <c r="U325" s="101"/>
      <c r="V325" s="101"/>
      <c r="W325" s="101"/>
      <c r="X325" s="101"/>
      <c r="Y325" s="13">
        <v>43105.424337118056</v>
      </c>
      <c r="Z325" s="12" t="s">
        <v>1315</v>
      </c>
      <c r="AA325" s="13"/>
    </row>
    <row r="326" spans="1:29" s="9" customFormat="1" x14ac:dyDescent="0.3">
      <c r="A326" s="8">
        <v>325</v>
      </c>
      <c r="B326" s="9">
        <v>201800027</v>
      </c>
      <c r="C326" s="9" t="s">
        <v>1316</v>
      </c>
      <c r="D326" s="9" t="s">
        <v>1317</v>
      </c>
      <c r="E326" s="9">
        <v>499</v>
      </c>
      <c r="F326" s="9" t="s">
        <v>40</v>
      </c>
      <c r="G326" s="6">
        <v>43010</v>
      </c>
      <c r="H326" s="10" t="s">
        <v>52</v>
      </c>
      <c r="I326" s="9" t="s">
        <v>53</v>
      </c>
      <c r="J326" s="6">
        <v>43105.571052974534</v>
      </c>
      <c r="K326" s="7">
        <f t="shared" si="5"/>
        <v>43105</v>
      </c>
      <c r="L326" s="43">
        <v>2263</v>
      </c>
      <c r="M326" s="41" t="s">
        <v>1318</v>
      </c>
      <c r="N326" s="52" t="s">
        <v>1319</v>
      </c>
      <c r="O326" s="20">
        <v>14</v>
      </c>
      <c r="P326" s="20">
        <v>1</v>
      </c>
      <c r="Q326" s="20">
        <v>31</v>
      </c>
      <c r="R326" s="20"/>
      <c r="S326" s="20"/>
      <c r="T326" s="100">
        <v>14</v>
      </c>
      <c r="U326" s="101">
        <v>1</v>
      </c>
      <c r="V326" s="101">
        <v>31</v>
      </c>
      <c r="W326" s="101"/>
      <c r="X326" s="101"/>
      <c r="Y326" s="6">
        <v>43105.553658136574</v>
      </c>
      <c r="Z326" s="9" t="s">
        <v>1320</v>
      </c>
      <c r="AA326" s="6"/>
    </row>
    <row r="327" spans="1:29" s="9" customFormat="1" x14ac:dyDescent="0.3">
      <c r="A327" s="8">
        <v>326</v>
      </c>
      <c r="B327" s="9">
        <v>201800028</v>
      </c>
      <c r="C327" s="9" t="s">
        <v>1321</v>
      </c>
      <c r="D327" s="9" t="s">
        <v>612</v>
      </c>
      <c r="E327" s="9">
        <v>499</v>
      </c>
      <c r="F327" s="9" t="s">
        <v>40</v>
      </c>
      <c r="G327" s="6">
        <v>40179</v>
      </c>
      <c r="H327" s="10" t="s">
        <v>15</v>
      </c>
      <c r="I327" s="9" t="s">
        <v>16</v>
      </c>
      <c r="J327" s="6">
        <v>43255.445993518515</v>
      </c>
      <c r="K327" s="7">
        <f t="shared" si="5"/>
        <v>43255</v>
      </c>
      <c r="L327" s="43">
        <v>2213</v>
      </c>
      <c r="M327" s="41"/>
      <c r="N327" s="52" t="s">
        <v>1322</v>
      </c>
      <c r="O327" s="20">
        <v>23</v>
      </c>
      <c r="P327" s="20"/>
      <c r="Q327" s="20"/>
      <c r="R327" s="20"/>
      <c r="S327" s="20"/>
      <c r="T327" s="100">
        <v>23</v>
      </c>
      <c r="U327" s="101"/>
      <c r="V327" s="101"/>
      <c r="W327" s="101"/>
      <c r="X327" s="101"/>
      <c r="Y327" s="6">
        <v>43255.411723379628</v>
      </c>
      <c r="Z327" s="9" t="s">
        <v>1323</v>
      </c>
      <c r="AA327" s="6"/>
    </row>
    <row r="328" spans="1:29" s="9" customFormat="1" x14ac:dyDescent="0.3">
      <c r="A328" s="8">
        <v>327</v>
      </c>
      <c r="B328" s="9">
        <v>201800030</v>
      </c>
      <c r="C328" s="9" t="s">
        <v>1324</v>
      </c>
      <c r="D328" s="9" t="s">
        <v>1325</v>
      </c>
      <c r="E328" s="9">
        <v>304</v>
      </c>
      <c r="F328" s="9" t="s">
        <v>126</v>
      </c>
      <c r="G328" s="6">
        <v>42527</v>
      </c>
      <c r="H328" s="10" t="s">
        <v>15</v>
      </c>
      <c r="I328" s="9" t="s">
        <v>16</v>
      </c>
      <c r="J328" s="6">
        <v>43111.599511921297</v>
      </c>
      <c r="K328" s="7">
        <f t="shared" si="5"/>
        <v>43111</v>
      </c>
      <c r="L328" s="43">
        <v>2114</v>
      </c>
      <c r="M328" s="41" t="s">
        <v>1326</v>
      </c>
      <c r="N328" s="52" t="s">
        <v>1327</v>
      </c>
      <c r="O328" s="20">
        <v>54</v>
      </c>
      <c r="P328" s="20">
        <v>37</v>
      </c>
      <c r="Q328" s="20"/>
      <c r="R328" s="20"/>
      <c r="S328" s="20"/>
      <c r="T328" s="100">
        <v>54</v>
      </c>
      <c r="U328" s="101">
        <v>37</v>
      </c>
      <c r="V328" s="101"/>
      <c r="W328" s="101"/>
      <c r="X328" s="101"/>
      <c r="Y328" s="6">
        <v>43111.615440775466</v>
      </c>
      <c r="Z328" s="9" t="s">
        <v>1328</v>
      </c>
      <c r="AA328" s="6"/>
    </row>
    <row r="329" spans="1:29" s="9" customFormat="1" x14ac:dyDescent="0.3">
      <c r="A329" s="8">
        <v>328</v>
      </c>
      <c r="B329" s="9">
        <v>201800044</v>
      </c>
      <c r="C329" s="9" t="s">
        <v>1329</v>
      </c>
      <c r="D329" s="9" t="s">
        <v>1330</v>
      </c>
      <c r="E329" s="9">
        <v>128</v>
      </c>
      <c r="F329" s="9" t="s">
        <v>242</v>
      </c>
      <c r="G329" s="6">
        <v>37992</v>
      </c>
      <c r="H329" s="10" t="s">
        <v>52</v>
      </c>
      <c r="I329" s="9" t="s">
        <v>53</v>
      </c>
      <c r="J329" s="6">
        <v>43300.95127179398</v>
      </c>
      <c r="K329" s="7">
        <f t="shared" si="5"/>
        <v>43300</v>
      </c>
      <c r="L329" s="43">
        <v>2082</v>
      </c>
      <c r="M329" s="41" t="s">
        <v>1331</v>
      </c>
      <c r="N329" s="52" t="s">
        <v>1261</v>
      </c>
      <c r="O329" s="20">
        <v>1</v>
      </c>
      <c r="P329" s="20">
        <v>2</v>
      </c>
      <c r="Q329" s="20"/>
      <c r="R329" s="20"/>
      <c r="S329" s="20"/>
      <c r="T329" s="100">
        <v>1</v>
      </c>
      <c r="U329" s="101">
        <v>2</v>
      </c>
      <c r="V329" s="101"/>
      <c r="W329" s="101"/>
      <c r="X329" s="101"/>
      <c r="Y329" s="6">
        <v>43300.939965277779</v>
      </c>
      <c r="Z329" s="9" t="s">
        <v>1332</v>
      </c>
      <c r="AA329" s="6">
        <v>43300.939539583334</v>
      </c>
      <c r="AB329" s="9" t="s">
        <v>726</v>
      </c>
      <c r="AC329" s="9" t="s">
        <v>394</v>
      </c>
    </row>
    <row r="330" spans="1:29" s="9" customFormat="1" x14ac:dyDescent="0.3">
      <c r="A330" s="8">
        <v>329</v>
      </c>
      <c r="B330" s="9">
        <v>201800048</v>
      </c>
      <c r="C330" s="9" t="s">
        <v>1333</v>
      </c>
      <c r="D330" s="9" t="s">
        <v>1224</v>
      </c>
      <c r="E330" s="9">
        <v>598</v>
      </c>
      <c r="F330" s="9" t="s">
        <v>8</v>
      </c>
      <c r="G330" s="6">
        <v>42743</v>
      </c>
      <c r="H330" s="10" t="s">
        <v>15</v>
      </c>
      <c r="I330" s="9" t="s">
        <v>16</v>
      </c>
      <c r="J330" s="6">
        <v>43108.509591550923</v>
      </c>
      <c r="K330" s="7">
        <f t="shared" si="5"/>
        <v>43108</v>
      </c>
      <c r="L330" s="43">
        <v>2030</v>
      </c>
      <c r="M330" s="41" t="s">
        <v>1335</v>
      </c>
      <c r="N330" s="52" t="s">
        <v>1336</v>
      </c>
      <c r="O330" s="20">
        <v>39</v>
      </c>
      <c r="P330" s="20">
        <v>5</v>
      </c>
      <c r="Q330" s="20">
        <v>6</v>
      </c>
      <c r="R330" s="20"/>
      <c r="S330" s="20"/>
      <c r="T330" s="100">
        <v>39</v>
      </c>
      <c r="U330" s="101">
        <v>5</v>
      </c>
      <c r="V330" s="101">
        <v>6</v>
      </c>
      <c r="W330" s="101"/>
      <c r="X330" s="101"/>
      <c r="Y330" s="6">
        <v>43108.498890277777</v>
      </c>
      <c r="Z330" s="9" t="s">
        <v>1337</v>
      </c>
      <c r="AA330" s="6">
        <v>43108.860502118056</v>
      </c>
      <c r="AB330" s="9" t="s">
        <v>262</v>
      </c>
      <c r="AC330" s="9" t="s">
        <v>1334</v>
      </c>
    </row>
    <row r="331" spans="1:29" s="9" customFormat="1" x14ac:dyDescent="0.3">
      <c r="A331" s="8">
        <v>330</v>
      </c>
      <c r="B331" s="9">
        <v>201800049</v>
      </c>
      <c r="C331" s="9" t="s">
        <v>1338</v>
      </c>
      <c r="D331" s="9" t="s">
        <v>1339</v>
      </c>
      <c r="E331" s="9">
        <v>119</v>
      </c>
      <c r="F331" s="9" t="s">
        <v>2</v>
      </c>
      <c r="G331" s="6">
        <v>42193</v>
      </c>
      <c r="H331" s="10" t="s">
        <v>15</v>
      </c>
      <c r="I331" s="9" t="s">
        <v>16</v>
      </c>
      <c r="J331" s="6">
        <v>43110.650866238429</v>
      </c>
      <c r="K331" s="7">
        <f t="shared" si="5"/>
        <v>43110</v>
      </c>
      <c r="L331" s="43">
        <v>2254</v>
      </c>
      <c r="M331" s="41"/>
      <c r="N331" s="52" t="s">
        <v>1340</v>
      </c>
      <c r="O331" s="20">
        <v>8</v>
      </c>
      <c r="P331" s="20"/>
      <c r="Q331" s="20"/>
      <c r="R331" s="20"/>
      <c r="S331" s="20"/>
      <c r="T331" s="100">
        <v>8</v>
      </c>
      <c r="U331" s="101"/>
      <c r="V331" s="101"/>
      <c r="W331" s="101"/>
      <c r="X331" s="101"/>
      <c r="Y331" s="6">
        <v>43110.625266701391</v>
      </c>
      <c r="Z331" s="9" t="s">
        <v>1341</v>
      </c>
      <c r="AA331" s="6"/>
    </row>
    <row r="332" spans="1:29" s="9" customFormat="1" x14ac:dyDescent="0.3">
      <c r="A332" s="8">
        <v>331</v>
      </c>
      <c r="B332" s="9">
        <v>201800051</v>
      </c>
      <c r="C332" s="9" t="s">
        <v>1342</v>
      </c>
      <c r="D332" s="9" t="s">
        <v>1343</v>
      </c>
      <c r="E332" s="9">
        <v>119</v>
      </c>
      <c r="F332" s="9" t="s">
        <v>2</v>
      </c>
      <c r="G332" s="6">
        <v>43023</v>
      </c>
      <c r="H332" s="10" t="s">
        <v>3</v>
      </c>
      <c r="I332" s="9" t="s">
        <v>4</v>
      </c>
      <c r="J332" s="6">
        <v>43108.756345682872</v>
      </c>
      <c r="K332" s="7">
        <f t="shared" si="5"/>
        <v>43108</v>
      </c>
      <c r="L332" s="43">
        <v>2196</v>
      </c>
      <c r="M332" s="41" t="s">
        <v>1240</v>
      </c>
      <c r="N332" s="52" t="s">
        <v>1344</v>
      </c>
      <c r="O332" s="20">
        <v>11</v>
      </c>
      <c r="P332" s="20">
        <v>4</v>
      </c>
      <c r="Q332" s="20"/>
      <c r="R332" s="20"/>
      <c r="S332" s="20"/>
      <c r="T332" s="100">
        <v>11</v>
      </c>
      <c r="U332" s="101">
        <v>4</v>
      </c>
      <c r="V332" s="101"/>
      <c r="W332" s="101"/>
      <c r="X332" s="101"/>
      <c r="Y332" s="6">
        <v>43108.73185621528</v>
      </c>
      <c r="Z332" s="9" t="s">
        <v>1345</v>
      </c>
      <c r="AA332" s="6"/>
    </row>
    <row r="333" spans="1:29" s="12" customFormat="1" x14ac:dyDescent="0.3">
      <c r="A333" s="11">
        <v>332</v>
      </c>
      <c r="B333" s="12">
        <v>201800052</v>
      </c>
      <c r="C333" s="12" t="s">
        <v>1346</v>
      </c>
      <c r="D333" s="12" t="s">
        <v>1347</v>
      </c>
      <c r="E333" s="12">
        <v>123</v>
      </c>
      <c r="F333" s="12" t="s">
        <v>28</v>
      </c>
      <c r="G333" s="13">
        <v>43021</v>
      </c>
      <c r="H333" s="14" t="s">
        <v>15</v>
      </c>
      <c r="I333" s="12" t="s">
        <v>16</v>
      </c>
      <c r="J333" s="13">
        <v>43238.426883946762</v>
      </c>
      <c r="K333" s="15">
        <f t="shared" si="5"/>
        <v>43238</v>
      </c>
      <c r="L333" s="46" t="s">
        <v>1210</v>
      </c>
      <c r="M333" s="49"/>
      <c r="N333" s="50"/>
      <c r="O333" s="14"/>
      <c r="P333" s="14"/>
      <c r="Q333" s="14"/>
      <c r="R333" s="14"/>
      <c r="S333" s="14"/>
      <c r="T333" s="100"/>
      <c r="U333" s="101"/>
      <c r="V333" s="101"/>
      <c r="W333" s="101"/>
      <c r="X333" s="101"/>
      <c r="Y333" s="13">
        <v>43238.426883946762</v>
      </c>
      <c r="Z333" s="12" t="s">
        <v>1348</v>
      </c>
      <c r="AA333" s="13"/>
    </row>
    <row r="334" spans="1:29" s="9" customFormat="1" x14ac:dyDescent="0.3">
      <c r="A334" s="8">
        <v>333</v>
      </c>
      <c r="B334" s="9">
        <v>201800055</v>
      </c>
      <c r="C334" s="9" t="s">
        <v>1349</v>
      </c>
      <c r="D334" s="9" t="s">
        <v>1350</v>
      </c>
      <c r="E334" s="9">
        <v>499</v>
      </c>
      <c r="F334" s="9" t="s">
        <v>40</v>
      </c>
      <c r="G334" s="6">
        <v>38361</v>
      </c>
      <c r="H334" s="10" t="s">
        <v>9</v>
      </c>
      <c r="I334" s="9" t="s">
        <v>10</v>
      </c>
      <c r="J334" s="6">
        <v>43109.503926770834</v>
      </c>
      <c r="K334" s="7">
        <f t="shared" si="5"/>
        <v>43109</v>
      </c>
      <c r="L334" s="43">
        <v>2269</v>
      </c>
      <c r="M334" s="41"/>
      <c r="N334" s="52" t="s">
        <v>1351</v>
      </c>
      <c r="O334" s="20">
        <v>41</v>
      </c>
      <c r="P334" s="20"/>
      <c r="Q334" s="20"/>
      <c r="R334" s="20"/>
      <c r="S334" s="20"/>
      <c r="T334" s="100">
        <v>41</v>
      </c>
      <c r="U334" s="101"/>
      <c r="V334" s="101"/>
      <c r="W334" s="101"/>
      <c r="X334" s="101"/>
      <c r="Y334" s="6">
        <v>43109.488131481485</v>
      </c>
      <c r="Z334" s="9" t="s">
        <v>1352</v>
      </c>
      <c r="AA334" s="6"/>
    </row>
    <row r="335" spans="1:29" s="9" customFormat="1" x14ac:dyDescent="0.3">
      <c r="A335" s="8">
        <v>334</v>
      </c>
      <c r="B335" s="9">
        <v>201800058</v>
      </c>
      <c r="C335" s="9" t="s">
        <v>1353</v>
      </c>
      <c r="D335" s="9" t="s">
        <v>514</v>
      </c>
      <c r="E335" s="9">
        <v>598</v>
      </c>
      <c r="F335" s="9" t="s">
        <v>8</v>
      </c>
      <c r="G335" s="6" t="s">
        <v>51</v>
      </c>
      <c r="H335" s="10" t="s">
        <v>52</v>
      </c>
      <c r="I335" s="9" t="s">
        <v>53</v>
      </c>
      <c r="J335" s="6">
        <v>43109.514450034723</v>
      </c>
      <c r="K335" s="7">
        <f t="shared" si="5"/>
        <v>43109</v>
      </c>
      <c r="L335" s="43">
        <v>2178</v>
      </c>
      <c r="M335" s="41" t="s">
        <v>1354</v>
      </c>
      <c r="N335" s="52" t="s">
        <v>1276</v>
      </c>
      <c r="O335" s="20">
        <v>21</v>
      </c>
      <c r="P335" s="20"/>
      <c r="Q335" s="20"/>
      <c r="R335" s="20"/>
      <c r="S335" s="20"/>
      <c r="T335" s="100">
        <v>21</v>
      </c>
      <c r="U335" s="101"/>
      <c r="V335" s="101"/>
      <c r="W335" s="101"/>
      <c r="X335" s="101"/>
      <c r="Y335" s="6">
        <v>43109.509179710651</v>
      </c>
      <c r="Z335" s="9" t="s">
        <v>1355</v>
      </c>
      <c r="AA335" s="6"/>
    </row>
    <row r="336" spans="1:29" s="9" customFormat="1" x14ac:dyDescent="0.3">
      <c r="A336" s="8">
        <v>335</v>
      </c>
      <c r="B336" s="9">
        <v>201800060</v>
      </c>
      <c r="C336" s="9" t="s">
        <v>1356</v>
      </c>
      <c r="D336" s="9" t="s">
        <v>714</v>
      </c>
      <c r="E336" s="9">
        <v>499</v>
      </c>
      <c r="F336" s="9" t="s">
        <v>40</v>
      </c>
      <c r="G336" s="6">
        <v>36479</v>
      </c>
      <c r="H336" s="10" t="s">
        <v>9</v>
      </c>
      <c r="I336" s="9" t="s">
        <v>10</v>
      </c>
      <c r="J336" s="6">
        <v>43112.490597800926</v>
      </c>
      <c r="K336" s="7">
        <f t="shared" si="5"/>
        <v>43112</v>
      </c>
      <c r="L336" s="43">
        <v>2087</v>
      </c>
      <c r="M336" s="41" t="s">
        <v>1357</v>
      </c>
      <c r="N336" s="52" t="s">
        <v>1358</v>
      </c>
      <c r="O336" s="20">
        <v>28</v>
      </c>
      <c r="P336" s="20">
        <v>19</v>
      </c>
      <c r="Q336" s="20"/>
      <c r="R336" s="20"/>
      <c r="S336" s="20"/>
      <c r="T336" s="100">
        <v>28</v>
      </c>
      <c r="U336" s="112">
        <v>1901</v>
      </c>
      <c r="V336" s="101"/>
      <c r="W336" s="101"/>
      <c r="X336" s="101"/>
      <c r="Y336" s="6">
        <v>43112.448237962963</v>
      </c>
      <c r="Z336" s="9" t="s">
        <v>1359</v>
      </c>
      <c r="AA336" s="6"/>
    </row>
    <row r="337" spans="1:29" s="12" customFormat="1" x14ac:dyDescent="0.3">
      <c r="A337" s="11">
        <v>336</v>
      </c>
      <c r="B337" s="12">
        <v>201800061</v>
      </c>
      <c r="C337" s="12" t="s">
        <v>1360</v>
      </c>
      <c r="D337" s="12" t="s">
        <v>1361</v>
      </c>
      <c r="E337" s="12" t="s">
        <v>51</v>
      </c>
      <c r="F337" s="12" t="s">
        <v>51</v>
      </c>
      <c r="G337" s="13">
        <v>42856</v>
      </c>
      <c r="H337" s="14" t="s">
        <v>15</v>
      </c>
      <c r="I337" s="12" t="s">
        <v>16</v>
      </c>
      <c r="J337" s="13">
        <v>43112.435194791666</v>
      </c>
      <c r="K337" s="15">
        <f t="shared" si="5"/>
        <v>43112</v>
      </c>
      <c r="L337" s="46" t="s">
        <v>1210</v>
      </c>
      <c r="M337" s="49"/>
      <c r="N337" s="50"/>
      <c r="O337" s="14"/>
      <c r="P337" s="14"/>
      <c r="Q337" s="14"/>
      <c r="R337" s="14"/>
      <c r="S337" s="14"/>
      <c r="T337" s="100"/>
      <c r="U337" s="101"/>
      <c r="V337" s="101"/>
      <c r="W337" s="101"/>
      <c r="X337" s="101"/>
      <c r="Y337" s="13">
        <v>43112.435194791666</v>
      </c>
      <c r="Z337" s="12" t="s">
        <v>1362</v>
      </c>
      <c r="AA337" s="13"/>
    </row>
    <row r="338" spans="1:29" s="12" customFormat="1" x14ac:dyDescent="0.3">
      <c r="A338" s="11">
        <v>337</v>
      </c>
      <c r="B338" s="12">
        <v>201800071</v>
      </c>
      <c r="C338" s="12" t="s">
        <v>1136</v>
      </c>
      <c r="D338" s="12" t="s">
        <v>1363</v>
      </c>
      <c r="E338" s="12">
        <v>119</v>
      </c>
      <c r="F338" s="12" t="s">
        <v>2</v>
      </c>
      <c r="G338" s="13">
        <v>42936</v>
      </c>
      <c r="H338" s="14" t="s">
        <v>15</v>
      </c>
      <c r="I338" s="12" t="s">
        <v>16</v>
      </c>
      <c r="J338" s="13">
        <v>43185.503858298609</v>
      </c>
      <c r="K338" s="15">
        <f t="shared" si="5"/>
        <v>43185</v>
      </c>
      <c r="L338" s="46" t="s">
        <v>1210</v>
      </c>
      <c r="M338" s="49"/>
      <c r="N338" s="50"/>
      <c r="O338" s="14"/>
      <c r="P338" s="14"/>
      <c r="Q338" s="14"/>
      <c r="R338" s="14"/>
      <c r="S338" s="14"/>
      <c r="T338" s="100"/>
      <c r="U338" s="101"/>
      <c r="V338" s="101"/>
      <c r="W338" s="101"/>
      <c r="X338" s="101"/>
      <c r="Y338" s="13">
        <v>43185.753018090276</v>
      </c>
      <c r="Z338" s="12" t="s">
        <v>1364</v>
      </c>
      <c r="AA338" s="13"/>
    </row>
    <row r="339" spans="1:29" s="12" customFormat="1" x14ac:dyDescent="0.3">
      <c r="A339" s="11">
        <v>338</v>
      </c>
      <c r="B339" s="12">
        <v>201800074</v>
      </c>
      <c r="C339" s="12" t="s">
        <v>1365</v>
      </c>
      <c r="D339" s="12" t="s">
        <v>1366</v>
      </c>
      <c r="E339" s="12">
        <v>131</v>
      </c>
      <c r="F339" s="12" t="s">
        <v>24</v>
      </c>
      <c r="G339" s="13">
        <v>42841</v>
      </c>
      <c r="H339" s="14" t="s">
        <v>9</v>
      </c>
      <c r="I339" s="12" t="s">
        <v>10</v>
      </c>
      <c r="J339" s="13">
        <v>43115.426252349534</v>
      </c>
      <c r="K339" s="15">
        <f t="shared" si="5"/>
        <v>43115</v>
      </c>
      <c r="L339" s="46" t="s">
        <v>1122</v>
      </c>
      <c r="M339" s="49"/>
      <c r="N339" s="50"/>
      <c r="O339" s="14"/>
      <c r="P339" s="14"/>
      <c r="Q339" s="14"/>
      <c r="R339" s="14"/>
      <c r="S339" s="14"/>
      <c r="T339" s="100"/>
      <c r="U339" s="101"/>
      <c r="V339" s="101"/>
      <c r="W339" s="101"/>
      <c r="X339" s="101"/>
      <c r="Y339" s="13">
        <v>43115.421968020833</v>
      </c>
      <c r="Z339" s="12" t="s">
        <v>1367</v>
      </c>
      <c r="AA339" s="13"/>
    </row>
    <row r="340" spans="1:29" s="9" customFormat="1" x14ac:dyDescent="0.3">
      <c r="A340" s="8">
        <v>339</v>
      </c>
      <c r="B340" s="9">
        <v>201800075</v>
      </c>
      <c r="C340" s="9" t="s">
        <v>1368</v>
      </c>
      <c r="D340" s="9" t="s">
        <v>196</v>
      </c>
      <c r="E340" s="9">
        <v>131</v>
      </c>
      <c r="F340" s="9" t="s">
        <v>24</v>
      </c>
      <c r="G340" s="6">
        <v>38599</v>
      </c>
      <c r="H340" s="10" t="s">
        <v>15</v>
      </c>
      <c r="I340" s="9" t="s">
        <v>16</v>
      </c>
      <c r="J340" s="6">
        <v>43113.662896215275</v>
      </c>
      <c r="K340" s="7">
        <f t="shared" si="5"/>
        <v>43113</v>
      </c>
      <c r="L340" s="43">
        <v>2001</v>
      </c>
      <c r="M340" s="41" t="s">
        <v>1369</v>
      </c>
      <c r="N340" s="52" t="s">
        <v>1370</v>
      </c>
      <c r="O340" s="20">
        <v>5</v>
      </c>
      <c r="P340" s="20"/>
      <c r="Q340" s="20"/>
      <c r="R340" s="20"/>
      <c r="S340" s="20"/>
      <c r="T340" s="100">
        <v>5</v>
      </c>
      <c r="U340" s="101"/>
      <c r="V340" s="101"/>
      <c r="W340" s="101"/>
      <c r="X340" s="101"/>
      <c r="Y340" s="6">
        <v>43113.653036030089</v>
      </c>
      <c r="Z340" s="9" t="s">
        <v>1371</v>
      </c>
      <c r="AA340" s="6">
        <v>43113.816891087961</v>
      </c>
      <c r="AB340" s="9" t="s">
        <v>262</v>
      </c>
      <c r="AC340" s="9" t="s">
        <v>58</v>
      </c>
    </row>
    <row r="341" spans="1:29" s="9" customFormat="1" x14ac:dyDescent="0.3">
      <c r="A341" s="8">
        <v>340</v>
      </c>
      <c r="B341" s="9">
        <v>201800076</v>
      </c>
      <c r="C341" s="9" t="s">
        <v>1372</v>
      </c>
      <c r="D341" s="9" t="s">
        <v>1373</v>
      </c>
      <c r="E341" s="9">
        <v>131</v>
      </c>
      <c r="F341" s="9" t="s">
        <v>24</v>
      </c>
      <c r="G341" s="6">
        <v>39093</v>
      </c>
      <c r="H341" s="10" t="s">
        <v>9</v>
      </c>
      <c r="I341" s="9" t="s">
        <v>10</v>
      </c>
      <c r="J341" s="6">
        <v>43111.77094991898</v>
      </c>
      <c r="K341" s="7">
        <f t="shared" si="5"/>
        <v>43111</v>
      </c>
      <c r="L341" s="43">
        <v>2117</v>
      </c>
      <c r="M341" s="41" t="s">
        <v>1374</v>
      </c>
      <c r="N341" s="52" t="s">
        <v>1375</v>
      </c>
      <c r="O341" s="20">
        <v>29</v>
      </c>
      <c r="P341" s="20">
        <v>31</v>
      </c>
      <c r="Q341" s="20"/>
      <c r="R341" s="20"/>
      <c r="S341" s="20"/>
      <c r="T341" s="100">
        <v>29</v>
      </c>
      <c r="U341" s="101">
        <v>31</v>
      </c>
      <c r="V341" s="101"/>
      <c r="W341" s="101"/>
      <c r="X341" s="101"/>
      <c r="Y341" s="6">
        <v>43111.753672719904</v>
      </c>
      <c r="Z341" s="9" t="s">
        <v>1376</v>
      </c>
      <c r="AA341" s="6"/>
    </row>
    <row r="342" spans="1:29" s="9" customFormat="1" x14ac:dyDescent="0.3">
      <c r="A342" s="8">
        <v>341</v>
      </c>
      <c r="B342" s="9">
        <v>201800077</v>
      </c>
      <c r="C342" s="9" t="s">
        <v>1377</v>
      </c>
      <c r="D342" s="9" t="s">
        <v>1378</v>
      </c>
      <c r="E342" s="9">
        <v>598</v>
      </c>
      <c r="F342" s="9" t="s">
        <v>8</v>
      </c>
      <c r="G342" s="6">
        <v>43020</v>
      </c>
      <c r="H342" s="10" t="s">
        <v>15</v>
      </c>
      <c r="I342" s="9" t="s">
        <v>16</v>
      </c>
      <c r="J342" s="6">
        <v>43113.42557511574</v>
      </c>
      <c r="K342" s="7">
        <f t="shared" si="5"/>
        <v>43113</v>
      </c>
      <c r="L342" s="43">
        <v>2133</v>
      </c>
      <c r="M342" s="41"/>
      <c r="N342" s="52" t="s">
        <v>1379</v>
      </c>
      <c r="O342" s="20">
        <v>23</v>
      </c>
      <c r="P342" s="20"/>
      <c r="Q342" s="20"/>
      <c r="R342" s="20"/>
      <c r="S342" s="20"/>
      <c r="T342" s="100">
        <v>23</v>
      </c>
      <c r="U342" s="101"/>
      <c r="V342" s="101"/>
      <c r="W342" s="101"/>
      <c r="X342" s="101"/>
      <c r="Y342" s="6">
        <v>43113.42557511574</v>
      </c>
      <c r="Z342" s="9" t="s">
        <v>1380</v>
      </c>
      <c r="AA342" s="6"/>
    </row>
    <row r="343" spans="1:29" s="12" customFormat="1" x14ac:dyDescent="0.3">
      <c r="A343" s="11">
        <v>342</v>
      </c>
      <c r="B343" s="12">
        <v>201800080</v>
      </c>
      <c r="C343" s="12" t="s">
        <v>1381</v>
      </c>
      <c r="D343" s="12" t="s">
        <v>1382</v>
      </c>
      <c r="E343" s="12">
        <v>598</v>
      </c>
      <c r="F343" s="12" t="s">
        <v>8</v>
      </c>
      <c r="G343" s="13">
        <v>42955</v>
      </c>
      <c r="H343" s="14" t="s">
        <v>15</v>
      </c>
      <c r="I343" s="12" t="s">
        <v>16</v>
      </c>
      <c r="J343" s="13">
        <v>43149.419646956019</v>
      </c>
      <c r="K343" s="15">
        <f t="shared" si="5"/>
        <v>43149</v>
      </c>
      <c r="L343" s="46" t="s">
        <v>1210</v>
      </c>
      <c r="M343" s="49"/>
      <c r="N343" s="50"/>
      <c r="O343" s="14"/>
      <c r="P343" s="14"/>
      <c r="Q343" s="14"/>
      <c r="R343" s="14"/>
      <c r="S343" s="14"/>
      <c r="T343" s="100"/>
      <c r="U343" s="101"/>
      <c r="V343" s="101"/>
      <c r="W343" s="101"/>
      <c r="X343" s="101"/>
      <c r="Y343" s="13">
        <v>43149.419646956019</v>
      </c>
      <c r="Z343" s="12" t="s">
        <v>1383</v>
      </c>
      <c r="AA343" s="13"/>
    </row>
    <row r="344" spans="1:29" s="9" customFormat="1" x14ac:dyDescent="0.3">
      <c r="A344" s="8">
        <v>343</v>
      </c>
      <c r="B344" s="9">
        <v>201800082</v>
      </c>
      <c r="C344" s="9" t="s">
        <v>1384</v>
      </c>
      <c r="D344" s="9" t="s">
        <v>1385</v>
      </c>
      <c r="E344" s="9">
        <v>598</v>
      </c>
      <c r="F344" s="9" t="s">
        <v>8</v>
      </c>
      <c r="G344" s="6">
        <v>43020</v>
      </c>
      <c r="H344" s="10" t="s">
        <v>52</v>
      </c>
      <c r="I344" s="9" t="s">
        <v>53</v>
      </c>
      <c r="J344" s="6">
        <v>43112.626202581021</v>
      </c>
      <c r="K344" s="7">
        <f t="shared" si="5"/>
        <v>43112</v>
      </c>
      <c r="L344" s="43">
        <v>2017</v>
      </c>
      <c r="M344" s="41"/>
      <c r="N344" s="52" t="s">
        <v>1387</v>
      </c>
      <c r="O344" s="20">
        <v>41</v>
      </c>
      <c r="P344" s="20">
        <v>6</v>
      </c>
      <c r="Q344" s="20"/>
      <c r="R344" s="20"/>
      <c r="S344" s="20"/>
      <c r="T344" s="100">
        <v>41</v>
      </c>
      <c r="U344" s="101">
        <v>6</v>
      </c>
      <c r="V344" s="101"/>
      <c r="W344" s="101"/>
      <c r="X344" s="101"/>
      <c r="Y344" s="6">
        <v>43112.619298495367</v>
      </c>
      <c r="Z344" s="9" t="s">
        <v>1388</v>
      </c>
      <c r="AA344" s="6">
        <v>43112.65127858796</v>
      </c>
      <c r="AB344" s="9" t="s">
        <v>262</v>
      </c>
      <c r="AC344" s="9" t="s">
        <v>1386</v>
      </c>
    </row>
    <row r="345" spans="1:29" s="9" customFormat="1" x14ac:dyDescent="0.3">
      <c r="A345" s="8">
        <v>344</v>
      </c>
      <c r="B345" s="9">
        <v>201800083</v>
      </c>
      <c r="C345" s="9" t="s">
        <v>1389</v>
      </c>
      <c r="D345" s="9" t="s">
        <v>1390</v>
      </c>
      <c r="E345" s="9">
        <v>508</v>
      </c>
      <c r="F345" s="9" t="s">
        <v>166</v>
      </c>
      <c r="G345" s="6">
        <v>38729</v>
      </c>
      <c r="H345" s="10" t="s">
        <v>15</v>
      </c>
      <c r="I345" s="9" t="s">
        <v>16</v>
      </c>
      <c r="J345" s="6">
        <v>43113.418643055556</v>
      </c>
      <c r="K345" s="7">
        <f t="shared" si="5"/>
        <v>43113</v>
      </c>
      <c r="L345" s="43">
        <v>2162</v>
      </c>
      <c r="M345" s="41"/>
      <c r="N345" s="52" t="s">
        <v>1391</v>
      </c>
      <c r="O345" s="20">
        <v>22109</v>
      </c>
      <c r="P345" s="20"/>
      <c r="Q345" s="20"/>
      <c r="R345" s="20"/>
      <c r="S345" s="20"/>
      <c r="T345" s="111">
        <v>221</v>
      </c>
      <c r="U345" s="101"/>
      <c r="V345" s="101"/>
      <c r="W345" s="101"/>
      <c r="X345" s="101"/>
      <c r="Y345" s="6">
        <v>43113.418643055556</v>
      </c>
      <c r="Z345" s="9" t="s">
        <v>1392</v>
      </c>
      <c r="AA345" s="6"/>
    </row>
    <row r="346" spans="1:29" s="12" customFormat="1" x14ac:dyDescent="0.3">
      <c r="A346" s="11">
        <v>345</v>
      </c>
      <c r="B346" s="12">
        <v>201800084</v>
      </c>
      <c r="C346" s="12" t="s">
        <v>1393</v>
      </c>
      <c r="D346" s="12" t="s">
        <v>1394</v>
      </c>
      <c r="E346" s="12">
        <v>300</v>
      </c>
      <c r="F346" s="12" t="s">
        <v>1206</v>
      </c>
      <c r="G346" s="13">
        <v>42856</v>
      </c>
      <c r="H346" s="14" t="s">
        <v>9</v>
      </c>
      <c r="I346" s="12" t="s">
        <v>10</v>
      </c>
      <c r="J346" s="13">
        <v>43112.631453437498</v>
      </c>
      <c r="K346" s="15">
        <f t="shared" si="5"/>
        <v>43112</v>
      </c>
      <c r="L346" s="46" t="s">
        <v>1210</v>
      </c>
      <c r="M346" s="49"/>
      <c r="N346" s="50"/>
      <c r="O346" s="14"/>
      <c r="P346" s="14"/>
      <c r="Q346" s="14"/>
      <c r="R346" s="14"/>
      <c r="S346" s="14"/>
      <c r="T346" s="100"/>
      <c r="U346" s="101"/>
      <c r="V346" s="101"/>
      <c r="W346" s="101"/>
      <c r="X346" s="101"/>
      <c r="Y346" s="13">
        <v>43112.631453437498</v>
      </c>
      <c r="Z346" s="12" t="s">
        <v>1395</v>
      </c>
      <c r="AA346" s="13"/>
    </row>
    <row r="347" spans="1:29" s="9" customFormat="1" x14ac:dyDescent="0.3">
      <c r="A347" s="8">
        <v>346</v>
      </c>
      <c r="B347" s="9">
        <v>201800085</v>
      </c>
      <c r="C347" s="9" t="s">
        <v>1396</v>
      </c>
      <c r="D347" s="9" t="s">
        <v>1397</v>
      </c>
      <c r="E347" s="9">
        <v>119</v>
      </c>
      <c r="F347" s="9" t="s">
        <v>2</v>
      </c>
      <c r="G347" s="6">
        <v>41651</v>
      </c>
      <c r="H347" s="10" t="s">
        <v>3</v>
      </c>
      <c r="I347" s="9" t="s">
        <v>4</v>
      </c>
      <c r="J347" s="6">
        <v>43112.671564236109</v>
      </c>
      <c r="K347" s="7">
        <f t="shared" si="5"/>
        <v>43112</v>
      </c>
      <c r="L347" s="43">
        <v>2254</v>
      </c>
      <c r="M347" s="41"/>
      <c r="N347" s="52" t="s">
        <v>1398</v>
      </c>
      <c r="O347" s="20">
        <v>2503</v>
      </c>
      <c r="P347" s="20"/>
      <c r="Q347" s="20"/>
      <c r="R347" s="20"/>
      <c r="S347" s="20"/>
      <c r="T347" s="111">
        <v>25</v>
      </c>
      <c r="U347" s="101"/>
      <c r="V347" s="101"/>
      <c r="W347" s="101"/>
      <c r="X347" s="101"/>
      <c r="Y347" s="6">
        <v>43112.641030671293</v>
      </c>
      <c r="Z347" s="9" t="s">
        <v>1399</v>
      </c>
      <c r="AA347" s="6"/>
    </row>
    <row r="348" spans="1:29" s="9" customFormat="1" x14ac:dyDescent="0.3">
      <c r="A348" s="8">
        <v>347</v>
      </c>
      <c r="B348" s="9">
        <v>201800088</v>
      </c>
      <c r="C348" s="9" t="s">
        <v>1400</v>
      </c>
      <c r="D348" s="9" t="s">
        <v>1401</v>
      </c>
      <c r="E348" s="9">
        <v>538</v>
      </c>
      <c r="F348" s="9" t="s">
        <v>105</v>
      </c>
      <c r="G348" s="6">
        <v>42752</v>
      </c>
      <c r="H348" s="10" t="s">
        <v>15</v>
      </c>
      <c r="I348" s="9" t="s">
        <v>16</v>
      </c>
      <c r="J348" s="6">
        <v>43121.585998229166</v>
      </c>
      <c r="K348" s="7">
        <f t="shared" si="5"/>
        <v>43121</v>
      </c>
      <c r="L348" s="43">
        <v>2177</v>
      </c>
      <c r="M348" s="41" t="s">
        <v>1402</v>
      </c>
      <c r="N348" s="52" t="s">
        <v>1403</v>
      </c>
      <c r="O348" s="20">
        <v>22109</v>
      </c>
      <c r="P348" s="20"/>
      <c r="Q348" s="20"/>
      <c r="R348" s="20"/>
      <c r="S348" s="20"/>
      <c r="T348" s="111">
        <v>221</v>
      </c>
      <c r="U348" s="101"/>
      <c r="V348" s="101"/>
      <c r="W348" s="101"/>
      <c r="X348" s="101"/>
      <c r="Y348" s="6">
        <v>43121.585998229166</v>
      </c>
      <c r="Z348" s="9" t="s">
        <v>1404</v>
      </c>
      <c r="AA348" s="6"/>
    </row>
    <row r="349" spans="1:29" s="12" customFormat="1" x14ac:dyDescent="0.3">
      <c r="A349" s="11">
        <v>348</v>
      </c>
      <c r="B349" s="12">
        <v>201800089</v>
      </c>
      <c r="C349" s="12" t="s">
        <v>1405</v>
      </c>
      <c r="D349" s="12" t="s">
        <v>67</v>
      </c>
      <c r="E349" s="12">
        <v>531</v>
      </c>
      <c r="F349" s="12" t="s">
        <v>14</v>
      </c>
      <c r="G349" s="13">
        <v>43040</v>
      </c>
      <c r="H349" s="14" t="s">
        <v>15</v>
      </c>
      <c r="I349" s="12" t="s">
        <v>16</v>
      </c>
      <c r="J349" s="13">
        <v>43279.440754282405</v>
      </c>
      <c r="K349" s="15">
        <f t="shared" si="5"/>
        <v>43279</v>
      </c>
      <c r="L349" s="46" t="s">
        <v>1210</v>
      </c>
      <c r="M349" s="49"/>
      <c r="N349" s="50"/>
      <c r="O349" s="14"/>
      <c r="P349" s="14"/>
      <c r="Q349" s="14"/>
      <c r="R349" s="14"/>
      <c r="S349" s="14"/>
      <c r="T349" s="100"/>
      <c r="U349" s="101"/>
      <c r="V349" s="101"/>
      <c r="W349" s="101"/>
      <c r="X349" s="101"/>
      <c r="Y349" s="13">
        <v>43279.41061053241</v>
      </c>
      <c r="Z349" s="12" t="s">
        <v>1406</v>
      </c>
      <c r="AA349" s="13"/>
    </row>
    <row r="350" spans="1:29" s="9" customFormat="1" x14ac:dyDescent="0.3">
      <c r="A350" s="8">
        <v>349</v>
      </c>
      <c r="B350" s="9">
        <v>201800094</v>
      </c>
      <c r="C350" s="9" t="s">
        <v>1407</v>
      </c>
      <c r="D350" s="9" t="s">
        <v>1408</v>
      </c>
      <c r="E350" s="9">
        <v>598</v>
      </c>
      <c r="F350" s="9" t="s">
        <v>8</v>
      </c>
      <c r="G350" s="6">
        <v>43032</v>
      </c>
      <c r="H350" s="10" t="s">
        <v>9</v>
      </c>
      <c r="I350" s="9" t="s">
        <v>10</v>
      </c>
      <c r="J350" s="6">
        <v>43118.598574108793</v>
      </c>
      <c r="K350" s="7">
        <f t="shared" si="5"/>
        <v>43118</v>
      </c>
      <c r="L350" s="40">
        <v>2274</v>
      </c>
      <c r="M350" s="41" t="s">
        <v>1409</v>
      </c>
      <c r="N350" s="42" t="s">
        <v>1410</v>
      </c>
      <c r="O350" s="1">
        <v>28</v>
      </c>
      <c r="P350" s="1"/>
      <c r="Q350" s="1"/>
      <c r="R350" s="1"/>
      <c r="S350" s="1"/>
      <c r="T350" s="102">
        <v>28</v>
      </c>
      <c r="U350" s="103"/>
      <c r="V350" s="103"/>
      <c r="W350" s="103"/>
      <c r="X350" s="103"/>
      <c r="Y350" s="6">
        <v>43118.294953784723</v>
      </c>
      <c r="Z350" s="9" t="s">
        <v>1411</v>
      </c>
      <c r="AA350" s="6"/>
    </row>
    <row r="351" spans="1:29" s="9" customFormat="1" x14ac:dyDescent="0.3">
      <c r="A351" s="8">
        <v>350</v>
      </c>
      <c r="B351" s="9">
        <v>201800096</v>
      </c>
      <c r="C351" s="9" t="s">
        <v>1412</v>
      </c>
      <c r="D351" s="9" t="s">
        <v>110</v>
      </c>
      <c r="E351" s="9">
        <v>499</v>
      </c>
      <c r="F351" s="9" t="s">
        <v>40</v>
      </c>
      <c r="G351" s="6">
        <v>42476</v>
      </c>
      <c r="H351" s="10" t="s">
        <v>52</v>
      </c>
      <c r="I351" s="9" t="s">
        <v>53</v>
      </c>
      <c r="J351" s="6">
        <v>43113.964128738429</v>
      </c>
      <c r="K351" s="7">
        <f t="shared" si="5"/>
        <v>43113</v>
      </c>
      <c r="L351" s="40">
        <v>2109</v>
      </c>
      <c r="M351" s="41" t="s">
        <v>1413</v>
      </c>
      <c r="N351" s="42" t="s">
        <v>1414</v>
      </c>
      <c r="O351" s="1">
        <v>332</v>
      </c>
      <c r="P351" s="1">
        <v>41</v>
      </c>
      <c r="Q351" s="1"/>
      <c r="R351" s="1"/>
      <c r="S351" s="1"/>
      <c r="T351" s="111">
        <v>33</v>
      </c>
      <c r="U351" s="103">
        <v>41</v>
      </c>
      <c r="V351" s="103"/>
      <c r="W351" s="103"/>
      <c r="X351" s="103"/>
      <c r="Y351" s="6">
        <v>43113.957683993052</v>
      </c>
      <c r="Z351" s="9" t="s">
        <v>1415</v>
      </c>
      <c r="AA351" s="6"/>
    </row>
    <row r="352" spans="1:29" s="12" customFormat="1" x14ac:dyDescent="0.3">
      <c r="A352" s="11">
        <v>351</v>
      </c>
      <c r="B352" s="12">
        <v>201800109</v>
      </c>
      <c r="C352" s="12" t="s">
        <v>1416</v>
      </c>
      <c r="D352" s="12" t="s">
        <v>1417</v>
      </c>
      <c r="E352" s="12" t="s">
        <v>51</v>
      </c>
      <c r="F352" s="12" t="s">
        <v>51</v>
      </c>
      <c r="G352" s="13">
        <v>42901</v>
      </c>
      <c r="H352" s="14" t="s">
        <v>9</v>
      </c>
      <c r="I352" s="12" t="s">
        <v>10</v>
      </c>
      <c r="J352" s="13">
        <v>43119.479481678238</v>
      </c>
      <c r="K352" s="15">
        <f t="shared" si="5"/>
        <v>43119</v>
      </c>
      <c r="L352" s="53" t="s">
        <v>1122</v>
      </c>
      <c r="M352" s="49"/>
      <c r="N352" s="50"/>
      <c r="O352" s="14"/>
      <c r="P352" s="14"/>
      <c r="Q352" s="14"/>
      <c r="R352" s="14"/>
      <c r="S352" s="14"/>
      <c r="T352" s="100"/>
      <c r="U352" s="101"/>
      <c r="V352" s="101"/>
      <c r="W352" s="101"/>
      <c r="X352" s="101"/>
      <c r="Y352" s="13">
        <v>43119.45206408565</v>
      </c>
      <c r="Z352" s="12" t="s">
        <v>1418</v>
      </c>
      <c r="AA352" s="13"/>
    </row>
    <row r="353" spans="1:29" s="9" customFormat="1" x14ac:dyDescent="0.3">
      <c r="A353" s="8">
        <v>352</v>
      </c>
      <c r="B353" s="9">
        <v>201800111</v>
      </c>
      <c r="C353" s="9" t="s">
        <v>1419</v>
      </c>
      <c r="D353" s="9" t="s">
        <v>1420</v>
      </c>
      <c r="E353" s="9">
        <v>499</v>
      </c>
      <c r="F353" s="9" t="s">
        <v>40</v>
      </c>
      <c r="G353" s="6">
        <v>38326</v>
      </c>
      <c r="H353" s="10" t="s">
        <v>9</v>
      </c>
      <c r="I353" s="9" t="s">
        <v>10</v>
      </c>
      <c r="J353" s="6">
        <v>43115.616769560183</v>
      </c>
      <c r="K353" s="7">
        <f t="shared" si="5"/>
        <v>43115</v>
      </c>
      <c r="L353" s="40">
        <v>2126</v>
      </c>
      <c r="M353" s="41" t="s">
        <v>1421</v>
      </c>
      <c r="N353" s="42" t="s">
        <v>1422</v>
      </c>
      <c r="O353" s="1">
        <v>28</v>
      </c>
      <c r="P353" s="1">
        <v>21</v>
      </c>
      <c r="Q353" s="1"/>
      <c r="R353" s="1"/>
      <c r="S353" s="1"/>
      <c r="T353" s="102">
        <v>28</v>
      </c>
      <c r="U353" s="103">
        <v>21</v>
      </c>
      <c r="V353" s="103"/>
      <c r="W353" s="103"/>
      <c r="X353" s="103"/>
      <c r="Y353" s="6">
        <v>43115.616769560183</v>
      </c>
      <c r="Z353" s="9" t="s">
        <v>1423</v>
      </c>
      <c r="AA353" s="6"/>
    </row>
    <row r="354" spans="1:29" s="12" customFormat="1" x14ac:dyDescent="0.3">
      <c r="A354" s="11">
        <v>353</v>
      </c>
      <c r="B354" s="12">
        <v>201800114</v>
      </c>
      <c r="C354" s="12" t="s">
        <v>1424</v>
      </c>
      <c r="D354" s="12" t="s">
        <v>1425</v>
      </c>
      <c r="E354" s="12">
        <v>128</v>
      </c>
      <c r="F354" s="12" t="s">
        <v>242</v>
      </c>
      <c r="G354" s="13">
        <v>42071</v>
      </c>
      <c r="H354" s="14" t="s">
        <v>9</v>
      </c>
      <c r="I354" s="12" t="s">
        <v>10</v>
      </c>
      <c r="J354" s="13">
        <v>43122.584797766205</v>
      </c>
      <c r="K354" s="15">
        <f t="shared" si="5"/>
        <v>43122</v>
      </c>
      <c r="L354" s="53" t="s">
        <v>1426</v>
      </c>
      <c r="M354" s="49"/>
      <c r="N354" s="50"/>
      <c r="O354" s="14"/>
      <c r="P354" s="14"/>
      <c r="Q354" s="14"/>
      <c r="R354" s="14"/>
      <c r="S354" s="14"/>
      <c r="T354" s="100"/>
      <c r="U354" s="101"/>
      <c r="V354" s="101"/>
      <c r="W354" s="101"/>
      <c r="X354" s="101"/>
      <c r="Y354" s="13">
        <v>43122.562193090278</v>
      </c>
      <c r="Z354" s="12" t="s">
        <v>1427</v>
      </c>
      <c r="AA354" s="13"/>
    </row>
    <row r="355" spans="1:29" s="9" customFormat="1" x14ac:dyDescent="0.3">
      <c r="A355" s="8">
        <v>354</v>
      </c>
      <c r="B355" s="9">
        <v>201800118</v>
      </c>
      <c r="C355" s="9" t="s">
        <v>1428</v>
      </c>
      <c r="D355" s="9" t="s">
        <v>129</v>
      </c>
      <c r="E355" s="9">
        <v>125</v>
      </c>
      <c r="F355" s="9" t="s">
        <v>618</v>
      </c>
      <c r="G355" s="6">
        <v>38004</v>
      </c>
      <c r="H355" s="10" t="s">
        <v>15</v>
      </c>
      <c r="I355" s="9" t="s">
        <v>16</v>
      </c>
      <c r="J355" s="6">
        <v>43118.642316631944</v>
      </c>
      <c r="K355" s="7">
        <f t="shared" si="5"/>
        <v>43118</v>
      </c>
      <c r="L355" s="40">
        <v>2087</v>
      </c>
      <c r="M355" s="41" t="s">
        <v>1429</v>
      </c>
      <c r="N355" s="42" t="s">
        <v>722</v>
      </c>
      <c r="O355" s="1">
        <v>1</v>
      </c>
      <c r="P355" s="1">
        <v>21</v>
      </c>
      <c r="Q355" s="1"/>
      <c r="R355" s="1"/>
      <c r="S355" s="1"/>
      <c r="T355" s="102">
        <v>1</v>
      </c>
      <c r="U355" s="103">
        <v>21</v>
      </c>
      <c r="V355" s="103"/>
      <c r="W355" s="103"/>
      <c r="X355" s="103"/>
      <c r="Y355" s="6">
        <v>43118.600933333335</v>
      </c>
      <c r="Z355" s="9" t="s">
        <v>1430</v>
      </c>
      <c r="AA355" s="6">
        <v>43119.000112696762</v>
      </c>
      <c r="AB355" s="9" t="s">
        <v>1274</v>
      </c>
      <c r="AC355" s="9" t="s">
        <v>1027</v>
      </c>
    </row>
    <row r="356" spans="1:29" s="9" customFormat="1" x14ac:dyDescent="0.3">
      <c r="A356" s="8">
        <v>355</v>
      </c>
      <c r="B356" s="9">
        <v>201800122</v>
      </c>
      <c r="C356" s="9" t="s">
        <v>1431</v>
      </c>
      <c r="D356" s="9" t="s">
        <v>70</v>
      </c>
      <c r="E356" s="9">
        <v>505</v>
      </c>
      <c r="F356" s="9" t="s">
        <v>1225</v>
      </c>
      <c r="G356" s="6">
        <v>42752</v>
      </c>
      <c r="H356" s="10" t="s">
        <v>52</v>
      </c>
      <c r="I356" s="9" t="s">
        <v>53</v>
      </c>
      <c r="J356" s="6">
        <v>43116.765863506946</v>
      </c>
      <c r="K356" s="7">
        <f t="shared" si="5"/>
        <v>43116</v>
      </c>
      <c r="L356" s="54">
        <v>2280</v>
      </c>
      <c r="M356" s="51"/>
      <c r="N356" s="52" t="s">
        <v>1432</v>
      </c>
      <c r="O356" s="20">
        <v>27</v>
      </c>
      <c r="P356" s="20">
        <v>21</v>
      </c>
      <c r="Q356" s="20"/>
      <c r="R356" s="20"/>
      <c r="S356" s="20"/>
      <c r="T356" s="100">
        <v>27</v>
      </c>
      <c r="U356" s="101">
        <v>21</v>
      </c>
      <c r="V356" s="101"/>
      <c r="W356" s="101"/>
      <c r="X356" s="101"/>
      <c r="Y356" s="6">
        <v>43116.757443865739</v>
      </c>
      <c r="Z356" s="9" t="s">
        <v>1433</v>
      </c>
      <c r="AA356" s="6"/>
    </row>
    <row r="357" spans="1:29" s="12" customFormat="1" x14ac:dyDescent="0.3">
      <c r="A357" s="11">
        <v>356</v>
      </c>
      <c r="B357" s="12">
        <v>201800128</v>
      </c>
      <c r="C357" s="12" t="s">
        <v>1434</v>
      </c>
      <c r="D357" s="12" t="s">
        <v>122</v>
      </c>
      <c r="E357" s="12">
        <v>128</v>
      </c>
      <c r="F357" s="12" t="s">
        <v>242</v>
      </c>
      <c r="G357" s="13">
        <v>43010</v>
      </c>
      <c r="H357" s="14" t="s">
        <v>15</v>
      </c>
      <c r="I357" s="12" t="s">
        <v>16</v>
      </c>
      <c r="J357" s="13">
        <v>43196.41718271991</v>
      </c>
      <c r="K357" s="15">
        <f t="shared" si="5"/>
        <v>43196</v>
      </c>
      <c r="L357" s="53" t="s">
        <v>1426</v>
      </c>
      <c r="M357" s="49"/>
      <c r="N357" s="50"/>
      <c r="O357" s="14"/>
      <c r="P357" s="14"/>
      <c r="Q357" s="14"/>
      <c r="R357" s="14"/>
      <c r="S357" s="14"/>
      <c r="T357" s="100"/>
      <c r="U357" s="101"/>
      <c r="V357" s="101"/>
      <c r="W357" s="101"/>
      <c r="X357" s="101"/>
      <c r="Y357" s="13">
        <v>43196.41718271991</v>
      </c>
      <c r="Z357" s="12" t="s">
        <v>1435</v>
      </c>
      <c r="AA357" s="13"/>
    </row>
    <row r="358" spans="1:29" s="9" customFormat="1" x14ac:dyDescent="0.3">
      <c r="A358" s="8">
        <v>357</v>
      </c>
      <c r="B358" s="9">
        <v>201800129</v>
      </c>
      <c r="C358" s="9" t="s">
        <v>1436</v>
      </c>
      <c r="D358" s="9" t="s">
        <v>1437</v>
      </c>
      <c r="E358" s="9">
        <v>119</v>
      </c>
      <c r="F358" s="9" t="s">
        <v>2</v>
      </c>
      <c r="G358" s="6">
        <v>39100</v>
      </c>
      <c r="H358" s="10" t="s">
        <v>15</v>
      </c>
      <c r="I358" s="9" t="s">
        <v>16</v>
      </c>
      <c r="J358" s="6">
        <v>43119.507310532405</v>
      </c>
      <c r="K358" s="7">
        <f t="shared" si="5"/>
        <v>43119</v>
      </c>
      <c r="L358" s="40">
        <v>2233</v>
      </c>
      <c r="M358" s="41"/>
      <c r="N358" s="42" t="s">
        <v>1438</v>
      </c>
      <c r="O358" s="1">
        <v>11</v>
      </c>
      <c r="P358" s="1"/>
      <c r="Q358" s="1"/>
      <c r="R358" s="1"/>
      <c r="S358" s="1"/>
      <c r="T358" s="102">
        <v>11</v>
      </c>
      <c r="U358" s="103"/>
      <c r="V358" s="103"/>
      <c r="W358" s="103"/>
      <c r="X358" s="103"/>
      <c r="Y358" s="6">
        <v>43119.527609409721</v>
      </c>
      <c r="Z358" s="9" t="s">
        <v>1439</v>
      </c>
      <c r="AA358" s="6"/>
    </row>
    <row r="359" spans="1:29" s="9" customFormat="1" x14ac:dyDescent="0.3">
      <c r="A359" s="8">
        <v>358</v>
      </c>
      <c r="B359" s="9">
        <v>201800130</v>
      </c>
      <c r="C359" s="9" t="s">
        <v>1064</v>
      </c>
      <c r="D359" s="9" t="s">
        <v>1440</v>
      </c>
      <c r="E359" s="9">
        <v>123</v>
      </c>
      <c r="F359" s="9" t="s">
        <v>28</v>
      </c>
      <c r="G359" s="6">
        <v>40230</v>
      </c>
      <c r="H359" s="10" t="s">
        <v>15</v>
      </c>
      <c r="I359" s="9" t="s">
        <v>16</v>
      </c>
      <c r="J359" s="6">
        <v>43118.722687534719</v>
      </c>
      <c r="K359" s="7">
        <f t="shared" si="5"/>
        <v>43118</v>
      </c>
      <c r="L359" s="40">
        <v>2046</v>
      </c>
      <c r="M359" s="41"/>
      <c r="N359" s="42" t="s">
        <v>1441</v>
      </c>
      <c r="O359" s="1">
        <v>2515</v>
      </c>
      <c r="P359" s="1"/>
      <c r="Q359" s="1"/>
      <c r="R359" s="1"/>
      <c r="S359" s="1"/>
      <c r="T359" s="111">
        <v>25</v>
      </c>
      <c r="U359" s="103"/>
      <c r="V359" s="103"/>
      <c r="W359" s="103"/>
      <c r="X359" s="103"/>
      <c r="Y359" s="6">
        <v>43118.69026909722</v>
      </c>
      <c r="Z359" s="9" t="s">
        <v>1442</v>
      </c>
      <c r="AA359" s="6"/>
    </row>
    <row r="360" spans="1:29" s="9" customFormat="1" x14ac:dyDescent="0.3">
      <c r="A360" s="8">
        <v>359</v>
      </c>
      <c r="B360" s="9">
        <v>201800136</v>
      </c>
      <c r="C360" s="9" t="s">
        <v>1443</v>
      </c>
      <c r="D360" s="9" t="s">
        <v>1444</v>
      </c>
      <c r="E360" s="9">
        <v>499</v>
      </c>
      <c r="F360" s="9" t="s">
        <v>40</v>
      </c>
      <c r="G360" s="6">
        <v>40699</v>
      </c>
      <c r="H360" s="10" t="s">
        <v>9</v>
      </c>
      <c r="I360" s="9" t="s">
        <v>10</v>
      </c>
      <c r="J360" s="6">
        <v>43204.674503587965</v>
      </c>
      <c r="K360" s="7">
        <f t="shared" si="5"/>
        <v>43204</v>
      </c>
      <c r="L360" s="40">
        <v>2006</v>
      </c>
      <c r="M360" s="41" t="s">
        <v>535</v>
      </c>
      <c r="N360" s="42" t="s">
        <v>1446</v>
      </c>
      <c r="O360" s="1"/>
      <c r="P360" s="1"/>
      <c r="Q360" s="1"/>
      <c r="R360" s="1"/>
      <c r="S360" s="1"/>
      <c r="T360" s="102"/>
      <c r="U360" s="103"/>
      <c r="V360" s="103"/>
      <c r="W360" s="103"/>
      <c r="X360" s="103"/>
      <c r="Y360" s="6">
        <v>43204.658373645834</v>
      </c>
      <c r="Z360" s="9" t="s">
        <v>1447</v>
      </c>
      <c r="AA360" s="6">
        <v>43204.796712118055</v>
      </c>
      <c r="AB360" s="9" t="s">
        <v>262</v>
      </c>
      <c r="AC360" s="9" t="s">
        <v>1445</v>
      </c>
    </row>
    <row r="361" spans="1:29" s="12" customFormat="1" x14ac:dyDescent="0.3">
      <c r="A361" s="11">
        <v>360</v>
      </c>
      <c r="B361" s="12">
        <v>201800137</v>
      </c>
      <c r="C361" s="12" t="s">
        <v>1448</v>
      </c>
      <c r="D361" s="12" t="s">
        <v>1449</v>
      </c>
      <c r="E361" s="12">
        <v>499</v>
      </c>
      <c r="F361" s="12" t="s">
        <v>40</v>
      </c>
      <c r="G361" s="13">
        <v>42989</v>
      </c>
      <c r="H361" s="14" t="s">
        <v>9</v>
      </c>
      <c r="I361" s="12" t="s">
        <v>10</v>
      </c>
      <c r="J361" s="13">
        <v>43199.494224502312</v>
      </c>
      <c r="K361" s="15">
        <f t="shared" si="5"/>
        <v>43199</v>
      </c>
      <c r="L361" s="53" t="s">
        <v>1122</v>
      </c>
      <c r="M361" s="49"/>
      <c r="N361" s="50"/>
      <c r="O361" s="14"/>
      <c r="P361" s="14"/>
      <c r="Q361" s="14"/>
      <c r="R361" s="14"/>
      <c r="S361" s="14"/>
      <c r="T361" s="100"/>
      <c r="U361" s="101"/>
      <c r="V361" s="101"/>
      <c r="W361" s="101"/>
      <c r="X361" s="101"/>
      <c r="Y361" s="13">
        <v>43199.494224502312</v>
      </c>
      <c r="Z361" s="12" t="s">
        <v>1450</v>
      </c>
      <c r="AA361" s="13"/>
    </row>
    <row r="362" spans="1:29" s="9" customFormat="1" x14ac:dyDescent="0.3">
      <c r="A362" s="8">
        <v>361</v>
      </c>
      <c r="B362" s="9">
        <v>201800139</v>
      </c>
      <c r="C362" s="9" t="s">
        <v>1451</v>
      </c>
      <c r="D362" s="9" t="s">
        <v>1452</v>
      </c>
      <c r="E362" s="9">
        <v>598</v>
      </c>
      <c r="F362" s="9" t="s">
        <v>8</v>
      </c>
      <c r="G362" s="6">
        <v>42911</v>
      </c>
      <c r="H362" s="10" t="s">
        <v>52</v>
      </c>
      <c r="I362" s="9" t="s">
        <v>53</v>
      </c>
      <c r="J362" s="6">
        <v>43120.513842326392</v>
      </c>
      <c r="K362" s="7">
        <f t="shared" si="5"/>
        <v>43120</v>
      </c>
      <c r="L362" s="40">
        <v>2085</v>
      </c>
      <c r="M362" s="41"/>
      <c r="N362" s="42" t="s">
        <v>1453</v>
      </c>
      <c r="O362" s="1">
        <v>21</v>
      </c>
      <c r="P362" s="1">
        <v>67</v>
      </c>
      <c r="Q362" s="1"/>
      <c r="R362" s="1"/>
      <c r="S362" s="1"/>
      <c r="T362" s="102">
        <v>21</v>
      </c>
      <c r="U362" s="103">
        <v>67</v>
      </c>
      <c r="V362" s="103"/>
      <c r="W362" s="103"/>
      <c r="X362" s="103"/>
      <c r="Y362" s="6">
        <v>43120.492246064816</v>
      </c>
      <c r="Z362" s="9" t="s">
        <v>1454</v>
      </c>
      <c r="AA362" s="6"/>
    </row>
    <row r="363" spans="1:29" s="9" customFormat="1" x14ac:dyDescent="0.3">
      <c r="A363" s="8">
        <v>362</v>
      </c>
      <c r="B363" s="9">
        <v>201800141</v>
      </c>
      <c r="C363" s="9" t="s">
        <v>1455</v>
      </c>
      <c r="D363" s="9" t="s">
        <v>1456</v>
      </c>
      <c r="E363" s="9" t="s">
        <v>51</v>
      </c>
      <c r="F363" s="9" t="s">
        <v>51</v>
      </c>
      <c r="G363" s="6">
        <v>42571</v>
      </c>
      <c r="H363" s="10" t="s">
        <v>3</v>
      </c>
      <c r="I363" s="9" t="s">
        <v>4</v>
      </c>
      <c r="J363" s="6">
        <v>43120.620780902776</v>
      </c>
      <c r="K363" s="7">
        <f t="shared" si="5"/>
        <v>43120</v>
      </c>
      <c r="L363" s="40" t="s">
        <v>1457</v>
      </c>
      <c r="M363" s="41" t="s">
        <v>1458</v>
      </c>
      <c r="N363" s="42" t="s">
        <v>1459</v>
      </c>
      <c r="O363" s="1">
        <v>41</v>
      </c>
      <c r="P363" s="1"/>
      <c r="Q363" s="1"/>
      <c r="R363" s="1"/>
      <c r="S363" s="1"/>
      <c r="T363" s="102">
        <v>41</v>
      </c>
      <c r="U363" s="103"/>
      <c r="V363" s="103"/>
      <c r="W363" s="103"/>
      <c r="X363" s="103"/>
      <c r="Y363" s="6">
        <v>43120.613824155094</v>
      </c>
      <c r="Z363" s="9" t="s">
        <v>1460</v>
      </c>
      <c r="AA363" s="6"/>
    </row>
    <row r="364" spans="1:29" s="9" customFormat="1" x14ac:dyDescent="0.3">
      <c r="A364" s="8">
        <v>363</v>
      </c>
      <c r="B364" s="9">
        <v>201800151</v>
      </c>
      <c r="C364" s="9" t="s">
        <v>1461</v>
      </c>
      <c r="D364" s="9" t="s">
        <v>1462</v>
      </c>
      <c r="E364" s="9">
        <v>531</v>
      </c>
      <c r="F364" s="9" t="s">
        <v>14</v>
      </c>
      <c r="G364" s="6">
        <v>43009</v>
      </c>
      <c r="H364" s="10" t="s">
        <v>52</v>
      </c>
      <c r="I364" s="9" t="s">
        <v>53</v>
      </c>
      <c r="J364" s="6">
        <v>43195.597882638889</v>
      </c>
      <c r="K364" s="7">
        <f t="shared" si="5"/>
        <v>43195</v>
      </c>
      <c r="L364" s="40">
        <v>2020</v>
      </c>
      <c r="M364" s="41"/>
      <c r="N364" s="42" t="s">
        <v>1464</v>
      </c>
      <c r="O364" s="1">
        <v>35</v>
      </c>
      <c r="P364" s="1"/>
      <c r="Q364" s="1"/>
      <c r="R364" s="1"/>
      <c r="S364" s="1"/>
      <c r="T364" s="102">
        <v>35</v>
      </c>
      <c r="U364" s="103"/>
      <c r="V364" s="103"/>
      <c r="W364" s="103"/>
      <c r="X364" s="103"/>
      <c r="Y364" s="6">
        <v>43195.545079826392</v>
      </c>
      <c r="Z364" s="9" t="s">
        <v>1465</v>
      </c>
      <c r="AA364" s="6">
        <v>43195.691144710647</v>
      </c>
      <c r="AB364" s="9" t="s">
        <v>262</v>
      </c>
      <c r="AC364" s="9" t="s">
        <v>1463</v>
      </c>
    </row>
    <row r="365" spans="1:29" s="9" customFormat="1" x14ac:dyDescent="0.3">
      <c r="A365" s="8">
        <v>364</v>
      </c>
      <c r="B365" s="9">
        <v>201800154</v>
      </c>
      <c r="C365" s="9" t="s">
        <v>1466</v>
      </c>
      <c r="D365" s="9" t="s">
        <v>1467</v>
      </c>
      <c r="E365" s="9">
        <v>131</v>
      </c>
      <c r="F365" s="9" t="s">
        <v>24</v>
      </c>
      <c r="G365" s="6">
        <v>40219</v>
      </c>
      <c r="H365" s="10" t="s">
        <v>9</v>
      </c>
      <c r="I365" s="9" t="s">
        <v>10</v>
      </c>
      <c r="J365" s="6">
        <v>43123.405227083334</v>
      </c>
      <c r="K365" s="7">
        <f t="shared" si="5"/>
        <v>43123</v>
      </c>
      <c r="L365" s="40">
        <v>2185</v>
      </c>
      <c r="M365" s="41"/>
      <c r="N365" s="42" t="s">
        <v>1468</v>
      </c>
      <c r="O365" s="1">
        <v>23</v>
      </c>
      <c r="P365" s="1"/>
      <c r="Q365" s="1"/>
      <c r="R365" s="1"/>
      <c r="S365" s="1"/>
      <c r="T365" s="102">
        <v>23</v>
      </c>
      <c r="U365" s="103"/>
      <c r="V365" s="103"/>
      <c r="W365" s="103"/>
      <c r="X365" s="103"/>
      <c r="Y365" s="6">
        <v>43123.388120138887</v>
      </c>
      <c r="Z365" s="9" t="s">
        <v>1469</v>
      </c>
      <c r="AA365" s="6"/>
    </row>
    <row r="366" spans="1:29" s="9" customFormat="1" x14ac:dyDescent="0.3">
      <c r="A366" s="8">
        <v>365</v>
      </c>
      <c r="B366" s="9">
        <v>201800156</v>
      </c>
      <c r="C366" s="9" t="s">
        <v>1470</v>
      </c>
      <c r="D366" s="9" t="s">
        <v>1471</v>
      </c>
      <c r="E366" s="9">
        <v>598</v>
      </c>
      <c r="F366" s="9" t="s">
        <v>8</v>
      </c>
      <c r="G366" s="6">
        <v>42908</v>
      </c>
      <c r="H366" s="10" t="s">
        <v>9</v>
      </c>
      <c r="I366" s="9" t="s">
        <v>10</v>
      </c>
      <c r="J366" s="6">
        <v>43257.611755208331</v>
      </c>
      <c r="K366" s="7">
        <f t="shared" si="5"/>
        <v>43257</v>
      </c>
      <c r="L366" s="40">
        <v>2172</v>
      </c>
      <c r="M366" s="41"/>
      <c r="N366" s="42" t="s">
        <v>1472</v>
      </c>
      <c r="O366" s="1"/>
      <c r="P366" s="1"/>
      <c r="Q366" s="1"/>
      <c r="R366" s="1"/>
      <c r="S366" s="1"/>
      <c r="T366" s="102"/>
      <c r="U366" s="103"/>
      <c r="V366" s="103"/>
      <c r="W366" s="103"/>
      <c r="X366" s="103"/>
      <c r="Y366" s="6">
        <v>43257.602138622686</v>
      </c>
      <c r="Z366" s="9" t="s">
        <v>1473</v>
      </c>
      <c r="AA366" s="6"/>
    </row>
    <row r="367" spans="1:29" s="9" customFormat="1" x14ac:dyDescent="0.3">
      <c r="A367" s="8">
        <v>366</v>
      </c>
      <c r="B367" s="9">
        <v>201800157</v>
      </c>
      <c r="C367" s="9" t="s">
        <v>1474</v>
      </c>
      <c r="D367" s="9" t="s">
        <v>129</v>
      </c>
      <c r="E367" s="9">
        <v>119</v>
      </c>
      <c r="F367" s="9" t="s">
        <v>2</v>
      </c>
      <c r="G367" s="6">
        <v>39469</v>
      </c>
      <c r="H367" s="10" t="s">
        <v>15</v>
      </c>
      <c r="I367" s="9" t="s">
        <v>16</v>
      </c>
      <c r="J367" s="6">
        <v>43126.442144641202</v>
      </c>
      <c r="K367" s="7">
        <f t="shared" si="5"/>
        <v>43126</v>
      </c>
      <c r="L367" s="40">
        <v>2082</v>
      </c>
      <c r="M367" s="41" t="s">
        <v>500</v>
      </c>
      <c r="N367" s="42" t="s">
        <v>1475</v>
      </c>
      <c r="O367" s="1">
        <v>1</v>
      </c>
      <c r="P367" s="1">
        <v>2</v>
      </c>
      <c r="Q367" s="1"/>
      <c r="R367" s="1"/>
      <c r="S367" s="1"/>
      <c r="T367" s="102">
        <v>1</v>
      </c>
      <c r="U367" s="103">
        <v>2</v>
      </c>
      <c r="V367" s="103"/>
      <c r="W367" s="103"/>
      <c r="X367" s="103"/>
      <c r="Y367" s="6">
        <v>43126.318854780089</v>
      </c>
      <c r="Z367" s="9" t="s">
        <v>1476</v>
      </c>
      <c r="AA367" s="6"/>
    </row>
    <row r="368" spans="1:29" s="9" customFormat="1" x14ac:dyDescent="0.3">
      <c r="A368" s="8">
        <v>367</v>
      </c>
      <c r="B368" s="9">
        <v>201800158</v>
      </c>
      <c r="C368" s="9" t="s">
        <v>1477</v>
      </c>
      <c r="D368" s="9" t="s">
        <v>1478</v>
      </c>
      <c r="E368" s="9">
        <v>598</v>
      </c>
      <c r="F368" s="9" t="s">
        <v>8</v>
      </c>
      <c r="G368" s="6">
        <v>42757</v>
      </c>
      <c r="H368" s="10" t="s">
        <v>15</v>
      </c>
      <c r="I368" s="9" t="s">
        <v>16</v>
      </c>
      <c r="J368" s="6">
        <v>43122.711341932867</v>
      </c>
      <c r="K368" s="7">
        <f t="shared" si="5"/>
        <v>43122</v>
      </c>
      <c r="L368" s="40">
        <v>2287</v>
      </c>
      <c r="M368" s="41"/>
      <c r="N368" s="42" t="s">
        <v>1479</v>
      </c>
      <c r="O368" s="1">
        <v>28</v>
      </c>
      <c r="P368" s="1"/>
      <c r="Q368" s="1"/>
      <c r="R368" s="1"/>
      <c r="S368" s="1"/>
      <c r="T368" s="102">
        <v>28</v>
      </c>
      <c r="U368" s="103"/>
      <c r="V368" s="103"/>
      <c r="W368" s="103"/>
      <c r="X368" s="103"/>
      <c r="Y368" s="6">
        <v>43122.696193055555</v>
      </c>
      <c r="Z368" s="9" t="s">
        <v>1480</v>
      </c>
      <c r="AA368" s="6"/>
    </row>
    <row r="369" spans="1:29" s="12" customFormat="1" x14ac:dyDescent="0.3">
      <c r="A369" s="11">
        <v>368</v>
      </c>
      <c r="B369" s="12">
        <v>201800164</v>
      </c>
      <c r="C369" s="12" t="s">
        <v>1481</v>
      </c>
      <c r="D369" s="12" t="s">
        <v>1482</v>
      </c>
      <c r="E369" s="12">
        <v>536</v>
      </c>
      <c r="F369" s="12" t="s">
        <v>1483</v>
      </c>
      <c r="G369" s="13">
        <v>42901</v>
      </c>
      <c r="H369" s="14" t="s">
        <v>9</v>
      </c>
      <c r="I369" s="12" t="s">
        <v>10</v>
      </c>
      <c r="J369" s="13">
        <v>43124.425537731484</v>
      </c>
      <c r="K369" s="15">
        <f t="shared" si="5"/>
        <v>43124</v>
      </c>
      <c r="L369" s="53" t="s">
        <v>1122</v>
      </c>
      <c r="M369" s="49"/>
      <c r="N369" s="50"/>
      <c r="O369" s="14"/>
      <c r="P369" s="14"/>
      <c r="Q369" s="14"/>
      <c r="R369" s="14"/>
      <c r="S369" s="14"/>
      <c r="T369" s="100"/>
      <c r="U369" s="101"/>
      <c r="V369" s="101"/>
      <c r="W369" s="101"/>
      <c r="X369" s="101"/>
      <c r="Y369" s="13">
        <v>43124.42542565972</v>
      </c>
      <c r="Z369" s="12" t="s">
        <v>1484</v>
      </c>
      <c r="AA369" s="13"/>
    </row>
    <row r="370" spans="1:29" s="9" customFormat="1" x14ac:dyDescent="0.3">
      <c r="A370" s="8">
        <v>369</v>
      </c>
      <c r="B370" s="9">
        <v>201800168</v>
      </c>
      <c r="C370" s="9" t="s">
        <v>1485</v>
      </c>
      <c r="D370" s="9" t="s">
        <v>1486</v>
      </c>
      <c r="E370" s="9">
        <v>115</v>
      </c>
      <c r="F370" s="9" t="s">
        <v>238</v>
      </c>
      <c r="G370" s="6">
        <v>41815</v>
      </c>
      <c r="H370" s="10" t="s">
        <v>15</v>
      </c>
      <c r="I370" s="9" t="s">
        <v>16</v>
      </c>
      <c r="J370" s="6">
        <v>43127.8374133912</v>
      </c>
      <c r="K370" s="7">
        <f t="shared" si="5"/>
        <v>43127</v>
      </c>
      <c r="L370" s="40">
        <v>2181</v>
      </c>
      <c r="M370" s="41"/>
      <c r="N370" s="42" t="s">
        <v>1487</v>
      </c>
      <c r="O370" s="1">
        <v>29</v>
      </c>
      <c r="P370" s="1"/>
      <c r="Q370" s="1"/>
      <c r="R370" s="1"/>
      <c r="S370" s="1"/>
      <c r="T370" s="102">
        <v>29</v>
      </c>
      <c r="U370" s="103"/>
      <c r="V370" s="103"/>
      <c r="W370" s="103"/>
      <c r="X370" s="103"/>
      <c r="Y370" s="6">
        <v>43127.267425578706</v>
      </c>
      <c r="Z370" s="9" t="s">
        <v>1488</v>
      </c>
      <c r="AA370" s="6"/>
    </row>
    <row r="371" spans="1:29" s="9" customFormat="1" x14ac:dyDescent="0.3">
      <c r="A371" s="8">
        <v>370</v>
      </c>
      <c r="B371" s="9">
        <v>201800172</v>
      </c>
      <c r="C371" s="9" t="s">
        <v>1489</v>
      </c>
      <c r="D371" s="9" t="s">
        <v>947</v>
      </c>
      <c r="E371" s="9" t="s">
        <v>51</v>
      </c>
      <c r="F371" s="9" t="s">
        <v>51</v>
      </c>
      <c r="G371" s="6">
        <v>40933</v>
      </c>
      <c r="H371" s="10" t="s">
        <v>9</v>
      </c>
      <c r="I371" s="9" t="s">
        <v>10</v>
      </c>
      <c r="J371" s="6">
        <v>43177.350394131943</v>
      </c>
      <c r="K371" s="7">
        <f t="shared" si="5"/>
        <v>43177</v>
      </c>
      <c r="L371" s="40" t="s">
        <v>1491</v>
      </c>
      <c r="M371" s="41" t="s">
        <v>1492</v>
      </c>
      <c r="N371" s="42" t="s">
        <v>413</v>
      </c>
      <c r="O371" s="1">
        <v>1</v>
      </c>
      <c r="P371" s="1">
        <v>2</v>
      </c>
      <c r="Q371" s="1"/>
      <c r="R371" s="1"/>
      <c r="S371" s="1"/>
      <c r="T371" s="102">
        <v>1</v>
      </c>
      <c r="U371" s="103">
        <v>2</v>
      </c>
      <c r="V371" s="103"/>
      <c r="W371" s="103"/>
      <c r="X371" s="103"/>
      <c r="Y371" s="6">
        <v>43177.3465665162</v>
      </c>
      <c r="Z371" s="9" t="s">
        <v>1493</v>
      </c>
      <c r="AA371" s="6">
        <v>43177.924995486108</v>
      </c>
      <c r="AB371" s="9" t="s">
        <v>726</v>
      </c>
      <c r="AC371" s="9" t="s">
        <v>1490</v>
      </c>
    </row>
    <row r="372" spans="1:29" s="9" customFormat="1" x14ac:dyDescent="0.3">
      <c r="A372" s="8">
        <v>371</v>
      </c>
      <c r="B372" s="9">
        <v>201800173</v>
      </c>
      <c r="C372" s="9" t="s">
        <v>1494</v>
      </c>
      <c r="D372" s="9" t="s">
        <v>868</v>
      </c>
      <c r="E372" s="9" t="s">
        <v>51</v>
      </c>
      <c r="F372" s="9" t="s">
        <v>51</v>
      </c>
      <c r="G372" s="6">
        <v>39321</v>
      </c>
      <c r="H372" s="10" t="s">
        <v>15</v>
      </c>
      <c r="I372" s="9" t="s">
        <v>16</v>
      </c>
      <c r="J372" s="6">
        <v>43130.509024537037</v>
      </c>
      <c r="K372" s="7">
        <f t="shared" si="5"/>
        <v>43130</v>
      </c>
      <c r="L372" s="40">
        <v>2037</v>
      </c>
      <c r="M372" s="41"/>
      <c r="N372" s="42" t="s">
        <v>1495</v>
      </c>
      <c r="O372" s="1">
        <v>5</v>
      </c>
      <c r="P372" s="1">
        <v>27</v>
      </c>
      <c r="Q372" s="1"/>
      <c r="R372" s="1"/>
      <c r="S372" s="1"/>
      <c r="T372" s="102">
        <v>5</v>
      </c>
      <c r="U372" s="103">
        <v>27</v>
      </c>
      <c r="V372" s="103"/>
      <c r="W372" s="103"/>
      <c r="X372" s="103"/>
      <c r="Y372" s="6">
        <v>43130.318968368054</v>
      </c>
      <c r="Z372" s="9" t="s">
        <v>1496</v>
      </c>
      <c r="AA372" s="6"/>
    </row>
    <row r="373" spans="1:29" s="9" customFormat="1" x14ac:dyDescent="0.3">
      <c r="A373" s="8">
        <v>372</v>
      </c>
      <c r="B373" s="9">
        <v>201800175</v>
      </c>
      <c r="C373" s="9" t="s">
        <v>1497</v>
      </c>
      <c r="D373" s="9" t="s">
        <v>1498</v>
      </c>
      <c r="E373" s="9">
        <v>499</v>
      </c>
      <c r="F373" s="9" t="s">
        <v>40</v>
      </c>
      <c r="G373" s="6">
        <v>38742</v>
      </c>
      <c r="H373" s="10" t="s">
        <v>9</v>
      </c>
      <c r="I373" s="9" t="s">
        <v>10</v>
      </c>
      <c r="J373" s="6">
        <v>43125.121100960649</v>
      </c>
      <c r="K373" s="7">
        <f t="shared" si="5"/>
        <v>43125</v>
      </c>
      <c r="L373" s="40">
        <v>2046</v>
      </c>
      <c r="M373" s="41"/>
      <c r="N373" s="42" t="s">
        <v>1441</v>
      </c>
      <c r="O373" s="1">
        <v>2503</v>
      </c>
      <c r="P373" s="1"/>
      <c r="Q373" s="1"/>
      <c r="R373" s="1"/>
      <c r="S373" s="1"/>
      <c r="T373" s="111">
        <v>25</v>
      </c>
      <c r="U373" s="103"/>
      <c r="V373" s="103"/>
      <c r="W373" s="103"/>
      <c r="X373" s="103"/>
      <c r="Y373" s="6">
        <v>43125.11649320602</v>
      </c>
      <c r="Z373" s="9" t="s">
        <v>1499</v>
      </c>
      <c r="AA373" s="6"/>
    </row>
    <row r="374" spans="1:29" s="9" customFormat="1" x14ac:dyDescent="0.3">
      <c r="A374" s="8">
        <v>373</v>
      </c>
      <c r="B374" s="9">
        <v>201800178</v>
      </c>
      <c r="C374" s="9" t="s">
        <v>1500</v>
      </c>
      <c r="D374" s="9" t="s">
        <v>277</v>
      </c>
      <c r="E374" s="9">
        <v>130</v>
      </c>
      <c r="F374" s="9" t="s">
        <v>36</v>
      </c>
      <c r="G374" s="6">
        <v>37864</v>
      </c>
      <c r="H374" s="10" t="s">
        <v>3</v>
      </c>
      <c r="I374" s="9" t="s">
        <v>4</v>
      </c>
      <c r="J374" s="6">
        <v>43125.467449999996</v>
      </c>
      <c r="K374" s="7">
        <f t="shared" si="5"/>
        <v>43125</v>
      </c>
      <c r="L374" s="40" t="s">
        <v>1501</v>
      </c>
      <c r="M374" s="41"/>
      <c r="N374" s="42" t="s">
        <v>1502</v>
      </c>
      <c r="O374" s="1">
        <v>29</v>
      </c>
      <c r="P374" s="1">
        <v>22115</v>
      </c>
      <c r="Q374" s="1"/>
      <c r="R374" s="1"/>
      <c r="S374" s="1"/>
      <c r="T374" s="102">
        <v>29</v>
      </c>
      <c r="U374" s="103">
        <v>22115</v>
      </c>
      <c r="V374" s="103"/>
      <c r="W374" s="103"/>
      <c r="X374" s="103"/>
      <c r="Y374" s="6">
        <v>43125.46626134259</v>
      </c>
      <c r="Z374" s="9" t="s">
        <v>1503</v>
      </c>
      <c r="AA374" s="6"/>
    </row>
    <row r="375" spans="1:29" s="9" customFormat="1" x14ac:dyDescent="0.3">
      <c r="A375" s="8">
        <v>374</v>
      </c>
      <c r="B375" s="9">
        <v>201800181</v>
      </c>
      <c r="C375" s="9" t="s">
        <v>1504</v>
      </c>
      <c r="D375" s="9" t="s">
        <v>143</v>
      </c>
      <c r="E375" s="9">
        <v>648</v>
      </c>
      <c r="F375" s="9" t="s">
        <v>40</v>
      </c>
      <c r="G375" s="6">
        <v>38292</v>
      </c>
      <c r="H375" s="10" t="s">
        <v>52</v>
      </c>
      <c r="I375" s="9" t="s">
        <v>53</v>
      </c>
      <c r="J375" s="6">
        <v>43125.736215428238</v>
      </c>
      <c r="K375" s="7">
        <f t="shared" si="5"/>
        <v>43125</v>
      </c>
      <c r="L375" s="40">
        <v>2001</v>
      </c>
      <c r="M375" s="41" t="s">
        <v>1505</v>
      </c>
      <c r="N375" s="42" t="s">
        <v>1506</v>
      </c>
      <c r="O375" s="1">
        <v>5</v>
      </c>
      <c r="P375" s="1"/>
      <c r="Q375" s="1"/>
      <c r="R375" s="1"/>
      <c r="S375" s="1"/>
      <c r="T375" s="102">
        <v>5</v>
      </c>
      <c r="U375" s="103"/>
      <c r="V375" s="103"/>
      <c r="W375" s="103"/>
      <c r="X375" s="103"/>
      <c r="Y375" s="6">
        <v>43125.723428738427</v>
      </c>
      <c r="Z375" s="9" t="s">
        <v>1507</v>
      </c>
      <c r="AA375" s="6">
        <v>43125.839803275463</v>
      </c>
      <c r="AB375" s="9" t="s">
        <v>453</v>
      </c>
      <c r="AC375" s="9" t="s">
        <v>58</v>
      </c>
    </row>
    <row r="376" spans="1:29" s="9" customFormat="1" x14ac:dyDescent="0.3">
      <c r="A376" s="8">
        <v>375</v>
      </c>
      <c r="B376" s="9">
        <v>201800184</v>
      </c>
      <c r="C376" s="9" t="s">
        <v>1508</v>
      </c>
      <c r="D376" s="9" t="s">
        <v>1509</v>
      </c>
      <c r="E376" s="9">
        <v>598</v>
      </c>
      <c r="F376" s="9" t="s">
        <v>8</v>
      </c>
      <c r="G376" s="6">
        <v>41300</v>
      </c>
      <c r="H376" s="10" t="s">
        <v>15</v>
      </c>
      <c r="I376" s="9" t="s">
        <v>16</v>
      </c>
      <c r="J376" s="6">
        <v>43125.876194594908</v>
      </c>
      <c r="K376" s="7">
        <f t="shared" si="5"/>
        <v>43125</v>
      </c>
      <c r="L376" s="40">
        <v>2288</v>
      </c>
      <c r="M376" s="41"/>
      <c r="N376" s="42" t="s">
        <v>1510</v>
      </c>
      <c r="O376" s="1"/>
      <c r="P376" s="1"/>
      <c r="Q376" s="1"/>
      <c r="R376" s="1"/>
      <c r="S376" s="1"/>
      <c r="T376" s="102"/>
      <c r="U376" s="103"/>
      <c r="V376" s="103"/>
      <c r="W376" s="103"/>
      <c r="X376" s="103"/>
      <c r="Y376" s="6">
        <v>43125.868434178243</v>
      </c>
      <c r="Z376" s="9" t="s">
        <v>1511</v>
      </c>
      <c r="AA376" s="6"/>
    </row>
    <row r="377" spans="1:29" s="9" customFormat="1" x14ac:dyDescent="0.3">
      <c r="A377" s="8">
        <v>376</v>
      </c>
      <c r="B377" s="9">
        <v>201800188</v>
      </c>
      <c r="C377" s="9" t="s">
        <v>1512</v>
      </c>
      <c r="D377" s="9" t="s">
        <v>1513</v>
      </c>
      <c r="E377" s="9">
        <v>500</v>
      </c>
      <c r="F377" s="9" t="s">
        <v>32</v>
      </c>
      <c r="G377" s="6">
        <v>43010</v>
      </c>
      <c r="H377" s="10" t="s">
        <v>52</v>
      </c>
      <c r="I377" s="9" t="s">
        <v>53</v>
      </c>
      <c r="J377" s="6">
        <v>43126.727161655093</v>
      </c>
      <c r="K377" s="7">
        <f t="shared" si="5"/>
        <v>43126</v>
      </c>
      <c r="L377" s="40">
        <v>2029</v>
      </c>
      <c r="M377" s="41"/>
      <c r="N377" s="42" t="s">
        <v>1370</v>
      </c>
      <c r="O377" s="1">
        <v>5</v>
      </c>
      <c r="P377" s="1"/>
      <c r="Q377" s="1"/>
      <c r="R377" s="1"/>
      <c r="S377" s="1"/>
      <c r="T377" s="102">
        <v>5</v>
      </c>
      <c r="U377" s="103"/>
      <c r="V377" s="103"/>
      <c r="W377" s="103"/>
      <c r="X377" s="103"/>
      <c r="Y377" s="6">
        <v>43126.674551620374</v>
      </c>
      <c r="Z377" s="9" t="s">
        <v>1514</v>
      </c>
      <c r="AA377" s="6"/>
    </row>
    <row r="378" spans="1:29" s="9" customFormat="1" x14ac:dyDescent="0.3">
      <c r="A378" s="8">
        <v>377</v>
      </c>
      <c r="B378" s="9">
        <v>201800190</v>
      </c>
      <c r="C378" s="9" t="s">
        <v>1515</v>
      </c>
      <c r="D378" s="9" t="s">
        <v>1516</v>
      </c>
      <c r="E378" s="9">
        <v>499</v>
      </c>
      <c r="F378" s="9" t="s">
        <v>40</v>
      </c>
      <c r="G378" s="6">
        <v>37483</v>
      </c>
      <c r="H378" s="10" t="s">
        <v>9</v>
      </c>
      <c r="I378" s="9" t="s">
        <v>10</v>
      </c>
      <c r="J378" s="6">
        <v>43129.492767905096</v>
      </c>
      <c r="K378" s="7">
        <f t="shared" si="5"/>
        <v>43129</v>
      </c>
      <c r="L378" s="40">
        <v>2001</v>
      </c>
      <c r="M378" s="41" t="s">
        <v>1517</v>
      </c>
      <c r="N378" s="42" t="s">
        <v>1518</v>
      </c>
      <c r="O378" s="1">
        <v>5</v>
      </c>
      <c r="P378" s="1">
        <v>1</v>
      </c>
      <c r="Q378" s="1">
        <v>21</v>
      </c>
      <c r="R378" s="1"/>
      <c r="S378" s="1"/>
      <c r="T378" s="102">
        <v>5</v>
      </c>
      <c r="U378" s="103">
        <v>1</v>
      </c>
      <c r="V378" s="103">
        <v>21</v>
      </c>
      <c r="W378" s="103"/>
      <c r="X378" s="103"/>
      <c r="Y378" s="6">
        <v>43129.437665891201</v>
      </c>
      <c r="Z378" s="9" t="s">
        <v>1519</v>
      </c>
      <c r="AA378" s="6">
        <v>43129.431755127312</v>
      </c>
      <c r="AB378" s="9" t="s">
        <v>262</v>
      </c>
      <c r="AC378" s="9" t="s">
        <v>1089</v>
      </c>
    </row>
    <row r="379" spans="1:29" s="9" customFormat="1" x14ac:dyDescent="0.3">
      <c r="A379" s="8">
        <v>378</v>
      </c>
      <c r="B379" s="9">
        <v>201800191</v>
      </c>
      <c r="C379" s="9" t="s">
        <v>1520</v>
      </c>
      <c r="D379" s="9" t="s">
        <v>1521</v>
      </c>
      <c r="E379" s="9">
        <v>499</v>
      </c>
      <c r="F379" s="9" t="s">
        <v>40</v>
      </c>
      <c r="G379" s="6">
        <v>37282</v>
      </c>
      <c r="H379" s="10" t="s">
        <v>52</v>
      </c>
      <c r="I379" s="9" t="s">
        <v>53</v>
      </c>
      <c r="J379" s="6">
        <v>43126.891024155091</v>
      </c>
      <c r="K379" s="7">
        <f t="shared" si="5"/>
        <v>43126</v>
      </c>
      <c r="L379" s="40">
        <v>2175</v>
      </c>
      <c r="M379" s="41"/>
      <c r="N379" s="42" t="s">
        <v>1522</v>
      </c>
      <c r="O379" s="1">
        <v>3210</v>
      </c>
      <c r="P379" s="1"/>
      <c r="Q379" s="1"/>
      <c r="R379" s="1"/>
      <c r="S379" s="1"/>
      <c r="T379" s="111">
        <v>0</v>
      </c>
      <c r="U379" s="103"/>
      <c r="V379" s="103"/>
      <c r="W379" s="103"/>
      <c r="X379" s="103"/>
      <c r="Y379" s="6">
        <v>43126.890336886572</v>
      </c>
      <c r="Z379" s="9" t="s">
        <v>1523</v>
      </c>
      <c r="AA379" s="6"/>
    </row>
    <row r="380" spans="1:29" s="12" customFormat="1" x14ac:dyDescent="0.3">
      <c r="A380" s="11">
        <v>379</v>
      </c>
      <c r="B380" s="12">
        <v>201800195</v>
      </c>
      <c r="C380" s="12" t="s">
        <v>1524</v>
      </c>
      <c r="D380" s="12" t="s">
        <v>1525</v>
      </c>
      <c r="E380" s="12">
        <v>201</v>
      </c>
      <c r="F380" s="12" t="s">
        <v>20</v>
      </c>
      <c r="G380" s="13">
        <v>42968</v>
      </c>
      <c r="H380" s="14" t="s">
        <v>15</v>
      </c>
      <c r="I380" s="12" t="s">
        <v>16</v>
      </c>
      <c r="J380" s="13">
        <v>43128.511093668982</v>
      </c>
      <c r="K380" s="15">
        <f t="shared" si="5"/>
        <v>43128</v>
      </c>
      <c r="L380" s="53" t="s">
        <v>1526</v>
      </c>
      <c r="M380" s="49"/>
      <c r="N380" s="50"/>
      <c r="O380" s="14"/>
      <c r="P380" s="14"/>
      <c r="Q380" s="14"/>
      <c r="R380" s="14"/>
      <c r="S380" s="14"/>
      <c r="T380" s="100"/>
      <c r="U380" s="101"/>
      <c r="V380" s="101"/>
      <c r="W380" s="101"/>
      <c r="X380" s="101"/>
      <c r="Y380" s="13">
        <v>43128.507805671296</v>
      </c>
      <c r="Z380" s="12" t="s">
        <v>1527</v>
      </c>
      <c r="AA380" s="13"/>
    </row>
    <row r="381" spans="1:29" s="9" customFormat="1" x14ac:dyDescent="0.3">
      <c r="A381" s="8">
        <v>380</v>
      </c>
      <c r="B381" s="9">
        <v>201800196</v>
      </c>
      <c r="C381" s="9" t="s">
        <v>1528</v>
      </c>
      <c r="D381" s="9" t="s">
        <v>1529</v>
      </c>
      <c r="E381" s="9">
        <v>90</v>
      </c>
      <c r="F381" s="9" t="s">
        <v>89</v>
      </c>
      <c r="G381" s="6">
        <v>39873</v>
      </c>
      <c r="H381" s="10" t="s">
        <v>15</v>
      </c>
      <c r="I381" s="9" t="s">
        <v>16</v>
      </c>
      <c r="J381" s="6">
        <v>43127.517375000003</v>
      </c>
      <c r="K381" s="7">
        <f t="shared" si="5"/>
        <v>43127</v>
      </c>
      <c r="L381" s="40">
        <v>2181</v>
      </c>
      <c r="M381" s="41"/>
      <c r="N381" s="42" t="s">
        <v>1530</v>
      </c>
      <c r="O381" s="1">
        <v>29</v>
      </c>
      <c r="P381" s="1"/>
      <c r="Q381" s="1"/>
      <c r="R381" s="1"/>
      <c r="S381" s="1"/>
      <c r="T381" s="102">
        <v>29</v>
      </c>
      <c r="U381" s="103"/>
      <c r="V381" s="103"/>
      <c r="W381" s="103"/>
      <c r="X381" s="103"/>
      <c r="Y381" s="6">
        <v>43127.50468283565</v>
      </c>
      <c r="Z381" s="9" t="s">
        <v>1531</v>
      </c>
      <c r="AA381" s="6"/>
    </row>
    <row r="382" spans="1:29" s="9" customFormat="1" x14ac:dyDescent="0.3">
      <c r="A382" s="8">
        <v>381</v>
      </c>
      <c r="B382" s="9">
        <v>201800203</v>
      </c>
      <c r="C382" s="9" t="s">
        <v>1532</v>
      </c>
      <c r="D382" s="9" t="s">
        <v>1533</v>
      </c>
      <c r="E382" s="9">
        <v>648</v>
      </c>
      <c r="F382" s="9" t="s">
        <v>40</v>
      </c>
      <c r="G382" s="6">
        <v>40502</v>
      </c>
      <c r="H382" s="10" t="s">
        <v>9</v>
      </c>
      <c r="I382" s="9" t="s">
        <v>10</v>
      </c>
      <c r="J382" s="6">
        <v>43128.446255092589</v>
      </c>
      <c r="K382" s="7">
        <f t="shared" si="5"/>
        <v>43128</v>
      </c>
      <c r="L382" s="40">
        <v>2082</v>
      </c>
      <c r="M382" s="41" t="s">
        <v>1534</v>
      </c>
      <c r="N382" s="42" t="s">
        <v>1159</v>
      </c>
      <c r="O382" s="1">
        <v>1</v>
      </c>
      <c r="P382" s="1">
        <v>28</v>
      </c>
      <c r="Q382" s="1"/>
      <c r="R382" s="1"/>
      <c r="S382" s="1"/>
      <c r="T382" s="102">
        <v>1</v>
      </c>
      <c r="U382" s="103">
        <v>28</v>
      </c>
      <c r="V382" s="103"/>
      <c r="W382" s="103"/>
      <c r="X382" s="103"/>
      <c r="Y382" s="6">
        <v>43128.411351041665</v>
      </c>
      <c r="Z382" s="9" t="s">
        <v>1535</v>
      </c>
      <c r="AA382" s="6"/>
    </row>
    <row r="383" spans="1:29" s="9" customFormat="1" x14ac:dyDescent="0.3">
      <c r="A383" s="8">
        <v>382</v>
      </c>
      <c r="B383" s="9">
        <v>201800205</v>
      </c>
      <c r="C383" s="9" t="s">
        <v>1536</v>
      </c>
      <c r="D383" s="9" t="s">
        <v>1537</v>
      </c>
      <c r="E383" s="9">
        <v>119</v>
      </c>
      <c r="F383" s="9" t="s">
        <v>2</v>
      </c>
      <c r="G383" s="6">
        <v>39475</v>
      </c>
      <c r="H383" s="10" t="s">
        <v>15</v>
      </c>
      <c r="I383" s="9" t="s">
        <v>16</v>
      </c>
      <c r="J383" s="6">
        <v>43334.613908217594</v>
      </c>
      <c r="K383" s="7">
        <f t="shared" si="5"/>
        <v>43334</v>
      </c>
      <c r="L383" s="40">
        <v>2043</v>
      </c>
      <c r="M383" s="41"/>
      <c r="N383" s="42" t="s">
        <v>1146</v>
      </c>
      <c r="O383" s="1">
        <v>2</v>
      </c>
      <c r="P383" s="1">
        <v>42</v>
      </c>
      <c r="Q383" s="1"/>
      <c r="R383" s="1"/>
      <c r="S383" s="1"/>
      <c r="T383" s="102">
        <v>2</v>
      </c>
      <c r="U383" s="103">
        <v>42</v>
      </c>
      <c r="V383" s="103"/>
      <c r="W383" s="103"/>
      <c r="X383" s="103"/>
      <c r="Y383" s="6">
        <v>43334.610701701386</v>
      </c>
      <c r="Z383" s="9" t="s">
        <v>1538</v>
      </c>
      <c r="AA383" s="6">
        <v>43334.702898344905</v>
      </c>
      <c r="AB383" s="9" t="s">
        <v>726</v>
      </c>
      <c r="AC383" s="9" t="s">
        <v>394</v>
      </c>
    </row>
    <row r="384" spans="1:29" s="9" customFormat="1" x14ac:dyDescent="0.3">
      <c r="A384" s="8">
        <v>383</v>
      </c>
      <c r="B384" s="9">
        <v>201800210</v>
      </c>
      <c r="C384" s="9" t="s">
        <v>1539</v>
      </c>
      <c r="D384" s="9" t="s">
        <v>1540</v>
      </c>
      <c r="E384" s="9">
        <v>312</v>
      </c>
      <c r="F384" s="9" t="s">
        <v>1541</v>
      </c>
      <c r="G384" s="6">
        <v>42489</v>
      </c>
      <c r="H384" s="10" t="s">
        <v>9</v>
      </c>
      <c r="I384" s="9" t="s">
        <v>10</v>
      </c>
      <c r="J384" s="6">
        <v>43129.618722604166</v>
      </c>
      <c r="K384" s="7">
        <f t="shared" si="5"/>
        <v>43129</v>
      </c>
      <c r="L384" s="40">
        <v>2193</v>
      </c>
      <c r="M384" s="41"/>
      <c r="N384" s="42" t="s">
        <v>1542</v>
      </c>
      <c r="O384" s="1">
        <v>85</v>
      </c>
      <c r="P384" s="1"/>
      <c r="Q384" s="1"/>
      <c r="R384" s="1"/>
      <c r="S384" s="1"/>
      <c r="T384" s="102">
        <v>85</v>
      </c>
      <c r="U384" s="103"/>
      <c r="V384" s="103"/>
      <c r="W384" s="103"/>
      <c r="X384" s="103"/>
      <c r="Y384" s="6">
        <v>43129.558833368057</v>
      </c>
      <c r="Z384" s="9" t="s">
        <v>1543</v>
      </c>
      <c r="AA384" s="6"/>
    </row>
    <row r="385" spans="1:29" s="9" customFormat="1" x14ac:dyDescent="0.3">
      <c r="A385" s="8">
        <v>384</v>
      </c>
      <c r="B385" s="9">
        <v>201800215</v>
      </c>
      <c r="C385" s="9" t="s">
        <v>1544</v>
      </c>
      <c r="D385" s="9" t="s">
        <v>1545</v>
      </c>
      <c r="E385" s="9">
        <v>128</v>
      </c>
      <c r="F385" s="9" t="s">
        <v>242</v>
      </c>
      <c r="G385" s="6">
        <v>43069</v>
      </c>
      <c r="H385" s="10" t="s">
        <v>52</v>
      </c>
      <c r="I385" s="9" t="s">
        <v>53</v>
      </c>
      <c r="J385" s="6">
        <v>43130.227504050927</v>
      </c>
      <c r="K385" s="7">
        <f t="shared" si="5"/>
        <v>43130</v>
      </c>
      <c r="L385" s="40">
        <v>2275</v>
      </c>
      <c r="M385" s="41"/>
      <c r="N385" s="42" t="s">
        <v>1546</v>
      </c>
      <c r="O385" s="1">
        <v>30</v>
      </c>
      <c r="P385" s="1">
        <v>16</v>
      </c>
      <c r="Q385" s="1"/>
      <c r="R385" s="1"/>
      <c r="S385" s="1"/>
      <c r="T385" s="102">
        <v>30</v>
      </c>
      <c r="U385" s="103">
        <v>16</v>
      </c>
      <c r="V385" s="103"/>
      <c r="W385" s="103"/>
      <c r="X385" s="103"/>
      <c r="Y385" s="6">
        <v>43130.224052430553</v>
      </c>
      <c r="Z385" s="9" t="s">
        <v>1547</v>
      </c>
      <c r="AA385" s="6"/>
    </row>
    <row r="386" spans="1:29" s="9" customFormat="1" x14ac:dyDescent="0.3">
      <c r="A386" s="8">
        <v>385</v>
      </c>
      <c r="B386" s="9">
        <v>201800217</v>
      </c>
      <c r="C386" s="9" t="s">
        <v>1548</v>
      </c>
      <c r="D386" s="9" t="s">
        <v>1549</v>
      </c>
      <c r="E386" s="9" t="s">
        <v>51</v>
      </c>
      <c r="F386" s="9" t="s">
        <v>51</v>
      </c>
      <c r="G386" s="6">
        <v>42765</v>
      </c>
      <c r="H386" s="10" t="s">
        <v>9</v>
      </c>
      <c r="I386" s="9" t="s">
        <v>10</v>
      </c>
      <c r="J386" s="6">
        <v>43130.526036307871</v>
      </c>
      <c r="K386" s="7">
        <f t="shared" si="5"/>
        <v>43130</v>
      </c>
      <c r="L386" s="40">
        <v>2134</v>
      </c>
      <c r="M386" s="41"/>
      <c r="N386" s="42" t="s">
        <v>1550</v>
      </c>
      <c r="O386" s="1">
        <v>41</v>
      </c>
      <c r="P386" s="1"/>
      <c r="Q386" s="1"/>
      <c r="R386" s="1"/>
      <c r="S386" s="1"/>
      <c r="T386" s="102">
        <v>41</v>
      </c>
      <c r="U386" s="103"/>
      <c r="V386" s="103"/>
      <c r="W386" s="103"/>
      <c r="X386" s="103"/>
      <c r="Y386" s="6">
        <v>43130.491351886572</v>
      </c>
      <c r="Z386" s="9" t="s">
        <v>1551</v>
      </c>
      <c r="AA386" s="6"/>
    </row>
    <row r="387" spans="1:29" s="9" customFormat="1" x14ac:dyDescent="0.3">
      <c r="A387" s="8">
        <v>386</v>
      </c>
      <c r="B387" s="9">
        <v>201800218</v>
      </c>
      <c r="C387" s="9" t="s">
        <v>1552</v>
      </c>
      <c r="D387" s="9" t="s">
        <v>1553</v>
      </c>
      <c r="E387" s="9" t="s">
        <v>51</v>
      </c>
      <c r="F387" s="9" t="s">
        <v>51</v>
      </c>
      <c r="G387" s="6">
        <v>38718</v>
      </c>
      <c r="H387" s="10" t="s">
        <v>9</v>
      </c>
      <c r="I387" s="9" t="s">
        <v>10</v>
      </c>
      <c r="J387" s="6">
        <v>43130.504268402779</v>
      </c>
      <c r="K387" s="7">
        <f t="shared" ref="K387:K450" si="6">ROUNDDOWN(J387,0)</f>
        <v>43130</v>
      </c>
      <c r="L387" s="40">
        <v>2001</v>
      </c>
      <c r="M387" s="41" t="s">
        <v>1554</v>
      </c>
      <c r="N387" s="42" t="s">
        <v>1555</v>
      </c>
      <c r="O387" s="1">
        <v>43</v>
      </c>
      <c r="P387" s="1"/>
      <c r="Q387" s="1"/>
      <c r="R387" s="1"/>
      <c r="S387" s="1"/>
      <c r="T387" s="111">
        <v>29</v>
      </c>
      <c r="U387" s="103"/>
      <c r="V387" s="103"/>
      <c r="W387" s="103"/>
      <c r="X387" s="103"/>
      <c r="Y387" s="6">
        <v>43130.494708796294</v>
      </c>
      <c r="Z387" s="9" t="s">
        <v>1556</v>
      </c>
      <c r="AA387" s="6"/>
    </row>
    <row r="388" spans="1:29" s="9" customFormat="1" x14ac:dyDescent="0.3">
      <c r="A388" s="8">
        <v>387</v>
      </c>
      <c r="B388" s="9">
        <v>201800224</v>
      </c>
      <c r="C388" s="9" t="s">
        <v>1557</v>
      </c>
      <c r="D388" s="9" t="s">
        <v>485</v>
      </c>
      <c r="E388" s="9">
        <v>119</v>
      </c>
      <c r="F388" s="9" t="s">
        <v>2</v>
      </c>
      <c r="G388" s="6">
        <v>39141</v>
      </c>
      <c r="H388" s="10" t="s">
        <v>15</v>
      </c>
      <c r="I388" s="9" t="s">
        <v>16</v>
      </c>
      <c r="J388" s="6">
        <v>43137.681833912036</v>
      </c>
      <c r="K388" s="7">
        <f t="shared" si="6"/>
        <v>43137</v>
      </c>
      <c r="L388" s="40">
        <v>2058</v>
      </c>
      <c r="M388" s="41"/>
      <c r="N388" s="42" t="s">
        <v>1558</v>
      </c>
      <c r="O388" s="1">
        <v>2</v>
      </c>
      <c r="P388" s="1">
        <v>1</v>
      </c>
      <c r="Q388" s="1">
        <v>21</v>
      </c>
      <c r="R388" s="1"/>
      <c r="S388" s="1"/>
      <c r="T388" s="102">
        <v>2</v>
      </c>
      <c r="U388" s="103">
        <v>1</v>
      </c>
      <c r="V388" s="103">
        <v>21</v>
      </c>
      <c r="W388" s="103"/>
      <c r="X388" s="103"/>
      <c r="Y388" s="6">
        <v>43137.639766782406</v>
      </c>
      <c r="Z388" s="9" t="s">
        <v>1559</v>
      </c>
      <c r="AA388" s="6">
        <v>43137.823909988423</v>
      </c>
      <c r="AB388" s="9" t="s">
        <v>453</v>
      </c>
      <c r="AC388" s="9" t="s">
        <v>394</v>
      </c>
    </row>
    <row r="389" spans="1:29" s="9" customFormat="1" x14ac:dyDescent="0.3">
      <c r="A389" s="8">
        <v>388</v>
      </c>
      <c r="B389" s="9">
        <v>201800229</v>
      </c>
      <c r="C389" s="9" t="s">
        <v>1560</v>
      </c>
      <c r="D389" s="9" t="s">
        <v>1561</v>
      </c>
      <c r="E389" s="9">
        <v>499</v>
      </c>
      <c r="F389" s="9" t="s">
        <v>40</v>
      </c>
      <c r="G389" s="6">
        <v>40179</v>
      </c>
      <c r="H389" s="10" t="s">
        <v>15</v>
      </c>
      <c r="I389" s="9" t="s">
        <v>16</v>
      </c>
      <c r="J389" s="6">
        <v>43283.438052858794</v>
      </c>
      <c r="K389" s="7">
        <f t="shared" si="6"/>
        <v>43283</v>
      </c>
      <c r="L389" s="40">
        <v>2240</v>
      </c>
      <c r="M389" s="41"/>
      <c r="N389" s="42" t="s">
        <v>1562</v>
      </c>
      <c r="O389" s="1">
        <v>28</v>
      </c>
      <c r="P389" s="1">
        <v>3</v>
      </c>
      <c r="Q389" s="1"/>
      <c r="R389" s="1"/>
      <c r="S389" s="1"/>
      <c r="T389" s="102">
        <v>28</v>
      </c>
      <c r="U389" s="103">
        <v>3</v>
      </c>
      <c r="V389" s="103"/>
      <c r="W389" s="103"/>
      <c r="X389" s="103"/>
      <c r="Y389" s="6">
        <v>43283.369641585647</v>
      </c>
      <c r="Z389" s="9" t="s">
        <v>1563</v>
      </c>
      <c r="AA389" s="6"/>
    </row>
    <row r="390" spans="1:29" s="9" customFormat="1" x14ac:dyDescent="0.3">
      <c r="A390" s="8">
        <v>389</v>
      </c>
      <c r="B390" s="9">
        <v>201800238</v>
      </c>
      <c r="C390" s="9" t="s">
        <v>1564</v>
      </c>
      <c r="D390" s="9" t="s">
        <v>88</v>
      </c>
      <c r="E390" s="9">
        <v>123</v>
      </c>
      <c r="F390" s="9" t="s">
        <v>28</v>
      </c>
      <c r="G390" s="6">
        <v>39480</v>
      </c>
      <c r="H390" s="10" t="s">
        <v>52</v>
      </c>
      <c r="I390" s="9" t="s">
        <v>53</v>
      </c>
      <c r="J390" s="6">
        <v>43133.783564467594</v>
      </c>
      <c r="K390" s="7">
        <f t="shared" si="6"/>
        <v>43133</v>
      </c>
      <c r="L390" s="40">
        <v>2001</v>
      </c>
      <c r="M390" s="41" t="s">
        <v>1565</v>
      </c>
      <c r="N390" s="42" t="s">
        <v>1566</v>
      </c>
      <c r="O390" s="1">
        <v>1</v>
      </c>
      <c r="P390" s="1">
        <v>21</v>
      </c>
      <c r="Q390" s="1"/>
      <c r="R390" s="1"/>
      <c r="S390" s="1"/>
      <c r="T390" s="102">
        <v>1</v>
      </c>
      <c r="U390" s="103">
        <v>21</v>
      </c>
      <c r="V390" s="103"/>
      <c r="W390" s="103"/>
      <c r="X390" s="103"/>
      <c r="Y390" s="6">
        <v>43133.761952777779</v>
      </c>
      <c r="Z390" s="9" t="s">
        <v>1567</v>
      </c>
      <c r="AA390" s="6">
        <v>43134.245238773146</v>
      </c>
      <c r="AB390" s="9" t="s">
        <v>262</v>
      </c>
      <c r="AC390" s="9" t="s">
        <v>1244</v>
      </c>
    </row>
    <row r="391" spans="1:29" s="9" customFormat="1" x14ac:dyDescent="0.3">
      <c r="A391" s="8">
        <v>390</v>
      </c>
      <c r="B391" s="9">
        <v>201800241</v>
      </c>
      <c r="C391" s="9" t="s">
        <v>1568</v>
      </c>
      <c r="D391" s="9" t="s">
        <v>1569</v>
      </c>
      <c r="E391" s="9">
        <v>119</v>
      </c>
      <c r="F391" s="9" t="s">
        <v>2</v>
      </c>
      <c r="G391" s="6">
        <v>38849</v>
      </c>
      <c r="H391" s="10" t="s">
        <v>15</v>
      </c>
      <c r="I391" s="9" t="s">
        <v>16</v>
      </c>
      <c r="J391" s="6">
        <v>43138.443413194444</v>
      </c>
      <c r="K391" s="7">
        <f t="shared" si="6"/>
        <v>43138</v>
      </c>
      <c r="L391" s="40" t="s">
        <v>1571</v>
      </c>
      <c r="M391" s="41" t="s">
        <v>1572</v>
      </c>
      <c r="N391" s="42" t="s">
        <v>1573</v>
      </c>
      <c r="O391" s="1">
        <v>44</v>
      </c>
      <c r="P391" s="1"/>
      <c r="Q391" s="1"/>
      <c r="R391" s="1"/>
      <c r="S391" s="1"/>
      <c r="T391" s="102">
        <v>44</v>
      </c>
      <c r="U391" s="103"/>
      <c r="V391" s="103"/>
      <c r="W391" s="103"/>
      <c r="X391" s="103"/>
      <c r="Y391" s="6">
        <v>43138.441529629628</v>
      </c>
      <c r="Z391" s="9" t="s">
        <v>1574</v>
      </c>
      <c r="AA391" s="6">
        <v>43139.398584918985</v>
      </c>
      <c r="AB391" s="9" t="s">
        <v>880</v>
      </c>
      <c r="AC391" s="9" t="s">
        <v>1570</v>
      </c>
    </row>
    <row r="392" spans="1:29" s="9" customFormat="1" x14ac:dyDescent="0.3">
      <c r="A392" s="8">
        <v>391</v>
      </c>
      <c r="B392" s="9">
        <v>201800243</v>
      </c>
      <c r="C392" s="9" t="s">
        <v>1575</v>
      </c>
      <c r="D392" s="9" t="s">
        <v>1576</v>
      </c>
      <c r="E392" s="9">
        <v>648</v>
      </c>
      <c r="F392" s="9" t="s">
        <v>40</v>
      </c>
      <c r="G392" s="6">
        <v>37329</v>
      </c>
      <c r="H392" s="10" t="s">
        <v>52</v>
      </c>
      <c r="I392" s="9" t="s">
        <v>53</v>
      </c>
      <c r="J392" s="6">
        <v>43134.656530474538</v>
      </c>
      <c r="K392" s="7">
        <f t="shared" si="6"/>
        <v>43134</v>
      </c>
      <c r="L392" s="40">
        <v>2240</v>
      </c>
      <c r="M392" s="41" t="s">
        <v>1578</v>
      </c>
      <c r="N392" s="42" t="s">
        <v>1579</v>
      </c>
      <c r="O392" s="1">
        <v>42</v>
      </c>
      <c r="P392" s="1">
        <v>2</v>
      </c>
      <c r="Q392" s="1">
        <v>28</v>
      </c>
      <c r="R392" s="1"/>
      <c r="S392" s="1"/>
      <c r="T392" s="102">
        <v>42</v>
      </c>
      <c r="U392" s="103">
        <v>2</v>
      </c>
      <c r="V392" s="103">
        <v>28</v>
      </c>
      <c r="W392" s="103"/>
      <c r="X392" s="103"/>
      <c r="Y392" s="6">
        <v>43134.656530474538</v>
      </c>
      <c r="Z392" s="9" t="s">
        <v>1580</v>
      </c>
      <c r="AA392" s="6">
        <v>43145.837697222225</v>
      </c>
      <c r="AB392" s="9" t="s">
        <v>656</v>
      </c>
      <c r="AC392" s="9" t="s">
        <v>1577</v>
      </c>
    </row>
    <row r="393" spans="1:29" s="9" customFormat="1" x14ac:dyDescent="0.3">
      <c r="A393" s="8">
        <v>392</v>
      </c>
      <c r="B393" s="9">
        <v>201800244</v>
      </c>
      <c r="C393" s="9" t="s">
        <v>1581</v>
      </c>
      <c r="D393" s="9" t="s">
        <v>1582</v>
      </c>
      <c r="E393" s="9">
        <v>127</v>
      </c>
      <c r="F393" s="9" t="s">
        <v>47</v>
      </c>
      <c r="G393" s="6">
        <v>37655</v>
      </c>
      <c r="H393" s="10" t="s">
        <v>9</v>
      </c>
      <c r="I393" s="9" t="s">
        <v>10</v>
      </c>
      <c r="J393" s="6">
        <v>43323.461737731479</v>
      </c>
      <c r="K393" s="7">
        <f t="shared" si="6"/>
        <v>43323</v>
      </c>
      <c r="L393" s="40">
        <v>2290</v>
      </c>
      <c r="M393" s="41" t="s">
        <v>1584</v>
      </c>
      <c r="N393" s="42" t="s">
        <v>1585</v>
      </c>
      <c r="O393" s="1">
        <v>16</v>
      </c>
      <c r="P393" s="1">
        <v>88</v>
      </c>
      <c r="Q393" s="1"/>
      <c r="R393" s="1"/>
      <c r="S393" s="1"/>
      <c r="T393" s="102">
        <v>16</v>
      </c>
      <c r="U393" s="112">
        <v>78</v>
      </c>
      <c r="V393" s="103"/>
      <c r="W393" s="103"/>
      <c r="X393" s="103"/>
      <c r="Y393" s="6">
        <v>43323.436049537035</v>
      </c>
      <c r="Z393" s="9" t="s">
        <v>1586</v>
      </c>
      <c r="AA393" s="6">
        <v>43323.551025960645</v>
      </c>
      <c r="AB393" s="9" t="s">
        <v>262</v>
      </c>
      <c r="AC393" s="9" t="s">
        <v>1583</v>
      </c>
    </row>
    <row r="394" spans="1:29" s="9" customFormat="1" x14ac:dyDescent="0.3">
      <c r="A394" s="8">
        <v>393</v>
      </c>
      <c r="B394" s="9">
        <v>201800248</v>
      </c>
      <c r="C394" s="9" t="s">
        <v>1587</v>
      </c>
      <c r="D394" s="9" t="s">
        <v>146</v>
      </c>
      <c r="E394" s="9">
        <v>500</v>
      </c>
      <c r="F394" s="9" t="s">
        <v>32</v>
      </c>
      <c r="G394" s="6">
        <v>39848</v>
      </c>
      <c r="H394" s="10" t="s">
        <v>15</v>
      </c>
      <c r="I394" s="9" t="s">
        <v>16</v>
      </c>
      <c r="J394" s="6">
        <v>43135.435140393522</v>
      </c>
      <c r="K394" s="7">
        <f t="shared" si="6"/>
        <v>43135</v>
      </c>
      <c r="L394" s="40">
        <v>2082</v>
      </c>
      <c r="M394" s="41"/>
      <c r="N394" s="42" t="s">
        <v>722</v>
      </c>
      <c r="O394" s="1">
        <v>1</v>
      </c>
      <c r="P394" s="1">
        <v>21</v>
      </c>
      <c r="Q394" s="1"/>
      <c r="R394" s="1"/>
      <c r="S394" s="1"/>
      <c r="T394" s="102">
        <v>1</v>
      </c>
      <c r="U394" s="103">
        <v>21</v>
      </c>
      <c r="V394" s="103"/>
      <c r="W394" s="103"/>
      <c r="X394" s="103"/>
      <c r="Y394" s="6">
        <v>43135.407769444442</v>
      </c>
      <c r="Z394" s="9" t="s">
        <v>1588</v>
      </c>
      <c r="AA394" s="6"/>
    </row>
    <row r="395" spans="1:29" s="9" customFormat="1" x14ac:dyDescent="0.3">
      <c r="A395" s="8">
        <v>394</v>
      </c>
      <c r="B395" s="9">
        <v>201800249</v>
      </c>
      <c r="C395" s="9" t="s">
        <v>1589</v>
      </c>
      <c r="D395" s="9" t="s">
        <v>1590</v>
      </c>
      <c r="E395" s="9">
        <v>130</v>
      </c>
      <c r="F395" s="9" t="s">
        <v>36</v>
      </c>
      <c r="G395" s="6">
        <v>38387</v>
      </c>
      <c r="H395" s="10" t="s">
        <v>9</v>
      </c>
      <c r="I395" s="9" t="s">
        <v>10</v>
      </c>
      <c r="J395" s="6">
        <v>43135.52225559028</v>
      </c>
      <c r="K395" s="7">
        <f t="shared" si="6"/>
        <v>43135</v>
      </c>
      <c r="L395" s="40">
        <v>2126</v>
      </c>
      <c r="M395" s="41"/>
      <c r="N395" s="42" t="s">
        <v>1591</v>
      </c>
      <c r="O395" s="1">
        <v>16</v>
      </c>
      <c r="P395" s="1"/>
      <c r="Q395" s="1"/>
      <c r="R395" s="1"/>
      <c r="S395" s="1"/>
      <c r="T395" s="102">
        <v>16</v>
      </c>
      <c r="U395" s="103"/>
      <c r="V395" s="103"/>
      <c r="W395" s="103"/>
      <c r="X395" s="103"/>
      <c r="Y395" s="6">
        <v>43135.505917013892</v>
      </c>
      <c r="Z395" s="9" t="s">
        <v>1592</v>
      </c>
      <c r="AA395" s="6"/>
    </row>
    <row r="396" spans="1:29" s="9" customFormat="1" x14ac:dyDescent="0.3">
      <c r="A396" s="8">
        <v>395</v>
      </c>
      <c r="B396" s="9">
        <v>201800257</v>
      </c>
      <c r="C396" s="9" t="s">
        <v>1593</v>
      </c>
      <c r="D396" s="9" t="s">
        <v>1594</v>
      </c>
      <c r="E396" s="9">
        <v>205</v>
      </c>
      <c r="F396" s="9" t="s">
        <v>602</v>
      </c>
      <c r="G396" s="6">
        <v>41675</v>
      </c>
      <c r="H396" s="10" t="s">
        <v>15</v>
      </c>
      <c r="I396" s="9" t="s">
        <v>16</v>
      </c>
      <c r="J396" s="6">
        <v>43136.636139467591</v>
      </c>
      <c r="K396" s="7">
        <f t="shared" si="6"/>
        <v>43136</v>
      </c>
      <c r="L396" s="40">
        <v>2164</v>
      </c>
      <c r="M396" s="41"/>
      <c r="N396" s="42" t="s">
        <v>1595</v>
      </c>
      <c r="O396" s="1">
        <v>15</v>
      </c>
      <c r="P396" s="1"/>
      <c r="Q396" s="1"/>
      <c r="R396" s="1"/>
      <c r="S396" s="1"/>
      <c r="T396" s="102">
        <v>15</v>
      </c>
      <c r="U396" s="103"/>
      <c r="V396" s="103"/>
      <c r="W396" s="103"/>
      <c r="X396" s="103"/>
      <c r="Y396" s="6">
        <v>43136.599365162037</v>
      </c>
      <c r="Z396" s="9" t="s">
        <v>1596</v>
      </c>
      <c r="AA396" s="6"/>
    </row>
    <row r="397" spans="1:29" s="9" customFormat="1" x14ac:dyDescent="0.3">
      <c r="A397" s="8">
        <v>396</v>
      </c>
      <c r="B397" s="9">
        <v>201800276</v>
      </c>
      <c r="C397" s="9" t="s">
        <v>1597</v>
      </c>
      <c r="D397" s="9" t="s">
        <v>146</v>
      </c>
      <c r="E397" s="9">
        <v>130</v>
      </c>
      <c r="F397" s="9" t="s">
        <v>36</v>
      </c>
      <c r="G397" s="6">
        <v>38756</v>
      </c>
      <c r="H397" s="10" t="s">
        <v>9</v>
      </c>
      <c r="I397" s="9" t="s">
        <v>10</v>
      </c>
      <c r="J397" s="6">
        <v>43139.432526817131</v>
      </c>
      <c r="K397" s="7">
        <f t="shared" si="6"/>
        <v>43139</v>
      </c>
      <c r="L397" s="40">
        <v>2117</v>
      </c>
      <c r="M397" s="41"/>
      <c r="N397" s="42" t="s">
        <v>1598</v>
      </c>
      <c r="O397" s="1">
        <v>42</v>
      </c>
      <c r="P397" s="1"/>
      <c r="Q397" s="1"/>
      <c r="R397" s="1"/>
      <c r="S397" s="1"/>
      <c r="T397" s="111">
        <v>4201</v>
      </c>
      <c r="U397" s="103"/>
      <c r="V397" s="103"/>
      <c r="W397" s="103"/>
      <c r="X397" s="103"/>
      <c r="Y397" s="6">
        <v>43139.423298877315</v>
      </c>
      <c r="Z397" s="9" t="s">
        <v>1599</v>
      </c>
      <c r="AA397" s="6"/>
    </row>
    <row r="398" spans="1:29" s="9" customFormat="1" x14ac:dyDescent="0.3">
      <c r="A398" s="8">
        <v>397</v>
      </c>
      <c r="B398" s="9">
        <v>201800282</v>
      </c>
      <c r="C398" s="9" t="s">
        <v>249</v>
      </c>
      <c r="D398" s="9" t="s">
        <v>1600</v>
      </c>
      <c r="E398" s="9">
        <v>14</v>
      </c>
      <c r="F398" s="9" t="s">
        <v>271</v>
      </c>
      <c r="G398" s="6" t="s">
        <v>51</v>
      </c>
      <c r="H398" s="10" t="s">
        <v>15</v>
      </c>
      <c r="I398" s="9" t="s">
        <v>16</v>
      </c>
      <c r="J398" s="6">
        <v>43138.708810185184</v>
      </c>
      <c r="K398" s="7">
        <f t="shared" si="6"/>
        <v>43138</v>
      </c>
      <c r="L398" s="40">
        <v>2273</v>
      </c>
      <c r="M398" s="41" t="s">
        <v>1601</v>
      </c>
      <c r="N398" s="42" t="s">
        <v>6455</v>
      </c>
      <c r="O398" s="1">
        <v>3215</v>
      </c>
      <c r="P398" s="1"/>
      <c r="Q398" s="1"/>
      <c r="R398" s="1"/>
      <c r="S398" s="1"/>
      <c r="T398" s="111">
        <v>0</v>
      </c>
      <c r="U398" s="103"/>
      <c r="V398" s="103"/>
      <c r="W398" s="103"/>
      <c r="X398" s="103"/>
      <c r="Y398" s="6">
        <v>43138.692229085646</v>
      </c>
      <c r="Z398" s="9" t="s">
        <v>1602</v>
      </c>
      <c r="AA398" s="6"/>
    </row>
    <row r="399" spans="1:29" s="9" customFormat="1" x14ac:dyDescent="0.3">
      <c r="A399" s="8">
        <v>398</v>
      </c>
      <c r="B399" s="9">
        <v>201800286</v>
      </c>
      <c r="C399" s="9" t="s">
        <v>1603</v>
      </c>
      <c r="D399" s="9" t="s">
        <v>1604</v>
      </c>
      <c r="E399" s="9">
        <v>91</v>
      </c>
      <c r="F399" s="9" t="s">
        <v>636</v>
      </c>
      <c r="G399" s="6">
        <v>39486</v>
      </c>
      <c r="H399" s="10" t="s">
        <v>52</v>
      </c>
      <c r="I399" s="9" t="s">
        <v>53</v>
      </c>
      <c r="J399" s="6">
        <v>43141.489408217596</v>
      </c>
      <c r="K399" s="7">
        <f t="shared" si="6"/>
        <v>43141</v>
      </c>
      <c r="L399" s="40">
        <v>2164</v>
      </c>
      <c r="M399" s="41" t="s">
        <v>1605</v>
      </c>
      <c r="N399" s="42" t="s">
        <v>1606</v>
      </c>
      <c r="O399" s="1">
        <v>22209</v>
      </c>
      <c r="P399" s="1"/>
      <c r="Q399" s="1"/>
      <c r="R399" s="1"/>
      <c r="S399" s="1"/>
      <c r="T399" s="111">
        <v>222</v>
      </c>
      <c r="U399" s="103"/>
      <c r="V399" s="103"/>
      <c r="W399" s="103"/>
      <c r="X399" s="103"/>
      <c r="Y399" s="6">
        <v>43141.489408217596</v>
      </c>
      <c r="Z399" s="9" t="s">
        <v>1607</v>
      </c>
      <c r="AA399" s="6"/>
    </row>
    <row r="400" spans="1:29" s="9" customFormat="1" x14ac:dyDescent="0.3">
      <c r="A400" s="8">
        <v>399</v>
      </c>
      <c r="B400" s="9">
        <v>201800287</v>
      </c>
      <c r="C400" s="9" t="s">
        <v>1608</v>
      </c>
      <c r="D400" s="9" t="s">
        <v>1268</v>
      </c>
      <c r="E400" s="9">
        <v>597</v>
      </c>
      <c r="F400" s="9" t="s">
        <v>792</v>
      </c>
      <c r="G400" s="6">
        <v>41183</v>
      </c>
      <c r="H400" s="10" t="s">
        <v>9</v>
      </c>
      <c r="I400" s="9" t="s">
        <v>10</v>
      </c>
      <c r="J400" s="6">
        <v>43139.641247453706</v>
      </c>
      <c r="K400" s="7">
        <f t="shared" si="6"/>
        <v>43139</v>
      </c>
      <c r="L400" s="40">
        <v>2031</v>
      </c>
      <c r="M400" s="41"/>
      <c r="N400" s="42" t="s">
        <v>1609</v>
      </c>
      <c r="O400" s="1">
        <v>14</v>
      </c>
      <c r="P400" s="1"/>
      <c r="Q400" s="1"/>
      <c r="R400" s="1"/>
      <c r="S400" s="1"/>
      <c r="T400" s="102">
        <v>14</v>
      </c>
      <c r="U400" s="103"/>
      <c r="V400" s="103"/>
      <c r="W400" s="103"/>
      <c r="X400" s="103"/>
      <c r="Y400" s="6">
        <v>43139.614399537037</v>
      </c>
      <c r="Z400" s="9" t="s">
        <v>1610</v>
      </c>
      <c r="AA400" s="6"/>
    </row>
    <row r="401" spans="1:29" s="12" customFormat="1" x14ac:dyDescent="0.3">
      <c r="A401" s="11">
        <v>400</v>
      </c>
      <c r="B401" s="12">
        <v>201800291</v>
      </c>
      <c r="C401" s="12" t="s">
        <v>1611</v>
      </c>
      <c r="D401" s="12" t="s">
        <v>644</v>
      </c>
      <c r="E401" s="12">
        <v>499</v>
      </c>
      <c r="F401" s="12" t="s">
        <v>40</v>
      </c>
      <c r="G401" s="13">
        <v>42921</v>
      </c>
      <c r="H401" s="14" t="s">
        <v>15</v>
      </c>
      <c r="I401" s="12" t="s">
        <v>16</v>
      </c>
      <c r="J401" s="13">
        <v>43150.447708912034</v>
      </c>
      <c r="K401" s="15">
        <f t="shared" si="6"/>
        <v>43150</v>
      </c>
      <c r="L401" s="53" t="s">
        <v>1122</v>
      </c>
      <c r="M401" s="49"/>
      <c r="N401" s="50"/>
      <c r="O401" s="14"/>
      <c r="P401" s="14"/>
      <c r="Q401" s="14"/>
      <c r="R401" s="14"/>
      <c r="S401" s="14"/>
      <c r="T401" s="100"/>
      <c r="U401" s="101"/>
      <c r="V401" s="101"/>
      <c r="W401" s="101"/>
      <c r="X401" s="101"/>
      <c r="Y401" s="13">
        <v>43150.448799687503</v>
      </c>
      <c r="Z401" s="12" t="s">
        <v>1612</v>
      </c>
      <c r="AA401" s="13"/>
    </row>
    <row r="402" spans="1:29" s="9" customFormat="1" x14ac:dyDescent="0.3">
      <c r="A402" s="8">
        <v>401</v>
      </c>
      <c r="B402" s="9">
        <v>201800296</v>
      </c>
      <c r="C402" s="9" t="s">
        <v>1613</v>
      </c>
      <c r="D402" s="9" t="s">
        <v>1614</v>
      </c>
      <c r="E402" s="9">
        <v>119</v>
      </c>
      <c r="F402" s="9" t="s">
        <v>2</v>
      </c>
      <c r="G402" s="6">
        <v>42967</v>
      </c>
      <c r="H402" s="10" t="s">
        <v>15</v>
      </c>
      <c r="I402" s="9" t="s">
        <v>16</v>
      </c>
      <c r="J402" s="6">
        <v>43139.977365312501</v>
      </c>
      <c r="K402" s="7">
        <f t="shared" si="6"/>
        <v>43139</v>
      </c>
      <c r="L402" s="40">
        <v>2046</v>
      </c>
      <c r="M402" s="41"/>
      <c r="N402" s="42" t="s">
        <v>1615</v>
      </c>
      <c r="O402" s="1">
        <v>2503</v>
      </c>
      <c r="P402" s="1"/>
      <c r="Q402" s="1"/>
      <c r="R402" s="1"/>
      <c r="S402" s="1"/>
      <c r="T402" s="111">
        <v>25</v>
      </c>
      <c r="U402" s="103"/>
      <c r="V402" s="103"/>
      <c r="W402" s="103"/>
      <c r="X402" s="103"/>
      <c r="Y402" s="6">
        <v>43139.959256909722</v>
      </c>
      <c r="Z402" s="9" t="s">
        <v>1616</v>
      </c>
      <c r="AA402" s="6"/>
    </row>
    <row r="403" spans="1:29" s="9" customFormat="1" x14ac:dyDescent="0.3">
      <c r="A403" s="8">
        <v>402</v>
      </c>
      <c r="B403" s="9">
        <v>201800297</v>
      </c>
      <c r="C403" s="9" t="s">
        <v>1613</v>
      </c>
      <c r="D403" s="9" t="s">
        <v>1617</v>
      </c>
      <c r="E403" s="9" t="s">
        <v>51</v>
      </c>
      <c r="F403" s="9" t="s">
        <v>51</v>
      </c>
      <c r="G403" s="6">
        <v>42736</v>
      </c>
      <c r="H403" s="10" t="s">
        <v>3</v>
      </c>
      <c r="I403" s="9" t="s">
        <v>4</v>
      </c>
      <c r="J403" s="6">
        <v>43139.963209490743</v>
      </c>
      <c r="K403" s="7">
        <f t="shared" si="6"/>
        <v>43139</v>
      </c>
      <c r="L403" s="40">
        <v>2046</v>
      </c>
      <c r="M403" s="41"/>
      <c r="N403" s="42" t="s">
        <v>1615</v>
      </c>
      <c r="O403" s="1">
        <v>2503</v>
      </c>
      <c r="P403" s="1"/>
      <c r="Q403" s="1"/>
      <c r="R403" s="1"/>
      <c r="S403" s="1"/>
      <c r="T403" s="111">
        <v>25</v>
      </c>
      <c r="U403" s="103"/>
      <c r="V403" s="103"/>
      <c r="W403" s="103"/>
      <c r="X403" s="103"/>
      <c r="Y403" s="6">
        <v>43139.95884309028</v>
      </c>
      <c r="Z403" s="9" t="s">
        <v>1618</v>
      </c>
      <c r="AA403" s="6"/>
    </row>
    <row r="404" spans="1:29" s="12" customFormat="1" x14ac:dyDescent="0.3">
      <c r="A404" s="11">
        <v>403</v>
      </c>
      <c r="B404" s="12">
        <v>201800305</v>
      </c>
      <c r="C404" s="12" t="s">
        <v>1619</v>
      </c>
      <c r="D404" s="12" t="s">
        <v>1620</v>
      </c>
      <c r="E404" s="12">
        <v>598</v>
      </c>
      <c r="F404" s="12" t="s">
        <v>8</v>
      </c>
      <c r="G404" s="13">
        <v>42775</v>
      </c>
      <c r="H404" s="14" t="s">
        <v>15</v>
      </c>
      <c r="I404" s="12" t="s">
        <v>16</v>
      </c>
      <c r="J404" s="13">
        <v>43142.476059490742</v>
      </c>
      <c r="K404" s="15">
        <f t="shared" si="6"/>
        <v>43142</v>
      </c>
      <c r="L404" s="53" t="s">
        <v>1426</v>
      </c>
      <c r="M404" s="49"/>
      <c r="N404" s="50"/>
      <c r="O404" s="14"/>
      <c r="P404" s="14"/>
      <c r="Q404" s="14"/>
      <c r="R404" s="14"/>
      <c r="S404" s="14"/>
      <c r="T404" s="100"/>
      <c r="U404" s="101"/>
      <c r="V404" s="101"/>
      <c r="W404" s="101"/>
      <c r="X404" s="101"/>
      <c r="Y404" s="13">
        <v>43142.464376122683</v>
      </c>
      <c r="Z404" s="12" t="s">
        <v>1621</v>
      </c>
      <c r="AA404" s="13"/>
    </row>
    <row r="405" spans="1:29" s="9" customFormat="1" x14ac:dyDescent="0.3">
      <c r="A405" s="8">
        <v>404</v>
      </c>
      <c r="B405" s="9">
        <v>201800309</v>
      </c>
      <c r="C405" s="9" t="s">
        <v>1622</v>
      </c>
      <c r="D405" s="9" t="s">
        <v>1623</v>
      </c>
      <c r="E405" s="9">
        <v>130</v>
      </c>
      <c r="F405" s="9" t="s">
        <v>36</v>
      </c>
      <c r="G405" s="6">
        <v>39488</v>
      </c>
      <c r="H405" s="10" t="s">
        <v>9</v>
      </c>
      <c r="I405" s="9" t="s">
        <v>10</v>
      </c>
      <c r="J405" s="6">
        <v>43142.640416863425</v>
      </c>
      <c r="K405" s="7">
        <f t="shared" si="6"/>
        <v>43142</v>
      </c>
      <c r="L405" s="40" t="s">
        <v>1624</v>
      </c>
      <c r="M405" s="41"/>
      <c r="N405" s="42" t="s">
        <v>1625</v>
      </c>
      <c r="O405" s="1">
        <v>41</v>
      </c>
      <c r="P405" s="1"/>
      <c r="Q405" s="1"/>
      <c r="R405" s="1"/>
      <c r="S405" s="1"/>
      <c r="T405" s="102">
        <v>41</v>
      </c>
      <c r="U405" s="103"/>
      <c r="V405" s="103"/>
      <c r="W405" s="103"/>
      <c r="X405" s="103"/>
      <c r="Y405" s="6">
        <v>43142.61827230324</v>
      </c>
      <c r="Z405" s="9" t="s">
        <v>1626</v>
      </c>
      <c r="AA405" s="6"/>
    </row>
    <row r="406" spans="1:29" s="9" customFormat="1" x14ac:dyDescent="0.3">
      <c r="A406" s="8">
        <v>405</v>
      </c>
      <c r="B406" s="9">
        <v>201800310</v>
      </c>
      <c r="C406" s="9" t="s">
        <v>1627</v>
      </c>
      <c r="D406" s="9" t="s">
        <v>524</v>
      </c>
      <c r="E406" s="9">
        <v>305</v>
      </c>
      <c r="F406" s="9" t="s">
        <v>225</v>
      </c>
      <c r="G406" s="6">
        <v>36932</v>
      </c>
      <c r="H406" s="10" t="s">
        <v>9</v>
      </c>
      <c r="I406" s="9" t="s">
        <v>10</v>
      </c>
      <c r="J406" s="6">
        <v>43141.410981250003</v>
      </c>
      <c r="K406" s="7">
        <f t="shared" si="6"/>
        <v>43141</v>
      </c>
      <c r="L406" s="40">
        <v>2031</v>
      </c>
      <c r="M406" s="41"/>
      <c r="N406" s="42" t="s">
        <v>1628</v>
      </c>
      <c r="O406" s="1">
        <v>14</v>
      </c>
      <c r="P406" s="1">
        <v>21</v>
      </c>
      <c r="Q406" s="1"/>
      <c r="R406" s="1"/>
      <c r="S406" s="1"/>
      <c r="T406" s="102">
        <v>14</v>
      </c>
      <c r="U406" s="103">
        <v>21</v>
      </c>
      <c r="V406" s="103"/>
      <c r="W406" s="103"/>
      <c r="X406" s="103"/>
      <c r="Y406" s="6">
        <v>43141.386348148146</v>
      </c>
      <c r="Z406" s="9" t="s">
        <v>1629</v>
      </c>
      <c r="AA406" s="6"/>
    </row>
    <row r="407" spans="1:29" s="9" customFormat="1" x14ac:dyDescent="0.3">
      <c r="A407" s="8">
        <v>406</v>
      </c>
      <c r="B407" s="9">
        <v>201800314</v>
      </c>
      <c r="C407" s="9" t="s">
        <v>1630</v>
      </c>
      <c r="D407" s="9" t="s">
        <v>1631</v>
      </c>
      <c r="E407" s="9">
        <v>506</v>
      </c>
      <c r="F407" s="9" t="s">
        <v>1632</v>
      </c>
      <c r="G407" s="6">
        <v>38596</v>
      </c>
      <c r="H407" s="10" t="s">
        <v>9</v>
      </c>
      <c r="I407" s="9" t="s">
        <v>10</v>
      </c>
      <c r="J407" s="6">
        <v>43191.423010381943</v>
      </c>
      <c r="K407" s="7">
        <f t="shared" si="6"/>
        <v>43191</v>
      </c>
      <c r="L407" s="40">
        <v>2070</v>
      </c>
      <c r="M407" s="41"/>
      <c r="N407" s="42" t="s">
        <v>1633</v>
      </c>
      <c r="O407" s="1">
        <v>27</v>
      </c>
      <c r="P407" s="1">
        <v>1</v>
      </c>
      <c r="Q407" s="1">
        <v>28</v>
      </c>
      <c r="R407" s="1"/>
      <c r="S407" s="1"/>
      <c r="T407" s="102">
        <v>27</v>
      </c>
      <c r="U407" s="103">
        <v>1</v>
      </c>
      <c r="V407" s="103">
        <v>28</v>
      </c>
      <c r="W407" s="103"/>
      <c r="X407" s="103"/>
      <c r="Y407" s="6">
        <v>43191.403527395836</v>
      </c>
      <c r="Z407" s="9" t="s">
        <v>1634</v>
      </c>
      <c r="AA407" s="6"/>
    </row>
    <row r="408" spans="1:29" s="9" customFormat="1" x14ac:dyDescent="0.3">
      <c r="A408" s="8">
        <v>407</v>
      </c>
      <c r="B408" s="9">
        <v>201800321</v>
      </c>
      <c r="C408" s="9" t="s">
        <v>1635</v>
      </c>
      <c r="D408" s="9" t="s">
        <v>1636</v>
      </c>
      <c r="E408" s="9">
        <v>499</v>
      </c>
      <c r="F408" s="9" t="s">
        <v>40</v>
      </c>
      <c r="G408" s="6">
        <v>38028</v>
      </c>
      <c r="H408" s="10" t="s">
        <v>15</v>
      </c>
      <c r="I408" s="9" t="s">
        <v>16</v>
      </c>
      <c r="J408" s="6">
        <v>43142.713293171299</v>
      </c>
      <c r="K408" s="7">
        <f t="shared" si="6"/>
        <v>43142</v>
      </c>
      <c r="L408" s="40">
        <v>2126</v>
      </c>
      <c r="M408" s="41" t="s">
        <v>1637</v>
      </c>
      <c r="N408" s="42" t="s">
        <v>1638</v>
      </c>
      <c r="O408" s="1">
        <v>43</v>
      </c>
      <c r="P408" s="1">
        <v>331</v>
      </c>
      <c r="Q408" s="1"/>
      <c r="R408" s="1"/>
      <c r="S408" s="1"/>
      <c r="T408" s="111">
        <v>29</v>
      </c>
      <c r="U408" s="112">
        <v>33</v>
      </c>
      <c r="V408" s="103"/>
      <c r="W408" s="103"/>
      <c r="X408" s="103"/>
      <c r="Y408" s="6">
        <v>43142.286752777778</v>
      </c>
      <c r="Z408" s="9" t="s">
        <v>1639</v>
      </c>
      <c r="AA408" s="6">
        <v>43143.001950381942</v>
      </c>
      <c r="AB408" s="9" t="s">
        <v>656</v>
      </c>
      <c r="AC408" s="9" t="s">
        <v>1577</v>
      </c>
    </row>
    <row r="409" spans="1:29" s="9" customFormat="1" x14ac:dyDescent="0.3">
      <c r="A409" s="8">
        <v>408</v>
      </c>
      <c r="B409" s="9">
        <v>201800323</v>
      </c>
      <c r="C409" s="9" t="s">
        <v>1640</v>
      </c>
      <c r="D409" s="9" t="s">
        <v>711</v>
      </c>
      <c r="E409" s="9">
        <v>599</v>
      </c>
      <c r="F409" s="9" t="s">
        <v>40</v>
      </c>
      <c r="G409" s="6">
        <v>42107</v>
      </c>
      <c r="H409" s="10" t="s">
        <v>15</v>
      </c>
      <c r="I409" s="9" t="s">
        <v>16</v>
      </c>
      <c r="J409" s="6">
        <v>43142.705365196758</v>
      </c>
      <c r="K409" s="7">
        <f t="shared" si="6"/>
        <v>43142</v>
      </c>
      <c r="L409" s="40">
        <v>2090</v>
      </c>
      <c r="M409" s="41" t="s">
        <v>1641</v>
      </c>
      <c r="N409" s="42" t="s">
        <v>1642</v>
      </c>
      <c r="O409" s="1">
        <v>21</v>
      </c>
      <c r="P409" s="1">
        <v>62</v>
      </c>
      <c r="Q409" s="1"/>
      <c r="R409" s="1"/>
      <c r="S409" s="1"/>
      <c r="T409" s="102">
        <v>21</v>
      </c>
      <c r="U409" s="103">
        <v>62</v>
      </c>
      <c r="V409" s="103"/>
      <c r="W409" s="103"/>
      <c r="X409" s="103"/>
      <c r="Y409" s="6">
        <v>43142.622751469906</v>
      </c>
      <c r="Z409" s="9" t="s">
        <v>1643</v>
      </c>
      <c r="AA409" s="6">
        <v>43142.889862187498</v>
      </c>
      <c r="AB409" s="9" t="s">
        <v>726</v>
      </c>
      <c r="AC409" s="9" t="s">
        <v>1033</v>
      </c>
    </row>
    <row r="410" spans="1:29" s="9" customFormat="1" x14ac:dyDescent="0.3">
      <c r="A410" s="8">
        <v>409</v>
      </c>
      <c r="B410" s="9">
        <v>201800328</v>
      </c>
      <c r="C410" s="9" t="s">
        <v>1644</v>
      </c>
      <c r="D410" s="9" t="s">
        <v>1302</v>
      </c>
      <c r="E410" s="9">
        <v>499</v>
      </c>
      <c r="F410" s="9" t="s">
        <v>40</v>
      </c>
      <c r="G410" s="6">
        <v>41091</v>
      </c>
      <c r="H410" s="10" t="s">
        <v>52</v>
      </c>
      <c r="I410" s="9" t="s">
        <v>53</v>
      </c>
      <c r="J410" s="6">
        <v>43148.707758298609</v>
      </c>
      <c r="K410" s="7">
        <f t="shared" si="6"/>
        <v>43148</v>
      </c>
      <c r="L410" s="40">
        <v>2131</v>
      </c>
      <c r="M410" s="41"/>
      <c r="N410" s="42" t="s">
        <v>1645</v>
      </c>
      <c r="O410" s="1">
        <v>40</v>
      </c>
      <c r="P410" s="1"/>
      <c r="Q410" s="1"/>
      <c r="R410" s="1"/>
      <c r="S410" s="1"/>
      <c r="T410" s="102">
        <v>40</v>
      </c>
      <c r="U410" s="103"/>
      <c r="V410" s="103"/>
      <c r="W410" s="103"/>
      <c r="X410" s="103"/>
      <c r="Y410" s="6">
        <v>43148.588528738423</v>
      </c>
      <c r="Z410" s="9" t="s">
        <v>1646</v>
      </c>
      <c r="AA410" s="6"/>
    </row>
    <row r="411" spans="1:29" s="12" customFormat="1" x14ac:dyDescent="0.3">
      <c r="A411" s="11">
        <v>410</v>
      </c>
      <c r="B411" s="12">
        <v>201800338</v>
      </c>
      <c r="C411" s="12" t="s">
        <v>1647</v>
      </c>
      <c r="D411" s="12" t="s">
        <v>1648</v>
      </c>
      <c r="E411" s="12">
        <v>309</v>
      </c>
      <c r="F411" s="12" t="s">
        <v>691</v>
      </c>
      <c r="G411" s="13">
        <v>43029</v>
      </c>
      <c r="H411" s="14" t="s">
        <v>15</v>
      </c>
      <c r="I411" s="12" t="s">
        <v>16</v>
      </c>
      <c r="J411" s="13">
        <v>43252.491961886575</v>
      </c>
      <c r="K411" s="15">
        <f t="shared" si="6"/>
        <v>43252</v>
      </c>
      <c r="L411" s="53" t="s">
        <v>1426</v>
      </c>
      <c r="M411" s="49"/>
      <c r="N411" s="50"/>
      <c r="O411" s="14"/>
      <c r="P411" s="14"/>
      <c r="Q411" s="14"/>
      <c r="R411" s="14"/>
      <c r="S411" s="14"/>
      <c r="T411" s="100"/>
      <c r="U411" s="101"/>
      <c r="V411" s="101"/>
      <c r="W411" s="101"/>
      <c r="X411" s="101"/>
      <c r="Y411" s="13">
        <v>43252.491961886575</v>
      </c>
      <c r="Z411" s="12" t="s">
        <v>1649</v>
      </c>
      <c r="AA411" s="13"/>
    </row>
    <row r="412" spans="1:29" s="9" customFormat="1" x14ac:dyDescent="0.3">
      <c r="A412" s="8">
        <v>411</v>
      </c>
      <c r="B412" s="9">
        <v>201800343</v>
      </c>
      <c r="C412" s="9" t="s">
        <v>1650</v>
      </c>
      <c r="D412" s="9" t="s">
        <v>1651</v>
      </c>
      <c r="E412" s="9">
        <v>598</v>
      </c>
      <c r="F412" s="9" t="s">
        <v>8</v>
      </c>
      <c r="G412" s="6">
        <v>42144</v>
      </c>
      <c r="H412" s="10" t="s">
        <v>9</v>
      </c>
      <c r="I412" s="9" t="s">
        <v>10</v>
      </c>
      <c r="J412" s="6">
        <v>43145.514312500003</v>
      </c>
      <c r="K412" s="7">
        <f t="shared" si="6"/>
        <v>43145</v>
      </c>
      <c r="L412" s="40">
        <v>2095</v>
      </c>
      <c r="M412" s="41"/>
      <c r="N412" s="42" t="s">
        <v>1652</v>
      </c>
      <c r="O412" s="1">
        <v>8</v>
      </c>
      <c r="P412" s="1"/>
      <c r="Q412" s="1"/>
      <c r="R412" s="1"/>
      <c r="S412" s="1"/>
      <c r="T412" s="102">
        <v>8</v>
      </c>
      <c r="U412" s="103"/>
      <c r="V412" s="103"/>
      <c r="W412" s="103"/>
      <c r="X412" s="103"/>
      <c r="Y412" s="6">
        <v>43145.51042175926</v>
      </c>
      <c r="Z412" s="9" t="s">
        <v>1653</v>
      </c>
      <c r="AA412" s="6"/>
    </row>
    <row r="413" spans="1:29" s="9" customFormat="1" x14ac:dyDescent="0.3">
      <c r="A413" s="8">
        <v>412</v>
      </c>
      <c r="B413" s="9">
        <v>201800346</v>
      </c>
      <c r="C413" s="9" t="s">
        <v>1654</v>
      </c>
      <c r="D413" s="9" t="s">
        <v>1655</v>
      </c>
      <c r="E413" s="9">
        <v>119</v>
      </c>
      <c r="F413" s="9" t="s">
        <v>2</v>
      </c>
      <c r="G413" s="6">
        <v>37728</v>
      </c>
      <c r="H413" s="10" t="s">
        <v>15</v>
      </c>
      <c r="I413" s="9" t="s">
        <v>16</v>
      </c>
      <c r="J413" s="6">
        <v>43150.48640559028</v>
      </c>
      <c r="K413" s="7">
        <f t="shared" si="6"/>
        <v>43150</v>
      </c>
      <c r="L413" s="40">
        <v>2034</v>
      </c>
      <c r="M413" s="41"/>
      <c r="N413" s="42" t="s">
        <v>1656</v>
      </c>
      <c r="O413" s="1">
        <v>6</v>
      </c>
      <c r="P413" s="1">
        <v>39</v>
      </c>
      <c r="Q413" s="1"/>
      <c r="R413" s="1"/>
      <c r="S413" s="1"/>
      <c r="T413" s="102">
        <v>6</v>
      </c>
      <c r="U413" s="103">
        <v>39</v>
      </c>
      <c r="V413" s="103"/>
      <c r="W413" s="103"/>
      <c r="X413" s="103"/>
      <c r="Y413" s="6">
        <v>43150.484682407405</v>
      </c>
      <c r="Z413" s="9" t="s">
        <v>1657</v>
      </c>
      <c r="AA413" s="6"/>
    </row>
    <row r="414" spans="1:29" s="9" customFormat="1" x14ac:dyDescent="0.3">
      <c r="A414" s="8">
        <v>413</v>
      </c>
      <c r="B414" s="9">
        <v>201800354</v>
      </c>
      <c r="C414" s="9" t="s">
        <v>1658</v>
      </c>
      <c r="D414" s="9" t="s">
        <v>1659</v>
      </c>
      <c r="E414" s="9">
        <v>536</v>
      </c>
      <c r="F414" s="9" t="s">
        <v>1483</v>
      </c>
      <c r="G414" s="6">
        <v>41761</v>
      </c>
      <c r="H414" s="10" t="s">
        <v>15</v>
      </c>
      <c r="I414" s="9" t="s">
        <v>16</v>
      </c>
      <c r="J414" s="6">
        <v>43268.680147766201</v>
      </c>
      <c r="K414" s="7">
        <f t="shared" si="6"/>
        <v>43268</v>
      </c>
      <c r="L414" s="40">
        <v>2043</v>
      </c>
      <c r="M414" s="41"/>
      <c r="N414" s="42" t="s">
        <v>1660</v>
      </c>
      <c r="O414" s="1">
        <v>2</v>
      </c>
      <c r="P414" s="1">
        <v>21</v>
      </c>
      <c r="Q414" s="1"/>
      <c r="R414" s="1"/>
      <c r="S414" s="1"/>
      <c r="T414" s="102">
        <v>2</v>
      </c>
      <c r="U414" s="103">
        <v>21</v>
      </c>
      <c r="V414" s="103"/>
      <c r="W414" s="103"/>
      <c r="X414" s="103"/>
      <c r="Y414" s="6">
        <v>43268.655284490742</v>
      </c>
      <c r="Z414" s="9" t="s">
        <v>1661</v>
      </c>
      <c r="AA414" s="6"/>
    </row>
    <row r="415" spans="1:29" s="9" customFormat="1" x14ac:dyDescent="0.3">
      <c r="A415" s="8">
        <v>414</v>
      </c>
      <c r="B415" s="9">
        <v>201800356</v>
      </c>
      <c r="C415" s="9" t="s">
        <v>1662</v>
      </c>
      <c r="D415" s="9" t="s">
        <v>1663</v>
      </c>
      <c r="E415" s="9">
        <v>123</v>
      </c>
      <c r="F415" s="9" t="s">
        <v>28</v>
      </c>
      <c r="G415" s="6">
        <v>39356</v>
      </c>
      <c r="H415" s="10" t="s">
        <v>9</v>
      </c>
      <c r="I415" s="9" t="s">
        <v>10</v>
      </c>
      <c r="J415" s="6">
        <v>43229.626490162038</v>
      </c>
      <c r="K415" s="7">
        <f t="shared" si="6"/>
        <v>43229</v>
      </c>
      <c r="L415" s="40">
        <v>2242</v>
      </c>
      <c r="M415" s="41"/>
      <c r="N415" s="42" t="s">
        <v>1664</v>
      </c>
      <c r="O415" s="1">
        <v>108</v>
      </c>
      <c r="P415" s="1"/>
      <c r="Q415" s="1"/>
      <c r="R415" s="1"/>
      <c r="S415" s="1"/>
      <c r="T415" s="111">
        <v>1101</v>
      </c>
      <c r="U415" s="103"/>
      <c r="V415" s="103"/>
      <c r="W415" s="103"/>
      <c r="X415" s="103"/>
      <c r="Y415" s="6">
        <v>43229.626304942132</v>
      </c>
      <c r="Z415" s="9" t="s">
        <v>1665</v>
      </c>
      <c r="AA415" s="6"/>
    </row>
    <row r="416" spans="1:29" s="9" customFormat="1" x14ac:dyDescent="0.3">
      <c r="A416" s="8">
        <v>415</v>
      </c>
      <c r="B416" s="9">
        <v>201800357</v>
      </c>
      <c r="C416" s="9" t="s">
        <v>1666</v>
      </c>
      <c r="D416" s="9" t="s">
        <v>179</v>
      </c>
      <c r="E416" s="9">
        <v>128</v>
      </c>
      <c r="F416" s="9" t="s">
        <v>242</v>
      </c>
      <c r="G416" s="6">
        <v>43061</v>
      </c>
      <c r="H416" s="10" t="s">
        <v>52</v>
      </c>
      <c r="I416" s="9" t="s">
        <v>53</v>
      </c>
      <c r="J416" s="6">
        <v>43149.845692592593</v>
      </c>
      <c r="K416" s="7">
        <f t="shared" si="6"/>
        <v>43149</v>
      </c>
      <c r="L416" s="40">
        <v>2263</v>
      </c>
      <c r="M416" s="41" t="s">
        <v>1667</v>
      </c>
      <c r="N416" s="42" t="s">
        <v>1668</v>
      </c>
      <c r="O416" s="1">
        <v>42</v>
      </c>
      <c r="P416" s="1">
        <v>1</v>
      </c>
      <c r="Q416" s="1"/>
      <c r="R416" s="1"/>
      <c r="S416" s="1"/>
      <c r="T416" s="102">
        <v>42</v>
      </c>
      <c r="U416" s="103">
        <v>1</v>
      </c>
      <c r="V416" s="103"/>
      <c r="W416" s="103"/>
      <c r="X416" s="103"/>
      <c r="Y416" s="6">
        <v>43149.903403935183</v>
      </c>
      <c r="Z416" s="9" t="s">
        <v>1669</v>
      </c>
      <c r="AA416" s="6"/>
    </row>
    <row r="417" spans="1:29" s="9" customFormat="1" x14ac:dyDescent="0.3">
      <c r="A417" s="8">
        <v>416</v>
      </c>
      <c r="B417" s="9">
        <v>201800358</v>
      </c>
      <c r="C417" s="9" t="s">
        <v>595</v>
      </c>
      <c r="D417" s="9" t="s">
        <v>1670</v>
      </c>
      <c r="E417" s="9">
        <v>598</v>
      </c>
      <c r="F417" s="9" t="s">
        <v>8</v>
      </c>
      <c r="G417" s="6">
        <v>42050</v>
      </c>
      <c r="H417" s="10" t="s">
        <v>9</v>
      </c>
      <c r="I417" s="9" t="s">
        <v>10</v>
      </c>
      <c r="J417" s="6">
        <v>43146.695861956017</v>
      </c>
      <c r="K417" s="7">
        <f t="shared" si="6"/>
        <v>43146</v>
      </c>
      <c r="L417" s="40">
        <v>2178</v>
      </c>
      <c r="M417" s="41" t="s">
        <v>1671</v>
      </c>
      <c r="N417" s="42" t="s">
        <v>1672</v>
      </c>
      <c r="O417" s="1">
        <v>31</v>
      </c>
      <c r="P417" s="1"/>
      <c r="Q417" s="1"/>
      <c r="R417" s="1"/>
      <c r="S417" s="1"/>
      <c r="T417" s="102">
        <v>31</v>
      </c>
      <c r="U417" s="103"/>
      <c r="V417" s="103"/>
      <c r="W417" s="103"/>
      <c r="X417" s="103"/>
      <c r="Y417" s="6">
        <v>43146.695861956017</v>
      </c>
      <c r="Z417" s="9" t="s">
        <v>1673</v>
      </c>
      <c r="AA417" s="6"/>
    </row>
    <row r="418" spans="1:29" s="9" customFormat="1" x14ac:dyDescent="0.3">
      <c r="A418" s="8">
        <v>417</v>
      </c>
      <c r="B418" s="9">
        <v>201800362</v>
      </c>
      <c r="C418" s="9" t="s">
        <v>1674</v>
      </c>
      <c r="D418" s="9" t="s">
        <v>1675</v>
      </c>
      <c r="E418" s="9">
        <v>128</v>
      </c>
      <c r="F418" s="9" t="s">
        <v>242</v>
      </c>
      <c r="G418" s="6">
        <v>40591</v>
      </c>
      <c r="H418" s="10" t="s">
        <v>52</v>
      </c>
      <c r="I418" s="9" t="s">
        <v>53</v>
      </c>
      <c r="J418" s="6">
        <v>43148.61562045139</v>
      </c>
      <c r="K418" s="7">
        <f t="shared" si="6"/>
        <v>43148</v>
      </c>
      <c r="L418" s="40">
        <v>2255</v>
      </c>
      <c r="M418" s="41"/>
      <c r="N418" s="42" t="s">
        <v>1676</v>
      </c>
      <c r="O418" s="1">
        <v>2503</v>
      </c>
      <c r="P418" s="1"/>
      <c r="Q418" s="1"/>
      <c r="R418" s="1"/>
      <c r="S418" s="1"/>
      <c r="T418" s="111">
        <v>25</v>
      </c>
      <c r="U418" s="103"/>
      <c r="V418" s="103"/>
      <c r="W418" s="103"/>
      <c r="X418" s="103"/>
      <c r="Y418" s="6">
        <v>43148.566163194446</v>
      </c>
      <c r="Z418" s="9" t="s">
        <v>1677</v>
      </c>
      <c r="AA418" s="6"/>
    </row>
    <row r="419" spans="1:29" s="12" customFormat="1" x14ac:dyDescent="0.3">
      <c r="A419" s="11">
        <v>418</v>
      </c>
      <c r="B419" s="12">
        <v>201800368</v>
      </c>
      <c r="C419" s="12" t="s">
        <v>1678</v>
      </c>
      <c r="D419" s="12" t="s">
        <v>1679</v>
      </c>
      <c r="E419" s="12">
        <v>516</v>
      </c>
      <c r="F419" s="12" t="s">
        <v>939</v>
      </c>
      <c r="G419" s="13">
        <v>42843</v>
      </c>
      <c r="H419" s="14" t="s">
        <v>9</v>
      </c>
      <c r="I419" s="12" t="s">
        <v>10</v>
      </c>
      <c r="J419" s="13">
        <v>43169.436302465278</v>
      </c>
      <c r="K419" s="15">
        <f t="shared" si="6"/>
        <v>43169</v>
      </c>
      <c r="L419" s="53" t="s">
        <v>1426</v>
      </c>
      <c r="M419" s="49"/>
      <c r="N419" s="50"/>
      <c r="O419" s="14"/>
      <c r="P419" s="14"/>
      <c r="Q419" s="14"/>
      <c r="R419" s="14"/>
      <c r="S419" s="14"/>
      <c r="T419" s="100"/>
      <c r="U419" s="101"/>
      <c r="V419" s="101"/>
      <c r="W419" s="101"/>
      <c r="X419" s="101"/>
      <c r="Y419" s="13">
        <v>43169.42282511574</v>
      </c>
      <c r="Z419" s="12" t="s">
        <v>1680</v>
      </c>
      <c r="AA419" s="13"/>
    </row>
    <row r="420" spans="1:29" s="12" customFormat="1" x14ac:dyDescent="0.3">
      <c r="A420" s="11">
        <v>419</v>
      </c>
      <c r="B420" s="12">
        <v>201800374</v>
      </c>
      <c r="C420" s="12" t="s">
        <v>1681</v>
      </c>
      <c r="D420" s="12" t="s">
        <v>1682</v>
      </c>
      <c r="E420" s="12">
        <v>597</v>
      </c>
      <c r="F420" s="12" t="s">
        <v>792</v>
      </c>
      <c r="G420" s="13">
        <v>42441</v>
      </c>
      <c r="H420" s="14" t="s">
        <v>9</v>
      </c>
      <c r="I420" s="12" t="s">
        <v>10</v>
      </c>
      <c r="J420" s="13">
        <v>43151.442633136576</v>
      </c>
      <c r="K420" s="15">
        <f t="shared" si="6"/>
        <v>43151</v>
      </c>
      <c r="L420" s="53" t="s">
        <v>1426</v>
      </c>
      <c r="M420" s="49"/>
      <c r="N420" s="50"/>
      <c r="O420" s="14"/>
      <c r="P420" s="14"/>
      <c r="Q420" s="14"/>
      <c r="R420" s="14"/>
      <c r="S420" s="14"/>
      <c r="T420" s="100"/>
      <c r="U420" s="101"/>
      <c r="V420" s="101"/>
      <c r="W420" s="101"/>
      <c r="X420" s="101"/>
      <c r="Y420" s="13">
        <v>43151.422235798615</v>
      </c>
      <c r="Z420" s="12" t="s">
        <v>1683</v>
      </c>
      <c r="AA420" s="13"/>
    </row>
    <row r="421" spans="1:29" s="9" customFormat="1" x14ac:dyDescent="0.3">
      <c r="A421" s="8">
        <v>420</v>
      </c>
      <c r="B421" s="9">
        <v>201800383</v>
      </c>
      <c r="C421" s="9" t="s">
        <v>1684</v>
      </c>
      <c r="D421" s="9" t="s">
        <v>1685</v>
      </c>
      <c r="E421" s="9">
        <v>119</v>
      </c>
      <c r="F421" s="9" t="s">
        <v>2</v>
      </c>
      <c r="G421" s="6">
        <v>41324</v>
      </c>
      <c r="H421" s="10" t="s">
        <v>15</v>
      </c>
      <c r="I421" s="9" t="s">
        <v>16</v>
      </c>
      <c r="J421" s="6">
        <v>43150.866845289354</v>
      </c>
      <c r="K421" s="7">
        <f t="shared" si="6"/>
        <v>43150</v>
      </c>
      <c r="L421" s="40">
        <v>2126</v>
      </c>
      <c r="M421" s="41"/>
      <c r="N421" s="42" t="s">
        <v>1686</v>
      </c>
      <c r="O421" s="1">
        <v>331</v>
      </c>
      <c r="P421" s="1">
        <v>43</v>
      </c>
      <c r="Q421" s="1"/>
      <c r="R421" s="1"/>
      <c r="S421" s="1"/>
      <c r="T421" s="111">
        <v>33</v>
      </c>
      <c r="U421" s="112">
        <v>29</v>
      </c>
      <c r="V421" s="103"/>
      <c r="W421" s="103"/>
      <c r="X421" s="103"/>
      <c r="Y421" s="6">
        <v>43150.866845289354</v>
      </c>
      <c r="Z421" s="9" t="s">
        <v>1687</v>
      </c>
      <c r="AA421" s="6"/>
    </row>
    <row r="422" spans="1:29" s="9" customFormat="1" x14ac:dyDescent="0.3">
      <c r="A422" s="8">
        <v>421</v>
      </c>
      <c r="B422" s="9">
        <v>201800387</v>
      </c>
      <c r="C422" s="9" t="s">
        <v>1688</v>
      </c>
      <c r="D422" s="9" t="s">
        <v>1689</v>
      </c>
      <c r="E422" s="9">
        <v>499</v>
      </c>
      <c r="F422" s="9" t="s">
        <v>40</v>
      </c>
      <c r="G422" s="6">
        <v>38403</v>
      </c>
      <c r="H422" s="10" t="s">
        <v>15</v>
      </c>
      <c r="I422" s="9" t="s">
        <v>16</v>
      </c>
      <c r="J422" s="6">
        <v>43169.618088391202</v>
      </c>
      <c r="K422" s="7">
        <f t="shared" si="6"/>
        <v>43169</v>
      </c>
      <c r="L422" s="40">
        <v>2001</v>
      </c>
      <c r="M422" s="41" t="s">
        <v>1421</v>
      </c>
      <c r="N422" s="42" t="s">
        <v>1691</v>
      </c>
      <c r="O422" s="1"/>
      <c r="P422" s="1"/>
      <c r="Q422" s="1"/>
      <c r="R422" s="1"/>
      <c r="S422" s="1"/>
      <c r="T422" s="102"/>
      <c r="U422" s="103"/>
      <c r="V422" s="103"/>
      <c r="W422" s="103"/>
      <c r="X422" s="103"/>
      <c r="Y422" s="6">
        <v>43169.603387071758</v>
      </c>
      <c r="Z422" s="9" t="s">
        <v>1692</v>
      </c>
      <c r="AA422" s="6">
        <v>43169.797314432872</v>
      </c>
      <c r="AB422" s="9" t="s">
        <v>262</v>
      </c>
      <c r="AC422" s="9" t="s">
        <v>1690</v>
      </c>
    </row>
    <row r="423" spans="1:29" s="9" customFormat="1" x14ac:dyDescent="0.3">
      <c r="A423" s="8">
        <v>422</v>
      </c>
      <c r="B423" s="9">
        <v>201800388</v>
      </c>
      <c r="C423" s="9" t="s">
        <v>1693</v>
      </c>
      <c r="D423" s="9" t="s">
        <v>277</v>
      </c>
      <c r="E423" s="9">
        <v>598</v>
      </c>
      <c r="F423" s="9" t="s">
        <v>8</v>
      </c>
      <c r="G423" s="6">
        <v>40594</v>
      </c>
      <c r="H423" s="10" t="s">
        <v>15</v>
      </c>
      <c r="I423" s="9" t="s">
        <v>16</v>
      </c>
      <c r="J423" s="6">
        <v>43151.597736574076</v>
      </c>
      <c r="K423" s="7">
        <f t="shared" si="6"/>
        <v>43151</v>
      </c>
      <c r="L423" s="40">
        <v>2043</v>
      </c>
      <c r="M423" s="41"/>
      <c r="N423" s="42" t="s">
        <v>1694</v>
      </c>
      <c r="O423" s="1">
        <v>1</v>
      </c>
      <c r="P423" s="1">
        <v>2</v>
      </c>
      <c r="Q423" s="1">
        <v>21</v>
      </c>
      <c r="R423" s="1"/>
      <c r="S423" s="1"/>
      <c r="T423" s="102">
        <v>1</v>
      </c>
      <c r="U423" s="103">
        <v>2</v>
      </c>
      <c r="V423" s="103">
        <v>21</v>
      </c>
      <c r="W423" s="103"/>
      <c r="X423" s="103"/>
      <c r="Y423" s="6">
        <v>43151.576642476852</v>
      </c>
      <c r="Z423" s="9" t="s">
        <v>1695</v>
      </c>
      <c r="AA423" s="6"/>
    </row>
    <row r="424" spans="1:29" s="9" customFormat="1" x14ac:dyDescent="0.3">
      <c r="A424" s="8">
        <v>423</v>
      </c>
      <c r="B424" s="9">
        <v>201800389</v>
      </c>
      <c r="C424" s="9" t="s">
        <v>1696</v>
      </c>
      <c r="D424" s="9" t="s">
        <v>27</v>
      </c>
      <c r="E424" s="9">
        <v>598</v>
      </c>
      <c r="F424" s="9" t="s">
        <v>8</v>
      </c>
      <c r="G424" s="6">
        <v>42845</v>
      </c>
      <c r="H424" s="10" t="s">
        <v>9</v>
      </c>
      <c r="I424" s="9" t="s">
        <v>10</v>
      </c>
      <c r="J424" s="6">
        <v>43151.691677395836</v>
      </c>
      <c r="K424" s="7">
        <f t="shared" si="6"/>
        <v>43151</v>
      </c>
      <c r="L424" s="40">
        <v>2194</v>
      </c>
      <c r="M424" s="41" t="s">
        <v>1697</v>
      </c>
      <c r="N424" s="42" t="s">
        <v>1698</v>
      </c>
      <c r="O424" s="1">
        <v>23</v>
      </c>
      <c r="P424" s="1"/>
      <c r="Q424" s="1"/>
      <c r="R424" s="1"/>
      <c r="S424" s="1"/>
      <c r="T424" s="102">
        <v>23</v>
      </c>
      <c r="U424" s="103"/>
      <c r="V424" s="103"/>
      <c r="W424" s="103"/>
      <c r="X424" s="103"/>
      <c r="Y424" s="6">
        <v>43151.61478290509</v>
      </c>
      <c r="Z424" s="9" t="s">
        <v>1699</v>
      </c>
      <c r="AA424" s="6"/>
    </row>
    <row r="425" spans="1:29" s="9" customFormat="1" x14ac:dyDescent="0.3">
      <c r="A425" s="8">
        <v>424</v>
      </c>
      <c r="B425" s="9">
        <v>201800391</v>
      </c>
      <c r="C425" s="9" t="s">
        <v>1700</v>
      </c>
      <c r="D425" s="9" t="s">
        <v>1701</v>
      </c>
      <c r="E425" s="9">
        <v>304</v>
      </c>
      <c r="F425" s="9" t="s">
        <v>126</v>
      </c>
      <c r="G425" s="6">
        <v>41206</v>
      </c>
      <c r="H425" s="10" t="s">
        <v>15</v>
      </c>
      <c r="I425" s="9" t="s">
        <v>16</v>
      </c>
      <c r="J425" s="6">
        <v>43157.473429166668</v>
      </c>
      <c r="K425" s="7">
        <f t="shared" si="6"/>
        <v>43157</v>
      </c>
      <c r="L425" s="40">
        <v>2170</v>
      </c>
      <c r="M425" s="41"/>
      <c r="N425" s="42" t="s">
        <v>1702</v>
      </c>
      <c r="O425" s="1">
        <v>37</v>
      </c>
      <c r="P425" s="1"/>
      <c r="Q425" s="1"/>
      <c r="R425" s="1"/>
      <c r="S425" s="1"/>
      <c r="T425" s="102">
        <v>37</v>
      </c>
      <c r="U425" s="103"/>
      <c r="V425" s="103"/>
      <c r="W425" s="103"/>
      <c r="X425" s="103"/>
      <c r="Y425" s="6">
        <v>43157.465048148151</v>
      </c>
      <c r="Z425" s="9" t="s">
        <v>1703</v>
      </c>
      <c r="AA425" s="6"/>
    </row>
    <row r="426" spans="1:29" s="9" customFormat="1" x14ac:dyDescent="0.3">
      <c r="A426" s="8">
        <v>425</v>
      </c>
      <c r="B426" s="9">
        <v>201800393</v>
      </c>
      <c r="C426" s="9" t="s">
        <v>1704</v>
      </c>
      <c r="D426" s="9" t="s">
        <v>514</v>
      </c>
      <c r="E426" s="9">
        <v>130</v>
      </c>
      <c r="F426" s="9" t="s">
        <v>36</v>
      </c>
      <c r="G426" s="6">
        <v>38768</v>
      </c>
      <c r="H426" s="10" t="s">
        <v>15</v>
      </c>
      <c r="I426" s="9" t="s">
        <v>16</v>
      </c>
      <c r="J426" s="6">
        <v>43169.45400957176</v>
      </c>
      <c r="K426" s="7">
        <f t="shared" si="6"/>
        <v>43169</v>
      </c>
      <c r="L426" s="40">
        <v>2001</v>
      </c>
      <c r="M426" s="41"/>
      <c r="N426" s="42" t="s">
        <v>1705</v>
      </c>
      <c r="O426" s="1">
        <v>16</v>
      </c>
      <c r="P426" s="1"/>
      <c r="Q426" s="1"/>
      <c r="R426" s="1"/>
      <c r="S426" s="1"/>
      <c r="T426" s="111">
        <v>1601</v>
      </c>
      <c r="U426" s="103"/>
      <c r="V426" s="103"/>
      <c r="W426" s="103"/>
      <c r="X426" s="103"/>
      <c r="Y426" s="6">
        <v>43169.443141435186</v>
      </c>
      <c r="Z426" s="9" t="s">
        <v>1706</v>
      </c>
      <c r="AA426" s="6"/>
    </row>
    <row r="427" spans="1:29" s="9" customFormat="1" x14ac:dyDescent="0.3">
      <c r="A427" s="8">
        <v>426</v>
      </c>
      <c r="B427" s="9">
        <v>201800396</v>
      </c>
      <c r="C427" s="9" t="s">
        <v>1707</v>
      </c>
      <c r="D427" s="9" t="s">
        <v>718</v>
      </c>
      <c r="E427" s="9">
        <v>599</v>
      </c>
      <c r="F427" s="9" t="s">
        <v>40</v>
      </c>
      <c r="G427" s="6">
        <v>42857</v>
      </c>
      <c r="H427" s="10" t="s">
        <v>9</v>
      </c>
      <c r="I427" s="9" t="s">
        <v>10</v>
      </c>
      <c r="J427" s="6">
        <v>43152.637343171293</v>
      </c>
      <c r="K427" s="7">
        <f t="shared" si="6"/>
        <v>43152</v>
      </c>
      <c r="L427" s="40">
        <v>2180</v>
      </c>
      <c r="M427" s="41"/>
      <c r="N427" s="42" t="s">
        <v>1708</v>
      </c>
      <c r="O427" s="1">
        <v>37</v>
      </c>
      <c r="P427" s="1">
        <v>6</v>
      </c>
      <c r="Q427" s="1"/>
      <c r="R427" s="1"/>
      <c r="S427" s="1"/>
      <c r="T427" s="102">
        <v>37</v>
      </c>
      <c r="U427" s="103">
        <v>6</v>
      </c>
      <c r="V427" s="103"/>
      <c r="W427" s="103"/>
      <c r="X427" s="103"/>
      <c r="Y427" s="6">
        <v>43152.627482442127</v>
      </c>
      <c r="Z427" s="9" t="s">
        <v>1709</v>
      </c>
      <c r="AA427" s="6"/>
    </row>
    <row r="428" spans="1:29" s="9" customFormat="1" x14ac:dyDescent="0.3">
      <c r="A428" s="8">
        <v>427</v>
      </c>
      <c r="B428" s="9">
        <v>201800403</v>
      </c>
      <c r="C428" s="9" t="s">
        <v>1710</v>
      </c>
      <c r="D428" s="9" t="s">
        <v>82</v>
      </c>
      <c r="E428" s="9">
        <v>126</v>
      </c>
      <c r="F428" s="9" t="s">
        <v>64</v>
      </c>
      <c r="G428" s="6">
        <v>39135</v>
      </c>
      <c r="H428" s="10" t="s">
        <v>15</v>
      </c>
      <c r="I428" s="9" t="s">
        <v>16</v>
      </c>
      <c r="J428" s="6">
        <v>43163.720048298608</v>
      </c>
      <c r="K428" s="7">
        <f t="shared" si="6"/>
        <v>43163</v>
      </c>
      <c r="L428" s="40">
        <v>2215</v>
      </c>
      <c r="M428" s="41"/>
      <c r="N428" s="42" t="s">
        <v>1711</v>
      </c>
      <c r="O428" s="1">
        <v>22115</v>
      </c>
      <c r="P428" s="1"/>
      <c r="Q428" s="1"/>
      <c r="R428" s="1"/>
      <c r="S428" s="1"/>
      <c r="T428" s="111">
        <v>221</v>
      </c>
      <c r="U428" s="103"/>
      <c r="V428" s="103"/>
      <c r="W428" s="103"/>
      <c r="X428" s="103"/>
      <c r="Y428" s="6">
        <v>43163.567786956017</v>
      </c>
      <c r="Z428" s="9" t="s">
        <v>1712</v>
      </c>
      <c r="AA428" s="6"/>
    </row>
    <row r="429" spans="1:29" s="9" customFormat="1" x14ac:dyDescent="0.3">
      <c r="A429" s="8">
        <v>428</v>
      </c>
      <c r="B429" s="9">
        <v>201800405</v>
      </c>
      <c r="C429" s="9" t="s">
        <v>1713</v>
      </c>
      <c r="D429" s="9" t="s">
        <v>1498</v>
      </c>
      <c r="E429" s="9">
        <v>127</v>
      </c>
      <c r="F429" s="9" t="s">
        <v>47</v>
      </c>
      <c r="G429" s="6">
        <v>39197</v>
      </c>
      <c r="H429" s="10" t="s">
        <v>9</v>
      </c>
      <c r="I429" s="9" t="s">
        <v>10</v>
      </c>
      <c r="J429" s="6">
        <v>43153.590484062501</v>
      </c>
      <c r="K429" s="7">
        <f t="shared" si="6"/>
        <v>43153</v>
      </c>
      <c r="L429" s="40">
        <v>2039</v>
      </c>
      <c r="M429" s="41"/>
      <c r="N429" s="42" t="s">
        <v>1715</v>
      </c>
      <c r="O429" s="1">
        <v>5</v>
      </c>
      <c r="P429" s="1">
        <v>14</v>
      </c>
      <c r="Q429" s="1"/>
      <c r="R429" s="1"/>
      <c r="S429" s="1"/>
      <c r="T429" s="102">
        <v>5</v>
      </c>
      <c r="U429" s="103">
        <v>14</v>
      </c>
      <c r="V429" s="103"/>
      <c r="W429" s="103"/>
      <c r="X429" s="103"/>
      <c r="Y429" s="6">
        <v>43153.590484062501</v>
      </c>
      <c r="Z429" s="9" t="s">
        <v>1716</v>
      </c>
      <c r="AA429" s="6">
        <v>43153.830322997688</v>
      </c>
      <c r="AB429" s="9" t="s">
        <v>262</v>
      </c>
      <c r="AC429" s="9" t="s">
        <v>1714</v>
      </c>
    </row>
    <row r="430" spans="1:29" s="9" customFormat="1" x14ac:dyDescent="0.3">
      <c r="A430" s="8">
        <v>429</v>
      </c>
      <c r="B430" s="9">
        <v>201800406</v>
      </c>
      <c r="C430" s="9" t="s">
        <v>1717</v>
      </c>
      <c r="D430" s="9" t="s">
        <v>1718</v>
      </c>
      <c r="E430" s="9">
        <v>119</v>
      </c>
      <c r="F430" s="9" t="s">
        <v>2</v>
      </c>
      <c r="G430" s="6">
        <v>43009</v>
      </c>
      <c r="H430" s="10" t="s">
        <v>3</v>
      </c>
      <c r="I430" s="9" t="s">
        <v>4</v>
      </c>
      <c r="J430" s="6">
        <v>43153.775719131947</v>
      </c>
      <c r="K430" s="7">
        <f t="shared" si="6"/>
        <v>43153</v>
      </c>
      <c r="L430" s="40">
        <v>2046</v>
      </c>
      <c r="M430" s="41"/>
      <c r="N430" s="42" t="s">
        <v>1719</v>
      </c>
      <c r="O430" s="1">
        <v>2515</v>
      </c>
      <c r="P430" s="1"/>
      <c r="Q430" s="1"/>
      <c r="R430" s="1"/>
      <c r="S430" s="1"/>
      <c r="T430" s="111">
        <v>25</v>
      </c>
      <c r="U430" s="103"/>
      <c r="V430" s="103"/>
      <c r="W430" s="103"/>
      <c r="X430" s="103"/>
      <c r="Y430" s="6">
        <v>43153.775719131947</v>
      </c>
      <c r="Z430" s="9" t="s">
        <v>1720</v>
      </c>
      <c r="AA430" s="6"/>
    </row>
    <row r="431" spans="1:29" s="9" customFormat="1" x14ac:dyDescent="0.3">
      <c r="A431" s="8">
        <v>430</v>
      </c>
      <c r="B431" s="9">
        <v>201800407</v>
      </c>
      <c r="C431" s="9" t="s">
        <v>1721</v>
      </c>
      <c r="D431" s="9" t="s">
        <v>1722</v>
      </c>
      <c r="E431" s="9">
        <v>598</v>
      </c>
      <c r="F431" s="9" t="s">
        <v>8</v>
      </c>
      <c r="G431" s="6">
        <v>40231</v>
      </c>
      <c r="H431" s="10" t="s">
        <v>15</v>
      </c>
      <c r="I431" s="9" t="s">
        <v>16</v>
      </c>
      <c r="J431" s="6">
        <v>43154.659058252313</v>
      </c>
      <c r="K431" s="7">
        <f t="shared" si="6"/>
        <v>43154</v>
      </c>
      <c r="L431" s="40" t="s">
        <v>1723</v>
      </c>
      <c r="M431" s="41"/>
      <c r="N431" s="42" t="s">
        <v>1724</v>
      </c>
      <c r="O431" s="1">
        <v>22208</v>
      </c>
      <c r="P431" s="1"/>
      <c r="Q431" s="1"/>
      <c r="R431" s="1"/>
      <c r="S431" s="1"/>
      <c r="T431" s="111">
        <v>222</v>
      </c>
      <c r="U431" s="103"/>
      <c r="V431" s="103"/>
      <c r="W431" s="103"/>
      <c r="X431" s="103"/>
      <c r="Y431" s="6">
        <v>43154.601893136576</v>
      </c>
      <c r="Z431" s="9" t="s">
        <v>1725</v>
      </c>
      <c r="AA431" s="6"/>
    </row>
    <row r="432" spans="1:29" s="12" customFormat="1" x14ac:dyDescent="0.3">
      <c r="A432" s="11">
        <v>431</v>
      </c>
      <c r="B432" s="12">
        <v>201800409</v>
      </c>
      <c r="C432" s="12" t="s">
        <v>1726</v>
      </c>
      <c r="D432" s="12" t="s">
        <v>1007</v>
      </c>
      <c r="E432" s="12">
        <v>598</v>
      </c>
      <c r="F432" s="12" t="s">
        <v>8</v>
      </c>
      <c r="G432" s="13">
        <v>42909</v>
      </c>
      <c r="H432" s="14" t="s">
        <v>15</v>
      </c>
      <c r="I432" s="12" t="s">
        <v>16</v>
      </c>
      <c r="J432" s="13">
        <v>43157.626470798612</v>
      </c>
      <c r="K432" s="15">
        <f t="shared" si="6"/>
        <v>43157</v>
      </c>
      <c r="L432" s="53" t="s">
        <v>1426</v>
      </c>
      <c r="M432" s="49"/>
      <c r="N432" s="50"/>
      <c r="O432" s="14"/>
      <c r="P432" s="14"/>
      <c r="Q432" s="14"/>
      <c r="R432" s="14"/>
      <c r="S432" s="14"/>
      <c r="T432" s="100"/>
      <c r="U432" s="101"/>
      <c r="V432" s="101"/>
      <c r="W432" s="101"/>
      <c r="X432" s="101"/>
      <c r="Y432" s="13">
        <v>43157.625232094906</v>
      </c>
      <c r="Z432" s="12" t="s">
        <v>1727</v>
      </c>
      <c r="AA432" s="13"/>
    </row>
    <row r="433" spans="1:29" s="9" customFormat="1" x14ac:dyDescent="0.3">
      <c r="A433" s="8">
        <v>432</v>
      </c>
      <c r="B433" s="9">
        <v>201800416</v>
      </c>
      <c r="C433" s="9" t="s">
        <v>1728</v>
      </c>
      <c r="D433" s="9" t="s">
        <v>1729</v>
      </c>
      <c r="E433" s="9">
        <v>259</v>
      </c>
      <c r="F433" s="9" t="s">
        <v>468</v>
      </c>
      <c r="G433" s="6">
        <v>38132</v>
      </c>
      <c r="H433" s="10" t="s">
        <v>9</v>
      </c>
      <c r="I433" s="9" t="s">
        <v>10</v>
      </c>
      <c r="J433" s="6">
        <v>43176.617789386575</v>
      </c>
      <c r="K433" s="7">
        <f t="shared" si="6"/>
        <v>43176</v>
      </c>
      <c r="L433" s="40">
        <v>2001</v>
      </c>
      <c r="M433" s="41" t="s">
        <v>1731</v>
      </c>
      <c r="N433" s="42" t="s">
        <v>1732</v>
      </c>
      <c r="O433" s="1">
        <v>5</v>
      </c>
      <c r="P433" s="1"/>
      <c r="Q433" s="1"/>
      <c r="R433" s="1"/>
      <c r="S433" s="1"/>
      <c r="T433" s="102">
        <v>5</v>
      </c>
      <c r="U433" s="103"/>
      <c r="V433" s="103"/>
      <c r="W433" s="103"/>
      <c r="X433" s="103"/>
      <c r="Y433" s="6">
        <v>43176.5761909375</v>
      </c>
      <c r="Z433" s="9" t="s">
        <v>1733</v>
      </c>
      <c r="AA433" s="6">
        <v>43176.750664039355</v>
      </c>
      <c r="AB433" s="9" t="s">
        <v>262</v>
      </c>
      <c r="AC433" s="9" t="s">
        <v>1730</v>
      </c>
    </row>
    <row r="434" spans="1:29" s="9" customFormat="1" x14ac:dyDescent="0.3">
      <c r="A434" s="8">
        <v>433</v>
      </c>
      <c r="B434" s="9">
        <v>201800418</v>
      </c>
      <c r="C434" s="9" t="s">
        <v>1734</v>
      </c>
      <c r="D434" s="9" t="s">
        <v>1735</v>
      </c>
      <c r="E434" s="9">
        <v>598</v>
      </c>
      <c r="F434" s="9" t="s">
        <v>8</v>
      </c>
      <c r="G434" s="6">
        <v>42187</v>
      </c>
      <c r="H434" s="10" t="s">
        <v>15</v>
      </c>
      <c r="I434" s="9" t="s">
        <v>16</v>
      </c>
      <c r="J434" s="6">
        <v>43161.458508645832</v>
      </c>
      <c r="K434" s="7">
        <f t="shared" si="6"/>
        <v>43161</v>
      </c>
      <c r="L434" s="40">
        <v>2114</v>
      </c>
      <c r="M434" s="41"/>
      <c r="N434" s="42" t="s">
        <v>1736</v>
      </c>
      <c r="O434" s="1">
        <v>54</v>
      </c>
      <c r="P434" s="1"/>
      <c r="Q434" s="1"/>
      <c r="R434" s="1"/>
      <c r="S434" s="1"/>
      <c r="T434" s="102">
        <v>54</v>
      </c>
      <c r="U434" s="103"/>
      <c r="V434" s="103"/>
      <c r="W434" s="103"/>
      <c r="X434" s="103"/>
      <c r="Y434" s="6">
        <v>43161.430271331017</v>
      </c>
      <c r="Z434" s="9" t="s">
        <v>1737</v>
      </c>
      <c r="AA434" s="6"/>
    </row>
    <row r="435" spans="1:29" s="9" customFormat="1" x14ac:dyDescent="0.3">
      <c r="A435" s="8">
        <v>434</v>
      </c>
      <c r="B435" s="9">
        <v>201800422</v>
      </c>
      <c r="C435" s="9" t="s">
        <v>1738</v>
      </c>
      <c r="D435" s="9" t="s">
        <v>1739</v>
      </c>
      <c r="E435" s="9">
        <v>598</v>
      </c>
      <c r="F435" s="9" t="s">
        <v>8</v>
      </c>
      <c r="G435" s="6">
        <v>41729</v>
      </c>
      <c r="H435" s="10" t="s">
        <v>3</v>
      </c>
      <c r="I435" s="9" t="s">
        <v>4</v>
      </c>
      <c r="J435" s="6">
        <v>43156.485225925928</v>
      </c>
      <c r="K435" s="7">
        <f t="shared" si="6"/>
        <v>43156</v>
      </c>
      <c r="L435" s="40">
        <v>2029</v>
      </c>
      <c r="M435" s="41"/>
      <c r="N435" s="42" t="s">
        <v>1740</v>
      </c>
      <c r="O435" s="1"/>
      <c r="P435" s="1"/>
      <c r="Q435" s="1"/>
      <c r="R435" s="1"/>
      <c r="S435" s="1"/>
      <c r="T435" s="102"/>
      <c r="U435" s="103"/>
      <c r="V435" s="103"/>
      <c r="W435" s="103"/>
      <c r="X435" s="103"/>
      <c r="Y435" s="6">
        <v>43156.478729247683</v>
      </c>
      <c r="Z435" s="9" t="s">
        <v>1741</v>
      </c>
      <c r="AA435" s="6"/>
    </row>
    <row r="436" spans="1:29" s="9" customFormat="1" x14ac:dyDescent="0.3">
      <c r="A436" s="8">
        <v>435</v>
      </c>
      <c r="B436" s="9">
        <v>201800424</v>
      </c>
      <c r="C436" s="9" t="s">
        <v>1742</v>
      </c>
      <c r="D436" s="9" t="s">
        <v>70</v>
      </c>
      <c r="E436" s="9">
        <v>119</v>
      </c>
      <c r="F436" s="9" t="s">
        <v>2</v>
      </c>
      <c r="G436" s="6">
        <v>43094</v>
      </c>
      <c r="H436" s="10" t="s">
        <v>3</v>
      </c>
      <c r="I436" s="9" t="s">
        <v>4</v>
      </c>
      <c r="J436" s="6">
        <v>43156.604180671296</v>
      </c>
      <c r="K436" s="7">
        <f t="shared" si="6"/>
        <v>43156</v>
      </c>
      <c r="L436" s="40">
        <v>2049</v>
      </c>
      <c r="M436" s="41"/>
      <c r="N436" s="42" t="s">
        <v>1743</v>
      </c>
      <c r="O436" s="1">
        <v>21</v>
      </c>
      <c r="P436" s="1">
        <v>1</v>
      </c>
      <c r="Q436" s="1">
        <v>2</v>
      </c>
      <c r="R436" s="1"/>
      <c r="S436" s="1"/>
      <c r="T436" s="102">
        <v>21</v>
      </c>
      <c r="U436" s="103">
        <v>1</v>
      </c>
      <c r="V436" s="103">
        <v>2</v>
      </c>
      <c r="W436" s="103"/>
      <c r="X436" s="103"/>
      <c r="Y436" s="6">
        <v>43156.604180671296</v>
      </c>
      <c r="Z436" s="9" t="s">
        <v>1744</v>
      </c>
      <c r="AA436" s="6"/>
    </row>
    <row r="437" spans="1:29" s="9" customFormat="1" x14ac:dyDescent="0.3">
      <c r="A437" s="8">
        <v>436</v>
      </c>
      <c r="B437" s="9">
        <v>201800431</v>
      </c>
      <c r="C437" s="9" t="s">
        <v>1745</v>
      </c>
      <c r="D437" s="9" t="s">
        <v>1746</v>
      </c>
      <c r="E437" s="9">
        <v>499</v>
      </c>
      <c r="F437" s="9" t="s">
        <v>40</v>
      </c>
      <c r="G437" s="6">
        <v>39870</v>
      </c>
      <c r="H437" s="10" t="s">
        <v>9</v>
      </c>
      <c r="I437" s="9" t="s">
        <v>10</v>
      </c>
      <c r="J437" s="6">
        <v>43157.683811111114</v>
      </c>
      <c r="K437" s="7">
        <f t="shared" si="6"/>
        <v>43157</v>
      </c>
      <c r="L437" s="40">
        <v>2101</v>
      </c>
      <c r="M437" s="41"/>
      <c r="N437" s="42" t="s">
        <v>1747</v>
      </c>
      <c r="O437" s="1">
        <v>1</v>
      </c>
      <c r="P437" s="1">
        <v>2</v>
      </c>
      <c r="Q437" s="1">
        <v>28</v>
      </c>
      <c r="R437" s="1"/>
      <c r="S437" s="1"/>
      <c r="T437" s="102">
        <v>1</v>
      </c>
      <c r="U437" s="103">
        <v>2</v>
      </c>
      <c r="V437" s="103">
        <v>28</v>
      </c>
      <c r="W437" s="103"/>
      <c r="X437" s="103"/>
      <c r="Y437" s="6">
        <v>43157.678641006947</v>
      </c>
      <c r="Z437" s="9" t="s">
        <v>1748</v>
      </c>
      <c r="AA437" s="6"/>
    </row>
    <row r="438" spans="1:29" s="9" customFormat="1" x14ac:dyDescent="0.3">
      <c r="A438" s="8">
        <v>437</v>
      </c>
      <c r="B438" s="9">
        <v>201800435</v>
      </c>
      <c r="C438" s="9" t="s">
        <v>1749</v>
      </c>
      <c r="D438" s="9" t="s">
        <v>1750</v>
      </c>
      <c r="E438" s="9">
        <v>598</v>
      </c>
      <c r="F438" s="9" t="s">
        <v>8</v>
      </c>
      <c r="G438" s="6">
        <v>42926</v>
      </c>
      <c r="H438" s="10" t="s">
        <v>9</v>
      </c>
      <c r="I438" s="9" t="s">
        <v>10</v>
      </c>
      <c r="J438" s="6">
        <v>43158.465133564816</v>
      </c>
      <c r="K438" s="7">
        <f t="shared" si="6"/>
        <v>43158</v>
      </c>
      <c r="L438" s="40">
        <v>2110</v>
      </c>
      <c r="M438" s="41"/>
      <c r="N438" s="42" t="s">
        <v>1752</v>
      </c>
      <c r="O438" s="1">
        <v>11</v>
      </c>
      <c r="P438" s="1"/>
      <c r="Q438" s="1"/>
      <c r="R438" s="1"/>
      <c r="S438" s="1"/>
      <c r="T438" s="102">
        <v>11</v>
      </c>
      <c r="U438" s="103"/>
      <c r="V438" s="103"/>
      <c r="W438" s="103"/>
      <c r="X438" s="103"/>
      <c r="Y438" s="6">
        <v>43158.462041979168</v>
      </c>
      <c r="Z438" s="9" t="s">
        <v>1753</v>
      </c>
      <c r="AA438" s="6">
        <v>43158.846025347222</v>
      </c>
      <c r="AB438" s="9" t="s">
        <v>1294</v>
      </c>
      <c r="AC438" s="9" t="s">
        <v>1751</v>
      </c>
    </row>
    <row r="439" spans="1:29" s="9" customFormat="1" x14ac:dyDescent="0.3">
      <c r="A439" s="8">
        <v>438</v>
      </c>
      <c r="B439" s="9">
        <v>201800446</v>
      </c>
      <c r="C439" s="9" t="s">
        <v>1754</v>
      </c>
      <c r="D439" s="9" t="s">
        <v>524</v>
      </c>
      <c r="E439" s="9">
        <v>507</v>
      </c>
      <c r="F439" s="9" t="s">
        <v>71</v>
      </c>
      <c r="G439" s="6">
        <v>41030</v>
      </c>
      <c r="H439" s="10" t="s">
        <v>9</v>
      </c>
      <c r="I439" s="9" t="s">
        <v>10</v>
      </c>
      <c r="J439" s="6">
        <v>43160.647174305559</v>
      </c>
      <c r="K439" s="7">
        <f t="shared" si="6"/>
        <v>43160</v>
      </c>
      <c r="L439" s="40">
        <v>2087</v>
      </c>
      <c r="M439" s="41">
        <v>2210</v>
      </c>
      <c r="N439" s="42" t="s">
        <v>1756</v>
      </c>
      <c r="O439" s="1">
        <v>10</v>
      </c>
      <c r="P439" s="1">
        <v>1</v>
      </c>
      <c r="Q439" s="1">
        <v>2</v>
      </c>
      <c r="R439" s="1">
        <v>46</v>
      </c>
      <c r="S439" s="1">
        <v>45</v>
      </c>
      <c r="T439" s="102">
        <v>10</v>
      </c>
      <c r="U439" s="103">
        <v>1</v>
      </c>
      <c r="V439" s="103">
        <v>2</v>
      </c>
      <c r="W439" s="103">
        <v>46</v>
      </c>
      <c r="X439" s="103">
        <v>45</v>
      </c>
      <c r="Y439" s="6">
        <v>43160.640190937498</v>
      </c>
      <c r="Z439" s="9" t="s">
        <v>1757</v>
      </c>
      <c r="AA439" s="6">
        <v>43160.908726006943</v>
      </c>
      <c r="AB439" s="9" t="s">
        <v>399</v>
      </c>
      <c r="AC439" s="9" t="s">
        <v>1755</v>
      </c>
    </row>
    <row r="440" spans="1:29" s="9" customFormat="1" x14ac:dyDescent="0.3">
      <c r="A440" s="8">
        <v>439</v>
      </c>
      <c r="B440" s="9">
        <v>201800447</v>
      </c>
      <c r="C440" s="9" t="s">
        <v>1758</v>
      </c>
      <c r="D440" s="9" t="s">
        <v>1759</v>
      </c>
      <c r="E440" s="9">
        <v>598</v>
      </c>
      <c r="F440" s="9" t="s">
        <v>8</v>
      </c>
      <c r="G440" s="6">
        <v>42617</v>
      </c>
      <c r="H440" s="10" t="s">
        <v>9</v>
      </c>
      <c r="I440" s="9" t="s">
        <v>10</v>
      </c>
      <c r="J440" s="6">
        <v>43163.458861030093</v>
      </c>
      <c r="K440" s="7">
        <f t="shared" si="6"/>
        <v>43163</v>
      </c>
      <c r="L440" s="40" t="s">
        <v>1760</v>
      </c>
      <c r="M440" s="41"/>
      <c r="N440" s="42"/>
      <c r="O440" s="1"/>
      <c r="P440" s="1"/>
      <c r="Q440" s="1"/>
      <c r="R440" s="1"/>
      <c r="S440" s="1"/>
      <c r="T440" s="102"/>
      <c r="U440" s="103"/>
      <c r="V440" s="103"/>
      <c r="W440" s="103"/>
      <c r="X440" s="103"/>
      <c r="Y440" s="6">
        <v>43163.458861030093</v>
      </c>
      <c r="Z440" s="9" t="s">
        <v>1761</v>
      </c>
      <c r="AA440" s="6"/>
    </row>
    <row r="441" spans="1:29" s="9" customFormat="1" x14ac:dyDescent="0.3">
      <c r="A441" s="8">
        <v>440</v>
      </c>
      <c r="B441" s="9">
        <v>201800451</v>
      </c>
      <c r="C441" s="9" t="s">
        <v>1762</v>
      </c>
      <c r="D441" s="9" t="s">
        <v>1763</v>
      </c>
      <c r="E441" s="9">
        <v>119</v>
      </c>
      <c r="F441" s="9" t="s">
        <v>2</v>
      </c>
      <c r="G441" s="6">
        <v>40969</v>
      </c>
      <c r="H441" s="10" t="s">
        <v>9</v>
      </c>
      <c r="I441" s="9" t="s">
        <v>10</v>
      </c>
      <c r="J441" s="6">
        <v>43160.089946099535</v>
      </c>
      <c r="K441" s="7">
        <f t="shared" si="6"/>
        <v>43160</v>
      </c>
      <c r="L441" s="40" t="s">
        <v>1764</v>
      </c>
      <c r="M441" s="41"/>
      <c r="N441" s="42"/>
      <c r="O441" s="1"/>
      <c r="P441" s="1"/>
      <c r="Q441" s="1"/>
      <c r="R441" s="1"/>
      <c r="S441" s="1"/>
      <c r="T441" s="102"/>
      <c r="U441" s="103"/>
      <c r="V441" s="103"/>
      <c r="W441" s="103"/>
      <c r="X441" s="103"/>
      <c r="Y441" s="6">
        <v>43160.197714814814</v>
      </c>
      <c r="Z441" s="9" t="s">
        <v>1765</v>
      </c>
      <c r="AA441" s="6"/>
    </row>
    <row r="442" spans="1:29" s="9" customFormat="1" x14ac:dyDescent="0.3">
      <c r="A442" s="8">
        <v>441</v>
      </c>
      <c r="B442" s="9">
        <v>201800456</v>
      </c>
      <c r="C442" s="9" t="s">
        <v>595</v>
      </c>
      <c r="D442" s="9" t="s">
        <v>1026</v>
      </c>
      <c r="E442" s="9">
        <v>598</v>
      </c>
      <c r="F442" s="9" t="s">
        <v>8</v>
      </c>
      <c r="G442" s="6">
        <v>40238</v>
      </c>
      <c r="H442" s="10" t="s">
        <v>9</v>
      </c>
      <c r="I442" s="9" t="s">
        <v>10</v>
      </c>
      <c r="J442" s="6">
        <v>43160.648941319443</v>
      </c>
      <c r="K442" s="7">
        <f t="shared" si="6"/>
        <v>43160</v>
      </c>
      <c r="L442" s="40">
        <v>2178</v>
      </c>
      <c r="M442" s="41"/>
      <c r="N442" s="42" t="s">
        <v>1766</v>
      </c>
      <c r="O442" s="1">
        <v>22210</v>
      </c>
      <c r="P442" s="1"/>
      <c r="Q442" s="1"/>
      <c r="R442" s="1"/>
      <c r="S442" s="1"/>
      <c r="T442" s="111">
        <v>222</v>
      </c>
      <c r="U442" s="103"/>
      <c r="V442" s="103"/>
      <c r="W442" s="103"/>
      <c r="X442" s="103"/>
      <c r="Y442" s="6">
        <v>43160.658260567128</v>
      </c>
      <c r="Z442" s="9" t="s">
        <v>1767</v>
      </c>
      <c r="AA442" s="6"/>
    </row>
    <row r="443" spans="1:29" s="9" customFormat="1" x14ac:dyDescent="0.3">
      <c r="A443" s="8">
        <v>442</v>
      </c>
      <c r="B443" s="9">
        <v>201800457</v>
      </c>
      <c r="C443" s="9" t="s">
        <v>1768</v>
      </c>
      <c r="D443" s="9" t="s">
        <v>1769</v>
      </c>
      <c r="E443" s="9" t="s">
        <v>51</v>
      </c>
      <c r="F443" s="9" t="s">
        <v>51</v>
      </c>
      <c r="G443" s="6">
        <v>43081</v>
      </c>
      <c r="H443" s="10" t="s">
        <v>3</v>
      </c>
      <c r="I443" s="9" t="s">
        <v>4</v>
      </c>
      <c r="J443" s="6">
        <v>43262.709432905096</v>
      </c>
      <c r="K443" s="7">
        <f t="shared" si="6"/>
        <v>43262</v>
      </c>
      <c r="L443" s="40">
        <v>2267</v>
      </c>
      <c r="M443" s="41"/>
      <c r="N443" s="42" t="s">
        <v>1771</v>
      </c>
      <c r="O443" s="1">
        <v>21</v>
      </c>
      <c r="P443" s="1">
        <v>11</v>
      </c>
      <c r="Q443" s="1"/>
      <c r="R443" s="1"/>
      <c r="S443" s="1"/>
      <c r="T443" s="102">
        <v>21</v>
      </c>
      <c r="U443" s="103">
        <v>11</v>
      </c>
      <c r="V443" s="103"/>
      <c r="W443" s="103"/>
      <c r="X443" s="103"/>
      <c r="Y443" s="6">
        <v>43262.697023842593</v>
      </c>
      <c r="Z443" s="9" t="s">
        <v>1772</v>
      </c>
      <c r="AA443" s="6">
        <v>43262.901236805556</v>
      </c>
      <c r="AB443" s="9" t="s">
        <v>1274</v>
      </c>
      <c r="AC443" s="9" t="s">
        <v>1770</v>
      </c>
    </row>
    <row r="444" spans="1:29" s="9" customFormat="1" x14ac:dyDescent="0.3">
      <c r="A444" s="8">
        <v>443</v>
      </c>
      <c r="B444" s="9">
        <v>201800463</v>
      </c>
      <c r="C444" s="9" t="s">
        <v>1773</v>
      </c>
      <c r="D444" s="9" t="s">
        <v>1774</v>
      </c>
      <c r="E444" s="9">
        <v>91</v>
      </c>
      <c r="F444" s="9" t="s">
        <v>636</v>
      </c>
      <c r="G444" s="6">
        <v>39484</v>
      </c>
      <c r="H444" s="10" t="s">
        <v>52</v>
      </c>
      <c r="I444" s="9" t="s">
        <v>53</v>
      </c>
      <c r="J444" s="6">
        <v>43161.715995138889</v>
      </c>
      <c r="K444" s="7">
        <f t="shared" si="6"/>
        <v>43161</v>
      </c>
      <c r="L444" s="40">
        <v>2082</v>
      </c>
      <c r="M444" s="41">
        <v>2084</v>
      </c>
      <c r="N444" s="42" t="s">
        <v>1775</v>
      </c>
      <c r="O444" s="1">
        <v>21</v>
      </c>
      <c r="P444" s="1">
        <v>1</v>
      </c>
      <c r="Q444" s="1">
        <v>2</v>
      </c>
      <c r="R444" s="1"/>
      <c r="S444" s="1"/>
      <c r="T444" s="102">
        <v>21</v>
      </c>
      <c r="U444" s="103">
        <v>1</v>
      </c>
      <c r="V444" s="103">
        <v>2</v>
      </c>
      <c r="W444" s="103"/>
      <c r="X444" s="103"/>
      <c r="Y444" s="6">
        <v>43161.712524189817</v>
      </c>
      <c r="Z444" s="9" t="s">
        <v>1776</v>
      </c>
      <c r="AA444" s="6"/>
    </row>
    <row r="445" spans="1:29" s="9" customFormat="1" x14ac:dyDescent="0.3">
      <c r="A445" s="8">
        <v>444</v>
      </c>
      <c r="B445" s="9">
        <v>201800465</v>
      </c>
      <c r="C445" s="9" t="s">
        <v>1777</v>
      </c>
      <c r="D445" s="9" t="s">
        <v>1778</v>
      </c>
      <c r="E445" s="9" t="s">
        <v>51</v>
      </c>
      <c r="F445" s="9" t="s">
        <v>51</v>
      </c>
      <c r="G445" s="6">
        <v>43102</v>
      </c>
      <c r="H445" s="10" t="s">
        <v>52</v>
      </c>
      <c r="I445" s="9" t="s">
        <v>53</v>
      </c>
      <c r="J445" s="6">
        <v>43161.835894016207</v>
      </c>
      <c r="K445" s="7">
        <f t="shared" si="6"/>
        <v>43161</v>
      </c>
      <c r="L445" s="40">
        <v>2236</v>
      </c>
      <c r="M445" s="41"/>
      <c r="N445" s="42" t="s">
        <v>1779</v>
      </c>
      <c r="O445" s="1">
        <v>6</v>
      </c>
      <c r="P445" s="1">
        <v>1</v>
      </c>
      <c r="Q445" s="1">
        <v>21</v>
      </c>
      <c r="R445" s="1"/>
      <c r="S445" s="1"/>
      <c r="T445" s="102">
        <v>6</v>
      </c>
      <c r="U445" s="103">
        <v>1</v>
      </c>
      <c r="V445" s="103">
        <v>21</v>
      </c>
      <c r="W445" s="103"/>
      <c r="X445" s="103"/>
      <c r="Y445" s="6">
        <v>43161.835894016207</v>
      </c>
      <c r="Z445" s="9" t="s">
        <v>1780</v>
      </c>
      <c r="AA445" s="6"/>
    </row>
    <row r="446" spans="1:29" s="9" customFormat="1" x14ac:dyDescent="0.3">
      <c r="A446" s="8">
        <v>445</v>
      </c>
      <c r="B446" s="9">
        <v>201800473</v>
      </c>
      <c r="C446" s="9" t="s">
        <v>1781</v>
      </c>
      <c r="D446" s="9" t="s">
        <v>1782</v>
      </c>
      <c r="E446" s="9">
        <v>598</v>
      </c>
      <c r="F446" s="9" t="s">
        <v>8</v>
      </c>
      <c r="G446" s="6">
        <v>43038</v>
      </c>
      <c r="H446" s="10" t="s">
        <v>15</v>
      </c>
      <c r="I446" s="9" t="s">
        <v>16</v>
      </c>
      <c r="J446" s="6">
        <v>43205.428255555555</v>
      </c>
      <c r="K446" s="7">
        <f t="shared" si="6"/>
        <v>43205</v>
      </c>
      <c r="L446" s="40" t="s">
        <v>1122</v>
      </c>
      <c r="M446" s="41"/>
      <c r="N446" s="42"/>
      <c r="O446" s="1"/>
      <c r="P446" s="1"/>
      <c r="Q446" s="1"/>
      <c r="R446" s="1"/>
      <c r="S446" s="1"/>
      <c r="T446" s="102"/>
      <c r="U446" s="103"/>
      <c r="V446" s="103"/>
      <c r="W446" s="103"/>
      <c r="X446" s="103"/>
      <c r="Y446" s="6">
        <v>43205.428255555555</v>
      </c>
      <c r="Z446" s="9" t="s">
        <v>1783</v>
      </c>
      <c r="AA446" s="6"/>
    </row>
    <row r="447" spans="1:29" s="9" customFormat="1" x14ac:dyDescent="0.3">
      <c r="A447" s="8">
        <v>446</v>
      </c>
      <c r="B447" s="9">
        <v>201800475</v>
      </c>
      <c r="C447" s="9" t="s">
        <v>1784</v>
      </c>
      <c r="D447" s="9" t="s">
        <v>1785</v>
      </c>
      <c r="E447" s="9">
        <v>128</v>
      </c>
      <c r="F447" s="9" t="s">
        <v>242</v>
      </c>
      <c r="G447" s="6">
        <v>37785</v>
      </c>
      <c r="H447" s="10" t="s">
        <v>9</v>
      </c>
      <c r="I447" s="9" t="s">
        <v>10</v>
      </c>
      <c r="J447" s="6">
        <v>43162.680239930552</v>
      </c>
      <c r="K447" s="7">
        <f t="shared" si="6"/>
        <v>43162</v>
      </c>
      <c r="L447" s="40">
        <v>2101</v>
      </c>
      <c r="M447" s="41"/>
      <c r="N447" s="42" t="s">
        <v>1786</v>
      </c>
      <c r="O447" s="1">
        <v>2406</v>
      </c>
      <c r="P447" s="1"/>
      <c r="Q447" s="1"/>
      <c r="R447" s="1"/>
      <c r="S447" s="1"/>
      <c r="T447" s="111">
        <v>24</v>
      </c>
      <c r="U447" s="103"/>
      <c r="V447" s="103"/>
      <c r="W447" s="103"/>
      <c r="X447" s="103"/>
      <c r="Y447" s="6">
        <v>43162.680239930552</v>
      </c>
      <c r="Z447" s="9" t="s">
        <v>1787</v>
      </c>
      <c r="AA447" s="6"/>
    </row>
    <row r="448" spans="1:29" s="9" customFormat="1" x14ac:dyDescent="0.3">
      <c r="A448" s="8">
        <v>447</v>
      </c>
      <c r="B448" s="9">
        <v>201800478</v>
      </c>
      <c r="C448" s="9" t="s">
        <v>1788</v>
      </c>
      <c r="D448" s="9" t="s">
        <v>482</v>
      </c>
      <c r="E448" s="9">
        <v>599</v>
      </c>
      <c r="F448" s="9" t="s">
        <v>40</v>
      </c>
      <c r="G448" s="6">
        <v>42786</v>
      </c>
      <c r="H448" s="10" t="s">
        <v>15</v>
      </c>
      <c r="I448" s="9" t="s">
        <v>16</v>
      </c>
      <c r="J448" s="6">
        <v>43199.713740624997</v>
      </c>
      <c r="K448" s="7">
        <f t="shared" si="6"/>
        <v>43199</v>
      </c>
      <c r="L448" s="40">
        <v>2071</v>
      </c>
      <c r="M448" s="41"/>
      <c r="N448" s="42" t="s">
        <v>1789</v>
      </c>
      <c r="O448" s="1">
        <v>2</v>
      </c>
      <c r="P448" s="1"/>
      <c r="Q448" s="1"/>
      <c r="R448" s="1"/>
      <c r="S448" s="1"/>
      <c r="T448" s="102">
        <v>2</v>
      </c>
      <c r="U448" s="103"/>
      <c r="V448" s="103"/>
      <c r="W448" s="103"/>
      <c r="X448" s="103"/>
      <c r="Y448" s="6">
        <v>43199.700429247685</v>
      </c>
      <c r="Z448" s="9" t="s">
        <v>1790</v>
      </c>
      <c r="AA448" s="6"/>
    </row>
    <row r="449" spans="1:29" s="9" customFormat="1" x14ac:dyDescent="0.3">
      <c r="A449" s="8">
        <v>448</v>
      </c>
      <c r="B449" s="9">
        <v>201800479</v>
      </c>
      <c r="C449" s="9" t="s">
        <v>1791</v>
      </c>
      <c r="D449" s="9" t="s">
        <v>7</v>
      </c>
      <c r="E449" s="9">
        <v>119</v>
      </c>
      <c r="F449" s="9" t="s">
        <v>2</v>
      </c>
      <c r="G449" s="6">
        <v>42870</v>
      </c>
      <c r="H449" s="10" t="s">
        <v>9</v>
      </c>
      <c r="I449" s="9" t="s">
        <v>10</v>
      </c>
      <c r="J449" s="6">
        <v>43192.488777002312</v>
      </c>
      <c r="K449" s="7">
        <f t="shared" si="6"/>
        <v>43192</v>
      </c>
      <c r="L449" s="40" t="s">
        <v>1122</v>
      </c>
      <c r="M449" s="41"/>
      <c r="N449" s="42"/>
      <c r="O449" s="1"/>
      <c r="P449" s="1"/>
      <c r="Q449" s="1"/>
      <c r="R449" s="1"/>
      <c r="S449" s="1"/>
      <c r="T449" s="102"/>
      <c r="U449" s="103"/>
      <c r="V449" s="103"/>
      <c r="W449" s="103"/>
      <c r="X449" s="103"/>
      <c r="Y449" s="6">
        <v>43192.488777002312</v>
      </c>
      <c r="Z449" s="9" t="s">
        <v>1792</v>
      </c>
      <c r="AA449" s="6"/>
    </row>
    <row r="450" spans="1:29" s="9" customFormat="1" x14ac:dyDescent="0.3">
      <c r="A450" s="8">
        <v>449</v>
      </c>
      <c r="B450" s="9">
        <v>201800480</v>
      </c>
      <c r="C450" s="9" t="s">
        <v>1793</v>
      </c>
      <c r="D450" s="9" t="s">
        <v>1794</v>
      </c>
      <c r="E450" s="9">
        <v>201</v>
      </c>
      <c r="F450" s="9" t="s">
        <v>20</v>
      </c>
      <c r="G450" s="6">
        <v>42954</v>
      </c>
      <c r="H450" s="10" t="s">
        <v>3</v>
      </c>
      <c r="I450" s="9" t="s">
        <v>4</v>
      </c>
      <c r="J450" s="6">
        <v>43163.660861724537</v>
      </c>
      <c r="K450" s="7">
        <f t="shared" si="6"/>
        <v>43163</v>
      </c>
      <c r="L450" s="40">
        <v>2175</v>
      </c>
      <c r="M450" s="41"/>
      <c r="N450" s="42" t="s">
        <v>1795</v>
      </c>
      <c r="O450" s="1">
        <v>34</v>
      </c>
      <c r="P450" s="1">
        <v>1510</v>
      </c>
      <c r="Q450" s="1"/>
      <c r="R450" s="1"/>
      <c r="S450" s="1"/>
      <c r="T450" s="102">
        <v>34</v>
      </c>
      <c r="U450" s="103">
        <v>1510</v>
      </c>
      <c r="V450" s="103"/>
      <c r="W450" s="103"/>
      <c r="X450" s="103"/>
      <c r="Y450" s="6">
        <v>43163.660861724537</v>
      </c>
      <c r="Z450" s="9" t="s">
        <v>1796</v>
      </c>
      <c r="AA450" s="6"/>
    </row>
    <row r="451" spans="1:29" s="9" customFormat="1" x14ac:dyDescent="0.3">
      <c r="A451" s="8">
        <v>450</v>
      </c>
      <c r="B451" s="9">
        <v>201800494</v>
      </c>
      <c r="C451" s="9" t="s">
        <v>1797</v>
      </c>
      <c r="D451" s="9" t="s">
        <v>1798</v>
      </c>
      <c r="E451" s="9">
        <v>119</v>
      </c>
      <c r="F451" s="9" t="s">
        <v>2</v>
      </c>
      <c r="G451" s="6">
        <v>42983</v>
      </c>
      <c r="H451" s="10" t="s">
        <v>9</v>
      </c>
      <c r="I451" s="9" t="s">
        <v>10</v>
      </c>
      <c r="J451" s="6">
        <v>43309.726558680559</v>
      </c>
      <c r="K451" s="7">
        <f t="shared" ref="K451:K514" si="7">ROUNDDOWN(J451,0)</f>
        <v>43309</v>
      </c>
      <c r="L451" s="40">
        <v>2126</v>
      </c>
      <c r="M451" s="41"/>
      <c r="N451" s="42" t="s">
        <v>1799</v>
      </c>
      <c r="O451" s="1">
        <v>33</v>
      </c>
      <c r="P451" s="1"/>
      <c r="Q451" s="1"/>
      <c r="R451" s="1"/>
      <c r="S451" s="1"/>
      <c r="T451" s="102">
        <v>33</v>
      </c>
      <c r="U451" s="103"/>
      <c r="V451" s="103"/>
      <c r="W451" s="103"/>
      <c r="X451" s="103"/>
      <c r="Y451" s="6">
        <v>43309.73071866898</v>
      </c>
      <c r="Z451" s="9" t="s">
        <v>1800</v>
      </c>
      <c r="AA451" s="6">
        <v>43311.814444293981</v>
      </c>
      <c r="AB451" s="9" t="s">
        <v>656</v>
      </c>
      <c r="AC451" s="9" t="s">
        <v>657</v>
      </c>
    </row>
    <row r="452" spans="1:29" s="9" customFormat="1" x14ac:dyDescent="0.3">
      <c r="A452" s="8">
        <v>451</v>
      </c>
      <c r="B452" s="9">
        <v>201800504</v>
      </c>
      <c r="C452" s="9" t="s">
        <v>1801</v>
      </c>
      <c r="D452" s="9" t="s">
        <v>1065</v>
      </c>
      <c r="E452" s="9">
        <v>648</v>
      </c>
      <c r="F452" s="9" t="s">
        <v>40</v>
      </c>
      <c r="G452" s="6">
        <v>39514</v>
      </c>
      <c r="H452" s="10" t="s">
        <v>9</v>
      </c>
      <c r="I452" s="9" t="s">
        <v>10</v>
      </c>
      <c r="J452" s="6">
        <v>43166.677853009256</v>
      </c>
      <c r="K452" s="7">
        <f t="shared" si="7"/>
        <v>43166</v>
      </c>
      <c r="L452" s="40">
        <v>2014</v>
      </c>
      <c r="M452" s="41">
        <v>2022</v>
      </c>
      <c r="N452" s="42" t="s">
        <v>1802</v>
      </c>
      <c r="O452" s="1">
        <v>5</v>
      </c>
      <c r="P452" s="1">
        <v>14</v>
      </c>
      <c r="Q452" s="1"/>
      <c r="R452" s="1"/>
      <c r="S452" s="1"/>
      <c r="T452" s="102">
        <v>5</v>
      </c>
      <c r="U452" s="103">
        <v>14</v>
      </c>
      <c r="V452" s="103"/>
      <c r="W452" s="103"/>
      <c r="X452" s="103"/>
      <c r="Y452" s="6">
        <v>43166.675719328705</v>
      </c>
      <c r="Z452" s="9" t="s">
        <v>1803</v>
      </c>
      <c r="AA452" s="6"/>
    </row>
    <row r="453" spans="1:29" s="9" customFormat="1" x14ac:dyDescent="0.3">
      <c r="A453" s="8">
        <v>452</v>
      </c>
      <c r="B453" s="9">
        <v>201800508</v>
      </c>
      <c r="C453" s="9" t="s">
        <v>1804</v>
      </c>
      <c r="D453" s="9" t="s">
        <v>1224</v>
      </c>
      <c r="E453" s="9">
        <v>499</v>
      </c>
      <c r="F453" s="9" t="s">
        <v>40</v>
      </c>
      <c r="G453" s="6">
        <v>39334</v>
      </c>
      <c r="H453" s="10" t="s">
        <v>52</v>
      </c>
      <c r="I453" s="9" t="s">
        <v>53</v>
      </c>
      <c r="J453" s="6">
        <v>43168.646303969908</v>
      </c>
      <c r="K453" s="7">
        <f t="shared" si="7"/>
        <v>43168</v>
      </c>
      <c r="L453" s="40">
        <v>2116</v>
      </c>
      <c r="M453" s="41">
        <v>2014</v>
      </c>
      <c r="N453" s="42" t="s">
        <v>1805</v>
      </c>
      <c r="O453" s="1">
        <v>22115</v>
      </c>
      <c r="P453" s="1"/>
      <c r="Q453" s="1"/>
      <c r="R453" s="1"/>
      <c r="S453" s="1"/>
      <c r="T453" s="111">
        <v>221</v>
      </c>
      <c r="U453" s="103"/>
      <c r="V453" s="103"/>
      <c r="W453" s="103"/>
      <c r="X453" s="103"/>
      <c r="Y453" s="6">
        <v>43168.604638113429</v>
      </c>
      <c r="Z453" s="9" t="s">
        <v>1806</v>
      </c>
      <c r="AA453" s="6"/>
    </row>
    <row r="454" spans="1:29" s="9" customFormat="1" x14ac:dyDescent="0.3">
      <c r="A454" s="8">
        <v>453</v>
      </c>
      <c r="B454" s="9">
        <v>201800511</v>
      </c>
      <c r="C454" s="9" t="s">
        <v>1807</v>
      </c>
      <c r="D454" s="9" t="s">
        <v>274</v>
      </c>
      <c r="E454" s="9">
        <v>598</v>
      </c>
      <c r="F454" s="9" t="s">
        <v>8</v>
      </c>
      <c r="G454" s="6">
        <v>37323</v>
      </c>
      <c r="H454" s="10" t="s">
        <v>15</v>
      </c>
      <c r="I454" s="9" t="s">
        <v>16</v>
      </c>
      <c r="J454" s="6">
        <v>43167.918766354167</v>
      </c>
      <c r="K454" s="7">
        <f t="shared" si="7"/>
        <v>43167</v>
      </c>
      <c r="L454" s="40" t="s">
        <v>1808</v>
      </c>
      <c r="M454" s="41"/>
      <c r="N454" s="42"/>
      <c r="O454" s="1"/>
      <c r="P454" s="1"/>
      <c r="Q454" s="1"/>
      <c r="R454" s="1"/>
      <c r="S454" s="1"/>
      <c r="T454" s="102"/>
      <c r="U454" s="103"/>
      <c r="V454" s="103"/>
      <c r="W454" s="103"/>
      <c r="X454" s="103"/>
      <c r="Y454" s="6">
        <v>43167.929570370368</v>
      </c>
      <c r="Z454" s="9" t="s">
        <v>1809</v>
      </c>
      <c r="AA454" s="6"/>
    </row>
    <row r="455" spans="1:29" s="9" customFormat="1" x14ac:dyDescent="0.3">
      <c r="A455" s="8">
        <v>454</v>
      </c>
      <c r="B455" s="9">
        <v>201800512</v>
      </c>
      <c r="C455" s="9" t="s">
        <v>1810</v>
      </c>
      <c r="D455" s="9" t="s">
        <v>999</v>
      </c>
      <c r="E455" s="9">
        <v>130</v>
      </c>
      <c r="F455" s="9" t="s">
        <v>36</v>
      </c>
      <c r="G455" s="6">
        <v>39515</v>
      </c>
      <c r="H455" s="10" t="s">
        <v>52</v>
      </c>
      <c r="I455" s="9" t="s">
        <v>53</v>
      </c>
      <c r="J455" s="6">
        <v>43168.443273344907</v>
      </c>
      <c r="K455" s="7">
        <f t="shared" si="7"/>
        <v>43168</v>
      </c>
      <c r="L455" s="40">
        <v>2181</v>
      </c>
      <c r="M455" s="41"/>
      <c r="N455" s="42" t="s">
        <v>1811</v>
      </c>
      <c r="O455" s="1">
        <v>29</v>
      </c>
      <c r="P455" s="1"/>
      <c r="Q455" s="1"/>
      <c r="R455" s="1"/>
      <c r="S455" s="1"/>
      <c r="T455" s="102">
        <v>29</v>
      </c>
      <c r="U455" s="103"/>
      <c r="V455" s="103"/>
      <c r="W455" s="103"/>
      <c r="X455" s="103"/>
      <c r="Y455" s="6">
        <v>43168.443273344907</v>
      </c>
      <c r="Z455" s="9" t="s">
        <v>1812</v>
      </c>
      <c r="AA455" s="6"/>
    </row>
    <row r="456" spans="1:29" s="9" customFormat="1" x14ac:dyDescent="0.3">
      <c r="A456" s="8">
        <v>455</v>
      </c>
      <c r="B456" s="9">
        <v>201800517</v>
      </c>
      <c r="C456" s="9" t="s">
        <v>1813</v>
      </c>
      <c r="D456" s="9" t="s">
        <v>1814</v>
      </c>
      <c r="E456" s="9">
        <v>500</v>
      </c>
      <c r="F456" s="9" t="s">
        <v>32</v>
      </c>
      <c r="G456" s="6">
        <v>37654</v>
      </c>
      <c r="H456" s="10" t="s">
        <v>15</v>
      </c>
      <c r="I456" s="9" t="s">
        <v>16</v>
      </c>
      <c r="J456" s="6">
        <v>43169.733387615743</v>
      </c>
      <c r="K456" s="7">
        <f t="shared" si="7"/>
        <v>43169</v>
      </c>
      <c r="L456" s="40">
        <v>2087</v>
      </c>
      <c r="M456" s="41"/>
      <c r="N456" s="42" t="s">
        <v>1815</v>
      </c>
      <c r="O456" s="1">
        <v>1</v>
      </c>
      <c r="P456" s="1">
        <v>62</v>
      </c>
      <c r="Q456" s="1"/>
      <c r="R456" s="1"/>
      <c r="S456" s="1"/>
      <c r="T456" s="102">
        <v>1</v>
      </c>
      <c r="U456" s="103">
        <v>62</v>
      </c>
      <c r="V456" s="103"/>
      <c r="W456" s="103"/>
      <c r="X456" s="103"/>
      <c r="Y456" s="6">
        <v>43169.622285150464</v>
      </c>
      <c r="Z456" s="9" t="s">
        <v>1816</v>
      </c>
      <c r="AA456" s="6"/>
    </row>
    <row r="457" spans="1:29" s="9" customFormat="1" x14ac:dyDescent="0.3">
      <c r="A457" s="8">
        <v>456</v>
      </c>
      <c r="B457" s="9">
        <v>201800518</v>
      </c>
      <c r="C457" s="9" t="s">
        <v>1817</v>
      </c>
      <c r="D457" s="9" t="s">
        <v>1774</v>
      </c>
      <c r="E457" s="9">
        <v>598</v>
      </c>
      <c r="F457" s="9" t="s">
        <v>8</v>
      </c>
      <c r="G457" s="6">
        <v>42803</v>
      </c>
      <c r="H457" s="10" t="s">
        <v>1140</v>
      </c>
      <c r="I457" s="9" t="s">
        <v>1141</v>
      </c>
      <c r="J457" s="6">
        <v>43168.834937847219</v>
      </c>
      <c r="K457" s="7">
        <f t="shared" si="7"/>
        <v>43168</v>
      </c>
      <c r="L457" s="40">
        <v>2236</v>
      </c>
      <c r="M457" s="41"/>
      <c r="N457" s="42" t="s">
        <v>1819</v>
      </c>
      <c r="O457" s="1">
        <v>2</v>
      </c>
      <c r="P457" s="1">
        <v>1</v>
      </c>
      <c r="Q457" s="1"/>
      <c r="R457" s="1"/>
      <c r="S457" s="1"/>
      <c r="T457" s="102">
        <v>2</v>
      </c>
      <c r="U457" s="103">
        <v>1</v>
      </c>
      <c r="V457" s="103"/>
      <c r="W457" s="103"/>
      <c r="X457" s="103"/>
      <c r="Y457" s="6">
        <v>43168.831019791665</v>
      </c>
      <c r="Z457" s="9" t="s">
        <v>1820</v>
      </c>
      <c r="AA457" s="6">
        <v>43168.831019791665</v>
      </c>
      <c r="AB457" s="9" t="s">
        <v>399</v>
      </c>
      <c r="AC457" s="9" t="s">
        <v>1818</v>
      </c>
    </row>
    <row r="458" spans="1:29" s="9" customFormat="1" x14ac:dyDescent="0.3">
      <c r="A458" s="8">
        <v>457</v>
      </c>
      <c r="B458" s="9">
        <v>201800519</v>
      </c>
      <c r="C458" s="9" t="s">
        <v>1821</v>
      </c>
      <c r="D458" s="9" t="s">
        <v>913</v>
      </c>
      <c r="E458" s="9">
        <v>501</v>
      </c>
      <c r="F458" s="9" t="s">
        <v>721</v>
      </c>
      <c r="G458" s="6">
        <v>42072</v>
      </c>
      <c r="H458" s="10" t="s">
        <v>3</v>
      </c>
      <c r="I458" s="9" t="s">
        <v>4</v>
      </c>
      <c r="J458" s="6">
        <v>43169.62279429398</v>
      </c>
      <c r="K458" s="7">
        <f t="shared" si="7"/>
        <v>43169</v>
      </c>
      <c r="L458" s="40">
        <v>2095</v>
      </c>
      <c r="M458" s="41">
        <v>2016</v>
      </c>
      <c r="N458" s="42" t="s">
        <v>1822</v>
      </c>
      <c r="O458" s="1">
        <v>14</v>
      </c>
      <c r="P458" s="1">
        <v>9</v>
      </c>
      <c r="Q458" s="1">
        <v>21</v>
      </c>
      <c r="R458" s="1"/>
      <c r="S458" s="1"/>
      <c r="T458" s="102">
        <v>14</v>
      </c>
      <c r="U458" s="112">
        <v>901</v>
      </c>
      <c r="V458" s="103">
        <v>21</v>
      </c>
      <c r="W458" s="103"/>
      <c r="X458" s="103"/>
      <c r="Y458" s="6">
        <v>43169.604502662034</v>
      </c>
      <c r="Z458" s="9" t="s">
        <v>1823</v>
      </c>
      <c r="AA458" s="6">
        <v>43170.490058680552</v>
      </c>
      <c r="AB458" s="9" t="s">
        <v>57</v>
      </c>
      <c r="AC458" s="9" t="s">
        <v>263</v>
      </c>
    </row>
    <row r="459" spans="1:29" s="9" customFormat="1" x14ac:dyDescent="0.3">
      <c r="A459" s="8">
        <v>458</v>
      </c>
      <c r="B459" s="9">
        <v>201800524</v>
      </c>
      <c r="C459" s="9" t="s">
        <v>1824</v>
      </c>
      <c r="D459" s="9" t="s">
        <v>1825</v>
      </c>
      <c r="E459" s="9">
        <v>499</v>
      </c>
      <c r="F459" s="9" t="s">
        <v>40</v>
      </c>
      <c r="G459" s="6">
        <v>37690</v>
      </c>
      <c r="H459" s="10" t="s">
        <v>9</v>
      </c>
      <c r="I459" s="9" t="s">
        <v>10</v>
      </c>
      <c r="J459" s="6">
        <v>43169.532465393517</v>
      </c>
      <c r="K459" s="7">
        <f t="shared" si="7"/>
        <v>43169</v>
      </c>
      <c r="L459" s="40">
        <v>2101</v>
      </c>
      <c r="M459" s="41">
        <v>2116</v>
      </c>
      <c r="N459" s="42" t="s">
        <v>1827</v>
      </c>
      <c r="O459" s="1">
        <v>21</v>
      </c>
      <c r="P459" s="1">
        <v>2406</v>
      </c>
      <c r="Q459" s="1">
        <v>22115</v>
      </c>
      <c r="R459" s="1"/>
      <c r="S459" s="1"/>
      <c r="T459" s="102">
        <v>21</v>
      </c>
      <c r="U459" s="112">
        <v>24</v>
      </c>
      <c r="V459" s="103">
        <v>22115</v>
      </c>
      <c r="W459" s="103"/>
      <c r="X459" s="103"/>
      <c r="Y459" s="6">
        <v>43169.532465393517</v>
      </c>
      <c r="Z459" s="9" t="s">
        <v>1828</v>
      </c>
      <c r="AA459" s="6">
        <v>43171.512039270834</v>
      </c>
      <c r="AB459" s="9" t="s">
        <v>453</v>
      </c>
      <c r="AC459" s="9" t="s">
        <v>1826</v>
      </c>
    </row>
    <row r="460" spans="1:29" s="9" customFormat="1" x14ac:dyDescent="0.3">
      <c r="A460" s="8">
        <v>459</v>
      </c>
      <c r="B460" s="9">
        <v>201800534</v>
      </c>
      <c r="C460" s="9" t="s">
        <v>1829</v>
      </c>
      <c r="D460" s="9" t="s">
        <v>1830</v>
      </c>
      <c r="E460" s="9">
        <v>536</v>
      </c>
      <c r="F460" s="9" t="s">
        <v>1483</v>
      </c>
      <c r="G460" s="6">
        <v>36683</v>
      </c>
      <c r="H460" s="10" t="s">
        <v>15</v>
      </c>
      <c r="I460" s="9" t="s">
        <v>16</v>
      </c>
      <c r="J460" s="6">
        <v>43170.146084988424</v>
      </c>
      <c r="K460" s="7">
        <f t="shared" si="7"/>
        <v>43170</v>
      </c>
      <c r="L460" s="40">
        <v>2036</v>
      </c>
      <c r="M460" s="41"/>
      <c r="N460" s="42" t="s">
        <v>1831</v>
      </c>
      <c r="O460" s="1">
        <v>331</v>
      </c>
      <c r="P460" s="1"/>
      <c r="Q460" s="1"/>
      <c r="R460" s="1"/>
      <c r="S460" s="1"/>
      <c r="T460" s="111">
        <v>33</v>
      </c>
      <c r="U460" s="103"/>
      <c r="V460" s="103"/>
      <c r="W460" s="103"/>
      <c r="X460" s="103"/>
      <c r="Y460" s="6">
        <v>43170.252218518515</v>
      </c>
      <c r="Z460" s="9" t="s">
        <v>1832</v>
      </c>
      <c r="AA460" s="6">
        <v>43170.950798958336</v>
      </c>
      <c r="AB460" s="9" t="s">
        <v>262</v>
      </c>
      <c r="AC460" s="9" t="s">
        <v>1334</v>
      </c>
    </row>
    <row r="461" spans="1:29" s="9" customFormat="1" x14ac:dyDescent="0.3">
      <c r="A461" s="8">
        <v>460</v>
      </c>
      <c r="B461" s="9">
        <v>201800551</v>
      </c>
      <c r="C461" s="9" t="s">
        <v>1833</v>
      </c>
      <c r="D461" s="9" t="s">
        <v>1834</v>
      </c>
      <c r="E461" s="9">
        <v>505</v>
      </c>
      <c r="F461" s="9" t="s">
        <v>1225</v>
      </c>
      <c r="G461" s="6">
        <v>42269</v>
      </c>
      <c r="H461" s="10" t="s">
        <v>15</v>
      </c>
      <c r="I461" s="9" t="s">
        <v>16</v>
      </c>
      <c r="J461" s="6">
        <v>43172.423285960649</v>
      </c>
      <c r="K461" s="7">
        <f t="shared" si="7"/>
        <v>43172</v>
      </c>
      <c r="L461" s="40" t="s">
        <v>1835</v>
      </c>
      <c r="M461" s="41"/>
      <c r="N461" s="42"/>
      <c r="O461" s="1"/>
      <c r="P461" s="1"/>
      <c r="Q461" s="1"/>
      <c r="R461" s="1"/>
      <c r="S461" s="1"/>
      <c r="T461" s="102"/>
      <c r="U461" s="103"/>
      <c r="V461" s="103"/>
      <c r="W461" s="103"/>
      <c r="X461" s="103"/>
      <c r="Y461" s="6">
        <v>43172.423285960649</v>
      </c>
      <c r="Z461" s="9" t="s">
        <v>1836</v>
      </c>
      <c r="AA461" s="6"/>
    </row>
    <row r="462" spans="1:29" s="9" customFormat="1" x14ac:dyDescent="0.3">
      <c r="A462" s="8">
        <v>461</v>
      </c>
      <c r="B462" s="9">
        <v>201800561</v>
      </c>
      <c r="C462" s="9" t="s">
        <v>1837</v>
      </c>
      <c r="D462" s="9" t="s">
        <v>182</v>
      </c>
      <c r="E462" s="9">
        <v>107</v>
      </c>
      <c r="F462" s="9" t="s">
        <v>44</v>
      </c>
      <c r="G462" s="6">
        <v>37878</v>
      </c>
      <c r="H462" s="10" t="s">
        <v>9</v>
      </c>
      <c r="I462" s="9" t="s">
        <v>10</v>
      </c>
      <c r="J462" s="6">
        <v>43282.302358217596</v>
      </c>
      <c r="K462" s="7">
        <f t="shared" si="7"/>
        <v>43282</v>
      </c>
      <c r="L462" s="40">
        <v>2043</v>
      </c>
      <c r="M462" s="41"/>
      <c r="N462" s="42" t="s">
        <v>1838</v>
      </c>
      <c r="O462" s="1">
        <v>42</v>
      </c>
      <c r="P462" s="1"/>
      <c r="Q462" s="1"/>
      <c r="R462" s="1"/>
      <c r="S462" s="1"/>
      <c r="T462" s="102">
        <v>42</v>
      </c>
      <c r="U462" s="103"/>
      <c r="V462" s="103"/>
      <c r="W462" s="103"/>
      <c r="X462" s="103"/>
      <c r="Y462" s="6">
        <v>43282.298253159723</v>
      </c>
      <c r="Z462" s="9" t="s">
        <v>1839</v>
      </c>
      <c r="AA462" s="6"/>
    </row>
    <row r="463" spans="1:29" s="9" customFormat="1" x14ac:dyDescent="0.3">
      <c r="A463" s="8">
        <v>462</v>
      </c>
      <c r="B463" s="9">
        <v>201800567</v>
      </c>
      <c r="C463" s="9" t="s">
        <v>1840</v>
      </c>
      <c r="D463" s="9" t="s">
        <v>143</v>
      </c>
      <c r="E463" s="9">
        <v>499</v>
      </c>
      <c r="F463" s="9" t="s">
        <v>40</v>
      </c>
      <c r="G463" s="6">
        <v>42443</v>
      </c>
      <c r="H463" s="10" t="s">
        <v>9</v>
      </c>
      <c r="I463" s="9" t="s">
        <v>10</v>
      </c>
      <c r="J463" s="6">
        <v>43180.587707870371</v>
      </c>
      <c r="K463" s="7">
        <f t="shared" si="7"/>
        <v>43180</v>
      </c>
      <c r="L463" s="40" t="s">
        <v>1760</v>
      </c>
      <c r="M463" s="41"/>
      <c r="N463" s="42"/>
      <c r="O463" s="1"/>
      <c r="P463" s="1"/>
      <c r="Q463" s="1"/>
      <c r="R463" s="1"/>
      <c r="S463" s="1"/>
      <c r="T463" s="102"/>
      <c r="U463" s="103"/>
      <c r="V463" s="103"/>
      <c r="W463" s="103"/>
      <c r="X463" s="103"/>
      <c r="Y463" s="6">
        <v>43180.587707870371</v>
      </c>
      <c r="Z463" s="9" t="s">
        <v>1841</v>
      </c>
      <c r="AA463" s="6"/>
    </row>
    <row r="464" spans="1:29" s="9" customFormat="1" x14ac:dyDescent="0.3">
      <c r="A464" s="8">
        <v>463</v>
      </c>
      <c r="B464" s="9">
        <v>201800569</v>
      </c>
      <c r="C464" s="9" t="s">
        <v>1489</v>
      </c>
      <c r="D464" s="9" t="s">
        <v>1842</v>
      </c>
      <c r="E464" s="9">
        <v>131</v>
      </c>
      <c r="F464" s="9" t="s">
        <v>24</v>
      </c>
      <c r="G464" s="6">
        <v>37329</v>
      </c>
      <c r="H464" s="10" t="s">
        <v>52</v>
      </c>
      <c r="I464" s="9" t="s">
        <v>53</v>
      </c>
      <c r="J464" s="6">
        <v>43173.975965543985</v>
      </c>
      <c r="K464" s="7">
        <f t="shared" si="7"/>
        <v>43173</v>
      </c>
      <c r="L464" s="40">
        <v>2126</v>
      </c>
      <c r="M464" s="41"/>
      <c r="N464" s="42" t="s">
        <v>449</v>
      </c>
      <c r="O464" s="1">
        <v>331</v>
      </c>
      <c r="P464" s="1"/>
      <c r="Q464" s="1"/>
      <c r="R464" s="1"/>
      <c r="S464" s="1"/>
      <c r="T464" s="111">
        <v>33</v>
      </c>
      <c r="U464" s="103"/>
      <c r="V464" s="103"/>
      <c r="W464" s="103"/>
      <c r="X464" s="103"/>
      <c r="Y464" s="6">
        <v>43173.961774305557</v>
      </c>
      <c r="Z464" s="9" t="s">
        <v>1843</v>
      </c>
      <c r="AA464" s="6"/>
    </row>
    <row r="465" spans="1:29" s="9" customFormat="1" x14ac:dyDescent="0.3">
      <c r="A465" s="8">
        <v>464</v>
      </c>
      <c r="B465" s="9">
        <v>201800573</v>
      </c>
      <c r="C465" s="9" t="s">
        <v>1844</v>
      </c>
      <c r="D465" s="9" t="s">
        <v>987</v>
      </c>
      <c r="E465" s="9">
        <v>128</v>
      </c>
      <c r="F465" s="9" t="s">
        <v>242</v>
      </c>
      <c r="G465" s="6">
        <v>39674</v>
      </c>
      <c r="H465" s="10" t="s">
        <v>9</v>
      </c>
      <c r="I465" s="9" t="s">
        <v>10</v>
      </c>
      <c r="J465" s="6">
        <v>43326.612642789354</v>
      </c>
      <c r="K465" s="7">
        <f t="shared" si="7"/>
        <v>43326</v>
      </c>
      <c r="L465" s="40">
        <v>2120</v>
      </c>
      <c r="M465" s="41"/>
      <c r="N465" s="42" t="s">
        <v>1845</v>
      </c>
      <c r="O465" s="1">
        <v>2406</v>
      </c>
      <c r="P465" s="1">
        <v>10</v>
      </c>
      <c r="Q465" s="1">
        <v>1</v>
      </c>
      <c r="R465" s="1"/>
      <c r="S465" s="1"/>
      <c r="T465" s="111">
        <v>24</v>
      </c>
      <c r="U465" s="103">
        <v>10</v>
      </c>
      <c r="V465" s="103">
        <v>1</v>
      </c>
      <c r="W465" s="103"/>
      <c r="X465" s="103"/>
      <c r="Y465" s="6">
        <v>43326.599438275465</v>
      </c>
      <c r="Z465" s="9" t="s">
        <v>1846</v>
      </c>
      <c r="AA465" s="6">
        <v>43328.723864386571</v>
      </c>
      <c r="AB465" s="9" t="s">
        <v>656</v>
      </c>
      <c r="AC465" s="9" t="s">
        <v>1818</v>
      </c>
    </row>
    <row r="466" spans="1:29" s="9" customFormat="1" x14ac:dyDescent="0.3">
      <c r="A466" s="8">
        <v>465</v>
      </c>
      <c r="B466" s="9">
        <v>201800580</v>
      </c>
      <c r="C466" s="9" t="s">
        <v>1847</v>
      </c>
      <c r="D466" s="9" t="s">
        <v>1848</v>
      </c>
      <c r="E466" s="9">
        <v>499</v>
      </c>
      <c r="F466" s="9" t="s">
        <v>40</v>
      </c>
      <c r="G466" s="6">
        <v>37696</v>
      </c>
      <c r="H466" s="10" t="s">
        <v>3</v>
      </c>
      <c r="I466" s="9" t="s">
        <v>4</v>
      </c>
      <c r="J466" s="6">
        <v>43175.541926273145</v>
      </c>
      <c r="K466" s="7">
        <f t="shared" si="7"/>
        <v>43175</v>
      </c>
      <c r="L466" s="40">
        <v>2143</v>
      </c>
      <c r="M466" s="41"/>
      <c r="N466" s="42" t="s">
        <v>1849</v>
      </c>
      <c r="O466" s="1">
        <v>41</v>
      </c>
      <c r="P466" s="1"/>
      <c r="Q466" s="1"/>
      <c r="R466" s="1"/>
      <c r="S466" s="1"/>
      <c r="T466" s="102">
        <v>41</v>
      </c>
      <c r="U466" s="103"/>
      <c r="V466" s="103"/>
      <c r="W466" s="103"/>
      <c r="X466" s="103"/>
      <c r="Y466" s="6">
        <v>43175.019622650463</v>
      </c>
      <c r="Z466" s="9" t="s">
        <v>1850</v>
      </c>
      <c r="AA466" s="6"/>
    </row>
    <row r="467" spans="1:29" s="9" customFormat="1" x14ac:dyDescent="0.3">
      <c r="A467" s="8">
        <v>466</v>
      </c>
      <c r="B467" s="9">
        <v>201800582</v>
      </c>
      <c r="C467" s="9" t="s">
        <v>1851</v>
      </c>
      <c r="D467" s="9" t="s">
        <v>187</v>
      </c>
      <c r="E467" s="9">
        <v>125</v>
      </c>
      <c r="F467" s="9" t="s">
        <v>618</v>
      </c>
      <c r="G467" s="6">
        <v>41502</v>
      </c>
      <c r="H467" s="10" t="s">
        <v>52</v>
      </c>
      <c r="I467" s="9" t="s">
        <v>53</v>
      </c>
      <c r="J467" s="6">
        <v>43175.653427164354</v>
      </c>
      <c r="K467" s="7">
        <f t="shared" si="7"/>
        <v>43175</v>
      </c>
      <c r="L467" s="40">
        <v>2126</v>
      </c>
      <c r="M467" s="41"/>
      <c r="N467" s="42" t="s">
        <v>1852</v>
      </c>
      <c r="O467" s="1">
        <v>29</v>
      </c>
      <c r="P467" s="1">
        <v>85</v>
      </c>
      <c r="Q467" s="1">
        <v>331</v>
      </c>
      <c r="R467" s="1"/>
      <c r="S467" s="1"/>
      <c r="T467" s="102">
        <v>29</v>
      </c>
      <c r="U467" s="103">
        <v>85</v>
      </c>
      <c r="V467" s="103">
        <v>331</v>
      </c>
      <c r="W467" s="103"/>
      <c r="X467" s="103"/>
      <c r="Y467" s="6">
        <v>43175.578048148149</v>
      </c>
      <c r="Z467" s="9" t="s">
        <v>1853</v>
      </c>
      <c r="AA467" s="6"/>
    </row>
    <row r="468" spans="1:29" s="9" customFormat="1" x14ac:dyDescent="0.3">
      <c r="A468" s="8">
        <v>467</v>
      </c>
      <c r="B468" s="9">
        <v>201800584</v>
      </c>
      <c r="C468" s="9" t="s">
        <v>1854</v>
      </c>
      <c r="D468" s="9" t="s">
        <v>1600</v>
      </c>
      <c r="E468" s="9">
        <v>499</v>
      </c>
      <c r="F468" s="9" t="s">
        <v>40</v>
      </c>
      <c r="G468" s="6">
        <v>42814</v>
      </c>
      <c r="H468" s="10" t="s">
        <v>15</v>
      </c>
      <c r="I468" s="9" t="s">
        <v>16</v>
      </c>
      <c r="J468" s="6">
        <v>43179.421622719907</v>
      </c>
      <c r="K468" s="7">
        <f t="shared" si="7"/>
        <v>43179</v>
      </c>
      <c r="L468" s="40" t="s">
        <v>1122</v>
      </c>
      <c r="M468" s="41"/>
      <c r="N468" s="42"/>
      <c r="O468" s="1"/>
      <c r="P468" s="1"/>
      <c r="Q468" s="1"/>
      <c r="R468" s="1"/>
      <c r="S468" s="1"/>
      <c r="T468" s="102"/>
      <c r="U468" s="103"/>
      <c r="V468" s="103"/>
      <c r="W468" s="103"/>
      <c r="X468" s="103"/>
      <c r="Y468" s="6">
        <v>43179.421622719907</v>
      </c>
      <c r="Z468" s="9" t="s">
        <v>1855</v>
      </c>
      <c r="AA468" s="6"/>
    </row>
    <row r="469" spans="1:29" s="9" customFormat="1" x14ac:dyDescent="0.3">
      <c r="A469" s="8">
        <v>468</v>
      </c>
      <c r="B469" s="9">
        <v>201800586</v>
      </c>
      <c r="C469" s="9" t="s">
        <v>1581</v>
      </c>
      <c r="D469" s="9" t="s">
        <v>1856</v>
      </c>
      <c r="E469" s="9">
        <v>127</v>
      </c>
      <c r="F469" s="9" t="s">
        <v>47</v>
      </c>
      <c r="G469" s="6">
        <v>37696</v>
      </c>
      <c r="H469" s="10" t="s">
        <v>9</v>
      </c>
      <c r="I469" s="9" t="s">
        <v>10</v>
      </c>
      <c r="J469" s="6">
        <v>43181.637193946757</v>
      </c>
      <c r="K469" s="7">
        <f t="shared" si="7"/>
        <v>43181</v>
      </c>
      <c r="L469" s="40">
        <v>2087</v>
      </c>
      <c r="M469" s="41"/>
      <c r="N469" s="42" t="s">
        <v>1857</v>
      </c>
      <c r="O469" s="1">
        <v>2</v>
      </c>
      <c r="P469" s="1">
        <v>28</v>
      </c>
      <c r="Q469" s="1"/>
      <c r="R469" s="1"/>
      <c r="S469" s="1"/>
      <c r="T469" s="102">
        <v>2</v>
      </c>
      <c r="U469" s="103">
        <v>28</v>
      </c>
      <c r="V469" s="103"/>
      <c r="W469" s="103"/>
      <c r="X469" s="103"/>
      <c r="Y469" s="6">
        <v>43181.579516053243</v>
      </c>
      <c r="Z469" s="9" t="s">
        <v>1858</v>
      </c>
      <c r="AA469" s="6"/>
    </row>
    <row r="470" spans="1:29" s="9" customFormat="1" x14ac:dyDescent="0.3">
      <c r="A470" s="8">
        <v>469</v>
      </c>
      <c r="B470" s="9">
        <v>201800590</v>
      </c>
      <c r="C470" s="9" t="s">
        <v>1859</v>
      </c>
      <c r="D470" s="9" t="s">
        <v>1663</v>
      </c>
      <c r="E470" s="9">
        <v>499</v>
      </c>
      <c r="F470" s="9" t="s">
        <v>40</v>
      </c>
      <c r="G470" s="6">
        <v>36930</v>
      </c>
      <c r="H470" s="10" t="s">
        <v>9</v>
      </c>
      <c r="I470" s="9" t="s">
        <v>10</v>
      </c>
      <c r="J470" s="6">
        <v>43176.672726701392</v>
      </c>
      <c r="K470" s="7">
        <f t="shared" si="7"/>
        <v>43176</v>
      </c>
      <c r="L470" s="40">
        <v>2098</v>
      </c>
      <c r="M470" s="41"/>
      <c r="N470" s="42" t="s">
        <v>1860</v>
      </c>
      <c r="O470" s="1">
        <v>8</v>
      </c>
      <c r="P470" s="1">
        <v>9</v>
      </c>
      <c r="Q470" s="1"/>
      <c r="R470" s="1"/>
      <c r="S470" s="1"/>
      <c r="T470" s="102">
        <v>8</v>
      </c>
      <c r="U470" s="112">
        <v>901</v>
      </c>
      <c r="V470" s="103"/>
      <c r="W470" s="103"/>
      <c r="X470" s="103"/>
      <c r="Y470" s="6">
        <v>43176.623942013888</v>
      </c>
      <c r="Z470" s="9" t="s">
        <v>1861</v>
      </c>
      <c r="AA470" s="6"/>
    </row>
    <row r="471" spans="1:29" s="9" customFormat="1" x14ac:dyDescent="0.3">
      <c r="A471" s="8">
        <v>470</v>
      </c>
      <c r="B471" s="9">
        <v>201800594</v>
      </c>
      <c r="C471" s="9" t="s">
        <v>211</v>
      </c>
      <c r="D471" s="9" t="s">
        <v>1862</v>
      </c>
      <c r="E471" s="9">
        <v>201</v>
      </c>
      <c r="F471" s="9" t="s">
        <v>20</v>
      </c>
      <c r="G471" s="6">
        <v>43102</v>
      </c>
      <c r="H471" s="10" t="s">
        <v>15</v>
      </c>
      <c r="I471" s="9" t="s">
        <v>16</v>
      </c>
      <c r="J471" s="6">
        <v>43182.522429861114</v>
      </c>
      <c r="K471" s="7">
        <f t="shared" si="7"/>
        <v>43182</v>
      </c>
      <c r="L471" s="40">
        <v>2229</v>
      </c>
      <c r="M471" s="41"/>
      <c r="N471" s="42" t="s">
        <v>1864</v>
      </c>
      <c r="O471" s="1">
        <v>22215</v>
      </c>
      <c r="P471" s="1">
        <v>22209</v>
      </c>
      <c r="Q471" s="1"/>
      <c r="R471" s="1"/>
      <c r="S471" s="1"/>
      <c r="T471" s="111">
        <v>222</v>
      </c>
      <c r="U471" s="112">
        <v>222</v>
      </c>
      <c r="V471" s="103"/>
      <c r="W471" s="103"/>
      <c r="X471" s="103"/>
      <c r="Y471" s="6">
        <v>43182.49057746528</v>
      </c>
      <c r="Z471" s="9" t="s">
        <v>1865</v>
      </c>
      <c r="AA471" s="6">
        <v>43182.457512152774</v>
      </c>
      <c r="AB471" s="9" t="s">
        <v>399</v>
      </c>
      <c r="AC471" s="9" t="s">
        <v>1863</v>
      </c>
    </row>
    <row r="472" spans="1:29" s="9" customFormat="1" x14ac:dyDescent="0.3">
      <c r="A472" s="8">
        <v>471</v>
      </c>
      <c r="B472" s="9">
        <v>201800599</v>
      </c>
      <c r="C472" s="9" t="s">
        <v>1700</v>
      </c>
      <c r="D472" s="9" t="s">
        <v>143</v>
      </c>
      <c r="E472" s="9" t="s">
        <v>51</v>
      </c>
      <c r="F472" s="9" t="s">
        <v>51</v>
      </c>
      <c r="G472" s="6">
        <v>43078</v>
      </c>
      <c r="H472" s="10" t="s">
        <v>15</v>
      </c>
      <c r="I472" s="9" t="s">
        <v>16</v>
      </c>
      <c r="J472" s="6">
        <v>43298.443735497684</v>
      </c>
      <c r="K472" s="7">
        <f t="shared" si="7"/>
        <v>43298</v>
      </c>
      <c r="L472" s="40" t="s">
        <v>1122</v>
      </c>
      <c r="M472" s="41"/>
      <c r="N472" s="42"/>
      <c r="O472" s="1"/>
      <c r="P472" s="1"/>
      <c r="Q472" s="1"/>
      <c r="R472" s="1"/>
      <c r="S472" s="1"/>
      <c r="T472" s="102"/>
      <c r="U472" s="103"/>
      <c r="V472" s="103"/>
      <c r="W472" s="103"/>
      <c r="X472" s="103"/>
      <c r="Y472" s="6">
        <v>43298.417068981478</v>
      </c>
      <c r="Z472" s="9" t="s">
        <v>1866</v>
      </c>
      <c r="AA472" s="6"/>
    </row>
    <row r="473" spans="1:29" s="9" customFormat="1" x14ac:dyDescent="0.3">
      <c r="A473" s="8">
        <v>472</v>
      </c>
      <c r="B473" s="9">
        <v>201800600</v>
      </c>
      <c r="C473" s="9" t="s">
        <v>1867</v>
      </c>
      <c r="D473" s="9" t="s">
        <v>1540</v>
      </c>
      <c r="E473" s="9">
        <v>536</v>
      </c>
      <c r="F473" s="9" t="s">
        <v>1483</v>
      </c>
      <c r="G473" s="6">
        <v>41412</v>
      </c>
      <c r="H473" s="10" t="s">
        <v>9</v>
      </c>
      <c r="I473" s="9" t="s">
        <v>10</v>
      </c>
      <c r="J473" s="6">
        <v>43176.764447337962</v>
      </c>
      <c r="K473" s="7">
        <f t="shared" si="7"/>
        <v>43176</v>
      </c>
      <c r="L473" s="40">
        <v>2073</v>
      </c>
      <c r="M473" s="41"/>
      <c r="N473" s="42" t="s">
        <v>1868</v>
      </c>
      <c r="O473" s="1">
        <v>2515</v>
      </c>
      <c r="P473" s="1">
        <v>28</v>
      </c>
      <c r="Q473" s="1">
        <v>2</v>
      </c>
      <c r="R473" s="1">
        <v>12</v>
      </c>
      <c r="S473" s="1"/>
      <c r="T473" s="111">
        <v>25</v>
      </c>
      <c r="U473" s="103">
        <v>28</v>
      </c>
      <c r="V473" s="103">
        <v>2</v>
      </c>
      <c r="W473" s="103">
        <v>12</v>
      </c>
      <c r="X473" s="103"/>
      <c r="Y473" s="6">
        <v>43176.762919016204</v>
      </c>
      <c r="Z473" s="9" t="s">
        <v>1869</v>
      </c>
      <c r="AA473" s="6"/>
    </row>
    <row r="474" spans="1:29" s="9" customFormat="1" x14ac:dyDescent="0.3">
      <c r="A474" s="8">
        <v>473</v>
      </c>
      <c r="B474" s="9">
        <v>201800604</v>
      </c>
      <c r="C474" s="9" t="s">
        <v>1870</v>
      </c>
      <c r="D474" s="9" t="s">
        <v>1871</v>
      </c>
      <c r="E474" s="9">
        <v>90</v>
      </c>
      <c r="F474" s="9" t="s">
        <v>89</v>
      </c>
      <c r="G474" s="6">
        <v>38429</v>
      </c>
      <c r="H474" s="10" t="s">
        <v>9</v>
      </c>
      <c r="I474" s="9" t="s">
        <v>10</v>
      </c>
      <c r="J474" s="6">
        <v>43177.474871261576</v>
      </c>
      <c r="K474" s="7">
        <f t="shared" si="7"/>
        <v>43177</v>
      </c>
      <c r="L474" s="40">
        <v>2101</v>
      </c>
      <c r="M474" s="41"/>
      <c r="N474" s="42" t="s">
        <v>1872</v>
      </c>
      <c r="O474" s="1">
        <v>15</v>
      </c>
      <c r="P474" s="1"/>
      <c r="Q474" s="1"/>
      <c r="R474" s="1"/>
      <c r="S474" s="1"/>
      <c r="T474" s="102">
        <v>15</v>
      </c>
      <c r="U474" s="103"/>
      <c r="V474" s="103"/>
      <c r="W474" s="103"/>
      <c r="X474" s="103"/>
      <c r="Y474" s="6">
        <v>43177.498851469907</v>
      </c>
      <c r="Z474" s="9" t="s">
        <v>1873</v>
      </c>
      <c r="AA474" s="6"/>
    </row>
    <row r="475" spans="1:29" s="9" customFormat="1" x14ac:dyDescent="0.3">
      <c r="A475" s="8">
        <v>474</v>
      </c>
      <c r="B475" s="9">
        <v>201800608</v>
      </c>
      <c r="C475" s="9" t="s">
        <v>1874</v>
      </c>
      <c r="D475" s="9" t="s">
        <v>67</v>
      </c>
      <c r="E475" s="9">
        <v>598</v>
      </c>
      <c r="F475" s="9" t="s">
        <v>8</v>
      </c>
      <c r="G475" s="6">
        <v>43026</v>
      </c>
      <c r="H475" s="10" t="s">
        <v>15</v>
      </c>
      <c r="I475" s="9" t="s">
        <v>16</v>
      </c>
      <c r="J475" s="6">
        <v>43274.447201273149</v>
      </c>
      <c r="K475" s="7">
        <f t="shared" si="7"/>
        <v>43274</v>
      </c>
      <c r="L475" s="40">
        <v>2267</v>
      </c>
      <c r="M475" s="41"/>
      <c r="N475" s="42" t="s">
        <v>1875</v>
      </c>
      <c r="O475" s="1">
        <v>14</v>
      </c>
      <c r="P475" s="1">
        <v>3</v>
      </c>
      <c r="Q475" s="1"/>
      <c r="R475" s="1"/>
      <c r="S475" s="1"/>
      <c r="T475" s="111">
        <v>1401</v>
      </c>
      <c r="U475" s="103">
        <v>3</v>
      </c>
      <c r="V475" s="103"/>
      <c r="W475" s="103"/>
      <c r="X475" s="103"/>
      <c r="Y475" s="6">
        <v>43274.417423877312</v>
      </c>
      <c r="Z475" s="9" t="s">
        <v>1876</v>
      </c>
      <c r="AA475" s="6">
        <v>43274.417423877312</v>
      </c>
      <c r="AB475" s="9" t="s">
        <v>1274</v>
      </c>
      <c r="AC475" s="9" t="s">
        <v>1770</v>
      </c>
    </row>
    <row r="476" spans="1:29" s="9" customFormat="1" x14ac:dyDescent="0.3">
      <c r="A476" s="8">
        <v>475</v>
      </c>
      <c r="B476" s="9">
        <v>201800609</v>
      </c>
      <c r="C476" s="9" t="s">
        <v>1877</v>
      </c>
      <c r="D476" s="9" t="s">
        <v>1878</v>
      </c>
      <c r="E476" s="9">
        <v>499</v>
      </c>
      <c r="F476" s="9" t="s">
        <v>40</v>
      </c>
      <c r="G476" s="6">
        <v>39891</v>
      </c>
      <c r="H476" s="10" t="s">
        <v>9</v>
      </c>
      <c r="I476" s="9" t="s">
        <v>10</v>
      </c>
      <c r="J476" s="6">
        <v>43178.449543206021</v>
      </c>
      <c r="K476" s="7">
        <f t="shared" si="7"/>
        <v>43178</v>
      </c>
      <c r="L476" s="40">
        <v>2070</v>
      </c>
      <c r="M476" s="41"/>
      <c r="N476" s="42" t="s">
        <v>1879</v>
      </c>
      <c r="O476" s="1">
        <v>1</v>
      </c>
      <c r="P476" s="1">
        <v>2</v>
      </c>
      <c r="Q476" s="1"/>
      <c r="R476" s="1"/>
      <c r="S476" s="1"/>
      <c r="T476" s="102">
        <v>1</v>
      </c>
      <c r="U476" s="103">
        <v>2</v>
      </c>
      <c r="V476" s="103"/>
      <c r="W476" s="103"/>
      <c r="X476" s="103"/>
      <c r="Y476" s="6">
        <v>43178.424785150462</v>
      </c>
      <c r="Z476" s="9" t="s">
        <v>1880</v>
      </c>
      <c r="AA476" s="6"/>
    </row>
    <row r="477" spans="1:29" s="9" customFormat="1" x14ac:dyDescent="0.3">
      <c r="A477" s="8">
        <v>476</v>
      </c>
      <c r="B477" s="9">
        <v>201800611</v>
      </c>
      <c r="C477" s="9" t="s">
        <v>1881</v>
      </c>
      <c r="D477" s="9" t="s">
        <v>1882</v>
      </c>
      <c r="E477" s="9" t="s">
        <v>51</v>
      </c>
      <c r="F477" s="9" t="s">
        <v>51</v>
      </c>
      <c r="G477" s="6">
        <v>42886</v>
      </c>
      <c r="H477" s="10" t="s">
        <v>9</v>
      </c>
      <c r="I477" s="9" t="s">
        <v>10</v>
      </c>
      <c r="J477" s="6">
        <v>43183.423251932873</v>
      </c>
      <c r="K477" s="7">
        <f t="shared" si="7"/>
        <v>43183</v>
      </c>
      <c r="L477" s="40" t="s">
        <v>1883</v>
      </c>
      <c r="M477" s="41"/>
      <c r="N477" s="42"/>
      <c r="O477" s="1"/>
      <c r="P477" s="1"/>
      <c r="Q477" s="1"/>
      <c r="R477" s="1"/>
      <c r="S477" s="1"/>
      <c r="T477" s="102"/>
      <c r="U477" s="103"/>
      <c r="V477" s="103"/>
      <c r="W477" s="103"/>
      <c r="X477" s="103"/>
      <c r="Y477" s="6">
        <v>43183.423251932873</v>
      </c>
      <c r="Z477" s="9" t="s">
        <v>1884</v>
      </c>
      <c r="AA477" s="6"/>
    </row>
    <row r="478" spans="1:29" s="9" customFormat="1" x14ac:dyDescent="0.3">
      <c r="A478" s="8">
        <v>477</v>
      </c>
      <c r="B478" s="9">
        <v>201800615</v>
      </c>
      <c r="C478" s="9" t="s">
        <v>1885</v>
      </c>
      <c r="D478" s="9" t="s">
        <v>1886</v>
      </c>
      <c r="E478" s="9">
        <v>507</v>
      </c>
      <c r="F478" s="9" t="s">
        <v>71</v>
      </c>
      <c r="G478" s="6">
        <v>43040</v>
      </c>
      <c r="H478" s="10" t="s">
        <v>15</v>
      </c>
      <c r="I478" s="9" t="s">
        <v>16</v>
      </c>
      <c r="J478" s="6">
        <v>43246.438906793985</v>
      </c>
      <c r="K478" s="7">
        <f t="shared" si="7"/>
        <v>43246</v>
      </c>
      <c r="L478" s="40" t="s">
        <v>1887</v>
      </c>
      <c r="M478" s="41"/>
      <c r="N478" s="42"/>
      <c r="O478" s="1"/>
      <c r="P478" s="1"/>
      <c r="Q478" s="1"/>
      <c r="R478" s="1"/>
      <c r="S478" s="1"/>
      <c r="T478" s="102"/>
      <c r="U478" s="103"/>
      <c r="V478" s="103"/>
      <c r="W478" s="103"/>
      <c r="X478" s="103"/>
      <c r="Y478" s="6">
        <v>43246.438906793985</v>
      </c>
      <c r="Z478" s="9" t="s">
        <v>1888</v>
      </c>
      <c r="AA478" s="6"/>
    </row>
    <row r="479" spans="1:29" s="9" customFormat="1" x14ac:dyDescent="0.3">
      <c r="A479" s="8">
        <v>478</v>
      </c>
      <c r="B479" s="9">
        <v>201800618</v>
      </c>
      <c r="C479" s="9" t="s">
        <v>1889</v>
      </c>
      <c r="D479" s="9" t="s">
        <v>1890</v>
      </c>
      <c r="E479" s="9">
        <v>499</v>
      </c>
      <c r="F479" s="9" t="s">
        <v>40</v>
      </c>
      <c r="G479" s="6">
        <v>37699</v>
      </c>
      <c r="H479" s="10" t="s">
        <v>15</v>
      </c>
      <c r="I479" s="9" t="s">
        <v>16</v>
      </c>
      <c r="J479" s="6">
        <v>43178.634041979167</v>
      </c>
      <c r="K479" s="7">
        <f t="shared" si="7"/>
        <v>43178</v>
      </c>
      <c r="L479" s="40">
        <v>2087</v>
      </c>
      <c r="M479" s="41">
        <v>2043</v>
      </c>
      <c r="N479" s="42" t="s">
        <v>1891</v>
      </c>
      <c r="O479" s="1">
        <v>21</v>
      </c>
      <c r="P479" s="1">
        <v>42</v>
      </c>
      <c r="Q479" s="1"/>
      <c r="R479" s="1"/>
      <c r="S479" s="1"/>
      <c r="T479" s="102">
        <v>21</v>
      </c>
      <c r="U479" s="103">
        <v>42</v>
      </c>
      <c r="V479" s="103"/>
      <c r="W479" s="103"/>
      <c r="X479" s="103"/>
      <c r="Y479" s="6">
        <v>43178.634041979167</v>
      </c>
      <c r="Z479" s="9" t="s">
        <v>1892</v>
      </c>
      <c r="AA479" s="6">
        <v>43178.848429976853</v>
      </c>
      <c r="AB479" s="9" t="s">
        <v>726</v>
      </c>
      <c r="AC479" s="9" t="s">
        <v>394</v>
      </c>
    </row>
    <row r="480" spans="1:29" s="9" customFormat="1" x14ac:dyDescent="0.3">
      <c r="A480" s="8">
        <v>479</v>
      </c>
      <c r="B480" s="9">
        <v>201800639</v>
      </c>
      <c r="C480" s="9" t="s">
        <v>1893</v>
      </c>
      <c r="D480" s="9" t="s">
        <v>1894</v>
      </c>
      <c r="E480" s="9">
        <v>119</v>
      </c>
      <c r="F480" s="9" t="s">
        <v>2</v>
      </c>
      <c r="G480" s="6">
        <v>38926</v>
      </c>
      <c r="H480" s="10" t="s">
        <v>15</v>
      </c>
      <c r="I480" s="9" t="s">
        <v>16</v>
      </c>
      <c r="J480" s="6">
        <v>43181.431587071762</v>
      </c>
      <c r="K480" s="7">
        <f t="shared" si="7"/>
        <v>43181</v>
      </c>
      <c r="L480" s="40">
        <v>2070</v>
      </c>
      <c r="M480" s="41"/>
      <c r="N480" s="42" t="s">
        <v>314</v>
      </c>
      <c r="O480" s="1">
        <v>1</v>
      </c>
      <c r="P480" s="1">
        <v>2</v>
      </c>
      <c r="Q480" s="1"/>
      <c r="R480" s="1"/>
      <c r="S480" s="1"/>
      <c r="T480" s="102">
        <v>1</v>
      </c>
      <c r="U480" s="103">
        <v>2</v>
      </c>
      <c r="V480" s="103"/>
      <c r="W480" s="103"/>
      <c r="X480" s="103"/>
      <c r="Y480" s="6">
        <v>43181.431587071762</v>
      </c>
      <c r="Z480" s="9" t="s">
        <v>1895</v>
      </c>
      <c r="AA480" s="6"/>
    </row>
    <row r="481" spans="1:29" s="9" customFormat="1" x14ac:dyDescent="0.3">
      <c r="A481" s="8">
        <v>480</v>
      </c>
      <c r="B481" s="9">
        <v>201800646</v>
      </c>
      <c r="C481" s="9" t="s">
        <v>1896</v>
      </c>
      <c r="D481" s="9" t="s">
        <v>146</v>
      </c>
      <c r="E481" s="9">
        <v>201</v>
      </c>
      <c r="F481" s="9" t="s">
        <v>20</v>
      </c>
      <c r="G481" s="6">
        <v>42548</v>
      </c>
      <c r="H481" s="10" t="s">
        <v>9</v>
      </c>
      <c r="I481" s="9" t="s">
        <v>10</v>
      </c>
      <c r="J481" s="6">
        <v>43181.438495335649</v>
      </c>
      <c r="K481" s="7">
        <f t="shared" si="7"/>
        <v>43181</v>
      </c>
      <c r="L481" s="40">
        <v>2027</v>
      </c>
      <c r="M481" s="41"/>
      <c r="N481" s="42" t="s">
        <v>1897</v>
      </c>
      <c r="O481" s="1">
        <v>1</v>
      </c>
      <c r="P481" s="1">
        <v>6</v>
      </c>
      <c r="Q481" s="1">
        <v>5</v>
      </c>
      <c r="R481" s="1"/>
      <c r="S481" s="1"/>
      <c r="T481" s="102">
        <v>1</v>
      </c>
      <c r="U481" s="103">
        <v>6</v>
      </c>
      <c r="V481" s="103">
        <v>5</v>
      </c>
      <c r="W481" s="103"/>
      <c r="X481" s="103"/>
      <c r="Y481" s="6">
        <v>43181.438495335649</v>
      </c>
      <c r="Z481" s="9" t="s">
        <v>1898</v>
      </c>
      <c r="AA481" s="6"/>
    </row>
    <row r="482" spans="1:29" s="9" customFormat="1" x14ac:dyDescent="0.3">
      <c r="A482" s="8">
        <v>481</v>
      </c>
      <c r="B482" s="9">
        <v>201800647</v>
      </c>
      <c r="C482" s="9" t="s">
        <v>1899</v>
      </c>
      <c r="D482" s="9" t="s">
        <v>1900</v>
      </c>
      <c r="E482" s="9">
        <v>536</v>
      </c>
      <c r="F482" s="9" t="s">
        <v>1483</v>
      </c>
      <c r="G482" s="6" t="s">
        <v>51</v>
      </c>
      <c r="H482" s="10" t="s">
        <v>3</v>
      </c>
      <c r="I482" s="9" t="s">
        <v>4</v>
      </c>
      <c r="J482" s="6">
        <v>43181.470124965279</v>
      </c>
      <c r="K482" s="7">
        <f t="shared" si="7"/>
        <v>43181</v>
      </c>
      <c r="L482" s="40" t="s">
        <v>1901</v>
      </c>
      <c r="M482" s="41"/>
      <c r="N482" s="42"/>
      <c r="O482" s="1"/>
      <c r="P482" s="1"/>
      <c r="Q482" s="1"/>
      <c r="R482" s="1"/>
      <c r="S482" s="1"/>
      <c r="T482" s="102"/>
      <c r="U482" s="103"/>
      <c r="V482" s="103"/>
      <c r="W482" s="103"/>
      <c r="X482" s="103"/>
      <c r="Y482" s="6">
        <v>43181.465001122684</v>
      </c>
      <c r="Z482" s="9" t="s">
        <v>1902</v>
      </c>
      <c r="AA482" s="6"/>
    </row>
    <row r="483" spans="1:29" s="9" customFormat="1" x14ac:dyDescent="0.3">
      <c r="A483" s="8">
        <v>482</v>
      </c>
      <c r="B483" s="9">
        <v>201800649</v>
      </c>
      <c r="C483" s="9" t="s">
        <v>1903</v>
      </c>
      <c r="D483" s="9" t="s">
        <v>277</v>
      </c>
      <c r="E483" s="9">
        <v>130</v>
      </c>
      <c r="F483" s="9" t="s">
        <v>36</v>
      </c>
      <c r="G483" s="6">
        <v>37702</v>
      </c>
      <c r="H483" s="10" t="s">
        <v>9</v>
      </c>
      <c r="I483" s="9" t="s">
        <v>10</v>
      </c>
      <c r="J483" s="6">
        <v>43181.603023958334</v>
      </c>
      <c r="K483" s="7">
        <f t="shared" si="7"/>
        <v>43181</v>
      </c>
      <c r="L483" s="40">
        <v>2038</v>
      </c>
      <c r="M483" s="41"/>
      <c r="N483" s="42" t="s">
        <v>1904</v>
      </c>
      <c r="O483" s="1">
        <v>14</v>
      </c>
      <c r="P483" s="1"/>
      <c r="Q483" s="1"/>
      <c r="R483" s="1"/>
      <c r="S483" s="1"/>
      <c r="T483" s="102">
        <v>14</v>
      </c>
      <c r="U483" s="103"/>
      <c r="V483" s="103"/>
      <c r="W483" s="103"/>
      <c r="X483" s="103"/>
      <c r="Y483" s="6">
        <v>43181.588077048611</v>
      </c>
      <c r="Z483" s="9" t="s">
        <v>1905</v>
      </c>
      <c r="AA483" s="6"/>
    </row>
    <row r="484" spans="1:29" s="9" customFormat="1" x14ac:dyDescent="0.3">
      <c r="A484" s="8">
        <v>483</v>
      </c>
      <c r="B484" s="9">
        <v>201800654</v>
      </c>
      <c r="C484" s="9" t="s">
        <v>1906</v>
      </c>
      <c r="D484" s="9" t="s">
        <v>1862</v>
      </c>
      <c r="E484" s="9" t="s">
        <v>51</v>
      </c>
      <c r="F484" s="9" t="s">
        <v>51</v>
      </c>
      <c r="G484" s="6">
        <v>39326</v>
      </c>
      <c r="H484" s="10" t="s">
        <v>15</v>
      </c>
      <c r="I484" s="9" t="s">
        <v>16</v>
      </c>
      <c r="J484" s="6">
        <v>43182.467521412036</v>
      </c>
      <c r="K484" s="7">
        <f t="shared" si="7"/>
        <v>43182</v>
      </c>
      <c r="L484" s="40">
        <v>2059</v>
      </c>
      <c r="M484" s="41"/>
      <c r="N484" s="42" t="s">
        <v>1907</v>
      </c>
      <c r="O484" s="1">
        <v>2</v>
      </c>
      <c r="P484" s="1">
        <v>27</v>
      </c>
      <c r="Q484" s="1"/>
      <c r="R484" s="1"/>
      <c r="S484" s="1"/>
      <c r="T484" s="102">
        <v>2</v>
      </c>
      <c r="U484" s="103">
        <v>27</v>
      </c>
      <c r="V484" s="103"/>
      <c r="W484" s="103"/>
      <c r="X484" s="103"/>
      <c r="Y484" s="6">
        <v>43182.427693206017</v>
      </c>
      <c r="Z484" s="9" t="s">
        <v>1908</v>
      </c>
      <c r="AA484" s="6"/>
    </row>
    <row r="485" spans="1:29" s="9" customFormat="1" x14ac:dyDescent="0.3">
      <c r="A485" s="8">
        <v>484</v>
      </c>
      <c r="B485" s="9">
        <v>201800655</v>
      </c>
      <c r="C485" s="9" t="s">
        <v>1909</v>
      </c>
      <c r="D485" s="9" t="s">
        <v>1910</v>
      </c>
      <c r="E485" s="9">
        <v>499</v>
      </c>
      <c r="F485" s="9" t="s">
        <v>40</v>
      </c>
      <c r="G485" s="6">
        <v>39041</v>
      </c>
      <c r="H485" s="10" t="s">
        <v>15</v>
      </c>
      <c r="I485" s="9" t="s">
        <v>16</v>
      </c>
      <c r="J485" s="6">
        <v>43182.446953009261</v>
      </c>
      <c r="K485" s="7">
        <f t="shared" si="7"/>
        <v>43182</v>
      </c>
      <c r="L485" s="40">
        <v>2179</v>
      </c>
      <c r="M485" s="41"/>
      <c r="N485" s="42" t="s">
        <v>1911</v>
      </c>
      <c r="O485" s="1">
        <v>22210</v>
      </c>
      <c r="P485" s="1"/>
      <c r="Q485" s="1"/>
      <c r="R485" s="1"/>
      <c r="S485" s="1"/>
      <c r="T485" s="111">
        <v>2221</v>
      </c>
      <c r="U485" s="103"/>
      <c r="V485" s="103"/>
      <c r="W485" s="103"/>
      <c r="X485" s="103"/>
      <c r="Y485" s="6">
        <v>43182.446953009261</v>
      </c>
      <c r="Z485" s="9" t="s">
        <v>1912</v>
      </c>
      <c r="AA485" s="6"/>
    </row>
    <row r="486" spans="1:29" s="9" customFormat="1" x14ac:dyDescent="0.3">
      <c r="A486" s="8">
        <v>485</v>
      </c>
      <c r="B486" s="9">
        <v>201800658</v>
      </c>
      <c r="C486" s="9" t="s">
        <v>1913</v>
      </c>
      <c r="D486" s="9" t="s">
        <v>1373</v>
      </c>
      <c r="E486" s="9">
        <v>597</v>
      </c>
      <c r="F486" s="9" t="s">
        <v>792</v>
      </c>
      <c r="G486" s="6">
        <v>42909</v>
      </c>
      <c r="H486" s="10" t="s">
        <v>15</v>
      </c>
      <c r="I486" s="9" t="s">
        <v>16</v>
      </c>
      <c r="J486" s="6">
        <v>43211.496476655091</v>
      </c>
      <c r="K486" s="7">
        <f t="shared" si="7"/>
        <v>43211</v>
      </c>
      <c r="L486" s="40">
        <v>2071</v>
      </c>
      <c r="M486" s="41"/>
      <c r="N486" s="42" t="s">
        <v>1914</v>
      </c>
      <c r="O486" s="1">
        <v>68</v>
      </c>
      <c r="P486" s="1">
        <v>1</v>
      </c>
      <c r="Q486" s="1"/>
      <c r="R486" s="1"/>
      <c r="S486" s="1"/>
      <c r="T486" s="102">
        <v>68</v>
      </c>
      <c r="U486" s="103">
        <v>1</v>
      </c>
      <c r="V486" s="103"/>
      <c r="W486" s="103"/>
      <c r="X486" s="103"/>
      <c r="Y486" s="6">
        <v>43211.404650115743</v>
      </c>
      <c r="Z486" s="9" t="s">
        <v>1915</v>
      </c>
      <c r="AA486" s="6"/>
    </row>
    <row r="487" spans="1:29" s="9" customFormat="1" x14ac:dyDescent="0.3">
      <c r="A487" s="8">
        <v>486</v>
      </c>
      <c r="B487" s="9">
        <v>201800665</v>
      </c>
      <c r="C487" s="9" t="s">
        <v>1916</v>
      </c>
      <c r="D487" s="9" t="s">
        <v>1917</v>
      </c>
      <c r="E487" s="9">
        <v>499</v>
      </c>
      <c r="F487" s="9" t="s">
        <v>40</v>
      </c>
      <c r="G487" s="6">
        <v>43088</v>
      </c>
      <c r="H487" s="10" t="s">
        <v>15</v>
      </c>
      <c r="I487" s="9" t="s">
        <v>16</v>
      </c>
      <c r="J487" s="6">
        <v>43187.438296527776</v>
      </c>
      <c r="K487" s="7">
        <f t="shared" si="7"/>
        <v>43187</v>
      </c>
      <c r="L487" s="40">
        <v>2194</v>
      </c>
      <c r="M487" s="41"/>
      <c r="N487" s="42" t="s">
        <v>1918</v>
      </c>
      <c r="O487" s="1">
        <v>30</v>
      </c>
      <c r="P487" s="1">
        <v>23</v>
      </c>
      <c r="Q487" s="1"/>
      <c r="R487" s="1"/>
      <c r="S487" s="1"/>
      <c r="T487" s="102">
        <v>30</v>
      </c>
      <c r="U487" s="103">
        <v>23</v>
      </c>
      <c r="V487" s="103"/>
      <c r="W487" s="103"/>
      <c r="X487" s="103"/>
      <c r="Y487" s="6">
        <v>43187.438296527776</v>
      </c>
      <c r="Z487" s="9" t="s">
        <v>1919</v>
      </c>
      <c r="AA487" s="6"/>
    </row>
    <row r="488" spans="1:29" s="9" customFormat="1" x14ac:dyDescent="0.3">
      <c r="A488" s="8">
        <v>487</v>
      </c>
      <c r="B488" s="9">
        <v>201800672</v>
      </c>
      <c r="C488" s="9" t="s">
        <v>1920</v>
      </c>
      <c r="D488" s="9" t="s">
        <v>1921</v>
      </c>
      <c r="E488" s="9">
        <v>516</v>
      </c>
      <c r="F488" s="9" t="s">
        <v>939</v>
      </c>
      <c r="G488" s="6">
        <v>42819</v>
      </c>
      <c r="H488" s="10" t="s">
        <v>15</v>
      </c>
      <c r="I488" s="9" t="s">
        <v>16</v>
      </c>
      <c r="J488" s="6">
        <v>43184.624295752314</v>
      </c>
      <c r="K488" s="7">
        <f t="shared" si="7"/>
        <v>43184</v>
      </c>
      <c r="L488" s="40">
        <v>2046</v>
      </c>
      <c r="M488" s="41"/>
      <c r="N488" s="42" t="s">
        <v>1922</v>
      </c>
      <c r="O488" s="1">
        <v>1</v>
      </c>
      <c r="P488" s="1"/>
      <c r="Q488" s="1"/>
      <c r="R488" s="1"/>
      <c r="S488" s="1"/>
      <c r="T488" s="102">
        <v>1</v>
      </c>
      <c r="U488" s="103"/>
      <c r="V488" s="103"/>
      <c r="W488" s="103"/>
      <c r="X488" s="103"/>
      <c r="Y488" s="6">
        <v>43184.624295752314</v>
      </c>
      <c r="Z488" s="9" t="s">
        <v>1923</v>
      </c>
      <c r="AA488" s="6">
        <v>43184.81826177083</v>
      </c>
      <c r="AB488" s="9" t="s">
        <v>1274</v>
      </c>
      <c r="AC488" s="9" t="s">
        <v>394</v>
      </c>
    </row>
    <row r="489" spans="1:29" s="9" customFormat="1" x14ac:dyDescent="0.3">
      <c r="A489" s="8">
        <v>488</v>
      </c>
      <c r="B489" s="9">
        <v>201800675</v>
      </c>
      <c r="C489" s="9" t="s">
        <v>1924</v>
      </c>
      <c r="D489" s="9" t="s">
        <v>1925</v>
      </c>
      <c r="E489" s="9">
        <v>119</v>
      </c>
      <c r="F489" s="9" t="s">
        <v>2</v>
      </c>
      <c r="G489" s="6">
        <v>42491</v>
      </c>
      <c r="H489" s="10" t="s">
        <v>9</v>
      </c>
      <c r="I489" s="9" t="s">
        <v>10</v>
      </c>
      <c r="J489" s="6">
        <v>43184.744578622682</v>
      </c>
      <c r="K489" s="7">
        <f t="shared" si="7"/>
        <v>43184</v>
      </c>
      <c r="L489" s="40">
        <v>2259</v>
      </c>
      <c r="M489" s="41"/>
      <c r="N489" s="42"/>
      <c r="O489" s="1"/>
      <c r="P489" s="1"/>
      <c r="Q489" s="1"/>
      <c r="R489" s="1"/>
      <c r="S489" s="1"/>
      <c r="T489" s="102"/>
      <c r="U489" s="103"/>
      <c r="V489" s="103"/>
      <c r="W489" s="103"/>
      <c r="X489" s="103"/>
      <c r="Y489" s="6">
        <v>43184.744578622682</v>
      </c>
      <c r="Z489" s="9" t="s">
        <v>1926</v>
      </c>
      <c r="AA489" s="6"/>
    </row>
    <row r="490" spans="1:29" s="9" customFormat="1" x14ac:dyDescent="0.3">
      <c r="A490" s="8">
        <v>489</v>
      </c>
      <c r="B490" s="9">
        <v>201800680</v>
      </c>
      <c r="C490" s="9" t="s">
        <v>1927</v>
      </c>
      <c r="D490" s="9" t="s">
        <v>1928</v>
      </c>
      <c r="E490" s="9" t="s">
        <v>51</v>
      </c>
      <c r="F490" s="9" t="s">
        <v>51</v>
      </c>
      <c r="G490" s="6">
        <v>39167</v>
      </c>
      <c r="H490" s="10" t="s">
        <v>52</v>
      </c>
      <c r="I490" s="9" t="s">
        <v>53</v>
      </c>
      <c r="J490" s="6">
        <v>43186.464366203705</v>
      </c>
      <c r="K490" s="7">
        <f t="shared" si="7"/>
        <v>43186</v>
      </c>
      <c r="L490" s="40">
        <v>2110</v>
      </c>
      <c r="M490" s="41"/>
      <c r="N490" s="42" t="s">
        <v>1929</v>
      </c>
      <c r="O490" s="1">
        <v>2406</v>
      </c>
      <c r="P490" s="1"/>
      <c r="Q490" s="1"/>
      <c r="R490" s="1"/>
      <c r="S490" s="1"/>
      <c r="T490" s="111">
        <v>24</v>
      </c>
      <c r="U490" s="103"/>
      <c r="V490" s="103"/>
      <c r="W490" s="103"/>
      <c r="X490" s="103"/>
      <c r="Y490" s="6">
        <v>43186.464366203705</v>
      </c>
      <c r="Z490" s="9" t="s">
        <v>1930</v>
      </c>
      <c r="AA490" s="6"/>
    </row>
    <row r="491" spans="1:29" s="9" customFormat="1" x14ac:dyDescent="0.3">
      <c r="A491" s="8">
        <v>490</v>
      </c>
      <c r="B491" s="9">
        <v>201800684</v>
      </c>
      <c r="C491" s="9" t="s">
        <v>1931</v>
      </c>
      <c r="D491" s="9" t="s">
        <v>1932</v>
      </c>
      <c r="E491" s="9">
        <v>538</v>
      </c>
      <c r="F491" s="9" t="s">
        <v>105</v>
      </c>
      <c r="G491" s="6">
        <v>38378</v>
      </c>
      <c r="H491" s="10" t="s">
        <v>15</v>
      </c>
      <c r="I491" s="9" t="s">
        <v>16</v>
      </c>
      <c r="J491" s="6">
        <v>43185.751163391207</v>
      </c>
      <c r="K491" s="7">
        <f t="shared" si="7"/>
        <v>43185</v>
      </c>
      <c r="L491" s="40">
        <v>2004</v>
      </c>
      <c r="M491" s="41"/>
      <c r="N491" s="42" t="s">
        <v>1933</v>
      </c>
      <c r="O491" s="1">
        <v>14</v>
      </c>
      <c r="P491" s="1">
        <v>29</v>
      </c>
      <c r="Q491" s="1"/>
      <c r="R491" s="1"/>
      <c r="S491" s="1"/>
      <c r="T491" s="102">
        <v>14</v>
      </c>
      <c r="U491" s="103">
        <v>29</v>
      </c>
      <c r="V491" s="103"/>
      <c r="W491" s="103"/>
      <c r="X491" s="103"/>
      <c r="Y491" s="6">
        <v>43185.748089386572</v>
      </c>
      <c r="Z491" s="9" t="s">
        <v>1934</v>
      </c>
      <c r="AA491" s="6">
        <v>43185.983115428244</v>
      </c>
      <c r="AB491" s="9" t="s">
        <v>57</v>
      </c>
      <c r="AC491" s="9" t="s">
        <v>263</v>
      </c>
    </row>
    <row r="492" spans="1:29" s="9" customFormat="1" x14ac:dyDescent="0.3">
      <c r="A492" s="8">
        <v>491</v>
      </c>
      <c r="B492" s="9">
        <v>201800694</v>
      </c>
      <c r="C492" s="9" t="s">
        <v>595</v>
      </c>
      <c r="D492" s="9" t="s">
        <v>1935</v>
      </c>
      <c r="E492" s="9">
        <v>598</v>
      </c>
      <c r="F492" s="9" t="s">
        <v>8</v>
      </c>
      <c r="G492" s="6">
        <v>43066</v>
      </c>
      <c r="H492" s="10" t="s">
        <v>15</v>
      </c>
      <c r="I492" s="9" t="s">
        <v>16</v>
      </c>
      <c r="J492" s="6">
        <v>43278.435110497689</v>
      </c>
      <c r="K492" s="7">
        <f t="shared" si="7"/>
        <v>43278</v>
      </c>
      <c r="L492" s="40" t="s">
        <v>1760</v>
      </c>
      <c r="M492" s="41"/>
      <c r="N492" s="42"/>
      <c r="O492" s="1"/>
      <c r="P492" s="1"/>
      <c r="Q492" s="1"/>
      <c r="R492" s="1"/>
      <c r="S492" s="1"/>
      <c r="T492" s="102"/>
      <c r="U492" s="103"/>
      <c r="V492" s="103"/>
      <c r="W492" s="103"/>
      <c r="X492" s="103"/>
      <c r="Y492" s="6">
        <v>43278.430336608799</v>
      </c>
      <c r="Z492" s="9" t="s">
        <v>1936</v>
      </c>
      <c r="AA492" s="6"/>
    </row>
    <row r="493" spans="1:29" s="9" customFormat="1" x14ac:dyDescent="0.3">
      <c r="A493" s="8">
        <v>492</v>
      </c>
      <c r="B493" s="9">
        <v>201800695</v>
      </c>
      <c r="C493" s="9" t="s">
        <v>1937</v>
      </c>
      <c r="D493" s="9" t="s">
        <v>1938</v>
      </c>
      <c r="E493" s="9">
        <v>499</v>
      </c>
      <c r="F493" s="9" t="s">
        <v>40</v>
      </c>
      <c r="G493" s="6">
        <v>40248</v>
      </c>
      <c r="H493" s="10" t="s">
        <v>52</v>
      </c>
      <c r="I493" s="9" t="s">
        <v>53</v>
      </c>
      <c r="J493" s="6">
        <v>43288.583824155095</v>
      </c>
      <c r="K493" s="7">
        <f t="shared" si="7"/>
        <v>43288</v>
      </c>
      <c r="L493" s="40">
        <v>2170</v>
      </c>
      <c r="M493" s="41"/>
      <c r="N493" s="42" t="s">
        <v>1939</v>
      </c>
      <c r="O493" s="1">
        <v>26</v>
      </c>
      <c r="P493" s="1">
        <v>38</v>
      </c>
      <c r="Q493" s="1"/>
      <c r="R493" s="1"/>
      <c r="S493" s="1"/>
      <c r="T493" s="102">
        <v>26</v>
      </c>
      <c r="U493" s="103">
        <v>38</v>
      </c>
      <c r="V493" s="103"/>
      <c r="W493" s="103"/>
      <c r="X493" s="103"/>
      <c r="Y493" s="6">
        <v>43288.583824155095</v>
      </c>
      <c r="Z493" s="9" t="s">
        <v>1940</v>
      </c>
      <c r="AA493" s="6"/>
    </row>
    <row r="494" spans="1:29" s="9" customFormat="1" x14ac:dyDescent="0.3">
      <c r="A494" s="8">
        <v>493</v>
      </c>
      <c r="B494" s="9">
        <v>201800699</v>
      </c>
      <c r="C494" s="9" t="s">
        <v>1941</v>
      </c>
      <c r="D494" s="9" t="s">
        <v>277</v>
      </c>
      <c r="E494" s="9">
        <v>499</v>
      </c>
      <c r="F494" s="9" t="s">
        <v>40</v>
      </c>
      <c r="G494" s="6">
        <v>38745</v>
      </c>
      <c r="H494" s="10" t="s">
        <v>9</v>
      </c>
      <c r="I494" s="9" t="s">
        <v>10</v>
      </c>
      <c r="J494" s="6">
        <v>43189.431993865743</v>
      </c>
      <c r="K494" s="7">
        <f t="shared" si="7"/>
        <v>43189</v>
      </c>
      <c r="L494" s="40">
        <v>2117</v>
      </c>
      <c r="M494" s="41"/>
      <c r="N494" s="42" t="s">
        <v>1942</v>
      </c>
      <c r="O494" s="1">
        <v>42</v>
      </c>
      <c r="P494" s="1">
        <v>9</v>
      </c>
      <c r="Q494" s="1"/>
      <c r="R494" s="1"/>
      <c r="S494" s="1"/>
      <c r="T494" s="111">
        <v>4201</v>
      </c>
      <c r="U494" s="103">
        <v>9</v>
      </c>
      <c r="V494" s="103"/>
      <c r="W494" s="103"/>
      <c r="X494" s="103"/>
      <c r="Y494" s="6">
        <v>43189.431993865743</v>
      </c>
      <c r="Z494" s="9" t="s">
        <v>1943</v>
      </c>
      <c r="AA494" s="6"/>
    </row>
    <row r="495" spans="1:29" s="9" customFormat="1" x14ac:dyDescent="0.3">
      <c r="A495" s="8">
        <v>494</v>
      </c>
      <c r="B495" s="9">
        <v>201800706</v>
      </c>
      <c r="C495" s="9" t="s">
        <v>1944</v>
      </c>
      <c r="D495" s="9" t="s">
        <v>1945</v>
      </c>
      <c r="E495" s="9">
        <v>499</v>
      </c>
      <c r="F495" s="9" t="s">
        <v>40</v>
      </c>
      <c r="G495" s="6">
        <v>41579</v>
      </c>
      <c r="H495" s="10" t="s">
        <v>9</v>
      </c>
      <c r="I495" s="9" t="s">
        <v>10</v>
      </c>
      <c r="J495" s="6">
        <v>43187.834973576391</v>
      </c>
      <c r="K495" s="7">
        <f t="shared" si="7"/>
        <v>43187</v>
      </c>
      <c r="L495" s="40">
        <v>2181</v>
      </c>
      <c r="M495" s="41"/>
      <c r="N495" s="42" t="s">
        <v>1946</v>
      </c>
      <c r="O495" s="1">
        <v>23</v>
      </c>
      <c r="P495" s="1"/>
      <c r="Q495" s="1"/>
      <c r="R495" s="1"/>
      <c r="S495" s="1"/>
      <c r="T495" s="102">
        <v>23</v>
      </c>
      <c r="U495" s="103"/>
      <c r="V495" s="103"/>
      <c r="W495" s="103"/>
      <c r="X495" s="103"/>
      <c r="Y495" s="6">
        <v>43187.803883993052</v>
      </c>
      <c r="Z495" s="9" t="s">
        <v>1947</v>
      </c>
      <c r="AA495" s="6"/>
    </row>
    <row r="496" spans="1:29" s="9" customFormat="1" x14ac:dyDescent="0.3">
      <c r="A496" s="8">
        <v>495</v>
      </c>
      <c r="B496" s="9">
        <v>201800709</v>
      </c>
      <c r="C496" s="9" t="s">
        <v>1948</v>
      </c>
      <c r="D496" s="9" t="s">
        <v>419</v>
      </c>
      <c r="E496" s="9">
        <v>598</v>
      </c>
      <c r="F496" s="9" t="s">
        <v>8</v>
      </c>
      <c r="G496" s="6">
        <v>41100</v>
      </c>
      <c r="H496" s="10" t="s">
        <v>52</v>
      </c>
      <c r="I496" s="9" t="s">
        <v>53</v>
      </c>
      <c r="J496" s="6">
        <v>43187.941241932873</v>
      </c>
      <c r="K496" s="7">
        <f t="shared" si="7"/>
        <v>43187</v>
      </c>
      <c r="L496" s="40">
        <v>2085</v>
      </c>
      <c r="M496" s="41"/>
      <c r="N496" s="42" t="s">
        <v>1950</v>
      </c>
      <c r="O496" s="1">
        <v>21</v>
      </c>
      <c r="P496" s="1">
        <v>18</v>
      </c>
      <c r="Q496" s="1"/>
      <c r="R496" s="1"/>
      <c r="S496" s="1"/>
      <c r="T496" s="102">
        <v>21</v>
      </c>
      <c r="U496" s="103">
        <v>18</v>
      </c>
      <c r="V496" s="103"/>
      <c r="W496" s="103"/>
      <c r="X496" s="103"/>
      <c r="Y496" s="6">
        <v>43187.941241932873</v>
      </c>
      <c r="Z496" s="9" t="s">
        <v>1951</v>
      </c>
      <c r="AA496" s="6">
        <v>43193.428584143519</v>
      </c>
      <c r="AB496" s="9" t="s">
        <v>1949</v>
      </c>
      <c r="AC496" s="9" t="s">
        <v>983</v>
      </c>
    </row>
    <row r="497" spans="1:29" s="9" customFormat="1" x14ac:dyDescent="0.3">
      <c r="A497" s="8">
        <v>496</v>
      </c>
      <c r="B497" s="9">
        <v>201800713</v>
      </c>
      <c r="C497" s="9" t="s">
        <v>1952</v>
      </c>
      <c r="D497" s="9" t="s">
        <v>1953</v>
      </c>
      <c r="E497" s="9">
        <v>499</v>
      </c>
      <c r="F497" s="9" t="s">
        <v>40</v>
      </c>
      <c r="G497" s="6">
        <v>42276</v>
      </c>
      <c r="H497" s="10" t="s">
        <v>52</v>
      </c>
      <c r="I497" s="9" t="s">
        <v>53</v>
      </c>
      <c r="J497" s="6">
        <v>43188.598858483798</v>
      </c>
      <c r="K497" s="7">
        <f t="shared" si="7"/>
        <v>43188</v>
      </c>
      <c r="L497" s="40" t="s">
        <v>1883</v>
      </c>
      <c r="M497" s="41"/>
      <c r="N497" s="42"/>
      <c r="O497" s="1"/>
      <c r="P497" s="1"/>
      <c r="Q497" s="1"/>
      <c r="R497" s="1"/>
      <c r="S497" s="1"/>
      <c r="T497" s="102"/>
      <c r="U497" s="103"/>
      <c r="V497" s="103"/>
      <c r="W497" s="103"/>
      <c r="X497" s="103"/>
      <c r="Y497" s="6">
        <v>43188.598840856481</v>
      </c>
      <c r="Z497" s="9" t="s">
        <v>1954</v>
      </c>
      <c r="AA497" s="6"/>
    </row>
    <row r="498" spans="1:29" s="9" customFormat="1" x14ac:dyDescent="0.3">
      <c r="A498" s="8">
        <v>497</v>
      </c>
      <c r="B498" s="9">
        <v>201800716</v>
      </c>
      <c r="C498" s="9" t="s">
        <v>1955</v>
      </c>
      <c r="D498" s="9" t="s">
        <v>1307</v>
      </c>
      <c r="E498" s="9">
        <v>119</v>
      </c>
      <c r="F498" s="9" t="s">
        <v>2</v>
      </c>
      <c r="G498" s="6">
        <v>42836</v>
      </c>
      <c r="H498" s="10" t="s">
        <v>9</v>
      </c>
      <c r="I498" s="9" t="s">
        <v>10</v>
      </c>
      <c r="J498" s="6">
        <v>43188.987436145835</v>
      </c>
      <c r="K498" s="7">
        <f t="shared" si="7"/>
        <v>43188</v>
      </c>
      <c r="L498" s="40">
        <v>2255</v>
      </c>
      <c r="M498" s="41"/>
      <c r="N498" s="42"/>
      <c r="O498" s="1"/>
      <c r="P498" s="1"/>
      <c r="Q498" s="1"/>
      <c r="R498" s="1"/>
      <c r="S498" s="1"/>
      <c r="T498" s="102"/>
      <c r="U498" s="103"/>
      <c r="V498" s="103"/>
      <c r="W498" s="103"/>
      <c r="X498" s="103"/>
      <c r="Y498" s="6">
        <v>43188.981667395834</v>
      </c>
      <c r="Z498" s="9" t="s">
        <v>1956</v>
      </c>
      <c r="AA498" s="6"/>
    </row>
    <row r="499" spans="1:29" s="9" customFormat="1" x14ac:dyDescent="0.3">
      <c r="A499" s="8">
        <v>498</v>
      </c>
      <c r="B499" s="9">
        <v>201800717</v>
      </c>
      <c r="C499" s="9" t="s">
        <v>1957</v>
      </c>
      <c r="D499" s="9" t="s">
        <v>1958</v>
      </c>
      <c r="E499" s="9">
        <v>130</v>
      </c>
      <c r="F499" s="9" t="s">
        <v>36</v>
      </c>
      <c r="G499" s="6">
        <v>36980</v>
      </c>
      <c r="H499" s="10" t="s">
        <v>9</v>
      </c>
      <c r="I499" s="9" t="s">
        <v>10</v>
      </c>
      <c r="J499" s="6">
        <v>43189.10018854167</v>
      </c>
      <c r="K499" s="7">
        <f t="shared" si="7"/>
        <v>43189</v>
      </c>
      <c r="L499" s="40">
        <v>2003</v>
      </c>
      <c r="M499" s="41"/>
      <c r="N499" s="42" t="s">
        <v>1959</v>
      </c>
      <c r="O499" s="1">
        <v>14</v>
      </c>
      <c r="P499" s="1"/>
      <c r="Q499" s="1"/>
      <c r="R499" s="1"/>
      <c r="S499" s="1"/>
      <c r="T499" s="102">
        <v>14</v>
      </c>
      <c r="U499" s="103"/>
      <c r="V499" s="103"/>
      <c r="W499" s="103"/>
      <c r="X499" s="103"/>
      <c r="Y499" s="6">
        <v>43189.084840856478</v>
      </c>
      <c r="Z499" s="9" t="s">
        <v>1960</v>
      </c>
      <c r="AA499" s="6">
        <v>43190.453543020834</v>
      </c>
      <c r="AB499" s="9" t="s">
        <v>57</v>
      </c>
      <c r="AC499" s="9" t="s">
        <v>263</v>
      </c>
    </row>
    <row r="500" spans="1:29" s="9" customFormat="1" x14ac:dyDescent="0.3">
      <c r="A500" s="8">
        <v>499</v>
      </c>
      <c r="B500" s="9">
        <v>201800718</v>
      </c>
      <c r="C500" s="9" t="s">
        <v>1961</v>
      </c>
      <c r="D500" s="9" t="s">
        <v>1962</v>
      </c>
      <c r="E500" s="9">
        <v>499</v>
      </c>
      <c r="F500" s="9" t="s">
        <v>40</v>
      </c>
      <c r="G500" s="6">
        <v>43115</v>
      </c>
      <c r="H500" s="10" t="s">
        <v>52</v>
      </c>
      <c r="I500" s="9" t="s">
        <v>53</v>
      </c>
      <c r="J500" s="6">
        <v>43189.596334872687</v>
      </c>
      <c r="K500" s="7">
        <f t="shared" si="7"/>
        <v>43189</v>
      </c>
      <c r="L500" s="40">
        <v>2007</v>
      </c>
      <c r="M500" s="41"/>
      <c r="N500" s="42" t="s">
        <v>1964</v>
      </c>
      <c r="O500" s="1">
        <v>5</v>
      </c>
      <c r="P500" s="1">
        <v>28</v>
      </c>
      <c r="Q500" s="1"/>
      <c r="R500" s="1"/>
      <c r="S500" s="1"/>
      <c r="T500" s="102">
        <v>5</v>
      </c>
      <c r="U500" s="103">
        <v>28</v>
      </c>
      <c r="V500" s="103"/>
      <c r="W500" s="103"/>
      <c r="X500" s="103"/>
      <c r="Y500" s="6">
        <v>43189.464195486114</v>
      </c>
      <c r="Z500" s="9" t="s">
        <v>1965</v>
      </c>
      <c r="AA500" s="6">
        <v>43189.990536689817</v>
      </c>
      <c r="AB500" s="9" t="s">
        <v>262</v>
      </c>
      <c r="AC500" s="9" t="s">
        <v>1963</v>
      </c>
    </row>
    <row r="501" spans="1:29" s="9" customFormat="1" x14ac:dyDescent="0.3">
      <c r="A501" s="8">
        <v>500</v>
      </c>
      <c r="B501" s="9">
        <v>201800719</v>
      </c>
      <c r="C501" s="9" t="s">
        <v>1966</v>
      </c>
      <c r="D501" s="9" t="s">
        <v>88</v>
      </c>
      <c r="E501" s="9">
        <v>119</v>
      </c>
      <c r="F501" s="9" t="s">
        <v>2</v>
      </c>
      <c r="G501" s="6">
        <v>43115</v>
      </c>
      <c r="H501" s="10" t="s">
        <v>15</v>
      </c>
      <c r="I501" s="9" t="s">
        <v>16</v>
      </c>
      <c r="J501" s="6">
        <v>43301.426714814814</v>
      </c>
      <c r="K501" s="7">
        <f t="shared" si="7"/>
        <v>43301</v>
      </c>
      <c r="L501" s="40" t="s">
        <v>1883</v>
      </c>
      <c r="M501" s="41"/>
      <c r="N501" s="42"/>
      <c r="O501" s="1"/>
      <c r="P501" s="1"/>
      <c r="Q501" s="1"/>
      <c r="R501" s="1"/>
      <c r="S501" s="1"/>
      <c r="T501" s="102"/>
      <c r="U501" s="103"/>
      <c r="V501" s="103"/>
      <c r="W501" s="103"/>
      <c r="X501" s="103"/>
      <c r="Y501" s="6">
        <v>43301.416468055555</v>
      </c>
      <c r="Z501" s="9" t="s">
        <v>1967</v>
      </c>
      <c r="AA501" s="6"/>
    </row>
    <row r="502" spans="1:29" s="9" customFormat="1" x14ac:dyDescent="0.3">
      <c r="A502" s="8">
        <v>501</v>
      </c>
      <c r="B502" s="9">
        <v>201800729</v>
      </c>
      <c r="C502" s="9" t="s">
        <v>1968</v>
      </c>
      <c r="D502" s="9" t="s">
        <v>1969</v>
      </c>
      <c r="E502" s="9">
        <v>128</v>
      </c>
      <c r="F502" s="9" t="s">
        <v>242</v>
      </c>
      <c r="G502" s="6">
        <v>43110</v>
      </c>
      <c r="H502" s="10" t="s">
        <v>3</v>
      </c>
      <c r="I502" s="9" t="s">
        <v>4</v>
      </c>
      <c r="J502" s="6">
        <v>43189.664105208336</v>
      </c>
      <c r="K502" s="7">
        <f t="shared" si="7"/>
        <v>43189</v>
      </c>
      <c r="L502" s="40">
        <v>2049</v>
      </c>
      <c r="M502" s="41"/>
      <c r="N502" s="42" t="s">
        <v>1971</v>
      </c>
      <c r="O502" s="1">
        <v>1</v>
      </c>
      <c r="P502" s="1">
        <v>28</v>
      </c>
      <c r="Q502" s="1"/>
      <c r="R502" s="1"/>
      <c r="S502" s="1"/>
      <c r="T502" s="102">
        <v>1</v>
      </c>
      <c r="U502" s="103">
        <v>28</v>
      </c>
      <c r="V502" s="103"/>
      <c r="W502" s="103"/>
      <c r="X502" s="103"/>
      <c r="Y502" s="6">
        <v>43189.658595682871</v>
      </c>
      <c r="Z502" s="9" t="s">
        <v>1972</v>
      </c>
      <c r="AA502" s="6">
        <v>43189.842159143518</v>
      </c>
      <c r="AB502" s="9" t="s">
        <v>726</v>
      </c>
      <c r="AC502" s="9" t="s">
        <v>1970</v>
      </c>
    </row>
    <row r="503" spans="1:29" s="9" customFormat="1" x14ac:dyDescent="0.3">
      <c r="A503" s="8">
        <v>502</v>
      </c>
      <c r="B503" s="9">
        <v>201800732</v>
      </c>
      <c r="C503" s="9" t="s">
        <v>1973</v>
      </c>
      <c r="D503" s="9" t="s">
        <v>67</v>
      </c>
      <c r="E503" s="9">
        <v>119</v>
      </c>
      <c r="F503" s="9" t="s">
        <v>2</v>
      </c>
      <c r="G503" s="6">
        <v>43131</v>
      </c>
      <c r="H503" s="10" t="s">
        <v>52</v>
      </c>
      <c r="I503" s="9" t="s">
        <v>53</v>
      </c>
      <c r="J503" s="6">
        <v>43190.525884606483</v>
      </c>
      <c r="K503" s="7">
        <f t="shared" si="7"/>
        <v>43190</v>
      </c>
      <c r="L503" s="40">
        <v>2039</v>
      </c>
      <c r="M503" s="41"/>
      <c r="N503" s="42" t="s">
        <v>1974</v>
      </c>
      <c r="O503" s="1">
        <v>3215</v>
      </c>
      <c r="P503" s="1">
        <v>14</v>
      </c>
      <c r="Q503" s="1"/>
      <c r="R503" s="1"/>
      <c r="S503" s="1"/>
      <c r="T503" s="111">
        <v>0</v>
      </c>
      <c r="U503" s="103">
        <v>14</v>
      </c>
      <c r="V503" s="103"/>
      <c r="W503" s="103"/>
      <c r="X503" s="103"/>
      <c r="Y503" s="6">
        <v>43190.428638425925</v>
      </c>
      <c r="Z503" s="9" t="s">
        <v>1975</v>
      </c>
      <c r="AA503" s="6"/>
    </row>
    <row r="504" spans="1:29" s="9" customFormat="1" x14ac:dyDescent="0.3">
      <c r="A504" s="8">
        <v>503</v>
      </c>
      <c r="B504" s="9">
        <v>201800733</v>
      </c>
      <c r="C504" s="9" t="s">
        <v>1976</v>
      </c>
      <c r="D504" s="9" t="s">
        <v>868</v>
      </c>
      <c r="E504" s="9">
        <v>499</v>
      </c>
      <c r="F504" s="9" t="s">
        <v>40</v>
      </c>
      <c r="G504" s="6">
        <v>38077</v>
      </c>
      <c r="H504" s="10" t="s">
        <v>9</v>
      </c>
      <c r="I504" s="9" t="s">
        <v>10</v>
      </c>
      <c r="J504" s="6">
        <v>43191.630636145834</v>
      </c>
      <c r="K504" s="7">
        <f t="shared" si="7"/>
        <v>43191</v>
      </c>
      <c r="L504" s="40">
        <v>2120</v>
      </c>
      <c r="M504" s="41"/>
      <c r="N504" s="42" t="s">
        <v>1977</v>
      </c>
      <c r="O504" s="1">
        <v>40</v>
      </c>
      <c r="P504" s="1"/>
      <c r="Q504" s="1"/>
      <c r="R504" s="1"/>
      <c r="S504" s="1"/>
      <c r="T504" s="102">
        <v>40</v>
      </c>
      <c r="U504" s="103"/>
      <c r="V504" s="103"/>
      <c r="W504" s="103"/>
      <c r="X504" s="103"/>
      <c r="Y504" s="6">
        <v>43191.62066508102</v>
      </c>
      <c r="Z504" s="9" t="s">
        <v>1978</v>
      </c>
      <c r="AA504" s="6"/>
    </row>
    <row r="505" spans="1:29" s="9" customFormat="1" x14ac:dyDescent="0.3">
      <c r="A505" s="8">
        <v>504</v>
      </c>
      <c r="B505" s="9">
        <v>201800735</v>
      </c>
      <c r="C505" s="9" t="s">
        <v>1979</v>
      </c>
      <c r="D505" s="9" t="s">
        <v>1980</v>
      </c>
      <c r="E505" s="9" t="s">
        <v>51</v>
      </c>
      <c r="F505" s="9" t="s">
        <v>51</v>
      </c>
      <c r="G505" s="6">
        <v>43073</v>
      </c>
      <c r="H505" s="10" t="s">
        <v>15</v>
      </c>
      <c r="I505" s="9" t="s">
        <v>16</v>
      </c>
      <c r="J505" s="6">
        <v>43251.444371874997</v>
      </c>
      <c r="K505" s="7">
        <f t="shared" si="7"/>
        <v>43251</v>
      </c>
      <c r="L505" s="40" t="s">
        <v>1883</v>
      </c>
      <c r="M505" s="41"/>
      <c r="N505" s="42"/>
      <c r="O505" s="1"/>
      <c r="P505" s="1"/>
      <c r="Q505" s="1"/>
      <c r="R505" s="1"/>
      <c r="S505" s="1"/>
      <c r="T505" s="102"/>
      <c r="U505" s="103"/>
      <c r="V505" s="103"/>
      <c r="W505" s="103"/>
      <c r="X505" s="103"/>
      <c r="Y505" s="6">
        <v>43251.440565625002</v>
      </c>
      <c r="Z505" s="9" t="s">
        <v>1981</v>
      </c>
      <c r="AA505" s="6"/>
    </row>
    <row r="506" spans="1:29" s="9" customFormat="1" x14ac:dyDescent="0.3">
      <c r="A506" s="8">
        <v>505</v>
      </c>
      <c r="B506" s="9">
        <v>201800737</v>
      </c>
      <c r="C506" s="9" t="s">
        <v>1982</v>
      </c>
      <c r="D506" s="9" t="s">
        <v>1983</v>
      </c>
      <c r="E506" s="9">
        <v>108</v>
      </c>
      <c r="F506" s="9" t="s">
        <v>1984</v>
      </c>
      <c r="G506" s="6">
        <v>42460</v>
      </c>
      <c r="H506" s="10" t="s">
        <v>52</v>
      </c>
      <c r="I506" s="9" t="s">
        <v>53</v>
      </c>
      <c r="J506" s="6">
        <v>43191.448376932873</v>
      </c>
      <c r="K506" s="7">
        <f t="shared" si="7"/>
        <v>43191</v>
      </c>
      <c r="L506" s="40">
        <v>2014</v>
      </c>
      <c r="M506" s="41"/>
      <c r="N506" s="42" t="s">
        <v>1985</v>
      </c>
      <c r="O506" s="1">
        <v>14</v>
      </c>
      <c r="P506" s="1">
        <v>21</v>
      </c>
      <c r="Q506" s="1"/>
      <c r="R506" s="1"/>
      <c r="S506" s="1"/>
      <c r="T506" s="111">
        <v>1401</v>
      </c>
      <c r="U506" s="103">
        <v>21</v>
      </c>
      <c r="V506" s="103"/>
      <c r="W506" s="103"/>
      <c r="X506" s="103"/>
      <c r="Y506" s="6">
        <v>43191.289050462961</v>
      </c>
      <c r="Z506" s="9" t="s">
        <v>1986</v>
      </c>
      <c r="AA506" s="6"/>
    </row>
    <row r="507" spans="1:29" s="9" customFormat="1" x14ac:dyDescent="0.3">
      <c r="A507" s="8">
        <v>506</v>
      </c>
      <c r="B507" s="9">
        <v>201800742</v>
      </c>
      <c r="C507" s="9" t="s">
        <v>1987</v>
      </c>
      <c r="D507" s="9" t="s">
        <v>1988</v>
      </c>
      <c r="E507" s="9">
        <v>597</v>
      </c>
      <c r="F507" s="9" t="s">
        <v>792</v>
      </c>
      <c r="G507" s="6">
        <v>41722</v>
      </c>
      <c r="H507" s="10" t="s">
        <v>15</v>
      </c>
      <c r="I507" s="9" t="s">
        <v>16</v>
      </c>
      <c r="J507" s="6">
        <v>43191.511998148148</v>
      </c>
      <c r="K507" s="7">
        <f t="shared" si="7"/>
        <v>43191</v>
      </c>
      <c r="L507" s="40">
        <v>2273</v>
      </c>
      <c r="M507" s="41"/>
      <c r="N507" s="42" t="s">
        <v>1989</v>
      </c>
      <c r="O507" s="1">
        <v>3215</v>
      </c>
      <c r="P507" s="1">
        <v>42</v>
      </c>
      <c r="Q507" s="1"/>
      <c r="R507" s="1"/>
      <c r="S507" s="1"/>
      <c r="T507" s="111">
        <v>0</v>
      </c>
      <c r="U507" s="103">
        <v>42</v>
      </c>
      <c r="V507" s="103"/>
      <c r="W507" s="103"/>
      <c r="X507" s="103"/>
      <c r="Y507" s="6">
        <v>43191.485264270836</v>
      </c>
      <c r="Z507" s="9" t="s">
        <v>1990</v>
      </c>
      <c r="AA507" s="6"/>
    </row>
    <row r="508" spans="1:29" s="9" customFormat="1" x14ac:dyDescent="0.3">
      <c r="A508" s="8">
        <v>507</v>
      </c>
      <c r="B508" s="9">
        <v>201800744</v>
      </c>
      <c r="C508" s="9" t="s">
        <v>1991</v>
      </c>
      <c r="D508" s="9" t="s">
        <v>1350</v>
      </c>
      <c r="E508" s="9">
        <v>499</v>
      </c>
      <c r="F508" s="9" t="s">
        <v>40</v>
      </c>
      <c r="G508" s="6">
        <v>41752</v>
      </c>
      <c r="H508" s="10" t="s">
        <v>52</v>
      </c>
      <c r="I508" s="9" t="s">
        <v>53</v>
      </c>
      <c r="J508" s="6">
        <v>43191.595287881944</v>
      </c>
      <c r="K508" s="7">
        <f t="shared" si="7"/>
        <v>43191</v>
      </c>
      <c r="L508" s="40">
        <v>2232</v>
      </c>
      <c r="M508" s="41"/>
      <c r="N508" s="42" t="s">
        <v>1992</v>
      </c>
      <c r="O508" s="1">
        <v>100</v>
      </c>
      <c r="P508" s="1"/>
      <c r="Q508" s="1"/>
      <c r="R508" s="1"/>
      <c r="S508" s="1"/>
      <c r="T508" s="111">
        <v>79</v>
      </c>
      <c r="U508" s="103"/>
      <c r="V508" s="103"/>
      <c r="W508" s="103"/>
      <c r="X508" s="103"/>
      <c r="Y508" s="6">
        <v>43191.540225150464</v>
      </c>
      <c r="Z508" s="9" t="s">
        <v>1993</v>
      </c>
      <c r="AA508" s="6"/>
    </row>
    <row r="509" spans="1:29" s="9" customFormat="1" x14ac:dyDescent="0.3">
      <c r="A509" s="8">
        <v>508</v>
      </c>
      <c r="B509" s="9">
        <v>201800746</v>
      </c>
      <c r="C509" s="9" t="s">
        <v>115</v>
      </c>
      <c r="D509" s="9" t="s">
        <v>1994</v>
      </c>
      <c r="E509" s="9">
        <v>100</v>
      </c>
      <c r="F509" s="9" t="s">
        <v>503</v>
      </c>
      <c r="G509" s="6">
        <v>42278</v>
      </c>
      <c r="H509" s="10" t="s">
        <v>15</v>
      </c>
      <c r="I509" s="9" t="s">
        <v>16</v>
      </c>
      <c r="J509" s="6">
        <v>43191.60805008102</v>
      </c>
      <c r="K509" s="7">
        <f t="shared" si="7"/>
        <v>43191</v>
      </c>
      <c r="L509" s="40">
        <v>2014</v>
      </c>
      <c r="M509" s="41"/>
      <c r="N509" s="42" t="s">
        <v>1995</v>
      </c>
      <c r="O509" s="1">
        <v>1</v>
      </c>
      <c r="P509" s="1">
        <v>2</v>
      </c>
      <c r="Q509" s="1"/>
      <c r="R509" s="1"/>
      <c r="S509" s="1"/>
      <c r="T509" s="102">
        <v>1</v>
      </c>
      <c r="U509" s="103">
        <v>2</v>
      </c>
      <c r="V509" s="103"/>
      <c r="W509" s="103"/>
      <c r="X509" s="103"/>
      <c r="Y509" s="6">
        <v>43191.594077696762</v>
      </c>
      <c r="Z509" s="9" t="s">
        <v>1996</v>
      </c>
      <c r="AA509" s="6"/>
    </row>
    <row r="510" spans="1:29" s="9" customFormat="1" x14ac:dyDescent="0.3">
      <c r="A510" s="8">
        <v>509</v>
      </c>
      <c r="B510" s="9">
        <v>201800750</v>
      </c>
      <c r="C510" s="9" t="s">
        <v>1997</v>
      </c>
      <c r="D510" s="9" t="s">
        <v>1998</v>
      </c>
      <c r="E510" s="9" t="s">
        <v>51</v>
      </c>
      <c r="F510" s="9" t="s">
        <v>51</v>
      </c>
      <c r="G510" s="6">
        <v>42461</v>
      </c>
      <c r="H510" s="10" t="s">
        <v>15</v>
      </c>
      <c r="I510" s="9" t="s">
        <v>16</v>
      </c>
      <c r="J510" s="6">
        <v>43191.695325034721</v>
      </c>
      <c r="K510" s="7">
        <f t="shared" si="7"/>
        <v>43191</v>
      </c>
      <c r="L510" s="40">
        <v>2001</v>
      </c>
      <c r="M510" s="41"/>
      <c r="N510" s="42" t="s">
        <v>1999</v>
      </c>
      <c r="O510" s="1">
        <v>14</v>
      </c>
      <c r="P510" s="1">
        <v>19</v>
      </c>
      <c r="Q510" s="1"/>
      <c r="R510" s="1"/>
      <c r="S510" s="1"/>
      <c r="T510" s="102">
        <v>14</v>
      </c>
      <c r="U510" s="103">
        <v>19</v>
      </c>
      <c r="V510" s="103"/>
      <c r="W510" s="103"/>
      <c r="X510" s="103"/>
      <c r="Y510" s="6">
        <v>43191.695325034721</v>
      </c>
      <c r="Z510" s="9" t="s">
        <v>2000</v>
      </c>
      <c r="AA510" s="6"/>
    </row>
    <row r="511" spans="1:29" s="9" customFormat="1" x14ac:dyDescent="0.3">
      <c r="A511" s="8">
        <v>510</v>
      </c>
      <c r="B511" s="9">
        <v>201800752</v>
      </c>
      <c r="C511" s="9" t="s">
        <v>2001</v>
      </c>
      <c r="D511" s="9" t="s">
        <v>2002</v>
      </c>
      <c r="E511" s="9">
        <v>24</v>
      </c>
      <c r="F511" s="9" t="s">
        <v>2003</v>
      </c>
      <c r="G511" s="6">
        <v>41730</v>
      </c>
      <c r="H511" s="10" t="s">
        <v>52</v>
      </c>
      <c r="I511" s="9" t="s">
        <v>53</v>
      </c>
      <c r="J511" s="6">
        <v>43195.424126817132</v>
      </c>
      <c r="K511" s="7">
        <f t="shared" si="7"/>
        <v>43195</v>
      </c>
      <c r="L511" s="40">
        <v>2221</v>
      </c>
      <c r="M511" s="41"/>
      <c r="N511" s="42" t="s">
        <v>2004</v>
      </c>
      <c r="O511" s="1">
        <v>22115</v>
      </c>
      <c r="P511" s="1"/>
      <c r="Q511" s="1"/>
      <c r="R511" s="1"/>
      <c r="S511" s="1"/>
      <c r="T511" s="111">
        <v>221</v>
      </c>
      <c r="U511" s="103"/>
      <c r="V511" s="103"/>
      <c r="W511" s="103"/>
      <c r="X511" s="103"/>
      <c r="Y511" s="6">
        <v>43195.424126817132</v>
      </c>
      <c r="Z511" s="9" t="s">
        <v>2005</v>
      </c>
      <c r="AA511" s="6"/>
    </row>
    <row r="512" spans="1:29" s="9" customFormat="1" x14ac:dyDescent="0.3">
      <c r="A512" s="8">
        <v>511</v>
      </c>
      <c r="B512" s="9">
        <v>201800756</v>
      </c>
      <c r="C512" s="9" t="s">
        <v>2006</v>
      </c>
      <c r="D512" s="9" t="s">
        <v>524</v>
      </c>
      <c r="E512" s="9">
        <v>501</v>
      </c>
      <c r="F512" s="9" t="s">
        <v>721</v>
      </c>
      <c r="G512" s="6">
        <v>39024</v>
      </c>
      <c r="H512" s="10" t="s">
        <v>15</v>
      </c>
      <c r="I512" s="9" t="s">
        <v>16</v>
      </c>
      <c r="J512" s="6">
        <v>43192.665587766205</v>
      </c>
      <c r="K512" s="7">
        <f t="shared" si="7"/>
        <v>43192</v>
      </c>
      <c r="L512" s="40">
        <v>2071</v>
      </c>
      <c r="M512" s="41"/>
      <c r="N512" s="42" t="s">
        <v>2007</v>
      </c>
      <c r="O512" s="1">
        <v>1</v>
      </c>
      <c r="P512" s="1">
        <v>2</v>
      </c>
      <c r="Q512" s="1"/>
      <c r="R512" s="1"/>
      <c r="S512" s="1"/>
      <c r="T512" s="102">
        <v>1</v>
      </c>
      <c r="U512" s="103">
        <v>2</v>
      </c>
      <c r="V512" s="103"/>
      <c r="W512" s="103"/>
      <c r="X512" s="103"/>
      <c r="Y512" s="6">
        <v>43192.625891053242</v>
      </c>
      <c r="Z512" s="9" t="s">
        <v>2008</v>
      </c>
      <c r="AA512" s="6"/>
    </row>
    <row r="513" spans="1:121" s="9" customFormat="1" x14ac:dyDescent="0.3">
      <c r="A513" s="8">
        <v>512</v>
      </c>
      <c r="B513" s="9">
        <v>201800757</v>
      </c>
      <c r="C513" s="9" t="s">
        <v>2009</v>
      </c>
      <c r="D513" s="9" t="s">
        <v>2010</v>
      </c>
      <c r="E513" s="9">
        <v>499</v>
      </c>
      <c r="F513" s="9" t="s">
        <v>40</v>
      </c>
      <c r="G513" s="6">
        <v>41821</v>
      </c>
      <c r="H513" s="10" t="s">
        <v>9</v>
      </c>
      <c r="I513" s="9" t="s">
        <v>10</v>
      </c>
      <c r="J513" s="6">
        <v>43196.460973263886</v>
      </c>
      <c r="K513" s="7">
        <f t="shared" si="7"/>
        <v>43196</v>
      </c>
      <c r="L513" s="40">
        <v>2007</v>
      </c>
      <c r="M513" s="41"/>
      <c r="N513" s="42" t="s">
        <v>2012</v>
      </c>
      <c r="O513" s="1">
        <v>75</v>
      </c>
      <c r="P513" s="91"/>
      <c r="Q513" s="1"/>
      <c r="R513" s="1"/>
      <c r="S513" s="1"/>
      <c r="T513" s="102">
        <v>75</v>
      </c>
      <c r="U513" s="103"/>
      <c r="V513" s="103"/>
      <c r="W513" s="103"/>
      <c r="X513" s="103"/>
      <c r="Y513" s="6">
        <v>43196.446384722221</v>
      </c>
      <c r="Z513" s="9" t="s">
        <v>2013</v>
      </c>
      <c r="AA513" s="6">
        <v>43196.439997256944</v>
      </c>
      <c r="AB513" s="9" t="s">
        <v>262</v>
      </c>
      <c r="AC513" s="9" t="s">
        <v>2011</v>
      </c>
    </row>
    <row r="514" spans="1:121" s="9" customFormat="1" x14ac:dyDescent="0.3">
      <c r="A514" s="8">
        <v>513</v>
      </c>
      <c r="B514" s="9">
        <v>201800759</v>
      </c>
      <c r="C514" s="9" t="s">
        <v>2014</v>
      </c>
      <c r="D514" s="9" t="s">
        <v>2015</v>
      </c>
      <c r="E514" s="9">
        <v>90</v>
      </c>
      <c r="F514" s="9" t="s">
        <v>89</v>
      </c>
      <c r="G514" s="6">
        <v>41732</v>
      </c>
      <c r="H514" s="10" t="s">
        <v>52</v>
      </c>
      <c r="I514" s="9" t="s">
        <v>53</v>
      </c>
      <c r="J514" s="6">
        <v>43193.25280130787</v>
      </c>
      <c r="K514" s="7">
        <f t="shared" si="7"/>
        <v>43193</v>
      </c>
      <c r="L514" s="40">
        <v>2071</v>
      </c>
      <c r="M514" s="41"/>
      <c r="N514" s="42" t="s">
        <v>2016</v>
      </c>
      <c r="O514" s="1">
        <v>1</v>
      </c>
      <c r="P514" s="1"/>
      <c r="Q514" s="1"/>
      <c r="R514" s="1"/>
      <c r="S514" s="1"/>
      <c r="T514" s="102">
        <v>1</v>
      </c>
      <c r="U514" s="103"/>
      <c r="V514" s="103"/>
      <c r="W514" s="103"/>
      <c r="X514" s="103"/>
      <c r="Y514" s="6">
        <v>43193.24746269676</v>
      </c>
      <c r="Z514" s="9" t="s">
        <v>2017</v>
      </c>
      <c r="AA514" s="6"/>
    </row>
    <row r="515" spans="1:121" s="9" customFormat="1" x14ac:dyDescent="0.3">
      <c r="A515" s="8">
        <v>514</v>
      </c>
      <c r="B515" s="9">
        <v>201800781</v>
      </c>
      <c r="C515" s="9" t="s">
        <v>2018</v>
      </c>
      <c r="D515" s="9" t="s">
        <v>2019</v>
      </c>
      <c r="E515" s="9">
        <v>599</v>
      </c>
      <c r="F515" s="9" t="s">
        <v>40</v>
      </c>
      <c r="G515" s="6">
        <v>43090</v>
      </c>
      <c r="H515" s="10" t="s">
        <v>52</v>
      </c>
      <c r="I515" s="9" t="s">
        <v>53</v>
      </c>
      <c r="J515" s="6">
        <v>43299.72333252315</v>
      </c>
      <c r="K515" s="7">
        <f t="shared" ref="K515:K578" si="8">ROUNDDOWN(J515,0)</f>
        <v>43299</v>
      </c>
      <c r="L515" s="40">
        <v>2020</v>
      </c>
      <c r="M515" s="41"/>
      <c r="N515" s="42" t="s">
        <v>2020</v>
      </c>
      <c r="O515" s="1">
        <v>14</v>
      </c>
      <c r="P515" s="1">
        <v>35</v>
      </c>
      <c r="Q515" s="1"/>
      <c r="R515" s="1"/>
      <c r="S515" s="1"/>
      <c r="T515" s="111">
        <v>1401</v>
      </c>
      <c r="U515" s="103">
        <v>35</v>
      </c>
      <c r="V515" s="103"/>
      <c r="W515" s="103"/>
      <c r="X515" s="103"/>
      <c r="Y515" s="6">
        <v>43299.655636840274</v>
      </c>
      <c r="Z515" s="9" t="s">
        <v>2021</v>
      </c>
      <c r="AA515" s="6"/>
    </row>
    <row r="516" spans="1:121" s="9" customFormat="1" x14ac:dyDescent="0.3">
      <c r="A516" s="8">
        <v>515</v>
      </c>
      <c r="B516" s="9">
        <v>201800784</v>
      </c>
      <c r="C516" s="9" t="s">
        <v>2022</v>
      </c>
      <c r="D516" s="9" t="s">
        <v>2023</v>
      </c>
      <c r="E516" s="9">
        <v>214</v>
      </c>
      <c r="F516" s="9" t="s">
        <v>2024</v>
      </c>
      <c r="G516" s="6">
        <v>42979</v>
      </c>
      <c r="H516" s="10" t="s">
        <v>15</v>
      </c>
      <c r="I516" s="9" t="s">
        <v>16</v>
      </c>
      <c r="J516" s="6">
        <v>43214.495997418984</v>
      </c>
      <c r="K516" s="7">
        <f t="shared" si="8"/>
        <v>43214</v>
      </c>
      <c r="L516" s="40" t="s">
        <v>2025</v>
      </c>
      <c r="M516" s="41"/>
      <c r="N516" s="42"/>
      <c r="O516" s="1"/>
      <c r="P516" s="1"/>
      <c r="Q516" s="1"/>
      <c r="R516" s="1"/>
      <c r="S516" s="1"/>
      <c r="T516" s="102"/>
      <c r="U516" s="103"/>
      <c r="V516" s="103"/>
      <c r="W516" s="103"/>
      <c r="X516" s="103"/>
      <c r="Y516" s="6">
        <v>43214.463699803244</v>
      </c>
      <c r="Z516" s="9" t="s">
        <v>2026</v>
      </c>
      <c r="AA516" s="6"/>
    </row>
    <row r="517" spans="1:121" s="9" customFormat="1" x14ac:dyDescent="0.3">
      <c r="A517" s="8">
        <v>516</v>
      </c>
      <c r="B517" s="9">
        <v>201800790</v>
      </c>
      <c r="C517" s="9" t="s">
        <v>2027</v>
      </c>
      <c r="D517" s="9" t="s">
        <v>187</v>
      </c>
      <c r="E517" s="9">
        <v>499</v>
      </c>
      <c r="F517" s="9" t="s">
        <v>40</v>
      </c>
      <c r="G517" s="6">
        <v>42317</v>
      </c>
      <c r="H517" s="10" t="s">
        <v>9</v>
      </c>
      <c r="I517" s="9" t="s">
        <v>10</v>
      </c>
      <c r="J517" s="6">
        <v>43197.659610497685</v>
      </c>
      <c r="K517" s="7">
        <f t="shared" si="8"/>
        <v>43197</v>
      </c>
      <c r="L517" s="40">
        <v>2082</v>
      </c>
      <c r="M517" s="41">
        <v>2285</v>
      </c>
      <c r="N517" s="42" t="s">
        <v>2028</v>
      </c>
      <c r="O517" s="1">
        <v>1</v>
      </c>
      <c r="P517" s="1">
        <v>28</v>
      </c>
      <c r="Q517" s="1"/>
      <c r="R517" s="1"/>
      <c r="S517" s="1"/>
      <c r="T517" s="102">
        <v>1</v>
      </c>
      <c r="U517" s="103">
        <v>28</v>
      </c>
      <c r="V517" s="103"/>
      <c r="W517" s="103"/>
      <c r="X517" s="103"/>
      <c r="Y517" s="6">
        <v>43197.557015590275</v>
      </c>
      <c r="Z517" s="9" t="s">
        <v>2029</v>
      </c>
      <c r="AA517" s="6">
        <v>43197.825729247685</v>
      </c>
      <c r="AB517" s="9" t="s">
        <v>726</v>
      </c>
      <c r="AC517" s="9" t="s">
        <v>394</v>
      </c>
    </row>
    <row r="518" spans="1:121" s="9" customFormat="1" x14ac:dyDescent="0.3">
      <c r="A518" s="8">
        <v>517</v>
      </c>
      <c r="B518" s="9">
        <v>201800798</v>
      </c>
      <c r="C518" s="9" t="s">
        <v>2030</v>
      </c>
      <c r="D518" s="9" t="s">
        <v>207</v>
      </c>
      <c r="E518" s="9">
        <v>499</v>
      </c>
      <c r="F518" s="9" t="s">
        <v>40</v>
      </c>
      <c r="G518" s="6">
        <v>41372</v>
      </c>
      <c r="H518" s="10" t="s">
        <v>9</v>
      </c>
      <c r="I518" s="9" t="s">
        <v>10</v>
      </c>
      <c r="J518" s="6">
        <v>43198.43481327546</v>
      </c>
      <c r="K518" s="7">
        <f t="shared" si="8"/>
        <v>43198</v>
      </c>
      <c r="L518" s="40">
        <v>2043</v>
      </c>
      <c r="M518" s="41"/>
      <c r="N518" s="42" t="s">
        <v>1922</v>
      </c>
      <c r="O518" s="1">
        <v>1</v>
      </c>
      <c r="P518" s="1"/>
      <c r="Q518" s="1"/>
      <c r="R518" s="1"/>
      <c r="S518" s="1"/>
      <c r="T518" s="102">
        <v>1</v>
      </c>
      <c r="U518" s="103"/>
      <c r="V518" s="103"/>
      <c r="W518" s="103"/>
      <c r="X518" s="103"/>
      <c r="Y518" s="6">
        <v>43198.43481327546</v>
      </c>
      <c r="Z518" s="9" t="s">
        <v>2031</v>
      </c>
      <c r="AA518" s="6"/>
    </row>
    <row r="519" spans="1:121" s="9" customFormat="1" x14ac:dyDescent="0.3">
      <c r="A519" s="8">
        <v>518</v>
      </c>
      <c r="B519" s="9">
        <v>201800803</v>
      </c>
      <c r="C519" s="9" t="s">
        <v>2032</v>
      </c>
      <c r="D519" s="9" t="s">
        <v>2033</v>
      </c>
      <c r="E519" s="9">
        <v>499</v>
      </c>
      <c r="F519" s="9" t="s">
        <v>40</v>
      </c>
      <c r="G519" s="6">
        <v>42986</v>
      </c>
      <c r="H519" s="10" t="s">
        <v>9</v>
      </c>
      <c r="I519" s="9" t="s">
        <v>10</v>
      </c>
      <c r="J519" s="6">
        <v>43204.485753437497</v>
      </c>
      <c r="K519" s="7">
        <f t="shared" si="8"/>
        <v>43204</v>
      </c>
      <c r="L519" s="40" t="s">
        <v>1883</v>
      </c>
      <c r="M519" s="41"/>
      <c r="N519" s="42"/>
      <c r="O519" s="1"/>
      <c r="P519" s="1"/>
      <c r="Q519" s="1"/>
      <c r="R519" s="1"/>
      <c r="S519" s="1"/>
      <c r="T519" s="102"/>
      <c r="U519" s="103"/>
      <c r="V519" s="103"/>
      <c r="W519" s="103"/>
      <c r="X519" s="103"/>
      <c r="Y519" s="6">
        <v>43204.485753437497</v>
      </c>
      <c r="Z519" s="9" t="s">
        <v>2034</v>
      </c>
      <c r="AA519" s="6"/>
    </row>
    <row r="520" spans="1:121" s="9" customFormat="1" x14ac:dyDescent="0.3">
      <c r="A520" s="8">
        <v>519</v>
      </c>
      <c r="B520" s="9">
        <v>201800808</v>
      </c>
      <c r="C520" s="9" t="s">
        <v>2035</v>
      </c>
      <c r="D520" s="9" t="s">
        <v>1701</v>
      </c>
      <c r="E520" s="9">
        <v>499</v>
      </c>
      <c r="F520" s="9" t="s">
        <v>40</v>
      </c>
      <c r="G520" s="6">
        <v>42102</v>
      </c>
      <c r="H520" s="10" t="s">
        <v>9</v>
      </c>
      <c r="I520" s="9" t="s">
        <v>10</v>
      </c>
      <c r="J520" s="6">
        <v>43198.787989583332</v>
      </c>
      <c r="K520" s="7">
        <f t="shared" si="8"/>
        <v>43198</v>
      </c>
      <c r="L520" s="40">
        <v>2259</v>
      </c>
      <c r="M520" s="41"/>
      <c r="N520" s="42" t="s">
        <v>2036</v>
      </c>
      <c r="O520" s="1">
        <v>2503</v>
      </c>
      <c r="P520" s="1"/>
      <c r="Q520" s="1"/>
      <c r="R520" s="1"/>
      <c r="S520" s="1"/>
      <c r="T520" s="111">
        <v>25</v>
      </c>
      <c r="U520" s="103"/>
      <c r="V520" s="103"/>
      <c r="W520" s="103"/>
      <c r="X520" s="103"/>
      <c r="Y520" s="6">
        <v>43198.787989583332</v>
      </c>
      <c r="Z520" s="9" t="s">
        <v>2037</v>
      </c>
      <c r="AA520" s="6"/>
    </row>
    <row r="521" spans="1:121" s="9" customFormat="1" x14ac:dyDescent="0.3">
      <c r="A521" s="8">
        <v>520</v>
      </c>
      <c r="B521" s="9">
        <v>201800809</v>
      </c>
      <c r="C521" s="9" t="s">
        <v>2038</v>
      </c>
      <c r="D521" s="9" t="s">
        <v>2039</v>
      </c>
      <c r="E521" s="9">
        <v>598</v>
      </c>
      <c r="F521" s="9" t="s">
        <v>8</v>
      </c>
      <c r="G521" s="6">
        <v>40276</v>
      </c>
      <c r="H521" s="10" t="s">
        <v>9</v>
      </c>
      <c r="I521" s="9" t="s">
        <v>10</v>
      </c>
      <c r="J521" s="6">
        <v>43198.823114236111</v>
      </c>
      <c r="K521" s="7">
        <f t="shared" si="8"/>
        <v>43198</v>
      </c>
      <c r="L521" s="40">
        <v>2090</v>
      </c>
      <c r="M521" s="41">
        <v>2088</v>
      </c>
      <c r="N521" s="42" t="s">
        <v>1922</v>
      </c>
      <c r="O521" s="1">
        <v>1</v>
      </c>
      <c r="P521" s="1"/>
      <c r="Q521" s="1"/>
      <c r="R521" s="1"/>
      <c r="S521" s="1"/>
      <c r="T521" s="102">
        <v>1</v>
      </c>
      <c r="U521" s="103"/>
      <c r="V521" s="103"/>
      <c r="W521" s="103"/>
      <c r="X521" s="103"/>
      <c r="Y521" s="6">
        <v>43198.778386921294</v>
      </c>
      <c r="Z521" s="9" t="s">
        <v>2041</v>
      </c>
      <c r="AA521" s="6">
        <v>43198.778386921294</v>
      </c>
      <c r="AB521" s="9" t="s">
        <v>797</v>
      </c>
      <c r="AC521" s="9" t="s">
        <v>2040</v>
      </c>
    </row>
    <row r="522" spans="1:121" s="9" customFormat="1" x14ac:dyDescent="0.3">
      <c r="A522" s="8">
        <v>521</v>
      </c>
      <c r="B522" s="9">
        <v>201800811</v>
      </c>
      <c r="C522" s="9" t="s">
        <v>2042</v>
      </c>
      <c r="D522" s="9" t="s">
        <v>1746</v>
      </c>
      <c r="E522" s="9">
        <v>499</v>
      </c>
      <c r="F522" s="9" t="s">
        <v>40</v>
      </c>
      <c r="G522" s="6">
        <v>38816</v>
      </c>
      <c r="H522" s="10" t="s">
        <v>52</v>
      </c>
      <c r="I522" s="9" t="s">
        <v>53</v>
      </c>
      <c r="J522" s="6">
        <v>43199.428426967592</v>
      </c>
      <c r="K522" s="7">
        <f t="shared" si="8"/>
        <v>43199</v>
      </c>
      <c r="L522" s="40">
        <v>2003</v>
      </c>
      <c r="M522" s="41"/>
      <c r="N522" s="42" t="s">
        <v>2043</v>
      </c>
      <c r="O522" s="1">
        <v>35</v>
      </c>
      <c r="P522" s="1">
        <v>21</v>
      </c>
      <c r="Q522" s="1">
        <v>42</v>
      </c>
      <c r="R522" s="1"/>
      <c r="S522" s="1"/>
      <c r="T522" s="102">
        <v>35</v>
      </c>
      <c r="U522" s="103">
        <v>21</v>
      </c>
      <c r="V522" s="112">
        <v>4201</v>
      </c>
      <c r="W522" s="103"/>
      <c r="X522" s="103"/>
      <c r="Y522" s="6">
        <v>43199.406566701386</v>
      </c>
      <c r="Z522" s="9" t="s">
        <v>2044</v>
      </c>
      <c r="AA522" s="6"/>
    </row>
    <row r="523" spans="1:121" s="9" customFormat="1" x14ac:dyDescent="0.3">
      <c r="A523" s="8">
        <v>522</v>
      </c>
      <c r="B523" s="9">
        <v>201800831</v>
      </c>
      <c r="C523" s="9" t="s">
        <v>2045</v>
      </c>
      <c r="D523" s="9" t="s">
        <v>2046</v>
      </c>
      <c r="E523" s="9">
        <v>538</v>
      </c>
      <c r="F523" s="9" t="s">
        <v>105</v>
      </c>
      <c r="G523" s="6">
        <v>42988</v>
      </c>
      <c r="H523" s="10" t="s">
        <v>52</v>
      </c>
      <c r="I523" s="9" t="s">
        <v>53</v>
      </c>
      <c r="J523" s="6">
        <v>43201.739680405095</v>
      </c>
      <c r="K523" s="7">
        <f t="shared" si="8"/>
        <v>43201</v>
      </c>
      <c r="L523" s="40">
        <v>2193</v>
      </c>
      <c r="M523" s="41">
        <v>2043</v>
      </c>
      <c r="N523" s="42" t="s">
        <v>2047</v>
      </c>
      <c r="O523" s="1">
        <v>2</v>
      </c>
      <c r="P523" s="1">
        <v>1</v>
      </c>
      <c r="Q523" s="1">
        <v>23</v>
      </c>
      <c r="R523" s="1"/>
      <c r="S523" s="1"/>
      <c r="T523" s="102">
        <v>2</v>
      </c>
      <c r="U523" s="103">
        <v>1</v>
      </c>
      <c r="V523" s="103">
        <v>23</v>
      </c>
      <c r="W523" s="103"/>
      <c r="X523" s="103"/>
      <c r="Y523" s="6">
        <v>43201.704297719909</v>
      </c>
      <c r="Z523" s="9" t="s">
        <v>2048</v>
      </c>
      <c r="AA523" s="6"/>
    </row>
    <row r="524" spans="1:121" s="22" customFormat="1" x14ac:dyDescent="0.3">
      <c r="A524" s="17">
        <v>523</v>
      </c>
      <c r="B524" s="18">
        <v>201800837</v>
      </c>
      <c r="C524" s="18" t="s">
        <v>2049</v>
      </c>
      <c r="D524" s="18" t="s">
        <v>1382</v>
      </c>
      <c r="E524" s="18">
        <v>119</v>
      </c>
      <c r="F524" s="18" t="s">
        <v>2</v>
      </c>
      <c r="G524" s="19">
        <v>41725</v>
      </c>
      <c r="H524" s="20" t="s">
        <v>52</v>
      </c>
      <c r="I524" s="18" t="s">
        <v>53</v>
      </c>
      <c r="J524" s="19">
        <v>43201.462584953704</v>
      </c>
      <c r="K524" s="21">
        <f t="shared" si="8"/>
        <v>43201</v>
      </c>
      <c r="L524" s="55">
        <v>2279</v>
      </c>
      <c r="M524" s="56" t="s">
        <v>2050</v>
      </c>
      <c r="N524" s="57" t="s">
        <v>2051</v>
      </c>
      <c r="O524" s="92">
        <v>332</v>
      </c>
      <c r="P524" s="92">
        <v>1</v>
      </c>
      <c r="Q524" s="92">
        <v>3</v>
      </c>
      <c r="R524" s="92"/>
      <c r="S524" s="92"/>
      <c r="T524" s="111">
        <v>33</v>
      </c>
      <c r="U524" s="103">
        <v>1</v>
      </c>
      <c r="V524" s="103">
        <v>3</v>
      </c>
      <c r="W524" s="103"/>
      <c r="X524" s="103"/>
      <c r="Y524" s="19">
        <v>43201.451675578704</v>
      </c>
      <c r="Z524" s="18" t="s">
        <v>2052</v>
      </c>
      <c r="AA524" s="19"/>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c r="DQ524" s="18"/>
    </row>
    <row r="525" spans="1:121" s="22" customFormat="1" x14ac:dyDescent="0.3">
      <c r="A525" s="17">
        <v>524</v>
      </c>
      <c r="B525" s="18">
        <v>201800840</v>
      </c>
      <c r="C525" s="18" t="s">
        <v>2053</v>
      </c>
      <c r="D525" s="18" t="s">
        <v>1980</v>
      </c>
      <c r="E525" s="18">
        <v>304</v>
      </c>
      <c r="F525" s="18" t="s">
        <v>126</v>
      </c>
      <c r="G525" s="19">
        <v>43050</v>
      </c>
      <c r="H525" s="20" t="s">
        <v>3</v>
      </c>
      <c r="I525" s="18" t="s">
        <v>4</v>
      </c>
      <c r="J525" s="19">
        <v>43201.794682523148</v>
      </c>
      <c r="K525" s="21">
        <f t="shared" si="8"/>
        <v>43201</v>
      </c>
      <c r="L525" s="55">
        <v>2046</v>
      </c>
      <c r="M525" s="56"/>
      <c r="N525" s="57" t="s">
        <v>2054</v>
      </c>
      <c r="O525" s="92">
        <v>1</v>
      </c>
      <c r="P525" s="92"/>
      <c r="Q525" s="92"/>
      <c r="R525" s="92"/>
      <c r="S525" s="92"/>
      <c r="T525" s="102">
        <v>1</v>
      </c>
      <c r="U525" s="103"/>
      <c r="V525" s="103"/>
      <c r="W525" s="103"/>
      <c r="X525" s="103"/>
      <c r="Y525" s="19">
        <v>43201.789347025464</v>
      </c>
      <c r="Z525" s="18" t="s">
        <v>2055</v>
      </c>
      <c r="AA525" s="19"/>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c r="DQ525" s="18"/>
    </row>
    <row r="526" spans="1:121" s="22" customFormat="1" x14ac:dyDescent="0.3">
      <c r="A526" s="17">
        <v>525</v>
      </c>
      <c r="B526" s="18">
        <v>201800844</v>
      </c>
      <c r="C526" s="18" t="s">
        <v>2056</v>
      </c>
      <c r="D526" s="18" t="s">
        <v>2057</v>
      </c>
      <c r="E526" s="18">
        <v>598</v>
      </c>
      <c r="F526" s="18" t="s">
        <v>8</v>
      </c>
      <c r="G526" s="19">
        <v>42107</v>
      </c>
      <c r="H526" s="20" t="s">
        <v>15</v>
      </c>
      <c r="I526" s="18" t="s">
        <v>16</v>
      </c>
      <c r="J526" s="19">
        <v>43203.518654629632</v>
      </c>
      <c r="K526" s="21">
        <f t="shared" si="8"/>
        <v>43203</v>
      </c>
      <c r="L526" s="55">
        <v>2046</v>
      </c>
      <c r="M526" s="56"/>
      <c r="N526" s="57" t="s">
        <v>722</v>
      </c>
      <c r="O526" s="92">
        <v>1</v>
      </c>
      <c r="P526" s="92">
        <v>21</v>
      </c>
      <c r="Q526" s="92"/>
      <c r="R526" s="92"/>
      <c r="S526" s="92"/>
      <c r="T526" s="102">
        <v>1</v>
      </c>
      <c r="U526" s="103">
        <v>21</v>
      </c>
      <c r="V526" s="103"/>
      <c r="W526" s="103"/>
      <c r="X526" s="103"/>
      <c r="Y526" s="19">
        <v>43203.518654629632</v>
      </c>
      <c r="Z526" s="18" t="s">
        <v>2059</v>
      </c>
      <c r="AA526" s="19">
        <v>43203.830591435188</v>
      </c>
      <c r="AB526" s="18" t="s">
        <v>726</v>
      </c>
      <c r="AC526" s="18" t="s">
        <v>2058</v>
      </c>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c r="DQ526" s="18"/>
    </row>
    <row r="527" spans="1:121" s="22" customFormat="1" x14ac:dyDescent="0.3">
      <c r="A527" s="17">
        <v>526</v>
      </c>
      <c r="B527" s="18">
        <v>201800847</v>
      </c>
      <c r="C527" s="18" t="s">
        <v>2060</v>
      </c>
      <c r="D527" s="18" t="s">
        <v>2061</v>
      </c>
      <c r="E527" s="18">
        <v>128</v>
      </c>
      <c r="F527" s="18" t="s">
        <v>242</v>
      </c>
      <c r="G527" s="19">
        <v>43127</v>
      </c>
      <c r="H527" s="20" t="s">
        <v>52</v>
      </c>
      <c r="I527" s="18" t="s">
        <v>53</v>
      </c>
      <c r="J527" s="19">
        <v>43203.649734062499</v>
      </c>
      <c r="K527" s="21">
        <f t="shared" si="8"/>
        <v>43203</v>
      </c>
      <c r="L527" s="55">
        <v>2212</v>
      </c>
      <c r="M527" s="56"/>
      <c r="N527" s="57" t="s">
        <v>2062</v>
      </c>
      <c r="O527" s="92">
        <v>30</v>
      </c>
      <c r="P527" s="92">
        <v>1</v>
      </c>
      <c r="Q527" s="92"/>
      <c r="R527" s="92"/>
      <c r="S527" s="92"/>
      <c r="T527" s="102">
        <v>30</v>
      </c>
      <c r="U527" s="103">
        <v>1</v>
      </c>
      <c r="V527" s="103"/>
      <c r="W527" s="103"/>
      <c r="X527" s="103"/>
      <c r="Y527" s="19">
        <v>43203.646562581016</v>
      </c>
      <c r="Z527" s="18" t="s">
        <v>2063</v>
      </c>
      <c r="AA527" s="19"/>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c r="DQ527" s="18"/>
    </row>
    <row r="528" spans="1:121" s="22" customFormat="1" x14ac:dyDescent="0.3">
      <c r="A528" s="17">
        <v>527</v>
      </c>
      <c r="B528" s="18">
        <v>201800852</v>
      </c>
      <c r="C528" s="18" t="s">
        <v>2064</v>
      </c>
      <c r="D528" s="18" t="s">
        <v>2065</v>
      </c>
      <c r="E528" s="18" t="s">
        <v>51</v>
      </c>
      <c r="F528" s="18" t="s">
        <v>51</v>
      </c>
      <c r="G528" s="19">
        <v>41743</v>
      </c>
      <c r="H528" s="20" t="s">
        <v>15</v>
      </c>
      <c r="I528" s="18" t="s">
        <v>16</v>
      </c>
      <c r="J528" s="19">
        <v>43204.49606809028</v>
      </c>
      <c r="K528" s="21">
        <f t="shared" si="8"/>
        <v>43204</v>
      </c>
      <c r="L528" s="55">
        <v>2063</v>
      </c>
      <c r="M528" s="56"/>
      <c r="N528" s="57" t="s">
        <v>2066</v>
      </c>
      <c r="O528" s="92">
        <v>42</v>
      </c>
      <c r="P528" s="92"/>
      <c r="Q528" s="92"/>
      <c r="R528" s="92"/>
      <c r="S528" s="92"/>
      <c r="T528" s="111">
        <v>4203</v>
      </c>
      <c r="U528" s="103"/>
      <c r="V528" s="103"/>
      <c r="W528" s="103"/>
      <c r="X528" s="103"/>
      <c r="Y528" s="19">
        <v>43204.482426273149</v>
      </c>
      <c r="Z528" s="18" t="s">
        <v>2067</v>
      </c>
      <c r="AA528" s="19"/>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c r="DQ528" s="18"/>
    </row>
    <row r="529" spans="1:121" s="22" customFormat="1" x14ac:dyDescent="0.3">
      <c r="A529" s="17">
        <v>528</v>
      </c>
      <c r="B529" s="18">
        <v>201800853</v>
      </c>
      <c r="C529" s="18" t="s">
        <v>2068</v>
      </c>
      <c r="D529" s="18" t="s">
        <v>196</v>
      </c>
      <c r="E529" s="18">
        <v>499</v>
      </c>
      <c r="F529" s="18" t="s">
        <v>40</v>
      </c>
      <c r="G529" s="19">
        <v>42474</v>
      </c>
      <c r="H529" s="20" t="s">
        <v>9</v>
      </c>
      <c r="I529" s="18" t="s">
        <v>10</v>
      </c>
      <c r="J529" s="19">
        <v>43206.426901307874</v>
      </c>
      <c r="K529" s="21">
        <f t="shared" si="8"/>
        <v>43206</v>
      </c>
      <c r="L529" s="55" t="s">
        <v>2069</v>
      </c>
      <c r="M529" s="56"/>
      <c r="N529" s="57"/>
      <c r="O529" s="92"/>
      <c r="P529" s="92"/>
      <c r="Q529" s="92"/>
      <c r="R529" s="92"/>
      <c r="S529" s="92"/>
      <c r="T529" s="102"/>
      <c r="U529" s="103"/>
      <c r="V529" s="103"/>
      <c r="W529" s="103"/>
      <c r="X529" s="103"/>
      <c r="Y529" s="19">
        <v>43206.423789236112</v>
      </c>
      <c r="Z529" s="18" t="s">
        <v>2070</v>
      </c>
      <c r="AA529" s="19"/>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c r="DQ529" s="18"/>
    </row>
    <row r="530" spans="1:121" s="22" customFormat="1" x14ac:dyDescent="0.3">
      <c r="A530" s="17">
        <v>529</v>
      </c>
      <c r="B530" s="18">
        <v>201800854</v>
      </c>
      <c r="C530" s="18" t="s">
        <v>2071</v>
      </c>
      <c r="D530" s="18" t="s">
        <v>2072</v>
      </c>
      <c r="E530" s="18">
        <v>201</v>
      </c>
      <c r="F530" s="18" t="s">
        <v>20</v>
      </c>
      <c r="G530" s="19">
        <v>40282</v>
      </c>
      <c r="H530" s="20" t="s">
        <v>9</v>
      </c>
      <c r="I530" s="18" t="s">
        <v>10</v>
      </c>
      <c r="J530" s="19">
        <v>43204.583949340275</v>
      </c>
      <c r="K530" s="21">
        <f t="shared" si="8"/>
        <v>43204</v>
      </c>
      <c r="L530" s="55">
        <v>2289</v>
      </c>
      <c r="M530" s="56"/>
      <c r="N530" s="57" t="s">
        <v>2074</v>
      </c>
      <c r="O530" s="92">
        <v>28</v>
      </c>
      <c r="P530" s="92"/>
      <c r="Q530" s="92"/>
      <c r="R530" s="92"/>
      <c r="S530" s="92"/>
      <c r="T530" s="102">
        <v>28</v>
      </c>
      <c r="U530" s="103"/>
      <c r="V530" s="103"/>
      <c r="W530" s="103"/>
      <c r="X530" s="103"/>
      <c r="Y530" s="19">
        <v>43204.562432025465</v>
      </c>
      <c r="Z530" s="18" t="s">
        <v>2075</v>
      </c>
      <c r="AA530" s="19">
        <v>43204.727868634262</v>
      </c>
      <c r="AB530" s="18" t="s">
        <v>1274</v>
      </c>
      <c r="AC530" s="18" t="s">
        <v>2073</v>
      </c>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c r="DQ530" s="18"/>
    </row>
    <row r="531" spans="1:121" s="22" customFormat="1" x14ac:dyDescent="0.3">
      <c r="A531" s="17">
        <v>530</v>
      </c>
      <c r="B531" s="18">
        <v>201800860</v>
      </c>
      <c r="C531" s="18" t="s">
        <v>2076</v>
      </c>
      <c r="D531" s="18" t="s">
        <v>2077</v>
      </c>
      <c r="E531" s="18">
        <v>119</v>
      </c>
      <c r="F531" s="18" t="s">
        <v>2</v>
      </c>
      <c r="G531" s="19">
        <v>42658</v>
      </c>
      <c r="H531" s="20" t="s">
        <v>15</v>
      </c>
      <c r="I531" s="18" t="s">
        <v>16</v>
      </c>
      <c r="J531" s="19">
        <v>43207.669562847223</v>
      </c>
      <c r="K531" s="21">
        <f t="shared" si="8"/>
        <v>43207</v>
      </c>
      <c r="L531" s="55">
        <v>2046</v>
      </c>
      <c r="M531" s="56"/>
      <c r="N531" s="57" t="s">
        <v>2078</v>
      </c>
      <c r="O531" s="92">
        <v>68</v>
      </c>
      <c r="P531" s="92"/>
      <c r="Q531" s="92"/>
      <c r="R531" s="92"/>
      <c r="S531" s="92"/>
      <c r="T531" s="102">
        <v>68</v>
      </c>
      <c r="U531" s="103"/>
      <c r="V531" s="103"/>
      <c r="W531" s="103"/>
      <c r="X531" s="103"/>
      <c r="Y531" s="19">
        <v>43207.581547997688</v>
      </c>
      <c r="Z531" s="18" t="s">
        <v>2079</v>
      </c>
      <c r="AA531" s="19">
        <v>43207.823394675928</v>
      </c>
      <c r="AB531" s="18" t="s">
        <v>1274</v>
      </c>
      <c r="AC531" s="18" t="s">
        <v>394</v>
      </c>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c r="DQ531" s="18"/>
    </row>
    <row r="532" spans="1:121" s="22" customFormat="1" x14ac:dyDescent="0.3">
      <c r="A532" s="17">
        <v>531</v>
      </c>
      <c r="B532" s="18">
        <v>201800866</v>
      </c>
      <c r="C532" s="18" t="s">
        <v>2080</v>
      </c>
      <c r="D532" s="18" t="s">
        <v>622</v>
      </c>
      <c r="E532" s="18">
        <v>128</v>
      </c>
      <c r="F532" s="18" t="s">
        <v>242</v>
      </c>
      <c r="G532" s="19">
        <v>43081</v>
      </c>
      <c r="H532" s="20" t="s">
        <v>15</v>
      </c>
      <c r="I532" s="18" t="s">
        <v>16</v>
      </c>
      <c r="J532" s="19">
        <v>43240.588204629632</v>
      </c>
      <c r="K532" s="21">
        <f t="shared" si="8"/>
        <v>43240</v>
      </c>
      <c r="L532" s="55" t="s">
        <v>2069</v>
      </c>
      <c r="M532" s="56"/>
      <c r="N532" s="57"/>
      <c r="O532" s="92"/>
      <c r="P532" s="92"/>
      <c r="Q532" s="92"/>
      <c r="R532" s="92"/>
      <c r="S532" s="92"/>
      <c r="T532" s="102"/>
      <c r="U532" s="103"/>
      <c r="V532" s="103"/>
      <c r="W532" s="103"/>
      <c r="X532" s="103"/>
      <c r="Y532" s="19">
        <v>43240.675401851855</v>
      </c>
      <c r="Z532" s="18" t="s">
        <v>2081</v>
      </c>
      <c r="AA532" s="19"/>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c r="DQ532" s="18"/>
    </row>
    <row r="533" spans="1:121" s="22" customFormat="1" x14ac:dyDescent="0.3">
      <c r="A533" s="17">
        <v>532</v>
      </c>
      <c r="B533" s="18">
        <v>201800867</v>
      </c>
      <c r="C533" s="18" t="s">
        <v>2018</v>
      </c>
      <c r="D533" s="18" t="s">
        <v>2082</v>
      </c>
      <c r="E533" s="18">
        <v>552</v>
      </c>
      <c r="F533" s="18" t="s">
        <v>83</v>
      </c>
      <c r="G533" s="19">
        <v>43138</v>
      </c>
      <c r="H533" s="20" t="s">
        <v>15</v>
      </c>
      <c r="I533" s="18" t="s">
        <v>16</v>
      </c>
      <c r="J533" s="19">
        <v>43341.475827002316</v>
      </c>
      <c r="K533" s="21">
        <f t="shared" si="8"/>
        <v>43341</v>
      </c>
      <c r="L533" s="55" t="s">
        <v>2069</v>
      </c>
      <c r="M533" s="56"/>
      <c r="N533" s="57"/>
      <c r="O533" s="92"/>
      <c r="P533" s="92"/>
      <c r="Q533" s="92"/>
      <c r="R533" s="92"/>
      <c r="S533" s="92"/>
      <c r="T533" s="102"/>
      <c r="U533" s="103"/>
      <c r="V533" s="103"/>
      <c r="W533" s="103"/>
      <c r="X533" s="103"/>
      <c r="Y533" s="19">
        <v>43341.475827002316</v>
      </c>
      <c r="Z533" s="18" t="s">
        <v>2083</v>
      </c>
      <c r="AA533" s="19"/>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c r="DQ533" s="18"/>
    </row>
    <row r="534" spans="1:121" s="22" customFormat="1" x14ac:dyDescent="0.3">
      <c r="A534" s="17">
        <v>533</v>
      </c>
      <c r="B534" s="18">
        <v>201800872</v>
      </c>
      <c r="C534" s="18" t="s">
        <v>2084</v>
      </c>
      <c r="D534" s="18" t="s">
        <v>2085</v>
      </c>
      <c r="E534" s="18">
        <v>499</v>
      </c>
      <c r="F534" s="18" t="s">
        <v>40</v>
      </c>
      <c r="G534" s="19">
        <v>42902</v>
      </c>
      <c r="H534" s="20" t="s">
        <v>52</v>
      </c>
      <c r="I534" s="18" t="s">
        <v>53</v>
      </c>
      <c r="J534" s="19">
        <v>43206.843134803239</v>
      </c>
      <c r="K534" s="21">
        <f t="shared" si="8"/>
        <v>43206</v>
      </c>
      <c r="L534" s="55">
        <v>2193</v>
      </c>
      <c r="M534" s="56"/>
      <c r="N534" s="57" t="s">
        <v>2086</v>
      </c>
      <c r="O534" s="92">
        <v>85</v>
      </c>
      <c r="P534" s="92"/>
      <c r="Q534" s="92"/>
      <c r="R534" s="92"/>
      <c r="S534" s="92"/>
      <c r="T534" s="102">
        <v>85</v>
      </c>
      <c r="U534" s="103"/>
      <c r="V534" s="103"/>
      <c r="W534" s="103"/>
      <c r="X534" s="103"/>
      <c r="Y534" s="19">
        <v>43206.821660497684</v>
      </c>
      <c r="Z534" s="18" t="s">
        <v>2087</v>
      </c>
      <c r="AA534" s="19"/>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c r="DQ534" s="18"/>
    </row>
    <row r="535" spans="1:121" s="22" customFormat="1" x14ac:dyDescent="0.3">
      <c r="A535" s="17">
        <v>534</v>
      </c>
      <c r="B535" s="18">
        <v>201800873</v>
      </c>
      <c r="C535" s="18" t="s">
        <v>2088</v>
      </c>
      <c r="D535" s="18" t="s">
        <v>2089</v>
      </c>
      <c r="E535" s="18">
        <v>499</v>
      </c>
      <c r="F535" s="18" t="s">
        <v>40</v>
      </c>
      <c r="G535" s="19">
        <v>38091</v>
      </c>
      <c r="H535" s="20" t="s">
        <v>52</v>
      </c>
      <c r="I535" s="18" t="s">
        <v>53</v>
      </c>
      <c r="J535" s="19">
        <v>43207.44954267361</v>
      </c>
      <c r="K535" s="21">
        <f t="shared" si="8"/>
        <v>43207</v>
      </c>
      <c r="L535" s="55">
        <v>2016</v>
      </c>
      <c r="M535" s="56" t="s">
        <v>2091</v>
      </c>
      <c r="N535" s="57" t="s">
        <v>2092</v>
      </c>
      <c r="O535" s="92">
        <v>5</v>
      </c>
      <c r="P535" s="99">
        <v>112</v>
      </c>
      <c r="Q535" s="92"/>
      <c r="R535" s="92"/>
      <c r="S535" s="92"/>
      <c r="T535" s="102">
        <v>5</v>
      </c>
      <c r="U535" s="112">
        <v>0</v>
      </c>
      <c r="V535" s="103"/>
      <c r="W535" s="103"/>
      <c r="X535" s="103"/>
      <c r="Y535" s="19">
        <v>43207.434499918978</v>
      </c>
      <c r="Z535" s="18" t="s">
        <v>2093</v>
      </c>
      <c r="AA535" s="19">
        <v>43207.419991122682</v>
      </c>
      <c r="AB535" s="18" t="s">
        <v>57</v>
      </c>
      <c r="AC535" s="18" t="s">
        <v>2090</v>
      </c>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c r="DQ535" s="18"/>
    </row>
    <row r="536" spans="1:121" s="22" customFormat="1" x14ac:dyDescent="0.3">
      <c r="A536" s="17">
        <v>535</v>
      </c>
      <c r="B536" s="18">
        <v>201800882</v>
      </c>
      <c r="C536" s="18" t="s">
        <v>2094</v>
      </c>
      <c r="D536" s="18" t="s">
        <v>1478</v>
      </c>
      <c r="E536" s="18">
        <v>598</v>
      </c>
      <c r="F536" s="18" t="s">
        <v>8</v>
      </c>
      <c r="G536" s="19">
        <v>39555</v>
      </c>
      <c r="H536" s="20" t="s">
        <v>9</v>
      </c>
      <c r="I536" s="18" t="s">
        <v>10</v>
      </c>
      <c r="J536" s="19">
        <v>43207.635337233798</v>
      </c>
      <c r="K536" s="21">
        <f t="shared" si="8"/>
        <v>43207</v>
      </c>
      <c r="L536" s="55">
        <v>2058</v>
      </c>
      <c r="M536" s="56"/>
      <c r="N536" s="57" t="s">
        <v>2095</v>
      </c>
      <c r="O536" s="92">
        <v>2</v>
      </c>
      <c r="P536" s="92">
        <v>21</v>
      </c>
      <c r="Q536" s="92"/>
      <c r="R536" s="92"/>
      <c r="S536" s="92"/>
      <c r="T536" s="102">
        <v>2</v>
      </c>
      <c r="U536" s="103">
        <v>21</v>
      </c>
      <c r="V536" s="103"/>
      <c r="W536" s="103"/>
      <c r="X536" s="103"/>
      <c r="Y536" s="19">
        <v>43207.497278437499</v>
      </c>
      <c r="Z536" s="18" t="s">
        <v>2096</v>
      </c>
      <c r="AA536" s="19"/>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c r="DQ536" s="18"/>
    </row>
    <row r="537" spans="1:121" s="22" customFormat="1" x14ac:dyDescent="0.3">
      <c r="A537" s="17">
        <v>536</v>
      </c>
      <c r="B537" s="18">
        <v>201800893</v>
      </c>
      <c r="C537" s="18" t="s">
        <v>2097</v>
      </c>
      <c r="D537" s="18" t="s">
        <v>2098</v>
      </c>
      <c r="E537" s="18">
        <v>537</v>
      </c>
      <c r="F537" s="18" t="s">
        <v>2099</v>
      </c>
      <c r="G537" s="19">
        <v>42811</v>
      </c>
      <c r="H537" s="20" t="s">
        <v>9</v>
      </c>
      <c r="I537" s="18" t="s">
        <v>10</v>
      </c>
      <c r="J537" s="19">
        <v>43210.474612812497</v>
      </c>
      <c r="K537" s="21">
        <f t="shared" si="8"/>
        <v>43210</v>
      </c>
      <c r="L537" s="55" t="s">
        <v>2100</v>
      </c>
      <c r="M537" s="56"/>
      <c r="N537" s="57"/>
      <c r="O537" s="92"/>
      <c r="P537" s="92"/>
      <c r="Q537" s="92"/>
      <c r="R537" s="92"/>
      <c r="S537" s="92"/>
      <c r="T537" s="102"/>
      <c r="U537" s="103"/>
      <c r="V537" s="103"/>
      <c r="W537" s="103"/>
      <c r="X537" s="103"/>
      <c r="Y537" s="19">
        <v>43210.459448067129</v>
      </c>
      <c r="Z537" s="18" t="s">
        <v>2101</v>
      </c>
      <c r="AA537" s="19"/>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c r="DQ537" s="18"/>
    </row>
    <row r="538" spans="1:121" s="22" customFormat="1" x14ac:dyDescent="0.3">
      <c r="A538" s="17">
        <v>537</v>
      </c>
      <c r="B538" s="18">
        <v>201800899</v>
      </c>
      <c r="C538" s="18" t="s">
        <v>2102</v>
      </c>
      <c r="D538" s="18" t="s">
        <v>2103</v>
      </c>
      <c r="E538" s="18">
        <v>90</v>
      </c>
      <c r="F538" s="18" t="s">
        <v>89</v>
      </c>
      <c r="G538" s="19">
        <v>42501</v>
      </c>
      <c r="H538" s="20" t="s">
        <v>9</v>
      </c>
      <c r="I538" s="18" t="s">
        <v>10</v>
      </c>
      <c r="J538" s="19">
        <v>43208.731111539353</v>
      </c>
      <c r="K538" s="21">
        <f t="shared" si="8"/>
        <v>43208</v>
      </c>
      <c r="L538" s="55">
        <v>2046</v>
      </c>
      <c r="M538" s="56"/>
      <c r="N538" s="57" t="s">
        <v>2104</v>
      </c>
      <c r="O538" s="92">
        <v>28</v>
      </c>
      <c r="P538" s="92">
        <v>2515</v>
      </c>
      <c r="Q538" s="92"/>
      <c r="R538" s="92"/>
      <c r="S538" s="92"/>
      <c r="T538" s="102">
        <v>28</v>
      </c>
      <c r="U538" s="112">
        <v>25</v>
      </c>
      <c r="V538" s="103"/>
      <c r="W538" s="103"/>
      <c r="X538" s="103"/>
      <c r="Y538" s="19">
        <v>43208.718946145833</v>
      </c>
      <c r="Z538" s="18" t="s">
        <v>2105</v>
      </c>
      <c r="AA538" s="19"/>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c r="DQ538" s="18"/>
    </row>
    <row r="539" spans="1:121" s="22" customFormat="1" x14ac:dyDescent="0.3">
      <c r="A539" s="17">
        <v>538</v>
      </c>
      <c r="B539" s="18">
        <v>201800903</v>
      </c>
      <c r="C539" s="18" t="s">
        <v>2106</v>
      </c>
      <c r="D539" s="18" t="s">
        <v>2107</v>
      </c>
      <c r="E539" s="18">
        <v>128</v>
      </c>
      <c r="F539" s="18" t="s">
        <v>242</v>
      </c>
      <c r="G539" s="19">
        <v>41764</v>
      </c>
      <c r="H539" s="20" t="s">
        <v>9</v>
      </c>
      <c r="I539" s="18" t="s">
        <v>10</v>
      </c>
      <c r="J539" s="19">
        <v>43233.550815625</v>
      </c>
      <c r="K539" s="21">
        <f t="shared" si="8"/>
        <v>43233</v>
      </c>
      <c r="L539" s="55">
        <v>2109</v>
      </c>
      <c r="M539" s="56" t="s">
        <v>2108</v>
      </c>
      <c r="N539" s="57" t="s">
        <v>2109</v>
      </c>
      <c r="O539" s="92">
        <v>3</v>
      </c>
      <c r="P539" s="92">
        <v>2406</v>
      </c>
      <c r="Q539" s="92"/>
      <c r="R539" s="92"/>
      <c r="S539" s="92"/>
      <c r="T539" s="102">
        <v>3</v>
      </c>
      <c r="U539" s="112">
        <v>24</v>
      </c>
      <c r="V539" s="103"/>
      <c r="W539" s="103"/>
      <c r="X539" s="103"/>
      <c r="Y539" s="19">
        <v>43233.487363460648</v>
      </c>
      <c r="Z539" s="18" t="s">
        <v>2110</v>
      </c>
      <c r="AA539" s="19"/>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c r="DQ539" s="18"/>
    </row>
    <row r="540" spans="1:121" s="22" customFormat="1" x14ac:dyDescent="0.3">
      <c r="A540" s="17">
        <v>539</v>
      </c>
      <c r="B540" s="18">
        <v>201800906</v>
      </c>
      <c r="C540" s="18" t="s">
        <v>2111</v>
      </c>
      <c r="D540" s="18" t="s">
        <v>2112</v>
      </c>
      <c r="E540" s="18">
        <v>305</v>
      </c>
      <c r="F540" s="18" t="s">
        <v>225</v>
      </c>
      <c r="G540" s="19">
        <v>39557</v>
      </c>
      <c r="H540" s="20" t="s">
        <v>15</v>
      </c>
      <c r="I540" s="18" t="s">
        <v>16</v>
      </c>
      <c r="J540" s="19">
        <v>43221.440046377313</v>
      </c>
      <c r="K540" s="21">
        <f t="shared" si="8"/>
        <v>43221</v>
      </c>
      <c r="L540" s="55">
        <v>2085</v>
      </c>
      <c r="M540" s="56" t="s">
        <v>2113</v>
      </c>
      <c r="N540" s="57" t="s">
        <v>2114</v>
      </c>
      <c r="O540" s="92"/>
      <c r="P540" s="92"/>
      <c r="Q540" s="92"/>
      <c r="R540" s="92"/>
      <c r="S540" s="92"/>
      <c r="T540" s="102"/>
      <c r="U540" s="103"/>
      <c r="V540" s="103"/>
      <c r="W540" s="103"/>
      <c r="X540" s="103"/>
      <c r="Y540" s="19">
        <v>43221.440046377313</v>
      </c>
      <c r="Z540" s="18" t="s">
        <v>6456</v>
      </c>
      <c r="AA540" s="19"/>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c r="DQ540" s="18"/>
    </row>
    <row r="541" spans="1:121" s="22" customFormat="1" x14ac:dyDescent="0.3">
      <c r="A541" s="17">
        <v>540</v>
      </c>
      <c r="B541" s="18">
        <v>201800908</v>
      </c>
      <c r="C541" s="18" t="s">
        <v>595</v>
      </c>
      <c r="D541" s="18" t="s">
        <v>60</v>
      </c>
      <c r="E541" s="18">
        <v>598</v>
      </c>
      <c r="F541" s="18" t="s">
        <v>8</v>
      </c>
      <c r="G541" s="19" t="s">
        <v>51</v>
      </c>
      <c r="H541" s="20" t="s">
        <v>51</v>
      </c>
      <c r="I541" s="18" t="s">
        <v>51</v>
      </c>
      <c r="J541" s="19">
        <v>43211.436684340275</v>
      </c>
      <c r="K541" s="21">
        <f t="shared" si="8"/>
        <v>43211</v>
      </c>
      <c r="L541" s="55" t="s">
        <v>2100</v>
      </c>
      <c r="M541" s="56"/>
      <c r="N541" s="57"/>
      <c r="O541" s="92"/>
      <c r="P541" s="92"/>
      <c r="Q541" s="92"/>
      <c r="R541" s="92"/>
      <c r="S541" s="92"/>
      <c r="T541" s="102"/>
      <c r="U541" s="103"/>
      <c r="V541" s="103"/>
      <c r="W541" s="103"/>
      <c r="X541" s="103"/>
      <c r="Y541" s="19">
        <v>43211.779773414353</v>
      </c>
      <c r="Z541" s="18" t="s">
        <v>2115</v>
      </c>
      <c r="AA541" s="19"/>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c r="DQ541" s="18"/>
    </row>
    <row r="542" spans="1:121" s="22" customFormat="1" x14ac:dyDescent="0.3">
      <c r="A542" s="17">
        <v>541</v>
      </c>
      <c r="B542" s="18">
        <v>201800909</v>
      </c>
      <c r="C542" s="18" t="s">
        <v>2116</v>
      </c>
      <c r="D542" s="18" t="s">
        <v>179</v>
      </c>
      <c r="E542" s="18">
        <v>119</v>
      </c>
      <c r="F542" s="18" t="s">
        <v>2</v>
      </c>
      <c r="G542" s="19">
        <v>43157</v>
      </c>
      <c r="H542" s="20" t="s">
        <v>15</v>
      </c>
      <c r="I542" s="18" t="s">
        <v>16</v>
      </c>
      <c r="J542" s="19">
        <v>43302.461726469905</v>
      </c>
      <c r="K542" s="21">
        <f t="shared" si="8"/>
        <v>43302</v>
      </c>
      <c r="L542" s="55" t="s">
        <v>2100</v>
      </c>
      <c r="M542" s="56"/>
      <c r="N542" s="57"/>
      <c r="O542" s="92"/>
      <c r="P542" s="92"/>
      <c r="Q542" s="92"/>
      <c r="R542" s="92"/>
      <c r="S542" s="92"/>
      <c r="T542" s="102"/>
      <c r="U542" s="103"/>
      <c r="V542" s="103"/>
      <c r="W542" s="103"/>
      <c r="X542" s="103"/>
      <c r="Y542" s="19">
        <v>43302.438179513891</v>
      </c>
      <c r="Z542" s="18" t="s">
        <v>2117</v>
      </c>
      <c r="AA542" s="19"/>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c r="DQ542" s="18"/>
    </row>
    <row r="543" spans="1:121" s="22" customFormat="1" x14ac:dyDescent="0.3">
      <c r="A543" s="17">
        <v>542</v>
      </c>
      <c r="B543" s="18">
        <v>201800918</v>
      </c>
      <c r="C543" s="18" t="s">
        <v>2118</v>
      </c>
      <c r="D543" s="18" t="s">
        <v>2119</v>
      </c>
      <c r="E543" s="18">
        <v>505</v>
      </c>
      <c r="F543" s="18" t="s">
        <v>1225</v>
      </c>
      <c r="G543" s="19">
        <v>43115</v>
      </c>
      <c r="H543" s="20" t="s">
        <v>52</v>
      </c>
      <c r="I543" s="18" t="s">
        <v>53</v>
      </c>
      <c r="J543" s="19">
        <v>43234.655442708332</v>
      </c>
      <c r="K543" s="21">
        <f t="shared" si="8"/>
        <v>43234</v>
      </c>
      <c r="L543" s="55">
        <v>2267</v>
      </c>
      <c r="M543" s="56" t="s">
        <v>2121</v>
      </c>
      <c r="N543" s="57" t="s">
        <v>2122</v>
      </c>
      <c r="O543" s="92">
        <v>28</v>
      </c>
      <c r="P543" s="92">
        <v>1</v>
      </c>
      <c r="Q543" s="92">
        <v>14</v>
      </c>
      <c r="R543" s="92">
        <v>11</v>
      </c>
      <c r="S543" s="92"/>
      <c r="T543" s="102">
        <v>28</v>
      </c>
      <c r="U543" s="103">
        <v>1</v>
      </c>
      <c r="V543" s="103">
        <v>14</v>
      </c>
      <c r="W543" s="103">
        <v>11</v>
      </c>
      <c r="X543" s="103"/>
      <c r="Y543" s="19">
        <v>43234.652429745373</v>
      </c>
      <c r="Z543" s="18" t="s">
        <v>2123</v>
      </c>
      <c r="AA543" s="19">
        <v>43234.905448263889</v>
      </c>
      <c r="AB543" s="18" t="s">
        <v>57</v>
      </c>
      <c r="AC543" s="18" t="s">
        <v>2120</v>
      </c>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c r="DQ543" s="18"/>
    </row>
    <row r="544" spans="1:121" s="22" customFormat="1" x14ac:dyDescent="0.3">
      <c r="A544" s="17">
        <v>543</v>
      </c>
      <c r="B544" s="18">
        <v>201800919</v>
      </c>
      <c r="C544" s="18" t="s">
        <v>2124</v>
      </c>
      <c r="D544" s="18" t="s">
        <v>2125</v>
      </c>
      <c r="E544" s="18">
        <v>501</v>
      </c>
      <c r="F544" s="18" t="s">
        <v>721</v>
      </c>
      <c r="G544" s="19">
        <v>41081</v>
      </c>
      <c r="H544" s="20" t="s">
        <v>9</v>
      </c>
      <c r="I544" s="18" t="s">
        <v>10</v>
      </c>
      <c r="J544" s="19">
        <v>43211.640316400466</v>
      </c>
      <c r="K544" s="21">
        <f t="shared" si="8"/>
        <v>43211</v>
      </c>
      <c r="L544" s="55" t="s">
        <v>2126</v>
      </c>
      <c r="M544" s="56"/>
      <c r="N544" s="57"/>
      <c r="O544" s="92"/>
      <c r="P544" s="92"/>
      <c r="Q544" s="92"/>
      <c r="R544" s="92"/>
      <c r="S544" s="92"/>
      <c r="T544" s="102"/>
      <c r="U544" s="103"/>
      <c r="V544" s="103"/>
      <c r="W544" s="103"/>
      <c r="X544" s="103"/>
      <c r="Y544" s="19">
        <v>43211.63417824074</v>
      </c>
      <c r="Z544" s="18" t="s">
        <v>2127</v>
      </c>
      <c r="AA544" s="19"/>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c r="DQ544" s="18"/>
    </row>
    <row r="545" spans="1:121" s="22" customFormat="1" x14ac:dyDescent="0.3">
      <c r="A545" s="17">
        <v>544</v>
      </c>
      <c r="B545" s="18">
        <v>201800922</v>
      </c>
      <c r="C545" s="18" t="s">
        <v>595</v>
      </c>
      <c r="D545" s="18" t="s">
        <v>2128</v>
      </c>
      <c r="E545" s="18">
        <v>598</v>
      </c>
      <c r="F545" s="18" t="s">
        <v>8</v>
      </c>
      <c r="G545" s="19" t="s">
        <v>51</v>
      </c>
      <c r="H545" s="20" t="s">
        <v>9</v>
      </c>
      <c r="I545" s="18" t="s">
        <v>10</v>
      </c>
      <c r="J545" s="19">
        <v>43212.43970008102</v>
      </c>
      <c r="K545" s="21">
        <f t="shared" si="8"/>
        <v>43212</v>
      </c>
      <c r="L545" s="55" t="s">
        <v>2100</v>
      </c>
      <c r="M545" s="56"/>
      <c r="N545" s="57"/>
      <c r="O545" s="92"/>
      <c r="P545" s="92"/>
      <c r="Q545" s="92"/>
      <c r="R545" s="92"/>
      <c r="S545" s="92"/>
      <c r="T545" s="102"/>
      <c r="U545" s="103"/>
      <c r="V545" s="103"/>
      <c r="W545" s="103"/>
      <c r="X545" s="103"/>
      <c r="Y545" s="19">
        <v>43212.43970008102</v>
      </c>
      <c r="Z545" s="18" t="s">
        <v>2129</v>
      </c>
      <c r="AA545" s="19"/>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c r="DQ545" s="18"/>
    </row>
    <row r="546" spans="1:121" s="22" customFormat="1" x14ac:dyDescent="0.3">
      <c r="A546" s="17">
        <v>545</v>
      </c>
      <c r="B546" s="18">
        <v>201800928</v>
      </c>
      <c r="C546" s="18" t="s">
        <v>2130</v>
      </c>
      <c r="D546" s="18" t="s">
        <v>2131</v>
      </c>
      <c r="E546" s="18">
        <v>598</v>
      </c>
      <c r="F546" s="18" t="s">
        <v>8</v>
      </c>
      <c r="G546" s="19">
        <v>42491</v>
      </c>
      <c r="H546" s="20" t="s">
        <v>15</v>
      </c>
      <c r="I546" s="18" t="s">
        <v>16</v>
      </c>
      <c r="J546" s="19">
        <v>43212.707278125003</v>
      </c>
      <c r="K546" s="21">
        <f t="shared" si="8"/>
        <v>43212</v>
      </c>
      <c r="L546" s="55">
        <v>2043</v>
      </c>
      <c r="M546" s="56"/>
      <c r="N546" s="57" t="s">
        <v>734</v>
      </c>
      <c r="O546" s="92">
        <v>1</v>
      </c>
      <c r="P546" s="92"/>
      <c r="Q546" s="92"/>
      <c r="R546" s="92"/>
      <c r="S546" s="92"/>
      <c r="T546" s="102">
        <v>1</v>
      </c>
      <c r="U546" s="103"/>
      <c r="V546" s="103"/>
      <c r="W546" s="103"/>
      <c r="X546" s="103"/>
      <c r="Y546" s="19">
        <v>43212.70368579861</v>
      </c>
      <c r="Z546" s="18" t="s">
        <v>2132</v>
      </c>
      <c r="AA546" s="19">
        <v>43212.832427627312</v>
      </c>
      <c r="AB546" s="18" t="s">
        <v>726</v>
      </c>
      <c r="AC546" s="18" t="s">
        <v>1033</v>
      </c>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c r="DQ546" s="18"/>
    </row>
    <row r="547" spans="1:121" s="22" customFormat="1" x14ac:dyDescent="0.3">
      <c r="A547" s="17">
        <v>546</v>
      </c>
      <c r="B547" s="18">
        <v>201800930</v>
      </c>
      <c r="C547" s="18" t="s">
        <v>2133</v>
      </c>
      <c r="D547" s="18" t="s">
        <v>2134</v>
      </c>
      <c r="E547" s="18">
        <v>131</v>
      </c>
      <c r="F547" s="18" t="s">
        <v>24</v>
      </c>
      <c r="G547" s="19">
        <v>38465</v>
      </c>
      <c r="H547" s="20" t="s">
        <v>52</v>
      </c>
      <c r="I547" s="18" t="s">
        <v>53</v>
      </c>
      <c r="J547" s="19">
        <v>43213.527696296296</v>
      </c>
      <c r="K547" s="21">
        <f t="shared" si="8"/>
        <v>43213</v>
      </c>
      <c r="L547" s="55">
        <v>2116</v>
      </c>
      <c r="M547" s="56" t="s">
        <v>2135</v>
      </c>
      <c r="N547" s="57" t="s">
        <v>2136</v>
      </c>
      <c r="O547" s="92">
        <v>21</v>
      </c>
      <c r="P547" s="92">
        <v>28</v>
      </c>
      <c r="Q547" s="92">
        <v>42</v>
      </c>
      <c r="R547" s="92"/>
      <c r="S547" s="92"/>
      <c r="T547" s="102">
        <v>21</v>
      </c>
      <c r="U547" s="103">
        <v>28</v>
      </c>
      <c r="V547" s="103">
        <v>42</v>
      </c>
      <c r="W547" s="103"/>
      <c r="X547" s="103"/>
      <c r="Y547" s="19">
        <v>43213.527696296296</v>
      </c>
      <c r="Z547" s="18" t="s">
        <v>2137</v>
      </c>
      <c r="AA547" s="19"/>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c r="DQ547" s="18"/>
    </row>
    <row r="548" spans="1:121" s="22" customFormat="1" x14ac:dyDescent="0.3">
      <c r="A548" s="17">
        <v>547</v>
      </c>
      <c r="B548" s="18">
        <v>201800936</v>
      </c>
      <c r="C548" s="18" t="s">
        <v>2138</v>
      </c>
      <c r="D548" s="18" t="s">
        <v>412</v>
      </c>
      <c r="E548" s="18">
        <v>123</v>
      </c>
      <c r="F548" s="18" t="s">
        <v>28</v>
      </c>
      <c r="G548" s="19">
        <v>43093</v>
      </c>
      <c r="H548" s="20" t="s">
        <v>3</v>
      </c>
      <c r="I548" s="18" t="s">
        <v>4</v>
      </c>
      <c r="J548" s="19">
        <v>43214.424366400461</v>
      </c>
      <c r="K548" s="21">
        <f t="shared" si="8"/>
        <v>43214</v>
      </c>
      <c r="L548" s="55">
        <v>2022</v>
      </c>
      <c r="M548" s="56"/>
      <c r="N548" s="57" t="s">
        <v>2140</v>
      </c>
      <c r="O548" s="92">
        <v>14</v>
      </c>
      <c r="P548" s="92"/>
      <c r="Q548" s="92"/>
      <c r="R548" s="92"/>
      <c r="S548" s="92"/>
      <c r="T548" s="102">
        <v>14</v>
      </c>
      <c r="U548" s="103"/>
      <c r="V548" s="103"/>
      <c r="W548" s="103"/>
      <c r="X548" s="103"/>
      <c r="Y548" s="19">
        <v>43214.346906053244</v>
      </c>
      <c r="Z548" s="18" t="s">
        <v>2141</v>
      </c>
      <c r="AA548" s="19">
        <v>43215.814133877313</v>
      </c>
      <c r="AB548" s="18" t="s">
        <v>262</v>
      </c>
      <c r="AC548" s="18" t="s">
        <v>2139</v>
      </c>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c r="DQ548" s="18"/>
    </row>
    <row r="549" spans="1:121" s="22" customFormat="1" x14ac:dyDescent="0.3">
      <c r="A549" s="17">
        <v>548</v>
      </c>
      <c r="B549" s="18">
        <v>201800937</v>
      </c>
      <c r="C549" s="18" t="s">
        <v>2142</v>
      </c>
      <c r="D549" s="18" t="s">
        <v>2143</v>
      </c>
      <c r="E549" s="18">
        <v>500</v>
      </c>
      <c r="F549" s="18" t="s">
        <v>32</v>
      </c>
      <c r="G549" s="19">
        <v>41388</v>
      </c>
      <c r="H549" s="20" t="s">
        <v>9</v>
      </c>
      <c r="I549" s="18" t="s">
        <v>10</v>
      </c>
      <c r="J549" s="19">
        <v>43270.434185185186</v>
      </c>
      <c r="K549" s="21">
        <f t="shared" si="8"/>
        <v>43270</v>
      </c>
      <c r="L549" s="55" t="s">
        <v>2100</v>
      </c>
      <c r="M549" s="56"/>
      <c r="N549" s="57"/>
      <c r="O549" s="92"/>
      <c r="P549" s="92"/>
      <c r="Q549" s="92"/>
      <c r="R549" s="92"/>
      <c r="S549" s="92"/>
      <c r="T549" s="102"/>
      <c r="U549" s="103"/>
      <c r="V549" s="103"/>
      <c r="W549" s="103"/>
      <c r="X549" s="103"/>
      <c r="Y549" s="19">
        <v>43270.426389120374</v>
      </c>
      <c r="Z549" s="18" t="s">
        <v>2144</v>
      </c>
      <c r="AA549" s="19"/>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c r="DQ549" s="18"/>
    </row>
    <row r="550" spans="1:121" s="22" customFormat="1" x14ac:dyDescent="0.3">
      <c r="A550" s="17">
        <v>549</v>
      </c>
      <c r="B550" s="18">
        <v>201800939</v>
      </c>
      <c r="C550" s="18" t="s">
        <v>2145</v>
      </c>
      <c r="D550" s="18" t="s">
        <v>2146</v>
      </c>
      <c r="E550" s="18">
        <v>130</v>
      </c>
      <c r="F550" s="18" t="s">
        <v>36</v>
      </c>
      <c r="G550" s="19">
        <v>37005</v>
      </c>
      <c r="H550" s="20" t="s">
        <v>15</v>
      </c>
      <c r="I550" s="18" t="s">
        <v>16</v>
      </c>
      <c r="J550" s="19">
        <v>43214.545590972222</v>
      </c>
      <c r="K550" s="21">
        <f t="shared" si="8"/>
        <v>43214</v>
      </c>
      <c r="L550" s="55">
        <v>2078</v>
      </c>
      <c r="M550" s="56" t="s">
        <v>2147</v>
      </c>
      <c r="N550" s="57" t="s">
        <v>2148</v>
      </c>
      <c r="O550" s="92">
        <v>27</v>
      </c>
      <c r="P550" s="92">
        <v>28</v>
      </c>
      <c r="Q550" s="92">
        <v>21</v>
      </c>
      <c r="R550" s="92">
        <v>18</v>
      </c>
      <c r="S550" s="92">
        <v>29</v>
      </c>
      <c r="T550" s="102">
        <v>27</v>
      </c>
      <c r="U550" s="103">
        <v>28</v>
      </c>
      <c r="V550" s="103">
        <v>21</v>
      </c>
      <c r="W550" s="103">
        <v>18</v>
      </c>
      <c r="X550" s="103">
        <v>29</v>
      </c>
      <c r="Y550" s="19">
        <v>43214.541676539353</v>
      </c>
      <c r="Z550" s="18" t="s">
        <v>2149</v>
      </c>
      <c r="AA550" s="19">
        <v>43214.703536226851</v>
      </c>
      <c r="AB550" s="18" t="s">
        <v>656</v>
      </c>
      <c r="AC550" s="18" t="s">
        <v>983</v>
      </c>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c r="DQ550" s="18"/>
    </row>
    <row r="551" spans="1:121" s="22" customFormat="1" x14ac:dyDescent="0.3">
      <c r="A551" s="17">
        <v>550</v>
      </c>
      <c r="B551" s="18">
        <v>201800943</v>
      </c>
      <c r="C551" s="18" t="s">
        <v>2150</v>
      </c>
      <c r="D551" s="18" t="s">
        <v>2151</v>
      </c>
      <c r="E551" s="18">
        <v>304</v>
      </c>
      <c r="F551" s="18" t="s">
        <v>126</v>
      </c>
      <c r="G551" s="19">
        <v>43002</v>
      </c>
      <c r="H551" s="20" t="s">
        <v>9</v>
      </c>
      <c r="I551" s="18" t="s">
        <v>10</v>
      </c>
      <c r="J551" s="19">
        <v>43215.428992858797</v>
      </c>
      <c r="K551" s="21">
        <f t="shared" si="8"/>
        <v>43215</v>
      </c>
      <c r="L551" s="55" t="s">
        <v>2069</v>
      </c>
      <c r="M551" s="56"/>
      <c r="N551" s="57"/>
      <c r="O551" s="92"/>
      <c r="P551" s="92"/>
      <c r="Q551" s="92"/>
      <c r="R551" s="92"/>
      <c r="S551" s="92"/>
      <c r="T551" s="102"/>
      <c r="U551" s="103"/>
      <c r="V551" s="103"/>
      <c r="W551" s="103"/>
      <c r="X551" s="103"/>
      <c r="Y551" s="19">
        <v>43215.425782754632</v>
      </c>
      <c r="Z551" s="18" t="s">
        <v>2152</v>
      </c>
      <c r="AA551" s="19"/>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c r="DQ551" s="18"/>
    </row>
    <row r="552" spans="1:121" s="22" customFormat="1" x14ac:dyDescent="0.3">
      <c r="A552" s="17">
        <v>551</v>
      </c>
      <c r="B552" s="18">
        <v>201800945</v>
      </c>
      <c r="C552" s="18" t="s">
        <v>2153</v>
      </c>
      <c r="D552" s="18" t="s">
        <v>2154</v>
      </c>
      <c r="E552" s="18">
        <v>119</v>
      </c>
      <c r="F552" s="18" t="s">
        <v>2</v>
      </c>
      <c r="G552" s="19">
        <v>42849</v>
      </c>
      <c r="H552" s="20" t="s">
        <v>9</v>
      </c>
      <c r="I552" s="18" t="s">
        <v>10</v>
      </c>
      <c r="J552" s="19">
        <v>43214.701376817131</v>
      </c>
      <c r="K552" s="21">
        <f t="shared" si="8"/>
        <v>43214</v>
      </c>
      <c r="L552" s="55">
        <v>2046</v>
      </c>
      <c r="M552" s="56"/>
      <c r="N552" s="57" t="s">
        <v>2155</v>
      </c>
      <c r="O552" s="92">
        <v>2515</v>
      </c>
      <c r="P552" s="92">
        <v>1</v>
      </c>
      <c r="Q552" s="92"/>
      <c r="R552" s="92"/>
      <c r="S552" s="92"/>
      <c r="T552" s="111">
        <v>25</v>
      </c>
      <c r="U552" s="103">
        <v>1</v>
      </c>
      <c r="V552" s="103"/>
      <c r="W552" s="103"/>
      <c r="X552" s="103"/>
      <c r="Y552" s="19">
        <v>43214.699145520834</v>
      </c>
      <c r="Z552" s="18" t="s">
        <v>2156</v>
      </c>
      <c r="AA552" s="19"/>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c r="DQ552" s="18"/>
    </row>
    <row r="553" spans="1:121" s="22" customFormat="1" x14ac:dyDescent="0.3">
      <c r="A553" s="17">
        <v>552</v>
      </c>
      <c r="B553" s="18">
        <v>201800951</v>
      </c>
      <c r="C553" s="18" t="s">
        <v>2157</v>
      </c>
      <c r="D553" s="18" t="s">
        <v>2158</v>
      </c>
      <c r="E553" s="18">
        <v>119</v>
      </c>
      <c r="F553" s="18" t="s">
        <v>2</v>
      </c>
      <c r="G553" s="19">
        <v>43064</v>
      </c>
      <c r="H553" s="20" t="s">
        <v>15</v>
      </c>
      <c r="I553" s="18" t="s">
        <v>16</v>
      </c>
      <c r="J553" s="19">
        <v>43216.432602118053</v>
      </c>
      <c r="K553" s="21">
        <f t="shared" si="8"/>
        <v>43216</v>
      </c>
      <c r="L553" s="55">
        <v>2114</v>
      </c>
      <c r="M553" s="56"/>
      <c r="N553" s="57" t="s">
        <v>555</v>
      </c>
      <c r="O553" s="92">
        <v>54</v>
      </c>
      <c r="P553" s="92"/>
      <c r="Q553" s="92"/>
      <c r="R553" s="92"/>
      <c r="S553" s="92"/>
      <c r="T553" s="102">
        <v>54</v>
      </c>
      <c r="U553" s="103"/>
      <c r="V553" s="103"/>
      <c r="W553" s="103"/>
      <c r="X553" s="103"/>
      <c r="Y553" s="19">
        <v>43216.44032199074</v>
      </c>
      <c r="Z553" s="18" t="s">
        <v>2159</v>
      </c>
      <c r="AA553" s="19"/>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c r="DQ553" s="18"/>
    </row>
    <row r="554" spans="1:121" s="22" customFormat="1" x14ac:dyDescent="0.3">
      <c r="A554" s="17">
        <v>553</v>
      </c>
      <c r="B554" s="18">
        <v>201800952</v>
      </c>
      <c r="C554" s="18" t="s">
        <v>2160</v>
      </c>
      <c r="D554" s="18" t="s">
        <v>2161</v>
      </c>
      <c r="E554" s="18">
        <v>119</v>
      </c>
      <c r="F554" s="18" t="s">
        <v>2</v>
      </c>
      <c r="G554" s="19">
        <v>42613</v>
      </c>
      <c r="H554" s="20" t="s">
        <v>15</v>
      </c>
      <c r="I554" s="18" t="s">
        <v>16</v>
      </c>
      <c r="J554" s="19">
        <v>43215.614183020836</v>
      </c>
      <c r="K554" s="21">
        <f t="shared" si="8"/>
        <v>43215</v>
      </c>
      <c r="L554" s="55">
        <v>2043</v>
      </c>
      <c r="M554" s="56"/>
      <c r="N554" s="57" t="s">
        <v>2162</v>
      </c>
      <c r="O554" s="92">
        <v>1</v>
      </c>
      <c r="P554" s="92"/>
      <c r="Q554" s="92"/>
      <c r="R554" s="92"/>
      <c r="S554" s="92"/>
      <c r="T554" s="111">
        <v>101</v>
      </c>
      <c r="U554" s="103"/>
      <c r="V554" s="103"/>
      <c r="W554" s="103"/>
      <c r="X554" s="103"/>
      <c r="Y554" s="19">
        <v>43215.537641238428</v>
      </c>
      <c r="Z554" s="18" t="s">
        <v>2163</v>
      </c>
      <c r="AA554" s="19"/>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c r="DQ554" s="18"/>
    </row>
    <row r="555" spans="1:121" s="22" customFormat="1" x14ac:dyDescent="0.3">
      <c r="A555" s="17">
        <v>554</v>
      </c>
      <c r="B555" s="18">
        <v>201800961</v>
      </c>
      <c r="C555" s="18" t="s">
        <v>2164</v>
      </c>
      <c r="D555" s="18" t="s">
        <v>2165</v>
      </c>
      <c r="E555" s="18" t="s">
        <v>51</v>
      </c>
      <c r="F555" s="18" t="s">
        <v>51</v>
      </c>
      <c r="G555" s="19">
        <v>39564</v>
      </c>
      <c r="H555" s="20" t="s">
        <v>9</v>
      </c>
      <c r="I555" s="18" t="s">
        <v>10</v>
      </c>
      <c r="J555" s="19">
        <v>43272.433807638889</v>
      </c>
      <c r="K555" s="21">
        <f t="shared" si="8"/>
        <v>43272</v>
      </c>
      <c r="L555" s="55">
        <v>2101</v>
      </c>
      <c r="M555" s="56"/>
      <c r="N555" s="57" t="s">
        <v>2166</v>
      </c>
      <c r="O555" s="92">
        <v>21</v>
      </c>
      <c r="P555" s="92">
        <v>2</v>
      </c>
      <c r="Q555" s="92"/>
      <c r="R555" s="92"/>
      <c r="S555" s="92"/>
      <c r="T555" s="102">
        <v>21</v>
      </c>
      <c r="U555" s="103">
        <v>2</v>
      </c>
      <c r="V555" s="103"/>
      <c r="W555" s="103"/>
      <c r="X555" s="103"/>
      <c r="Y555" s="19">
        <v>43272.404866238423</v>
      </c>
      <c r="Z555" s="18" t="s">
        <v>2167</v>
      </c>
      <c r="AA555" s="19"/>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c r="DQ555" s="18"/>
    </row>
    <row r="556" spans="1:121" s="22" customFormat="1" x14ac:dyDescent="0.3">
      <c r="A556" s="17">
        <v>555</v>
      </c>
      <c r="B556" s="18">
        <v>201800965</v>
      </c>
      <c r="C556" s="18" t="s">
        <v>2168</v>
      </c>
      <c r="D556" s="18" t="s">
        <v>2169</v>
      </c>
      <c r="E556" s="18">
        <v>90</v>
      </c>
      <c r="F556" s="18" t="s">
        <v>89</v>
      </c>
      <c r="G556" s="19">
        <v>38833</v>
      </c>
      <c r="H556" s="20" t="s">
        <v>9</v>
      </c>
      <c r="I556" s="18" t="s">
        <v>10</v>
      </c>
      <c r="J556" s="19">
        <v>43223.667720335645</v>
      </c>
      <c r="K556" s="21">
        <f t="shared" si="8"/>
        <v>43223</v>
      </c>
      <c r="L556" s="55">
        <v>2119</v>
      </c>
      <c r="M556" s="56" t="s">
        <v>2171</v>
      </c>
      <c r="N556" s="57" t="s">
        <v>2172</v>
      </c>
      <c r="O556" s="92">
        <v>28</v>
      </c>
      <c r="P556" s="92">
        <v>51</v>
      </c>
      <c r="Q556" s="92">
        <v>16</v>
      </c>
      <c r="R556" s="92"/>
      <c r="S556" s="92"/>
      <c r="T556" s="102">
        <v>28</v>
      </c>
      <c r="U556" s="103">
        <v>51</v>
      </c>
      <c r="V556" s="103">
        <v>16</v>
      </c>
      <c r="W556" s="103"/>
      <c r="X556" s="103"/>
      <c r="Y556" s="19">
        <v>43223.652853738429</v>
      </c>
      <c r="Z556" s="18" t="s">
        <v>2173</v>
      </c>
      <c r="AA556" s="19">
        <v>43225.587698263887</v>
      </c>
      <c r="AB556" s="18" t="s">
        <v>453</v>
      </c>
      <c r="AC556" s="18" t="s">
        <v>2170</v>
      </c>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c r="DQ556" s="18"/>
    </row>
    <row r="557" spans="1:121" s="22" customFormat="1" x14ac:dyDescent="0.3">
      <c r="A557" s="17">
        <v>556</v>
      </c>
      <c r="B557" s="18">
        <v>201800966</v>
      </c>
      <c r="C557" s="18" t="s">
        <v>2174</v>
      </c>
      <c r="D557" s="18" t="s">
        <v>179</v>
      </c>
      <c r="E557" s="18">
        <v>130</v>
      </c>
      <c r="F557" s="18" t="s">
        <v>36</v>
      </c>
      <c r="G557" s="19">
        <v>38103</v>
      </c>
      <c r="H557" s="20" t="s">
        <v>52</v>
      </c>
      <c r="I557" s="18" t="s">
        <v>53</v>
      </c>
      <c r="J557" s="19">
        <v>43216.615389502316</v>
      </c>
      <c r="K557" s="21">
        <f t="shared" si="8"/>
        <v>43216</v>
      </c>
      <c r="L557" s="55">
        <v>2116</v>
      </c>
      <c r="M557" s="56"/>
      <c r="N557" s="57" t="s">
        <v>2176</v>
      </c>
      <c r="O557" s="92">
        <v>22106</v>
      </c>
      <c r="P557" s="92"/>
      <c r="Q557" s="92"/>
      <c r="R557" s="92"/>
      <c r="S557" s="92"/>
      <c r="T557" s="111">
        <v>221</v>
      </c>
      <c r="U557" s="103"/>
      <c r="V557" s="103"/>
      <c r="W557" s="103"/>
      <c r="X557" s="103"/>
      <c r="Y557" s="19">
        <v>43216.615389502316</v>
      </c>
      <c r="Z557" s="18" t="s">
        <v>2177</v>
      </c>
      <c r="AA557" s="19">
        <v>43216.845545057869</v>
      </c>
      <c r="AB557" s="18" t="s">
        <v>656</v>
      </c>
      <c r="AC557" s="18" t="s">
        <v>2175</v>
      </c>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c r="DQ557" s="18"/>
    </row>
    <row r="558" spans="1:121" s="22" customFormat="1" x14ac:dyDescent="0.3">
      <c r="A558" s="17">
        <v>557</v>
      </c>
      <c r="B558" s="18">
        <v>201800967</v>
      </c>
      <c r="C558" s="18" t="s">
        <v>2178</v>
      </c>
      <c r="D558" s="18" t="s">
        <v>2179</v>
      </c>
      <c r="E558" s="18">
        <v>598</v>
      </c>
      <c r="F558" s="18" t="s">
        <v>8</v>
      </c>
      <c r="G558" s="19">
        <v>41390</v>
      </c>
      <c r="H558" s="20" t="s">
        <v>9</v>
      </c>
      <c r="I558" s="18" t="s">
        <v>10</v>
      </c>
      <c r="J558" s="19">
        <v>43216.727414895831</v>
      </c>
      <c r="K558" s="21">
        <f t="shared" si="8"/>
        <v>43216</v>
      </c>
      <c r="L558" s="55">
        <v>2087</v>
      </c>
      <c r="M558" s="56"/>
      <c r="N558" s="57" t="s">
        <v>734</v>
      </c>
      <c r="O558" s="92">
        <v>1</v>
      </c>
      <c r="P558" s="92"/>
      <c r="Q558" s="92"/>
      <c r="R558" s="92"/>
      <c r="S558" s="92"/>
      <c r="T558" s="102">
        <v>1</v>
      </c>
      <c r="U558" s="103"/>
      <c r="V558" s="103"/>
      <c r="W558" s="103"/>
      <c r="X558" s="103"/>
      <c r="Y558" s="19">
        <v>43216.727414895831</v>
      </c>
      <c r="Z558" s="18" t="s">
        <v>2180</v>
      </c>
      <c r="AA558" s="19"/>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c r="DQ558" s="18"/>
    </row>
    <row r="559" spans="1:121" s="22" customFormat="1" x14ac:dyDescent="0.3">
      <c r="A559" s="17">
        <v>558</v>
      </c>
      <c r="B559" s="18">
        <v>201800968</v>
      </c>
      <c r="C559" s="18" t="s">
        <v>2181</v>
      </c>
      <c r="D559" s="18" t="s">
        <v>2182</v>
      </c>
      <c r="E559" s="18">
        <v>127</v>
      </c>
      <c r="F559" s="18" t="s">
        <v>47</v>
      </c>
      <c r="G559" s="19">
        <v>38103</v>
      </c>
      <c r="H559" s="20" t="s">
        <v>9</v>
      </c>
      <c r="I559" s="18" t="s">
        <v>10</v>
      </c>
      <c r="J559" s="19">
        <v>43216.815980173611</v>
      </c>
      <c r="K559" s="21">
        <f t="shared" si="8"/>
        <v>43216</v>
      </c>
      <c r="L559" s="55">
        <v>2126</v>
      </c>
      <c r="M559" s="56" t="s">
        <v>2183</v>
      </c>
      <c r="N559" s="57" t="s">
        <v>515</v>
      </c>
      <c r="O559" s="92">
        <v>16</v>
      </c>
      <c r="P559" s="92"/>
      <c r="Q559" s="92"/>
      <c r="R559" s="92"/>
      <c r="S559" s="92"/>
      <c r="T559" s="102">
        <v>16</v>
      </c>
      <c r="U559" s="103"/>
      <c r="V559" s="103"/>
      <c r="W559" s="103"/>
      <c r="X559" s="103"/>
      <c r="Y559" s="19">
        <v>43216.815980173611</v>
      </c>
      <c r="Z559" s="18" t="s">
        <v>2184</v>
      </c>
      <c r="AA559" s="19"/>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c r="DQ559" s="18"/>
    </row>
    <row r="560" spans="1:121" s="22" customFormat="1" x14ac:dyDescent="0.3">
      <c r="A560" s="17">
        <v>559</v>
      </c>
      <c r="B560" s="18">
        <v>201800972</v>
      </c>
      <c r="C560" s="18" t="s">
        <v>2185</v>
      </c>
      <c r="D560" s="18" t="s">
        <v>2186</v>
      </c>
      <c r="E560" s="18">
        <v>598</v>
      </c>
      <c r="F560" s="18" t="s">
        <v>8</v>
      </c>
      <c r="G560" s="19">
        <v>42487</v>
      </c>
      <c r="H560" s="20" t="s">
        <v>52</v>
      </c>
      <c r="I560" s="18" t="s">
        <v>53</v>
      </c>
      <c r="J560" s="19">
        <v>43217.539596446761</v>
      </c>
      <c r="K560" s="21">
        <f t="shared" si="8"/>
        <v>43217</v>
      </c>
      <c r="L560" s="55">
        <v>2109</v>
      </c>
      <c r="M560" s="56"/>
      <c r="N560" s="57" t="s">
        <v>2187</v>
      </c>
      <c r="O560" s="92">
        <v>53</v>
      </c>
      <c r="P560" s="92"/>
      <c r="Q560" s="92"/>
      <c r="R560" s="92"/>
      <c r="S560" s="92"/>
      <c r="T560" s="102">
        <v>53</v>
      </c>
      <c r="U560" s="103"/>
      <c r="V560" s="103"/>
      <c r="W560" s="103"/>
      <c r="X560" s="103"/>
      <c r="Y560" s="19">
        <v>43217.521869594908</v>
      </c>
      <c r="Z560" s="18" t="s">
        <v>2188</v>
      </c>
      <c r="AA560" s="19">
        <v>43217.954318668984</v>
      </c>
      <c r="AB560" s="18" t="s">
        <v>797</v>
      </c>
      <c r="AC560" s="18" t="s">
        <v>1295</v>
      </c>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c r="DQ560" s="18"/>
    </row>
    <row r="561" spans="1:121" s="22" customFormat="1" x14ac:dyDescent="0.3">
      <c r="A561" s="17">
        <v>560</v>
      </c>
      <c r="B561" s="18">
        <v>201800974</v>
      </c>
      <c r="C561" s="18" t="s">
        <v>2189</v>
      </c>
      <c r="D561" s="18" t="s">
        <v>2190</v>
      </c>
      <c r="E561" s="18">
        <v>131</v>
      </c>
      <c r="F561" s="18" t="s">
        <v>24</v>
      </c>
      <c r="G561" s="19" t="s">
        <v>51</v>
      </c>
      <c r="H561" s="20" t="s">
        <v>15</v>
      </c>
      <c r="I561" s="18" t="s">
        <v>16</v>
      </c>
      <c r="J561" s="19">
        <v>43217.663204247685</v>
      </c>
      <c r="K561" s="21">
        <f t="shared" si="8"/>
        <v>43217</v>
      </c>
      <c r="L561" s="55" t="s">
        <v>2191</v>
      </c>
      <c r="M561" s="56"/>
      <c r="N561" s="57"/>
      <c r="O561" s="92"/>
      <c r="P561" s="92"/>
      <c r="Q561" s="92"/>
      <c r="R561" s="92"/>
      <c r="S561" s="92"/>
      <c r="T561" s="102"/>
      <c r="U561" s="103"/>
      <c r="V561" s="103"/>
      <c r="W561" s="103"/>
      <c r="X561" s="103"/>
      <c r="Y561" s="19" t="s">
        <v>51</v>
      </c>
      <c r="Z561" s="18" t="s">
        <v>51</v>
      </c>
      <c r="AA561" s="19"/>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c r="DQ561" s="18"/>
    </row>
    <row r="562" spans="1:121" s="22" customFormat="1" x14ac:dyDescent="0.3">
      <c r="A562" s="17">
        <v>561</v>
      </c>
      <c r="B562" s="18">
        <v>201800993</v>
      </c>
      <c r="C562" s="18" t="s">
        <v>2192</v>
      </c>
      <c r="D562" s="18" t="s">
        <v>1302</v>
      </c>
      <c r="E562" s="18">
        <v>134</v>
      </c>
      <c r="F562" s="18" t="s">
        <v>2193</v>
      </c>
      <c r="G562" s="19">
        <v>42398</v>
      </c>
      <c r="H562" s="20" t="s">
        <v>3</v>
      </c>
      <c r="I562" s="18" t="s">
        <v>4</v>
      </c>
      <c r="J562" s="19">
        <v>43219.549377581017</v>
      </c>
      <c r="K562" s="21">
        <f t="shared" si="8"/>
        <v>43219</v>
      </c>
      <c r="L562" s="55">
        <v>2022</v>
      </c>
      <c r="M562" s="56"/>
      <c r="N562" s="57" t="s">
        <v>2194</v>
      </c>
      <c r="O562" s="92">
        <v>6</v>
      </c>
      <c r="P562" s="92">
        <v>5</v>
      </c>
      <c r="Q562" s="92"/>
      <c r="R562" s="92"/>
      <c r="S562" s="92"/>
      <c r="T562" s="102">
        <v>6</v>
      </c>
      <c r="U562" s="103">
        <v>5</v>
      </c>
      <c r="V562" s="103"/>
      <c r="W562" s="103"/>
      <c r="X562" s="103"/>
      <c r="Y562" s="19">
        <v>43219.515756678244</v>
      </c>
      <c r="Z562" s="18" t="s">
        <v>2195</v>
      </c>
      <c r="AA562" s="19"/>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c r="DQ562" s="18"/>
    </row>
    <row r="563" spans="1:121" s="22" customFormat="1" x14ac:dyDescent="0.3">
      <c r="A563" s="17">
        <v>562</v>
      </c>
      <c r="B563" s="18">
        <v>201800997</v>
      </c>
      <c r="C563" s="18" t="s">
        <v>2196</v>
      </c>
      <c r="D563" s="18" t="s">
        <v>2197</v>
      </c>
      <c r="E563" s="18">
        <v>599</v>
      </c>
      <c r="F563" s="18" t="s">
        <v>40</v>
      </c>
      <c r="G563" s="19">
        <v>42201</v>
      </c>
      <c r="H563" s="20" t="s">
        <v>15</v>
      </c>
      <c r="I563" s="18" t="s">
        <v>16</v>
      </c>
      <c r="J563" s="19">
        <v>43220.487755324073</v>
      </c>
      <c r="K563" s="21">
        <f t="shared" si="8"/>
        <v>43220</v>
      </c>
      <c r="L563" s="55">
        <v>2137</v>
      </c>
      <c r="M563" s="56"/>
      <c r="N563" s="57" t="s">
        <v>2198</v>
      </c>
      <c r="O563" s="92">
        <v>4</v>
      </c>
      <c r="P563" s="92">
        <v>41</v>
      </c>
      <c r="Q563" s="92"/>
      <c r="R563" s="92"/>
      <c r="S563" s="92"/>
      <c r="T563" s="102">
        <v>4</v>
      </c>
      <c r="U563" s="103">
        <v>41</v>
      </c>
      <c r="V563" s="103"/>
      <c r="W563" s="103"/>
      <c r="X563" s="103"/>
      <c r="Y563" s="19">
        <v>43220.417582442133</v>
      </c>
      <c r="Z563" s="18" t="s">
        <v>2199</v>
      </c>
      <c r="AA563" s="19"/>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c r="DQ563" s="18"/>
    </row>
    <row r="564" spans="1:121" s="22" customFormat="1" x14ac:dyDescent="0.3">
      <c r="A564" s="17">
        <v>563</v>
      </c>
      <c r="B564" s="18">
        <v>201800999</v>
      </c>
      <c r="C564" s="18" t="s">
        <v>2200</v>
      </c>
      <c r="D564" s="18" t="s">
        <v>2201</v>
      </c>
      <c r="E564" s="18">
        <v>119</v>
      </c>
      <c r="F564" s="18" t="s">
        <v>2</v>
      </c>
      <c r="G564" s="19">
        <v>42855</v>
      </c>
      <c r="H564" s="20" t="s">
        <v>9</v>
      </c>
      <c r="I564" s="18" t="s">
        <v>10</v>
      </c>
      <c r="J564" s="19">
        <v>43228.461050578706</v>
      </c>
      <c r="K564" s="21">
        <f t="shared" si="8"/>
        <v>43228</v>
      </c>
      <c r="L564" s="55" t="s">
        <v>2100</v>
      </c>
      <c r="M564" s="56"/>
      <c r="N564" s="57"/>
      <c r="O564" s="92"/>
      <c r="P564" s="92"/>
      <c r="Q564" s="92"/>
      <c r="R564" s="92"/>
      <c r="S564" s="92"/>
      <c r="T564" s="102"/>
      <c r="U564" s="103"/>
      <c r="V564" s="103"/>
      <c r="W564" s="103"/>
      <c r="X564" s="103"/>
      <c r="Y564" s="19">
        <v>43228.553068668982</v>
      </c>
      <c r="Z564" s="18" t="s">
        <v>2202</v>
      </c>
      <c r="AA564" s="19"/>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c r="DQ564" s="18"/>
    </row>
    <row r="565" spans="1:121" s="22" customFormat="1" x14ac:dyDescent="0.3">
      <c r="A565" s="17">
        <v>564</v>
      </c>
      <c r="B565" s="18">
        <v>201801015</v>
      </c>
      <c r="C565" s="18" t="s">
        <v>2203</v>
      </c>
      <c r="D565" s="18" t="s">
        <v>2204</v>
      </c>
      <c r="E565" s="18">
        <v>538</v>
      </c>
      <c r="F565" s="18" t="s">
        <v>105</v>
      </c>
      <c r="G565" s="19">
        <v>42880</v>
      </c>
      <c r="H565" s="20" t="s">
        <v>9</v>
      </c>
      <c r="I565" s="18" t="s">
        <v>10</v>
      </c>
      <c r="J565" s="19">
        <v>43263.482766631947</v>
      </c>
      <c r="K565" s="21">
        <f t="shared" si="8"/>
        <v>43263</v>
      </c>
      <c r="L565" s="55" t="s">
        <v>2100</v>
      </c>
      <c r="M565" s="56"/>
      <c r="N565" s="57"/>
      <c r="O565" s="92"/>
      <c r="P565" s="92"/>
      <c r="Q565" s="92"/>
      <c r="R565" s="92"/>
      <c r="S565" s="92"/>
      <c r="T565" s="102"/>
      <c r="U565" s="103"/>
      <c r="V565" s="103"/>
      <c r="W565" s="103"/>
      <c r="X565" s="103"/>
      <c r="Y565" s="19">
        <v>43263.475819131942</v>
      </c>
      <c r="Z565" s="18" t="s">
        <v>2205</v>
      </c>
      <c r="AA565" s="19"/>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c r="DQ565" s="18"/>
    </row>
    <row r="566" spans="1:121" s="22" customFormat="1" x14ac:dyDescent="0.3">
      <c r="A566" s="17">
        <v>565</v>
      </c>
      <c r="B566" s="18">
        <v>201801023</v>
      </c>
      <c r="C566" s="18" t="s">
        <v>595</v>
      </c>
      <c r="D566" s="18" t="s">
        <v>2206</v>
      </c>
      <c r="E566" s="18">
        <v>598</v>
      </c>
      <c r="F566" s="18" t="s">
        <v>8</v>
      </c>
      <c r="G566" s="19">
        <v>42857</v>
      </c>
      <c r="H566" s="20" t="s">
        <v>15</v>
      </c>
      <c r="I566" s="18" t="s">
        <v>16</v>
      </c>
      <c r="J566" s="19">
        <v>43222.615063425925</v>
      </c>
      <c r="K566" s="21">
        <f t="shared" si="8"/>
        <v>43222</v>
      </c>
      <c r="L566" s="55">
        <v>2017</v>
      </c>
      <c r="M566" s="56"/>
      <c r="N566" s="57" t="s">
        <v>2207</v>
      </c>
      <c r="O566" s="92">
        <v>79</v>
      </c>
      <c r="P566" s="92">
        <v>6</v>
      </c>
      <c r="Q566" s="92">
        <v>41</v>
      </c>
      <c r="R566" s="92"/>
      <c r="S566" s="92"/>
      <c r="T566" s="102">
        <v>79</v>
      </c>
      <c r="U566" s="103">
        <v>6</v>
      </c>
      <c r="V566" s="103">
        <v>41</v>
      </c>
      <c r="W566" s="103"/>
      <c r="X566" s="103"/>
      <c r="Y566" s="19">
        <v>43222.584534606482</v>
      </c>
      <c r="Z566" s="18" t="s">
        <v>2208</v>
      </c>
      <c r="AA566" s="19"/>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c r="DQ566" s="18"/>
    </row>
    <row r="567" spans="1:121" s="22" customFormat="1" x14ac:dyDescent="0.3">
      <c r="A567" s="17">
        <v>566</v>
      </c>
      <c r="B567" s="18">
        <v>201801033</v>
      </c>
      <c r="C567" s="18" t="s">
        <v>2209</v>
      </c>
      <c r="D567" s="18" t="s">
        <v>2210</v>
      </c>
      <c r="E567" s="18">
        <v>598</v>
      </c>
      <c r="F567" s="18" t="s">
        <v>8</v>
      </c>
      <c r="G567" s="19">
        <v>43163</v>
      </c>
      <c r="H567" s="20" t="s">
        <v>15</v>
      </c>
      <c r="I567" s="18" t="s">
        <v>16</v>
      </c>
      <c r="J567" s="19">
        <v>43304.419756863426</v>
      </c>
      <c r="K567" s="21">
        <f t="shared" si="8"/>
        <v>43304</v>
      </c>
      <c r="L567" s="55"/>
      <c r="M567" s="56"/>
      <c r="N567" s="57"/>
      <c r="O567" s="92"/>
      <c r="P567" s="92"/>
      <c r="Q567" s="92"/>
      <c r="R567" s="92"/>
      <c r="S567" s="92"/>
      <c r="T567" s="102"/>
      <c r="U567" s="103"/>
      <c r="V567" s="103"/>
      <c r="W567" s="103"/>
      <c r="X567" s="103"/>
      <c r="Y567" s="19">
        <v>43304.415890625001</v>
      </c>
      <c r="Z567" s="18" t="s">
        <v>2211</v>
      </c>
      <c r="AA567" s="19"/>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c r="DQ567" s="18"/>
    </row>
    <row r="568" spans="1:121" s="22" customFormat="1" x14ac:dyDescent="0.3">
      <c r="A568" s="17">
        <v>567</v>
      </c>
      <c r="B568" s="18">
        <v>201801036</v>
      </c>
      <c r="C568" s="18" t="s">
        <v>2212</v>
      </c>
      <c r="D568" s="18" t="s">
        <v>2213</v>
      </c>
      <c r="E568" s="18">
        <v>123</v>
      </c>
      <c r="F568" s="18" t="s">
        <v>28</v>
      </c>
      <c r="G568" s="19">
        <v>43059</v>
      </c>
      <c r="H568" s="20" t="s">
        <v>52</v>
      </c>
      <c r="I568" s="18" t="s">
        <v>53</v>
      </c>
      <c r="J568" s="19">
        <v>43301.293080787036</v>
      </c>
      <c r="K568" s="21">
        <f t="shared" si="8"/>
        <v>43301</v>
      </c>
      <c r="L568" s="55">
        <v>2043</v>
      </c>
      <c r="M568" s="56"/>
      <c r="N568" s="57" t="s">
        <v>2215</v>
      </c>
      <c r="O568" s="92">
        <v>2</v>
      </c>
      <c r="P568" s="92"/>
      <c r="Q568" s="92"/>
      <c r="R568" s="92"/>
      <c r="S568" s="92"/>
      <c r="T568" s="102">
        <v>2</v>
      </c>
      <c r="U568" s="103"/>
      <c r="V568" s="103"/>
      <c r="W568" s="103"/>
      <c r="X568" s="103"/>
      <c r="Y568" s="19">
        <v>43301.293080787036</v>
      </c>
      <c r="Z568" s="18" t="s">
        <v>2216</v>
      </c>
      <c r="AA568" s="19">
        <v>43301.327361770833</v>
      </c>
      <c r="AB568" s="18"/>
      <c r="AC568" s="18" t="s">
        <v>2214</v>
      </c>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c r="DQ568" s="18"/>
    </row>
    <row r="569" spans="1:121" s="22" customFormat="1" x14ac:dyDescent="0.3">
      <c r="A569" s="17">
        <v>568</v>
      </c>
      <c r="B569" s="18">
        <v>201801053</v>
      </c>
      <c r="C569" s="18" t="s">
        <v>2217</v>
      </c>
      <c r="D569" s="18" t="s">
        <v>2218</v>
      </c>
      <c r="E569" s="18">
        <v>598</v>
      </c>
      <c r="F569" s="18" t="s">
        <v>8</v>
      </c>
      <c r="G569" s="19">
        <v>42615</v>
      </c>
      <c r="H569" s="20" t="s">
        <v>15</v>
      </c>
      <c r="I569" s="18" t="s">
        <v>16</v>
      </c>
      <c r="J569" s="19">
        <v>43227.432414270836</v>
      </c>
      <c r="K569" s="21">
        <f t="shared" si="8"/>
        <v>43227</v>
      </c>
      <c r="L569" s="55" t="s">
        <v>2100</v>
      </c>
      <c r="M569" s="56"/>
      <c r="N569" s="57"/>
      <c r="O569" s="92"/>
      <c r="P569" s="92"/>
      <c r="Q569" s="92"/>
      <c r="R569" s="92"/>
      <c r="S569" s="92"/>
      <c r="T569" s="102"/>
      <c r="U569" s="103"/>
      <c r="V569" s="103"/>
      <c r="W569" s="103"/>
      <c r="X569" s="103"/>
      <c r="Y569" s="19">
        <v>43227.432399537036</v>
      </c>
      <c r="Z569" s="18" t="s">
        <v>2219</v>
      </c>
      <c r="AA569" s="19"/>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c r="DQ569" s="18"/>
    </row>
    <row r="570" spans="1:121" s="22" customFormat="1" x14ac:dyDescent="0.3">
      <c r="A570" s="17">
        <v>569</v>
      </c>
      <c r="B570" s="18">
        <v>201801056</v>
      </c>
      <c r="C570" s="18" t="s">
        <v>2220</v>
      </c>
      <c r="D570" s="18" t="s">
        <v>2221</v>
      </c>
      <c r="E570" s="18">
        <v>100</v>
      </c>
      <c r="F570" s="18" t="s">
        <v>503</v>
      </c>
      <c r="G570" s="19">
        <v>43137</v>
      </c>
      <c r="H570" s="20" t="s">
        <v>3</v>
      </c>
      <c r="I570" s="18" t="s">
        <v>4</v>
      </c>
      <c r="J570" s="19">
        <v>43228.689746064818</v>
      </c>
      <c r="K570" s="21">
        <f t="shared" si="8"/>
        <v>43228</v>
      </c>
      <c r="L570" s="55">
        <v>2203</v>
      </c>
      <c r="M570" s="56" t="s">
        <v>2223</v>
      </c>
      <c r="N570" s="57" t="s">
        <v>2224</v>
      </c>
      <c r="O570" s="92">
        <v>21</v>
      </c>
      <c r="P570" s="92">
        <v>20</v>
      </c>
      <c r="Q570" s="92">
        <v>23</v>
      </c>
      <c r="R570" s="92">
        <v>3</v>
      </c>
      <c r="S570" s="92"/>
      <c r="T570" s="102">
        <v>21</v>
      </c>
      <c r="U570" s="103">
        <v>20</v>
      </c>
      <c r="V570" s="103">
        <v>23</v>
      </c>
      <c r="W570" s="103">
        <v>3</v>
      </c>
      <c r="X570" s="103"/>
      <c r="Y570" s="19">
        <v>43228.603328935184</v>
      </c>
      <c r="Z570" s="18" t="s">
        <v>2225</v>
      </c>
      <c r="AA570" s="19">
        <v>43229.759589814814</v>
      </c>
      <c r="AB570" s="18" t="s">
        <v>533</v>
      </c>
      <c r="AC570" s="18" t="s">
        <v>2222</v>
      </c>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c r="DQ570" s="18"/>
    </row>
    <row r="571" spans="1:121" s="22" customFormat="1" x14ac:dyDescent="0.3">
      <c r="A571" s="17">
        <v>570</v>
      </c>
      <c r="B571" s="18">
        <v>201801063</v>
      </c>
      <c r="C571" s="18" t="s">
        <v>2226</v>
      </c>
      <c r="D571" s="18" t="s">
        <v>2227</v>
      </c>
      <c r="E571" s="18">
        <v>598</v>
      </c>
      <c r="F571" s="18" t="s">
        <v>8</v>
      </c>
      <c r="G571" s="19">
        <v>43130</v>
      </c>
      <c r="H571" s="20" t="s">
        <v>9</v>
      </c>
      <c r="I571" s="18" t="s">
        <v>10</v>
      </c>
      <c r="J571" s="19">
        <v>43326.439829861112</v>
      </c>
      <c r="K571" s="21">
        <f t="shared" si="8"/>
        <v>43326</v>
      </c>
      <c r="L571" s="55" t="s">
        <v>2100</v>
      </c>
      <c r="M571" s="56"/>
      <c r="N571" s="57"/>
      <c r="O571" s="92"/>
      <c r="P571" s="92"/>
      <c r="Q571" s="92"/>
      <c r="R571" s="92"/>
      <c r="S571" s="92"/>
      <c r="T571" s="102"/>
      <c r="U571" s="103"/>
      <c r="V571" s="103"/>
      <c r="W571" s="103"/>
      <c r="X571" s="103"/>
      <c r="Y571" s="19">
        <v>43326.439829861112</v>
      </c>
      <c r="Z571" s="18" t="s">
        <v>2228</v>
      </c>
      <c r="AA571" s="19"/>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c r="DQ571" s="18"/>
    </row>
    <row r="572" spans="1:121" s="22" customFormat="1" x14ac:dyDescent="0.3">
      <c r="A572" s="17">
        <v>571</v>
      </c>
      <c r="B572" s="18">
        <v>201801065</v>
      </c>
      <c r="C572" s="18" t="s">
        <v>2229</v>
      </c>
      <c r="D572" s="18" t="s">
        <v>2230</v>
      </c>
      <c r="E572" s="18">
        <v>598</v>
      </c>
      <c r="F572" s="18" t="s">
        <v>8</v>
      </c>
      <c r="G572" s="19">
        <v>43160</v>
      </c>
      <c r="H572" s="20" t="s">
        <v>9</v>
      </c>
      <c r="I572" s="18" t="s">
        <v>10</v>
      </c>
      <c r="J572" s="19">
        <v>43328.459086921299</v>
      </c>
      <c r="K572" s="21">
        <f t="shared" si="8"/>
        <v>43328</v>
      </c>
      <c r="L572" s="55" t="s">
        <v>2100</v>
      </c>
      <c r="M572" s="56"/>
      <c r="N572" s="57"/>
      <c r="O572" s="92"/>
      <c r="P572" s="92"/>
      <c r="Q572" s="92"/>
      <c r="R572" s="92"/>
      <c r="S572" s="92"/>
      <c r="T572" s="102"/>
      <c r="U572" s="103"/>
      <c r="V572" s="103"/>
      <c r="W572" s="103"/>
      <c r="X572" s="103"/>
      <c r="Y572" s="19">
        <v>43328.433783831017</v>
      </c>
      <c r="Z572" s="18" t="s">
        <v>2231</v>
      </c>
      <c r="AA572" s="19"/>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c r="DQ572" s="18"/>
    </row>
    <row r="573" spans="1:121" s="22" customFormat="1" x14ac:dyDescent="0.3">
      <c r="A573" s="17">
        <v>572</v>
      </c>
      <c r="B573" s="18">
        <v>201801068</v>
      </c>
      <c r="C573" s="18" t="s">
        <v>2232</v>
      </c>
      <c r="D573" s="18" t="s">
        <v>2233</v>
      </c>
      <c r="E573" s="18">
        <v>499</v>
      </c>
      <c r="F573" s="18" t="s">
        <v>40</v>
      </c>
      <c r="G573" s="19">
        <v>41767</v>
      </c>
      <c r="H573" s="20" t="s">
        <v>15</v>
      </c>
      <c r="I573" s="18" t="s">
        <v>16</v>
      </c>
      <c r="J573" s="19">
        <v>43228.907341932871</v>
      </c>
      <c r="K573" s="21">
        <f t="shared" si="8"/>
        <v>43228</v>
      </c>
      <c r="L573" s="55">
        <v>2043</v>
      </c>
      <c r="M573" s="56"/>
      <c r="N573" s="57" t="s">
        <v>2215</v>
      </c>
      <c r="O573" s="92">
        <v>2</v>
      </c>
      <c r="P573" s="92"/>
      <c r="Q573" s="92"/>
      <c r="R573" s="92"/>
      <c r="S573" s="92"/>
      <c r="T573" s="102">
        <v>2</v>
      </c>
      <c r="U573" s="103"/>
      <c r="V573" s="103"/>
      <c r="W573" s="103"/>
      <c r="X573" s="103"/>
      <c r="Y573" s="19">
        <v>43228.907341932871</v>
      </c>
      <c r="Z573" s="18" t="s">
        <v>2234</v>
      </c>
      <c r="AA573" s="19"/>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c r="DQ573" s="18"/>
    </row>
    <row r="574" spans="1:121" s="22" customFormat="1" x14ac:dyDescent="0.3">
      <c r="A574" s="17">
        <v>573</v>
      </c>
      <c r="B574" s="18">
        <v>201801069</v>
      </c>
      <c r="C574" s="18" t="s">
        <v>2235</v>
      </c>
      <c r="D574" s="18" t="s">
        <v>2236</v>
      </c>
      <c r="E574" s="18" t="s">
        <v>51</v>
      </c>
      <c r="F574" s="18" t="s">
        <v>51</v>
      </c>
      <c r="G574" s="19">
        <v>41037</v>
      </c>
      <c r="H574" s="20" t="s">
        <v>52</v>
      </c>
      <c r="I574" s="18" t="s">
        <v>53</v>
      </c>
      <c r="J574" s="19">
        <v>43228.446830243054</v>
      </c>
      <c r="K574" s="21">
        <f t="shared" si="8"/>
        <v>43228</v>
      </c>
      <c r="L574" s="55">
        <v>2232</v>
      </c>
      <c r="M574" s="56" t="s">
        <v>2237</v>
      </c>
      <c r="N574" s="57" t="s">
        <v>2238</v>
      </c>
      <c r="O574" s="92">
        <v>21</v>
      </c>
      <c r="P574" s="92">
        <v>28</v>
      </c>
      <c r="Q574" s="92"/>
      <c r="R574" s="92"/>
      <c r="S574" s="92"/>
      <c r="T574" s="102">
        <v>21</v>
      </c>
      <c r="U574" s="103">
        <v>28</v>
      </c>
      <c r="V574" s="103"/>
      <c r="W574" s="103"/>
      <c r="X574" s="103"/>
      <c r="Y574" s="19">
        <v>43228.43207584491</v>
      </c>
      <c r="Z574" s="18" t="s">
        <v>2239</v>
      </c>
      <c r="AA574" s="19"/>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c r="DQ574" s="18"/>
    </row>
    <row r="575" spans="1:121" s="22" customFormat="1" x14ac:dyDescent="0.3">
      <c r="A575" s="17">
        <v>574</v>
      </c>
      <c r="B575" s="18">
        <v>201801075</v>
      </c>
      <c r="C575" s="18" t="s">
        <v>2240</v>
      </c>
      <c r="D575" s="18" t="s">
        <v>2241</v>
      </c>
      <c r="E575" s="18">
        <v>499</v>
      </c>
      <c r="F575" s="18" t="s">
        <v>40</v>
      </c>
      <c r="G575" s="19">
        <v>40679</v>
      </c>
      <c r="H575" s="20" t="s">
        <v>15</v>
      </c>
      <c r="I575" s="18" t="s">
        <v>16</v>
      </c>
      <c r="J575" s="19">
        <v>43236.477003969907</v>
      </c>
      <c r="K575" s="21">
        <f t="shared" si="8"/>
        <v>43236</v>
      </c>
      <c r="L575" s="55">
        <v>2193</v>
      </c>
      <c r="M575" s="56"/>
      <c r="N575" s="57" t="s">
        <v>2243</v>
      </c>
      <c r="O575" s="92">
        <v>85</v>
      </c>
      <c r="P575" s="92"/>
      <c r="Q575" s="92"/>
      <c r="R575" s="92"/>
      <c r="S575" s="92"/>
      <c r="T575" s="102">
        <v>85</v>
      </c>
      <c r="U575" s="103"/>
      <c r="V575" s="103"/>
      <c r="W575" s="103"/>
      <c r="X575" s="103"/>
      <c r="Y575" s="19">
        <v>43236.476939502318</v>
      </c>
      <c r="Z575" s="18" t="s">
        <v>2244</v>
      </c>
      <c r="AA575" s="19">
        <v>43238.484862418984</v>
      </c>
      <c r="AB575" s="18" t="s">
        <v>533</v>
      </c>
      <c r="AC575" s="18" t="s">
        <v>2242</v>
      </c>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c r="DQ575" s="18"/>
    </row>
    <row r="576" spans="1:121" s="22" customFormat="1" x14ac:dyDescent="0.3">
      <c r="A576" s="17">
        <v>575</v>
      </c>
      <c r="B576" s="18">
        <v>201801089</v>
      </c>
      <c r="C576" s="18" t="s">
        <v>2245</v>
      </c>
      <c r="D576" s="18" t="s">
        <v>1437</v>
      </c>
      <c r="E576" s="18" t="s">
        <v>51</v>
      </c>
      <c r="F576" s="18" t="s">
        <v>51</v>
      </c>
      <c r="G576" s="19">
        <v>39814</v>
      </c>
      <c r="H576" s="20" t="s">
        <v>15</v>
      </c>
      <c r="I576" s="18" t="s">
        <v>16</v>
      </c>
      <c r="J576" s="19">
        <v>43231.120014780092</v>
      </c>
      <c r="K576" s="21">
        <f t="shared" si="8"/>
        <v>43231</v>
      </c>
      <c r="L576" s="55">
        <v>2119</v>
      </c>
      <c r="M576" s="56" t="s">
        <v>2246</v>
      </c>
      <c r="N576" s="57" t="s">
        <v>2247</v>
      </c>
      <c r="O576" s="92">
        <v>331</v>
      </c>
      <c r="P576" s="92">
        <v>23</v>
      </c>
      <c r="Q576" s="92"/>
      <c r="R576" s="92"/>
      <c r="S576" s="92"/>
      <c r="T576" s="111">
        <v>33</v>
      </c>
      <c r="U576" s="103">
        <v>23</v>
      </c>
      <c r="V576" s="103"/>
      <c r="W576" s="103"/>
      <c r="X576" s="103"/>
      <c r="Y576" s="19">
        <v>43231.099043599534</v>
      </c>
      <c r="Z576" s="18" t="s">
        <v>2248</v>
      </c>
      <c r="AA576" s="19">
        <v>43232.641149270836</v>
      </c>
      <c r="AB576" s="18" t="s">
        <v>469</v>
      </c>
      <c r="AC576" s="18" t="s">
        <v>534</v>
      </c>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c r="DQ576" s="18"/>
    </row>
    <row r="577" spans="1:121" s="22" customFormat="1" x14ac:dyDescent="0.3">
      <c r="A577" s="17">
        <v>576</v>
      </c>
      <c r="B577" s="18">
        <v>201801091</v>
      </c>
      <c r="C577" s="18" t="s">
        <v>2249</v>
      </c>
      <c r="D577" s="18" t="s">
        <v>2201</v>
      </c>
      <c r="E577" s="18">
        <v>90</v>
      </c>
      <c r="F577" s="18" t="s">
        <v>89</v>
      </c>
      <c r="G577" s="19">
        <v>42061</v>
      </c>
      <c r="H577" s="20" t="s">
        <v>9</v>
      </c>
      <c r="I577" s="18" t="s">
        <v>10</v>
      </c>
      <c r="J577" s="19">
        <v>43263.758183182872</v>
      </c>
      <c r="K577" s="21">
        <f t="shared" si="8"/>
        <v>43263</v>
      </c>
      <c r="L577" s="55">
        <v>2151</v>
      </c>
      <c r="M577" s="56"/>
      <c r="N577" s="57" t="s">
        <v>2250</v>
      </c>
      <c r="O577" s="92">
        <v>41</v>
      </c>
      <c r="P577" s="92"/>
      <c r="Q577" s="92"/>
      <c r="R577" s="92"/>
      <c r="S577" s="92"/>
      <c r="T577" s="102">
        <v>41</v>
      </c>
      <c r="U577" s="103"/>
      <c r="V577" s="103"/>
      <c r="W577" s="103"/>
      <c r="X577" s="103"/>
      <c r="Y577" s="19">
        <v>43263.72186863426</v>
      </c>
      <c r="Z577" s="18" t="s">
        <v>2251</v>
      </c>
      <c r="AA577" s="19"/>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c r="DQ577" s="18"/>
    </row>
    <row r="578" spans="1:121" s="22" customFormat="1" x14ac:dyDescent="0.3">
      <c r="A578" s="17">
        <v>577</v>
      </c>
      <c r="B578" s="18">
        <v>201801092</v>
      </c>
      <c r="C578" s="18" t="s">
        <v>249</v>
      </c>
      <c r="D578" s="18" t="s">
        <v>2252</v>
      </c>
      <c r="E578" s="18" t="s">
        <v>51</v>
      </c>
      <c r="F578" s="18" t="s">
        <v>51</v>
      </c>
      <c r="G578" s="19" t="s">
        <v>51</v>
      </c>
      <c r="H578" s="20" t="s">
        <v>15</v>
      </c>
      <c r="I578" s="18" t="s">
        <v>16</v>
      </c>
      <c r="J578" s="19">
        <v>43231.638525844908</v>
      </c>
      <c r="K578" s="21">
        <f t="shared" si="8"/>
        <v>43231</v>
      </c>
      <c r="L578" s="55">
        <v>2014</v>
      </c>
      <c r="M578" s="56" t="s">
        <v>2253</v>
      </c>
      <c r="N578" s="57" t="s">
        <v>2254</v>
      </c>
      <c r="O578" s="92">
        <v>3215</v>
      </c>
      <c r="P578" s="92">
        <v>8412</v>
      </c>
      <c r="Q578" s="92"/>
      <c r="R578" s="92"/>
      <c r="S578" s="92"/>
      <c r="T578" s="111">
        <v>0</v>
      </c>
      <c r="U578" s="112">
        <v>0</v>
      </c>
      <c r="V578" s="103"/>
      <c r="W578" s="103"/>
      <c r="X578" s="103"/>
      <c r="Y578" s="19">
        <v>43231.59345763889</v>
      </c>
      <c r="Z578" s="18" t="s">
        <v>2255</v>
      </c>
      <c r="AA578" s="19"/>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c r="DQ578" s="18"/>
    </row>
    <row r="579" spans="1:121" s="22" customFormat="1" x14ac:dyDescent="0.3">
      <c r="A579" s="17">
        <v>578</v>
      </c>
      <c r="B579" s="18">
        <v>201801094</v>
      </c>
      <c r="C579" s="18" t="s">
        <v>2256</v>
      </c>
      <c r="D579" s="18" t="s">
        <v>2257</v>
      </c>
      <c r="E579" s="18">
        <v>499</v>
      </c>
      <c r="F579" s="18" t="s">
        <v>40</v>
      </c>
      <c r="G579" s="19">
        <v>39882</v>
      </c>
      <c r="H579" s="20" t="s">
        <v>15</v>
      </c>
      <c r="I579" s="18" t="s">
        <v>16</v>
      </c>
      <c r="J579" s="19">
        <v>43232.505532951393</v>
      </c>
      <c r="K579" s="21">
        <f t="shared" ref="K579:K642" si="9">ROUNDDOWN(J579,0)</f>
        <v>43232</v>
      </c>
      <c r="L579" s="55">
        <v>2223</v>
      </c>
      <c r="M579" s="56"/>
      <c r="N579" s="57" t="s">
        <v>2258</v>
      </c>
      <c r="O579" s="92">
        <v>22106</v>
      </c>
      <c r="P579" s="92"/>
      <c r="Q579" s="92"/>
      <c r="R579" s="92"/>
      <c r="S579" s="92"/>
      <c r="T579" s="111">
        <v>221</v>
      </c>
      <c r="U579" s="103"/>
      <c r="V579" s="103"/>
      <c r="W579" s="103"/>
      <c r="X579" s="103"/>
      <c r="Y579" s="19">
        <v>43232.490795370373</v>
      </c>
      <c r="Z579" s="18" t="s">
        <v>2259</v>
      </c>
      <c r="AA579" s="19"/>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c r="DQ579" s="18"/>
    </row>
    <row r="580" spans="1:121" s="22" customFormat="1" x14ac:dyDescent="0.3">
      <c r="A580" s="17">
        <v>579</v>
      </c>
      <c r="B580" s="18">
        <v>201801099</v>
      </c>
      <c r="C580" s="18" t="s">
        <v>2260</v>
      </c>
      <c r="D580" s="18" t="s">
        <v>2261</v>
      </c>
      <c r="E580" s="18">
        <v>499</v>
      </c>
      <c r="F580" s="18" t="s">
        <v>40</v>
      </c>
      <c r="G580" s="19">
        <v>40066</v>
      </c>
      <c r="H580" s="20" t="s">
        <v>9</v>
      </c>
      <c r="I580" s="18" t="s">
        <v>10</v>
      </c>
      <c r="J580" s="19">
        <v>43231.919103206019</v>
      </c>
      <c r="K580" s="21">
        <f t="shared" si="9"/>
        <v>43231</v>
      </c>
      <c r="L580" s="55">
        <v>2001</v>
      </c>
      <c r="M580" s="56" t="s">
        <v>2262</v>
      </c>
      <c r="N580" s="57" t="s">
        <v>2140</v>
      </c>
      <c r="O580" s="92">
        <v>14</v>
      </c>
      <c r="P580" s="92"/>
      <c r="Q580" s="92"/>
      <c r="R580" s="92"/>
      <c r="S580" s="92"/>
      <c r="T580" s="102">
        <v>14</v>
      </c>
      <c r="U580" s="103"/>
      <c r="V580" s="103"/>
      <c r="W580" s="103"/>
      <c r="X580" s="103"/>
      <c r="Y580" s="19">
        <v>43231.921828854167</v>
      </c>
      <c r="Z580" s="18" t="s">
        <v>2263</v>
      </c>
      <c r="AA580" s="19"/>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c r="DQ580" s="18"/>
    </row>
    <row r="581" spans="1:121" s="22" customFormat="1" x14ac:dyDescent="0.3">
      <c r="A581" s="17">
        <v>580</v>
      </c>
      <c r="B581" s="18">
        <v>201801102</v>
      </c>
      <c r="C581" s="18" t="s">
        <v>2264</v>
      </c>
      <c r="D581" s="18" t="s">
        <v>2265</v>
      </c>
      <c r="E581" s="18">
        <v>499</v>
      </c>
      <c r="F581" s="18" t="s">
        <v>40</v>
      </c>
      <c r="G581" s="19">
        <v>38242</v>
      </c>
      <c r="H581" s="20" t="s">
        <v>51</v>
      </c>
      <c r="I581" s="18" t="s">
        <v>51</v>
      </c>
      <c r="J581" s="19">
        <v>43239.5899559838</v>
      </c>
      <c r="K581" s="21">
        <f t="shared" si="9"/>
        <v>43239</v>
      </c>
      <c r="L581" s="55">
        <v>2001</v>
      </c>
      <c r="M581" s="56" t="s">
        <v>2266</v>
      </c>
      <c r="N581" s="57" t="s">
        <v>2267</v>
      </c>
      <c r="O581" s="92">
        <v>75</v>
      </c>
      <c r="P581" s="92"/>
      <c r="Q581" s="92"/>
      <c r="R581" s="92"/>
      <c r="S581" s="92"/>
      <c r="T581" s="102">
        <v>75</v>
      </c>
      <c r="U581" s="103"/>
      <c r="V581" s="103"/>
      <c r="W581" s="103"/>
      <c r="X581" s="103"/>
      <c r="Y581" s="19">
        <v>43239.5899559838</v>
      </c>
      <c r="Z581" s="18" t="s">
        <v>2268</v>
      </c>
      <c r="AA581" s="19"/>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c r="DQ581" s="18"/>
    </row>
    <row r="582" spans="1:121" s="22" customFormat="1" x14ac:dyDescent="0.3">
      <c r="A582" s="17">
        <v>581</v>
      </c>
      <c r="B582" s="18">
        <v>201801103</v>
      </c>
      <c r="C582" s="18" t="s">
        <v>2269</v>
      </c>
      <c r="D582" s="18" t="s">
        <v>2270</v>
      </c>
      <c r="E582" s="18">
        <v>123</v>
      </c>
      <c r="F582" s="18" t="s">
        <v>28</v>
      </c>
      <c r="G582" s="19">
        <v>41041</v>
      </c>
      <c r="H582" s="20" t="s">
        <v>52</v>
      </c>
      <c r="I582" s="18" t="s">
        <v>53</v>
      </c>
      <c r="J582" s="19">
        <v>43232.692795567127</v>
      </c>
      <c r="K582" s="21">
        <f t="shared" si="9"/>
        <v>43232</v>
      </c>
      <c r="L582" s="55">
        <v>2120</v>
      </c>
      <c r="M582" s="56" t="s">
        <v>2271</v>
      </c>
      <c r="N582" s="57" t="s">
        <v>2272</v>
      </c>
      <c r="O582" s="92">
        <v>331</v>
      </c>
      <c r="P582" s="92"/>
      <c r="Q582" s="92"/>
      <c r="R582" s="92"/>
      <c r="S582" s="92"/>
      <c r="T582" s="111">
        <v>33</v>
      </c>
      <c r="U582" s="103"/>
      <c r="V582" s="103"/>
      <c r="W582" s="103"/>
      <c r="X582" s="103"/>
      <c r="Y582" s="19">
        <v>43232.674679016207</v>
      </c>
      <c r="Z582" s="18" t="s">
        <v>2273</v>
      </c>
      <c r="AA582" s="19"/>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c r="DQ582" s="18"/>
    </row>
    <row r="583" spans="1:121" s="22" customFormat="1" x14ac:dyDescent="0.3">
      <c r="A583" s="17">
        <v>582</v>
      </c>
      <c r="B583" s="18">
        <v>201801105</v>
      </c>
      <c r="C583" s="18" t="s">
        <v>2274</v>
      </c>
      <c r="D583" s="18" t="s">
        <v>140</v>
      </c>
      <c r="E583" s="18">
        <v>128</v>
      </c>
      <c r="F583" s="18" t="s">
        <v>242</v>
      </c>
      <c r="G583" s="19">
        <v>42984</v>
      </c>
      <c r="H583" s="20" t="s">
        <v>15</v>
      </c>
      <c r="I583" s="18" t="s">
        <v>16</v>
      </c>
      <c r="J583" s="19">
        <v>43234.436692824071</v>
      </c>
      <c r="K583" s="21">
        <f t="shared" si="9"/>
        <v>43234</v>
      </c>
      <c r="L583" s="55">
        <v>2193</v>
      </c>
      <c r="M583" s="56"/>
      <c r="N583" s="57" t="s">
        <v>2275</v>
      </c>
      <c r="O583" s="92">
        <v>4</v>
      </c>
      <c r="P583" s="92"/>
      <c r="Q583" s="92"/>
      <c r="R583" s="92"/>
      <c r="S583" s="92"/>
      <c r="T583" s="102">
        <v>4</v>
      </c>
      <c r="U583" s="103"/>
      <c r="V583" s="103"/>
      <c r="W583" s="103"/>
      <c r="X583" s="103"/>
      <c r="Y583" s="19">
        <v>43234.421680057872</v>
      </c>
      <c r="Z583" s="18" t="s">
        <v>2276</v>
      </c>
      <c r="AA583" s="19"/>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c r="DQ583" s="18"/>
    </row>
    <row r="584" spans="1:121" s="22" customFormat="1" x14ac:dyDescent="0.3">
      <c r="A584" s="17">
        <v>583</v>
      </c>
      <c r="B584" s="18">
        <v>201801106</v>
      </c>
      <c r="C584" s="18" t="s">
        <v>2277</v>
      </c>
      <c r="D584" s="18" t="s">
        <v>2278</v>
      </c>
      <c r="E584" s="18">
        <v>598</v>
      </c>
      <c r="F584" s="18" t="s">
        <v>8</v>
      </c>
      <c r="G584" s="19">
        <v>39580</v>
      </c>
      <c r="H584" s="20" t="s">
        <v>51</v>
      </c>
      <c r="I584" s="18" t="s">
        <v>51</v>
      </c>
      <c r="J584" s="19">
        <v>43232.912529317131</v>
      </c>
      <c r="K584" s="21">
        <f t="shared" si="9"/>
        <v>43232</v>
      </c>
      <c r="L584" s="55" t="s">
        <v>2279</v>
      </c>
      <c r="M584" s="56"/>
      <c r="N584" s="57"/>
      <c r="O584" s="92"/>
      <c r="P584" s="92"/>
      <c r="Q584" s="92"/>
      <c r="R584" s="92"/>
      <c r="S584" s="92"/>
      <c r="T584" s="102"/>
      <c r="U584" s="103"/>
      <c r="V584" s="103"/>
      <c r="W584" s="103"/>
      <c r="X584" s="103"/>
      <c r="Y584" s="19">
        <v>43232.912529317131</v>
      </c>
      <c r="Z584" s="18" t="s">
        <v>2280</v>
      </c>
      <c r="AA584" s="19"/>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c r="DQ584" s="18"/>
    </row>
    <row r="585" spans="1:121" s="22" customFormat="1" x14ac:dyDescent="0.3">
      <c r="A585" s="17">
        <v>584</v>
      </c>
      <c r="B585" s="18">
        <v>201801115</v>
      </c>
      <c r="C585" s="18" t="s">
        <v>2281</v>
      </c>
      <c r="D585" s="18" t="s">
        <v>514</v>
      </c>
      <c r="E585" s="18">
        <v>130</v>
      </c>
      <c r="F585" s="18" t="s">
        <v>36</v>
      </c>
      <c r="G585" s="19">
        <v>40311</v>
      </c>
      <c r="H585" s="20" t="s">
        <v>3</v>
      </c>
      <c r="I585" s="18" t="s">
        <v>4</v>
      </c>
      <c r="J585" s="19">
        <v>43259.433514699071</v>
      </c>
      <c r="K585" s="21">
        <f t="shared" si="9"/>
        <v>43259</v>
      </c>
      <c r="L585" s="55">
        <v>2170</v>
      </c>
      <c r="M585" s="56" t="s">
        <v>2282</v>
      </c>
      <c r="N585" s="57" t="s">
        <v>2283</v>
      </c>
      <c r="O585" s="92">
        <v>37</v>
      </c>
      <c r="P585" s="92"/>
      <c r="Q585" s="92"/>
      <c r="R585" s="92"/>
      <c r="S585" s="92"/>
      <c r="T585" s="102">
        <v>37</v>
      </c>
      <c r="U585" s="103"/>
      <c r="V585" s="103"/>
      <c r="W585" s="103"/>
      <c r="X585" s="103"/>
      <c r="Y585" s="19">
        <v>43259.430225891207</v>
      </c>
      <c r="Z585" s="18" t="s">
        <v>2284</v>
      </c>
      <c r="AA585" s="19"/>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c r="DQ585" s="18"/>
    </row>
    <row r="586" spans="1:121" s="22" customFormat="1" x14ac:dyDescent="0.3">
      <c r="A586" s="17">
        <v>585</v>
      </c>
      <c r="B586" s="18">
        <v>201801116</v>
      </c>
      <c r="C586" s="18" t="s">
        <v>2285</v>
      </c>
      <c r="D586" s="18" t="s">
        <v>2286</v>
      </c>
      <c r="E586" s="18">
        <v>110</v>
      </c>
      <c r="F586" s="18" t="s">
        <v>2287</v>
      </c>
      <c r="G586" s="19">
        <v>35594</v>
      </c>
      <c r="H586" s="20" t="s">
        <v>15</v>
      </c>
      <c r="I586" s="18" t="s">
        <v>16</v>
      </c>
      <c r="J586" s="19">
        <v>43234.422942048608</v>
      </c>
      <c r="K586" s="21">
        <f t="shared" si="9"/>
        <v>43234</v>
      </c>
      <c r="L586" s="55">
        <v>2181</v>
      </c>
      <c r="M586" s="56"/>
      <c r="N586" s="57" t="s">
        <v>2289</v>
      </c>
      <c r="O586" s="92">
        <v>23</v>
      </c>
      <c r="P586" s="92"/>
      <c r="Q586" s="92"/>
      <c r="R586" s="92"/>
      <c r="S586" s="92"/>
      <c r="T586" s="102">
        <v>23</v>
      </c>
      <c r="U586" s="103"/>
      <c r="V586" s="103"/>
      <c r="W586" s="103"/>
      <c r="X586" s="103"/>
      <c r="Y586" s="19">
        <v>43234.411429016203</v>
      </c>
      <c r="Z586" s="18" t="s">
        <v>2290</v>
      </c>
      <c r="AA586" s="19">
        <v>43234.930834988423</v>
      </c>
      <c r="AB586" s="18" t="s">
        <v>726</v>
      </c>
      <c r="AC586" s="18" t="s">
        <v>2288</v>
      </c>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c r="DQ586" s="18"/>
    </row>
    <row r="587" spans="1:121" s="22" customFormat="1" x14ac:dyDescent="0.3">
      <c r="A587" s="17">
        <v>586</v>
      </c>
      <c r="B587" s="18">
        <v>201801124</v>
      </c>
      <c r="C587" s="18" t="s">
        <v>2291</v>
      </c>
      <c r="D587" s="18" t="s">
        <v>514</v>
      </c>
      <c r="E587" s="18">
        <v>507</v>
      </c>
      <c r="F587" s="18" t="s">
        <v>71</v>
      </c>
      <c r="G587" s="19">
        <v>38121</v>
      </c>
      <c r="H587" s="20" t="s">
        <v>15</v>
      </c>
      <c r="I587" s="18" t="s">
        <v>16</v>
      </c>
      <c r="J587" s="19">
        <v>43254.501049421298</v>
      </c>
      <c r="K587" s="21">
        <f t="shared" si="9"/>
        <v>43254</v>
      </c>
      <c r="L587" s="55">
        <v>2188</v>
      </c>
      <c r="M587" s="56"/>
      <c r="N587" s="57" t="s">
        <v>2289</v>
      </c>
      <c r="O587" s="92">
        <v>23</v>
      </c>
      <c r="P587" s="92"/>
      <c r="Q587" s="92"/>
      <c r="R587" s="92"/>
      <c r="S587" s="92"/>
      <c r="T587" s="102">
        <v>23</v>
      </c>
      <c r="U587" s="103"/>
      <c r="V587" s="103"/>
      <c r="W587" s="103"/>
      <c r="X587" s="103"/>
      <c r="Y587" s="19">
        <v>43254.491510879627</v>
      </c>
      <c r="Z587" s="18" t="s">
        <v>2292</v>
      </c>
      <c r="AA587" s="19"/>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c r="DQ587" s="18"/>
    </row>
    <row r="588" spans="1:121" s="22" customFormat="1" x14ac:dyDescent="0.3">
      <c r="A588" s="17">
        <v>587</v>
      </c>
      <c r="B588" s="18">
        <v>201801125</v>
      </c>
      <c r="C588" s="18" t="s">
        <v>2293</v>
      </c>
      <c r="D588" s="18" t="s">
        <v>2294</v>
      </c>
      <c r="E588" s="18">
        <v>598</v>
      </c>
      <c r="F588" s="18" t="s">
        <v>8</v>
      </c>
      <c r="G588" s="19">
        <v>41773</v>
      </c>
      <c r="H588" s="20" t="s">
        <v>9</v>
      </c>
      <c r="I588" s="18" t="s">
        <v>10</v>
      </c>
      <c r="J588" s="19">
        <v>43234.71614459491</v>
      </c>
      <c r="K588" s="21">
        <f t="shared" si="9"/>
        <v>43234</v>
      </c>
      <c r="L588" s="55">
        <v>2075</v>
      </c>
      <c r="M588" s="56"/>
      <c r="N588" s="57" t="s">
        <v>2295</v>
      </c>
      <c r="O588" s="92">
        <v>1</v>
      </c>
      <c r="P588" s="92">
        <v>21</v>
      </c>
      <c r="Q588" s="92"/>
      <c r="R588" s="92"/>
      <c r="S588" s="92"/>
      <c r="T588" s="102">
        <v>1</v>
      </c>
      <c r="U588" s="103">
        <v>21</v>
      </c>
      <c r="V588" s="103"/>
      <c r="W588" s="103"/>
      <c r="X588" s="103"/>
      <c r="Y588" s="19">
        <v>43234.71028457176</v>
      </c>
      <c r="Z588" s="18" t="s">
        <v>2296</v>
      </c>
      <c r="AA588" s="19"/>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c r="DQ588" s="18"/>
    </row>
    <row r="589" spans="1:121" s="22" customFormat="1" x14ac:dyDescent="0.3">
      <c r="A589" s="17">
        <v>588</v>
      </c>
      <c r="B589" s="18">
        <v>201801127</v>
      </c>
      <c r="C589" s="18" t="s">
        <v>2297</v>
      </c>
      <c r="D589" s="18" t="s">
        <v>1962</v>
      </c>
      <c r="E589" s="18">
        <v>531</v>
      </c>
      <c r="F589" s="18" t="s">
        <v>14</v>
      </c>
      <c r="G589" s="19">
        <v>43169</v>
      </c>
      <c r="H589" s="20" t="s">
        <v>3</v>
      </c>
      <c r="I589" s="18" t="s">
        <v>4</v>
      </c>
      <c r="J589" s="19">
        <v>43235.508309803241</v>
      </c>
      <c r="K589" s="21">
        <f t="shared" si="9"/>
        <v>43235</v>
      </c>
      <c r="L589" s="55">
        <v>2017</v>
      </c>
      <c r="M589" s="56"/>
      <c r="N589" s="57" t="s">
        <v>2298</v>
      </c>
      <c r="O589" s="92">
        <v>28</v>
      </c>
      <c r="P589" s="92">
        <v>39</v>
      </c>
      <c r="Q589" s="92">
        <v>6</v>
      </c>
      <c r="R589" s="92"/>
      <c r="S589" s="92"/>
      <c r="T589" s="102">
        <v>28</v>
      </c>
      <c r="U589" s="103">
        <v>39</v>
      </c>
      <c r="V589" s="103">
        <v>6</v>
      </c>
      <c r="W589" s="103"/>
      <c r="X589" s="103"/>
      <c r="Y589" s="19">
        <v>43235.409123460646</v>
      </c>
      <c r="Z589" s="18" t="s">
        <v>2299</v>
      </c>
      <c r="AA589" s="19"/>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c r="DQ589" s="18"/>
    </row>
    <row r="590" spans="1:121" s="22" customFormat="1" x14ac:dyDescent="0.3">
      <c r="A590" s="17">
        <v>589</v>
      </c>
      <c r="B590" s="18">
        <v>201801135</v>
      </c>
      <c r="C590" s="18" t="s">
        <v>2300</v>
      </c>
      <c r="D590" s="18" t="s">
        <v>2301</v>
      </c>
      <c r="E590" s="18">
        <v>128</v>
      </c>
      <c r="F590" s="18" t="s">
        <v>242</v>
      </c>
      <c r="G590" s="19">
        <v>42718</v>
      </c>
      <c r="H590" s="20" t="s">
        <v>9</v>
      </c>
      <c r="I590" s="18" t="s">
        <v>10</v>
      </c>
      <c r="J590" s="19">
        <v>43291.472107060188</v>
      </c>
      <c r="K590" s="21">
        <f t="shared" si="9"/>
        <v>43291</v>
      </c>
      <c r="L590" s="55" t="s">
        <v>2100</v>
      </c>
      <c r="M590" s="56"/>
      <c r="N590" s="57"/>
      <c r="O590" s="92"/>
      <c r="P590" s="92"/>
      <c r="Q590" s="92"/>
      <c r="R590" s="92"/>
      <c r="S590" s="92"/>
      <c r="T590" s="102"/>
      <c r="U590" s="103"/>
      <c r="V590" s="103"/>
      <c r="W590" s="103"/>
      <c r="X590" s="103"/>
      <c r="Y590" s="19">
        <v>43291.466539733796</v>
      </c>
      <c r="Z590" s="18" t="s">
        <v>2302</v>
      </c>
      <c r="AA590" s="19"/>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c r="DQ590" s="18"/>
    </row>
    <row r="591" spans="1:121" s="22" customFormat="1" x14ac:dyDescent="0.3">
      <c r="A591" s="17">
        <v>590</v>
      </c>
      <c r="B591" s="18">
        <v>201801138</v>
      </c>
      <c r="C591" s="18" t="s">
        <v>731</v>
      </c>
      <c r="D591" s="18" t="s">
        <v>2303</v>
      </c>
      <c r="E591" s="18">
        <v>598</v>
      </c>
      <c r="F591" s="18" t="s">
        <v>8</v>
      </c>
      <c r="G591" s="19">
        <v>41410</v>
      </c>
      <c r="H591" s="20" t="s">
        <v>15</v>
      </c>
      <c r="I591" s="18" t="s">
        <v>16</v>
      </c>
      <c r="J591" s="19">
        <v>43236.512899884263</v>
      </c>
      <c r="K591" s="21">
        <f t="shared" si="9"/>
        <v>43236</v>
      </c>
      <c r="L591" s="55">
        <v>2017</v>
      </c>
      <c r="M591" s="56"/>
      <c r="N591" s="57" t="s">
        <v>2305</v>
      </c>
      <c r="O591" s="92">
        <v>21</v>
      </c>
      <c r="P591" s="92">
        <v>28</v>
      </c>
      <c r="Q591" s="92">
        <v>41</v>
      </c>
      <c r="R591" s="92">
        <v>5</v>
      </c>
      <c r="S591" s="92"/>
      <c r="T591" s="102">
        <v>21</v>
      </c>
      <c r="U591" s="103">
        <v>28</v>
      </c>
      <c r="V591" s="103">
        <v>41</v>
      </c>
      <c r="W591" s="103">
        <v>5</v>
      </c>
      <c r="X591" s="103"/>
      <c r="Y591" s="19">
        <v>43236.494659687502</v>
      </c>
      <c r="Z591" s="18" t="s">
        <v>2306</v>
      </c>
      <c r="AA591" s="19">
        <v>43236.788105902779</v>
      </c>
      <c r="AB591" s="18"/>
      <c r="AC591" s="18" t="s">
        <v>2304</v>
      </c>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c r="DQ591" s="18"/>
    </row>
    <row r="592" spans="1:121" s="22" customFormat="1" x14ac:dyDescent="0.3">
      <c r="A592" s="17">
        <v>591</v>
      </c>
      <c r="B592" s="18">
        <v>201801144</v>
      </c>
      <c r="C592" s="18" t="s">
        <v>2307</v>
      </c>
      <c r="D592" s="18" t="s">
        <v>2308</v>
      </c>
      <c r="E592" s="18">
        <v>499</v>
      </c>
      <c r="F592" s="18" t="s">
        <v>40</v>
      </c>
      <c r="G592" s="19">
        <v>40095</v>
      </c>
      <c r="H592" s="20" t="s">
        <v>15</v>
      </c>
      <c r="I592" s="18" t="s">
        <v>16</v>
      </c>
      <c r="J592" s="19">
        <v>43237.558818171296</v>
      </c>
      <c r="K592" s="21">
        <f t="shared" si="9"/>
        <v>43237</v>
      </c>
      <c r="L592" s="55">
        <v>2232</v>
      </c>
      <c r="M592" s="56"/>
      <c r="N592" s="57" t="s">
        <v>2309</v>
      </c>
      <c r="O592" s="92">
        <v>21</v>
      </c>
      <c r="P592" s="92">
        <v>100</v>
      </c>
      <c r="Q592" s="92"/>
      <c r="R592" s="92"/>
      <c r="S592" s="92"/>
      <c r="T592" s="102">
        <v>21</v>
      </c>
      <c r="U592" s="112">
        <v>79</v>
      </c>
      <c r="V592" s="103"/>
      <c r="W592" s="103"/>
      <c r="X592" s="103"/>
      <c r="Y592" s="19">
        <v>43237.520544907406</v>
      </c>
      <c r="Z592" s="18" t="s">
        <v>2310</v>
      </c>
      <c r="AA592" s="19">
        <v>43238.802419328706</v>
      </c>
      <c r="AB592" s="18" t="s">
        <v>656</v>
      </c>
      <c r="AC592" s="18" t="s">
        <v>1129</v>
      </c>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c r="DQ592" s="18"/>
    </row>
    <row r="593" spans="1:122" s="22" customFormat="1" x14ac:dyDescent="0.3">
      <c r="A593" s="17">
        <v>592</v>
      </c>
      <c r="B593" s="18">
        <v>201801150</v>
      </c>
      <c r="C593" s="18" t="s">
        <v>2311</v>
      </c>
      <c r="D593" s="18" t="s">
        <v>2312</v>
      </c>
      <c r="E593" s="18">
        <v>599</v>
      </c>
      <c r="F593" s="18" t="s">
        <v>40</v>
      </c>
      <c r="G593" s="19">
        <v>42895</v>
      </c>
      <c r="H593" s="20" t="s">
        <v>15</v>
      </c>
      <c r="I593" s="18" t="s">
        <v>16</v>
      </c>
      <c r="J593" s="19">
        <v>43237.974568252313</v>
      </c>
      <c r="K593" s="21">
        <f t="shared" si="9"/>
        <v>43237</v>
      </c>
      <c r="L593" s="55">
        <v>2267</v>
      </c>
      <c r="M593" s="56"/>
      <c r="N593" s="57" t="s">
        <v>2313</v>
      </c>
      <c r="O593" s="92">
        <v>28</v>
      </c>
      <c r="P593" s="92">
        <v>74</v>
      </c>
      <c r="Q593" s="92">
        <v>20</v>
      </c>
      <c r="R593" s="92"/>
      <c r="S593" s="92"/>
      <c r="T593" s="102">
        <v>28</v>
      </c>
      <c r="U593" s="103">
        <v>74</v>
      </c>
      <c r="V593" s="103">
        <v>20</v>
      </c>
      <c r="W593" s="103"/>
      <c r="X593" s="103"/>
      <c r="Y593" s="19">
        <v>43237.952947534723</v>
      </c>
      <c r="Z593" s="18" t="s">
        <v>2314</v>
      </c>
      <c r="AA593" s="19"/>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c r="DQ593" s="18"/>
    </row>
    <row r="594" spans="1:122" s="22" customFormat="1" x14ac:dyDescent="0.3">
      <c r="A594" s="17">
        <v>593</v>
      </c>
      <c r="B594" s="18">
        <v>201801163</v>
      </c>
      <c r="C594" s="18" t="s">
        <v>2315</v>
      </c>
      <c r="D594" s="18" t="s">
        <v>1350</v>
      </c>
      <c r="E594" s="18">
        <v>598</v>
      </c>
      <c r="F594" s="18" t="s">
        <v>8</v>
      </c>
      <c r="G594" s="19">
        <v>41547</v>
      </c>
      <c r="H594" s="20" t="s">
        <v>9</v>
      </c>
      <c r="I594" s="18" t="s">
        <v>10</v>
      </c>
      <c r="J594" s="19">
        <v>43239.64472434028</v>
      </c>
      <c r="K594" s="21">
        <f t="shared" si="9"/>
        <v>43239</v>
      </c>
      <c r="L594" s="55">
        <v>2087</v>
      </c>
      <c r="M594" s="56"/>
      <c r="N594" s="57" t="s">
        <v>2316</v>
      </c>
      <c r="O594" s="92">
        <v>1</v>
      </c>
      <c r="P594" s="92"/>
      <c r="Q594" s="92"/>
      <c r="R594" s="92"/>
      <c r="S594" s="92"/>
      <c r="T594" s="102">
        <v>1</v>
      </c>
      <c r="U594" s="103"/>
      <c r="V594" s="103"/>
      <c r="W594" s="103"/>
      <c r="X594" s="103"/>
      <c r="Y594" s="19">
        <v>43239.572188425926</v>
      </c>
      <c r="Z594" s="18" t="s">
        <v>2317</v>
      </c>
      <c r="AA594" s="19"/>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c r="DQ594" s="18"/>
      <c r="DR594" s="23"/>
    </row>
    <row r="595" spans="1:122" s="22" customFormat="1" x14ac:dyDescent="0.3">
      <c r="A595" s="17">
        <v>594</v>
      </c>
      <c r="B595" s="18">
        <v>201801168</v>
      </c>
      <c r="C595" s="18" t="s">
        <v>2318</v>
      </c>
      <c r="D595" s="18" t="s">
        <v>1774</v>
      </c>
      <c r="E595" s="18">
        <v>499</v>
      </c>
      <c r="F595" s="18" t="s">
        <v>40</v>
      </c>
      <c r="G595" s="19">
        <v>41632</v>
      </c>
      <c r="H595" s="20" t="s">
        <v>9</v>
      </c>
      <c r="I595" s="18" t="s">
        <v>10</v>
      </c>
      <c r="J595" s="19">
        <v>43267.501291701388</v>
      </c>
      <c r="K595" s="21">
        <f t="shared" si="9"/>
        <v>43267</v>
      </c>
      <c r="L595" s="55">
        <v>2043</v>
      </c>
      <c r="M595" s="56"/>
      <c r="N595" s="57" t="s">
        <v>2319</v>
      </c>
      <c r="O595" s="92">
        <v>1</v>
      </c>
      <c r="P595" s="92">
        <v>42</v>
      </c>
      <c r="Q595" s="92">
        <v>2</v>
      </c>
      <c r="R595" s="92"/>
      <c r="S595" s="92"/>
      <c r="T595" s="111">
        <v>101</v>
      </c>
      <c r="U595" s="103">
        <v>42</v>
      </c>
      <c r="V595" s="103">
        <v>2</v>
      </c>
      <c r="W595" s="103"/>
      <c r="X595" s="103"/>
      <c r="Y595" s="19">
        <v>43267.48101851852</v>
      </c>
      <c r="Z595" s="18" t="s">
        <v>2320</v>
      </c>
      <c r="AA595" s="19"/>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c r="DQ595" s="18"/>
      <c r="DR595" s="23"/>
    </row>
    <row r="596" spans="1:122" s="22" customFormat="1" x14ac:dyDescent="0.3">
      <c r="A596" s="17">
        <v>595</v>
      </c>
      <c r="B596" s="18">
        <v>201801182</v>
      </c>
      <c r="C596" s="18" t="s">
        <v>2321</v>
      </c>
      <c r="D596" s="18" t="s">
        <v>2322</v>
      </c>
      <c r="E596" s="18">
        <v>128</v>
      </c>
      <c r="F596" s="18" t="s">
        <v>242</v>
      </c>
      <c r="G596" s="19">
        <v>41642</v>
      </c>
      <c r="H596" s="20" t="s">
        <v>52</v>
      </c>
      <c r="I596" s="18" t="s">
        <v>53</v>
      </c>
      <c r="J596" s="19">
        <v>43241.807266053242</v>
      </c>
      <c r="K596" s="21">
        <f t="shared" si="9"/>
        <v>43241</v>
      </c>
      <c r="L596" s="55">
        <v>2126</v>
      </c>
      <c r="M596" s="56"/>
      <c r="N596" s="57" t="s">
        <v>2323</v>
      </c>
      <c r="O596" s="92">
        <v>16</v>
      </c>
      <c r="P596" s="92"/>
      <c r="Q596" s="92"/>
      <c r="R596" s="92"/>
      <c r="S596" s="92"/>
      <c r="T596" s="102">
        <v>16</v>
      </c>
      <c r="U596" s="103"/>
      <c r="V596" s="103"/>
      <c r="W596" s="103"/>
      <c r="X596" s="103"/>
      <c r="Y596" s="19">
        <v>43241.800637187502</v>
      </c>
      <c r="Z596" s="18" t="s">
        <v>2324</v>
      </c>
      <c r="AA596" s="19"/>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c r="DQ596" s="18"/>
      <c r="DR596" s="23"/>
    </row>
    <row r="597" spans="1:122" s="22" customFormat="1" x14ac:dyDescent="0.3">
      <c r="A597" s="17">
        <v>596</v>
      </c>
      <c r="B597" s="18">
        <v>201801188</v>
      </c>
      <c r="C597" s="18" t="s">
        <v>2325</v>
      </c>
      <c r="D597" s="18" t="s">
        <v>2265</v>
      </c>
      <c r="E597" s="18">
        <v>598</v>
      </c>
      <c r="F597" s="18" t="s">
        <v>8</v>
      </c>
      <c r="G597" s="19">
        <v>43122</v>
      </c>
      <c r="H597" s="20" t="s">
        <v>51</v>
      </c>
      <c r="I597" s="18" t="s">
        <v>51</v>
      </c>
      <c r="J597" s="19">
        <v>43245.509402002317</v>
      </c>
      <c r="K597" s="21">
        <f t="shared" si="9"/>
        <v>43245</v>
      </c>
      <c r="L597" s="55">
        <v>2267</v>
      </c>
      <c r="M597" s="56"/>
      <c r="N597" s="57" t="s">
        <v>2326</v>
      </c>
      <c r="O597" s="92">
        <v>22215</v>
      </c>
      <c r="P597" s="92"/>
      <c r="Q597" s="92"/>
      <c r="R597" s="92"/>
      <c r="S597" s="92"/>
      <c r="T597" s="111">
        <v>222</v>
      </c>
      <c r="U597" s="103"/>
      <c r="V597" s="103"/>
      <c r="W597" s="103"/>
      <c r="X597" s="103"/>
      <c r="Y597" s="19">
        <v>43245.356684571758</v>
      </c>
      <c r="Z597" s="18" t="s">
        <v>2327</v>
      </c>
      <c r="AA597" s="19"/>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c r="DQ597" s="18"/>
      <c r="DR597" s="23"/>
    </row>
    <row r="598" spans="1:122" s="22" customFormat="1" x14ac:dyDescent="0.3">
      <c r="A598" s="17">
        <v>597</v>
      </c>
      <c r="B598" s="18">
        <v>201801190</v>
      </c>
      <c r="C598" s="18" t="s">
        <v>2328</v>
      </c>
      <c r="D598" s="18" t="s">
        <v>2329</v>
      </c>
      <c r="E598" s="18">
        <v>499</v>
      </c>
      <c r="F598" s="18" t="s">
        <v>40</v>
      </c>
      <c r="G598" s="19">
        <v>43212</v>
      </c>
      <c r="H598" s="20" t="s">
        <v>3</v>
      </c>
      <c r="I598" s="18" t="s">
        <v>4</v>
      </c>
      <c r="J598" s="19">
        <v>43242.504533414351</v>
      </c>
      <c r="K598" s="21">
        <f t="shared" si="9"/>
        <v>43242</v>
      </c>
      <c r="L598" s="55">
        <v>2049</v>
      </c>
      <c r="M598" s="56"/>
      <c r="N598" s="57" t="s">
        <v>2330</v>
      </c>
      <c r="O598" s="92">
        <v>1</v>
      </c>
      <c r="P598" s="92">
        <v>2</v>
      </c>
      <c r="Q598" s="92"/>
      <c r="R598" s="92"/>
      <c r="S598" s="92"/>
      <c r="T598" s="102">
        <v>1</v>
      </c>
      <c r="U598" s="103">
        <v>2</v>
      </c>
      <c r="V598" s="103"/>
      <c r="W598" s="103"/>
      <c r="X598" s="103"/>
      <c r="Y598" s="19">
        <v>43242.49075582176</v>
      </c>
      <c r="Z598" s="18" t="s">
        <v>2331</v>
      </c>
      <c r="AA598" s="19">
        <v>43256.809436307871</v>
      </c>
      <c r="AB598" s="18" t="s">
        <v>262</v>
      </c>
      <c r="AC598" s="18" t="s">
        <v>2139</v>
      </c>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c r="DQ598" s="18"/>
      <c r="DR598" s="23"/>
    </row>
    <row r="599" spans="1:122" s="22" customFormat="1" x14ac:dyDescent="0.3">
      <c r="A599" s="17">
        <v>598</v>
      </c>
      <c r="B599" s="18">
        <v>201801196</v>
      </c>
      <c r="C599" s="18" t="s">
        <v>2332</v>
      </c>
      <c r="D599" s="18" t="s">
        <v>2333</v>
      </c>
      <c r="E599" s="18">
        <v>499</v>
      </c>
      <c r="F599" s="18" t="s">
        <v>40</v>
      </c>
      <c r="G599" s="19">
        <v>39956</v>
      </c>
      <c r="H599" s="20" t="s">
        <v>3</v>
      </c>
      <c r="I599" s="18" t="s">
        <v>4</v>
      </c>
      <c r="J599" s="19">
        <v>43243.480203819447</v>
      </c>
      <c r="K599" s="21">
        <f t="shared" si="9"/>
        <v>43243</v>
      </c>
      <c r="L599" s="55">
        <v>2001</v>
      </c>
      <c r="M599" s="56" t="s">
        <v>2334</v>
      </c>
      <c r="N599" s="57" t="s">
        <v>2335</v>
      </c>
      <c r="O599" s="92">
        <v>5</v>
      </c>
      <c r="P599" s="92"/>
      <c r="Q599" s="92"/>
      <c r="R599" s="92"/>
      <c r="S599" s="92"/>
      <c r="T599" s="102">
        <v>5</v>
      </c>
      <c r="U599" s="103"/>
      <c r="V599" s="103"/>
      <c r="W599" s="103"/>
      <c r="X599" s="103"/>
      <c r="Y599" s="19">
        <v>43243.474305868054</v>
      </c>
      <c r="Z599" s="18" t="s">
        <v>2336</v>
      </c>
      <c r="AA599" s="19">
        <v>43243.888605983797</v>
      </c>
      <c r="AB599" s="18" t="s">
        <v>57</v>
      </c>
      <c r="AC599" s="18" t="s">
        <v>1244</v>
      </c>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c r="DQ599" s="18"/>
      <c r="DR599" s="23"/>
    </row>
    <row r="600" spans="1:122" s="22" customFormat="1" x14ac:dyDescent="0.3">
      <c r="A600" s="17">
        <v>599</v>
      </c>
      <c r="B600" s="18">
        <v>201801218</v>
      </c>
      <c r="C600" s="18" t="s">
        <v>2337</v>
      </c>
      <c r="D600" s="18" t="s">
        <v>2338</v>
      </c>
      <c r="E600" s="18">
        <v>598</v>
      </c>
      <c r="F600" s="18" t="s">
        <v>8</v>
      </c>
      <c r="G600" s="19" t="s">
        <v>51</v>
      </c>
      <c r="H600" s="20" t="s">
        <v>15</v>
      </c>
      <c r="I600" s="18" t="s">
        <v>16</v>
      </c>
      <c r="J600" s="19">
        <v>43336.424034143522</v>
      </c>
      <c r="K600" s="21">
        <f t="shared" si="9"/>
        <v>43336</v>
      </c>
      <c r="L600" s="55" t="s">
        <v>2100</v>
      </c>
      <c r="M600" s="56"/>
      <c r="N600" s="57"/>
      <c r="O600" s="92"/>
      <c r="P600" s="92"/>
      <c r="Q600" s="92"/>
      <c r="R600" s="92"/>
      <c r="S600" s="92"/>
      <c r="T600" s="102"/>
      <c r="U600" s="103"/>
      <c r="V600" s="103"/>
      <c r="W600" s="103"/>
      <c r="X600" s="103"/>
      <c r="Y600" s="19">
        <v>43336.436589467594</v>
      </c>
      <c r="Z600" s="18" t="s">
        <v>2339</v>
      </c>
      <c r="AA600" s="19"/>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c r="DQ600" s="18"/>
      <c r="DR600" s="23"/>
    </row>
    <row r="601" spans="1:122" s="22" customFormat="1" x14ac:dyDescent="0.3">
      <c r="A601" s="17">
        <v>600</v>
      </c>
      <c r="B601" s="18">
        <v>201801219</v>
      </c>
      <c r="C601" s="18" t="s">
        <v>2340</v>
      </c>
      <c r="D601" s="18" t="s">
        <v>2341</v>
      </c>
      <c r="E601" s="18">
        <v>128</v>
      </c>
      <c r="F601" s="18" t="s">
        <v>242</v>
      </c>
      <c r="G601" s="19">
        <v>42375</v>
      </c>
      <c r="H601" s="20" t="s">
        <v>52</v>
      </c>
      <c r="I601" s="18" t="s">
        <v>53</v>
      </c>
      <c r="J601" s="19">
        <v>43245.879521377312</v>
      </c>
      <c r="K601" s="21">
        <f t="shared" si="9"/>
        <v>43245</v>
      </c>
      <c r="L601" s="55">
        <v>2274</v>
      </c>
      <c r="M601" s="56"/>
      <c r="N601" s="57" t="s">
        <v>2342</v>
      </c>
      <c r="O601" s="92">
        <v>34</v>
      </c>
      <c r="P601" s="92"/>
      <c r="Q601" s="92"/>
      <c r="R601" s="92"/>
      <c r="S601" s="92"/>
      <c r="T601" s="102">
        <v>34</v>
      </c>
      <c r="U601" s="103"/>
      <c r="V601" s="103"/>
      <c r="W601" s="103"/>
      <c r="X601" s="103"/>
      <c r="Y601" s="19">
        <v>43245.875450775464</v>
      </c>
      <c r="Z601" s="18" t="s">
        <v>2343</v>
      </c>
      <c r="AA601" s="19"/>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c r="DQ601" s="18"/>
      <c r="DR601" s="23"/>
    </row>
    <row r="602" spans="1:122" s="22" customFormat="1" x14ac:dyDescent="0.3">
      <c r="A602" s="17">
        <v>601</v>
      </c>
      <c r="B602" s="18">
        <v>201801226</v>
      </c>
      <c r="C602" s="18" t="s">
        <v>2344</v>
      </c>
      <c r="D602" s="18" t="s">
        <v>2345</v>
      </c>
      <c r="E602" s="18">
        <v>267</v>
      </c>
      <c r="F602" s="18" t="s">
        <v>2346</v>
      </c>
      <c r="G602" s="19">
        <v>42510</v>
      </c>
      <c r="H602" s="20" t="s">
        <v>52</v>
      </c>
      <c r="I602" s="18" t="s">
        <v>53</v>
      </c>
      <c r="J602" s="19">
        <v>43250.677441168984</v>
      </c>
      <c r="K602" s="21">
        <f t="shared" si="9"/>
        <v>43250</v>
      </c>
      <c r="L602" s="55">
        <v>2081</v>
      </c>
      <c r="M602" s="56"/>
      <c r="N602" s="57" t="s">
        <v>2295</v>
      </c>
      <c r="O602" s="92">
        <v>1</v>
      </c>
      <c r="P602" s="92">
        <v>21</v>
      </c>
      <c r="Q602" s="92"/>
      <c r="R602" s="92"/>
      <c r="S602" s="92"/>
      <c r="T602" s="102">
        <v>1</v>
      </c>
      <c r="U602" s="103">
        <v>21</v>
      </c>
      <c r="V602" s="103"/>
      <c r="W602" s="103"/>
      <c r="X602" s="103"/>
      <c r="Y602" s="19">
        <v>43250.648719594908</v>
      </c>
      <c r="Z602" s="18" t="s">
        <v>2347</v>
      </c>
      <c r="AA602" s="19"/>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c r="DQ602" s="18"/>
      <c r="DR602" s="23"/>
    </row>
    <row r="603" spans="1:122" s="22" customFormat="1" x14ac:dyDescent="0.3">
      <c r="A603" s="17">
        <v>602</v>
      </c>
      <c r="B603" s="18">
        <v>201801227</v>
      </c>
      <c r="C603" s="18" t="s">
        <v>2348</v>
      </c>
      <c r="D603" s="18" t="s">
        <v>2349</v>
      </c>
      <c r="E603" s="18">
        <v>123</v>
      </c>
      <c r="F603" s="18" t="s">
        <v>28</v>
      </c>
      <c r="G603" s="19">
        <v>42042</v>
      </c>
      <c r="H603" s="20" t="s">
        <v>9</v>
      </c>
      <c r="I603" s="18" t="s">
        <v>10</v>
      </c>
      <c r="J603" s="19">
        <v>43251.505182141205</v>
      </c>
      <c r="K603" s="21">
        <f t="shared" si="9"/>
        <v>43251</v>
      </c>
      <c r="L603" s="55">
        <v>2066</v>
      </c>
      <c r="M603" s="56"/>
      <c r="N603" s="57" t="s">
        <v>2350</v>
      </c>
      <c r="O603" s="92">
        <v>58</v>
      </c>
      <c r="P603" s="92"/>
      <c r="Q603" s="92"/>
      <c r="R603" s="92"/>
      <c r="S603" s="92"/>
      <c r="T603" s="102">
        <v>58</v>
      </c>
      <c r="U603" s="103"/>
      <c r="V603" s="103"/>
      <c r="W603" s="103"/>
      <c r="X603" s="103"/>
      <c r="Y603" s="19">
        <v>43251.505182141205</v>
      </c>
      <c r="Z603" s="18" t="s">
        <v>2351</v>
      </c>
      <c r="AA603" s="19"/>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c r="DQ603" s="18"/>
      <c r="DR603" s="23"/>
    </row>
    <row r="604" spans="1:122" s="22" customFormat="1" x14ac:dyDescent="0.3">
      <c r="A604" s="17">
        <v>603</v>
      </c>
      <c r="B604" s="18">
        <v>201801229</v>
      </c>
      <c r="C604" s="18" t="s">
        <v>2352</v>
      </c>
      <c r="D604" s="18" t="s">
        <v>1050</v>
      </c>
      <c r="E604" s="18" t="s">
        <v>51</v>
      </c>
      <c r="F604" s="18" t="s">
        <v>51</v>
      </c>
      <c r="G604" s="19">
        <v>43168</v>
      </c>
      <c r="H604" s="20" t="s">
        <v>3</v>
      </c>
      <c r="I604" s="18" t="s">
        <v>4</v>
      </c>
      <c r="J604" s="19">
        <v>43258.762643020833</v>
      </c>
      <c r="K604" s="21">
        <f t="shared" si="9"/>
        <v>43258</v>
      </c>
      <c r="L604" s="55">
        <v>2017</v>
      </c>
      <c r="M604" s="56"/>
      <c r="N604" s="57" t="s">
        <v>2353</v>
      </c>
      <c r="O604" s="92">
        <v>28</v>
      </c>
      <c r="P604" s="92">
        <v>21</v>
      </c>
      <c r="Q604" s="92"/>
      <c r="R604" s="92"/>
      <c r="S604" s="92"/>
      <c r="T604" s="102">
        <v>28</v>
      </c>
      <c r="U604" s="103">
        <v>21</v>
      </c>
      <c r="V604" s="103"/>
      <c r="W604" s="103"/>
      <c r="X604" s="103"/>
      <c r="Y604" s="19">
        <v>43258.728269560183</v>
      </c>
      <c r="Z604" s="18" t="s">
        <v>2354</v>
      </c>
      <c r="AA604" s="19"/>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c r="DQ604" s="18"/>
      <c r="DR604" s="23"/>
    </row>
    <row r="605" spans="1:122" s="22" customFormat="1" x14ac:dyDescent="0.3">
      <c r="A605" s="17">
        <v>604</v>
      </c>
      <c r="B605" s="18">
        <v>201801239</v>
      </c>
      <c r="C605" s="18" t="s">
        <v>2355</v>
      </c>
      <c r="D605" s="18" t="s">
        <v>2356</v>
      </c>
      <c r="E605" s="18">
        <v>598</v>
      </c>
      <c r="F605" s="18" t="s">
        <v>8</v>
      </c>
      <c r="G605" s="19">
        <v>43186</v>
      </c>
      <c r="H605" s="20" t="s">
        <v>52</v>
      </c>
      <c r="I605" s="18" t="s">
        <v>53</v>
      </c>
      <c r="J605" s="19">
        <v>43247.703651655094</v>
      </c>
      <c r="K605" s="21">
        <f t="shared" si="9"/>
        <v>43247</v>
      </c>
      <c r="L605" s="55">
        <v>2236</v>
      </c>
      <c r="M605" s="56"/>
      <c r="N605" s="57" t="s">
        <v>2215</v>
      </c>
      <c r="O605" s="92">
        <v>2</v>
      </c>
      <c r="P605" s="92"/>
      <c r="Q605" s="92"/>
      <c r="R605" s="92"/>
      <c r="S605" s="92"/>
      <c r="T605" s="102">
        <v>2</v>
      </c>
      <c r="U605" s="103"/>
      <c r="V605" s="103"/>
      <c r="W605" s="103"/>
      <c r="X605" s="103"/>
      <c r="Y605" s="19">
        <v>43247.669580358794</v>
      </c>
      <c r="Z605" s="18" t="s">
        <v>2358</v>
      </c>
      <c r="AA605" s="19">
        <v>43250.73344074074</v>
      </c>
      <c r="AB605" s="18" t="s">
        <v>1274</v>
      </c>
      <c r="AC605" s="18" t="s">
        <v>2357</v>
      </c>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c r="DQ605" s="18"/>
      <c r="DR605" s="23"/>
    </row>
    <row r="606" spans="1:122" s="22" customFormat="1" x14ac:dyDescent="0.3">
      <c r="A606" s="17">
        <v>605</v>
      </c>
      <c r="B606" s="18">
        <v>201801242</v>
      </c>
      <c r="C606" s="18" t="s">
        <v>2359</v>
      </c>
      <c r="D606" s="18" t="s">
        <v>2360</v>
      </c>
      <c r="E606" s="18">
        <v>507</v>
      </c>
      <c r="F606" s="18" t="s">
        <v>71</v>
      </c>
      <c r="G606" s="19">
        <v>43045</v>
      </c>
      <c r="H606" s="20" t="s">
        <v>15</v>
      </c>
      <c r="I606" s="18" t="s">
        <v>16</v>
      </c>
      <c r="J606" s="19">
        <v>43247.71137503472</v>
      </c>
      <c r="K606" s="21">
        <f t="shared" si="9"/>
        <v>43247</v>
      </c>
      <c r="L606" s="55">
        <v>2032</v>
      </c>
      <c r="M606" s="56" t="s">
        <v>2361</v>
      </c>
      <c r="N606" s="57" t="s">
        <v>2140</v>
      </c>
      <c r="O606" s="92">
        <v>14</v>
      </c>
      <c r="P606" s="92"/>
      <c r="Q606" s="92"/>
      <c r="R606" s="92"/>
      <c r="S606" s="92"/>
      <c r="T606" s="102">
        <v>14</v>
      </c>
      <c r="U606" s="103"/>
      <c r="V606" s="103"/>
      <c r="W606" s="103"/>
      <c r="X606" s="103"/>
      <c r="Y606" s="19">
        <v>43247.695279016203</v>
      </c>
      <c r="Z606" s="18" t="s">
        <v>2362</v>
      </c>
      <c r="AA606" s="19">
        <v>43247.859357326386</v>
      </c>
      <c r="AB606" s="18" t="s">
        <v>262</v>
      </c>
      <c r="AC606" s="18" t="s">
        <v>1818</v>
      </c>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c r="DQ606" s="18"/>
      <c r="DR606" s="23"/>
    </row>
    <row r="607" spans="1:122" s="22" customFormat="1" x14ac:dyDescent="0.3">
      <c r="A607" s="17">
        <v>606</v>
      </c>
      <c r="B607" s="18">
        <v>201801248</v>
      </c>
      <c r="C607" s="18" t="s">
        <v>2363</v>
      </c>
      <c r="D607" s="18" t="s">
        <v>2364</v>
      </c>
      <c r="E607" s="18" t="s">
        <v>51</v>
      </c>
      <c r="F607" s="18" t="s">
        <v>51</v>
      </c>
      <c r="G607" s="19">
        <v>39889</v>
      </c>
      <c r="H607" s="20" t="s">
        <v>9</v>
      </c>
      <c r="I607" s="18" t="s">
        <v>10</v>
      </c>
      <c r="J607" s="19">
        <v>43259.618202430553</v>
      </c>
      <c r="K607" s="21">
        <f t="shared" si="9"/>
        <v>43259</v>
      </c>
      <c r="L607" s="55">
        <v>2001</v>
      </c>
      <c r="M607" s="56" t="s">
        <v>2365</v>
      </c>
      <c r="N607" s="57" t="s">
        <v>2366</v>
      </c>
      <c r="O607" s="92">
        <v>14</v>
      </c>
      <c r="P607" s="92"/>
      <c r="Q607" s="92"/>
      <c r="R607" s="92"/>
      <c r="S607" s="92"/>
      <c r="T607" s="111">
        <v>1401</v>
      </c>
      <c r="U607" s="103"/>
      <c r="V607" s="103"/>
      <c r="W607" s="103"/>
      <c r="X607" s="103"/>
      <c r="Y607" s="19">
        <v>43259.618202430553</v>
      </c>
      <c r="Z607" s="18" t="s">
        <v>2367</v>
      </c>
      <c r="AA607" s="19">
        <v>43259.889796215277</v>
      </c>
      <c r="AB607" s="18" t="s">
        <v>262</v>
      </c>
      <c r="AC607" s="18" t="s">
        <v>619</v>
      </c>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c r="DQ607" s="18"/>
      <c r="DR607" s="23"/>
    </row>
    <row r="608" spans="1:122" s="22" customFormat="1" x14ac:dyDescent="0.3">
      <c r="A608" s="17">
        <v>607</v>
      </c>
      <c r="B608" s="18">
        <v>201801249</v>
      </c>
      <c r="C608" s="18" t="s">
        <v>2368</v>
      </c>
      <c r="D608" s="18" t="s">
        <v>2369</v>
      </c>
      <c r="E608" s="18">
        <v>119</v>
      </c>
      <c r="F608" s="18" t="s">
        <v>2</v>
      </c>
      <c r="G608" s="19">
        <v>43022</v>
      </c>
      <c r="H608" s="20" t="s">
        <v>15</v>
      </c>
      <c r="I608" s="18" t="s">
        <v>16</v>
      </c>
      <c r="J608" s="19">
        <v>43253.44360471065</v>
      </c>
      <c r="K608" s="21">
        <f t="shared" si="9"/>
        <v>43253</v>
      </c>
      <c r="L608" s="55" t="s">
        <v>2100</v>
      </c>
      <c r="M608" s="56"/>
      <c r="N608" s="57"/>
      <c r="O608" s="92"/>
      <c r="P608" s="92"/>
      <c r="Q608" s="92"/>
      <c r="R608" s="92"/>
      <c r="S608" s="92"/>
      <c r="T608" s="102"/>
      <c r="U608" s="103"/>
      <c r="V608" s="103"/>
      <c r="W608" s="103"/>
      <c r="X608" s="103"/>
      <c r="Y608" s="19">
        <v>43253.44360471065</v>
      </c>
      <c r="Z608" s="18" t="s">
        <v>2370</v>
      </c>
      <c r="AA608" s="19"/>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c r="DQ608" s="18"/>
      <c r="DR608" s="23"/>
    </row>
    <row r="609" spans="1:122" s="22" customFormat="1" x14ac:dyDescent="0.3">
      <c r="A609" s="17">
        <v>608</v>
      </c>
      <c r="B609" s="18">
        <v>201801255</v>
      </c>
      <c r="C609" s="18" t="s">
        <v>2371</v>
      </c>
      <c r="D609" s="18" t="s">
        <v>2372</v>
      </c>
      <c r="E609" s="18">
        <v>119</v>
      </c>
      <c r="F609" s="18" t="s">
        <v>2</v>
      </c>
      <c r="G609" s="19">
        <v>42884</v>
      </c>
      <c r="H609" s="20" t="s">
        <v>15</v>
      </c>
      <c r="I609" s="18" t="s">
        <v>16</v>
      </c>
      <c r="J609" s="19">
        <v>43249.535847800929</v>
      </c>
      <c r="K609" s="21">
        <f t="shared" si="9"/>
        <v>43249</v>
      </c>
      <c r="L609" s="55" t="s">
        <v>2373</v>
      </c>
      <c r="M609" s="56"/>
      <c r="N609" s="57"/>
      <c r="O609" s="92"/>
      <c r="P609" s="92"/>
      <c r="Q609" s="92"/>
      <c r="R609" s="92"/>
      <c r="S609" s="92"/>
      <c r="T609" s="102"/>
      <c r="U609" s="103"/>
      <c r="V609" s="103"/>
      <c r="W609" s="103"/>
      <c r="X609" s="103"/>
      <c r="Y609" s="19">
        <v>43249.533042511575</v>
      </c>
      <c r="Z609" s="18"/>
      <c r="AA609" s="19"/>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c r="DQ609" s="18"/>
      <c r="DR609" s="23"/>
    </row>
    <row r="610" spans="1:122" s="22" customFormat="1" x14ac:dyDescent="0.3">
      <c r="A610" s="17">
        <v>609</v>
      </c>
      <c r="B610" s="18">
        <v>201801258</v>
      </c>
      <c r="C610" s="18" t="s">
        <v>2374</v>
      </c>
      <c r="D610" s="18" t="s">
        <v>2375</v>
      </c>
      <c r="E610" s="18">
        <v>499</v>
      </c>
      <c r="F610" s="18" t="s">
        <v>40</v>
      </c>
      <c r="G610" s="19">
        <v>42153</v>
      </c>
      <c r="H610" s="20" t="s">
        <v>52</v>
      </c>
      <c r="I610" s="18" t="s">
        <v>53</v>
      </c>
      <c r="J610" s="19">
        <v>43249.659485879631</v>
      </c>
      <c r="K610" s="21">
        <f t="shared" si="9"/>
        <v>43249</v>
      </c>
      <c r="L610" s="55">
        <v>2031</v>
      </c>
      <c r="M610" s="56" t="s">
        <v>2376</v>
      </c>
      <c r="N610" s="57" t="s">
        <v>2377</v>
      </c>
      <c r="O610" s="92">
        <v>14</v>
      </c>
      <c r="P610" s="92">
        <v>16</v>
      </c>
      <c r="Q610" s="92"/>
      <c r="R610" s="92"/>
      <c r="S610" s="92"/>
      <c r="T610" s="102">
        <v>14</v>
      </c>
      <c r="U610" s="112">
        <v>1601</v>
      </c>
      <c r="V610" s="103"/>
      <c r="W610" s="103"/>
      <c r="X610" s="103"/>
      <c r="Y610" s="19">
        <v>43249.655115590278</v>
      </c>
      <c r="Z610" s="18" t="s">
        <v>2378</v>
      </c>
      <c r="AA610" s="19"/>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c r="DQ610" s="18"/>
      <c r="DR610" s="23"/>
    </row>
    <row r="611" spans="1:122" s="9" customFormat="1" x14ac:dyDescent="0.3">
      <c r="A611" s="8">
        <v>610</v>
      </c>
      <c r="B611" s="9">
        <v>201801260</v>
      </c>
      <c r="C611" s="9" t="s">
        <v>2379</v>
      </c>
      <c r="D611" s="9" t="s">
        <v>2380</v>
      </c>
      <c r="E611" s="9">
        <v>126</v>
      </c>
      <c r="F611" s="9" t="s">
        <v>64</v>
      </c>
      <c r="G611" s="6">
        <v>39597</v>
      </c>
      <c r="H611" s="10" t="s">
        <v>52</v>
      </c>
      <c r="I611" s="9" t="s">
        <v>53</v>
      </c>
      <c r="J611" s="6">
        <v>43249.97812349537</v>
      </c>
      <c r="K611" s="7">
        <f t="shared" si="9"/>
        <v>43249</v>
      </c>
      <c r="L611" s="40">
        <v>2101</v>
      </c>
      <c r="M611" s="41"/>
      <c r="N611" s="42" t="s">
        <v>2381</v>
      </c>
      <c r="O611" s="1">
        <v>3</v>
      </c>
      <c r="P611" s="1">
        <v>2</v>
      </c>
      <c r="Q611" s="1"/>
      <c r="R611" s="1"/>
      <c r="S611" s="1"/>
      <c r="T611" s="102">
        <v>3</v>
      </c>
      <c r="U611" s="103">
        <v>2</v>
      </c>
      <c r="V611" s="103"/>
      <c r="W611" s="103"/>
      <c r="X611" s="103"/>
      <c r="Y611" s="6">
        <v>43249.956658067131</v>
      </c>
      <c r="Z611" s="9" t="s">
        <v>2382</v>
      </c>
      <c r="AA611" s="6"/>
    </row>
    <row r="612" spans="1:122" s="9" customFormat="1" x14ac:dyDescent="0.3">
      <c r="A612" s="8">
        <v>611</v>
      </c>
      <c r="B612" s="9">
        <v>201801264</v>
      </c>
      <c r="C612" s="9" t="s">
        <v>2383</v>
      </c>
      <c r="D612" s="9" t="s">
        <v>2384</v>
      </c>
      <c r="E612" s="9">
        <v>130</v>
      </c>
      <c r="F612" s="9" t="s">
        <v>36</v>
      </c>
      <c r="G612" s="6">
        <v>38502</v>
      </c>
      <c r="H612" s="10" t="s">
        <v>3</v>
      </c>
      <c r="I612" s="9" t="s">
        <v>4</v>
      </c>
      <c r="J612" s="6">
        <v>43251.485105902779</v>
      </c>
      <c r="K612" s="7">
        <f t="shared" si="9"/>
        <v>43251</v>
      </c>
      <c r="L612" s="40">
        <v>2001</v>
      </c>
      <c r="M612" s="41" t="s">
        <v>2385</v>
      </c>
      <c r="N612" s="42" t="s">
        <v>2386</v>
      </c>
      <c r="O612" s="1">
        <v>11</v>
      </c>
      <c r="P612" s="1">
        <v>27</v>
      </c>
      <c r="Q612" s="1"/>
      <c r="R612" s="1"/>
      <c r="S612" s="1"/>
      <c r="T612" s="102">
        <v>11</v>
      </c>
      <c r="U612" s="103">
        <v>27</v>
      </c>
      <c r="V612" s="103"/>
      <c r="W612" s="103"/>
      <c r="X612" s="103"/>
      <c r="Y612" s="6">
        <v>43251.476934803242</v>
      </c>
      <c r="Z612" s="9" t="s">
        <v>2387</v>
      </c>
      <c r="AA612" s="6"/>
    </row>
    <row r="613" spans="1:122" s="9" customFormat="1" x14ac:dyDescent="0.3">
      <c r="A613" s="8">
        <v>612</v>
      </c>
      <c r="B613" s="9">
        <v>201801265</v>
      </c>
      <c r="C613" s="9" t="s">
        <v>2388</v>
      </c>
      <c r="D613" s="9" t="s">
        <v>2389</v>
      </c>
      <c r="E613" s="9">
        <v>14</v>
      </c>
      <c r="F613" s="9" t="s">
        <v>271</v>
      </c>
      <c r="G613" s="6">
        <v>42036</v>
      </c>
      <c r="H613" s="10" t="s">
        <v>15</v>
      </c>
      <c r="I613" s="9" t="s">
        <v>16</v>
      </c>
      <c r="J613" s="6">
        <v>43253.517179131944</v>
      </c>
      <c r="K613" s="7">
        <f t="shared" si="9"/>
        <v>43253</v>
      </c>
      <c r="L613" s="40" t="s">
        <v>2390</v>
      </c>
      <c r="M613" s="41"/>
      <c r="N613" s="42"/>
      <c r="O613" s="1"/>
      <c r="P613" s="1"/>
      <c r="Q613" s="1"/>
      <c r="R613" s="1"/>
      <c r="S613" s="1"/>
      <c r="T613" s="102"/>
      <c r="U613" s="103"/>
      <c r="V613" s="103"/>
      <c r="W613" s="103"/>
      <c r="X613" s="103"/>
      <c r="Y613" s="6">
        <v>43253.517179131944</v>
      </c>
      <c r="Z613" s="9" t="s">
        <v>2391</v>
      </c>
      <c r="AA613" s="6"/>
    </row>
    <row r="614" spans="1:122" s="9" customFormat="1" x14ac:dyDescent="0.3">
      <c r="A614" s="8">
        <v>613</v>
      </c>
      <c r="B614" s="9">
        <v>201801266</v>
      </c>
      <c r="C614" s="9" t="s">
        <v>2392</v>
      </c>
      <c r="D614" s="9" t="s">
        <v>2393</v>
      </c>
      <c r="E614" s="9">
        <v>507</v>
      </c>
      <c r="F614" s="9" t="s">
        <v>71</v>
      </c>
      <c r="G614" s="6">
        <v>42154</v>
      </c>
      <c r="H614" s="10" t="s">
        <v>15</v>
      </c>
      <c r="I614" s="9" t="s">
        <v>16</v>
      </c>
      <c r="J614" s="6">
        <v>43250.736288657405</v>
      </c>
      <c r="K614" s="7">
        <f t="shared" si="9"/>
        <v>43250</v>
      </c>
      <c r="L614" s="40">
        <v>2046</v>
      </c>
      <c r="M614" s="41" t="s">
        <v>2394</v>
      </c>
      <c r="N614" s="42" t="s">
        <v>2395</v>
      </c>
      <c r="O614" s="1">
        <v>1</v>
      </c>
      <c r="P614" s="1">
        <v>21</v>
      </c>
      <c r="Q614" s="1"/>
      <c r="R614" s="1"/>
      <c r="S614" s="1"/>
      <c r="T614" s="102">
        <v>1</v>
      </c>
      <c r="U614" s="103">
        <v>21</v>
      </c>
      <c r="V614" s="103"/>
      <c r="W614" s="103"/>
      <c r="X614" s="103"/>
      <c r="Y614" s="6">
        <v>43250.721192627316</v>
      </c>
      <c r="Z614" s="9" t="s">
        <v>2396</v>
      </c>
      <c r="AA614" s="6"/>
    </row>
    <row r="615" spans="1:122" s="9" customFormat="1" x14ac:dyDescent="0.3">
      <c r="A615" s="8">
        <v>614</v>
      </c>
      <c r="B615" s="9">
        <v>201801295</v>
      </c>
      <c r="C615" s="9" t="s">
        <v>2397</v>
      </c>
      <c r="D615" s="9" t="s">
        <v>2398</v>
      </c>
      <c r="E615" s="9">
        <v>501</v>
      </c>
      <c r="F615" s="9" t="s">
        <v>721</v>
      </c>
      <c r="G615" s="6">
        <v>42705</v>
      </c>
      <c r="H615" s="10" t="s">
        <v>15</v>
      </c>
      <c r="I615" s="9" t="s">
        <v>16</v>
      </c>
      <c r="J615" s="6">
        <v>43257.47158888889</v>
      </c>
      <c r="K615" s="7">
        <f t="shared" si="9"/>
        <v>43257</v>
      </c>
      <c r="L615" s="40">
        <v>2063</v>
      </c>
      <c r="M615" s="41" t="s">
        <v>1534</v>
      </c>
      <c r="N615" s="42" t="s">
        <v>2399</v>
      </c>
      <c r="O615" s="1">
        <v>42</v>
      </c>
      <c r="P615" s="1">
        <v>21</v>
      </c>
      <c r="Q615" s="1"/>
      <c r="R615" s="1"/>
      <c r="S615" s="1"/>
      <c r="T615" s="111">
        <v>4203</v>
      </c>
      <c r="U615" s="103">
        <v>21</v>
      </c>
      <c r="V615" s="103"/>
      <c r="W615" s="103"/>
      <c r="X615" s="103"/>
      <c r="Y615" s="6">
        <v>43257.462933333336</v>
      </c>
      <c r="Z615" s="9" t="s">
        <v>2400</v>
      </c>
      <c r="AA615" s="6"/>
    </row>
    <row r="616" spans="1:122" s="9" customFormat="1" x14ac:dyDescent="0.3">
      <c r="A616" s="8">
        <v>615</v>
      </c>
      <c r="B616" s="9">
        <v>201801296</v>
      </c>
      <c r="C616" s="9" t="s">
        <v>2401</v>
      </c>
      <c r="D616" s="9" t="s">
        <v>718</v>
      </c>
      <c r="E616" s="9">
        <v>648</v>
      </c>
      <c r="F616" s="9" t="s">
        <v>40</v>
      </c>
      <c r="G616" s="6">
        <v>37409</v>
      </c>
      <c r="H616" s="10" t="s">
        <v>3</v>
      </c>
      <c r="I616" s="9" t="s">
        <v>4</v>
      </c>
      <c r="J616" s="6">
        <v>43253.692140659725</v>
      </c>
      <c r="K616" s="7">
        <f t="shared" si="9"/>
        <v>43253</v>
      </c>
      <c r="L616" s="40">
        <v>2118</v>
      </c>
      <c r="M616" s="41" t="s">
        <v>2403</v>
      </c>
      <c r="N616" s="42" t="s">
        <v>2404</v>
      </c>
      <c r="O616" s="1">
        <v>2</v>
      </c>
      <c r="P616" s="1">
        <v>109</v>
      </c>
      <c r="Q616" s="1"/>
      <c r="R616" s="1"/>
      <c r="S616" s="1"/>
      <c r="T616" s="102">
        <v>2</v>
      </c>
      <c r="U616" s="112">
        <v>0</v>
      </c>
      <c r="V616" s="103"/>
      <c r="W616" s="103"/>
      <c r="X616" s="103"/>
      <c r="Y616" s="6">
        <v>43253.616051307872</v>
      </c>
      <c r="Z616" s="9" t="s">
        <v>2405</v>
      </c>
      <c r="AA616" s="6">
        <v>43253.8714778125</v>
      </c>
      <c r="AB616" s="9" t="s">
        <v>726</v>
      </c>
      <c r="AC616" s="9" t="s">
        <v>2402</v>
      </c>
    </row>
    <row r="617" spans="1:122" s="9" customFormat="1" x14ac:dyDescent="0.3">
      <c r="A617" s="8">
        <v>616</v>
      </c>
      <c r="B617" s="9">
        <v>201801299</v>
      </c>
      <c r="C617" s="9" t="s">
        <v>2406</v>
      </c>
      <c r="D617" s="9" t="s">
        <v>1935</v>
      </c>
      <c r="E617" s="9">
        <v>128</v>
      </c>
      <c r="F617" s="9" t="s">
        <v>242</v>
      </c>
      <c r="G617" s="6">
        <v>43160</v>
      </c>
      <c r="H617" s="10" t="s">
        <v>15</v>
      </c>
      <c r="I617" s="9" t="s">
        <v>16</v>
      </c>
      <c r="J617" s="6">
        <v>43296.452344409721</v>
      </c>
      <c r="K617" s="7">
        <f t="shared" si="9"/>
        <v>43296</v>
      </c>
      <c r="L617" s="40" t="s">
        <v>2390</v>
      </c>
      <c r="M617" s="41"/>
      <c r="N617" s="42"/>
      <c r="O617" s="1"/>
      <c r="P617" s="1"/>
      <c r="Q617" s="1"/>
      <c r="R617" s="1"/>
      <c r="S617" s="1"/>
      <c r="T617" s="102"/>
      <c r="U617" s="103"/>
      <c r="V617" s="103"/>
      <c r="W617" s="103"/>
      <c r="X617" s="103"/>
      <c r="Y617" s="6">
        <v>43296.451340937499</v>
      </c>
      <c r="Z617" s="9" t="s">
        <v>2407</v>
      </c>
      <c r="AA617" s="6"/>
    </row>
    <row r="618" spans="1:122" s="9" customFormat="1" x14ac:dyDescent="0.3">
      <c r="A618" s="8">
        <v>617</v>
      </c>
      <c r="B618" s="9">
        <v>201801304</v>
      </c>
      <c r="C618" s="9" t="s">
        <v>2408</v>
      </c>
      <c r="D618" s="9" t="s">
        <v>868</v>
      </c>
      <c r="E618" s="9">
        <v>90</v>
      </c>
      <c r="F618" s="9" t="s">
        <v>89</v>
      </c>
      <c r="G618" s="6">
        <v>42889</v>
      </c>
      <c r="H618" s="10" t="s">
        <v>52</v>
      </c>
      <c r="I618" s="9" t="s">
        <v>53</v>
      </c>
      <c r="J618" s="6">
        <v>43254.53015204861</v>
      </c>
      <c r="K618" s="7">
        <f t="shared" si="9"/>
        <v>43254</v>
      </c>
      <c r="L618" s="40">
        <v>2043</v>
      </c>
      <c r="M618" s="41" t="s">
        <v>2409</v>
      </c>
      <c r="N618" s="42" t="s">
        <v>2410</v>
      </c>
      <c r="O618" s="1">
        <v>1</v>
      </c>
      <c r="P618" s="1"/>
      <c r="Q618" s="1"/>
      <c r="R618" s="1"/>
      <c r="S618" s="1"/>
      <c r="T618" s="102">
        <v>1</v>
      </c>
      <c r="U618" s="103"/>
      <c r="V618" s="103"/>
      <c r="W618" s="103"/>
      <c r="X618" s="103"/>
      <c r="Y618" s="6">
        <v>43254.52678915509</v>
      </c>
      <c r="Z618" s="9" t="s">
        <v>2411</v>
      </c>
      <c r="AA618" s="6"/>
    </row>
    <row r="619" spans="1:122" s="9" customFormat="1" x14ac:dyDescent="0.3">
      <c r="A619" s="8">
        <v>618</v>
      </c>
      <c r="B619" s="9">
        <v>201801310</v>
      </c>
      <c r="C619" s="9" t="s">
        <v>2412</v>
      </c>
      <c r="D619" s="9" t="s">
        <v>212</v>
      </c>
      <c r="E619" s="9">
        <v>499</v>
      </c>
      <c r="F619" s="9" t="s">
        <v>40</v>
      </c>
      <c r="G619" s="6">
        <v>41268</v>
      </c>
      <c r="H619" s="10" t="s">
        <v>15</v>
      </c>
      <c r="I619" s="9" t="s">
        <v>16</v>
      </c>
      <c r="J619" s="6">
        <v>43255.588957835651</v>
      </c>
      <c r="K619" s="7">
        <f t="shared" si="9"/>
        <v>43255</v>
      </c>
      <c r="L619" s="40">
        <v>2120</v>
      </c>
      <c r="M619" s="41"/>
      <c r="N619" s="42" t="s">
        <v>2414</v>
      </c>
      <c r="O619" s="1">
        <v>40</v>
      </c>
      <c r="P619" s="1"/>
      <c r="Q619" s="1"/>
      <c r="R619" s="1"/>
      <c r="S619" s="1"/>
      <c r="T619" s="102">
        <v>40</v>
      </c>
      <c r="U619" s="103"/>
      <c r="V619" s="103"/>
      <c r="W619" s="103"/>
      <c r="X619" s="103"/>
      <c r="Y619" s="6">
        <v>43255.578271759259</v>
      </c>
      <c r="Z619" s="9" t="s">
        <v>2415</v>
      </c>
      <c r="AA619" s="6">
        <v>43255.879230243052</v>
      </c>
      <c r="AB619" s="9" t="s">
        <v>469</v>
      </c>
      <c r="AC619" s="9" t="s">
        <v>2413</v>
      </c>
    </row>
    <row r="620" spans="1:122" s="9" customFormat="1" x14ac:dyDescent="0.3">
      <c r="A620" s="8">
        <v>619</v>
      </c>
      <c r="B620" s="9">
        <v>201801314</v>
      </c>
      <c r="C620" s="9" t="s">
        <v>2416</v>
      </c>
      <c r="D620" s="9" t="s">
        <v>2417</v>
      </c>
      <c r="E620" s="9">
        <v>598</v>
      </c>
      <c r="F620" s="9" t="s">
        <v>8</v>
      </c>
      <c r="G620" s="6" t="s">
        <v>51</v>
      </c>
      <c r="H620" s="10" t="s">
        <v>3</v>
      </c>
      <c r="I620" s="9" t="s">
        <v>4</v>
      </c>
      <c r="J620" s="6">
        <v>43254.697082175924</v>
      </c>
      <c r="K620" s="7">
        <f t="shared" si="9"/>
        <v>43254</v>
      </c>
      <c r="L620" s="40">
        <v>2185</v>
      </c>
      <c r="M620" s="41"/>
      <c r="N620" s="42" t="s">
        <v>2419</v>
      </c>
      <c r="O620" s="1">
        <v>23</v>
      </c>
      <c r="P620" s="1"/>
      <c r="Q620" s="1"/>
      <c r="R620" s="1"/>
      <c r="S620" s="1"/>
      <c r="T620" s="102">
        <v>23</v>
      </c>
      <c r="U620" s="103"/>
      <c r="V620" s="103"/>
      <c r="W620" s="103"/>
      <c r="X620" s="103"/>
      <c r="Y620" s="6">
        <v>43254.686189733795</v>
      </c>
      <c r="Z620" s="9" t="s">
        <v>2420</v>
      </c>
      <c r="AA620" s="6">
        <v>43255.848905405095</v>
      </c>
      <c r="AB620" s="9" t="s">
        <v>1274</v>
      </c>
      <c r="AC620" s="9" t="s">
        <v>2418</v>
      </c>
    </row>
    <row r="621" spans="1:122" s="9" customFormat="1" x14ac:dyDescent="0.3">
      <c r="A621" s="8">
        <v>620</v>
      </c>
      <c r="B621" s="9">
        <v>201801315</v>
      </c>
      <c r="C621" s="9" t="s">
        <v>2421</v>
      </c>
      <c r="D621" s="9" t="s">
        <v>70</v>
      </c>
      <c r="E621" s="9">
        <v>598</v>
      </c>
      <c r="F621" s="9" t="s">
        <v>8</v>
      </c>
      <c r="G621" s="6">
        <v>43040</v>
      </c>
      <c r="H621" s="10" t="s">
        <v>9</v>
      </c>
      <c r="I621" s="9" t="s">
        <v>10</v>
      </c>
      <c r="J621" s="6">
        <v>43260.423632673614</v>
      </c>
      <c r="K621" s="7">
        <f t="shared" si="9"/>
        <v>43260</v>
      </c>
      <c r="L621" s="40" t="s">
        <v>2422</v>
      </c>
      <c r="M621" s="41"/>
      <c r="N621" s="42"/>
      <c r="O621" s="1"/>
      <c r="P621" s="1"/>
      <c r="Q621" s="1"/>
      <c r="R621" s="1"/>
      <c r="S621" s="1"/>
      <c r="T621" s="102"/>
      <c r="U621" s="103"/>
      <c r="V621" s="103"/>
      <c r="W621" s="103"/>
      <c r="X621" s="103"/>
      <c r="Y621" s="6">
        <v>43260.419409837959</v>
      </c>
      <c r="Z621" s="9" t="s">
        <v>2423</v>
      </c>
      <c r="AA621" s="6"/>
    </row>
    <row r="622" spans="1:122" s="9" customFormat="1" x14ac:dyDescent="0.3">
      <c r="A622" s="8">
        <v>621</v>
      </c>
      <c r="B622" s="9">
        <v>201801317</v>
      </c>
      <c r="C622" s="9" t="s">
        <v>2424</v>
      </c>
      <c r="D622" s="9" t="s">
        <v>2206</v>
      </c>
      <c r="E622" s="9">
        <v>119</v>
      </c>
      <c r="F622" s="9" t="s">
        <v>2</v>
      </c>
      <c r="G622" s="6">
        <v>42045</v>
      </c>
      <c r="H622" s="10" t="s">
        <v>15</v>
      </c>
      <c r="I622" s="9" t="s">
        <v>16</v>
      </c>
      <c r="J622" s="6">
        <v>43254.789822106482</v>
      </c>
      <c r="K622" s="7">
        <f t="shared" si="9"/>
        <v>43254</v>
      </c>
      <c r="L622" s="40">
        <v>2046</v>
      </c>
      <c r="M622" s="41"/>
      <c r="N622" s="42" t="s">
        <v>2425</v>
      </c>
      <c r="O622" s="1">
        <v>61</v>
      </c>
      <c r="P622" s="1"/>
      <c r="Q622" s="1"/>
      <c r="R622" s="1"/>
      <c r="S622" s="1"/>
      <c r="T622" s="102">
        <v>61</v>
      </c>
      <c r="U622" s="103"/>
      <c r="V622" s="103"/>
      <c r="W622" s="103"/>
      <c r="X622" s="103"/>
      <c r="Y622" s="6">
        <v>43254.783145833331</v>
      </c>
      <c r="Z622" s="9" t="s">
        <v>2426</v>
      </c>
      <c r="AA622" s="6"/>
    </row>
    <row r="623" spans="1:122" s="9" customFormat="1" x14ac:dyDescent="0.3">
      <c r="A623" s="8">
        <v>622</v>
      </c>
      <c r="B623" s="9">
        <v>201801319</v>
      </c>
      <c r="C623" s="9" t="s">
        <v>1844</v>
      </c>
      <c r="D623" s="9" t="s">
        <v>60</v>
      </c>
      <c r="E623" s="9" t="s">
        <v>51</v>
      </c>
      <c r="F623" s="9" t="s">
        <v>51</v>
      </c>
      <c r="G623" s="6">
        <v>43038</v>
      </c>
      <c r="H623" s="10" t="s">
        <v>15</v>
      </c>
      <c r="I623" s="9" t="s">
        <v>16</v>
      </c>
      <c r="J623" s="6">
        <v>43257.457962581022</v>
      </c>
      <c r="K623" s="7">
        <f t="shared" si="9"/>
        <v>43257</v>
      </c>
      <c r="L623" s="40" t="s">
        <v>814</v>
      </c>
      <c r="M623" s="41"/>
      <c r="N623" s="42"/>
      <c r="O623" s="1"/>
      <c r="P623" s="1"/>
      <c r="Q623" s="1"/>
      <c r="R623" s="1"/>
      <c r="S623" s="1"/>
      <c r="T623" s="102"/>
      <c r="U623" s="103"/>
      <c r="V623" s="103"/>
      <c r="W623" s="103"/>
      <c r="X623" s="103"/>
      <c r="Y623" s="6">
        <v>43257.457962581022</v>
      </c>
      <c r="Z623" s="9" t="s">
        <v>2427</v>
      </c>
      <c r="AA623" s="6"/>
    </row>
    <row r="624" spans="1:122" s="9" customFormat="1" x14ac:dyDescent="0.3">
      <c r="A624" s="8">
        <v>623</v>
      </c>
      <c r="B624" s="9">
        <v>201801322</v>
      </c>
      <c r="C624" s="9" t="s">
        <v>2428</v>
      </c>
      <c r="D624" s="9" t="s">
        <v>2429</v>
      </c>
      <c r="E624" s="9">
        <v>305</v>
      </c>
      <c r="F624" s="9" t="s">
        <v>225</v>
      </c>
      <c r="G624" s="6">
        <v>42159</v>
      </c>
      <c r="H624" s="10" t="s">
        <v>15</v>
      </c>
      <c r="I624" s="9" t="s">
        <v>16</v>
      </c>
      <c r="J624" s="6">
        <v>43255.590075266206</v>
      </c>
      <c r="K624" s="7">
        <f t="shared" si="9"/>
        <v>43255</v>
      </c>
      <c r="L624" s="40">
        <v>2235</v>
      </c>
      <c r="M624" s="41"/>
      <c r="N624" s="42" t="s">
        <v>529</v>
      </c>
      <c r="O624" s="1">
        <v>21</v>
      </c>
      <c r="P624" s="1"/>
      <c r="Q624" s="1"/>
      <c r="R624" s="1"/>
      <c r="S624" s="1"/>
      <c r="T624" s="102">
        <v>21</v>
      </c>
      <c r="U624" s="103"/>
      <c r="V624" s="103"/>
      <c r="W624" s="103"/>
      <c r="X624" s="103"/>
      <c r="Y624" s="6">
        <v>43255.547494178238</v>
      </c>
      <c r="Z624" s="9" t="s">
        <v>2430</v>
      </c>
      <c r="AA624" s="6"/>
    </row>
    <row r="625" spans="1:29" s="9" customFormat="1" x14ac:dyDescent="0.3">
      <c r="A625" s="8">
        <v>624</v>
      </c>
      <c r="B625" s="9">
        <v>201801329</v>
      </c>
      <c r="C625" s="9" t="s">
        <v>2431</v>
      </c>
      <c r="D625" s="9" t="s">
        <v>182</v>
      </c>
      <c r="E625" s="9">
        <v>598</v>
      </c>
      <c r="F625" s="9" t="s">
        <v>8</v>
      </c>
      <c r="G625" s="6">
        <v>38498</v>
      </c>
      <c r="H625" s="10" t="s">
        <v>9</v>
      </c>
      <c r="I625" s="9" t="s">
        <v>10</v>
      </c>
      <c r="J625" s="6">
        <v>43255.848915625</v>
      </c>
      <c r="K625" s="7">
        <f t="shared" si="9"/>
        <v>43255</v>
      </c>
      <c r="L625" s="40">
        <v>2087</v>
      </c>
      <c r="M625" s="41" t="s">
        <v>401</v>
      </c>
      <c r="N625" s="42" t="s">
        <v>402</v>
      </c>
      <c r="O625" s="1">
        <v>21</v>
      </c>
      <c r="P625" s="1">
        <v>1</v>
      </c>
      <c r="Q625" s="1"/>
      <c r="R625" s="1"/>
      <c r="S625" s="1"/>
      <c r="T625" s="102">
        <v>21</v>
      </c>
      <c r="U625" s="103">
        <v>1</v>
      </c>
      <c r="V625" s="103"/>
      <c r="W625" s="103"/>
      <c r="X625" s="103"/>
      <c r="Y625" s="6">
        <v>43255.846445219904</v>
      </c>
      <c r="Z625" s="9" t="s">
        <v>2432</v>
      </c>
      <c r="AA625" s="6">
        <v>43255.969644178243</v>
      </c>
      <c r="AB625" s="9" t="s">
        <v>797</v>
      </c>
      <c r="AC625" s="9" t="s">
        <v>394</v>
      </c>
    </row>
    <row r="626" spans="1:29" s="9" customFormat="1" x14ac:dyDescent="0.3">
      <c r="A626" s="8">
        <v>625</v>
      </c>
      <c r="B626" s="9">
        <v>201801334</v>
      </c>
      <c r="C626" s="9" t="s">
        <v>2433</v>
      </c>
      <c r="D626" s="9" t="s">
        <v>412</v>
      </c>
      <c r="E626" s="9">
        <v>128</v>
      </c>
      <c r="F626" s="9" t="s">
        <v>242</v>
      </c>
      <c r="G626" s="6">
        <v>43196</v>
      </c>
      <c r="H626" s="10" t="s">
        <v>52</v>
      </c>
      <c r="I626" s="9" t="s">
        <v>53</v>
      </c>
      <c r="J626" s="6">
        <v>43257.586762847219</v>
      </c>
      <c r="K626" s="7">
        <f t="shared" si="9"/>
        <v>43257</v>
      </c>
      <c r="L626" s="40">
        <v>2285</v>
      </c>
      <c r="M626" s="41" t="s">
        <v>2434</v>
      </c>
      <c r="N626" s="42" t="s">
        <v>2435</v>
      </c>
      <c r="O626" s="1">
        <v>1</v>
      </c>
      <c r="P626" s="1">
        <v>28</v>
      </c>
      <c r="Q626" s="1"/>
      <c r="R626" s="1"/>
      <c r="S626" s="1"/>
      <c r="T626" s="102">
        <v>1</v>
      </c>
      <c r="U626" s="103">
        <v>28</v>
      </c>
      <c r="V626" s="103"/>
      <c r="W626" s="103"/>
      <c r="X626" s="103"/>
      <c r="Y626" s="6">
        <v>43257.561507060185</v>
      </c>
      <c r="Z626" s="9" t="s">
        <v>2436</v>
      </c>
      <c r="AA626" s="6"/>
    </row>
    <row r="627" spans="1:29" s="9" customFormat="1" x14ac:dyDescent="0.3">
      <c r="A627" s="8">
        <v>626</v>
      </c>
      <c r="B627" s="9">
        <v>201801336</v>
      </c>
      <c r="C627" s="9" t="s">
        <v>2437</v>
      </c>
      <c r="D627" s="9" t="s">
        <v>524</v>
      </c>
      <c r="E627" s="9">
        <v>499</v>
      </c>
      <c r="F627" s="9" t="s">
        <v>40</v>
      </c>
      <c r="G627" s="6">
        <v>42161</v>
      </c>
      <c r="H627" s="10" t="s">
        <v>9</v>
      </c>
      <c r="I627" s="9" t="s">
        <v>10</v>
      </c>
      <c r="J627" s="6">
        <v>43257.701489930558</v>
      </c>
      <c r="K627" s="7">
        <f t="shared" si="9"/>
        <v>43257</v>
      </c>
      <c r="L627" s="40">
        <v>2120</v>
      </c>
      <c r="M627" s="41" t="s">
        <v>2438</v>
      </c>
      <c r="N627" s="42" t="s">
        <v>515</v>
      </c>
      <c r="O627" s="1">
        <v>16</v>
      </c>
      <c r="P627" s="1"/>
      <c r="Q627" s="1"/>
      <c r="R627" s="1"/>
      <c r="S627" s="1"/>
      <c r="T627" s="102">
        <v>16</v>
      </c>
      <c r="U627" s="103"/>
      <c r="V627" s="103"/>
      <c r="W627" s="103"/>
      <c r="X627" s="103"/>
      <c r="Y627" s="6">
        <v>43257.625031631942</v>
      </c>
      <c r="Z627" s="9" t="s">
        <v>2439</v>
      </c>
      <c r="AA627" s="6"/>
    </row>
    <row r="628" spans="1:29" s="9" customFormat="1" x14ac:dyDescent="0.3">
      <c r="A628" s="8">
        <v>627</v>
      </c>
      <c r="B628" s="9">
        <v>201801341</v>
      </c>
      <c r="C628" s="9" t="s">
        <v>2440</v>
      </c>
      <c r="D628" s="9" t="s">
        <v>2441</v>
      </c>
      <c r="E628" s="9">
        <v>598</v>
      </c>
      <c r="F628" s="9" t="s">
        <v>8</v>
      </c>
      <c r="G628" s="6">
        <v>39971</v>
      </c>
      <c r="H628" s="10" t="s">
        <v>52</v>
      </c>
      <c r="I628" s="9" t="s">
        <v>53</v>
      </c>
      <c r="J628" s="6">
        <v>43258.430662615741</v>
      </c>
      <c r="K628" s="7">
        <f t="shared" si="9"/>
        <v>43258</v>
      </c>
      <c r="L628" s="40">
        <v>2231</v>
      </c>
      <c r="M628" s="41"/>
      <c r="N628" s="42" t="s">
        <v>2443</v>
      </c>
      <c r="O628" s="1">
        <v>14</v>
      </c>
      <c r="P628" s="1">
        <v>28</v>
      </c>
      <c r="Q628" s="1"/>
      <c r="R628" s="1"/>
      <c r="S628" s="1"/>
      <c r="T628" s="111">
        <v>1401</v>
      </c>
      <c r="U628" s="103">
        <v>28</v>
      </c>
      <c r="V628" s="103"/>
      <c r="W628" s="103"/>
      <c r="X628" s="103"/>
      <c r="Y628" s="6">
        <v>43258.42104228009</v>
      </c>
      <c r="Z628" s="9" t="s">
        <v>2444</v>
      </c>
      <c r="AA628" s="6">
        <v>43258.627301273147</v>
      </c>
      <c r="AB628" s="9" t="s">
        <v>656</v>
      </c>
      <c r="AC628" s="9" t="s">
        <v>2442</v>
      </c>
    </row>
    <row r="629" spans="1:29" s="9" customFormat="1" x14ac:dyDescent="0.3">
      <c r="A629" s="8">
        <v>628</v>
      </c>
      <c r="B629" s="9">
        <v>201801347</v>
      </c>
      <c r="C629" s="9" t="s">
        <v>2445</v>
      </c>
      <c r="D629" s="9" t="s">
        <v>2446</v>
      </c>
      <c r="E629" s="9">
        <v>507</v>
      </c>
      <c r="F629" s="9" t="s">
        <v>71</v>
      </c>
      <c r="G629" s="6">
        <v>40701</v>
      </c>
      <c r="H629" s="10" t="s">
        <v>9</v>
      </c>
      <c r="I629" s="9" t="s">
        <v>10</v>
      </c>
      <c r="J629" s="6">
        <v>43258.949571215278</v>
      </c>
      <c r="K629" s="7">
        <f t="shared" si="9"/>
        <v>43258</v>
      </c>
      <c r="L629" s="40">
        <v>2273</v>
      </c>
      <c r="M629" s="41"/>
      <c r="N629" s="42" t="s">
        <v>2447</v>
      </c>
      <c r="O629" s="1">
        <v>30</v>
      </c>
      <c r="P629" s="1"/>
      <c r="Q629" s="1"/>
      <c r="R629" s="1"/>
      <c r="S629" s="1"/>
      <c r="T629" s="102">
        <v>30</v>
      </c>
      <c r="U629" s="103"/>
      <c r="V629" s="103"/>
      <c r="W629" s="103"/>
      <c r="X629" s="103"/>
      <c r="Y629" s="6">
        <v>43258.943198842593</v>
      </c>
      <c r="Z629" s="9" t="s">
        <v>2448</v>
      </c>
      <c r="AA629" s="6"/>
    </row>
    <row r="630" spans="1:29" s="9" customFormat="1" x14ac:dyDescent="0.3">
      <c r="A630" s="8">
        <v>629</v>
      </c>
      <c r="B630" s="9">
        <v>201801359</v>
      </c>
      <c r="C630" s="9" t="s">
        <v>2449</v>
      </c>
      <c r="D630" s="9" t="s">
        <v>2450</v>
      </c>
      <c r="E630" s="9">
        <v>499</v>
      </c>
      <c r="F630" s="9" t="s">
        <v>40</v>
      </c>
      <c r="G630" s="6">
        <v>38578</v>
      </c>
      <c r="H630" s="10" t="s">
        <v>52</v>
      </c>
      <c r="I630" s="9" t="s">
        <v>53</v>
      </c>
      <c r="J630" s="6">
        <v>43260.531518634256</v>
      </c>
      <c r="K630" s="7">
        <f t="shared" si="9"/>
        <v>43260</v>
      </c>
      <c r="L630" s="40">
        <v>2031</v>
      </c>
      <c r="M630" s="41" t="s">
        <v>2451</v>
      </c>
      <c r="N630" s="42" t="s">
        <v>2452</v>
      </c>
      <c r="O630" s="1">
        <v>35</v>
      </c>
      <c r="P630" s="1"/>
      <c r="Q630" s="1"/>
      <c r="R630" s="1"/>
      <c r="S630" s="1"/>
      <c r="T630" s="102">
        <v>35</v>
      </c>
      <c r="U630" s="103"/>
      <c r="V630" s="103"/>
      <c r="W630" s="103"/>
      <c r="X630" s="103"/>
      <c r="Y630" s="6">
        <v>43260.533838738425</v>
      </c>
      <c r="Z630" s="9" t="s">
        <v>2453</v>
      </c>
      <c r="AA630" s="6">
        <v>43260.861719826389</v>
      </c>
      <c r="AB630" s="9" t="s">
        <v>399</v>
      </c>
      <c r="AC630" s="9" t="s">
        <v>1228</v>
      </c>
    </row>
    <row r="631" spans="1:29" s="9" customFormat="1" x14ac:dyDescent="0.3">
      <c r="A631" s="8">
        <v>630</v>
      </c>
      <c r="B631" s="9">
        <v>201801360</v>
      </c>
      <c r="C631" s="9" t="s">
        <v>578</v>
      </c>
      <c r="D631" s="9" t="s">
        <v>82</v>
      </c>
      <c r="E631" s="9">
        <v>598</v>
      </c>
      <c r="F631" s="9" t="s">
        <v>8</v>
      </c>
      <c r="G631" s="6">
        <v>43199</v>
      </c>
      <c r="H631" s="10" t="s">
        <v>51</v>
      </c>
      <c r="I631" s="9" t="s">
        <v>51</v>
      </c>
      <c r="J631" s="6">
        <v>43260.647627233797</v>
      </c>
      <c r="K631" s="7">
        <f t="shared" si="9"/>
        <v>43260</v>
      </c>
      <c r="L631" s="40">
        <v>2278</v>
      </c>
      <c r="M631" s="41" t="s">
        <v>2455</v>
      </c>
      <c r="N631" s="42" t="s">
        <v>1479</v>
      </c>
      <c r="O631" s="1">
        <v>28</v>
      </c>
      <c r="P631" s="1"/>
      <c r="Q631" s="1"/>
      <c r="R631" s="1"/>
      <c r="S631" s="1"/>
      <c r="T631" s="102">
        <v>28</v>
      </c>
      <c r="U631" s="103"/>
      <c r="V631" s="103"/>
      <c r="W631" s="103"/>
      <c r="X631" s="103"/>
      <c r="Y631" s="6">
        <v>43260.580634803242</v>
      </c>
      <c r="Z631" s="9" t="s">
        <v>2456</v>
      </c>
      <c r="AA631" s="6">
        <v>43267.737192592591</v>
      </c>
      <c r="AB631" s="9" t="s">
        <v>469</v>
      </c>
      <c r="AC631" s="9" t="s">
        <v>2454</v>
      </c>
    </row>
    <row r="632" spans="1:29" s="9" customFormat="1" x14ac:dyDescent="0.3">
      <c r="A632" s="8">
        <v>631</v>
      </c>
      <c r="B632" s="9">
        <v>201801361</v>
      </c>
      <c r="C632" s="9" t="s">
        <v>2457</v>
      </c>
      <c r="D632" s="9" t="s">
        <v>2294</v>
      </c>
      <c r="E632" s="9" t="s">
        <v>51</v>
      </c>
      <c r="F632" s="9" t="s">
        <v>51</v>
      </c>
      <c r="G632" s="6">
        <v>42722</v>
      </c>
      <c r="H632" s="10" t="s">
        <v>9</v>
      </c>
      <c r="I632" s="9" t="s">
        <v>10</v>
      </c>
      <c r="J632" s="6">
        <v>43268.464570949072</v>
      </c>
      <c r="K632" s="7">
        <f t="shared" si="9"/>
        <v>43268</v>
      </c>
      <c r="L632" s="40" t="s">
        <v>2458</v>
      </c>
      <c r="M632" s="41"/>
      <c r="N632" s="42"/>
      <c r="O632" s="1"/>
      <c r="P632" s="1"/>
      <c r="Q632" s="1"/>
      <c r="R632" s="1"/>
      <c r="S632" s="1"/>
      <c r="T632" s="102"/>
      <c r="U632" s="103"/>
      <c r="V632" s="103"/>
      <c r="W632" s="103"/>
      <c r="X632" s="103"/>
      <c r="Y632" s="6">
        <v>43268.455819791663</v>
      </c>
      <c r="Z632" s="9" t="s">
        <v>2459</v>
      </c>
      <c r="AA632" s="6"/>
    </row>
    <row r="633" spans="1:29" s="9" customFormat="1" x14ac:dyDescent="0.3">
      <c r="A633" s="8">
        <v>632</v>
      </c>
      <c r="B633" s="9">
        <v>201801371</v>
      </c>
      <c r="C633" s="9" t="s">
        <v>2460</v>
      </c>
      <c r="D633" s="9" t="s">
        <v>1378</v>
      </c>
      <c r="E633" s="9">
        <v>123</v>
      </c>
      <c r="F633" s="9" t="s">
        <v>28</v>
      </c>
      <c r="G633" s="6">
        <v>41773</v>
      </c>
      <c r="H633" s="10" t="s">
        <v>3</v>
      </c>
      <c r="I633" s="9" t="s">
        <v>4</v>
      </c>
      <c r="J633" s="6">
        <v>43293.473190625002</v>
      </c>
      <c r="K633" s="7">
        <f t="shared" si="9"/>
        <v>43293</v>
      </c>
      <c r="L633" s="40">
        <v>2034</v>
      </c>
      <c r="M633" s="41"/>
      <c r="N633" s="42" t="s">
        <v>2461</v>
      </c>
      <c r="O633" s="1">
        <v>1</v>
      </c>
      <c r="P633" s="1">
        <v>6</v>
      </c>
      <c r="Q633" s="1"/>
      <c r="R633" s="1"/>
      <c r="S633" s="1"/>
      <c r="T633" s="102">
        <v>1</v>
      </c>
      <c r="U633" s="103">
        <v>6</v>
      </c>
      <c r="V633" s="103"/>
      <c r="W633" s="103"/>
      <c r="X633" s="103"/>
      <c r="Y633" s="6">
        <v>43293.473190625002</v>
      </c>
      <c r="Z633" s="9" t="s">
        <v>2462</v>
      </c>
      <c r="AA633" s="6"/>
    </row>
    <row r="634" spans="1:29" s="9" customFormat="1" x14ac:dyDescent="0.3">
      <c r="A634" s="8">
        <v>633</v>
      </c>
      <c r="B634" s="9">
        <v>201801375</v>
      </c>
      <c r="C634" s="9" t="s">
        <v>220</v>
      </c>
      <c r="D634" s="9" t="s">
        <v>2463</v>
      </c>
      <c r="E634" s="9">
        <v>131</v>
      </c>
      <c r="F634" s="9" t="s">
        <v>24</v>
      </c>
      <c r="G634" s="6">
        <v>37585</v>
      </c>
      <c r="H634" s="10" t="s">
        <v>15</v>
      </c>
      <c r="I634" s="9" t="s">
        <v>16</v>
      </c>
      <c r="J634" s="6">
        <v>43288.649773958336</v>
      </c>
      <c r="K634" s="7">
        <f t="shared" si="9"/>
        <v>43288</v>
      </c>
      <c r="L634" s="40">
        <v>2244</v>
      </c>
      <c r="M634" s="41" t="s">
        <v>2466</v>
      </c>
      <c r="N634" s="42"/>
      <c r="O634" s="1">
        <v>41</v>
      </c>
      <c r="P634" s="1"/>
      <c r="Q634" s="1"/>
      <c r="R634" s="1"/>
      <c r="S634" s="1"/>
      <c r="T634" s="102">
        <v>41</v>
      </c>
      <c r="U634" s="103"/>
      <c r="V634" s="103"/>
      <c r="W634" s="103"/>
      <c r="X634" s="103"/>
      <c r="Y634" s="6">
        <v>43288.647742511574</v>
      </c>
      <c r="Z634" s="9" t="s">
        <v>2467</v>
      </c>
      <c r="AA634" s="6">
        <v>43288.647742511574</v>
      </c>
      <c r="AB634" s="9" t="s">
        <v>2464</v>
      </c>
      <c r="AC634" s="9" t="s">
        <v>2465</v>
      </c>
    </row>
    <row r="635" spans="1:29" s="9" customFormat="1" x14ac:dyDescent="0.3">
      <c r="A635" s="8">
        <v>634</v>
      </c>
      <c r="B635" s="9">
        <v>201801381</v>
      </c>
      <c r="C635" s="9" t="s">
        <v>2468</v>
      </c>
      <c r="D635" s="9" t="s">
        <v>2469</v>
      </c>
      <c r="E635" s="9">
        <v>598</v>
      </c>
      <c r="F635" s="9" t="s">
        <v>8</v>
      </c>
      <c r="G635" s="6" t="s">
        <v>51</v>
      </c>
      <c r="H635" s="10" t="s">
        <v>15</v>
      </c>
      <c r="I635" s="9" t="s">
        <v>16</v>
      </c>
      <c r="J635" s="6">
        <v>43261.785462997686</v>
      </c>
      <c r="K635" s="7">
        <f t="shared" si="9"/>
        <v>43261</v>
      </c>
      <c r="L635" s="40">
        <v>2283</v>
      </c>
      <c r="M635" s="41" t="s">
        <v>2470</v>
      </c>
      <c r="N635" s="42" t="s">
        <v>1479</v>
      </c>
      <c r="O635" s="1">
        <v>28</v>
      </c>
      <c r="P635" s="1"/>
      <c r="Q635" s="1"/>
      <c r="R635" s="1"/>
      <c r="S635" s="1"/>
      <c r="T635" s="102">
        <v>28</v>
      </c>
      <c r="U635" s="103"/>
      <c r="V635" s="103"/>
      <c r="W635" s="103"/>
      <c r="X635" s="103"/>
      <c r="Y635" s="6">
        <v>43261.775918749998</v>
      </c>
      <c r="Z635" s="9" t="s">
        <v>2471</v>
      </c>
      <c r="AA635" s="6"/>
    </row>
    <row r="636" spans="1:29" s="9" customFormat="1" x14ac:dyDescent="0.3">
      <c r="A636" s="8">
        <v>635</v>
      </c>
      <c r="B636" s="9">
        <v>201801385</v>
      </c>
      <c r="C636" s="9" t="s">
        <v>2168</v>
      </c>
      <c r="D636" s="9" t="s">
        <v>2472</v>
      </c>
      <c r="E636" s="9" t="s">
        <v>51</v>
      </c>
      <c r="F636" s="9" t="s">
        <v>51</v>
      </c>
      <c r="G636" s="6">
        <v>39331</v>
      </c>
      <c r="H636" s="10" t="s">
        <v>15</v>
      </c>
      <c r="I636" s="9" t="s">
        <v>16</v>
      </c>
      <c r="J636" s="6">
        <v>43262.517836574072</v>
      </c>
      <c r="K636" s="7">
        <f t="shared" si="9"/>
        <v>43262</v>
      </c>
      <c r="L636" s="40">
        <v>2162</v>
      </c>
      <c r="M636" s="41"/>
      <c r="N636" s="42" t="s">
        <v>2474</v>
      </c>
      <c r="O636" s="1">
        <v>22109</v>
      </c>
      <c r="P636" s="1"/>
      <c r="Q636" s="1"/>
      <c r="R636" s="1"/>
      <c r="S636" s="1"/>
      <c r="T636" s="111">
        <v>221</v>
      </c>
      <c r="U636" s="103"/>
      <c r="V636" s="103"/>
      <c r="W636" s="103"/>
      <c r="X636" s="103"/>
      <c r="Y636" s="6">
        <v>43262.433539351849</v>
      </c>
      <c r="Z636" s="9" t="s">
        <v>2475</v>
      </c>
      <c r="AA636" s="6">
        <v>43262.433539351849</v>
      </c>
      <c r="AB636" s="9" t="s">
        <v>469</v>
      </c>
      <c r="AC636" s="9" t="s">
        <v>2473</v>
      </c>
    </row>
    <row r="637" spans="1:29" s="9" customFormat="1" x14ac:dyDescent="0.3">
      <c r="A637" s="8">
        <v>636</v>
      </c>
      <c r="B637" s="9">
        <v>201801401</v>
      </c>
      <c r="C637" s="9" t="s">
        <v>2476</v>
      </c>
      <c r="D637" s="9" t="s">
        <v>2477</v>
      </c>
      <c r="E637" s="9">
        <v>499</v>
      </c>
      <c r="F637" s="9" t="s">
        <v>40</v>
      </c>
      <c r="G637" s="6">
        <v>40707</v>
      </c>
      <c r="H637" s="10" t="s">
        <v>3</v>
      </c>
      <c r="I637" s="9" t="s">
        <v>4</v>
      </c>
      <c r="J637" s="6">
        <v>43270.46132519676</v>
      </c>
      <c r="K637" s="7">
        <f t="shared" si="9"/>
        <v>43270</v>
      </c>
      <c r="L637" s="40">
        <v>2133</v>
      </c>
      <c r="M637" s="41" t="s">
        <v>2478</v>
      </c>
      <c r="N637" s="42" t="s">
        <v>2479</v>
      </c>
      <c r="O637" s="1">
        <v>1</v>
      </c>
      <c r="P637" s="1">
        <v>31</v>
      </c>
      <c r="Q637" s="1"/>
      <c r="R637" s="1"/>
      <c r="S637" s="1"/>
      <c r="T637" s="102">
        <v>1</v>
      </c>
      <c r="U637" s="103">
        <v>31</v>
      </c>
      <c r="V637" s="103"/>
      <c r="W637" s="103"/>
      <c r="X637" s="103"/>
      <c r="Y637" s="6">
        <v>43270.437183796297</v>
      </c>
      <c r="Z637" s="9" t="s">
        <v>2480</v>
      </c>
      <c r="AA637" s="6"/>
    </row>
    <row r="638" spans="1:29" s="9" customFormat="1" x14ac:dyDescent="0.3">
      <c r="A638" s="8">
        <v>637</v>
      </c>
      <c r="B638" s="9">
        <v>201801406</v>
      </c>
      <c r="C638" s="9" t="s">
        <v>2481</v>
      </c>
      <c r="D638" s="9" t="s">
        <v>540</v>
      </c>
      <c r="E638" s="9">
        <v>204</v>
      </c>
      <c r="F638" s="9" t="s">
        <v>2482</v>
      </c>
      <c r="G638" s="6">
        <v>43082</v>
      </c>
      <c r="H638" s="10" t="s">
        <v>52</v>
      </c>
      <c r="I638" s="9" t="s">
        <v>53</v>
      </c>
      <c r="J638" s="6">
        <v>43264.848867210647</v>
      </c>
      <c r="K638" s="7">
        <f t="shared" si="9"/>
        <v>43264</v>
      </c>
      <c r="L638" s="40">
        <v>2195</v>
      </c>
      <c r="M638" s="41" t="s">
        <v>2483</v>
      </c>
      <c r="N638" s="42" t="s">
        <v>2484</v>
      </c>
      <c r="O638" s="1">
        <v>85</v>
      </c>
      <c r="P638" s="1"/>
      <c r="Q638" s="1"/>
      <c r="R638" s="1"/>
      <c r="S638" s="1"/>
      <c r="T638" s="102">
        <v>85</v>
      </c>
      <c r="U638" s="103"/>
      <c r="V638" s="103"/>
      <c r="W638" s="103"/>
      <c r="X638" s="103"/>
      <c r="Y638" s="6">
        <v>43264.847938657411</v>
      </c>
      <c r="Z638" s="9" t="s">
        <v>2485</v>
      </c>
      <c r="AA638" s="6"/>
    </row>
    <row r="639" spans="1:29" s="9" customFormat="1" x14ac:dyDescent="0.3">
      <c r="A639" s="8">
        <v>638</v>
      </c>
      <c r="B639" s="9">
        <v>201801409</v>
      </c>
      <c r="C639" s="9" t="s">
        <v>2486</v>
      </c>
      <c r="D639" s="9" t="s">
        <v>2294</v>
      </c>
      <c r="E639" s="9">
        <v>598</v>
      </c>
      <c r="F639" s="9" t="s">
        <v>8</v>
      </c>
      <c r="G639" s="6">
        <v>39203</v>
      </c>
      <c r="H639" s="10" t="s">
        <v>9</v>
      </c>
      <c r="I639" s="9" t="s">
        <v>10</v>
      </c>
      <c r="J639" s="6">
        <v>43265.740763043985</v>
      </c>
      <c r="K639" s="7">
        <f t="shared" si="9"/>
        <v>43265</v>
      </c>
      <c r="L639" s="40">
        <v>2063</v>
      </c>
      <c r="M639" s="41"/>
      <c r="N639" s="42" t="s">
        <v>2487</v>
      </c>
      <c r="O639" s="1">
        <v>42</v>
      </c>
      <c r="P639" s="1">
        <v>28</v>
      </c>
      <c r="Q639" s="1"/>
      <c r="R639" s="1"/>
      <c r="S639" s="1"/>
      <c r="T639" s="111">
        <v>4203</v>
      </c>
      <c r="U639" s="103">
        <v>28</v>
      </c>
      <c r="V639" s="103"/>
      <c r="W639" s="103"/>
      <c r="X639" s="103"/>
      <c r="Y639" s="6">
        <v>43265.733049305556</v>
      </c>
      <c r="Z639" s="9" t="s">
        <v>2488</v>
      </c>
      <c r="AA639" s="6">
        <v>43265.820694872687</v>
      </c>
      <c r="AB639" s="9" t="s">
        <v>726</v>
      </c>
      <c r="AC639" s="9" t="s">
        <v>2073</v>
      </c>
    </row>
    <row r="640" spans="1:29" s="9" customFormat="1" x14ac:dyDescent="0.3">
      <c r="A640" s="8">
        <v>639</v>
      </c>
      <c r="B640" s="9">
        <v>201801410</v>
      </c>
      <c r="C640" s="9" t="s">
        <v>2489</v>
      </c>
      <c r="D640" s="9" t="s">
        <v>617</v>
      </c>
      <c r="E640" s="9">
        <v>598</v>
      </c>
      <c r="F640" s="9" t="s">
        <v>8</v>
      </c>
      <c r="G640" s="6">
        <v>42535</v>
      </c>
      <c r="H640" s="10" t="s">
        <v>9</v>
      </c>
      <c r="I640" s="9" t="s">
        <v>10</v>
      </c>
      <c r="J640" s="6">
        <v>43265.789125659721</v>
      </c>
      <c r="K640" s="7">
        <f t="shared" si="9"/>
        <v>43265</v>
      </c>
      <c r="L640" s="40">
        <v>2082</v>
      </c>
      <c r="M640" s="41" t="s">
        <v>2490</v>
      </c>
      <c r="N640" s="42" t="s">
        <v>2491</v>
      </c>
      <c r="O640" s="1">
        <v>27</v>
      </c>
      <c r="P640" s="1">
        <v>21</v>
      </c>
      <c r="Q640" s="1"/>
      <c r="R640" s="1"/>
      <c r="S640" s="1"/>
      <c r="T640" s="102">
        <v>27</v>
      </c>
      <c r="U640" s="103">
        <v>21</v>
      </c>
      <c r="V640" s="103"/>
      <c r="W640" s="103"/>
      <c r="X640" s="103"/>
      <c r="Y640" s="6">
        <v>43265.765645370368</v>
      </c>
      <c r="Z640" s="9" t="s">
        <v>2492</v>
      </c>
      <c r="AA640" s="6"/>
    </row>
    <row r="641" spans="1:29" s="9" customFormat="1" x14ac:dyDescent="0.3">
      <c r="A641" s="8">
        <v>640</v>
      </c>
      <c r="B641" s="9">
        <v>201801416</v>
      </c>
      <c r="C641" s="9" t="s">
        <v>249</v>
      </c>
      <c r="D641" s="9" t="s">
        <v>2493</v>
      </c>
      <c r="E641" s="9">
        <v>499</v>
      </c>
      <c r="F641" s="9" t="s">
        <v>40</v>
      </c>
      <c r="G641" s="6" t="s">
        <v>51</v>
      </c>
      <c r="H641" s="10" t="s">
        <v>15</v>
      </c>
      <c r="I641" s="9" t="s">
        <v>16</v>
      </c>
      <c r="J641" s="6">
        <v>43273.425187499997</v>
      </c>
      <c r="K641" s="7">
        <f t="shared" si="9"/>
        <v>43273</v>
      </c>
      <c r="L641" s="40" t="s">
        <v>814</v>
      </c>
      <c r="M641" s="41"/>
      <c r="N641" s="42"/>
      <c r="O641" s="1"/>
      <c r="P641" s="1"/>
      <c r="Q641" s="1"/>
      <c r="R641" s="1"/>
      <c r="S641" s="1"/>
      <c r="T641" s="102"/>
      <c r="U641" s="103"/>
      <c r="V641" s="103"/>
      <c r="W641" s="103"/>
      <c r="X641" s="103"/>
      <c r="Y641" s="6">
        <v>43273.323104317133</v>
      </c>
      <c r="Z641" s="9" t="s">
        <v>2494</v>
      </c>
      <c r="AA641" s="6"/>
    </row>
    <row r="642" spans="1:29" s="9" customFormat="1" x14ac:dyDescent="0.3">
      <c r="A642" s="8">
        <v>641</v>
      </c>
      <c r="B642" s="9">
        <v>201801417</v>
      </c>
      <c r="C642" s="9" t="s">
        <v>249</v>
      </c>
      <c r="D642" s="9" t="s">
        <v>2495</v>
      </c>
      <c r="E642" s="9">
        <v>499</v>
      </c>
      <c r="F642" s="9" t="s">
        <v>40</v>
      </c>
      <c r="G642" s="6" t="s">
        <v>51</v>
      </c>
      <c r="H642" s="10" t="s">
        <v>51</v>
      </c>
      <c r="I642" s="9" t="s">
        <v>51</v>
      </c>
      <c r="J642" s="6">
        <v>43266.7514415162</v>
      </c>
      <c r="K642" s="7">
        <f t="shared" si="9"/>
        <v>43266</v>
      </c>
      <c r="L642" s="40">
        <v>2056</v>
      </c>
      <c r="M642" s="41"/>
      <c r="N642" s="42" t="s">
        <v>1167</v>
      </c>
      <c r="O642" s="1">
        <v>2</v>
      </c>
      <c r="P642" s="1"/>
      <c r="Q642" s="1"/>
      <c r="R642" s="1"/>
      <c r="S642" s="1"/>
      <c r="T642" s="102">
        <v>2</v>
      </c>
      <c r="U642" s="103"/>
      <c r="V642" s="103"/>
      <c r="W642" s="103"/>
      <c r="X642" s="103"/>
      <c r="Y642" s="6">
        <v>43266.620488159722</v>
      </c>
      <c r="Z642" s="9" t="s">
        <v>2497</v>
      </c>
      <c r="AA642" s="6">
        <v>43266.927289039355</v>
      </c>
      <c r="AB642" s="9" t="s">
        <v>726</v>
      </c>
      <c r="AC642" s="9" t="s">
        <v>2496</v>
      </c>
    </row>
    <row r="643" spans="1:29" s="9" customFormat="1" x14ac:dyDescent="0.3">
      <c r="A643" s="8">
        <v>642</v>
      </c>
      <c r="B643" s="9">
        <v>201801421</v>
      </c>
      <c r="C643" s="9" t="s">
        <v>249</v>
      </c>
      <c r="D643" s="9" t="s">
        <v>2498</v>
      </c>
      <c r="E643" s="9">
        <v>499</v>
      </c>
      <c r="F643" s="9" t="s">
        <v>40</v>
      </c>
      <c r="G643" s="6" t="s">
        <v>51</v>
      </c>
      <c r="H643" s="10" t="s">
        <v>51</v>
      </c>
      <c r="I643" s="9" t="s">
        <v>51</v>
      </c>
      <c r="J643" s="6">
        <v>43266.779696840276</v>
      </c>
      <c r="K643" s="7">
        <f t="shared" ref="K643:K706" si="10">ROUNDDOWN(J643,0)</f>
        <v>43266</v>
      </c>
      <c r="L643" s="40">
        <v>2056</v>
      </c>
      <c r="M643" s="41"/>
      <c r="N643" s="42" t="s">
        <v>1167</v>
      </c>
      <c r="O643" s="1">
        <v>2</v>
      </c>
      <c r="P643" s="1"/>
      <c r="Q643" s="1"/>
      <c r="R643" s="1"/>
      <c r="S643" s="1"/>
      <c r="T643" s="102">
        <v>2</v>
      </c>
      <c r="U643" s="103"/>
      <c r="V643" s="103"/>
      <c r="W643" s="103"/>
      <c r="X643" s="103"/>
      <c r="Y643" s="6">
        <v>43266.728064618059</v>
      </c>
      <c r="Z643" s="9" t="s">
        <v>2499</v>
      </c>
      <c r="AA643" s="6">
        <v>43266.937161192131</v>
      </c>
      <c r="AB643" s="9" t="s">
        <v>726</v>
      </c>
      <c r="AC643" s="9" t="s">
        <v>2496</v>
      </c>
    </row>
    <row r="644" spans="1:29" s="9" customFormat="1" x14ac:dyDescent="0.3">
      <c r="A644" s="8">
        <v>643</v>
      </c>
      <c r="B644" s="9">
        <v>201801423</v>
      </c>
      <c r="C644" s="9" t="s">
        <v>2500</v>
      </c>
      <c r="D644" s="9" t="s">
        <v>2501</v>
      </c>
      <c r="E644" s="9">
        <v>98</v>
      </c>
      <c r="F644" s="9" t="s">
        <v>2502</v>
      </c>
      <c r="G644" s="6">
        <v>39248</v>
      </c>
      <c r="H644" s="10" t="s">
        <v>52</v>
      </c>
      <c r="I644" s="9" t="s">
        <v>53</v>
      </c>
      <c r="J644" s="6">
        <v>43266.616570752318</v>
      </c>
      <c r="K644" s="7">
        <f t="shared" si="10"/>
        <v>43266</v>
      </c>
      <c r="L644" s="40">
        <v>2036</v>
      </c>
      <c r="M644" s="41"/>
      <c r="N644" s="42" t="s">
        <v>2503</v>
      </c>
      <c r="O644" s="1">
        <v>6</v>
      </c>
      <c r="P644" s="1"/>
      <c r="Q644" s="1"/>
      <c r="R644" s="1"/>
      <c r="S644" s="1"/>
      <c r="T644" s="102">
        <v>6</v>
      </c>
      <c r="U644" s="103"/>
      <c r="V644" s="103"/>
      <c r="W644" s="103"/>
      <c r="X644" s="103"/>
      <c r="Y644" s="6">
        <v>43266.592228553243</v>
      </c>
      <c r="Z644" s="9" t="s">
        <v>2504</v>
      </c>
      <c r="AA644" s="6">
        <v>43266.592228553243</v>
      </c>
      <c r="AB644" s="9" t="s">
        <v>262</v>
      </c>
      <c r="AC644" s="9" t="s">
        <v>1334</v>
      </c>
    </row>
    <row r="645" spans="1:29" s="9" customFormat="1" x14ac:dyDescent="0.3">
      <c r="A645" s="8">
        <v>644</v>
      </c>
      <c r="B645" s="9">
        <v>201801424</v>
      </c>
      <c r="C645" s="9" t="s">
        <v>2505</v>
      </c>
      <c r="D645" s="9" t="s">
        <v>2506</v>
      </c>
      <c r="E645" s="9">
        <v>130</v>
      </c>
      <c r="F645" s="9" t="s">
        <v>36</v>
      </c>
      <c r="G645" s="6">
        <v>39539</v>
      </c>
      <c r="H645" s="10" t="s">
        <v>15</v>
      </c>
      <c r="I645" s="9" t="s">
        <v>16</v>
      </c>
      <c r="J645" s="6">
        <v>43273.633283645831</v>
      </c>
      <c r="K645" s="7">
        <f t="shared" si="10"/>
        <v>43273</v>
      </c>
      <c r="L645" s="40">
        <v>2240</v>
      </c>
      <c r="M645" s="41" t="s">
        <v>401</v>
      </c>
      <c r="N645" s="42" t="s">
        <v>2507</v>
      </c>
      <c r="O645" s="1">
        <v>17</v>
      </c>
      <c r="P645" s="1"/>
      <c r="Q645" s="1"/>
      <c r="R645" s="1"/>
      <c r="S645" s="1"/>
      <c r="T645" s="102">
        <v>17</v>
      </c>
      <c r="U645" s="103"/>
      <c r="V645" s="103"/>
      <c r="W645" s="103"/>
      <c r="X645" s="103"/>
      <c r="Y645" s="6">
        <v>43273.602816782404</v>
      </c>
      <c r="Z645" s="9" t="s">
        <v>2508</v>
      </c>
      <c r="AA645" s="6"/>
    </row>
    <row r="646" spans="1:29" s="9" customFormat="1" x14ac:dyDescent="0.3">
      <c r="A646" s="8">
        <v>645</v>
      </c>
      <c r="B646" s="9">
        <v>201801426</v>
      </c>
      <c r="C646" s="9" t="s">
        <v>1365</v>
      </c>
      <c r="D646" s="9" t="s">
        <v>2509</v>
      </c>
      <c r="E646" s="9">
        <v>130</v>
      </c>
      <c r="F646" s="9" t="s">
        <v>36</v>
      </c>
      <c r="G646" s="6">
        <v>42415</v>
      </c>
      <c r="H646" s="10" t="s">
        <v>9</v>
      </c>
      <c r="I646" s="9" t="s">
        <v>10</v>
      </c>
      <c r="J646" s="6">
        <v>43269.458036342592</v>
      </c>
      <c r="K646" s="7">
        <f t="shared" si="10"/>
        <v>43269</v>
      </c>
      <c r="L646" s="40" t="s">
        <v>2458</v>
      </c>
      <c r="M646" s="41"/>
      <c r="N646" s="42"/>
      <c r="O646" s="1"/>
      <c r="P646" s="1"/>
      <c r="Q646" s="1"/>
      <c r="R646" s="1"/>
      <c r="S646" s="1"/>
      <c r="T646" s="102"/>
      <c r="U646" s="103"/>
      <c r="V646" s="103"/>
      <c r="W646" s="103"/>
      <c r="X646" s="103"/>
      <c r="Y646" s="6">
        <v>43269.458036342592</v>
      </c>
      <c r="Z646" s="9" t="s">
        <v>2510</v>
      </c>
      <c r="AA646" s="6"/>
    </row>
    <row r="647" spans="1:29" s="9" customFormat="1" x14ac:dyDescent="0.3">
      <c r="A647" s="8">
        <v>646</v>
      </c>
      <c r="B647" s="9">
        <v>201801432</v>
      </c>
      <c r="C647" s="9" t="s">
        <v>2511</v>
      </c>
      <c r="D647" s="9" t="s">
        <v>1032</v>
      </c>
      <c r="E647" s="9">
        <v>499</v>
      </c>
      <c r="F647" s="9" t="s">
        <v>40</v>
      </c>
      <c r="G647" s="6">
        <v>42384</v>
      </c>
      <c r="H647" s="10" t="s">
        <v>9</v>
      </c>
      <c r="I647" s="9" t="s">
        <v>10</v>
      </c>
      <c r="J647" s="6">
        <v>43283.437043865742</v>
      </c>
      <c r="K647" s="7">
        <f t="shared" si="10"/>
        <v>43283</v>
      </c>
      <c r="L647" s="40" t="s">
        <v>2458</v>
      </c>
      <c r="M647" s="41"/>
      <c r="N647" s="42"/>
      <c r="O647" s="1"/>
      <c r="P647" s="1"/>
      <c r="Q647" s="1"/>
      <c r="R647" s="1"/>
      <c r="S647" s="1"/>
      <c r="T647" s="102"/>
      <c r="U647" s="103"/>
      <c r="V647" s="103"/>
      <c r="W647" s="103"/>
      <c r="X647" s="103"/>
      <c r="Y647" s="6">
        <v>43283.424583252316</v>
      </c>
      <c r="Z647" s="9" t="s">
        <v>2512</v>
      </c>
      <c r="AA647" s="6"/>
    </row>
    <row r="648" spans="1:29" s="9" customFormat="1" x14ac:dyDescent="0.3">
      <c r="A648" s="8">
        <v>647</v>
      </c>
      <c r="B648" s="9">
        <v>201801438</v>
      </c>
      <c r="C648" s="9" t="s">
        <v>2513</v>
      </c>
      <c r="D648" s="9" t="s">
        <v>122</v>
      </c>
      <c r="E648" s="9">
        <v>499</v>
      </c>
      <c r="F648" s="9" t="s">
        <v>40</v>
      </c>
      <c r="G648" s="6">
        <v>41640</v>
      </c>
      <c r="H648" s="10" t="s">
        <v>15</v>
      </c>
      <c r="I648" s="9" t="s">
        <v>16</v>
      </c>
      <c r="J648" s="6">
        <v>43283.485178819443</v>
      </c>
      <c r="K648" s="7">
        <f t="shared" si="10"/>
        <v>43283</v>
      </c>
      <c r="L648" s="40" t="s">
        <v>814</v>
      </c>
      <c r="M648" s="41"/>
      <c r="N648" s="42"/>
      <c r="O648" s="1"/>
      <c r="P648" s="1"/>
      <c r="Q648" s="1"/>
      <c r="R648" s="1"/>
      <c r="S648" s="1"/>
      <c r="T648" s="102"/>
      <c r="U648" s="103"/>
      <c r="V648" s="103"/>
      <c r="W648" s="103"/>
      <c r="X648" s="103"/>
      <c r="Y648" s="6">
        <v>43283.441693321758</v>
      </c>
      <c r="Z648" s="9" t="s">
        <v>2514</v>
      </c>
      <c r="AA648" s="6"/>
    </row>
    <row r="649" spans="1:29" s="9" customFormat="1" x14ac:dyDescent="0.3">
      <c r="A649" s="8">
        <v>648</v>
      </c>
      <c r="B649" s="9">
        <v>201801444</v>
      </c>
      <c r="C649" s="9" t="s">
        <v>2515</v>
      </c>
      <c r="D649" s="9" t="s">
        <v>2516</v>
      </c>
      <c r="E649" s="9">
        <v>119</v>
      </c>
      <c r="F649" s="9" t="s">
        <v>2</v>
      </c>
      <c r="G649" s="6">
        <v>42917</v>
      </c>
      <c r="H649" s="10" t="s">
        <v>9</v>
      </c>
      <c r="I649" s="9" t="s">
        <v>10</v>
      </c>
      <c r="J649" s="6">
        <v>43267.8364693287</v>
      </c>
      <c r="K649" s="7">
        <f t="shared" si="10"/>
        <v>43267</v>
      </c>
      <c r="L649" s="40">
        <v>2043</v>
      </c>
      <c r="M649" s="41" t="s">
        <v>2518</v>
      </c>
      <c r="N649" s="42" t="s">
        <v>1167</v>
      </c>
      <c r="O649" s="1">
        <v>2</v>
      </c>
      <c r="P649" s="1"/>
      <c r="Q649" s="1"/>
      <c r="R649" s="1"/>
      <c r="S649" s="1"/>
      <c r="T649" s="102">
        <v>2</v>
      </c>
      <c r="U649" s="103"/>
      <c r="V649" s="103"/>
      <c r="W649" s="103"/>
      <c r="X649" s="103"/>
      <c r="Y649" s="6">
        <v>43267.833695370369</v>
      </c>
      <c r="Z649" s="9" t="s">
        <v>2519</v>
      </c>
      <c r="AA649" s="6">
        <v>43268.850646562503</v>
      </c>
      <c r="AB649" s="9" t="s">
        <v>57</v>
      </c>
      <c r="AC649" s="9" t="s">
        <v>2517</v>
      </c>
    </row>
    <row r="650" spans="1:29" s="9" customFormat="1" x14ac:dyDescent="0.3">
      <c r="A650" s="8">
        <v>649</v>
      </c>
      <c r="B650" s="9">
        <v>201801445</v>
      </c>
      <c r="C650" s="9" t="s">
        <v>2520</v>
      </c>
      <c r="D650" s="9" t="s">
        <v>2521</v>
      </c>
      <c r="E650" s="9">
        <v>598</v>
      </c>
      <c r="F650" s="9" t="s">
        <v>8</v>
      </c>
      <c r="G650" s="6">
        <v>43206</v>
      </c>
      <c r="H650" s="10" t="s">
        <v>52</v>
      </c>
      <c r="I650" s="9" t="s">
        <v>53</v>
      </c>
      <c r="J650" s="6">
        <v>43267.872148113427</v>
      </c>
      <c r="K650" s="7">
        <f t="shared" si="10"/>
        <v>43267</v>
      </c>
      <c r="L650" s="40">
        <v>2279</v>
      </c>
      <c r="M650" s="41"/>
      <c r="N650" s="42" t="s">
        <v>2523</v>
      </c>
      <c r="O650" s="1">
        <v>3</v>
      </c>
      <c r="P650" s="1">
        <v>21</v>
      </c>
      <c r="Q650" s="1">
        <v>42</v>
      </c>
      <c r="R650" s="1"/>
      <c r="S650" s="1"/>
      <c r="T650" s="102">
        <v>3</v>
      </c>
      <c r="U650" s="103">
        <v>21</v>
      </c>
      <c r="V650" s="103">
        <v>42</v>
      </c>
      <c r="W650" s="103"/>
      <c r="X650" s="103"/>
      <c r="Y650" s="6">
        <v>43267.851379780092</v>
      </c>
      <c r="Z650" s="9" t="s">
        <v>2524</v>
      </c>
      <c r="AA650" s="6">
        <v>43267.948128275464</v>
      </c>
      <c r="AB650" s="9" t="s">
        <v>656</v>
      </c>
      <c r="AC650" s="9" t="s">
        <v>2522</v>
      </c>
    </row>
    <row r="651" spans="1:29" s="9" customFormat="1" x14ac:dyDescent="0.3">
      <c r="A651" s="8">
        <v>650</v>
      </c>
      <c r="B651" s="9">
        <v>201801448</v>
      </c>
      <c r="C651" s="9" t="s">
        <v>2525</v>
      </c>
      <c r="D651" s="9" t="s">
        <v>2526</v>
      </c>
      <c r="E651" s="9">
        <v>312</v>
      </c>
      <c r="F651" s="9" t="s">
        <v>1541</v>
      </c>
      <c r="G651" s="6">
        <v>41077</v>
      </c>
      <c r="H651" s="10" t="s">
        <v>15</v>
      </c>
      <c r="I651" s="9" t="s">
        <v>16</v>
      </c>
      <c r="J651" s="6">
        <v>43268.454874768518</v>
      </c>
      <c r="K651" s="7">
        <f t="shared" si="10"/>
        <v>43268</v>
      </c>
      <c r="L651" s="40">
        <v>2046</v>
      </c>
      <c r="M651" s="41"/>
      <c r="N651" s="42" t="s">
        <v>2527</v>
      </c>
      <c r="O651" s="1">
        <v>2515</v>
      </c>
      <c r="P651" s="1"/>
      <c r="Q651" s="1"/>
      <c r="R651" s="1"/>
      <c r="S651" s="1"/>
      <c r="T651" s="111">
        <v>25</v>
      </c>
      <c r="U651" s="103"/>
      <c r="V651" s="103"/>
      <c r="W651" s="103"/>
      <c r="X651" s="103"/>
      <c r="Y651" s="6">
        <v>43268.114269479163</v>
      </c>
      <c r="Z651" s="9" t="s">
        <v>2528</v>
      </c>
      <c r="AA651" s="6"/>
    </row>
    <row r="652" spans="1:29" s="9" customFormat="1" x14ac:dyDescent="0.3">
      <c r="A652" s="8">
        <v>651</v>
      </c>
      <c r="B652" s="9">
        <v>201801450</v>
      </c>
      <c r="C652" s="9" t="s">
        <v>2529</v>
      </c>
      <c r="D652" s="9" t="s">
        <v>2530</v>
      </c>
      <c r="E652" s="9">
        <v>499</v>
      </c>
      <c r="F652" s="9" t="s">
        <v>40</v>
      </c>
      <c r="G652" s="6">
        <v>37607</v>
      </c>
      <c r="H652" s="10" t="s">
        <v>52</v>
      </c>
      <c r="I652" s="9" t="s">
        <v>53</v>
      </c>
      <c r="J652" s="6">
        <v>43268.483843946757</v>
      </c>
      <c r="K652" s="7">
        <f t="shared" si="10"/>
        <v>43268</v>
      </c>
      <c r="L652" s="40">
        <v>2285</v>
      </c>
      <c r="M652" s="41"/>
      <c r="N652" s="42" t="s">
        <v>2531</v>
      </c>
      <c r="O652" s="1">
        <v>1</v>
      </c>
      <c r="P652" s="1">
        <v>2</v>
      </c>
      <c r="Q652" s="1"/>
      <c r="R652" s="1"/>
      <c r="S652" s="1"/>
      <c r="T652" s="102">
        <v>1</v>
      </c>
      <c r="U652" s="103">
        <v>2</v>
      </c>
      <c r="V652" s="103"/>
      <c r="W652" s="103"/>
      <c r="X652" s="103"/>
      <c r="Y652" s="6">
        <v>43268.450504826389</v>
      </c>
      <c r="Z652" s="9" t="s">
        <v>2532</v>
      </c>
      <c r="AA652" s="6"/>
    </row>
    <row r="653" spans="1:29" s="9" customFormat="1" x14ac:dyDescent="0.3">
      <c r="A653" s="8">
        <v>652</v>
      </c>
      <c r="B653" s="9">
        <v>201801453</v>
      </c>
      <c r="C653" s="9" t="s">
        <v>2533</v>
      </c>
      <c r="D653" s="9" t="s">
        <v>2534</v>
      </c>
      <c r="E653" s="9">
        <v>128</v>
      </c>
      <c r="F653" s="9" t="s">
        <v>242</v>
      </c>
      <c r="G653" s="6">
        <v>41442</v>
      </c>
      <c r="H653" s="10" t="s">
        <v>15</v>
      </c>
      <c r="I653" s="9" t="s">
        <v>16</v>
      </c>
      <c r="J653" s="6">
        <v>43278.474060069442</v>
      </c>
      <c r="K653" s="7">
        <f t="shared" si="10"/>
        <v>43278</v>
      </c>
      <c r="L653" s="40">
        <v>2082</v>
      </c>
      <c r="M653" s="41" t="s">
        <v>2535</v>
      </c>
      <c r="N653" s="42" t="s">
        <v>2536</v>
      </c>
      <c r="O653" s="1">
        <v>1</v>
      </c>
      <c r="P653" s="1"/>
      <c r="Q653" s="1"/>
      <c r="R653" s="1"/>
      <c r="S653" s="1"/>
      <c r="T653" s="102">
        <v>1</v>
      </c>
      <c r="U653" s="103"/>
      <c r="V653" s="103"/>
      <c r="W653" s="103"/>
      <c r="X653" s="103"/>
      <c r="Y653" s="6">
        <v>43278.423149421295</v>
      </c>
      <c r="Z653" s="9" t="s">
        <v>2537</v>
      </c>
      <c r="AA653" s="6">
        <v>43278.789575462964</v>
      </c>
      <c r="AB653" s="9" t="s">
        <v>726</v>
      </c>
      <c r="AC653" s="9" t="s">
        <v>394</v>
      </c>
    </row>
    <row r="654" spans="1:29" s="9" customFormat="1" x14ac:dyDescent="0.3">
      <c r="A654" s="8">
        <v>653</v>
      </c>
      <c r="B654" s="9">
        <v>201801456</v>
      </c>
      <c r="C654" s="9" t="s">
        <v>2538</v>
      </c>
      <c r="D654" s="9" t="s">
        <v>2539</v>
      </c>
      <c r="E654" s="9">
        <v>598</v>
      </c>
      <c r="F654" s="9" t="s">
        <v>8</v>
      </c>
      <c r="G654" s="6">
        <v>43237</v>
      </c>
      <c r="H654" s="10" t="s">
        <v>52</v>
      </c>
      <c r="I654" s="9" t="s">
        <v>53</v>
      </c>
      <c r="J654" s="6">
        <v>43268.55466021991</v>
      </c>
      <c r="K654" s="7">
        <f t="shared" si="10"/>
        <v>43268</v>
      </c>
      <c r="L654" s="40">
        <v>2283</v>
      </c>
      <c r="M654" s="41" t="s">
        <v>2540</v>
      </c>
      <c r="N654" s="42" t="s">
        <v>2541</v>
      </c>
      <c r="O654" s="1">
        <v>28</v>
      </c>
      <c r="P654" s="1"/>
      <c r="Q654" s="1"/>
      <c r="R654" s="1"/>
      <c r="S654" s="1"/>
      <c r="T654" s="102">
        <v>28</v>
      </c>
      <c r="U654" s="103"/>
      <c r="V654" s="103"/>
      <c r="W654" s="103"/>
      <c r="X654" s="103"/>
      <c r="Y654" s="6">
        <v>43268.521893252313</v>
      </c>
      <c r="Z654" s="9" t="s">
        <v>2542</v>
      </c>
      <c r="AA654" s="6"/>
    </row>
    <row r="655" spans="1:29" s="9" customFormat="1" x14ac:dyDescent="0.3">
      <c r="A655" s="8">
        <v>654</v>
      </c>
      <c r="B655" s="9">
        <v>201801465</v>
      </c>
      <c r="C655" s="9" t="s">
        <v>2543</v>
      </c>
      <c r="D655" s="9" t="s">
        <v>1200</v>
      </c>
      <c r="E655" s="9">
        <v>499</v>
      </c>
      <c r="F655" s="9" t="s">
        <v>40</v>
      </c>
      <c r="G655" s="6">
        <v>39457</v>
      </c>
      <c r="H655" s="10" t="s">
        <v>15</v>
      </c>
      <c r="I655" s="9" t="s">
        <v>16</v>
      </c>
      <c r="J655" s="6">
        <v>43269.478980011576</v>
      </c>
      <c r="K655" s="7">
        <f t="shared" si="10"/>
        <v>43269</v>
      </c>
      <c r="L655" s="40">
        <v>2092</v>
      </c>
      <c r="M655" s="41" t="s">
        <v>2544</v>
      </c>
      <c r="N655" s="42" t="s">
        <v>2545</v>
      </c>
      <c r="O655" s="1">
        <v>9</v>
      </c>
      <c r="P655" s="1"/>
      <c r="Q655" s="1"/>
      <c r="R655" s="1"/>
      <c r="S655" s="1"/>
      <c r="T655" s="102">
        <v>9</v>
      </c>
      <c r="U655" s="103"/>
      <c r="V655" s="103"/>
      <c r="W655" s="103"/>
      <c r="X655" s="103"/>
      <c r="Y655" s="6">
        <v>43269.461484259256</v>
      </c>
      <c r="Z655" s="9" t="s">
        <v>2546</v>
      </c>
      <c r="AA655" s="6"/>
    </row>
    <row r="656" spans="1:29" s="9" customFormat="1" x14ac:dyDescent="0.3">
      <c r="A656" s="8">
        <v>655</v>
      </c>
      <c r="B656" s="9">
        <v>201801471</v>
      </c>
      <c r="C656" s="9" t="s">
        <v>2124</v>
      </c>
      <c r="D656" s="9" t="s">
        <v>2547</v>
      </c>
      <c r="E656" s="9">
        <v>598</v>
      </c>
      <c r="F656" s="9" t="s">
        <v>8</v>
      </c>
      <c r="G656" s="6" t="s">
        <v>51</v>
      </c>
      <c r="H656" s="10" t="s">
        <v>15</v>
      </c>
      <c r="I656" s="9" t="s">
        <v>16</v>
      </c>
      <c r="J656" s="6">
        <v>43269.628675081018</v>
      </c>
      <c r="K656" s="7">
        <f t="shared" si="10"/>
        <v>43269</v>
      </c>
      <c r="L656" s="40">
        <v>2184</v>
      </c>
      <c r="M656" s="41"/>
      <c r="N656" s="42" t="s">
        <v>2548</v>
      </c>
      <c r="O656" s="1">
        <v>23</v>
      </c>
      <c r="P656" s="1"/>
      <c r="Q656" s="1"/>
      <c r="R656" s="1"/>
      <c r="S656" s="1"/>
      <c r="T656" s="102">
        <v>23</v>
      </c>
      <c r="U656" s="103"/>
      <c r="V656" s="103"/>
      <c r="W656" s="103"/>
      <c r="X656" s="103"/>
      <c r="Y656" s="6">
        <v>43269.589917557867</v>
      </c>
      <c r="Z656" s="9" t="s">
        <v>2549</v>
      </c>
      <c r="AA656" s="6"/>
    </row>
    <row r="657" spans="1:29" s="9" customFormat="1" x14ac:dyDescent="0.3">
      <c r="A657" s="8">
        <v>656</v>
      </c>
      <c r="B657" s="9">
        <v>201801480</v>
      </c>
      <c r="C657" s="9" t="s">
        <v>2550</v>
      </c>
      <c r="D657" s="9" t="s">
        <v>2551</v>
      </c>
      <c r="E657" s="9">
        <v>598</v>
      </c>
      <c r="F657" s="9" t="s">
        <v>8</v>
      </c>
      <c r="G657" s="6">
        <v>43208</v>
      </c>
      <c r="H657" s="10" t="s">
        <v>51</v>
      </c>
      <c r="I657" s="9" t="s">
        <v>51</v>
      </c>
      <c r="J657" s="6">
        <v>43270.810122569441</v>
      </c>
      <c r="K657" s="7">
        <f t="shared" si="10"/>
        <v>43270</v>
      </c>
      <c r="L657" s="40">
        <v>2053</v>
      </c>
      <c r="M657" s="41"/>
      <c r="N657" s="42" t="s">
        <v>2552</v>
      </c>
      <c r="O657" s="1">
        <v>2</v>
      </c>
      <c r="P657" s="1">
        <v>28</v>
      </c>
      <c r="Q657" s="1"/>
      <c r="R657" s="1"/>
      <c r="S657" s="1"/>
      <c r="T657" s="102">
        <v>2</v>
      </c>
      <c r="U657" s="103">
        <v>28</v>
      </c>
      <c r="V657" s="103"/>
      <c r="W657" s="103"/>
      <c r="X657" s="103"/>
      <c r="Y657" s="6">
        <v>43270.311743749997</v>
      </c>
      <c r="Z657" s="9" t="s">
        <v>2553</v>
      </c>
      <c r="AA657" s="6"/>
    </row>
    <row r="658" spans="1:29" s="9" customFormat="1" x14ac:dyDescent="0.3">
      <c r="A658" s="8">
        <v>657</v>
      </c>
      <c r="B658" s="9">
        <v>201801486</v>
      </c>
      <c r="C658" s="9" t="s">
        <v>2554</v>
      </c>
      <c r="D658" s="9" t="s">
        <v>231</v>
      </c>
      <c r="E658" s="9">
        <v>131</v>
      </c>
      <c r="F658" s="9" t="s">
        <v>24</v>
      </c>
      <c r="G658" s="6">
        <v>40179</v>
      </c>
      <c r="H658" s="10" t="s">
        <v>15</v>
      </c>
      <c r="I658" s="9" t="s">
        <v>16</v>
      </c>
      <c r="J658" s="6">
        <v>43276.473251539355</v>
      </c>
      <c r="K658" s="7">
        <f t="shared" si="10"/>
        <v>43276</v>
      </c>
      <c r="L658" s="40">
        <v>2186</v>
      </c>
      <c r="M658" s="41" t="s">
        <v>2555</v>
      </c>
      <c r="N658" s="42" t="s">
        <v>2556</v>
      </c>
      <c r="O658" s="1">
        <v>23</v>
      </c>
      <c r="P658" s="1"/>
      <c r="Q658" s="1"/>
      <c r="R658" s="1"/>
      <c r="S658" s="1"/>
      <c r="T658" s="102">
        <v>23</v>
      </c>
      <c r="U658" s="103"/>
      <c r="V658" s="103"/>
      <c r="W658" s="103"/>
      <c r="X658" s="103"/>
      <c r="Y658" s="6">
        <v>43276.473251539355</v>
      </c>
      <c r="Z658" s="9" t="s">
        <v>2557</v>
      </c>
      <c r="AA658" s="6"/>
    </row>
    <row r="659" spans="1:29" s="9" customFormat="1" x14ac:dyDescent="0.3">
      <c r="A659" s="8">
        <v>658</v>
      </c>
      <c r="B659" s="9">
        <v>201801492</v>
      </c>
      <c r="C659" s="9" t="s">
        <v>2558</v>
      </c>
      <c r="D659" s="9" t="s">
        <v>2559</v>
      </c>
      <c r="E659" s="9">
        <v>505</v>
      </c>
      <c r="F659" s="9" t="s">
        <v>1225</v>
      </c>
      <c r="G659" s="6">
        <v>42856</v>
      </c>
      <c r="H659" s="10" t="s">
        <v>15</v>
      </c>
      <c r="I659" s="9" t="s">
        <v>16</v>
      </c>
      <c r="J659" s="6">
        <v>43270.762622488422</v>
      </c>
      <c r="K659" s="7">
        <f t="shared" si="10"/>
        <v>43270</v>
      </c>
      <c r="L659" s="40">
        <v>2267</v>
      </c>
      <c r="M659" s="41"/>
      <c r="N659" s="42" t="s">
        <v>2560</v>
      </c>
      <c r="O659" s="1">
        <v>21</v>
      </c>
      <c r="P659" s="1"/>
      <c r="Q659" s="1"/>
      <c r="R659" s="1"/>
      <c r="S659" s="1"/>
      <c r="T659" s="102">
        <v>21</v>
      </c>
      <c r="U659" s="103"/>
      <c r="V659" s="103"/>
      <c r="W659" s="103"/>
      <c r="X659" s="103"/>
      <c r="Y659" s="6">
        <v>43270.726543750003</v>
      </c>
      <c r="Z659" s="9" t="s">
        <v>2561</v>
      </c>
      <c r="AA659" s="6"/>
    </row>
    <row r="660" spans="1:29" s="9" customFormat="1" x14ac:dyDescent="0.3">
      <c r="A660" s="8">
        <v>659</v>
      </c>
      <c r="B660" s="9">
        <v>201801495</v>
      </c>
      <c r="C660" s="9" t="s">
        <v>2562</v>
      </c>
      <c r="D660" s="9" t="s">
        <v>2563</v>
      </c>
      <c r="E660" s="9">
        <v>130</v>
      </c>
      <c r="F660" s="9" t="s">
        <v>36</v>
      </c>
      <c r="G660" s="6">
        <v>38041</v>
      </c>
      <c r="H660" s="10" t="s">
        <v>52</v>
      </c>
      <c r="I660" s="9" t="s">
        <v>53</v>
      </c>
      <c r="J660" s="6">
        <v>43338.706782604168</v>
      </c>
      <c r="K660" s="7">
        <f t="shared" si="10"/>
        <v>43338</v>
      </c>
      <c r="L660" s="40">
        <v>2031</v>
      </c>
      <c r="M660" s="41"/>
      <c r="N660" s="42" t="s">
        <v>2564</v>
      </c>
      <c r="O660" s="1">
        <v>5</v>
      </c>
      <c r="P660" s="1">
        <v>16</v>
      </c>
      <c r="Q660" s="1"/>
      <c r="R660" s="1"/>
      <c r="S660" s="1"/>
      <c r="T660" s="102">
        <v>5</v>
      </c>
      <c r="U660" s="112">
        <v>1601</v>
      </c>
      <c r="V660" s="103"/>
      <c r="W660" s="103"/>
      <c r="X660" s="103"/>
      <c r="Y660" s="6">
        <v>43338.056330520834</v>
      </c>
      <c r="Z660" s="9" t="s">
        <v>2565</v>
      </c>
      <c r="AA660" s="6"/>
    </row>
    <row r="661" spans="1:29" s="9" customFormat="1" x14ac:dyDescent="0.3">
      <c r="A661" s="8">
        <v>660</v>
      </c>
      <c r="B661" s="9">
        <v>201801496</v>
      </c>
      <c r="C661" s="9" t="s">
        <v>2566</v>
      </c>
      <c r="D661" s="9" t="s">
        <v>1032</v>
      </c>
      <c r="E661" s="9">
        <v>499</v>
      </c>
      <c r="F661" s="9" t="s">
        <v>40</v>
      </c>
      <c r="G661" s="6">
        <v>39457</v>
      </c>
      <c r="H661" s="10" t="s">
        <v>9</v>
      </c>
      <c r="I661" s="9" t="s">
        <v>10</v>
      </c>
      <c r="J661" s="6">
        <v>43271.432432291665</v>
      </c>
      <c r="K661" s="7">
        <f t="shared" si="10"/>
        <v>43271</v>
      </c>
      <c r="L661" s="40">
        <v>2085</v>
      </c>
      <c r="M661" s="41" t="s">
        <v>2567</v>
      </c>
      <c r="N661" s="42" t="s">
        <v>2568</v>
      </c>
      <c r="O661" s="1">
        <v>21</v>
      </c>
      <c r="P661" s="1"/>
      <c r="Q661" s="1"/>
      <c r="R661" s="1"/>
      <c r="S661" s="1"/>
      <c r="T661" s="102">
        <v>21</v>
      </c>
      <c r="U661" s="103"/>
      <c r="V661" s="103"/>
      <c r="W661" s="103"/>
      <c r="X661" s="103"/>
      <c r="Y661" s="6">
        <v>43271.42212314815</v>
      </c>
      <c r="Z661" s="9" t="s">
        <v>2569</v>
      </c>
      <c r="AA661" s="6"/>
    </row>
    <row r="662" spans="1:29" s="9" customFormat="1" x14ac:dyDescent="0.3">
      <c r="A662" s="8">
        <v>661</v>
      </c>
      <c r="B662" s="9">
        <v>201801498</v>
      </c>
      <c r="C662" s="9" t="s">
        <v>2570</v>
      </c>
      <c r="D662" s="9" t="s">
        <v>1623</v>
      </c>
      <c r="E662" s="9">
        <v>499</v>
      </c>
      <c r="F662" s="9" t="s">
        <v>40</v>
      </c>
      <c r="G662" s="6">
        <v>43089</v>
      </c>
      <c r="H662" s="10" t="s">
        <v>9</v>
      </c>
      <c r="I662" s="9" t="s">
        <v>10</v>
      </c>
      <c r="J662" s="6">
        <v>43274.485600462962</v>
      </c>
      <c r="K662" s="7">
        <f t="shared" si="10"/>
        <v>43274</v>
      </c>
      <c r="L662" s="40" t="s">
        <v>2458</v>
      </c>
      <c r="M662" s="41"/>
      <c r="N662" s="42"/>
      <c r="O662" s="1"/>
      <c r="P662" s="1"/>
      <c r="Q662" s="1"/>
      <c r="R662" s="1"/>
      <c r="S662" s="1"/>
      <c r="T662" s="102"/>
      <c r="U662" s="103"/>
      <c r="V662" s="103"/>
      <c r="W662" s="103"/>
      <c r="X662" s="103"/>
      <c r="Y662" s="6">
        <v>43274.433797650461</v>
      </c>
      <c r="Z662" s="9" t="s">
        <v>2571</v>
      </c>
      <c r="AA662" s="6"/>
    </row>
    <row r="663" spans="1:29" s="9" customFormat="1" x14ac:dyDescent="0.3">
      <c r="A663" s="8">
        <v>662</v>
      </c>
      <c r="B663" s="9">
        <v>201801501</v>
      </c>
      <c r="C663" s="9" t="s">
        <v>2572</v>
      </c>
      <c r="D663" s="9" t="s">
        <v>2573</v>
      </c>
      <c r="E663" s="9">
        <v>128</v>
      </c>
      <c r="F663" s="9" t="s">
        <v>242</v>
      </c>
      <c r="G663" s="6">
        <v>42175</v>
      </c>
      <c r="H663" s="10" t="s">
        <v>9</v>
      </c>
      <c r="I663" s="9" t="s">
        <v>10</v>
      </c>
      <c r="J663" s="6">
        <v>43271.748000613428</v>
      </c>
      <c r="K663" s="7">
        <f t="shared" si="10"/>
        <v>43271</v>
      </c>
      <c r="L663" s="40">
        <v>2021</v>
      </c>
      <c r="M663" s="41"/>
      <c r="N663" s="42" t="s">
        <v>2574</v>
      </c>
      <c r="O663" s="1">
        <v>14</v>
      </c>
      <c r="P663" s="1"/>
      <c r="Q663" s="1"/>
      <c r="R663" s="1"/>
      <c r="S663" s="1"/>
      <c r="T663" s="102">
        <v>14</v>
      </c>
      <c r="U663" s="103"/>
      <c r="V663" s="103"/>
      <c r="W663" s="103"/>
      <c r="X663" s="103"/>
      <c r="Y663" s="6">
        <v>43271.742203622685</v>
      </c>
      <c r="Z663" s="9" t="s">
        <v>2575</v>
      </c>
      <c r="AA663" s="6"/>
    </row>
    <row r="664" spans="1:29" s="9" customFormat="1" x14ac:dyDescent="0.3">
      <c r="A664" s="8">
        <v>663</v>
      </c>
      <c r="B664" s="9">
        <v>201801504</v>
      </c>
      <c r="C664" s="9" t="s">
        <v>2576</v>
      </c>
      <c r="D664" s="9" t="s">
        <v>1121</v>
      </c>
      <c r="E664" s="9">
        <v>114</v>
      </c>
      <c r="F664" s="9" t="s">
        <v>2577</v>
      </c>
      <c r="G664" s="6">
        <v>40714</v>
      </c>
      <c r="H664" s="10" t="s">
        <v>9</v>
      </c>
      <c r="I664" s="9" t="s">
        <v>10</v>
      </c>
      <c r="J664" s="6">
        <v>43271.833793784725</v>
      </c>
      <c r="K664" s="7">
        <f t="shared" si="10"/>
        <v>43271</v>
      </c>
      <c r="L664" s="40">
        <v>2070</v>
      </c>
      <c r="M664" s="41" t="s">
        <v>2578</v>
      </c>
      <c r="N664" s="42" t="s">
        <v>2579</v>
      </c>
      <c r="O664" s="1">
        <v>1</v>
      </c>
      <c r="P664" s="1"/>
      <c r="Q664" s="1"/>
      <c r="R664" s="1"/>
      <c r="S664" s="1"/>
      <c r="T664" s="102">
        <v>1</v>
      </c>
      <c r="U664" s="103"/>
      <c r="V664" s="103"/>
      <c r="W664" s="103"/>
      <c r="X664" s="103"/>
      <c r="Y664" s="6">
        <v>43271.805652395837</v>
      </c>
      <c r="Z664" s="9" t="s">
        <v>2580</v>
      </c>
      <c r="AA664" s="6"/>
    </row>
    <row r="665" spans="1:29" s="9" customFormat="1" x14ac:dyDescent="0.3">
      <c r="A665" s="8">
        <v>664</v>
      </c>
      <c r="B665" s="9">
        <v>201801508</v>
      </c>
      <c r="C665" s="9" t="s">
        <v>2581</v>
      </c>
      <c r="D665" s="9" t="s">
        <v>2582</v>
      </c>
      <c r="E665" s="9">
        <v>499</v>
      </c>
      <c r="F665" s="9" t="s">
        <v>40</v>
      </c>
      <c r="G665" s="6">
        <v>40350</v>
      </c>
      <c r="H665" s="10" t="s">
        <v>9</v>
      </c>
      <c r="I665" s="9" t="s">
        <v>10</v>
      </c>
      <c r="J665" s="6">
        <v>43272.437030474539</v>
      </c>
      <c r="K665" s="7">
        <f t="shared" si="10"/>
        <v>43272</v>
      </c>
      <c r="L665" s="40">
        <v>2186</v>
      </c>
      <c r="M665" s="41" t="s">
        <v>2555</v>
      </c>
      <c r="N665" s="42" t="s">
        <v>2583</v>
      </c>
      <c r="O665" s="1">
        <v>23</v>
      </c>
      <c r="P665" s="1"/>
      <c r="Q665" s="1"/>
      <c r="R665" s="1"/>
      <c r="S665" s="1"/>
      <c r="T665" s="102">
        <v>23</v>
      </c>
      <c r="U665" s="103"/>
      <c r="V665" s="103"/>
      <c r="W665" s="103"/>
      <c r="X665" s="103"/>
      <c r="Y665" s="6">
        <v>43272.426745289355</v>
      </c>
      <c r="Z665" s="9" t="s">
        <v>2584</v>
      </c>
      <c r="AA665" s="6"/>
    </row>
    <row r="666" spans="1:29" s="9" customFormat="1" x14ac:dyDescent="0.3">
      <c r="A666" s="8">
        <v>665</v>
      </c>
      <c r="B666" s="9">
        <v>201801511</v>
      </c>
      <c r="C666" s="9" t="s">
        <v>2585</v>
      </c>
      <c r="D666" s="9" t="s">
        <v>2227</v>
      </c>
      <c r="E666" s="9">
        <v>128</v>
      </c>
      <c r="F666" s="9" t="s">
        <v>242</v>
      </c>
      <c r="G666" s="6">
        <v>41081</v>
      </c>
      <c r="H666" s="10" t="s">
        <v>15</v>
      </c>
      <c r="I666" s="9" t="s">
        <v>16</v>
      </c>
      <c r="J666" s="6">
        <v>43272.800191354167</v>
      </c>
      <c r="K666" s="7">
        <f t="shared" si="10"/>
        <v>43272</v>
      </c>
      <c r="L666" s="40">
        <v>2142</v>
      </c>
      <c r="M666" s="41" t="s">
        <v>2586</v>
      </c>
      <c r="N666" s="42" t="s">
        <v>2587</v>
      </c>
      <c r="O666" s="1">
        <v>41</v>
      </c>
      <c r="P666" s="1"/>
      <c r="Q666" s="1"/>
      <c r="R666" s="1"/>
      <c r="S666" s="1"/>
      <c r="T666" s="102">
        <v>41</v>
      </c>
      <c r="U666" s="103"/>
      <c r="V666" s="103"/>
      <c r="W666" s="103"/>
      <c r="X666" s="103"/>
      <c r="Y666" s="6">
        <v>43272.763437650465</v>
      </c>
      <c r="Z666" s="9" t="s">
        <v>2588</v>
      </c>
      <c r="AA666" s="6"/>
    </row>
    <row r="667" spans="1:29" s="9" customFormat="1" x14ac:dyDescent="0.3">
      <c r="A667" s="8">
        <v>666</v>
      </c>
      <c r="B667" s="9">
        <v>201801532</v>
      </c>
      <c r="C667" s="9" t="s">
        <v>2589</v>
      </c>
      <c r="D667" s="9" t="s">
        <v>2590</v>
      </c>
      <c r="E667" s="9">
        <v>130</v>
      </c>
      <c r="F667" s="9" t="s">
        <v>36</v>
      </c>
      <c r="G667" s="6">
        <v>39987</v>
      </c>
      <c r="H667" s="10" t="s">
        <v>9</v>
      </c>
      <c r="I667" s="9" t="s">
        <v>10</v>
      </c>
      <c r="J667" s="6">
        <v>43279.753109027777</v>
      </c>
      <c r="K667" s="7">
        <f t="shared" si="10"/>
        <v>43279</v>
      </c>
      <c r="L667" s="40">
        <v>2221</v>
      </c>
      <c r="M667" s="41" t="s">
        <v>2591</v>
      </c>
      <c r="N667" s="42" t="s">
        <v>2592</v>
      </c>
      <c r="O667" s="1">
        <v>22112</v>
      </c>
      <c r="P667" s="1"/>
      <c r="Q667" s="1"/>
      <c r="R667" s="1"/>
      <c r="S667" s="1"/>
      <c r="T667" s="111">
        <v>221</v>
      </c>
      <c r="U667" s="103"/>
      <c r="V667" s="103"/>
      <c r="W667" s="103"/>
      <c r="X667" s="103"/>
      <c r="Y667" s="6">
        <v>43279.46132800926</v>
      </c>
      <c r="Z667" s="9" t="s">
        <v>2593</v>
      </c>
      <c r="AA667" s="6"/>
    </row>
    <row r="668" spans="1:29" s="9" customFormat="1" x14ac:dyDescent="0.3">
      <c r="A668" s="8">
        <v>667</v>
      </c>
      <c r="B668" s="9">
        <v>201801542</v>
      </c>
      <c r="C668" s="9" t="s">
        <v>2594</v>
      </c>
      <c r="D668" s="9" t="s">
        <v>2595</v>
      </c>
      <c r="E668" s="9">
        <v>499</v>
      </c>
      <c r="F668" s="9" t="s">
        <v>40</v>
      </c>
      <c r="G668" s="6">
        <v>41446</v>
      </c>
      <c r="H668" s="10" t="s">
        <v>9</v>
      </c>
      <c r="I668" s="9" t="s">
        <v>10</v>
      </c>
      <c r="J668" s="6">
        <v>43279.459827118058</v>
      </c>
      <c r="K668" s="7">
        <f t="shared" si="10"/>
        <v>43279</v>
      </c>
      <c r="L668" s="40">
        <v>2151</v>
      </c>
      <c r="M668" s="41"/>
      <c r="N668" s="42" t="s">
        <v>2596</v>
      </c>
      <c r="O668" s="1"/>
      <c r="P668" s="1"/>
      <c r="Q668" s="1"/>
      <c r="R668" s="1"/>
      <c r="S668" s="1"/>
      <c r="T668" s="102"/>
      <c r="U668" s="103"/>
      <c r="V668" s="103"/>
      <c r="W668" s="103"/>
      <c r="X668" s="103"/>
      <c r="Y668" s="6">
        <v>43279.458563692133</v>
      </c>
      <c r="Z668" s="9" t="s">
        <v>2597</v>
      </c>
      <c r="AA668" s="6"/>
    </row>
    <row r="669" spans="1:29" s="9" customFormat="1" x14ac:dyDescent="0.3">
      <c r="A669" s="8">
        <v>668</v>
      </c>
      <c r="B669" s="9">
        <v>201801543</v>
      </c>
      <c r="C669" s="9" t="s">
        <v>2598</v>
      </c>
      <c r="D669" s="9" t="s">
        <v>1007</v>
      </c>
      <c r="E669" s="9">
        <v>312</v>
      </c>
      <c r="F669" s="9" t="s">
        <v>1541</v>
      </c>
      <c r="G669" s="6">
        <v>40697</v>
      </c>
      <c r="H669" s="10" t="s">
        <v>52</v>
      </c>
      <c r="I669" s="9" t="s">
        <v>53</v>
      </c>
      <c r="J669" s="6">
        <v>43275.637845405094</v>
      </c>
      <c r="K669" s="7">
        <f t="shared" si="10"/>
        <v>43275</v>
      </c>
      <c r="L669" s="40">
        <v>2087</v>
      </c>
      <c r="M669" s="41" t="s">
        <v>2599</v>
      </c>
      <c r="N669" s="42" t="s">
        <v>2600</v>
      </c>
      <c r="O669" s="1">
        <v>21</v>
      </c>
      <c r="P669" s="1">
        <v>28</v>
      </c>
      <c r="Q669" s="1"/>
      <c r="R669" s="1"/>
      <c r="S669" s="1"/>
      <c r="T669" s="102">
        <v>21</v>
      </c>
      <c r="U669" s="103">
        <v>28</v>
      </c>
      <c r="V669" s="103"/>
      <c r="W669" s="103"/>
      <c r="X669" s="103"/>
      <c r="Y669" s="6">
        <v>43275.54675173611</v>
      </c>
      <c r="Z669" s="9" t="s">
        <v>2601</v>
      </c>
      <c r="AA669" s="6"/>
    </row>
    <row r="670" spans="1:29" s="9" customFormat="1" x14ac:dyDescent="0.3">
      <c r="A670" s="8">
        <v>669</v>
      </c>
      <c r="B670" s="9">
        <v>201801544</v>
      </c>
      <c r="C670" s="9" t="s">
        <v>2602</v>
      </c>
      <c r="D670" s="9" t="s">
        <v>2603</v>
      </c>
      <c r="E670" s="9">
        <v>598</v>
      </c>
      <c r="F670" s="9" t="s">
        <v>8</v>
      </c>
      <c r="G670" s="6">
        <v>39988</v>
      </c>
      <c r="H670" s="10" t="s">
        <v>9</v>
      </c>
      <c r="I670" s="9" t="s">
        <v>10</v>
      </c>
      <c r="J670" s="6">
        <v>43318.439752002312</v>
      </c>
      <c r="K670" s="7">
        <f t="shared" si="10"/>
        <v>43318</v>
      </c>
      <c r="L670" s="40">
        <v>2178</v>
      </c>
      <c r="M670" s="41"/>
      <c r="N670" s="42" t="s">
        <v>2604</v>
      </c>
      <c r="O670" s="1">
        <v>26</v>
      </c>
      <c r="P670" s="1"/>
      <c r="Q670" s="1"/>
      <c r="R670" s="1"/>
      <c r="S670" s="1"/>
      <c r="T670" s="102">
        <v>26</v>
      </c>
      <c r="U670" s="103"/>
      <c r="V670" s="103"/>
      <c r="W670" s="103"/>
      <c r="X670" s="103"/>
      <c r="Y670" s="6">
        <v>43318.419479282406</v>
      </c>
      <c r="Z670" s="9" t="s">
        <v>2605</v>
      </c>
      <c r="AA670" s="6"/>
    </row>
    <row r="671" spans="1:29" s="9" customFormat="1" x14ac:dyDescent="0.3">
      <c r="A671" s="8">
        <v>670</v>
      </c>
      <c r="B671" s="9">
        <v>201801546</v>
      </c>
      <c r="C671" s="9" t="s">
        <v>2606</v>
      </c>
      <c r="D671" s="9" t="s">
        <v>2607</v>
      </c>
      <c r="E671" s="9">
        <v>119</v>
      </c>
      <c r="F671" s="9" t="s">
        <v>2</v>
      </c>
      <c r="G671" s="6">
        <v>40353</v>
      </c>
      <c r="H671" s="10" t="s">
        <v>9</v>
      </c>
      <c r="I671" s="9" t="s">
        <v>10</v>
      </c>
      <c r="J671" s="6">
        <v>43275.755244872686</v>
      </c>
      <c r="K671" s="7">
        <f t="shared" si="10"/>
        <v>43275</v>
      </c>
      <c r="L671" s="40">
        <v>2101</v>
      </c>
      <c r="M671" s="41"/>
      <c r="N671" s="42" t="s">
        <v>2608</v>
      </c>
      <c r="O671" s="1">
        <v>69</v>
      </c>
      <c r="P671" s="1"/>
      <c r="Q671" s="1"/>
      <c r="R671" s="1"/>
      <c r="S671" s="1"/>
      <c r="T671" s="102">
        <v>69</v>
      </c>
      <c r="U671" s="103"/>
      <c r="V671" s="103"/>
      <c r="W671" s="103"/>
      <c r="X671" s="103"/>
      <c r="Y671" s="6">
        <v>43275.706850381946</v>
      </c>
      <c r="Z671" s="9" t="s">
        <v>2609</v>
      </c>
      <c r="AA671" s="6">
        <v>43278.4103034375</v>
      </c>
      <c r="AB671" s="9" t="s">
        <v>1294</v>
      </c>
      <c r="AC671" s="9" t="s">
        <v>1826</v>
      </c>
    </row>
    <row r="672" spans="1:29" s="9" customFormat="1" x14ac:dyDescent="0.3">
      <c r="A672" s="8">
        <v>671</v>
      </c>
      <c r="B672" s="9">
        <v>201801548</v>
      </c>
      <c r="C672" s="9" t="s">
        <v>2610</v>
      </c>
      <c r="D672" s="9" t="s">
        <v>2611</v>
      </c>
      <c r="E672" s="9" t="s">
        <v>51</v>
      </c>
      <c r="F672" s="9" t="s">
        <v>51</v>
      </c>
      <c r="G672" s="6">
        <v>40718</v>
      </c>
      <c r="H672" s="10" t="s">
        <v>52</v>
      </c>
      <c r="I672" s="9" t="s">
        <v>53</v>
      </c>
      <c r="J672" s="6">
        <v>43275.783534756942</v>
      </c>
      <c r="K672" s="7">
        <f t="shared" si="10"/>
        <v>43275</v>
      </c>
      <c r="L672" s="40">
        <v>2014</v>
      </c>
      <c r="M672" s="41" t="s">
        <v>2612</v>
      </c>
      <c r="N672" s="42" t="s">
        <v>2613</v>
      </c>
      <c r="O672" s="1">
        <v>8</v>
      </c>
      <c r="P672" s="1"/>
      <c r="Q672" s="1"/>
      <c r="R672" s="1"/>
      <c r="S672" s="1"/>
      <c r="T672" s="102">
        <v>8</v>
      </c>
      <c r="U672" s="103"/>
      <c r="V672" s="103"/>
      <c r="W672" s="103"/>
      <c r="X672" s="103"/>
      <c r="Y672" s="6">
        <v>43275.754646759262</v>
      </c>
      <c r="Z672" s="9" t="s">
        <v>2614</v>
      </c>
      <c r="AA672" s="6"/>
    </row>
    <row r="673" spans="1:29" s="9" customFormat="1" x14ac:dyDescent="0.3">
      <c r="A673" s="8">
        <v>672</v>
      </c>
      <c r="B673" s="9">
        <v>201801556</v>
      </c>
      <c r="C673" s="9" t="s">
        <v>595</v>
      </c>
      <c r="D673" s="9" t="s">
        <v>152</v>
      </c>
      <c r="E673" s="9">
        <v>538</v>
      </c>
      <c r="F673" s="9" t="s">
        <v>105</v>
      </c>
      <c r="G673" s="6">
        <v>42180</v>
      </c>
      <c r="H673" s="10" t="s">
        <v>15</v>
      </c>
      <c r="I673" s="9" t="s">
        <v>16</v>
      </c>
      <c r="J673" s="6">
        <v>43276.640364039355</v>
      </c>
      <c r="K673" s="7">
        <f t="shared" si="10"/>
        <v>43276</v>
      </c>
      <c r="L673" s="40">
        <v>2073</v>
      </c>
      <c r="M673" s="41"/>
      <c r="N673" s="42" t="s">
        <v>2531</v>
      </c>
      <c r="O673" s="1">
        <v>1</v>
      </c>
      <c r="P673" s="1">
        <v>2</v>
      </c>
      <c r="Q673" s="1"/>
      <c r="R673" s="1"/>
      <c r="S673" s="1"/>
      <c r="T673" s="102">
        <v>1</v>
      </c>
      <c r="U673" s="103">
        <v>2</v>
      </c>
      <c r="V673" s="103"/>
      <c r="W673" s="103"/>
      <c r="X673" s="103"/>
      <c r="Y673" s="6">
        <v>43276.551029432871</v>
      </c>
      <c r="Z673" s="9" t="s">
        <v>2615</v>
      </c>
      <c r="AA673" s="6"/>
    </row>
    <row r="674" spans="1:29" s="9" customFormat="1" x14ac:dyDescent="0.3">
      <c r="A674" s="8">
        <v>673</v>
      </c>
      <c r="B674" s="9">
        <v>201801559</v>
      </c>
      <c r="C674" s="9" t="s">
        <v>2616</v>
      </c>
      <c r="D674" s="9" t="s">
        <v>987</v>
      </c>
      <c r="E674" s="9">
        <v>119</v>
      </c>
      <c r="F674" s="9" t="s">
        <v>2</v>
      </c>
      <c r="G674" s="6">
        <v>38163</v>
      </c>
      <c r="H674" s="10" t="s">
        <v>52</v>
      </c>
      <c r="I674" s="9" t="s">
        <v>53</v>
      </c>
      <c r="J674" s="6">
        <v>43276.761253506942</v>
      </c>
      <c r="K674" s="7">
        <f t="shared" si="10"/>
        <v>43276</v>
      </c>
      <c r="L674" s="40">
        <v>2101</v>
      </c>
      <c r="M674" s="41" t="s">
        <v>2617</v>
      </c>
      <c r="N674" s="42" t="s">
        <v>2618</v>
      </c>
      <c r="O674" s="1">
        <v>2406</v>
      </c>
      <c r="P674" s="1"/>
      <c r="Q674" s="1"/>
      <c r="R674" s="1"/>
      <c r="S674" s="1"/>
      <c r="T674" s="111">
        <v>24</v>
      </c>
      <c r="U674" s="103"/>
      <c r="V674" s="103"/>
      <c r="W674" s="103"/>
      <c r="X674" s="103"/>
      <c r="Y674" s="6">
        <v>43276.752564664355</v>
      </c>
      <c r="Z674" s="9" t="s">
        <v>2619</v>
      </c>
      <c r="AA674" s="6"/>
    </row>
    <row r="675" spans="1:29" s="9" customFormat="1" x14ac:dyDescent="0.3">
      <c r="A675" s="8">
        <v>674</v>
      </c>
      <c r="B675" s="9">
        <v>201801569</v>
      </c>
      <c r="C675" s="9" t="s">
        <v>2620</v>
      </c>
      <c r="D675" s="9" t="s">
        <v>137</v>
      </c>
      <c r="E675" s="9">
        <v>123</v>
      </c>
      <c r="F675" s="9" t="s">
        <v>28</v>
      </c>
      <c r="G675" s="6">
        <v>42298</v>
      </c>
      <c r="H675" s="10" t="s">
        <v>15</v>
      </c>
      <c r="I675" s="9" t="s">
        <v>16</v>
      </c>
      <c r="J675" s="6">
        <v>43277.802037037036</v>
      </c>
      <c r="K675" s="7">
        <f t="shared" si="10"/>
        <v>43277</v>
      </c>
      <c r="L675" s="40">
        <v>2043</v>
      </c>
      <c r="M675" s="41" t="s">
        <v>2621</v>
      </c>
      <c r="N675" s="42" t="s">
        <v>2622</v>
      </c>
      <c r="O675" s="1">
        <v>1</v>
      </c>
      <c r="P675" s="1">
        <v>4</v>
      </c>
      <c r="Q675" s="1"/>
      <c r="R675" s="1"/>
      <c r="S675" s="1"/>
      <c r="T675" s="102">
        <v>1</v>
      </c>
      <c r="U675" s="103">
        <v>4</v>
      </c>
      <c r="V675" s="103"/>
      <c r="W675" s="103"/>
      <c r="X675" s="103"/>
      <c r="Y675" s="6">
        <v>43277.791399108799</v>
      </c>
      <c r="Z675" s="9" t="s">
        <v>2623</v>
      </c>
      <c r="AA675" s="6">
        <v>43277.905588576388</v>
      </c>
      <c r="AB675" s="9" t="s">
        <v>1274</v>
      </c>
      <c r="AC675" s="9" t="s">
        <v>394</v>
      </c>
    </row>
    <row r="676" spans="1:29" s="9" customFormat="1" x14ac:dyDescent="0.3">
      <c r="A676" s="8">
        <v>675</v>
      </c>
      <c r="B676" s="9">
        <v>201801570</v>
      </c>
      <c r="C676" s="9" t="s">
        <v>2624</v>
      </c>
      <c r="D676" s="9" t="s">
        <v>2625</v>
      </c>
      <c r="E676" s="9" t="s">
        <v>51</v>
      </c>
      <c r="F676" s="9" t="s">
        <v>51</v>
      </c>
      <c r="G676" s="6">
        <v>42973</v>
      </c>
      <c r="H676" s="10" t="s">
        <v>15</v>
      </c>
      <c r="I676" s="9" t="s">
        <v>16</v>
      </c>
      <c r="J676" s="6">
        <v>43277.920480520836</v>
      </c>
      <c r="K676" s="7">
        <f t="shared" si="10"/>
        <v>43277</v>
      </c>
      <c r="L676" s="40">
        <v>2073</v>
      </c>
      <c r="M676" s="41"/>
      <c r="N676" s="42" t="s">
        <v>2536</v>
      </c>
      <c r="O676" s="1">
        <v>1</v>
      </c>
      <c r="P676" s="1"/>
      <c r="Q676" s="1"/>
      <c r="R676" s="1"/>
      <c r="S676" s="1"/>
      <c r="T676" s="102">
        <v>1</v>
      </c>
      <c r="U676" s="103"/>
      <c r="V676" s="103"/>
      <c r="W676" s="103"/>
      <c r="X676" s="103"/>
      <c r="Y676" s="6">
        <v>43277.917235219909</v>
      </c>
      <c r="Z676" s="9" t="s">
        <v>2626</v>
      </c>
      <c r="AA676" s="6"/>
    </row>
    <row r="677" spans="1:29" s="9" customFormat="1" x14ac:dyDescent="0.3">
      <c r="A677" s="8">
        <v>676</v>
      </c>
      <c r="B677" s="9">
        <v>201801571</v>
      </c>
      <c r="C677" s="9" t="s">
        <v>2627</v>
      </c>
      <c r="D677" s="9" t="s">
        <v>2628</v>
      </c>
      <c r="E677" s="9">
        <v>598</v>
      </c>
      <c r="F677" s="9" t="s">
        <v>8</v>
      </c>
      <c r="G677" s="6" t="s">
        <v>51</v>
      </c>
      <c r="H677" s="10" t="s">
        <v>1140</v>
      </c>
      <c r="I677" s="9" t="s">
        <v>1141</v>
      </c>
      <c r="J677" s="6">
        <v>43278.483072800926</v>
      </c>
      <c r="K677" s="7">
        <f t="shared" si="10"/>
        <v>43278</v>
      </c>
      <c r="L677" s="40">
        <v>2283</v>
      </c>
      <c r="M677" s="41" t="s">
        <v>2540</v>
      </c>
      <c r="N677" s="42" t="s">
        <v>2541</v>
      </c>
      <c r="O677" s="1">
        <v>28</v>
      </c>
      <c r="P677" s="1"/>
      <c r="Q677" s="1"/>
      <c r="R677" s="1"/>
      <c r="S677" s="1"/>
      <c r="T677" s="102">
        <v>28</v>
      </c>
      <c r="U677" s="103"/>
      <c r="V677" s="103"/>
      <c r="W677" s="103"/>
      <c r="X677" s="103"/>
      <c r="Y677" s="6">
        <v>43278.055991203706</v>
      </c>
      <c r="Z677" s="9" t="s">
        <v>2629</v>
      </c>
      <c r="AA677" s="6"/>
    </row>
    <row r="678" spans="1:29" s="9" customFormat="1" x14ac:dyDescent="0.3">
      <c r="A678" s="8">
        <v>677</v>
      </c>
      <c r="B678" s="9">
        <v>201801592</v>
      </c>
      <c r="C678" s="9" t="s">
        <v>2630</v>
      </c>
      <c r="D678" s="9" t="s">
        <v>2631</v>
      </c>
      <c r="E678" s="9">
        <v>538</v>
      </c>
      <c r="F678" s="9" t="s">
        <v>105</v>
      </c>
      <c r="G678" s="6">
        <v>37802</v>
      </c>
      <c r="H678" s="10" t="s">
        <v>15</v>
      </c>
      <c r="I678" s="9" t="s">
        <v>16</v>
      </c>
      <c r="J678" s="6">
        <v>43281.468705636573</v>
      </c>
      <c r="K678" s="7">
        <f t="shared" si="10"/>
        <v>43281</v>
      </c>
      <c r="L678" s="40">
        <v>2084</v>
      </c>
      <c r="M678" s="41" t="s">
        <v>2632</v>
      </c>
      <c r="N678" s="42" t="s">
        <v>2633</v>
      </c>
      <c r="O678" s="1">
        <v>35</v>
      </c>
      <c r="P678" s="1"/>
      <c r="Q678" s="1"/>
      <c r="R678" s="1"/>
      <c r="S678" s="1"/>
      <c r="T678" s="102">
        <v>35</v>
      </c>
      <c r="U678" s="103"/>
      <c r="V678" s="103"/>
      <c r="W678" s="103"/>
      <c r="X678" s="103"/>
      <c r="Y678" s="6">
        <v>43281.455857523149</v>
      </c>
      <c r="Z678" s="9" t="s">
        <v>2634</v>
      </c>
      <c r="AA678" s="6"/>
    </row>
    <row r="679" spans="1:29" s="9" customFormat="1" x14ac:dyDescent="0.3">
      <c r="A679" s="8">
        <v>678</v>
      </c>
      <c r="B679" s="9">
        <v>201801595</v>
      </c>
      <c r="C679" s="9" t="s">
        <v>1627</v>
      </c>
      <c r="D679" s="9" t="s">
        <v>2635</v>
      </c>
      <c r="E679" s="9" t="s">
        <v>51</v>
      </c>
      <c r="F679" s="9" t="s">
        <v>51</v>
      </c>
      <c r="G679" s="6">
        <v>37802</v>
      </c>
      <c r="H679" s="10" t="s">
        <v>52</v>
      </c>
      <c r="I679" s="9" t="s">
        <v>53</v>
      </c>
      <c r="J679" s="6">
        <v>43282.448838159726</v>
      </c>
      <c r="K679" s="7">
        <f t="shared" si="10"/>
        <v>43282</v>
      </c>
      <c r="L679" s="40">
        <v>2029</v>
      </c>
      <c r="M679" s="41" t="s">
        <v>2637</v>
      </c>
      <c r="N679" s="42" t="s">
        <v>2638</v>
      </c>
      <c r="O679" s="1">
        <v>5</v>
      </c>
      <c r="P679" s="1"/>
      <c r="Q679" s="1"/>
      <c r="R679" s="1"/>
      <c r="S679" s="1"/>
      <c r="T679" s="102">
        <v>5</v>
      </c>
      <c r="U679" s="103"/>
      <c r="V679" s="103"/>
      <c r="W679" s="103"/>
      <c r="X679" s="103"/>
      <c r="Y679" s="6">
        <v>43282.427384259259</v>
      </c>
      <c r="Z679" s="9" t="s">
        <v>2639</v>
      </c>
      <c r="AA679" s="6">
        <v>43282.75477334491</v>
      </c>
      <c r="AB679" s="9" t="s">
        <v>1294</v>
      </c>
      <c r="AC679" s="9" t="s">
        <v>2636</v>
      </c>
    </row>
    <row r="680" spans="1:29" s="9" customFormat="1" x14ac:dyDescent="0.3">
      <c r="A680" s="8">
        <v>679</v>
      </c>
      <c r="B680" s="9">
        <v>201801597</v>
      </c>
      <c r="C680" s="9" t="s">
        <v>2640</v>
      </c>
      <c r="D680" s="9" t="s">
        <v>2641</v>
      </c>
      <c r="E680" s="9">
        <v>312</v>
      </c>
      <c r="F680" s="9" t="s">
        <v>1541</v>
      </c>
      <c r="G680" s="6">
        <v>36923</v>
      </c>
      <c r="H680" s="10" t="s">
        <v>15</v>
      </c>
      <c r="I680" s="9" t="s">
        <v>16</v>
      </c>
      <c r="J680" s="6">
        <v>43281.524853553237</v>
      </c>
      <c r="K680" s="7">
        <f t="shared" si="10"/>
        <v>43281</v>
      </c>
      <c r="L680" s="40">
        <v>2133</v>
      </c>
      <c r="M680" s="41" t="s">
        <v>2642</v>
      </c>
      <c r="N680" s="42" t="s">
        <v>2643</v>
      </c>
      <c r="O680" s="1">
        <v>16</v>
      </c>
      <c r="P680" s="1">
        <v>21</v>
      </c>
      <c r="Q680" s="1"/>
      <c r="R680" s="1"/>
      <c r="S680" s="1"/>
      <c r="T680" s="102">
        <v>16</v>
      </c>
      <c r="U680" s="103">
        <v>21</v>
      </c>
      <c r="V680" s="103"/>
      <c r="W680" s="103"/>
      <c r="X680" s="103"/>
      <c r="Y680" s="6">
        <v>43281.520462037035</v>
      </c>
      <c r="Z680" s="9" t="s">
        <v>2644</v>
      </c>
      <c r="AA680" s="6">
        <v>43281.520462037035</v>
      </c>
      <c r="AB680" s="9" t="s">
        <v>726</v>
      </c>
      <c r="AC680" s="9" t="s">
        <v>394</v>
      </c>
    </row>
    <row r="681" spans="1:29" s="9" customFormat="1" x14ac:dyDescent="0.3">
      <c r="A681" s="8">
        <v>680</v>
      </c>
      <c r="B681" s="9">
        <v>201801604</v>
      </c>
      <c r="C681" s="9" t="s">
        <v>2645</v>
      </c>
      <c r="D681" s="9" t="s">
        <v>2646</v>
      </c>
      <c r="E681" s="9">
        <v>499</v>
      </c>
      <c r="F681" s="9" t="s">
        <v>40</v>
      </c>
      <c r="G681" s="6">
        <v>39994</v>
      </c>
      <c r="H681" s="10" t="s">
        <v>9</v>
      </c>
      <c r="I681" s="9" t="s">
        <v>10</v>
      </c>
      <c r="J681" s="6">
        <v>43281.763811805555</v>
      </c>
      <c r="K681" s="7">
        <f t="shared" si="10"/>
        <v>43281</v>
      </c>
      <c r="L681" s="40">
        <v>2001</v>
      </c>
      <c r="M681" s="41" t="s">
        <v>2647</v>
      </c>
      <c r="N681" s="42" t="s">
        <v>2574</v>
      </c>
      <c r="O681" s="1">
        <v>14</v>
      </c>
      <c r="P681" s="1"/>
      <c r="Q681" s="1"/>
      <c r="R681" s="1"/>
      <c r="S681" s="1"/>
      <c r="T681" s="102">
        <v>14</v>
      </c>
      <c r="U681" s="103"/>
      <c r="V681" s="103"/>
      <c r="W681" s="103"/>
      <c r="X681" s="103"/>
      <c r="Y681" s="6">
        <v>43281.755615937502</v>
      </c>
      <c r="Z681" s="9" t="s">
        <v>2648</v>
      </c>
      <c r="AA681" s="6"/>
    </row>
    <row r="682" spans="1:29" s="9" customFormat="1" x14ac:dyDescent="0.3">
      <c r="A682" s="8">
        <v>681</v>
      </c>
      <c r="B682" s="9">
        <v>201801607</v>
      </c>
      <c r="C682" s="9" t="s">
        <v>2649</v>
      </c>
      <c r="D682" s="9" t="s">
        <v>2125</v>
      </c>
      <c r="E682" s="9">
        <v>131</v>
      </c>
      <c r="F682" s="9" t="s">
        <v>24</v>
      </c>
      <c r="G682" s="6">
        <v>40958</v>
      </c>
      <c r="H682" s="10" t="s">
        <v>9</v>
      </c>
      <c r="I682" s="9" t="s">
        <v>10</v>
      </c>
      <c r="J682" s="6">
        <v>43282.018632523148</v>
      </c>
      <c r="K682" s="7">
        <f t="shared" si="10"/>
        <v>43282</v>
      </c>
      <c r="L682" s="40">
        <v>2101</v>
      </c>
      <c r="M682" s="41"/>
      <c r="N682" s="42" t="s">
        <v>2650</v>
      </c>
      <c r="O682" s="1">
        <v>28</v>
      </c>
      <c r="P682" s="1">
        <v>10</v>
      </c>
      <c r="Q682" s="1"/>
      <c r="R682" s="1"/>
      <c r="S682" s="1"/>
      <c r="T682" s="102">
        <v>28</v>
      </c>
      <c r="U682" s="103">
        <v>10</v>
      </c>
      <c r="V682" s="103"/>
      <c r="W682" s="103"/>
      <c r="X682" s="103"/>
      <c r="Y682" s="6">
        <v>43282.015254976854</v>
      </c>
      <c r="Z682" s="9" t="s">
        <v>2651</v>
      </c>
      <c r="AA682" s="6"/>
    </row>
    <row r="683" spans="1:29" s="9" customFormat="1" x14ac:dyDescent="0.3">
      <c r="A683" s="8">
        <v>682</v>
      </c>
      <c r="B683" s="9">
        <v>201801612</v>
      </c>
      <c r="C683" s="9" t="s">
        <v>2652</v>
      </c>
      <c r="D683" s="9" t="s">
        <v>1003</v>
      </c>
      <c r="E683" s="9">
        <v>123</v>
      </c>
      <c r="F683" s="9" t="s">
        <v>28</v>
      </c>
      <c r="G683" s="6">
        <v>42694</v>
      </c>
      <c r="H683" s="10" t="s">
        <v>15</v>
      </c>
      <c r="I683" s="9" t="s">
        <v>16</v>
      </c>
      <c r="J683" s="6">
        <v>43318.417209525462</v>
      </c>
      <c r="K683" s="7">
        <f t="shared" si="10"/>
        <v>43318</v>
      </c>
      <c r="L683" s="40">
        <v>2133</v>
      </c>
      <c r="M683" s="41" t="s">
        <v>2653</v>
      </c>
      <c r="N683" s="42" t="s">
        <v>2654</v>
      </c>
      <c r="O683" s="1">
        <v>16</v>
      </c>
      <c r="P683" s="1">
        <v>1</v>
      </c>
      <c r="Q683" s="1"/>
      <c r="R683" s="1"/>
      <c r="S683" s="1"/>
      <c r="T683" s="102">
        <v>16</v>
      </c>
      <c r="U683" s="103">
        <v>1</v>
      </c>
      <c r="V683" s="103"/>
      <c r="W683" s="103"/>
      <c r="X683" s="103"/>
      <c r="Y683" s="6">
        <v>43318.403401886571</v>
      </c>
      <c r="Z683" s="9" t="s">
        <v>2655</v>
      </c>
      <c r="AA683" s="6"/>
    </row>
    <row r="684" spans="1:29" s="9" customFormat="1" x14ac:dyDescent="0.3">
      <c r="A684" s="8">
        <v>683</v>
      </c>
      <c r="B684" s="9">
        <v>201801613</v>
      </c>
      <c r="C684" s="9" t="s">
        <v>2656</v>
      </c>
      <c r="D684" s="9" t="s">
        <v>1104</v>
      </c>
      <c r="E684" s="9">
        <v>538</v>
      </c>
      <c r="F684" s="9" t="s">
        <v>105</v>
      </c>
      <c r="G684" s="6">
        <v>37438</v>
      </c>
      <c r="H684" s="10" t="s">
        <v>9</v>
      </c>
      <c r="I684" s="9" t="s">
        <v>10</v>
      </c>
      <c r="J684" s="6">
        <v>43283.618540659721</v>
      </c>
      <c r="K684" s="7">
        <f t="shared" si="10"/>
        <v>43283</v>
      </c>
      <c r="L684" s="40">
        <v>2032</v>
      </c>
      <c r="M684" s="41" t="s">
        <v>2658</v>
      </c>
      <c r="N684" s="42"/>
      <c r="O684" s="1"/>
      <c r="P684" s="1"/>
      <c r="Q684" s="1"/>
      <c r="R684" s="1"/>
      <c r="S684" s="1"/>
      <c r="T684" s="102"/>
      <c r="U684" s="103"/>
      <c r="V684" s="103"/>
      <c r="W684" s="103"/>
      <c r="X684" s="103"/>
      <c r="Y684" s="6">
        <v>43283.594526076391</v>
      </c>
      <c r="Z684" s="9" t="s">
        <v>2659</v>
      </c>
      <c r="AA684" s="6">
        <v>43283.751871296299</v>
      </c>
      <c r="AB684" s="9" t="s">
        <v>57</v>
      </c>
      <c r="AC684" s="9" t="s">
        <v>2657</v>
      </c>
    </row>
    <row r="685" spans="1:29" s="9" customFormat="1" x14ac:dyDescent="0.3">
      <c r="A685" s="8">
        <v>684</v>
      </c>
      <c r="B685" s="9">
        <v>201801618</v>
      </c>
      <c r="C685" s="9" t="s">
        <v>2660</v>
      </c>
      <c r="D685" s="9" t="s">
        <v>2661</v>
      </c>
      <c r="E685" s="9">
        <v>499</v>
      </c>
      <c r="F685" s="9" t="s">
        <v>40</v>
      </c>
      <c r="G685" s="6">
        <v>37754</v>
      </c>
      <c r="H685" s="10" t="s">
        <v>52</v>
      </c>
      <c r="I685" s="9" t="s">
        <v>53</v>
      </c>
      <c r="J685" s="6">
        <v>43283.476747418979</v>
      </c>
      <c r="K685" s="7">
        <f t="shared" si="10"/>
        <v>43283</v>
      </c>
      <c r="L685" s="40">
        <v>2001</v>
      </c>
      <c r="M685" s="41" t="s">
        <v>2662</v>
      </c>
      <c r="N685" s="42" t="s">
        <v>2574</v>
      </c>
      <c r="O685" s="1">
        <v>14</v>
      </c>
      <c r="P685" s="1"/>
      <c r="Q685" s="1"/>
      <c r="R685" s="1"/>
      <c r="S685" s="1"/>
      <c r="T685" s="102">
        <v>14</v>
      </c>
      <c r="U685" s="103"/>
      <c r="V685" s="103"/>
      <c r="W685" s="103"/>
      <c r="X685" s="103"/>
      <c r="Y685" s="6">
        <v>43283.447024340276</v>
      </c>
      <c r="Z685" s="9" t="s">
        <v>2663</v>
      </c>
      <c r="AA685" s="6"/>
    </row>
    <row r="686" spans="1:29" s="9" customFormat="1" x14ac:dyDescent="0.3">
      <c r="A686" s="8">
        <v>685</v>
      </c>
      <c r="B686" s="9">
        <v>201801628</v>
      </c>
      <c r="C686" s="9" t="s">
        <v>2664</v>
      </c>
      <c r="D686" s="9" t="s">
        <v>2665</v>
      </c>
      <c r="E686" s="9">
        <v>598</v>
      </c>
      <c r="F686" s="9" t="s">
        <v>8</v>
      </c>
      <c r="G686" s="6">
        <v>43204</v>
      </c>
      <c r="H686" s="10" t="s">
        <v>52</v>
      </c>
      <c r="I686" s="9" t="s">
        <v>53</v>
      </c>
      <c r="J686" s="6">
        <v>43283.833247835646</v>
      </c>
      <c r="K686" s="7">
        <f t="shared" si="10"/>
        <v>43283</v>
      </c>
      <c r="L686" s="40">
        <v>2049</v>
      </c>
      <c r="M686" s="41" t="s">
        <v>2666</v>
      </c>
      <c r="N686" s="42" t="s">
        <v>2667</v>
      </c>
      <c r="O686" s="1">
        <v>2</v>
      </c>
      <c r="P686" s="1"/>
      <c r="Q686" s="1"/>
      <c r="R686" s="1"/>
      <c r="S686" s="1"/>
      <c r="T686" s="102">
        <v>2</v>
      </c>
      <c r="U686" s="103"/>
      <c r="V686" s="103"/>
      <c r="W686" s="103"/>
      <c r="X686" s="103"/>
      <c r="Y686" s="6">
        <v>43283.795873495372</v>
      </c>
      <c r="Z686" s="9" t="s">
        <v>2668</v>
      </c>
      <c r="AA686" s="6">
        <v>43285.474479942131</v>
      </c>
      <c r="AB686" s="9" t="s">
        <v>1274</v>
      </c>
      <c r="AC686" s="9" t="s">
        <v>2496</v>
      </c>
    </row>
    <row r="687" spans="1:29" s="9" customFormat="1" x14ac:dyDescent="0.3">
      <c r="A687" s="8">
        <v>686</v>
      </c>
      <c r="B687" s="9">
        <v>201801629</v>
      </c>
      <c r="C687" s="9" t="s">
        <v>2669</v>
      </c>
      <c r="D687" s="9" t="s">
        <v>2670</v>
      </c>
      <c r="E687" s="9">
        <v>499</v>
      </c>
      <c r="F687" s="9" t="s">
        <v>40</v>
      </c>
      <c r="G687" s="6">
        <v>36710</v>
      </c>
      <c r="H687" s="10" t="s">
        <v>15</v>
      </c>
      <c r="I687" s="9" t="s">
        <v>16</v>
      </c>
      <c r="J687" s="6">
        <v>43284.015310451388</v>
      </c>
      <c r="K687" s="7">
        <f t="shared" si="10"/>
        <v>43284</v>
      </c>
      <c r="L687" s="40">
        <v>2133</v>
      </c>
      <c r="M687" s="41" t="s">
        <v>2671</v>
      </c>
      <c r="N687" s="42" t="s">
        <v>2672</v>
      </c>
      <c r="O687" s="1">
        <v>331</v>
      </c>
      <c r="P687" s="1"/>
      <c r="Q687" s="1"/>
      <c r="R687" s="1"/>
      <c r="S687" s="1"/>
      <c r="T687" s="111">
        <v>33</v>
      </c>
      <c r="U687" s="103"/>
      <c r="V687" s="103"/>
      <c r="W687" s="103"/>
      <c r="X687" s="103"/>
      <c r="Y687" s="6">
        <v>43284.015310451388</v>
      </c>
      <c r="Z687" s="9" t="s">
        <v>2673</v>
      </c>
      <c r="AA687" s="6"/>
    </row>
    <row r="688" spans="1:29" s="9" customFormat="1" x14ac:dyDescent="0.3">
      <c r="A688" s="8">
        <v>687</v>
      </c>
      <c r="B688" s="9">
        <v>201801635</v>
      </c>
      <c r="C688" s="9" t="s">
        <v>2674</v>
      </c>
      <c r="D688" s="9" t="s">
        <v>2675</v>
      </c>
      <c r="E688" s="9" t="s">
        <v>51</v>
      </c>
      <c r="F688" s="9" t="s">
        <v>51</v>
      </c>
      <c r="G688" s="6">
        <v>43052</v>
      </c>
      <c r="H688" s="10" t="s">
        <v>9</v>
      </c>
      <c r="I688" s="9" t="s">
        <v>10</v>
      </c>
      <c r="J688" s="6">
        <v>43313.520990081015</v>
      </c>
      <c r="K688" s="7">
        <f t="shared" si="10"/>
        <v>43313</v>
      </c>
      <c r="L688" s="40">
        <v>2022</v>
      </c>
      <c r="M688" s="41" t="s">
        <v>2676</v>
      </c>
      <c r="N688" s="42" t="s">
        <v>2677</v>
      </c>
      <c r="O688" s="1">
        <v>6</v>
      </c>
      <c r="P688" s="1"/>
      <c r="Q688" s="1"/>
      <c r="R688" s="1"/>
      <c r="S688" s="1"/>
      <c r="T688" s="102">
        <v>6</v>
      </c>
      <c r="U688" s="103"/>
      <c r="V688" s="103"/>
      <c r="W688" s="103"/>
      <c r="X688" s="103"/>
      <c r="Y688" s="6">
        <v>43313.439842129628</v>
      </c>
      <c r="Z688" s="9" t="s">
        <v>2678</v>
      </c>
      <c r="AA688" s="6"/>
    </row>
    <row r="689" spans="1:29" s="9" customFormat="1" x14ac:dyDescent="0.3">
      <c r="A689" s="8">
        <v>688</v>
      </c>
      <c r="B689" s="9">
        <v>201801640</v>
      </c>
      <c r="C689" s="9" t="s">
        <v>2679</v>
      </c>
      <c r="D689" s="9" t="s">
        <v>2680</v>
      </c>
      <c r="E689" s="9">
        <v>598</v>
      </c>
      <c r="F689" s="9" t="s">
        <v>8</v>
      </c>
      <c r="G689" s="6">
        <v>37624</v>
      </c>
      <c r="H689" s="10" t="s">
        <v>15</v>
      </c>
      <c r="I689" s="9" t="s">
        <v>16</v>
      </c>
      <c r="J689" s="6">
        <v>43285.44129440972</v>
      </c>
      <c r="K689" s="7">
        <f t="shared" si="10"/>
        <v>43285</v>
      </c>
      <c r="L689" s="40">
        <v>2087</v>
      </c>
      <c r="M689" s="41" t="s">
        <v>2681</v>
      </c>
      <c r="N689" s="42" t="s">
        <v>2568</v>
      </c>
      <c r="O689" s="1">
        <v>21</v>
      </c>
      <c r="P689" s="1"/>
      <c r="Q689" s="1"/>
      <c r="R689" s="1"/>
      <c r="S689" s="1"/>
      <c r="T689" s="102">
        <v>21</v>
      </c>
      <c r="U689" s="103"/>
      <c r="V689" s="103"/>
      <c r="W689" s="103"/>
      <c r="X689" s="103"/>
      <c r="Y689" s="6">
        <v>43285.422027581022</v>
      </c>
      <c r="Z689" s="9" t="s">
        <v>2682</v>
      </c>
      <c r="AA689" s="6">
        <v>43285.664642673612</v>
      </c>
      <c r="AB689" s="9" t="s">
        <v>797</v>
      </c>
      <c r="AC689" s="9" t="s">
        <v>2040</v>
      </c>
    </row>
    <row r="690" spans="1:29" s="9" customFormat="1" x14ac:dyDescent="0.3">
      <c r="A690" s="8">
        <v>689</v>
      </c>
      <c r="B690" s="9">
        <v>201801644</v>
      </c>
      <c r="C690" s="9" t="s">
        <v>2683</v>
      </c>
      <c r="D690" s="9" t="s">
        <v>2684</v>
      </c>
      <c r="E690" s="9">
        <v>507</v>
      </c>
      <c r="F690" s="9" t="s">
        <v>71</v>
      </c>
      <c r="G690" s="6">
        <v>41824</v>
      </c>
      <c r="H690" s="10" t="s">
        <v>15</v>
      </c>
      <c r="I690" s="9" t="s">
        <v>16</v>
      </c>
      <c r="J690" s="6">
        <v>43286.469726585645</v>
      </c>
      <c r="K690" s="7">
        <f t="shared" si="10"/>
        <v>43286</v>
      </c>
      <c r="L690" s="40">
        <v>2087</v>
      </c>
      <c r="M690" s="41"/>
      <c r="N690" s="42" t="s">
        <v>2685</v>
      </c>
      <c r="O690" s="1">
        <v>42</v>
      </c>
      <c r="P690" s="1">
        <v>28</v>
      </c>
      <c r="Q690" s="1"/>
      <c r="R690" s="1"/>
      <c r="S690" s="1"/>
      <c r="T690" s="102">
        <v>42</v>
      </c>
      <c r="U690" s="103">
        <v>28</v>
      </c>
      <c r="V690" s="103"/>
      <c r="W690" s="103"/>
      <c r="X690" s="103"/>
      <c r="Y690" s="6">
        <v>43286.469726585645</v>
      </c>
      <c r="Z690" s="9" t="s">
        <v>2686</v>
      </c>
      <c r="AA690" s="6"/>
    </row>
    <row r="691" spans="1:29" s="9" customFormat="1" x14ac:dyDescent="0.3">
      <c r="A691" s="8">
        <v>690</v>
      </c>
      <c r="B691" s="9">
        <v>201801649</v>
      </c>
      <c r="C691" s="9" t="s">
        <v>2687</v>
      </c>
      <c r="D691" s="9" t="s">
        <v>2688</v>
      </c>
      <c r="E691" s="9">
        <v>598</v>
      </c>
      <c r="F691" s="9" t="s">
        <v>8</v>
      </c>
      <c r="G691" s="6">
        <v>41459</v>
      </c>
      <c r="H691" s="10" t="s">
        <v>15</v>
      </c>
      <c r="I691" s="9" t="s">
        <v>16</v>
      </c>
      <c r="J691" s="6">
        <v>43285.69782199074</v>
      </c>
      <c r="K691" s="7">
        <f t="shared" si="10"/>
        <v>43285</v>
      </c>
      <c r="L691" s="40">
        <v>2004</v>
      </c>
      <c r="M691" s="41" t="s">
        <v>2690</v>
      </c>
      <c r="N691" s="42" t="s">
        <v>2691</v>
      </c>
      <c r="O691" s="1">
        <v>29</v>
      </c>
      <c r="P691" s="1"/>
      <c r="Q691" s="1"/>
      <c r="R691" s="1"/>
      <c r="S691" s="1"/>
      <c r="T691" s="102">
        <v>29</v>
      </c>
      <c r="U691" s="103"/>
      <c r="V691" s="103"/>
      <c r="W691" s="103"/>
      <c r="X691" s="103"/>
      <c r="Y691" s="6">
        <v>43285.672732326391</v>
      </c>
      <c r="Z691" s="9" t="s">
        <v>2692</v>
      </c>
      <c r="AA691" s="6">
        <v>43285.978063194445</v>
      </c>
      <c r="AB691" s="9" t="s">
        <v>57</v>
      </c>
      <c r="AC691" s="9" t="s">
        <v>2689</v>
      </c>
    </row>
    <row r="692" spans="1:29" s="9" customFormat="1" x14ac:dyDescent="0.3">
      <c r="A692" s="8">
        <v>691</v>
      </c>
      <c r="B692" s="9">
        <v>201801651</v>
      </c>
      <c r="C692" s="9" t="s">
        <v>2693</v>
      </c>
      <c r="D692" s="9" t="s">
        <v>2694</v>
      </c>
      <c r="E692" s="9">
        <v>499</v>
      </c>
      <c r="F692" s="9" t="s">
        <v>40</v>
      </c>
      <c r="G692" s="6">
        <v>42920</v>
      </c>
      <c r="H692" s="10" t="s">
        <v>52</v>
      </c>
      <c r="I692" s="9" t="s">
        <v>53</v>
      </c>
      <c r="J692" s="6">
        <v>43291.589384108796</v>
      </c>
      <c r="K692" s="7">
        <f t="shared" si="10"/>
        <v>43291</v>
      </c>
      <c r="L692" s="40">
        <v>2263</v>
      </c>
      <c r="M692" s="41" t="s">
        <v>2695</v>
      </c>
      <c r="N692" s="42" t="s">
        <v>2696</v>
      </c>
      <c r="O692" s="1">
        <v>22215</v>
      </c>
      <c r="P692" s="1"/>
      <c r="Q692" s="1"/>
      <c r="R692" s="1"/>
      <c r="S692" s="1"/>
      <c r="T692" s="111">
        <v>222</v>
      </c>
      <c r="U692" s="103"/>
      <c r="V692" s="103"/>
      <c r="W692" s="103"/>
      <c r="X692" s="103"/>
      <c r="Y692" s="6">
        <v>43291.138006597219</v>
      </c>
      <c r="Z692" s="9" t="s">
        <v>2697</v>
      </c>
      <c r="AA692" s="6"/>
    </row>
    <row r="693" spans="1:29" s="9" customFormat="1" x14ac:dyDescent="0.3">
      <c r="A693" s="8">
        <v>692</v>
      </c>
      <c r="B693" s="9">
        <v>201801652</v>
      </c>
      <c r="C693" s="9" t="s">
        <v>2698</v>
      </c>
      <c r="D693" s="9" t="s">
        <v>2699</v>
      </c>
      <c r="E693" s="9">
        <v>304</v>
      </c>
      <c r="F693" s="9" t="s">
        <v>126</v>
      </c>
      <c r="G693" s="6">
        <v>39267</v>
      </c>
      <c r="H693" s="10" t="s">
        <v>9</v>
      </c>
      <c r="I693" s="9" t="s">
        <v>10</v>
      </c>
      <c r="J693" s="6">
        <v>43291.492442395836</v>
      </c>
      <c r="K693" s="7">
        <f t="shared" si="10"/>
        <v>43291</v>
      </c>
      <c r="L693" s="40">
        <v>2116</v>
      </c>
      <c r="M693" s="41" t="s">
        <v>2700</v>
      </c>
      <c r="N693" s="42" t="s">
        <v>2701</v>
      </c>
      <c r="O693" s="1">
        <v>22106</v>
      </c>
      <c r="P693" s="1"/>
      <c r="Q693" s="1"/>
      <c r="R693" s="1"/>
      <c r="S693" s="1"/>
      <c r="T693" s="111">
        <v>221</v>
      </c>
      <c r="U693" s="103"/>
      <c r="V693" s="103"/>
      <c r="W693" s="103"/>
      <c r="X693" s="103"/>
      <c r="Y693" s="6">
        <v>43291.465458182873</v>
      </c>
      <c r="Z693" s="9" t="s">
        <v>2702</v>
      </c>
      <c r="AA693" s="6"/>
    </row>
    <row r="694" spans="1:29" s="9" customFormat="1" x14ac:dyDescent="0.3">
      <c r="A694" s="8">
        <v>693</v>
      </c>
      <c r="B694" s="9">
        <v>201801657</v>
      </c>
      <c r="C694" s="9" t="s">
        <v>2703</v>
      </c>
      <c r="D694" s="9" t="s">
        <v>110</v>
      </c>
      <c r="E694" s="9">
        <v>499</v>
      </c>
      <c r="F694" s="9" t="s">
        <v>40</v>
      </c>
      <c r="G694" s="6">
        <v>38903</v>
      </c>
      <c r="H694" s="10" t="s">
        <v>9</v>
      </c>
      <c r="I694" s="9" t="s">
        <v>10</v>
      </c>
      <c r="J694" s="6">
        <v>43287.448109108795</v>
      </c>
      <c r="K694" s="7">
        <f t="shared" si="10"/>
        <v>43287</v>
      </c>
      <c r="L694" s="40">
        <v>2170</v>
      </c>
      <c r="M694" s="41" t="s">
        <v>2705</v>
      </c>
      <c r="N694" s="42" t="s">
        <v>2706</v>
      </c>
      <c r="O694" s="1">
        <v>37</v>
      </c>
      <c r="P694" s="1"/>
      <c r="Q694" s="1"/>
      <c r="R694" s="1"/>
      <c r="S694" s="1"/>
      <c r="T694" s="102">
        <v>37</v>
      </c>
      <c r="U694" s="103"/>
      <c r="V694" s="103"/>
      <c r="W694" s="103"/>
      <c r="X694" s="103"/>
      <c r="Y694" s="6">
        <v>43287.422464895833</v>
      </c>
      <c r="Z694" s="9" t="s">
        <v>2707</v>
      </c>
      <c r="AA694" s="6">
        <v>43287.421642673609</v>
      </c>
      <c r="AB694" s="9" t="s">
        <v>2704</v>
      </c>
      <c r="AC694" s="9" t="s">
        <v>400</v>
      </c>
    </row>
    <row r="695" spans="1:29" s="9" customFormat="1" x14ac:dyDescent="0.3">
      <c r="A695" s="8">
        <v>694</v>
      </c>
      <c r="B695" s="9">
        <v>201801659</v>
      </c>
      <c r="C695" s="9" t="s">
        <v>2708</v>
      </c>
      <c r="D695" s="9" t="s">
        <v>2709</v>
      </c>
      <c r="E695" s="9">
        <v>538</v>
      </c>
      <c r="F695" s="9" t="s">
        <v>105</v>
      </c>
      <c r="G695" s="6">
        <v>43151</v>
      </c>
      <c r="H695" s="10" t="s">
        <v>15</v>
      </c>
      <c r="I695" s="9" t="s">
        <v>16</v>
      </c>
      <c r="J695" s="6">
        <v>43330.552880243056</v>
      </c>
      <c r="K695" s="7">
        <f t="shared" si="10"/>
        <v>43330</v>
      </c>
      <c r="L695" s="40" t="s">
        <v>2390</v>
      </c>
      <c r="M695" s="41"/>
      <c r="N695" s="42"/>
      <c r="O695" s="1"/>
      <c r="P695" s="1"/>
      <c r="Q695" s="1"/>
      <c r="R695" s="1"/>
      <c r="S695" s="1"/>
      <c r="T695" s="102"/>
      <c r="U695" s="103"/>
      <c r="V695" s="103"/>
      <c r="W695" s="103"/>
      <c r="X695" s="103"/>
      <c r="Y695" s="6">
        <v>43330.537044791665</v>
      </c>
      <c r="Z695" s="9" t="s">
        <v>2710</v>
      </c>
      <c r="AA695" s="6"/>
    </row>
    <row r="696" spans="1:29" s="9" customFormat="1" x14ac:dyDescent="0.3">
      <c r="A696" s="8">
        <v>695</v>
      </c>
      <c r="B696" s="9">
        <v>201801660</v>
      </c>
      <c r="C696" s="9" t="s">
        <v>2711</v>
      </c>
      <c r="D696" s="9" t="s">
        <v>2345</v>
      </c>
      <c r="E696" s="9">
        <v>598</v>
      </c>
      <c r="F696" s="9" t="s">
        <v>8</v>
      </c>
      <c r="G696" s="6">
        <v>40729</v>
      </c>
      <c r="H696" s="10" t="s">
        <v>9</v>
      </c>
      <c r="I696" s="9" t="s">
        <v>10</v>
      </c>
      <c r="J696" s="6">
        <v>43288.491551967592</v>
      </c>
      <c r="K696" s="7">
        <f t="shared" si="10"/>
        <v>43288</v>
      </c>
      <c r="L696" s="40">
        <v>2043</v>
      </c>
      <c r="M696" s="41" t="s">
        <v>2713</v>
      </c>
      <c r="N696" s="42" t="s">
        <v>2579</v>
      </c>
      <c r="O696" s="1">
        <v>1</v>
      </c>
      <c r="P696" s="1"/>
      <c r="Q696" s="1"/>
      <c r="R696" s="1"/>
      <c r="S696" s="1"/>
      <c r="T696" s="102">
        <v>1</v>
      </c>
      <c r="U696" s="103"/>
      <c r="V696" s="103"/>
      <c r="W696" s="103"/>
      <c r="X696" s="103"/>
      <c r="Y696" s="6">
        <v>43288.491551967592</v>
      </c>
      <c r="Z696" s="9" t="s">
        <v>2714</v>
      </c>
      <c r="AA696" s="6">
        <v>43288.836424768517</v>
      </c>
      <c r="AB696" s="9" t="s">
        <v>726</v>
      </c>
      <c r="AC696" s="9" t="s">
        <v>2712</v>
      </c>
    </row>
    <row r="697" spans="1:29" s="9" customFormat="1" x14ac:dyDescent="0.3">
      <c r="A697" s="8">
        <v>696</v>
      </c>
      <c r="B697" s="9">
        <v>201801663</v>
      </c>
      <c r="C697" s="9" t="s">
        <v>2715</v>
      </c>
      <c r="D697" s="9" t="s">
        <v>2716</v>
      </c>
      <c r="E697" s="9" t="s">
        <v>51</v>
      </c>
      <c r="F697" s="9" t="s">
        <v>51</v>
      </c>
      <c r="G697" s="6">
        <v>37807</v>
      </c>
      <c r="H697" s="10" t="s">
        <v>9</v>
      </c>
      <c r="I697" s="9" t="s">
        <v>10</v>
      </c>
      <c r="J697" s="6">
        <v>43286.902874305553</v>
      </c>
      <c r="K697" s="7">
        <f t="shared" si="10"/>
        <v>43286</v>
      </c>
      <c r="L697" s="40">
        <v>2043</v>
      </c>
      <c r="M697" s="41" t="s">
        <v>2717</v>
      </c>
      <c r="N697" s="42" t="s">
        <v>2718</v>
      </c>
      <c r="O697" s="1">
        <v>42</v>
      </c>
      <c r="P697" s="1"/>
      <c r="Q697" s="1"/>
      <c r="R697" s="1"/>
      <c r="S697" s="1"/>
      <c r="T697" s="102">
        <v>42</v>
      </c>
      <c r="U697" s="103"/>
      <c r="V697" s="103"/>
      <c r="W697" s="103"/>
      <c r="X697" s="103"/>
      <c r="Y697" s="6">
        <v>43286.86677403935</v>
      </c>
      <c r="Z697" s="9" t="s">
        <v>2719</v>
      </c>
      <c r="AA697" s="6">
        <v>43287.785843599537</v>
      </c>
      <c r="AB697" s="9" t="s">
        <v>656</v>
      </c>
      <c r="AC697" s="9" t="s">
        <v>657</v>
      </c>
    </row>
    <row r="698" spans="1:29" s="9" customFormat="1" x14ac:dyDescent="0.3">
      <c r="A698" s="8">
        <v>697</v>
      </c>
      <c r="B698" s="9">
        <v>201801667</v>
      </c>
      <c r="C698" s="9" t="s">
        <v>2720</v>
      </c>
      <c r="D698" s="9" t="s">
        <v>2721</v>
      </c>
      <c r="E698" s="9">
        <v>119</v>
      </c>
      <c r="F698" s="9" t="s">
        <v>2</v>
      </c>
      <c r="G698" s="6">
        <v>43165</v>
      </c>
      <c r="H698" s="10" t="s">
        <v>3</v>
      </c>
      <c r="I698" s="9" t="s">
        <v>4</v>
      </c>
      <c r="J698" s="6">
        <v>43287.670230937503</v>
      </c>
      <c r="K698" s="7">
        <f t="shared" si="10"/>
        <v>43287</v>
      </c>
      <c r="L698" s="40">
        <v>2273</v>
      </c>
      <c r="M698" s="41"/>
      <c r="N698" s="42" t="s">
        <v>2722</v>
      </c>
      <c r="O698" s="1">
        <v>3212</v>
      </c>
      <c r="P698" s="1"/>
      <c r="Q698" s="1"/>
      <c r="R698" s="1"/>
      <c r="S698" s="1"/>
      <c r="T698" s="111">
        <v>0</v>
      </c>
      <c r="U698" s="103"/>
      <c r="V698" s="103"/>
      <c r="W698" s="103"/>
      <c r="X698" s="103"/>
      <c r="Y698" s="6">
        <v>43287.66239672454</v>
      </c>
      <c r="Z698" s="9" t="s">
        <v>2723</v>
      </c>
      <c r="AA698" s="6"/>
    </row>
    <row r="699" spans="1:29" s="9" customFormat="1" x14ac:dyDescent="0.3">
      <c r="A699" s="8">
        <v>698</v>
      </c>
      <c r="B699" s="9">
        <v>201801671</v>
      </c>
      <c r="C699" s="9" t="s">
        <v>2724</v>
      </c>
      <c r="D699" s="9" t="s">
        <v>1011</v>
      </c>
      <c r="E699" s="9">
        <v>499</v>
      </c>
      <c r="F699" s="9" t="s">
        <v>40</v>
      </c>
      <c r="G699" s="6">
        <v>41461</v>
      </c>
      <c r="H699" s="10" t="s">
        <v>15</v>
      </c>
      <c r="I699" s="9" t="s">
        <v>16</v>
      </c>
      <c r="J699" s="6">
        <v>43287.910340625</v>
      </c>
      <c r="K699" s="7">
        <f t="shared" si="10"/>
        <v>43287</v>
      </c>
      <c r="L699" s="40">
        <v>2077</v>
      </c>
      <c r="M699" s="41"/>
      <c r="N699" s="42" t="s">
        <v>2725</v>
      </c>
      <c r="O699" s="1">
        <v>41</v>
      </c>
      <c r="P699" s="1"/>
      <c r="Q699" s="1"/>
      <c r="R699" s="1"/>
      <c r="S699" s="1"/>
      <c r="T699" s="102">
        <v>41</v>
      </c>
      <c r="U699" s="103"/>
      <c r="V699" s="103"/>
      <c r="W699" s="103"/>
      <c r="X699" s="103"/>
      <c r="Y699" s="6">
        <v>43287.897960613423</v>
      </c>
      <c r="Z699" s="9" t="s">
        <v>2726</v>
      </c>
      <c r="AA699" s="6"/>
    </row>
    <row r="700" spans="1:29" s="9" customFormat="1" x14ac:dyDescent="0.3">
      <c r="A700" s="8">
        <v>699</v>
      </c>
      <c r="B700" s="9">
        <v>201801672</v>
      </c>
      <c r="C700" s="9" t="s">
        <v>2727</v>
      </c>
      <c r="D700" s="9" t="s">
        <v>2728</v>
      </c>
      <c r="E700" s="9">
        <v>130</v>
      </c>
      <c r="F700" s="9" t="s">
        <v>36</v>
      </c>
      <c r="G700" s="6">
        <v>42992</v>
      </c>
      <c r="H700" s="10" t="s">
        <v>9</v>
      </c>
      <c r="I700" s="9" t="s">
        <v>10</v>
      </c>
      <c r="J700" s="6">
        <v>43287.916490046293</v>
      </c>
      <c r="K700" s="7">
        <f t="shared" si="10"/>
        <v>43287</v>
      </c>
      <c r="L700" s="40">
        <v>2101</v>
      </c>
      <c r="M700" s="41"/>
      <c r="N700" s="42"/>
      <c r="O700" s="1"/>
      <c r="P700" s="1"/>
      <c r="Q700" s="1"/>
      <c r="R700" s="1"/>
      <c r="S700" s="1"/>
      <c r="T700" s="102"/>
      <c r="U700" s="103"/>
      <c r="V700" s="103"/>
      <c r="W700" s="103"/>
      <c r="X700" s="103"/>
      <c r="Y700" s="6">
        <v>43287.905959837961</v>
      </c>
      <c r="Z700" s="9" t="s">
        <v>2729</v>
      </c>
      <c r="AA700" s="6"/>
    </row>
    <row r="701" spans="1:29" s="9" customFormat="1" x14ac:dyDescent="0.3">
      <c r="A701" s="8">
        <v>700</v>
      </c>
      <c r="B701" s="9">
        <v>201801676</v>
      </c>
      <c r="C701" s="9" t="s">
        <v>595</v>
      </c>
      <c r="D701" s="9" t="s">
        <v>2730</v>
      </c>
      <c r="E701" s="9">
        <v>598</v>
      </c>
      <c r="F701" s="9" t="s">
        <v>8</v>
      </c>
      <c r="G701" s="6">
        <v>43227</v>
      </c>
      <c r="H701" s="10" t="s">
        <v>52</v>
      </c>
      <c r="I701" s="9" t="s">
        <v>53</v>
      </c>
      <c r="J701" s="6">
        <v>43295.44052207176</v>
      </c>
      <c r="K701" s="7">
        <f t="shared" si="10"/>
        <v>43295</v>
      </c>
      <c r="L701" s="40">
        <v>2029</v>
      </c>
      <c r="M701" s="41">
        <v>2056</v>
      </c>
      <c r="N701" s="42" t="s">
        <v>2731</v>
      </c>
      <c r="O701" s="1">
        <v>41</v>
      </c>
      <c r="P701" s="1"/>
      <c r="Q701" s="1"/>
      <c r="R701" s="1"/>
      <c r="S701" s="1"/>
      <c r="T701" s="102">
        <v>41</v>
      </c>
      <c r="U701" s="103"/>
      <c r="V701" s="103"/>
      <c r="W701" s="103"/>
      <c r="X701" s="103"/>
      <c r="Y701" s="6">
        <v>43295.290838773151</v>
      </c>
      <c r="Z701" s="9" t="s">
        <v>2732</v>
      </c>
      <c r="AA701" s="6"/>
    </row>
    <row r="702" spans="1:29" s="9" customFormat="1" x14ac:dyDescent="0.3">
      <c r="A702" s="8">
        <v>701</v>
      </c>
      <c r="B702" s="9">
        <v>201801679</v>
      </c>
      <c r="C702" s="9" t="s">
        <v>2733</v>
      </c>
      <c r="D702" s="9" t="s">
        <v>2734</v>
      </c>
      <c r="E702" s="9">
        <v>598</v>
      </c>
      <c r="F702" s="9" t="s">
        <v>8</v>
      </c>
      <c r="G702" s="6">
        <v>42192</v>
      </c>
      <c r="H702" s="10" t="s">
        <v>15</v>
      </c>
      <c r="I702" s="9" t="s">
        <v>16</v>
      </c>
      <c r="J702" s="6">
        <v>43288.77156400463</v>
      </c>
      <c r="K702" s="7">
        <f t="shared" si="10"/>
        <v>43288</v>
      </c>
      <c r="L702" s="40">
        <v>2193</v>
      </c>
      <c r="M702" s="41">
        <v>2194</v>
      </c>
      <c r="N702" s="42"/>
      <c r="O702" s="1"/>
      <c r="P702" s="1"/>
      <c r="Q702" s="1"/>
      <c r="R702" s="1"/>
      <c r="S702" s="1"/>
      <c r="T702" s="102"/>
      <c r="U702" s="103"/>
      <c r="V702" s="103"/>
      <c r="W702" s="103"/>
      <c r="X702" s="103"/>
      <c r="Y702" s="6">
        <v>43288.634945752317</v>
      </c>
      <c r="Z702" s="9" t="s">
        <v>2736</v>
      </c>
      <c r="AA702" s="6">
        <v>43289.792157638891</v>
      </c>
      <c r="AB702" s="9" t="s">
        <v>533</v>
      </c>
      <c r="AC702" s="9" t="s">
        <v>2735</v>
      </c>
    </row>
    <row r="703" spans="1:29" s="9" customFormat="1" x14ac:dyDescent="0.3">
      <c r="A703" s="8">
        <v>702</v>
      </c>
      <c r="B703" s="9">
        <v>201801693</v>
      </c>
      <c r="C703" s="9" t="s">
        <v>2737</v>
      </c>
      <c r="D703" s="9" t="s">
        <v>2738</v>
      </c>
      <c r="E703" s="9">
        <v>598</v>
      </c>
      <c r="F703" s="9" t="s">
        <v>8</v>
      </c>
      <c r="G703" s="6">
        <v>43198</v>
      </c>
      <c r="H703" s="10" t="s">
        <v>1140</v>
      </c>
      <c r="I703" s="9" t="s">
        <v>1141</v>
      </c>
      <c r="J703" s="6">
        <v>43289.824512997686</v>
      </c>
      <c r="K703" s="7">
        <f t="shared" si="10"/>
        <v>43289</v>
      </c>
      <c r="L703" s="40">
        <v>2274</v>
      </c>
      <c r="M703" s="41"/>
      <c r="N703" s="42"/>
      <c r="O703" s="1"/>
      <c r="P703" s="1"/>
      <c r="Q703" s="1"/>
      <c r="R703" s="1"/>
      <c r="S703" s="1"/>
      <c r="T703" s="102"/>
      <c r="U703" s="103"/>
      <c r="V703" s="103"/>
      <c r="W703" s="103"/>
      <c r="X703" s="103"/>
      <c r="Y703" s="6">
        <v>43289.815700381943</v>
      </c>
      <c r="Z703" s="9" t="s">
        <v>2741</v>
      </c>
      <c r="AA703" s="6">
        <v>43289.87582248843</v>
      </c>
      <c r="AB703" s="9" t="s">
        <v>2739</v>
      </c>
      <c r="AC703" s="9" t="s">
        <v>2740</v>
      </c>
    </row>
    <row r="704" spans="1:29" s="9" customFormat="1" x14ac:dyDescent="0.3">
      <c r="A704" s="8">
        <v>703</v>
      </c>
      <c r="B704" s="9">
        <v>201801695</v>
      </c>
      <c r="C704" s="9" t="s">
        <v>2742</v>
      </c>
      <c r="D704" s="9" t="s">
        <v>1871</v>
      </c>
      <c r="E704" s="9">
        <v>123</v>
      </c>
      <c r="F704" s="9" t="s">
        <v>28</v>
      </c>
      <c r="G704" s="6">
        <v>41206</v>
      </c>
      <c r="H704" s="10" t="s">
        <v>9</v>
      </c>
      <c r="I704" s="9" t="s">
        <v>10</v>
      </c>
      <c r="J704" s="6">
        <v>43291.603116122686</v>
      </c>
      <c r="K704" s="7">
        <f t="shared" si="10"/>
        <v>43291</v>
      </c>
      <c r="L704" s="40">
        <v>2021</v>
      </c>
      <c r="M704" s="41"/>
      <c r="N704" s="42"/>
      <c r="O704" s="1"/>
      <c r="P704" s="1"/>
      <c r="Q704" s="1"/>
      <c r="R704" s="1"/>
      <c r="S704" s="1"/>
      <c r="T704" s="102"/>
      <c r="U704" s="103"/>
      <c r="V704" s="103"/>
      <c r="W704" s="103"/>
      <c r="X704" s="103"/>
      <c r="Y704" s="6">
        <v>43291.509124270837</v>
      </c>
      <c r="Z704" s="9" t="s">
        <v>2743</v>
      </c>
      <c r="AA704" s="6"/>
    </row>
    <row r="705" spans="1:29" s="9" customFormat="1" x14ac:dyDescent="0.3">
      <c r="A705" s="8">
        <v>704</v>
      </c>
      <c r="B705" s="9">
        <v>201801705</v>
      </c>
      <c r="C705" s="9" t="s">
        <v>2744</v>
      </c>
      <c r="D705" s="9" t="s">
        <v>2745</v>
      </c>
      <c r="E705" s="9" t="s">
        <v>51</v>
      </c>
      <c r="F705" s="9" t="s">
        <v>51</v>
      </c>
      <c r="G705" s="6">
        <v>40004</v>
      </c>
      <c r="H705" s="10" t="s">
        <v>15</v>
      </c>
      <c r="I705" s="9" t="s">
        <v>16</v>
      </c>
      <c r="J705" s="6">
        <v>43291.015795219908</v>
      </c>
      <c r="K705" s="7">
        <f t="shared" si="10"/>
        <v>43291</v>
      </c>
      <c r="L705" s="40">
        <v>2043</v>
      </c>
      <c r="M705" s="41">
        <v>2082</v>
      </c>
      <c r="N705" s="42"/>
      <c r="O705" s="1"/>
      <c r="P705" s="1"/>
      <c r="Q705" s="1"/>
      <c r="R705" s="1"/>
      <c r="S705" s="1"/>
      <c r="T705" s="102"/>
      <c r="U705" s="103"/>
      <c r="V705" s="103"/>
      <c r="W705" s="103"/>
      <c r="X705" s="103"/>
      <c r="Y705" s="6">
        <v>43291.015795219908</v>
      </c>
      <c r="Z705" s="9" t="s">
        <v>2746</v>
      </c>
      <c r="AA705" s="6"/>
    </row>
    <row r="706" spans="1:29" s="9" customFormat="1" x14ac:dyDescent="0.3">
      <c r="A706" s="8">
        <v>705</v>
      </c>
      <c r="B706" s="9">
        <v>201801715</v>
      </c>
      <c r="C706" s="9" t="s">
        <v>249</v>
      </c>
      <c r="D706" s="9" t="s">
        <v>2747</v>
      </c>
      <c r="E706" s="9">
        <v>499</v>
      </c>
      <c r="F706" s="9" t="s">
        <v>40</v>
      </c>
      <c r="G706" s="6" t="s">
        <v>51</v>
      </c>
      <c r="H706" s="10" t="s">
        <v>52</v>
      </c>
      <c r="I706" s="9" t="s">
        <v>53</v>
      </c>
      <c r="J706" s="6">
        <v>43291.825349155093</v>
      </c>
      <c r="K706" s="7">
        <f t="shared" si="10"/>
        <v>43291</v>
      </c>
      <c r="L706" s="40">
        <v>2275</v>
      </c>
      <c r="M706" s="41"/>
      <c r="N706" s="42"/>
      <c r="O706" s="1"/>
      <c r="P706" s="1"/>
      <c r="Q706" s="1"/>
      <c r="R706" s="1"/>
      <c r="S706" s="1"/>
      <c r="T706" s="102"/>
      <c r="U706" s="103"/>
      <c r="V706" s="103"/>
      <c r="W706" s="103"/>
      <c r="X706" s="103"/>
      <c r="Y706" s="6">
        <v>43291.828657175924</v>
      </c>
      <c r="Z706" s="9" t="s">
        <v>2749</v>
      </c>
      <c r="AA706" s="6">
        <v>43294.479494328705</v>
      </c>
      <c r="AB706" s="9" t="s">
        <v>399</v>
      </c>
      <c r="AC706" s="9" t="s">
        <v>2748</v>
      </c>
    </row>
    <row r="707" spans="1:29" s="9" customFormat="1" x14ac:dyDescent="0.3">
      <c r="A707" s="8">
        <v>706</v>
      </c>
      <c r="B707" s="9">
        <v>201801719</v>
      </c>
      <c r="C707" s="9" t="s">
        <v>2750</v>
      </c>
      <c r="D707" s="9" t="s">
        <v>1187</v>
      </c>
      <c r="E707" s="9">
        <v>598</v>
      </c>
      <c r="F707" s="9" t="s">
        <v>8</v>
      </c>
      <c r="G707" s="6" t="s">
        <v>51</v>
      </c>
      <c r="H707" s="10" t="s">
        <v>3</v>
      </c>
      <c r="I707" s="9" t="s">
        <v>4</v>
      </c>
      <c r="J707" s="6">
        <v>43292.430789155092</v>
      </c>
      <c r="K707" s="7">
        <f t="shared" ref="K707:K770" si="11">ROUNDDOWN(J707,0)</f>
        <v>43292</v>
      </c>
      <c r="L707" s="40">
        <v>2285</v>
      </c>
      <c r="M707" s="41"/>
      <c r="N707" s="42"/>
      <c r="O707" s="1"/>
      <c r="P707" s="1"/>
      <c r="Q707" s="1"/>
      <c r="R707" s="1"/>
      <c r="S707" s="1"/>
      <c r="T707" s="102"/>
      <c r="U707" s="103"/>
      <c r="V707" s="103"/>
      <c r="W707" s="103"/>
      <c r="X707" s="103"/>
      <c r="Y707" s="6">
        <v>43292.420939467593</v>
      </c>
      <c r="Z707" s="9" t="s">
        <v>2751</v>
      </c>
      <c r="AA707" s="6"/>
    </row>
    <row r="708" spans="1:29" s="9" customFormat="1" x14ac:dyDescent="0.3">
      <c r="A708" s="8">
        <v>707</v>
      </c>
      <c r="B708" s="9">
        <v>201801724</v>
      </c>
      <c r="C708" s="9" t="s">
        <v>2752</v>
      </c>
      <c r="D708" s="9" t="s">
        <v>467</v>
      </c>
      <c r="E708" s="9">
        <v>598</v>
      </c>
      <c r="F708" s="9" t="s">
        <v>8</v>
      </c>
      <c r="G708" s="6">
        <v>41831</v>
      </c>
      <c r="H708" s="10" t="s">
        <v>15</v>
      </c>
      <c r="I708" s="9" t="s">
        <v>16</v>
      </c>
      <c r="J708" s="6">
        <v>43292.529129745373</v>
      </c>
      <c r="K708" s="7">
        <f t="shared" si="11"/>
        <v>43292</v>
      </c>
      <c r="L708" s="40">
        <v>2082</v>
      </c>
      <c r="M708" s="41"/>
      <c r="N708" s="42"/>
      <c r="O708" s="1"/>
      <c r="P708" s="1"/>
      <c r="Q708" s="1"/>
      <c r="R708" s="1"/>
      <c r="S708" s="1"/>
      <c r="T708" s="102"/>
      <c r="U708" s="103"/>
      <c r="V708" s="103"/>
      <c r="W708" s="103"/>
      <c r="X708" s="103"/>
      <c r="Y708" s="6">
        <v>43292.516537303243</v>
      </c>
      <c r="Z708" s="9" t="s">
        <v>2753</v>
      </c>
      <c r="AA708" s="6">
        <v>43292.516537303243</v>
      </c>
      <c r="AB708" s="9" t="s">
        <v>726</v>
      </c>
      <c r="AC708" s="9" t="s">
        <v>394</v>
      </c>
    </row>
    <row r="709" spans="1:29" s="9" customFormat="1" x14ac:dyDescent="0.3">
      <c r="A709" s="8">
        <v>708</v>
      </c>
      <c r="B709" s="9">
        <v>201801730</v>
      </c>
      <c r="C709" s="9" t="s">
        <v>2754</v>
      </c>
      <c r="D709" s="9" t="s">
        <v>2393</v>
      </c>
      <c r="E709" s="9">
        <v>499</v>
      </c>
      <c r="F709" s="9" t="s">
        <v>40</v>
      </c>
      <c r="G709" s="6">
        <v>39676</v>
      </c>
      <c r="H709" s="10" t="s">
        <v>9</v>
      </c>
      <c r="I709" s="9" t="s">
        <v>10</v>
      </c>
      <c r="J709" s="6">
        <v>43292.706937650466</v>
      </c>
      <c r="K709" s="7">
        <f t="shared" si="11"/>
        <v>43292</v>
      </c>
      <c r="L709" s="40">
        <v>2101</v>
      </c>
      <c r="M709" s="41"/>
      <c r="N709" s="42"/>
      <c r="O709" s="1"/>
      <c r="P709" s="1"/>
      <c r="Q709" s="1"/>
      <c r="R709" s="1"/>
      <c r="S709" s="1"/>
      <c r="T709" s="102"/>
      <c r="U709" s="103"/>
      <c r="V709" s="103"/>
      <c r="W709" s="103"/>
      <c r="X709" s="103"/>
      <c r="Y709" s="6">
        <v>43292.706937650466</v>
      </c>
      <c r="Z709" s="9" t="s">
        <v>2755</v>
      </c>
      <c r="AA709" s="6"/>
    </row>
    <row r="710" spans="1:29" s="9" customFormat="1" x14ac:dyDescent="0.3">
      <c r="A710" s="8">
        <v>709</v>
      </c>
      <c r="B710" s="9">
        <v>201801733</v>
      </c>
      <c r="C710" s="9" t="s">
        <v>2756</v>
      </c>
      <c r="D710" s="9" t="s">
        <v>2757</v>
      </c>
      <c r="E710" s="9">
        <v>499</v>
      </c>
      <c r="F710" s="9" t="s">
        <v>40</v>
      </c>
      <c r="G710" s="6">
        <v>42896</v>
      </c>
      <c r="H710" s="10" t="s">
        <v>3</v>
      </c>
      <c r="I710" s="9" t="s">
        <v>4</v>
      </c>
      <c r="J710" s="6">
        <v>43294.587018946761</v>
      </c>
      <c r="K710" s="7">
        <f t="shared" si="11"/>
        <v>43294</v>
      </c>
      <c r="L710" s="40">
        <v>2007</v>
      </c>
      <c r="M710" s="41"/>
      <c r="N710" s="42"/>
      <c r="O710" s="1"/>
      <c r="P710" s="1"/>
      <c r="Q710" s="1"/>
      <c r="R710" s="1"/>
      <c r="S710" s="1"/>
      <c r="T710" s="102"/>
      <c r="U710" s="103"/>
      <c r="V710" s="103"/>
      <c r="W710" s="103"/>
      <c r="X710" s="103"/>
      <c r="Y710" s="6">
        <v>43294.585371261572</v>
      </c>
      <c r="Z710" s="9" t="s">
        <v>2759</v>
      </c>
      <c r="AA710" s="6">
        <v>43294.585371261572</v>
      </c>
      <c r="AB710" s="9" t="s">
        <v>57</v>
      </c>
      <c r="AC710" s="9" t="s">
        <v>2758</v>
      </c>
    </row>
    <row r="711" spans="1:29" s="9" customFormat="1" x14ac:dyDescent="0.3">
      <c r="A711" s="8">
        <v>710</v>
      </c>
      <c r="B711" s="9">
        <v>201801736</v>
      </c>
      <c r="C711" s="9" t="s">
        <v>2760</v>
      </c>
      <c r="D711" s="9" t="s">
        <v>2761</v>
      </c>
      <c r="E711" s="9">
        <v>499</v>
      </c>
      <c r="F711" s="9" t="s">
        <v>40</v>
      </c>
      <c r="G711" s="6">
        <v>39641</v>
      </c>
      <c r="H711" s="10" t="s">
        <v>9</v>
      </c>
      <c r="I711" s="9" t="s">
        <v>10</v>
      </c>
      <c r="J711" s="6">
        <v>43293.107742280095</v>
      </c>
      <c r="K711" s="7">
        <f t="shared" si="11"/>
        <v>43293</v>
      </c>
      <c r="L711" s="40">
        <v>2085</v>
      </c>
      <c r="M711" s="41"/>
      <c r="N711" s="42" t="s">
        <v>2762</v>
      </c>
      <c r="O711" s="1">
        <v>18</v>
      </c>
      <c r="P711" s="1"/>
      <c r="Q711" s="1"/>
      <c r="R711" s="1"/>
      <c r="S711" s="1"/>
      <c r="T711" s="102">
        <v>18</v>
      </c>
      <c r="U711" s="103"/>
      <c r="V711" s="103"/>
      <c r="W711" s="103"/>
      <c r="X711" s="103"/>
      <c r="Y711" s="6">
        <v>43293.100478703702</v>
      </c>
      <c r="Z711" s="9" t="s">
        <v>2763</v>
      </c>
      <c r="AA711" s="6"/>
    </row>
    <row r="712" spans="1:29" s="9" customFormat="1" x14ac:dyDescent="0.3">
      <c r="A712" s="8">
        <v>711</v>
      </c>
      <c r="B712" s="9">
        <v>201801757</v>
      </c>
      <c r="C712" s="9" t="s">
        <v>2764</v>
      </c>
      <c r="D712" s="9" t="s">
        <v>1307</v>
      </c>
      <c r="E712" s="9">
        <v>598</v>
      </c>
      <c r="F712" s="9" t="s">
        <v>8</v>
      </c>
      <c r="G712" s="6">
        <v>43265</v>
      </c>
      <c r="H712" s="10" t="s">
        <v>3</v>
      </c>
      <c r="I712" s="9" t="s">
        <v>4</v>
      </c>
      <c r="J712" s="6">
        <v>43295.451747719904</v>
      </c>
      <c r="K712" s="7">
        <f t="shared" si="11"/>
        <v>43295</v>
      </c>
      <c r="L712" s="40">
        <v>2022</v>
      </c>
      <c r="M712" s="41"/>
      <c r="N712" s="42"/>
      <c r="O712" s="1"/>
      <c r="P712" s="1"/>
      <c r="Q712" s="1"/>
      <c r="R712" s="1"/>
      <c r="S712" s="1"/>
      <c r="T712" s="102"/>
      <c r="U712" s="103"/>
      <c r="V712" s="103"/>
      <c r="W712" s="103"/>
      <c r="X712" s="103"/>
      <c r="Y712" s="6">
        <v>43295.416837997684</v>
      </c>
      <c r="Z712" s="9" t="s">
        <v>2765</v>
      </c>
      <c r="AA712" s="6"/>
    </row>
    <row r="713" spans="1:29" s="9" customFormat="1" x14ac:dyDescent="0.3">
      <c r="A713" s="8">
        <v>712</v>
      </c>
      <c r="B713" s="9">
        <v>201801759</v>
      </c>
      <c r="C713" s="9" t="s">
        <v>2766</v>
      </c>
      <c r="D713" s="9" t="s">
        <v>2767</v>
      </c>
      <c r="E713" s="9">
        <v>130</v>
      </c>
      <c r="F713" s="9" t="s">
        <v>36</v>
      </c>
      <c r="G713" s="6">
        <v>37960</v>
      </c>
      <c r="H713" s="10" t="s">
        <v>9</v>
      </c>
      <c r="I713" s="9" t="s">
        <v>10</v>
      </c>
      <c r="J713" s="6">
        <v>43297.478956018516</v>
      </c>
      <c r="K713" s="7">
        <f t="shared" si="11"/>
        <v>43297</v>
      </c>
      <c r="L713" s="40">
        <v>2156</v>
      </c>
      <c r="M713" s="41"/>
      <c r="N713" s="42" t="s">
        <v>2769</v>
      </c>
      <c r="O713" s="1">
        <v>41</v>
      </c>
      <c r="P713" s="1"/>
      <c r="Q713" s="1"/>
      <c r="R713" s="1"/>
      <c r="S713" s="1"/>
      <c r="T713" s="102">
        <v>41</v>
      </c>
      <c r="U713" s="103"/>
      <c r="V713" s="103"/>
      <c r="W713" s="103"/>
      <c r="X713" s="103"/>
      <c r="Y713" s="6">
        <v>43297.459204479164</v>
      </c>
      <c r="Z713" s="9" t="s">
        <v>2770</v>
      </c>
      <c r="AA713" s="6">
        <v>43297.481904895831</v>
      </c>
      <c r="AB713" s="9" t="s">
        <v>2464</v>
      </c>
      <c r="AC713" s="9" t="s">
        <v>2768</v>
      </c>
    </row>
    <row r="714" spans="1:29" s="9" customFormat="1" x14ac:dyDescent="0.3">
      <c r="A714" s="8">
        <v>713</v>
      </c>
      <c r="B714" s="9">
        <v>201801760</v>
      </c>
      <c r="C714" s="9" t="s">
        <v>2771</v>
      </c>
      <c r="D714" s="9" t="s">
        <v>2294</v>
      </c>
      <c r="E714" s="9">
        <v>123</v>
      </c>
      <c r="F714" s="9" t="s">
        <v>28</v>
      </c>
      <c r="G714" s="6">
        <v>40738</v>
      </c>
      <c r="H714" s="10" t="s">
        <v>52</v>
      </c>
      <c r="I714" s="9" t="s">
        <v>53</v>
      </c>
      <c r="J714" s="6">
        <v>43295.615566631946</v>
      </c>
      <c r="K714" s="7">
        <f t="shared" si="11"/>
        <v>43295</v>
      </c>
      <c r="L714" s="40">
        <v>2038</v>
      </c>
      <c r="M714" s="41"/>
      <c r="N714" s="42" t="s">
        <v>2773</v>
      </c>
      <c r="O714" s="1">
        <v>21</v>
      </c>
      <c r="P714" s="1">
        <v>28</v>
      </c>
      <c r="Q714" s="1">
        <v>14</v>
      </c>
      <c r="R714" s="1"/>
      <c r="S714" s="1"/>
      <c r="T714" s="102">
        <v>21</v>
      </c>
      <c r="U714" s="103">
        <v>28</v>
      </c>
      <c r="V714" s="103">
        <v>14</v>
      </c>
      <c r="W714" s="103"/>
      <c r="X714" s="103"/>
      <c r="Y714" s="6">
        <v>43295.601280787036</v>
      </c>
      <c r="Z714" s="9" t="s">
        <v>2774</v>
      </c>
      <c r="AA714" s="6">
        <v>43295.740309918983</v>
      </c>
      <c r="AB714" s="9" t="s">
        <v>453</v>
      </c>
      <c r="AC714" s="9" t="s">
        <v>2772</v>
      </c>
    </row>
    <row r="715" spans="1:29" s="9" customFormat="1" x14ac:dyDescent="0.3">
      <c r="A715" s="8">
        <v>714</v>
      </c>
      <c r="B715" s="9">
        <v>201801762</v>
      </c>
      <c r="C715" s="9" t="s">
        <v>2775</v>
      </c>
      <c r="D715" s="9" t="s">
        <v>644</v>
      </c>
      <c r="E715" s="9">
        <v>499</v>
      </c>
      <c r="F715" s="9" t="s">
        <v>40</v>
      </c>
      <c r="G715" s="6">
        <v>43153</v>
      </c>
      <c r="H715" s="10" t="s">
        <v>3</v>
      </c>
      <c r="I715" s="9" t="s">
        <v>4</v>
      </c>
      <c r="J715" s="6">
        <v>43295.694655983796</v>
      </c>
      <c r="K715" s="7">
        <f t="shared" si="11"/>
        <v>43295</v>
      </c>
      <c r="L715" s="40">
        <v>2046</v>
      </c>
      <c r="M715" s="41"/>
      <c r="N715" s="42"/>
      <c r="O715" s="1"/>
      <c r="P715" s="1"/>
      <c r="Q715" s="1"/>
      <c r="R715" s="1"/>
      <c r="S715" s="1"/>
      <c r="T715" s="102"/>
      <c r="U715" s="103"/>
      <c r="V715" s="103"/>
      <c r="W715" s="103"/>
      <c r="X715" s="103"/>
      <c r="Y715" s="6">
        <v>43295.683134409723</v>
      </c>
      <c r="Z715" s="9" t="s">
        <v>2776</v>
      </c>
      <c r="AA715" s="6"/>
    </row>
    <row r="716" spans="1:29" s="9" customFormat="1" x14ac:dyDescent="0.3">
      <c r="A716" s="8">
        <v>715</v>
      </c>
      <c r="B716" s="9">
        <v>201801768</v>
      </c>
      <c r="C716" s="9" t="s">
        <v>2777</v>
      </c>
      <c r="D716" s="9" t="s">
        <v>134</v>
      </c>
      <c r="E716" s="9">
        <v>304</v>
      </c>
      <c r="F716" s="9" t="s">
        <v>126</v>
      </c>
      <c r="G716" s="6">
        <v>40373</v>
      </c>
      <c r="H716" s="10" t="s">
        <v>52</v>
      </c>
      <c r="I716" s="9" t="s">
        <v>53</v>
      </c>
      <c r="J716" s="6">
        <v>43295.757169178243</v>
      </c>
      <c r="K716" s="7">
        <f t="shared" si="11"/>
        <v>43295</v>
      </c>
      <c r="L716" s="40">
        <v>2233</v>
      </c>
      <c r="M716" s="41"/>
      <c r="N716" s="42" t="s">
        <v>2778</v>
      </c>
      <c r="O716" s="1">
        <v>108</v>
      </c>
      <c r="P716" s="1"/>
      <c r="Q716" s="1"/>
      <c r="R716" s="1"/>
      <c r="S716" s="1"/>
      <c r="T716" s="111">
        <v>1101</v>
      </c>
      <c r="U716" s="103"/>
      <c r="V716" s="103"/>
      <c r="W716" s="103"/>
      <c r="X716" s="103"/>
      <c r="Y716" s="6">
        <v>43295.750468865743</v>
      </c>
      <c r="Z716" s="9" t="s">
        <v>2779</v>
      </c>
      <c r="AA716" s="6"/>
    </row>
    <row r="717" spans="1:29" s="9" customFormat="1" x14ac:dyDescent="0.3">
      <c r="A717" s="8">
        <v>716</v>
      </c>
      <c r="B717" s="9">
        <v>201801771</v>
      </c>
      <c r="C717" s="9" t="s">
        <v>2780</v>
      </c>
      <c r="D717" s="9" t="s">
        <v>2699</v>
      </c>
      <c r="E717" s="9">
        <v>598</v>
      </c>
      <c r="F717" s="9" t="s">
        <v>8</v>
      </c>
      <c r="G717" s="6">
        <v>42931</v>
      </c>
      <c r="H717" s="10" t="s">
        <v>9</v>
      </c>
      <c r="I717" s="9" t="s">
        <v>10</v>
      </c>
      <c r="J717" s="6">
        <v>43296.500042476851</v>
      </c>
      <c r="K717" s="7">
        <f t="shared" si="11"/>
        <v>43296</v>
      </c>
      <c r="L717" s="40" t="s">
        <v>2781</v>
      </c>
      <c r="M717" s="41"/>
      <c r="N717" s="42"/>
      <c r="O717" s="1"/>
      <c r="P717" s="1"/>
      <c r="Q717" s="1"/>
      <c r="R717" s="1"/>
      <c r="S717" s="1"/>
      <c r="T717" s="102"/>
      <c r="U717" s="103"/>
      <c r="V717" s="103"/>
      <c r="W717" s="103"/>
      <c r="X717" s="103"/>
      <c r="Y717" s="6">
        <v>43296.496804664355</v>
      </c>
      <c r="Z717" s="9" t="s">
        <v>2782</v>
      </c>
      <c r="AA717" s="6"/>
    </row>
    <row r="718" spans="1:29" s="9" customFormat="1" x14ac:dyDescent="0.3">
      <c r="A718" s="8">
        <v>717</v>
      </c>
      <c r="B718" s="9">
        <v>201801779</v>
      </c>
      <c r="C718" s="9" t="s">
        <v>2783</v>
      </c>
      <c r="D718" s="9" t="s">
        <v>2015</v>
      </c>
      <c r="E718" s="9">
        <v>598</v>
      </c>
      <c r="F718" s="9" t="s">
        <v>8</v>
      </c>
      <c r="G718" s="6">
        <v>43023</v>
      </c>
      <c r="H718" s="10" t="s">
        <v>15</v>
      </c>
      <c r="I718" s="9" t="s">
        <v>16</v>
      </c>
      <c r="J718" s="6">
        <v>43296.900366550923</v>
      </c>
      <c r="K718" s="7">
        <f t="shared" si="11"/>
        <v>43296</v>
      </c>
      <c r="L718" s="40">
        <v>2126</v>
      </c>
      <c r="M718" s="41"/>
      <c r="N718" s="42"/>
      <c r="O718" s="1"/>
      <c r="P718" s="1"/>
      <c r="Q718" s="1"/>
      <c r="R718" s="1"/>
      <c r="S718" s="1"/>
      <c r="T718" s="102"/>
      <c r="U718" s="103"/>
      <c r="V718" s="103"/>
      <c r="W718" s="103"/>
      <c r="X718" s="103"/>
      <c r="Y718" s="6">
        <v>43296.86957422454</v>
      </c>
      <c r="Z718" s="9" t="s">
        <v>2784</v>
      </c>
      <c r="AA718" s="6"/>
    </row>
    <row r="719" spans="1:29" s="9" customFormat="1" x14ac:dyDescent="0.3">
      <c r="A719" s="8">
        <v>718</v>
      </c>
      <c r="B719" s="9">
        <v>201801782</v>
      </c>
      <c r="C719" s="9" t="s">
        <v>2785</v>
      </c>
      <c r="D719" s="9" t="s">
        <v>2082</v>
      </c>
      <c r="E719" s="9">
        <v>598</v>
      </c>
      <c r="F719" s="9" t="s">
        <v>8</v>
      </c>
      <c r="G719" s="6">
        <v>42932</v>
      </c>
      <c r="H719" s="10" t="s">
        <v>9</v>
      </c>
      <c r="I719" s="9" t="s">
        <v>10</v>
      </c>
      <c r="J719" s="6">
        <v>43297.5157090625</v>
      </c>
      <c r="K719" s="7">
        <f t="shared" si="11"/>
        <v>43297</v>
      </c>
      <c r="L719" s="40">
        <v>2039</v>
      </c>
      <c r="M719" s="41"/>
      <c r="N719" s="42"/>
      <c r="O719" s="1"/>
      <c r="P719" s="1"/>
      <c r="Q719" s="1"/>
      <c r="R719" s="1"/>
      <c r="S719" s="1"/>
      <c r="T719" s="102"/>
      <c r="U719" s="103"/>
      <c r="V719" s="103"/>
      <c r="W719" s="103"/>
      <c r="X719" s="103"/>
      <c r="Y719" s="6">
        <v>43297.504883449074</v>
      </c>
      <c r="Z719" s="9" t="s">
        <v>2786</v>
      </c>
      <c r="AA719" s="6"/>
    </row>
    <row r="720" spans="1:29" s="9" customFormat="1" x14ac:dyDescent="0.3">
      <c r="A720" s="8">
        <v>719</v>
      </c>
      <c r="B720" s="9">
        <v>201801783</v>
      </c>
      <c r="C720" s="9" t="s">
        <v>2787</v>
      </c>
      <c r="D720" s="9" t="s">
        <v>2788</v>
      </c>
      <c r="E720" s="9">
        <v>499</v>
      </c>
      <c r="F720" s="9" t="s">
        <v>40</v>
      </c>
      <c r="G720" s="6">
        <v>37453</v>
      </c>
      <c r="H720" s="10" t="s">
        <v>3</v>
      </c>
      <c r="I720" s="9" t="s">
        <v>4</v>
      </c>
      <c r="J720" s="6">
        <v>43297.617458946763</v>
      </c>
      <c r="K720" s="7">
        <f t="shared" si="11"/>
        <v>43297</v>
      </c>
      <c r="L720" s="40">
        <v>2118</v>
      </c>
      <c r="M720" s="41"/>
      <c r="N720" s="42"/>
      <c r="O720" s="1"/>
      <c r="P720" s="1"/>
      <c r="Q720" s="1"/>
      <c r="R720" s="1"/>
      <c r="S720" s="1"/>
      <c r="T720" s="102"/>
      <c r="U720" s="103"/>
      <c r="V720" s="103"/>
      <c r="W720" s="103"/>
      <c r="X720" s="103"/>
      <c r="Y720" s="6">
        <v>43297.603027199075</v>
      </c>
      <c r="Z720" s="9" t="s">
        <v>2789</v>
      </c>
      <c r="AA720" s="6"/>
    </row>
    <row r="721" spans="1:29" s="9" customFormat="1" x14ac:dyDescent="0.3">
      <c r="A721" s="8">
        <v>720</v>
      </c>
      <c r="B721" s="9">
        <v>201801784</v>
      </c>
      <c r="C721" s="9" t="s">
        <v>2790</v>
      </c>
      <c r="D721" s="9" t="s">
        <v>2791</v>
      </c>
      <c r="E721" s="9">
        <v>598</v>
      </c>
      <c r="F721" s="9" t="s">
        <v>8</v>
      </c>
      <c r="G721" s="6">
        <v>42567</v>
      </c>
      <c r="H721" s="10" t="s">
        <v>15</v>
      </c>
      <c r="I721" s="9" t="s">
        <v>16</v>
      </c>
      <c r="J721" s="6">
        <v>43297.618091701392</v>
      </c>
      <c r="K721" s="7">
        <f t="shared" si="11"/>
        <v>43297</v>
      </c>
      <c r="L721" s="40">
        <v>2004</v>
      </c>
      <c r="M721" s="41"/>
      <c r="N721" s="42"/>
      <c r="O721" s="1"/>
      <c r="P721" s="1"/>
      <c r="Q721" s="1"/>
      <c r="R721" s="1"/>
      <c r="S721" s="1"/>
      <c r="T721" s="102"/>
      <c r="U721" s="103"/>
      <c r="V721" s="103"/>
      <c r="W721" s="103"/>
      <c r="X721" s="103"/>
      <c r="Y721" s="6">
        <v>43297.623044016203</v>
      </c>
      <c r="Z721" s="9" t="s">
        <v>2792</v>
      </c>
      <c r="AA721" s="6">
        <v>43297.605973460646</v>
      </c>
      <c r="AB721" s="9" t="s">
        <v>57</v>
      </c>
      <c r="AC721" s="9" t="s">
        <v>2689</v>
      </c>
    </row>
    <row r="722" spans="1:29" s="9" customFormat="1" x14ac:dyDescent="0.3">
      <c r="A722" s="8">
        <v>721</v>
      </c>
      <c r="B722" s="9">
        <v>201801786</v>
      </c>
      <c r="C722" s="9" t="s">
        <v>2793</v>
      </c>
      <c r="D722" s="9" t="s">
        <v>665</v>
      </c>
      <c r="E722" s="9">
        <v>304</v>
      </c>
      <c r="F722" s="9" t="s">
        <v>126</v>
      </c>
      <c r="G722" s="6">
        <v>42932</v>
      </c>
      <c r="H722" s="10" t="s">
        <v>9</v>
      </c>
      <c r="I722" s="9" t="s">
        <v>10</v>
      </c>
      <c r="J722" s="6">
        <v>43303.487728935186</v>
      </c>
      <c r="K722" s="7">
        <f t="shared" si="11"/>
        <v>43303</v>
      </c>
      <c r="L722" s="40">
        <v>2185</v>
      </c>
      <c r="M722" s="41"/>
      <c r="N722" s="42"/>
      <c r="O722" s="1"/>
      <c r="P722" s="1"/>
      <c r="Q722" s="1"/>
      <c r="R722" s="1"/>
      <c r="S722" s="1"/>
      <c r="T722" s="102"/>
      <c r="U722" s="103"/>
      <c r="V722" s="103"/>
      <c r="W722" s="103"/>
      <c r="X722" s="103"/>
      <c r="Y722" s="6">
        <v>43303.475640972225</v>
      </c>
      <c r="Z722" s="9" t="s">
        <v>2794</v>
      </c>
      <c r="AA722" s="6"/>
    </row>
    <row r="723" spans="1:29" s="9" customFormat="1" x14ac:dyDescent="0.3">
      <c r="A723" s="8">
        <v>722</v>
      </c>
      <c r="B723" s="9">
        <v>201801791</v>
      </c>
      <c r="C723" s="9" t="s">
        <v>2795</v>
      </c>
      <c r="D723" s="9" t="s">
        <v>1814</v>
      </c>
      <c r="E723" s="9">
        <v>598</v>
      </c>
      <c r="F723" s="9" t="s">
        <v>8</v>
      </c>
      <c r="G723" s="6">
        <v>40741</v>
      </c>
      <c r="H723" s="10" t="s">
        <v>9</v>
      </c>
      <c r="I723" s="9" t="s">
        <v>10</v>
      </c>
      <c r="J723" s="6">
        <v>43298.399309178239</v>
      </c>
      <c r="K723" s="7">
        <f t="shared" si="11"/>
        <v>43298</v>
      </c>
      <c r="L723" s="40">
        <v>2071</v>
      </c>
      <c r="M723" s="41"/>
      <c r="N723" s="42"/>
      <c r="O723" s="1"/>
      <c r="P723" s="1"/>
      <c r="Q723" s="1"/>
      <c r="R723" s="1"/>
      <c r="S723" s="1"/>
      <c r="T723" s="102"/>
      <c r="U723" s="103"/>
      <c r="V723" s="103"/>
      <c r="W723" s="103"/>
      <c r="X723" s="103"/>
      <c r="Y723" s="6">
        <v>43298.398888807867</v>
      </c>
      <c r="Z723" s="9" t="s">
        <v>2796</v>
      </c>
      <c r="AA723" s="6"/>
    </row>
    <row r="724" spans="1:29" s="9" customFormat="1" x14ac:dyDescent="0.3">
      <c r="A724" s="8">
        <v>723</v>
      </c>
      <c r="B724" s="9">
        <v>201801794</v>
      </c>
      <c r="C724" s="9" t="s">
        <v>2585</v>
      </c>
      <c r="D724" s="9" t="s">
        <v>2797</v>
      </c>
      <c r="E724" s="9">
        <v>598</v>
      </c>
      <c r="F724" s="9" t="s">
        <v>8</v>
      </c>
      <c r="G724" s="6">
        <v>41107</v>
      </c>
      <c r="H724" s="10" t="s">
        <v>9</v>
      </c>
      <c r="I724" s="9" t="s">
        <v>10</v>
      </c>
      <c r="J724" s="6">
        <v>43298.594445798612</v>
      </c>
      <c r="K724" s="7">
        <f t="shared" si="11"/>
        <v>43298</v>
      </c>
      <c r="L724" s="40">
        <v>2043</v>
      </c>
      <c r="M724" s="41"/>
      <c r="N724" s="42"/>
      <c r="O724" s="1"/>
      <c r="P724" s="1"/>
      <c r="Q724" s="1"/>
      <c r="R724" s="1"/>
      <c r="S724" s="1"/>
      <c r="T724" s="102"/>
      <c r="U724" s="103"/>
      <c r="V724" s="103"/>
      <c r="W724" s="103"/>
      <c r="X724" s="103"/>
      <c r="Y724" s="6">
        <v>43298.524916435184</v>
      </c>
      <c r="Z724" s="9" t="s">
        <v>2798</v>
      </c>
      <c r="AA724" s="6"/>
    </row>
    <row r="725" spans="1:29" s="9" customFormat="1" x14ac:dyDescent="0.3">
      <c r="A725" s="8">
        <v>724</v>
      </c>
      <c r="B725" s="9">
        <v>201801799</v>
      </c>
      <c r="C725" s="9" t="s">
        <v>2742</v>
      </c>
      <c r="D725" s="9" t="s">
        <v>2799</v>
      </c>
      <c r="E725" s="9">
        <v>123</v>
      </c>
      <c r="F725" s="9" t="s">
        <v>28</v>
      </c>
      <c r="G725" s="6">
        <v>41077</v>
      </c>
      <c r="H725" s="10" t="s">
        <v>15</v>
      </c>
      <c r="I725" s="9" t="s">
        <v>16</v>
      </c>
      <c r="J725" s="6">
        <v>43308.473969756946</v>
      </c>
      <c r="K725" s="7">
        <f t="shared" si="11"/>
        <v>43308</v>
      </c>
      <c r="L725" s="40">
        <v>2001</v>
      </c>
      <c r="M725" s="41"/>
      <c r="N725" s="42"/>
      <c r="O725" s="1"/>
      <c r="P725" s="1"/>
      <c r="Q725" s="1"/>
      <c r="R725" s="1"/>
      <c r="S725" s="1"/>
      <c r="T725" s="102"/>
      <c r="U725" s="103"/>
      <c r="V725" s="103"/>
      <c r="W725" s="103"/>
      <c r="X725" s="103"/>
      <c r="Y725" s="6">
        <v>43308.463648263889</v>
      </c>
      <c r="Z725" s="9" t="s">
        <v>2801</v>
      </c>
      <c r="AA725" s="6">
        <v>43308.619803043985</v>
      </c>
      <c r="AB725" s="9" t="s">
        <v>262</v>
      </c>
      <c r="AC725" s="9" t="s">
        <v>2800</v>
      </c>
    </row>
    <row r="726" spans="1:29" s="9" customFormat="1" x14ac:dyDescent="0.3">
      <c r="A726" s="8">
        <v>725</v>
      </c>
      <c r="B726" s="9">
        <v>201801800</v>
      </c>
      <c r="C726" s="9" t="s">
        <v>2802</v>
      </c>
      <c r="D726" s="9" t="s">
        <v>1302</v>
      </c>
      <c r="E726" s="9">
        <v>249</v>
      </c>
      <c r="F726" s="9" t="s">
        <v>2803</v>
      </c>
      <c r="G726" s="6">
        <v>38185</v>
      </c>
      <c r="H726" s="10" t="s">
        <v>51</v>
      </c>
      <c r="I726" s="9" t="s">
        <v>51</v>
      </c>
      <c r="J726" s="6">
        <v>43298.808925613426</v>
      </c>
      <c r="K726" s="7">
        <f t="shared" si="11"/>
        <v>43298</v>
      </c>
      <c r="L726" s="40">
        <v>2084</v>
      </c>
      <c r="M726" s="41"/>
      <c r="N726" s="42" t="s">
        <v>2804</v>
      </c>
      <c r="O726" s="1">
        <v>21</v>
      </c>
      <c r="P726" s="1"/>
      <c r="Q726" s="1"/>
      <c r="R726" s="1"/>
      <c r="S726" s="1"/>
      <c r="T726" s="102">
        <v>21</v>
      </c>
      <c r="U726" s="103"/>
      <c r="V726" s="103"/>
      <c r="W726" s="103"/>
      <c r="X726" s="103"/>
      <c r="Y726" s="6">
        <v>43298.727365312501</v>
      </c>
      <c r="Z726" s="9" t="s">
        <v>2805</v>
      </c>
      <c r="AA726" s="6"/>
    </row>
    <row r="727" spans="1:29" s="9" customFormat="1" x14ac:dyDescent="0.3">
      <c r="A727" s="8">
        <v>726</v>
      </c>
      <c r="B727" s="9">
        <v>201801801</v>
      </c>
      <c r="C727" s="9" t="s">
        <v>2806</v>
      </c>
      <c r="D727" s="9" t="s">
        <v>146</v>
      </c>
      <c r="E727" s="9" t="s">
        <v>51</v>
      </c>
      <c r="F727" s="9" t="s">
        <v>51</v>
      </c>
      <c r="G727" s="6">
        <v>37820</v>
      </c>
      <c r="H727" s="10" t="s">
        <v>52</v>
      </c>
      <c r="I727" s="9" t="s">
        <v>53</v>
      </c>
      <c r="J727" s="6">
        <v>43299.245560763891</v>
      </c>
      <c r="K727" s="7">
        <f t="shared" si="11"/>
        <v>43299</v>
      </c>
      <c r="L727" s="40">
        <v>2082</v>
      </c>
      <c r="M727" s="41"/>
      <c r="N727" s="42" t="s">
        <v>2807</v>
      </c>
      <c r="O727" s="1">
        <v>14</v>
      </c>
      <c r="P727" s="1"/>
      <c r="Q727" s="1"/>
      <c r="R727" s="1"/>
      <c r="S727" s="1"/>
      <c r="T727" s="102">
        <v>14</v>
      </c>
      <c r="U727" s="103"/>
      <c r="V727" s="103"/>
      <c r="W727" s="103"/>
      <c r="X727" s="103"/>
      <c r="Y727" s="6">
        <v>43299.269637731479</v>
      </c>
      <c r="Z727" s="9" t="s">
        <v>2808</v>
      </c>
      <c r="AA727" s="6">
        <v>43300.58663020833</v>
      </c>
      <c r="AB727" s="9" t="s">
        <v>1274</v>
      </c>
      <c r="AC727" s="9" t="s">
        <v>394</v>
      </c>
    </row>
    <row r="728" spans="1:29" s="9" customFormat="1" x14ac:dyDescent="0.3">
      <c r="A728" s="8">
        <v>727</v>
      </c>
      <c r="B728" s="9">
        <v>201801807</v>
      </c>
      <c r="C728" s="9" t="s">
        <v>2809</v>
      </c>
      <c r="D728" s="9" t="s">
        <v>2810</v>
      </c>
      <c r="E728" s="9">
        <v>130</v>
      </c>
      <c r="F728" s="9" t="s">
        <v>36</v>
      </c>
      <c r="G728" s="6">
        <v>41108</v>
      </c>
      <c r="H728" s="10" t="s">
        <v>52</v>
      </c>
      <c r="I728" s="9" t="s">
        <v>53</v>
      </c>
      <c r="J728" s="6">
        <v>43299.831377743052</v>
      </c>
      <c r="K728" s="7">
        <f t="shared" si="11"/>
        <v>43299</v>
      </c>
      <c r="L728" s="40">
        <v>2046</v>
      </c>
      <c r="M728" s="41"/>
      <c r="N728" s="42"/>
      <c r="O728" s="1"/>
      <c r="P728" s="1"/>
      <c r="Q728" s="1"/>
      <c r="R728" s="1"/>
      <c r="S728" s="1"/>
      <c r="T728" s="102"/>
      <c r="U728" s="103"/>
      <c r="V728" s="103"/>
      <c r="W728" s="103"/>
      <c r="X728" s="103"/>
      <c r="Y728" s="6">
        <v>43299.802812303242</v>
      </c>
      <c r="Z728" s="9" t="s">
        <v>2811</v>
      </c>
      <c r="AA728" s="6"/>
    </row>
    <row r="729" spans="1:29" s="9" customFormat="1" x14ac:dyDescent="0.3">
      <c r="A729" s="8">
        <v>728</v>
      </c>
      <c r="B729" s="9">
        <v>201801811</v>
      </c>
      <c r="C729" s="9" t="s">
        <v>2812</v>
      </c>
      <c r="D729" s="9" t="s">
        <v>524</v>
      </c>
      <c r="E729" s="9">
        <v>312</v>
      </c>
      <c r="F729" s="9" t="s">
        <v>1541</v>
      </c>
      <c r="G729" s="6">
        <v>42935</v>
      </c>
      <c r="H729" s="10" t="s">
        <v>3</v>
      </c>
      <c r="I729" s="9" t="s">
        <v>4</v>
      </c>
      <c r="J729" s="6">
        <v>43300.068154247689</v>
      </c>
      <c r="K729" s="7">
        <f t="shared" si="11"/>
        <v>43300</v>
      </c>
      <c r="L729" s="40">
        <v>2046</v>
      </c>
      <c r="M729" s="41"/>
      <c r="N729" s="42"/>
      <c r="O729" s="1"/>
      <c r="P729" s="1"/>
      <c r="Q729" s="1"/>
      <c r="R729" s="1"/>
      <c r="S729" s="1"/>
      <c r="T729" s="102"/>
      <c r="U729" s="103"/>
      <c r="V729" s="103"/>
      <c r="W729" s="103"/>
      <c r="X729" s="103"/>
      <c r="Y729" s="6">
        <v>43300.087816550928</v>
      </c>
      <c r="Z729" s="9" t="s">
        <v>2813</v>
      </c>
      <c r="AA729" s="6"/>
    </row>
    <row r="730" spans="1:29" s="9" customFormat="1" x14ac:dyDescent="0.3">
      <c r="A730" s="8">
        <v>729</v>
      </c>
      <c r="B730" s="9">
        <v>201801830</v>
      </c>
      <c r="C730" s="9" t="s">
        <v>2814</v>
      </c>
      <c r="D730" s="9" t="s">
        <v>1935</v>
      </c>
      <c r="E730" s="9">
        <v>499</v>
      </c>
      <c r="F730" s="9" t="s">
        <v>40</v>
      </c>
      <c r="G730" s="6">
        <v>43194</v>
      </c>
      <c r="H730" s="10" t="s">
        <v>3</v>
      </c>
      <c r="I730" s="9" t="s">
        <v>4</v>
      </c>
      <c r="J730" s="6">
        <v>43302.101580902781</v>
      </c>
      <c r="K730" s="7">
        <f t="shared" si="11"/>
        <v>43302</v>
      </c>
      <c r="L730" s="40">
        <v>2263</v>
      </c>
      <c r="M730" s="41"/>
      <c r="N730" s="42"/>
      <c r="O730" s="1"/>
      <c r="P730" s="1"/>
      <c r="Q730" s="1"/>
      <c r="R730" s="1"/>
      <c r="S730" s="1"/>
      <c r="T730" s="102"/>
      <c r="U730" s="103"/>
      <c r="V730" s="103"/>
      <c r="W730" s="103"/>
      <c r="X730" s="103"/>
      <c r="Y730" s="6">
        <v>43302.081378159724</v>
      </c>
      <c r="Z730" s="9" t="s">
        <v>2816</v>
      </c>
      <c r="AA730" s="6">
        <v>43302.864969560185</v>
      </c>
      <c r="AB730" s="9" t="s">
        <v>1274</v>
      </c>
      <c r="AC730" s="9" t="s">
        <v>2815</v>
      </c>
    </row>
    <row r="731" spans="1:29" s="9" customFormat="1" x14ac:dyDescent="0.3">
      <c r="A731" s="8">
        <v>730</v>
      </c>
      <c r="B731" s="9">
        <v>201801837</v>
      </c>
      <c r="C731" s="9" t="s">
        <v>2817</v>
      </c>
      <c r="D731" s="9" t="s">
        <v>2818</v>
      </c>
      <c r="E731" s="9">
        <v>123</v>
      </c>
      <c r="F731" s="9" t="s">
        <v>28</v>
      </c>
      <c r="G731" s="6">
        <v>41708</v>
      </c>
      <c r="H731" s="10" t="s">
        <v>15</v>
      </c>
      <c r="I731" s="9" t="s">
        <v>16</v>
      </c>
      <c r="J731" s="6">
        <v>43303.123175844907</v>
      </c>
      <c r="K731" s="7">
        <f t="shared" si="11"/>
        <v>43303</v>
      </c>
      <c r="L731" s="40">
        <v>2020</v>
      </c>
      <c r="M731" s="41"/>
      <c r="N731" s="42"/>
      <c r="O731" s="1"/>
      <c r="P731" s="1"/>
      <c r="Q731" s="1"/>
      <c r="R731" s="1"/>
      <c r="S731" s="1"/>
      <c r="T731" s="102"/>
      <c r="U731" s="103"/>
      <c r="V731" s="103"/>
      <c r="W731" s="103"/>
      <c r="X731" s="103"/>
      <c r="Y731" s="6">
        <v>43303.119573692129</v>
      </c>
      <c r="Z731" s="9" t="s">
        <v>2819</v>
      </c>
      <c r="AA731" s="6"/>
    </row>
    <row r="732" spans="1:29" s="9" customFormat="1" x14ac:dyDescent="0.3">
      <c r="A732" s="8">
        <v>731</v>
      </c>
      <c r="B732" s="9">
        <v>201801843</v>
      </c>
      <c r="C732" s="9" t="s">
        <v>2820</v>
      </c>
      <c r="D732" s="9" t="s">
        <v>2734</v>
      </c>
      <c r="E732" s="9">
        <v>598</v>
      </c>
      <c r="F732" s="9" t="s">
        <v>8</v>
      </c>
      <c r="G732" s="6">
        <v>42207</v>
      </c>
      <c r="H732" s="10" t="s">
        <v>15</v>
      </c>
      <c r="I732" s="9" t="s">
        <v>16</v>
      </c>
      <c r="J732" s="6">
        <v>43303.620755173608</v>
      </c>
      <c r="K732" s="7">
        <f t="shared" si="11"/>
        <v>43303</v>
      </c>
      <c r="L732" s="40">
        <v>2017</v>
      </c>
      <c r="M732" s="41"/>
      <c r="N732" s="42"/>
      <c r="O732" s="1"/>
      <c r="P732" s="1"/>
      <c r="Q732" s="1"/>
      <c r="R732" s="1"/>
      <c r="S732" s="1"/>
      <c r="T732" s="102"/>
      <c r="U732" s="103"/>
      <c r="V732" s="103"/>
      <c r="W732" s="103"/>
      <c r="X732" s="103"/>
      <c r="Y732" s="6">
        <v>43303.581639895834</v>
      </c>
      <c r="Z732" s="9" t="s">
        <v>2821</v>
      </c>
      <c r="AA732" s="6"/>
    </row>
    <row r="733" spans="1:29" s="9" customFormat="1" x14ac:dyDescent="0.3">
      <c r="A733" s="8">
        <v>732</v>
      </c>
      <c r="B733" s="9">
        <v>201801854</v>
      </c>
      <c r="C733" s="9" t="s">
        <v>2822</v>
      </c>
      <c r="D733" s="9" t="s">
        <v>2823</v>
      </c>
      <c r="E733" s="9">
        <v>499</v>
      </c>
      <c r="F733" s="9" t="s">
        <v>40</v>
      </c>
      <c r="G733" s="6">
        <v>37460</v>
      </c>
      <c r="H733" s="10" t="s">
        <v>15</v>
      </c>
      <c r="I733" s="9" t="s">
        <v>16</v>
      </c>
      <c r="J733" s="6">
        <v>43305.641562928242</v>
      </c>
      <c r="K733" s="7">
        <f t="shared" si="11"/>
        <v>43305</v>
      </c>
      <c r="L733" s="40">
        <v>2001</v>
      </c>
      <c r="M733" s="41"/>
      <c r="N733" s="42" t="s">
        <v>2824</v>
      </c>
      <c r="O733" s="1">
        <v>5</v>
      </c>
      <c r="P733" s="1">
        <v>14</v>
      </c>
      <c r="Q733" s="1">
        <v>28</v>
      </c>
      <c r="R733" s="1"/>
      <c r="S733" s="1"/>
      <c r="T733" s="102">
        <v>5</v>
      </c>
      <c r="U733" s="103">
        <v>14</v>
      </c>
      <c r="V733" s="103">
        <v>28</v>
      </c>
      <c r="W733" s="103"/>
      <c r="X733" s="103"/>
      <c r="Y733" s="6">
        <v>43305.634017627315</v>
      </c>
      <c r="Z733" s="9" t="s">
        <v>2825</v>
      </c>
      <c r="AA733" s="6"/>
    </row>
    <row r="734" spans="1:29" s="9" customFormat="1" x14ac:dyDescent="0.3">
      <c r="A734" s="8">
        <v>733</v>
      </c>
      <c r="B734" s="9">
        <v>201801862</v>
      </c>
      <c r="C734" s="9" t="s">
        <v>2826</v>
      </c>
      <c r="D734" s="9" t="s">
        <v>196</v>
      </c>
      <c r="E734" s="9">
        <v>304</v>
      </c>
      <c r="F734" s="9" t="s">
        <v>126</v>
      </c>
      <c r="G734" s="6">
        <v>40951</v>
      </c>
      <c r="H734" s="10" t="s">
        <v>15</v>
      </c>
      <c r="I734" s="9" t="s">
        <v>16</v>
      </c>
      <c r="J734" s="6">
        <v>43305.012156793979</v>
      </c>
      <c r="K734" s="7">
        <f t="shared" si="11"/>
        <v>43305</v>
      </c>
      <c r="L734" s="40">
        <v>2259</v>
      </c>
      <c r="M734" s="41"/>
      <c r="N734" s="42" t="s">
        <v>2827</v>
      </c>
      <c r="O734" s="1">
        <v>2503</v>
      </c>
      <c r="P734" s="1"/>
      <c r="Q734" s="1"/>
      <c r="R734" s="1"/>
      <c r="S734" s="1"/>
      <c r="T734" s="111">
        <v>25</v>
      </c>
      <c r="U734" s="103"/>
      <c r="V734" s="103"/>
      <c r="W734" s="103"/>
      <c r="X734" s="103"/>
      <c r="Y734" s="6">
        <v>43305.008490891203</v>
      </c>
      <c r="Z734" s="9" t="s">
        <v>2828</v>
      </c>
      <c r="AA734" s="6"/>
    </row>
    <row r="735" spans="1:29" s="9" customFormat="1" x14ac:dyDescent="0.3">
      <c r="A735" s="8">
        <v>734</v>
      </c>
      <c r="B735" s="9">
        <v>201801865</v>
      </c>
      <c r="C735" s="9" t="s">
        <v>2829</v>
      </c>
      <c r="D735" s="9" t="s">
        <v>1623</v>
      </c>
      <c r="E735" s="9">
        <v>304</v>
      </c>
      <c r="F735" s="9" t="s">
        <v>126</v>
      </c>
      <c r="G735" s="6">
        <v>40187</v>
      </c>
      <c r="H735" s="10" t="s">
        <v>9</v>
      </c>
      <c r="I735" s="9" t="s">
        <v>10</v>
      </c>
      <c r="J735" s="6">
        <v>43305.5191352662</v>
      </c>
      <c r="K735" s="7">
        <f t="shared" si="11"/>
        <v>43305</v>
      </c>
      <c r="L735" s="40">
        <v>2232</v>
      </c>
      <c r="M735" s="41"/>
      <c r="N735" s="42"/>
      <c r="O735" s="1"/>
      <c r="P735" s="1"/>
      <c r="Q735" s="1"/>
      <c r="R735" s="1"/>
      <c r="S735" s="1"/>
      <c r="T735" s="102"/>
      <c r="U735" s="103"/>
      <c r="V735" s="103"/>
      <c r="W735" s="103"/>
      <c r="X735" s="103"/>
      <c r="Y735" s="6">
        <v>43305.50307820602</v>
      </c>
      <c r="Z735" s="9" t="s">
        <v>2830</v>
      </c>
      <c r="AA735" s="6">
        <v>43305.811806481484</v>
      </c>
      <c r="AB735" s="9" t="s">
        <v>656</v>
      </c>
      <c r="AC735" s="9" t="s">
        <v>1129</v>
      </c>
    </row>
    <row r="736" spans="1:29" s="9" customFormat="1" x14ac:dyDescent="0.3">
      <c r="A736" s="8">
        <v>735</v>
      </c>
      <c r="B736" s="9">
        <v>201801866</v>
      </c>
      <c r="C736" s="9" t="s">
        <v>2831</v>
      </c>
      <c r="D736" s="9" t="s">
        <v>2832</v>
      </c>
      <c r="E736" s="9" t="s">
        <v>51</v>
      </c>
      <c r="F736" s="9" t="s">
        <v>51</v>
      </c>
      <c r="G736" s="6">
        <v>43239</v>
      </c>
      <c r="H736" s="10" t="s">
        <v>52</v>
      </c>
      <c r="I736" s="9" t="s">
        <v>53</v>
      </c>
      <c r="J736" s="6">
        <v>43305.662361111114</v>
      </c>
      <c r="K736" s="7">
        <f t="shared" si="11"/>
        <v>43305</v>
      </c>
      <c r="L736" s="40">
        <v>2043</v>
      </c>
      <c r="M736" s="41"/>
      <c r="N736" s="42"/>
      <c r="O736" s="1"/>
      <c r="P736" s="1"/>
      <c r="Q736" s="1"/>
      <c r="R736" s="1"/>
      <c r="S736" s="1"/>
      <c r="T736" s="102"/>
      <c r="U736" s="103"/>
      <c r="V736" s="103"/>
      <c r="W736" s="103"/>
      <c r="X736" s="103"/>
      <c r="Y736" s="6">
        <v>43305.548536539354</v>
      </c>
      <c r="Z736" s="9" t="s">
        <v>2833</v>
      </c>
      <c r="AA736" s="6"/>
    </row>
    <row r="737" spans="1:29" s="9" customFormat="1" x14ac:dyDescent="0.3">
      <c r="A737" s="8">
        <v>736</v>
      </c>
      <c r="B737" s="9">
        <v>201801879</v>
      </c>
      <c r="C737" s="9" t="s">
        <v>2834</v>
      </c>
      <c r="D737" s="9" t="s">
        <v>2835</v>
      </c>
      <c r="E737" s="9">
        <v>499</v>
      </c>
      <c r="F737" s="9" t="s">
        <v>40</v>
      </c>
      <c r="G737" s="6">
        <v>36850</v>
      </c>
      <c r="H737" s="10" t="s">
        <v>9</v>
      </c>
      <c r="I737" s="9" t="s">
        <v>10</v>
      </c>
      <c r="J737" s="6">
        <v>43312.478962581015</v>
      </c>
      <c r="K737" s="7">
        <f t="shared" si="11"/>
        <v>43312</v>
      </c>
      <c r="L737" s="40">
        <v>2001</v>
      </c>
      <c r="M737" s="41"/>
      <c r="N737" s="42"/>
      <c r="O737" s="1"/>
      <c r="P737" s="1"/>
      <c r="Q737" s="1"/>
      <c r="R737" s="1"/>
      <c r="S737" s="1"/>
      <c r="T737" s="102"/>
      <c r="U737" s="103"/>
      <c r="V737" s="103"/>
      <c r="W737" s="103"/>
      <c r="X737" s="103"/>
      <c r="Y737" s="6">
        <v>43312.458699965275</v>
      </c>
      <c r="Z737" s="9" t="s">
        <v>2836</v>
      </c>
      <c r="AA737" s="6">
        <v>43312.777052233796</v>
      </c>
      <c r="AB737" s="9" t="s">
        <v>57</v>
      </c>
      <c r="AC737" s="9" t="s">
        <v>1244</v>
      </c>
    </row>
    <row r="738" spans="1:29" s="9" customFormat="1" x14ac:dyDescent="0.3">
      <c r="A738" s="8">
        <v>737</v>
      </c>
      <c r="B738" s="9">
        <v>201801889</v>
      </c>
      <c r="C738" s="9" t="s">
        <v>2837</v>
      </c>
      <c r="D738" s="9" t="s">
        <v>1735</v>
      </c>
      <c r="E738" s="9">
        <v>511</v>
      </c>
      <c r="F738" s="9" t="s">
        <v>2838</v>
      </c>
      <c r="G738" s="6">
        <v>43157</v>
      </c>
      <c r="H738" s="10" t="s">
        <v>52</v>
      </c>
      <c r="I738" s="9" t="s">
        <v>53</v>
      </c>
      <c r="J738" s="6">
        <v>43307.679120682871</v>
      </c>
      <c r="K738" s="7">
        <f t="shared" si="11"/>
        <v>43307</v>
      </c>
      <c r="L738" s="40">
        <v>2056</v>
      </c>
      <c r="M738" s="41"/>
      <c r="N738" s="42" t="s">
        <v>2840</v>
      </c>
      <c r="O738" s="1">
        <v>29</v>
      </c>
      <c r="P738" s="1"/>
      <c r="Q738" s="1"/>
      <c r="R738" s="1"/>
      <c r="S738" s="1"/>
      <c r="T738" s="102">
        <v>29</v>
      </c>
      <c r="U738" s="103"/>
      <c r="V738" s="103"/>
      <c r="W738" s="103"/>
      <c r="X738" s="103"/>
      <c r="Y738" s="6">
        <v>43307.62228920139</v>
      </c>
      <c r="Z738" s="9" t="s">
        <v>2841</v>
      </c>
      <c r="AA738" s="6">
        <v>43307.62228920139</v>
      </c>
      <c r="AB738" s="9" t="s">
        <v>1274</v>
      </c>
      <c r="AC738" s="9" t="s">
        <v>2839</v>
      </c>
    </row>
    <row r="739" spans="1:29" s="9" customFormat="1" x14ac:dyDescent="0.3">
      <c r="A739" s="8">
        <v>738</v>
      </c>
      <c r="B739" s="9">
        <v>201801892</v>
      </c>
      <c r="C739" s="9" t="s">
        <v>2842</v>
      </c>
      <c r="D739" s="9" t="s">
        <v>2843</v>
      </c>
      <c r="E739" s="9">
        <v>499</v>
      </c>
      <c r="F739" s="9" t="s">
        <v>40</v>
      </c>
      <c r="G739" s="6">
        <v>39290</v>
      </c>
      <c r="H739" s="10" t="s">
        <v>15</v>
      </c>
      <c r="I739" s="9" t="s">
        <v>16</v>
      </c>
      <c r="J739" s="6">
        <v>43309.496567627313</v>
      </c>
      <c r="K739" s="7">
        <f t="shared" si="11"/>
        <v>43309</v>
      </c>
      <c r="L739" s="40">
        <v>2066</v>
      </c>
      <c r="M739" s="41"/>
      <c r="N739" s="42"/>
      <c r="O739" s="1"/>
      <c r="P739" s="1"/>
      <c r="Q739" s="1"/>
      <c r="R739" s="1"/>
      <c r="S739" s="1"/>
      <c r="T739" s="102"/>
      <c r="U739" s="103"/>
      <c r="V739" s="103"/>
      <c r="W739" s="103"/>
      <c r="X739" s="103"/>
      <c r="Y739" s="6">
        <v>43309.496478321758</v>
      </c>
      <c r="Z739" s="9" t="s">
        <v>2845</v>
      </c>
      <c r="AA739" s="6">
        <v>43309.710588113427</v>
      </c>
      <c r="AB739" s="9" t="s">
        <v>797</v>
      </c>
      <c r="AC739" s="9" t="s">
        <v>2844</v>
      </c>
    </row>
    <row r="740" spans="1:29" s="9" customFormat="1" x14ac:dyDescent="0.3">
      <c r="A740" s="8">
        <v>739</v>
      </c>
      <c r="B740" s="9">
        <v>201801898</v>
      </c>
      <c r="C740" s="9" t="s">
        <v>2846</v>
      </c>
      <c r="D740" s="9" t="s">
        <v>2688</v>
      </c>
      <c r="E740" s="9">
        <v>131</v>
      </c>
      <c r="F740" s="9" t="s">
        <v>24</v>
      </c>
      <c r="G740" s="6">
        <v>39892</v>
      </c>
      <c r="H740" s="10" t="s">
        <v>15</v>
      </c>
      <c r="I740" s="9" t="s">
        <v>16</v>
      </c>
      <c r="J740" s="6">
        <v>43308.450715590276</v>
      </c>
      <c r="K740" s="7">
        <f t="shared" si="11"/>
        <v>43308</v>
      </c>
      <c r="L740" s="40">
        <v>2046</v>
      </c>
      <c r="M740" s="41"/>
      <c r="N740" s="42"/>
      <c r="O740" s="1"/>
      <c r="P740" s="1"/>
      <c r="Q740" s="1"/>
      <c r="R740" s="1"/>
      <c r="S740" s="1"/>
      <c r="T740" s="102"/>
      <c r="U740" s="103"/>
      <c r="V740" s="103"/>
      <c r="W740" s="103"/>
      <c r="X740" s="103"/>
      <c r="Y740" s="6">
        <v>43308.481329050926</v>
      </c>
      <c r="Z740" s="9" t="s">
        <v>2847</v>
      </c>
      <c r="AA740" s="6"/>
    </row>
    <row r="741" spans="1:29" s="9" customFormat="1" x14ac:dyDescent="0.3">
      <c r="A741" s="8">
        <v>740</v>
      </c>
      <c r="B741" s="9">
        <v>201801903</v>
      </c>
      <c r="C741" s="9" t="s">
        <v>2848</v>
      </c>
      <c r="D741" s="9" t="s">
        <v>2849</v>
      </c>
      <c r="E741" s="9">
        <v>531</v>
      </c>
      <c r="F741" s="9" t="s">
        <v>14</v>
      </c>
      <c r="G741" s="6">
        <v>43096</v>
      </c>
      <c r="H741" s="10" t="s">
        <v>9</v>
      </c>
      <c r="I741" s="9" t="s">
        <v>10</v>
      </c>
      <c r="J741" s="6">
        <v>43308.504169594904</v>
      </c>
      <c r="K741" s="7">
        <f t="shared" si="11"/>
        <v>43308</v>
      </c>
      <c r="L741" s="40" t="s">
        <v>2850</v>
      </c>
      <c r="M741" s="41"/>
      <c r="N741" s="42"/>
      <c r="O741" s="1"/>
      <c r="P741" s="1"/>
      <c r="Q741" s="1"/>
      <c r="R741" s="1"/>
      <c r="S741" s="1"/>
      <c r="T741" s="102"/>
      <c r="U741" s="103"/>
      <c r="V741" s="103"/>
      <c r="W741" s="103"/>
      <c r="X741" s="103"/>
      <c r="Y741" s="6">
        <v>43308.481086342596</v>
      </c>
      <c r="Z741" s="9" t="s">
        <v>2851</v>
      </c>
      <c r="AA741" s="6"/>
    </row>
    <row r="742" spans="1:29" s="9" customFormat="1" x14ac:dyDescent="0.3">
      <c r="A742" s="8">
        <v>741</v>
      </c>
      <c r="B742" s="9">
        <v>201801905</v>
      </c>
      <c r="C742" s="9" t="s">
        <v>2852</v>
      </c>
      <c r="D742" s="9" t="s">
        <v>2019</v>
      </c>
      <c r="E742" s="9">
        <v>499</v>
      </c>
      <c r="F742" s="9" t="s">
        <v>40</v>
      </c>
      <c r="G742" s="6">
        <v>39539</v>
      </c>
      <c r="H742" s="10" t="s">
        <v>9</v>
      </c>
      <c r="I742" s="9" t="s">
        <v>10</v>
      </c>
      <c r="J742" s="6">
        <v>43308.607684062503</v>
      </c>
      <c r="K742" s="7">
        <f t="shared" si="11"/>
        <v>43308</v>
      </c>
      <c r="L742" s="40">
        <v>2001</v>
      </c>
      <c r="M742" s="41"/>
      <c r="N742" s="42"/>
      <c r="O742" s="1"/>
      <c r="P742" s="1"/>
      <c r="Q742" s="1"/>
      <c r="R742" s="1"/>
      <c r="S742" s="1"/>
      <c r="T742" s="102"/>
      <c r="U742" s="103"/>
      <c r="V742" s="103"/>
      <c r="W742" s="103"/>
      <c r="X742" s="103"/>
      <c r="Y742" s="6">
        <v>43308.594460300927</v>
      </c>
      <c r="Z742" s="9" t="s">
        <v>2853</v>
      </c>
      <c r="AA742" s="6"/>
    </row>
    <row r="743" spans="1:29" s="9" customFormat="1" x14ac:dyDescent="0.3">
      <c r="A743" s="8">
        <v>742</v>
      </c>
      <c r="B743" s="9">
        <v>201801907</v>
      </c>
      <c r="C743" s="9" t="s">
        <v>2854</v>
      </c>
      <c r="D743" s="9" t="s">
        <v>2855</v>
      </c>
      <c r="E743" s="9">
        <v>499</v>
      </c>
      <c r="F743" s="9" t="s">
        <v>40</v>
      </c>
      <c r="G743" s="6">
        <v>39656</v>
      </c>
      <c r="H743" s="10" t="s">
        <v>9</v>
      </c>
      <c r="I743" s="9" t="s">
        <v>10</v>
      </c>
      <c r="J743" s="6">
        <v>43308.693065358799</v>
      </c>
      <c r="K743" s="7">
        <f t="shared" si="11"/>
        <v>43308</v>
      </c>
      <c r="L743" s="40">
        <v>2082</v>
      </c>
      <c r="M743" s="41"/>
      <c r="N743" s="42"/>
      <c r="O743" s="1"/>
      <c r="P743" s="1"/>
      <c r="Q743" s="1"/>
      <c r="R743" s="1"/>
      <c r="S743" s="1"/>
      <c r="T743" s="102"/>
      <c r="U743" s="103"/>
      <c r="V743" s="103"/>
      <c r="W743" s="103"/>
      <c r="X743" s="103"/>
      <c r="Y743" s="6">
        <v>43308.678845601855</v>
      </c>
      <c r="Z743" s="9" t="s">
        <v>2856</v>
      </c>
      <c r="AA743" s="6">
        <v>43308.913357407408</v>
      </c>
      <c r="AB743" s="9" t="s">
        <v>57</v>
      </c>
      <c r="AC743" s="9" t="s">
        <v>394</v>
      </c>
    </row>
    <row r="744" spans="1:29" s="9" customFormat="1" x14ac:dyDescent="0.3">
      <c r="A744" s="8">
        <v>743</v>
      </c>
      <c r="B744" s="9">
        <v>201801909</v>
      </c>
      <c r="C744" s="9" t="s">
        <v>2857</v>
      </c>
      <c r="D744" s="9" t="s">
        <v>2858</v>
      </c>
      <c r="E744" s="9">
        <v>128</v>
      </c>
      <c r="F744" s="9" t="s">
        <v>242</v>
      </c>
      <c r="G744" s="6">
        <v>38560</v>
      </c>
      <c r="H744" s="10" t="s">
        <v>15</v>
      </c>
      <c r="I744" s="9" t="s">
        <v>16</v>
      </c>
      <c r="J744" s="6">
        <v>43310.626063773147</v>
      </c>
      <c r="K744" s="7">
        <f t="shared" si="11"/>
        <v>43310</v>
      </c>
      <c r="L744" s="40">
        <v>2228</v>
      </c>
      <c r="M744" s="41"/>
      <c r="N744" s="42" t="s">
        <v>2860</v>
      </c>
      <c r="O744" s="1">
        <v>46</v>
      </c>
      <c r="P744" s="1"/>
      <c r="Q744" s="1"/>
      <c r="R744" s="1"/>
      <c r="S744" s="1"/>
      <c r="T744" s="102">
        <v>46</v>
      </c>
      <c r="U744" s="103"/>
      <c r="V744" s="103"/>
      <c r="W744" s="103"/>
      <c r="X744" s="103"/>
      <c r="Y744" s="6">
        <v>43310.574723344907</v>
      </c>
      <c r="Z744" s="9" t="s">
        <v>2861</v>
      </c>
      <c r="AA744" s="6">
        <v>43310.800191284725</v>
      </c>
      <c r="AB744" s="9" t="s">
        <v>262</v>
      </c>
      <c r="AC744" s="9" t="s">
        <v>2859</v>
      </c>
    </row>
    <row r="745" spans="1:29" s="9" customFormat="1" x14ac:dyDescent="0.3">
      <c r="A745" s="8">
        <v>744</v>
      </c>
      <c r="B745" s="9">
        <v>201801911</v>
      </c>
      <c r="C745" s="9" t="s">
        <v>2862</v>
      </c>
      <c r="D745" s="9" t="s">
        <v>732</v>
      </c>
      <c r="E745" s="9">
        <v>598</v>
      </c>
      <c r="F745" s="9" t="s">
        <v>8</v>
      </c>
      <c r="G745" s="6" t="s">
        <v>51</v>
      </c>
      <c r="H745" s="10" t="s">
        <v>15</v>
      </c>
      <c r="I745" s="9" t="s">
        <v>16</v>
      </c>
      <c r="J745" s="6">
        <v>43309.800644641204</v>
      </c>
      <c r="K745" s="7">
        <f t="shared" si="11"/>
        <v>43309</v>
      </c>
      <c r="L745" s="40">
        <v>2234</v>
      </c>
      <c r="M745" s="41"/>
      <c r="N745" s="42" t="s">
        <v>2864</v>
      </c>
      <c r="O745" s="1">
        <v>3215</v>
      </c>
      <c r="P745" s="1">
        <v>21</v>
      </c>
      <c r="Q745" s="1"/>
      <c r="R745" s="1"/>
      <c r="S745" s="1"/>
      <c r="T745" s="111">
        <v>0</v>
      </c>
      <c r="U745" s="103">
        <v>21</v>
      </c>
      <c r="V745" s="103"/>
      <c r="W745" s="103"/>
      <c r="X745" s="103"/>
      <c r="Y745" s="6">
        <v>43309.067820289354</v>
      </c>
      <c r="Z745" s="9" t="s">
        <v>2865</v>
      </c>
      <c r="AA745" s="6">
        <v>43311.586055555556</v>
      </c>
      <c r="AB745" s="9" t="s">
        <v>533</v>
      </c>
      <c r="AC745" s="9" t="s">
        <v>2863</v>
      </c>
    </row>
    <row r="746" spans="1:29" s="9" customFormat="1" x14ac:dyDescent="0.3">
      <c r="A746" s="8">
        <v>745</v>
      </c>
      <c r="B746" s="9">
        <v>201801912</v>
      </c>
      <c r="C746" s="9" t="s">
        <v>2866</v>
      </c>
      <c r="D746" s="9" t="s">
        <v>2867</v>
      </c>
      <c r="E746" s="9">
        <v>115</v>
      </c>
      <c r="F746" s="9" t="s">
        <v>238</v>
      </c>
      <c r="G746" s="6">
        <v>40387</v>
      </c>
      <c r="H746" s="10" t="s">
        <v>52</v>
      </c>
      <c r="I746" s="9" t="s">
        <v>53</v>
      </c>
      <c r="J746" s="6">
        <v>43309.563409525465</v>
      </c>
      <c r="K746" s="7">
        <f t="shared" si="11"/>
        <v>43309</v>
      </c>
      <c r="L746" s="40">
        <v>2271</v>
      </c>
      <c r="M746" s="41"/>
      <c r="N746" s="42"/>
      <c r="O746" s="1"/>
      <c r="P746" s="1"/>
      <c r="Q746" s="1"/>
      <c r="R746" s="1"/>
      <c r="S746" s="1"/>
      <c r="T746" s="102"/>
      <c r="U746" s="103"/>
      <c r="V746" s="103"/>
      <c r="W746" s="103"/>
      <c r="X746" s="103"/>
      <c r="Y746" s="6">
        <v>43309.570766087963</v>
      </c>
      <c r="Z746" s="9" t="s">
        <v>2868</v>
      </c>
      <c r="AA746" s="6"/>
    </row>
    <row r="747" spans="1:29" s="9" customFormat="1" x14ac:dyDescent="0.3">
      <c r="A747" s="8">
        <v>746</v>
      </c>
      <c r="B747" s="9">
        <v>201801926</v>
      </c>
      <c r="C747" s="9" t="s">
        <v>2869</v>
      </c>
      <c r="D747" s="9" t="s">
        <v>2582</v>
      </c>
      <c r="E747" s="9">
        <v>598</v>
      </c>
      <c r="F747" s="9" t="s">
        <v>8</v>
      </c>
      <c r="G747" s="6">
        <v>42946</v>
      </c>
      <c r="H747" s="10" t="s">
        <v>9</v>
      </c>
      <c r="I747" s="9" t="s">
        <v>10</v>
      </c>
      <c r="J747" s="6">
        <v>43311.656211261572</v>
      </c>
      <c r="K747" s="7">
        <f t="shared" si="11"/>
        <v>43311</v>
      </c>
      <c r="L747" s="40">
        <v>2109</v>
      </c>
      <c r="M747" s="41"/>
      <c r="N747" s="42"/>
      <c r="O747" s="1"/>
      <c r="P747" s="1"/>
      <c r="Q747" s="1"/>
      <c r="R747" s="1"/>
      <c r="S747" s="1"/>
      <c r="T747" s="102"/>
      <c r="U747" s="103"/>
      <c r="V747" s="103"/>
      <c r="W747" s="103"/>
      <c r="X747" s="103"/>
      <c r="Y747" s="6">
        <v>43311.499259722223</v>
      </c>
      <c r="Z747" s="9" t="s">
        <v>2870</v>
      </c>
      <c r="AA747" s="6"/>
    </row>
    <row r="748" spans="1:29" s="9" customFormat="1" x14ac:dyDescent="0.3">
      <c r="A748" s="8">
        <v>747</v>
      </c>
      <c r="B748" s="9">
        <v>201801929</v>
      </c>
      <c r="C748" s="9" t="s">
        <v>2871</v>
      </c>
      <c r="D748" s="9" t="s">
        <v>2872</v>
      </c>
      <c r="E748" s="9">
        <v>598</v>
      </c>
      <c r="F748" s="9" t="s">
        <v>8</v>
      </c>
      <c r="G748" s="6">
        <v>40014</v>
      </c>
      <c r="H748" s="10" t="s">
        <v>52</v>
      </c>
      <c r="I748" s="9" t="s">
        <v>53</v>
      </c>
      <c r="J748" s="6">
        <v>43311.689841979169</v>
      </c>
      <c r="K748" s="7">
        <f t="shared" si="11"/>
        <v>43311</v>
      </c>
      <c r="L748" s="40">
        <v>2101</v>
      </c>
      <c r="M748" s="41">
        <v>2087</v>
      </c>
      <c r="N748" s="42"/>
      <c r="O748" s="1"/>
      <c r="P748" s="1"/>
      <c r="Q748" s="1"/>
      <c r="R748" s="1"/>
      <c r="S748" s="1"/>
      <c r="T748" s="102"/>
      <c r="U748" s="103"/>
      <c r="V748" s="103"/>
      <c r="W748" s="103"/>
      <c r="X748" s="103"/>
      <c r="Y748" s="6">
        <v>43311.685255868055</v>
      </c>
      <c r="Z748" s="9" t="s">
        <v>2873</v>
      </c>
      <c r="AA748" s="6"/>
    </row>
    <row r="749" spans="1:29" s="9" customFormat="1" x14ac:dyDescent="0.3">
      <c r="A749" s="8">
        <v>748</v>
      </c>
      <c r="B749" s="9">
        <v>201801930</v>
      </c>
      <c r="C749" s="9" t="s">
        <v>2871</v>
      </c>
      <c r="D749" s="9" t="s">
        <v>2874</v>
      </c>
      <c r="E749" s="9">
        <v>127</v>
      </c>
      <c r="F749" s="9" t="s">
        <v>47</v>
      </c>
      <c r="G749" s="6">
        <v>38473</v>
      </c>
      <c r="H749" s="10" t="s">
        <v>52</v>
      </c>
      <c r="I749" s="9" t="s">
        <v>53</v>
      </c>
      <c r="J749" s="6">
        <v>43311.696793599534</v>
      </c>
      <c r="K749" s="7">
        <f t="shared" si="11"/>
        <v>43311</v>
      </c>
      <c r="L749" s="40">
        <v>2101</v>
      </c>
      <c r="M749" s="41">
        <v>2087</v>
      </c>
      <c r="N749" s="42"/>
      <c r="O749" s="1"/>
      <c r="P749" s="1"/>
      <c r="Q749" s="1"/>
      <c r="R749" s="1"/>
      <c r="S749" s="1"/>
      <c r="T749" s="102"/>
      <c r="U749" s="103"/>
      <c r="V749" s="103"/>
      <c r="W749" s="103"/>
      <c r="X749" s="103"/>
      <c r="Y749" s="6">
        <v>43311.696742280095</v>
      </c>
      <c r="Z749" s="9" t="s">
        <v>2875</v>
      </c>
      <c r="AA749" s="6"/>
    </row>
    <row r="750" spans="1:29" s="9" customFormat="1" x14ac:dyDescent="0.3">
      <c r="A750" s="8">
        <v>749</v>
      </c>
      <c r="B750" s="9">
        <v>201801931</v>
      </c>
      <c r="C750" s="9" t="s">
        <v>2876</v>
      </c>
      <c r="D750" s="9" t="s">
        <v>1735</v>
      </c>
      <c r="E750" s="9">
        <v>305</v>
      </c>
      <c r="F750" s="9" t="s">
        <v>225</v>
      </c>
      <c r="G750" s="6">
        <v>41120</v>
      </c>
      <c r="H750" s="10" t="s">
        <v>9</v>
      </c>
      <c r="I750" s="9" t="s">
        <v>10</v>
      </c>
      <c r="J750" s="6">
        <v>43311.714708067128</v>
      </c>
      <c r="K750" s="7">
        <f t="shared" si="11"/>
        <v>43311</v>
      </c>
      <c r="L750" s="40" t="s">
        <v>2877</v>
      </c>
      <c r="M750" s="41"/>
      <c r="N750" s="42"/>
      <c r="O750" s="1"/>
      <c r="P750" s="1"/>
      <c r="Q750" s="1"/>
      <c r="R750" s="1"/>
      <c r="S750" s="1"/>
      <c r="T750" s="102"/>
      <c r="U750" s="103"/>
      <c r="V750" s="103"/>
      <c r="W750" s="103"/>
      <c r="X750" s="103"/>
      <c r="Y750" s="6">
        <v>43311.706745567128</v>
      </c>
      <c r="Z750" s="9" t="s">
        <v>2878</v>
      </c>
      <c r="AA750" s="6"/>
    </row>
    <row r="751" spans="1:29" s="9" customFormat="1" x14ac:dyDescent="0.3">
      <c r="A751" s="8">
        <v>750</v>
      </c>
      <c r="B751" s="9">
        <v>201801933</v>
      </c>
      <c r="C751" s="9" t="s">
        <v>2879</v>
      </c>
      <c r="D751" s="9" t="s">
        <v>2880</v>
      </c>
      <c r="E751" s="9">
        <v>598</v>
      </c>
      <c r="F751" s="9" t="s">
        <v>8</v>
      </c>
      <c r="G751" s="6">
        <v>42886</v>
      </c>
      <c r="H751" s="10" t="s">
        <v>15</v>
      </c>
      <c r="I751" s="9" t="s">
        <v>16</v>
      </c>
      <c r="J751" s="6">
        <v>43312.434665127315</v>
      </c>
      <c r="K751" s="7">
        <f t="shared" si="11"/>
        <v>43312</v>
      </c>
      <c r="L751" s="40">
        <v>2267</v>
      </c>
      <c r="M751" s="41"/>
      <c r="N751" s="42"/>
      <c r="O751" s="1"/>
      <c r="P751" s="1"/>
      <c r="Q751" s="1"/>
      <c r="R751" s="1"/>
      <c r="S751" s="1"/>
      <c r="T751" s="102"/>
      <c r="U751" s="103"/>
      <c r="V751" s="103"/>
      <c r="W751" s="103"/>
      <c r="X751" s="103"/>
      <c r="Y751" s="6">
        <v>43312.425970567128</v>
      </c>
      <c r="Z751" s="9" t="s">
        <v>2881</v>
      </c>
      <c r="AA751" s="6"/>
    </row>
    <row r="752" spans="1:29" s="9" customFormat="1" x14ac:dyDescent="0.3">
      <c r="A752" s="8">
        <v>751</v>
      </c>
      <c r="B752" s="9">
        <v>201801936</v>
      </c>
      <c r="C752" s="9" t="s">
        <v>2882</v>
      </c>
      <c r="D752" s="9" t="s">
        <v>2883</v>
      </c>
      <c r="E752" s="9">
        <v>90</v>
      </c>
      <c r="F752" s="9" t="s">
        <v>89</v>
      </c>
      <c r="G752" s="6">
        <v>39635</v>
      </c>
      <c r="H752" s="10" t="s">
        <v>15</v>
      </c>
      <c r="I752" s="9" t="s">
        <v>16</v>
      </c>
      <c r="J752" s="6">
        <v>43325.429716435188</v>
      </c>
      <c r="K752" s="7">
        <f t="shared" si="11"/>
        <v>43325</v>
      </c>
      <c r="L752" s="40">
        <v>2115</v>
      </c>
      <c r="M752" s="41"/>
      <c r="N752" s="42"/>
      <c r="O752" s="1"/>
      <c r="P752" s="1"/>
      <c r="Q752" s="1"/>
      <c r="R752" s="1"/>
      <c r="S752" s="1"/>
      <c r="T752" s="102"/>
      <c r="U752" s="103"/>
      <c r="V752" s="103"/>
      <c r="W752" s="103"/>
      <c r="X752" s="103"/>
      <c r="Y752" s="6">
        <v>43325.414397569446</v>
      </c>
      <c r="Z752" s="9" t="s">
        <v>2884</v>
      </c>
      <c r="AA752" s="6"/>
    </row>
    <row r="753" spans="1:29" s="9" customFormat="1" x14ac:dyDescent="0.3">
      <c r="A753" s="8">
        <v>752</v>
      </c>
      <c r="B753" s="9">
        <v>201801943</v>
      </c>
      <c r="C753" s="9" t="s">
        <v>2885</v>
      </c>
      <c r="D753" s="9" t="s">
        <v>1264</v>
      </c>
      <c r="E753" s="9">
        <v>499</v>
      </c>
      <c r="F753" s="9" t="s">
        <v>40</v>
      </c>
      <c r="G753" s="6">
        <v>42216</v>
      </c>
      <c r="H753" s="10" t="s">
        <v>9</v>
      </c>
      <c r="I753" s="9" t="s">
        <v>10</v>
      </c>
      <c r="J753" s="6">
        <v>43312.885970914351</v>
      </c>
      <c r="K753" s="7">
        <f t="shared" si="11"/>
        <v>43312</v>
      </c>
      <c r="L753" s="40">
        <v>2232</v>
      </c>
      <c r="M753" s="41"/>
      <c r="N753" s="42"/>
      <c r="O753" s="1"/>
      <c r="P753" s="1"/>
      <c r="Q753" s="1"/>
      <c r="R753" s="1"/>
      <c r="S753" s="1"/>
      <c r="T753" s="102"/>
      <c r="U753" s="103"/>
      <c r="V753" s="103"/>
      <c r="W753" s="103"/>
      <c r="X753" s="103"/>
      <c r="Y753" s="6">
        <v>43312.880972800929</v>
      </c>
      <c r="Z753" s="9" t="s">
        <v>2886</v>
      </c>
      <c r="AA753" s="6">
        <v>43312.880972800929</v>
      </c>
      <c r="AB753" s="9" t="s">
        <v>656</v>
      </c>
      <c r="AC753" s="9" t="s">
        <v>1129</v>
      </c>
    </row>
    <row r="754" spans="1:29" s="9" customFormat="1" x14ac:dyDescent="0.3">
      <c r="A754" s="8">
        <v>753</v>
      </c>
      <c r="B754" s="9">
        <v>201801944</v>
      </c>
      <c r="C754" s="9" t="s">
        <v>2887</v>
      </c>
      <c r="D754" s="9" t="s">
        <v>2888</v>
      </c>
      <c r="E754" s="9">
        <v>597</v>
      </c>
      <c r="F754" s="9" t="s">
        <v>792</v>
      </c>
      <c r="G754" s="6">
        <v>42795</v>
      </c>
      <c r="H754" s="10" t="s">
        <v>15</v>
      </c>
      <c r="I754" s="9" t="s">
        <v>16</v>
      </c>
      <c r="J754" s="6">
        <v>43315.523547719909</v>
      </c>
      <c r="K754" s="7">
        <f t="shared" si="11"/>
        <v>43315</v>
      </c>
      <c r="L754" s="40">
        <v>2069</v>
      </c>
      <c r="M754" s="41"/>
      <c r="N754" s="42"/>
      <c r="O754" s="1"/>
      <c r="P754" s="1"/>
      <c r="Q754" s="1"/>
      <c r="R754" s="1"/>
      <c r="S754" s="1"/>
      <c r="T754" s="102"/>
      <c r="U754" s="103"/>
      <c r="V754" s="103"/>
      <c r="W754" s="103"/>
      <c r="X754" s="103"/>
      <c r="Y754" s="6">
        <v>43315.467491932868</v>
      </c>
      <c r="Z754" s="9" t="s">
        <v>2889</v>
      </c>
      <c r="AA754" s="6"/>
    </row>
    <row r="755" spans="1:29" s="9" customFormat="1" x14ac:dyDescent="0.3">
      <c r="A755" s="8">
        <v>754</v>
      </c>
      <c r="B755" s="9">
        <v>201801954</v>
      </c>
      <c r="C755" s="9" t="s">
        <v>2890</v>
      </c>
      <c r="D755" s="9" t="s">
        <v>2891</v>
      </c>
      <c r="E755" s="9">
        <v>598</v>
      </c>
      <c r="F755" s="9" t="s">
        <v>8</v>
      </c>
      <c r="G755" s="6">
        <v>42937</v>
      </c>
      <c r="H755" s="10" t="s">
        <v>52</v>
      </c>
      <c r="I755" s="9" t="s">
        <v>53</v>
      </c>
      <c r="J755" s="6">
        <v>43314.497250729168</v>
      </c>
      <c r="K755" s="7">
        <f t="shared" si="11"/>
        <v>43314</v>
      </c>
      <c r="L755" s="40">
        <v>2077</v>
      </c>
      <c r="M755" s="41"/>
      <c r="N755" s="42"/>
      <c r="O755" s="1"/>
      <c r="P755" s="1"/>
      <c r="Q755" s="1"/>
      <c r="R755" s="1"/>
      <c r="S755" s="1"/>
      <c r="T755" s="102"/>
      <c r="U755" s="103"/>
      <c r="V755" s="103"/>
      <c r="W755" s="103"/>
      <c r="X755" s="103"/>
      <c r="Y755" s="6">
        <v>43314.463439467596</v>
      </c>
      <c r="Z755" s="9" t="s">
        <v>2893</v>
      </c>
      <c r="AA755" s="6">
        <v>43314.751435914353</v>
      </c>
      <c r="AB755" s="9" t="s">
        <v>469</v>
      </c>
      <c r="AC755" s="9" t="s">
        <v>2892</v>
      </c>
    </row>
    <row r="756" spans="1:29" s="9" customFormat="1" x14ac:dyDescent="0.3">
      <c r="A756" s="8">
        <v>755</v>
      </c>
      <c r="B756" s="9">
        <v>201801962</v>
      </c>
      <c r="C756" s="9" t="s">
        <v>2894</v>
      </c>
      <c r="D756" s="9" t="s">
        <v>2125</v>
      </c>
      <c r="E756" s="9">
        <v>128</v>
      </c>
      <c r="F756" s="9" t="s">
        <v>242</v>
      </c>
      <c r="G756" s="6">
        <v>40653</v>
      </c>
      <c r="H756" s="10" t="s">
        <v>9</v>
      </c>
      <c r="I756" s="9" t="s">
        <v>10</v>
      </c>
      <c r="J756" s="6">
        <v>43316.445313425924</v>
      </c>
      <c r="K756" s="7">
        <f t="shared" si="11"/>
        <v>43316</v>
      </c>
      <c r="L756" s="40">
        <v>2123</v>
      </c>
      <c r="M756" s="41"/>
      <c r="N756" s="42"/>
      <c r="O756" s="1"/>
      <c r="P756" s="1"/>
      <c r="Q756" s="1"/>
      <c r="R756" s="1"/>
      <c r="S756" s="1"/>
      <c r="T756" s="102"/>
      <c r="U756" s="103"/>
      <c r="V756" s="103"/>
      <c r="W756" s="103"/>
      <c r="X756" s="103"/>
      <c r="Y756" s="6">
        <v>43316.408155787038</v>
      </c>
      <c r="Z756" s="9" t="s">
        <v>2895</v>
      </c>
      <c r="AA756" s="6">
        <v>43316.586178321762</v>
      </c>
      <c r="AB756" s="9" t="s">
        <v>469</v>
      </c>
      <c r="AC756" s="9" t="s">
        <v>619</v>
      </c>
    </row>
    <row r="757" spans="1:29" s="9" customFormat="1" x14ac:dyDescent="0.3">
      <c r="A757" s="8">
        <v>756</v>
      </c>
      <c r="B757" s="9">
        <v>201801965</v>
      </c>
      <c r="C757" s="9" t="s">
        <v>2896</v>
      </c>
      <c r="D757" s="9" t="s">
        <v>2730</v>
      </c>
      <c r="E757" s="9">
        <v>119</v>
      </c>
      <c r="F757" s="9" t="s">
        <v>2</v>
      </c>
      <c r="G757" s="6">
        <v>41283</v>
      </c>
      <c r="H757" s="10" t="s">
        <v>15</v>
      </c>
      <c r="I757" s="9" t="s">
        <v>16</v>
      </c>
      <c r="J757" s="6">
        <v>43315.731443252313</v>
      </c>
      <c r="K757" s="7">
        <f t="shared" si="11"/>
        <v>43315</v>
      </c>
      <c r="L757" s="40">
        <v>2039</v>
      </c>
      <c r="M757" s="41"/>
      <c r="N757" s="42"/>
      <c r="O757" s="1"/>
      <c r="P757" s="1"/>
      <c r="Q757" s="1"/>
      <c r="R757" s="1"/>
      <c r="S757" s="1"/>
      <c r="T757" s="102"/>
      <c r="U757" s="103"/>
      <c r="V757" s="103"/>
      <c r="W757" s="103"/>
      <c r="X757" s="103"/>
      <c r="Y757" s="6">
        <v>43315.683151273151</v>
      </c>
      <c r="Z757" s="9" t="s">
        <v>2897</v>
      </c>
      <c r="AA757" s="6"/>
    </row>
    <row r="758" spans="1:29" s="9" customFormat="1" x14ac:dyDescent="0.3">
      <c r="A758" s="8">
        <v>757</v>
      </c>
      <c r="B758" s="9">
        <v>201801967</v>
      </c>
      <c r="C758" s="9" t="s">
        <v>825</v>
      </c>
      <c r="D758" s="9" t="s">
        <v>2898</v>
      </c>
      <c r="E758" s="9">
        <v>536</v>
      </c>
      <c r="F758" s="9" t="s">
        <v>1483</v>
      </c>
      <c r="G758" s="6">
        <v>40393</v>
      </c>
      <c r="H758" s="10" t="s">
        <v>15</v>
      </c>
      <c r="I758" s="9" t="s">
        <v>16</v>
      </c>
      <c r="J758" s="6">
        <v>43315.720283333336</v>
      </c>
      <c r="K758" s="7">
        <f t="shared" si="11"/>
        <v>43315</v>
      </c>
      <c r="L758" s="40">
        <v>2001</v>
      </c>
      <c r="M758" s="41"/>
      <c r="N758" s="42"/>
      <c r="O758" s="1"/>
      <c r="P758" s="1"/>
      <c r="Q758" s="1"/>
      <c r="R758" s="1"/>
      <c r="S758" s="1"/>
      <c r="T758" s="102"/>
      <c r="U758" s="103"/>
      <c r="V758" s="103"/>
      <c r="W758" s="103"/>
      <c r="X758" s="103"/>
      <c r="Y758" s="6">
        <v>43315.711932060185</v>
      </c>
      <c r="Z758" s="9" t="s">
        <v>2899</v>
      </c>
      <c r="AA758" s="6"/>
    </row>
    <row r="759" spans="1:29" s="9" customFormat="1" x14ac:dyDescent="0.3">
      <c r="A759" s="8">
        <v>758</v>
      </c>
      <c r="B759" s="9">
        <v>201801970</v>
      </c>
      <c r="C759" s="9" t="s">
        <v>2842</v>
      </c>
      <c r="D759" s="9" t="s">
        <v>143</v>
      </c>
      <c r="E759" s="9">
        <v>119</v>
      </c>
      <c r="F759" s="9" t="s">
        <v>2</v>
      </c>
      <c r="G759" s="6">
        <v>41308</v>
      </c>
      <c r="H759" s="10" t="s">
        <v>3</v>
      </c>
      <c r="I759" s="9" t="s">
        <v>4</v>
      </c>
      <c r="J759" s="6">
        <v>43320.508814780093</v>
      </c>
      <c r="K759" s="7">
        <f t="shared" si="11"/>
        <v>43320</v>
      </c>
      <c r="L759" s="40">
        <v>2126</v>
      </c>
      <c r="M759" s="41"/>
      <c r="N759" s="42"/>
      <c r="O759" s="1"/>
      <c r="P759" s="1"/>
      <c r="Q759" s="1"/>
      <c r="R759" s="1"/>
      <c r="S759" s="1"/>
      <c r="T759" s="102"/>
      <c r="U759" s="103"/>
      <c r="V759" s="103"/>
      <c r="W759" s="103"/>
      <c r="X759" s="103"/>
      <c r="Y759" s="6">
        <v>43320.499865081016</v>
      </c>
      <c r="Z759" s="9" t="s">
        <v>2900</v>
      </c>
      <c r="AA759" s="6"/>
    </row>
    <row r="760" spans="1:29" s="9" customFormat="1" x14ac:dyDescent="0.3">
      <c r="A760" s="8">
        <v>759</v>
      </c>
      <c r="B760" s="9">
        <v>201801972</v>
      </c>
      <c r="C760" s="9" t="s">
        <v>388</v>
      </c>
      <c r="D760" s="9" t="s">
        <v>2901</v>
      </c>
      <c r="E760" s="9">
        <v>23</v>
      </c>
      <c r="F760" s="9" t="s">
        <v>840</v>
      </c>
      <c r="G760" s="6">
        <v>43193</v>
      </c>
      <c r="H760" s="10" t="s">
        <v>52</v>
      </c>
      <c r="I760" s="9" t="s">
        <v>53</v>
      </c>
      <c r="J760" s="6">
        <v>43315.968865509261</v>
      </c>
      <c r="K760" s="7">
        <f t="shared" si="11"/>
        <v>43315</v>
      </c>
      <c r="L760" s="40">
        <v>2273</v>
      </c>
      <c r="M760" s="41"/>
      <c r="N760" s="42"/>
      <c r="O760" s="1"/>
      <c r="P760" s="1"/>
      <c r="Q760" s="1"/>
      <c r="R760" s="1"/>
      <c r="S760" s="1"/>
      <c r="T760" s="102"/>
      <c r="U760" s="103"/>
      <c r="V760" s="103"/>
      <c r="W760" s="103"/>
      <c r="X760" s="103"/>
      <c r="Y760" s="6">
        <v>43315.953750034721</v>
      </c>
      <c r="Z760" s="9" t="s">
        <v>2902</v>
      </c>
      <c r="AA760" s="6"/>
    </row>
    <row r="761" spans="1:29" s="9" customFormat="1" x14ac:dyDescent="0.3">
      <c r="A761" s="8">
        <v>760</v>
      </c>
      <c r="B761" s="9">
        <v>201801981</v>
      </c>
      <c r="C761" s="9" t="s">
        <v>2903</v>
      </c>
      <c r="D761" s="9" t="s">
        <v>182</v>
      </c>
      <c r="E761" s="9">
        <v>499</v>
      </c>
      <c r="F761" s="9" t="s">
        <v>40</v>
      </c>
      <c r="G761" s="6">
        <v>42220</v>
      </c>
      <c r="H761" s="10" t="s">
        <v>52</v>
      </c>
      <c r="I761" s="9" t="s">
        <v>53</v>
      </c>
      <c r="J761" s="6">
        <v>43316.999389780096</v>
      </c>
      <c r="K761" s="7">
        <f t="shared" si="11"/>
        <v>43316</v>
      </c>
      <c r="L761" s="40">
        <v>2128</v>
      </c>
      <c r="M761" s="41"/>
      <c r="N761" s="42"/>
      <c r="O761" s="1"/>
      <c r="P761" s="1"/>
      <c r="Q761" s="1"/>
      <c r="R761" s="1"/>
      <c r="S761" s="1"/>
      <c r="T761" s="102"/>
      <c r="U761" s="103"/>
      <c r="V761" s="103"/>
      <c r="W761" s="103"/>
      <c r="X761" s="103"/>
      <c r="Y761" s="6">
        <v>43316.999389780096</v>
      </c>
      <c r="Z761" s="9" t="s">
        <v>2904</v>
      </c>
      <c r="AA761" s="6"/>
    </row>
    <row r="762" spans="1:29" s="9" customFormat="1" x14ac:dyDescent="0.3">
      <c r="A762" s="8">
        <v>761</v>
      </c>
      <c r="B762" s="9">
        <v>201801983</v>
      </c>
      <c r="C762" s="9" t="s">
        <v>2905</v>
      </c>
      <c r="D762" s="9" t="s">
        <v>277</v>
      </c>
      <c r="E762" s="9">
        <v>499</v>
      </c>
      <c r="F762" s="9" t="s">
        <v>40</v>
      </c>
      <c r="G762" s="6">
        <v>39107</v>
      </c>
      <c r="H762" s="10" t="s">
        <v>9</v>
      </c>
      <c r="I762" s="9" t="s">
        <v>10</v>
      </c>
      <c r="J762" s="6">
        <v>43317.650290428239</v>
      </c>
      <c r="K762" s="7">
        <f t="shared" si="11"/>
        <v>43317</v>
      </c>
      <c r="L762" s="40">
        <v>2116</v>
      </c>
      <c r="M762" s="41">
        <v>2001</v>
      </c>
      <c r="N762" s="42"/>
      <c r="O762" s="1"/>
      <c r="P762" s="1"/>
      <c r="Q762" s="1"/>
      <c r="R762" s="1"/>
      <c r="S762" s="1"/>
      <c r="T762" s="102"/>
      <c r="U762" s="103"/>
      <c r="V762" s="103"/>
      <c r="W762" s="103"/>
      <c r="X762" s="103"/>
      <c r="Y762" s="6">
        <v>43317.423960069442</v>
      </c>
      <c r="Z762" s="9" t="s">
        <v>2907</v>
      </c>
      <c r="AA762" s="6">
        <v>43317.741028969911</v>
      </c>
      <c r="AB762" s="9" t="s">
        <v>453</v>
      </c>
      <c r="AC762" s="9" t="s">
        <v>2906</v>
      </c>
    </row>
    <row r="763" spans="1:29" s="9" customFormat="1" x14ac:dyDescent="0.3">
      <c r="A763" s="8">
        <v>762</v>
      </c>
      <c r="B763" s="9">
        <v>201801989</v>
      </c>
      <c r="C763" s="9" t="s">
        <v>2908</v>
      </c>
      <c r="D763" s="9" t="s">
        <v>617</v>
      </c>
      <c r="E763" s="9">
        <v>598</v>
      </c>
      <c r="F763" s="9" t="s">
        <v>8</v>
      </c>
      <c r="G763" s="6">
        <v>43256</v>
      </c>
      <c r="H763" s="10" t="s">
        <v>52</v>
      </c>
      <c r="I763" s="9" t="s">
        <v>53</v>
      </c>
      <c r="J763" s="6">
        <v>43318.453913923608</v>
      </c>
      <c r="K763" s="7">
        <f t="shared" si="11"/>
        <v>43318</v>
      </c>
      <c r="L763" s="40">
        <v>2168</v>
      </c>
      <c r="M763" s="41"/>
      <c r="N763" s="42"/>
      <c r="O763" s="1"/>
      <c r="P763" s="1"/>
      <c r="Q763" s="1"/>
      <c r="R763" s="1"/>
      <c r="S763" s="1"/>
      <c r="T763" s="102"/>
      <c r="U763" s="103"/>
      <c r="V763" s="103"/>
      <c r="W763" s="103"/>
      <c r="X763" s="103"/>
      <c r="Y763" s="6">
        <v>43318.347090011572</v>
      </c>
      <c r="Z763" s="9" t="s">
        <v>2910</v>
      </c>
      <c r="AA763" s="6">
        <v>43320.766411307872</v>
      </c>
      <c r="AB763" s="9" t="s">
        <v>262</v>
      </c>
      <c r="AC763" s="9" t="s">
        <v>2909</v>
      </c>
    </row>
    <row r="764" spans="1:29" s="9" customFormat="1" x14ac:dyDescent="0.3">
      <c r="A764" s="8">
        <v>763</v>
      </c>
      <c r="B764" s="9">
        <v>201801993</v>
      </c>
      <c r="C764" s="9" t="s">
        <v>2911</v>
      </c>
      <c r="D764" s="9" t="s">
        <v>108</v>
      </c>
      <c r="E764" s="9">
        <v>131</v>
      </c>
      <c r="F764" s="9" t="s">
        <v>24</v>
      </c>
      <c r="G764" s="6">
        <v>38200</v>
      </c>
      <c r="H764" s="10" t="s">
        <v>15</v>
      </c>
      <c r="I764" s="9" t="s">
        <v>16</v>
      </c>
      <c r="J764" s="6">
        <v>43317.815461192127</v>
      </c>
      <c r="K764" s="7">
        <f t="shared" si="11"/>
        <v>43317</v>
      </c>
      <c r="L764" s="40">
        <v>2056</v>
      </c>
      <c r="M764" s="41"/>
      <c r="N764" s="42"/>
      <c r="O764" s="1"/>
      <c r="P764" s="1"/>
      <c r="Q764" s="1"/>
      <c r="R764" s="1"/>
      <c r="S764" s="1"/>
      <c r="T764" s="102"/>
      <c r="U764" s="103"/>
      <c r="V764" s="103"/>
      <c r="W764" s="103"/>
      <c r="X764" s="103"/>
      <c r="Y764" s="6">
        <v>43317.788965856482</v>
      </c>
      <c r="Z764" s="9" t="s">
        <v>2912</v>
      </c>
      <c r="AA764" s="6"/>
    </row>
    <row r="765" spans="1:29" s="9" customFormat="1" x14ac:dyDescent="0.3">
      <c r="A765" s="8">
        <v>764</v>
      </c>
      <c r="B765" s="9">
        <v>201802000</v>
      </c>
      <c r="C765" s="9" t="s">
        <v>2913</v>
      </c>
      <c r="D765" s="9" t="s">
        <v>2914</v>
      </c>
      <c r="E765" s="9">
        <v>523</v>
      </c>
      <c r="F765" s="9" t="s">
        <v>2915</v>
      </c>
      <c r="G765" s="6">
        <v>40761</v>
      </c>
      <c r="H765" s="10" t="s">
        <v>52</v>
      </c>
      <c r="I765" s="9" t="s">
        <v>53</v>
      </c>
      <c r="J765" s="6">
        <v>43318.848076655093</v>
      </c>
      <c r="K765" s="7">
        <f t="shared" si="11"/>
        <v>43318</v>
      </c>
      <c r="L765" s="40">
        <v>2004</v>
      </c>
      <c r="M765" s="41"/>
      <c r="N765" s="42"/>
      <c r="O765" s="1"/>
      <c r="P765" s="1"/>
      <c r="Q765" s="1"/>
      <c r="R765" s="1"/>
      <c r="S765" s="1"/>
      <c r="T765" s="102"/>
      <c r="U765" s="103"/>
      <c r="V765" s="103"/>
      <c r="W765" s="103"/>
      <c r="X765" s="103"/>
      <c r="Y765" s="6">
        <v>43318.839542395835</v>
      </c>
      <c r="Z765" s="9" t="s">
        <v>2916</v>
      </c>
      <c r="AA765" s="6"/>
    </row>
    <row r="766" spans="1:29" s="9" customFormat="1" x14ac:dyDescent="0.3">
      <c r="A766" s="8">
        <v>765</v>
      </c>
      <c r="B766" s="9">
        <v>201802003</v>
      </c>
      <c r="C766" s="9" t="s">
        <v>2917</v>
      </c>
      <c r="D766" s="9" t="s">
        <v>1011</v>
      </c>
      <c r="E766" s="9">
        <v>499</v>
      </c>
      <c r="F766" s="9" t="s">
        <v>40</v>
      </c>
      <c r="G766" s="6">
        <v>43054</v>
      </c>
      <c r="H766" s="10" t="s">
        <v>15</v>
      </c>
      <c r="I766" s="9" t="s">
        <v>16</v>
      </c>
      <c r="J766" s="6">
        <v>43321.73996608796</v>
      </c>
      <c r="K766" s="7">
        <f t="shared" si="11"/>
        <v>43321</v>
      </c>
      <c r="L766" s="40">
        <v>2185</v>
      </c>
      <c r="M766" s="41"/>
      <c r="N766" s="42"/>
      <c r="O766" s="1"/>
      <c r="P766" s="1"/>
      <c r="Q766" s="1"/>
      <c r="R766" s="1"/>
      <c r="S766" s="1"/>
      <c r="T766" s="102"/>
      <c r="U766" s="103"/>
      <c r="V766" s="103"/>
      <c r="W766" s="103"/>
      <c r="X766" s="103"/>
      <c r="Y766" s="6">
        <v>43321.705055358798</v>
      </c>
      <c r="Z766" s="9" t="s">
        <v>2919</v>
      </c>
      <c r="AA766" s="6">
        <v>43322.399051539353</v>
      </c>
      <c r="AB766" s="9" t="s">
        <v>533</v>
      </c>
      <c r="AC766" s="9" t="s">
        <v>2918</v>
      </c>
    </row>
    <row r="767" spans="1:29" s="9" customFormat="1" x14ac:dyDescent="0.3">
      <c r="A767" s="8">
        <v>766</v>
      </c>
      <c r="B767" s="9">
        <v>201802004</v>
      </c>
      <c r="C767" s="9" t="s">
        <v>2920</v>
      </c>
      <c r="D767" s="9" t="s">
        <v>2921</v>
      </c>
      <c r="E767" s="9">
        <v>507</v>
      </c>
      <c r="F767" s="9" t="s">
        <v>71</v>
      </c>
      <c r="G767" s="6">
        <v>39984</v>
      </c>
      <c r="H767" s="10" t="s">
        <v>9</v>
      </c>
      <c r="I767" s="9" t="s">
        <v>10</v>
      </c>
      <c r="J767" s="6">
        <v>43319.524185185182</v>
      </c>
      <c r="K767" s="7">
        <f t="shared" si="11"/>
        <v>43319</v>
      </c>
      <c r="L767" s="40">
        <v>2069</v>
      </c>
      <c r="M767" s="41"/>
      <c r="N767" s="42"/>
      <c r="O767" s="1"/>
      <c r="P767" s="1"/>
      <c r="Q767" s="1"/>
      <c r="R767" s="1"/>
      <c r="S767" s="1"/>
      <c r="T767" s="102"/>
      <c r="U767" s="103"/>
      <c r="V767" s="103"/>
      <c r="W767" s="103"/>
      <c r="X767" s="103"/>
      <c r="Y767" s="6">
        <v>43319.501197800928</v>
      </c>
      <c r="Z767" s="9" t="s">
        <v>2923</v>
      </c>
      <c r="AA767" s="6">
        <v>43320.555677974538</v>
      </c>
      <c r="AB767" s="9" t="s">
        <v>656</v>
      </c>
      <c r="AC767" s="9" t="s">
        <v>2922</v>
      </c>
    </row>
    <row r="768" spans="1:29" s="9" customFormat="1" x14ac:dyDescent="0.3">
      <c r="A768" s="8">
        <v>767</v>
      </c>
      <c r="B768" s="9">
        <v>201802019</v>
      </c>
      <c r="C768" s="9" t="s">
        <v>2924</v>
      </c>
      <c r="D768" s="9" t="s">
        <v>1268</v>
      </c>
      <c r="E768" s="9">
        <v>119</v>
      </c>
      <c r="F768" s="9" t="s">
        <v>2</v>
      </c>
      <c r="G768" s="6">
        <v>37781</v>
      </c>
      <c r="H768" s="10" t="s">
        <v>9</v>
      </c>
      <c r="I768" s="9" t="s">
        <v>10</v>
      </c>
      <c r="J768" s="6">
        <v>43321.434775312497</v>
      </c>
      <c r="K768" s="7">
        <f t="shared" si="11"/>
        <v>43321</v>
      </c>
      <c r="L768" s="40">
        <v>2101</v>
      </c>
      <c r="M768" s="41"/>
      <c r="N768" s="42"/>
      <c r="O768" s="1"/>
      <c r="P768" s="1"/>
      <c r="Q768" s="1"/>
      <c r="R768" s="1"/>
      <c r="S768" s="1"/>
      <c r="T768" s="102"/>
      <c r="U768" s="103"/>
      <c r="V768" s="103"/>
      <c r="W768" s="103"/>
      <c r="X768" s="103"/>
      <c r="Y768" s="6">
        <v>43321.434775312497</v>
      </c>
      <c r="Z768" s="9" t="s">
        <v>2925</v>
      </c>
      <c r="AA768" s="6">
        <v>43322.418626307874</v>
      </c>
      <c r="AB768" s="9" t="s">
        <v>1294</v>
      </c>
      <c r="AC768" s="9" t="s">
        <v>1826</v>
      </c>
    </row>
    <row r="769" spans="1:29" s="9" customFormat="1" x14ac:dyDescent="0.3">
      <c r="A769" s="8">
        <v>768</v>
      </c>
      <c r="B769" s="9">
        <v>201802020</v>
      </c>
      <c r="C769" s="9" t="s">
        <v>2926</v>
      </c>
      <c r="D769" s="9" t="s">
        <v>2286</v>
      </c>
      <c r="E769" s="9">
        <v>499</v>
      </c>
      <c r="F769" s="9" t="s">
        <v>40</v>
      </c>
      <c r="G769" s="6">
        <v>40164</v>
      </c>
      <c r="H769" s="10" t="s">
        <v>52</v>
      </c>
      <c r="I769" s="9" t="s">
        <v>53</v>
      </c>
      <c r="J769" s="6">
        <v>43321.320539895831</v>
      </c>
      <c r="K769" s="7">
        <f t="shared" si="11"/>
        <v>43321</v>
      </c>
      <c r="L769" s="40">
        <v>2022</v>
      </c>
      <c r="M769" s="41"/>
      <c r="N769" s="42"/>
      <c r="O769" s="1"/>
      <c r="P769" s="1"/>
      <c r="Q769" s="1"/>
      <c r="R769" s="1"/>
      <c r="S769" s="1"/>
      <c r="T769" s="102"/>
      <c r="U769" s="103"/>
      <c r="V769" s="103"/>
      <c r="W769" s="103"/>
      <c r="X769" s="103"/>
      <c r="Y769" s="6">
        <v>43321.324988773151</v>
      </c>
      <c r="Z769" s="9" t="s">
        <v>2927</v>
      </c>
      <c r="AA769" s="6"/>
    </row>
    <row r="770" spans="1:29" s="9" customFormat="1" x14ac:dyDescent="0.3">
      <c r="A770" s="8">
        <v>769</v>
      </c>
      <c r="B770" s="9">
        <v>201802021</v>
      </c>
      <c r="C770" s="9" t="s">
        <v>2834</v>
      </c>
      <c r="D770" s="9" t="s">
        <v>2928</v>
      </c>
      <c r="E770" s="9">
        <v>598</v>
      </c>
      <c r="F770" s="9" t="s">
        <v>8</v>
      </c>
      <c r="G770" s="6">
        <v>40399</v>
      </c>
      <c r="H770" s="10" t="s">
        <v>9</v>
      </c>
      <c r="I770" s="9" t="s">
        <v>10</v>
      </c>
      <c r="J770" s="6">
        <v>43325.459662615744</v>
      </c>
      <c r="K770" s="7">
        <f t="shared" si="11"/>
        <v>43325</v>
      </c>
      <c r="L770" s="40">
        <v>2223</v>
      </c>
      <c r="M770" s="41"/>
      <c r="N770" s="42"/>
      <c r="O770" s="1"/>
      <c r="P770" s="1"/>
      <c r="Q770" s="1"/>
      <c r="R770" s="1"/>
      <c r="S770" s="1"/>
      <c r="T770" s="102"/>
      <c r="U770" s="103"/>
      <c r="V770" s="103"/>
      <c r="W770" s="103"/>
      <c r="X770" s="103"/>
      <c r="Y770" s="6">
        <v>43325.418244872686</v>
      </c>
      <c r="Z770" s="9" t="s">
        <v>2930</v>
      </c>
      <c r="AA770" s="6">
        <v>43325.522117824075</v>
      </c>
      <c r="AB770" s="9" t="s">
        <v>399</v>
      </c>
      <c r="AC770" s="9" t="s">
        <v>2929</v>
      </c>
    </row>
    <row r="771" spans="1:29" s="9" customFormat="1" x14ac:dyDescent="0.3">
      <c r="A771" s="8">
        <v>770</v>
      </c>
      <c r="B771" s="9">
        <v>201802037</v>
      </c>
      <c r="C771" s="9" t="s">
        <v>2931</v>
      </c>
      <c r="D771" s="9" t="s">
        <v>2932</v>
      </c>
      <c r="E771" s="9">
        <v>305</v>
      </c>
      <c r="F771" s="9" t="s">
        <v>225</v>
      </c>
      <c r="G771" s="6">
        <v>42957</v>
      </c>
      <c r="H771" s="10" t="s">
        <v>52</v>
      </c>
      <c r="I771" s="9" t="s">
        <v>53</v>
      </c>
      <c r="J771" s="6">
        <v>43322.797558136575</v>
      </c>
      <c r="K771" s="7">
        <f t="shared" ref="K771:K797" si="12">ROUNDDOWN(J771,0)</f>
        <v>43322</v>
      </c>
      <c r="L771" s="40">
        <v>2043</v>
      </c>
      <c r="M771" s="41"/>
      <c r="N771" s="42"/>
      <c r="O771" s="1"/>
      <c r="P771" s="1"/>
      <c r="Q771" s="1"/>
      <c r="R771" s="1"/>
      <c r="S771" s="1"/>
      <c r="T771" s="102"/>
      <c r="U771" s="103"/>
      <c r="V771" s="103"/>
      <c r="W771" s="103"/>
      <c r="X771" s="103"/>
      <c r="Y771" s="6">
        <v>43322.513946909719</v>
      </c>
      <c r="Z771" s="9" t="s">
        <v>2934</v>
      </c>
      <c r="AA771" s="6">
        <v>43322.952213425924</v>
      </c>
      <c r="AB771" s="9" t="s">
        <v>726</v>
      </c>
      <c r="AC771" s="9" t="s">
        <v>2933</v>
      </c>
    </row>
    <row r="772" spans="1:29" s="9" customFormat="1" x14ac:dyDescent="0.3">
      <c r="A772" s="8">
        <v>771</v>
      </c>
      <c r="B772" s="9">
        <v>201802041</v>
      </c>
      <c r="C772" s="9" t="s">
        <v>595</v>
      </c>
      <c r="D772" s="9" t="s">
        <v>2935</v>
      </c>
      <c r="E772" s="9">
        <v>598</v>
      </c>
      <c r="F772" s="9" t="s">
        <v>8</v>
      </c>
      <c r="G772" s="6" t="s">
        <v>51</v>
      </c>
      <c r="H772" s="10" t="s">
        <v>52</v>
      </c>
      <c r="I772" s="9" t="s">
        <v>53</v>
      </c>
      <c r="J772" s="6">
        <v>43327.478002777774</v>
      </c>
      <c r="K772" s="7">
        <f t="shared" si="12"/>
        <v>43327</v>
      </c>
      <c r="L772" s="40">
        <v>2170</v>
      </c>
      <c r="M772" s="41"/>
      <c r="N772" s="42"/>
      <c r="O772" s="1"/>
      <c r="P772" s="1"/>
      <c r="Q772" s="1"/>
      <c r="R772" s="1"/>
      <c r="S772" s="1"/>
      <c r="T772" s="102"/>
      <c r="U772" s="103"/>
      <c r="V772" s="103"/>
      <c r="W772" s="103"/>
      <c r="X772" s="103"/>
      <c r="Y772" s="6">
        <v>43327.820065972221</v>
      </c>
      <c r="Z772" s="9" t="s">
        <v>2937</v>
      </c>
      <c r="AA772" s="6">
        <v>43328.746098229167</v>
      </c>
      <c r="AB772" s="9" t="s">
        <v>2704</v>
      </c>
      <c r="AC772" s="9" t="s">
        <v>2936</v>
      </c>
    </row>
    <row r="773" spans="1:29" s="9" customFormat="1" x14ac:dyDescent="0.3">
      <c r="A773" s="8">
        <v>772</v>
      </c>
      <c r="B773" s="9">
        <v>201802044</v>
      </c>
      <c r="C773" s="9" t="s">
        <v>2938</v>
      </c>
      <c r="D773" s="9" t="s">
        <v>2939</v>
      </c>
      <c r="E773" s="9">
        <v>501</v>
      </c>
      <c r="F773" s="9" t="s">
        <v>721</v>
      </c>
      <c r="G773" s="6">
        <v>40096</v>
      </c>
      <c r="H773" s="10" t="s">
        <v>15</v>
      </c>
      <c r="I773" s="9" t="s">
        <v>16</v>
      </c>
      <c r="J773" s="6">
        <v>43323.730907488425</v>
      </c>
      <c r="K773" s="7">
        <f t="shared" si="12"/>
        <v>43323</v>
      </c>
      <c r="L773" s="40">
        <v>2271</v>
      </c>
      <c r="M773" s="41"/>
      <c r="N773" s="42"/>
      <c r="O773" s="1"/>
      <c r="P773" s="1"/>
      <c r="Q773" s="1"/>
      <c r="R773" s="1"/>
      <c r="S773" s="1"/>
      <c r="T773" s="102"/>
      <c r="U773" s="103"/>
      <c r="V773" s="103"/>
      <c r="W773" s="103"/>
      <c r="X773" s="103"/>
      <c r="Y773" s="6">
        <v>43323.725936145835</v>
      </c>
      <c r="Z773" s="9" t="s">
        <v>2940</v>
      </c>
      <c r="AA773" s="6"/>
    </row>
    <row r="774" spans="1:29" s="9" customFormat="1" x14ac:dyDescent="0.3">
      <c r="A774" s="8">
        <v>773</v>
      </c>
      <c r="B774" s="9">
        <v>201802051</v>
      </c>
      <c r="C774" s="9" t="s">
        <v>279</v>
      </c>
      <c r="D774" s="9" t="s">
        <v>2941</v>
      </c>
      <c r="E774" s="9">
        <v>112</v>
      </c>
      <c r="F774" s="9" t="s">
        <v>725</v>
      </c>
      <c r="G774" s="6">
        <v>40318</v>
      </c>
      <c r="H774" s="10" t="s">
        <v>9</v>
      </c>
      <c r="I774" s="9" t="s">
        <v>10</v>
      </c>
      <c r="J774" s="6">
        <v>43324.574233449071</v>
      </c>
      <c r="K774" s="7">
        <f t="shared" si="12"/>
        <v>43324</v>
      </c>
      <c r="L774" s="40">
        <v>2082</v>
      </c>
      <c r="M774" s="41"/>
      <c r="N774" s="42"/>
      <c r="O774" s="1"/>
      <c r="P774" s="1"/>
      <c r="Q774" s="1"/>
      <c r="R774" s="1"/>
      <c r="S774" s="1"/>
      <c r="T774" s="102"/>
      <c r="U774" s="103"/>
      <c r="V774" s="103"/>
      <c r="W774" s="103"/>
      <c r="X774" s="103"/>
      <c r="Y774" s="6">
        <v>43324.514259837961</v>
      </c>
      <c r="Z774" s="9" t="s">
        <v>2942</v>
      </c>
      <c r="AA774" s="6"/>
    </row>
    <row r="775" spans="1:29" s="9" customFormat="1" x14ac:dyDescent="0.3">
      <c r="A775" s="8">
        <v>774</v>
      </c>
      <c r="B775" s="9">
        <v>201802061</v>
      </c>
      <c r="C775" s="9" t="s">
        <v>2943</v>
      </c>
      <c r="D775" s="9" t="s">
        <v>2944</v>
      </c>
      <c r="E775" s="9">
        <v>538</v>
      </c>
      <c r="F775" s="9" t="s">
        <v>105</v>
      </c>
      <c r="G775" s="6">
        <v>43271</v>
      </c>
      <c r="H775" s="10" t="s">
        <v>3</v>
      </c>
      <c r="I775" s="9" t="s">
        <v>4</v>
      </c>
      <c r="J775" s="6">
        <v>43326.471110682869</v>
      </c>
      <c r="K775" s="7">
        <f t="shared" si="12"/>
        <v>43326</v>
      </c>
      <c r="L775" s="40">
        <v>2048</v>
      </c>
      <c r="M775" s="41"/>
      <c r="N775" s="42"/>
      <c r="O775" s="1"/>
      <c r="P775" s="1"/>
      <c r="Q775" s="1"/>
      <c r="R775" s="1"/>
      <c r="S775" s="1"/>
      <c r="T775" s="102"/>
      <c r="U775" s="103"/>
      <c r="V775" s="103"/>
      <c r="W775" s="103"/>
      <c r="X775" s="103"/>
      <c r="Y775" s="6">
        <v>43326.452027974534</v>
      </c>
      <c r="Z775" s="9" t="s">
        <v>2945</v>
      </c>
      <c r="AA775" s="6"/>
    </row>
    <row r="776" spans="1:29" s="9" customFormat="1" x14ac:dyDescent="0.3">
      <c r="A776" s="8">
        <v>775</v>
      </c>
      <c r="B776" s="9">
        <v>201802065</v>
      </c>
      <c r="C776" s="9" t="s">
        <v>2946</v>
      </c>
      <c r="D776" s="9" t="s">
        <v>2947</v>
      </c>
      <c r="E776" s="9">
        <v>598</v>
      </c>
      <c r="F776" s="9" t="s">
        <v>8</v>
      </c>
      <c r="G776" s="6">
        <v>43236</v>
      </c>
      <c r="H776" s="10" t="s">
        <v>52</v>
      </c>
      <c r="I776" s="9" t="s">
        <v>53</v>
      </c>
      <c r="J776" s="6">
        <v>43328.728345370371</v>
      </c>
      <c r="K776" s="7">
        <f t="shared" si="12"/>
        <v>43328</v>
      </c>
      <c r="L776" s="40">
        <v>2273</v>
      </c>
      <c r="M776" s="41"/>
      <c r="N776" s="42"/>
      <c r="O776" s="1"/>
      <c r="P776" s="1"/>
      <c r="Q776" s="1"/>
      <c r="R776" s="1"/>
      <c r="S776" s="1"/>
      <c r="T776" s="102"/>
      <c r="U776" s="103"/>
      <c r="V776" s="103"/>
      <c r="W776" s="103"/>
      <c r="X776" s="103"/>
      <c r="Y776" s="6">
        <v>43328.611794097225</v>
      </c>
      <c r="Z776" s="9" t="s">
        <v>2948</v>
      </c>
      <c r="AA776" s="6"/>
    </row>
    <row r="777" spans="1:29" s="9" customFormat="1" x14ac:dyDescent="0.3">
      <c r="A777" s="8">
        <v>776</v>
      </c>
      <c r="B777" s="9">
        <v>201802066</v>
      </c>
      <c r="C777" s="9" t="s">
        <v>2949</v>
      </c>
      <c r="D777" s="9" t="s">
        <v>879</v>
      </c>
      <c r="E777" s="9">
        <v>598</v>
      </c>
      <c r="F777" s="9" t="s">
        <v>8</v>
      </c>
      <c r="G777" s="6">
        <v>41500</v>
      </c>
      <c r="H777" s="10" t="s">
        <v>9</v>
      </c>
      <c r="I777" s="9" t="s">
        <v>10</v>
      </c>
      <c r="J777" s="6">
        <v>43333.46699980324</v>
      </c>
      <c r="K777" s="7">
        <f t="shared" si="12"/>
        <v>43333</v>
      </c>
      <c r="L777" s="40">
        <v>2087</v>
      </c>
      <c r="M777" s="41"/>
      <c r="N777" s="42"/>
      <c r="O777" s="1"/>
      <c r="P777" s="1"/>
      <c r="Q777" s="1"/>
      <c r="R777" s="1"/>
      <c r="S777" s="1"/>
      <c r="T777" s="102"/>
      <c r="U777" s="103"/>
      <c r="V777" s="103"/>
      <c r="W777" s="103"/>
      <c r="X777" s="103"/>
      <c r="Y777" s="6">
        <v>43333.43573996528</v>
      </c>
      <c r="Z777" s="9" t="s">
        <v>2950</v>
      </c>
      <c r="AA777" s="6"/>
    </row>
    <row r="778" spans="1:29" s="9" customFormat="1" x14ac:dyDescent="0.3">
      <c r="A778" s="8">
        <v>777</v>
      </c>
      <c r="B778" s="9">
        <v>201802072</v>
      </c>
      <c r="C778" s="9" t="s">
        <v>481</v>
      </c>
      <c r="D778" s="9" t="s">
        <v>2951</v>
      </c>
      <c r="E778" s="9">
        <v>598</v>
      </c>
      <c r="F778" s="9" t="s">
        <v>8</v>
      </c>
      <c r="G778" s="6">
        <v>42961</v>
      </c>
      <c r="H778" s="10" t="s">
        <v>3</v>
      </c>
      <c r="I778" s="9" t="s">
        <v>4</v>
      </c>
      <c r="J778" s="6">
        <v>43326.888568483795</v>
      </c>
      <c r="K778" s="7">
        <f t="shared" si="12"/>
        <v>43326</v>
      </c>
      <c r="L778" s="40">
        <v>2276</v>
      </c>
      <c r="M778" s="41"/>
      <c r="N778" s="42"/>
      <c r="O778" s="1"/>
      <c r="P778" s="1"/>
      <c r="Q778" s="1"/>
      <c r="R778" s="1"/>
      <c r="S778" s="1"/>
      <c r="T778" s="102"/>
      <c r="U778" s="103"/>
      <c r="V778" s="103"/>
      <c r="W778" s="103"/>
      <c r="X778" s="103"/>
      <c r="Y778" s="6">
        <v>43326.889348263889</v>
      </c>
      <c r="Z778" s="9" t="s">
        <v>2953</v>
      </c>
      <c r="AA778" s="6">
        <v>43326.988157175925</v>
      </c>
      <c r="AB778" s="9" t="s">
        <v>656</v>
      </c>
      <c r="AC778" s="9" t="s">
        <v>2952</v>
      </c>
    </row>
    <row r="779" spans="1:29" s="9" customFormat="1" x14ac:dyDescent="0.3">
      <c r="A779" s="8">
        <v>778</v>
      </c>
      <c r="B779" s="9">
        <v>201802084</v>
      </c>
      <c r="C779" s="9" t="s">
        <v>2954</v>
      </c>
      <c r="D779" s="9" t="s">
        <v>2955</v>
      </c>
      <c r="E779" s="9">
        <v>304</v>
      </c>
      <c r="F779" s="9" t="s">
        <v>126</v>
      </c>
      <c r="G779" s="6">
        <v>40771</v>
      </c>
      <c r="H779" s="10" t="s">
        <v>15</v>
      </c>
      <c r="I779" s="9" t="s">
        <v>16</v>
      </c>
      <c r="J779" s="6">
        <v>43328.518994131948</v>
      </c>
      <c r="K779" s="7">
        <f t="shared" si="12"/>
        <v>43328</v>
      </c>
      <c r="L779" s="40">
        <v>2039</v>
      </c>
      <c r="M779" s="41"/>
      <c r="N779" s="42" t="s">
        <v>2956</v>
      </c>
      <c r="O779" s="1"/>
      <c r="P779" s="1"/>
      <c r="Q779" s="1"/>
      <c r="R779" s="1"/>
      <c r="S779" s="1"/>
      <c r="T779" s="102"/>
      <c r="U779" s="103"/>
      <c r="V779" s="103"/>
      <c r="W779" s="103"/>
      <c r="X779" s="103"/>
      <c r="Y779" s="6">
        <v>43328.50585775463</v>
      </c>
      <c r="Z779" s="9" t="s">
        <v>2957</v>
      </c>
      <c r="AA779" s="6">
        <v>43328.794661111111</v>
      </c>
      <c r="AB779" s="9" t="s">
        <v>262</v>
      </c>
      <c r="AC779" s="9" t="s">
        <v>1963</v>
      </c>
    </row>
    <row r="780" spans="1:29" s="9" customFormat="1" x14ac:dyDescent="0.3">
      <c r="A780" s="8">
        <v>779</v>
      </c>
      <c r="B780" s="9">
        <v>201802086</v>
      </c>
      <c r="C780" s="9" t="s">
        <v>2958</v>
      </c>
      <c r="D780" s="9" t="s">
        <v>1026</v>
      </c>
      <c r="E780" s="9">
        <v>130</v>
      </c>
      <c r="F780" s="9" t="s">
        <v>36</v>
      </c>
      <c r="G780" s="6">
        <v>38215</v>
      </c>
      <c r="H780" s="10" t="s">
        <v>9</v>
      </c>
      <c r="I780" s="9" t="s">
        <v>10</v>
      </c>
      <c r="J780" s="6">
        <v>43328.698375925924</v>
      </c>
      <c r="K780" s="7">
        <f t="shared" si="12"/>
        <v>43328</v>
      </c>
      <c r="L780" s="40">
        <v>2087</v>
      </c>
      <c r="M780" s="41">
        <v>2245</v>
      </c>
      <c r="N780" s="42"/>
      <c r="O780" s="1"/>
      <c r="P780" s="1"/>
      <c r="Q780" s="1"/>
      <c r="R780" s="1"/>
      <c r="S780" s="1"/>
      <c r="T780" s="102"/>
      <c r="U780" s="103"/>
      <c r="V780" s="103"/>
      <c r="W780" s="103"/>
      <c r="X780" s="103"/>
      <c r="Y780" s="6">
        <v>43328.691512847225</v>
      </c>
      <c r="Z780" s="9" t="s">
        <v>2959</v>
      </c>
      <c r="AA780" s="6"/>
    </row>
    <row r="781" spans="1:29" s="9" customFormat="1" x14ac:dyDescent="0.3">
      <c r="A781" s="8">
        <v>780</v>
      </c>
      <c r="B781" s="9">
        <v>201802087</v>
      </c>
      <c r="C781" s="9" t="s">
        <v>2960</v>
      </c>
      <c r="D781" s="9" t="s">
        <v>2961</v>
      </c>
      <c r="E781" s="9">
        <v>507</v>
      </c>
      <c r="F781" s="9" t="s">
        <v>71</v>
      </c>
      <c r="G781" s="6">
        <v>43227</v>
      </c>
      <c r="H781" s="10" t="s">
        <v>52</v>
      </c>
      <c r="I781" s="9" t="s">
        <v>53</v>
      </c>
      <c r="J781" s="6">
        <v>43328.74231736111</v>
      </c>
      <c r="K781" s="7">
        <f t="shared" si="12"/>
        <v>43328</v>
      </c>
      <c r="L781" s="40">
        <v>2048</v>
      </c>
      <c r="M781" s="41"/>
      <c r="N781" s="42"/>
      <c r="O781" s="1"/>
      <c r="P781" s="1"/>
      <c r="Q781" s="1"/>
      <c r="R781" s="1"/>
      <c r="S781" s="1"/>
      <c r="T781" s="102"/>
      <c r="U781" s="103"/>
      <c r="V781" s="103"/>
      <c r="W781" s="103"/>
      <c r="X781" s="103"/>
      <c r="Y781" s="6">
        <v>43328.731965312501</v>
      </c>
      <c r="Z781" s="9" t="s">
        <v>2962</v>
      </c>
      <c r="AA781" s="6"/>
    </row>
    <row r="782" spans="1:29" s="9" customFormat="1" x14ac:dyDescent="0.3">
      <c r="A782" s="8">
        <v>781</v>
      </c>
      <c r="B782" s="9">
        <v>201802088</v>
      </c>
      <c r="C782" s="9" t="s">
        <v>2960</v>
      </c>
      <c r="D782" s="9" t="s">
        <v>2963</v>
      </c>
      <c r="E782" s="9" t="s">
        <v>51</v>
      </c>
      <c r="F782" s="9" t="s">
        <v>51</v>
      </c>
      <c r="G782" s="6">
        <v>43228</v>
      </c>
      <c r="H782" s="10" t="s">
        <v>52</v>
      </c>
      <c r="I782" s="9" t="s">
        <v>53</v>
      </c>
      <c r="J782" s="6">
        <v>43338.40867060185</v>
      </c>
      <c r="K782" s="7">
        <f t="shared" si="12"/>
        <v>43338</v>
      </c>
      <c r="L782" s="40">
        <v>2039</v>
      </c>
      <c r="M782" s="41"/>
      <c r="N782" s="42"/>
      <c r="O782" s="1"/>
      <c r="P782" s="1"/>
      <c r="Q782" s="1"/>
      <c r="R782" s="1"/>
      <c r="S782" s="1"/>
      <c r="T782" s="102"/>
      <c r="U782" s="103"/>
      <c r="V782" s="103"/>
      <c r="W782" s="103"/>
      <c r="X782" s="103"/>
      <c r="Y782" s="6">
        <v>43338.271511307874</v>
      </c>
      <c r="Z782" s="9" t="s">
        <v>2964</v>
      </c>
      <c r="AA782" s="6"/>
    </row>
    <row r="783" spans="1:29" s="9" customFormat="1" x14ac:dyDescent="0.3">
      <c r="A783" s="8">
        <v>782</v>
      </c>
      <c r="B783" s="9">
        <v>201802098</v>
      </c>
      <c r="C783" s="9" t="s">
        <v>2965</v>
      </c>
      <c r="D783" s="9" t="s">
        <v>872</v>
      </c>
      <c r="E783" s="9">
        <v>131</v>
      </c>
      <c r="F783" s="9" t="s">
        <v>24</v>
      </c>
      <c r="G783" s="6">
        <v>40918</v>
      </c>
      <c r="H783" s="10" t="s">
        <v>3</v>
      </c>
      <c r="I783" s="9" t="s">
        <v>4</v>
      </c>
      <c r="J783" s="6">
        <v>43330.675838310184</v>
      </c>
      <c r="K783" s="7">
        <f t="shared" si="12"/>
        <v>43330</v>
      </c>
      <c r="L783" s="40">
        <v>2195</v>
      </c>
      <c r="M783" s="41"/>
      <c r="N783" s="42"/>
      <c r="O783" s="1"/>
      <c r="P783" s="1"/>
      <c r="Q783" s="1"/>
      <c r="R783" s="1"/>
      <c r="S783" s="1"/>
      <c r="T783" s="102"/>
      <c r="U783" s="103"/>
      <c r="V783" s="103"/>
      <c r="W783" s="103"/>
      <c r="X783" s="103"/>
      <c r="Y783" s="6">
        <v>43330.511121030089</v>
      </c>
      <c r="Z783" s="9" t="s">
        <v>2966</v>
      </c>
      <c r="AA783" s="6"/>
    </row>
    <row r="784" spans="1:29" s="9" customFormat="1" x14ac:dyDescent="0.3">
      <c r="A784" s="8">
        <v>783</v>
      </c>
      <c r="B784" s="9">
        <v>201802102</v>
      </c>
      <c r="C784" s="9" t="s">
        <v>2967</v>
      </c>
      <c r="D784" s="9" t="s">
        <v>2855</v>
      </c>
      <c r="E784" s="9">
        <v>499</v>
      </c>
      <c r="F784" s="9" t="s">
        <v>40</v>
      </c>
      <c r="G784" s="6">
        <v>42234</v>
      </c>
      <c r="H784" s="10" t="s">
        <v>52</v>
      </c>
      <c r="I784" s="9" t="s">
        <v>53</v>
      </c>
      <c r="J784" s="6">
        <v>43330.929104629628</v>
      </c>
      <c r="K784" s="7">
        <f t="shared" si="12"/>
        <v>43330</v>
      </c>
      <c r="L784" s="40">
        <v>2120</v>
      </c>
      <c r="M784" s="41"/>
      <c r="N784" s="42"/>
      <c r="O784" s="1"/>
      <c r="P784" s="1"/>
      <c r="Q784" s="1"/>
      <c r="R784" s="1"/>
      <c r="S784" s="1"/>
      <c r="T784" s="102"/>
      <c r="U784" s="103"/>
      <c r="V784" s="103"/>
      <c r="W784" s="103"/>
      <c r="X784" s="103"/>
      <c r="Y784" s="6">
        <v>43330.866738229168</v>
      </c>
      <c r="Z784" s="9" t="s">
        <v>2969</v>
      </c>
      <c r="AA784" s="6">
        <v>43331.932740821758</v>
      </c>
      <c r="AB784" s="9" t="s">
        <v>469</v>
      </c>
      <c r="AC784" s="9" t="s">
        <v>2968</v>
      </c>
    </row>
    <row r="785" spans="1:29" s="41" customFormat="1" x14ac:dyDescent="0.3">
      <c r="A785" s="79">
        <v>784</v>
      </c>
      <c r="B785" s="41">
        <v>201802105</v>
      </c>
      <c r="C785" s="41" t="s">
        <v>2970</v>
      </c>
      <c r="D785" s="41" t="s">
        <v>2971</v>
      </c>
      <c r="E785" s="41" t="s">
        <v>51</v>
      </c>
      <c r="F785" s="41" t="s">
        <v>51</v>
      </c>
      <c r="G785" s="80">
        <v>39679</v>
      </c>
      <c r="H785" s="44" t="s">
        <v>15</v>
      </c>
      <c r="I785" s="41" t="s">
        <v>16</v>
      </c>
      <c r="J785" s="80">
        <v>43331.780771874997</v>
      </c>
      <c r="K785" s="81">
        <f t="shared" si="12"/>
        <v>43331</v>
      </c>
      <c r="L785" s="43">
        <v>2133</v>
      </c>
      <c r="N785" s="42" t="s">
        <v>2972</v>
      </c>
      <c r="O785" s="93">
        <v>43</v>
      </c>
      <c r="P785" s="93"/>
      <c r="Q785" s="93"/>
      <c r="R785" s="93"/>
      <c r="S785" s="93"/>
      <c r="T785" s="111">
        <v>29</v>
      </c>
      <c r="U785" s="104"/>
      <c r="V785" s="104"/>
      <c r="W785" s="104"/>
      <c r="X785" s="104"/>
      <c r="AA785" s="80"/>
    </row>
    <row r="786" spans="1:29" s="9" customFormat="1" x14ac:dyDescent="0.3">
      <c r="A786" s="8">
        <v>785</v>
      </c>
      <c r="B786" s="9">
        <v>201802112</v>
      </c>
      <c r="C786" s="9" t="s">
        <v>2973</v>
      </c>
      <c r="D786" s="9" t="s">
        <v>514</v>
      </c>
      <c r="E786" s="9">
        <v>499</v>
      </c>
      <c r="F786" s="9" t="s">
        <v>40</v>
      </c>
      <c r="G786" s="6">
        <v>38219</v>
      </c>
      <c r="H786" s="10" t="s">
        <v>15</v>
      </c>
      <c r="I786" s="9" t="s">
        <v>16</v>
      </c>
      <c r="J786" s="6">
        <v>43332.647115196756</v>
      </c>
      <c r="K786" s="7">
        <f t="shared" si="12"/>
        <v>43332</v>
      </c>
      <c r="L786" s="43">
        <v>2001</v>
      </c>
      <c r="M786" s="41" t="s">
        <v>2974</v>
      </c>
      <c r="N786" s="42" t="s">
        <v>2975</v>
      </c>
      <c r="O786" s="1">
        <v>14</v>
      </c>
      <c r="P786" s="1"/>
      <c r="Q786" s="1"/>
      <c r="R786" s="1"/>
      <c r="S786" s="1"/>
      <c r="T786" s="102">
        <v>14</v>
      </c>
      <c r="U786" s="103"/>
      <c r="V786" s="103"/>
      <c r="W786" s="103"/>
      <c r="X786" s="103"/>
      <c r="AA786" s="6"/>
    </row>
    <row r="787" spans="1:29" s="9" customFormat="1" x14ac:dyDescent="0.3">
      <c r="A787" s="8">
        <v>786</v>
      </c>
      <c r="B787" s="9">
        <v>201802123</v>
      </c>
      <c r="C787" s="9" t="s">
        <v>2976</v>
      </c>
      <c r="D787" s="9" t="s">
        <v>2977</v>
      </c>
      <c r="E787" s="9">
        <v>201</v>
      </c>
      <c r="F787" s="9" t="s">
        <v>20</v>
      </c>
      <c r="G787" s="6">
        <v>43152</v>
      </c>
      <c r="H787" s="10" t="s">
        <v>52</v>
      </c>
      <c r="I787" s="9" t="s">
        <v>53</v>
      </c>
      <c r="J787" s="6">
        <v>43333.605068784724</v>
      </c>
      <c r="K787" s="7">
        <f t="shared" si="12"/>
        <v>43333</v>
      </c>
      <c r="L787" s="43">
        <v>2048</v>
      </c>
      <c r="M787" s="41"/>
      <c r="N787" s="42" t="s">
        <v>2978</v>
      </c>
      <c r="O787" s="1">
        <v>1</v>
      </c>
      <c r="P787" s="1">
        <v>2</v>
      </c>
      <c r="Q787" s="1"/>
      <c r="R787" s="1"/>
      <c r="S787" s="1"/>
      <c r="T787" s="102">
        <v>1</v>
      </c>
      <c r="U787" s="103">
        <v>2</v>
      </c>
      <c r="V787" s="103"/>
      <c r="W787" s="103"/>
      <c r="X787" s="103"/>
      <c r="AA787" s="6"/>
    </row>
    <row r="788" spans="1:29" s="9" customFormat="1" x14ac:dyDescent="0.3">
      <c r="A788" s="8">
        <v>787</v>
      </c>
      <c r="B788" s="9">
        <v>201802131</v>
      </c>
      <c r="C788" s="9" t="s">
        <v>2979</v>
      </c>
      <c r="D788" s="9" t="s">
        <v>2628</v>
      </c>
      <c r="E788" s="9">
        <v>598</v>
      </c>
      <c r="F788" s="9" t="s">
        <v>8</v>
      </c>
      <c r="G788" s="6" t="s">
        <v>51</v>
      </c>
      <c r="H788" s="10" t="s">
        <v>15</v>
      </c>
      <c r="I788" s="9" t="s">
        <v>16</v>
      </c>
      <c r="J788" s="6">
        <v>43334.42481689815</v>
      </c>
      <c r="K788" s="7">
        <f t="shared" si="12"/>
        <v>43334</v>
      </c>
      <c r="L788" s="43">
        <v>2170</v>
      </c>
      <c r="M788" s="41"/>
      <c r="N788" s="42"/>
      <c r="O788" s="1"/>
      <c r="P788" s="1"/>
      <c r="Q788" s="1"/>
      <c r="R788" s="1"/>
      <c r="S788" s="1"/>
      <c r="T788" s="102"/>
      <c r="U788" s="103"/>
      <c r="V788" s="103"/>
      <c r="W788" s="103"/>
      <c r="X788" s="103"/>
      <c r="AA788" s="6"/>
    </row>
    <row r="789" spans="1:29" s="12" customFormat="1" x14ac:dyDescent="0.3">
      <c r="A789" s="11">
        <v>788</v>
      </c>
      <c r="B789" s="12">
        <v>201802132</v>
      </c>
      <c r="C789" s="12" t="s">
        <v>2980</v>
      </c>
      <c r="D789" s="12" t="s">
        <v>2607</v>
      </c>
      <c r="E789" s="12">
        <v>131</v>
      </c>
      <c r="F789" s="12" t="s">
        <v>24</v>
      </c>
      <c r="G789" s="13">
        <v>42057</v>
      </c>
      <c r="H789" s="14" t="s">
        <v>15</v>
      </c>
      <c r="I789" s="12" t="s">
        <v>16</v>
      </c>
      <c r="J789" s="13">
        <v>43337.505555706019</v>
      </c>
      <c r="K789" s="15">
        <f t="shared" si="12"/>
        <v>43337</v>
      </c>
      <c r="L789" s="46" t="s">
        <v>2981</v>
      </c>
      <c r="M789" s="49"/>
      <c r="N789" s="50"/>
      <c r="O789" s="14"/>
      <c r="P789" s="14"/>
      <c r="Q789" s="14"/>
      <c r="R789" s="14"/>
      <c r="S789" s="14"/>
      <c r="T789" s="100"/>
      <c r="U789" s="101"/>
      <c r="V789" s="101"/>
      <c r="W789" s="101"/>
      <c r="X789" s="101"/>
      <c r="AA789" s="13"/>
    </row>
    <row r="790" spans="1:29" s="9" customFormat="1" x14ac:dyDescent="0.3">
      <c r="A790" s="8">
        <v>789</v>
      </c>
      <c r="B790" s="9">
        <v>201802138</v>
      </c>
      <c r="C790" s="9" t="s">
        <v>2982</v>
      </c>
      <c r="D790" s="9" t="s">
        <v>2983</v>
      </c>
      <c r="E790" s="9">
        <v>119</v>
      </c>
      <c r="F790" s="9" t="s">
        <v>2</v>
      </c>
      <c r="G790" s="6">
        <v>42944</v>
      </c>
      <c r="H790" s="10" t="s">
        <v>15</v>
      </c>
      <c r="I790" s="9" t="s">
        <v>16</v>
      </c>
      <c r="J790" s="6">
        <v>43335.515127118058</v>
      </c>
      <c r="K790" s="7">
        <f t="shared" si="12"/>
        <v>43335</v>
      </c>
      <c r="L790" s="43">
        <v>2043</v>
      </c>
      <c r="M790" s="41" t="s">
        <v>2984</v>
      </c>
      <c r="N790" s="42" t="s">
        <v>2978</v>
      </c>
      <c r="O790" s="1">
        <v>1</v>
      </c>
      <c r="P790" s="1">
        <v>2</v>
      </c>
      <c r="Q790" s="1"/>
      <c r="R790" s="1"/>
      <c r="S790" s="1"/>
      <c r="T790" s="102">
        <v>1</v>
      </c>
      <c r="U790" s="103">
        <v>2</v>
      </c>
      <c r="V790" s="103"/>
      <c r="W790" s="103"/>
      <c r="X790" s="103"/>
      <c r="AA790" s="6"/>
    </row>
    <row r="791" spans="1:29" s="9" customFormat="1" x14ac:dyDescent="0.3">
      <c r="A791" s="8">
        <v>790</v>
      </c>
      <c r="B791" s="9">
        <v>201802148</v>
      </c>
      <c r="C791" s="9" t="s">
        <v>2985</v>
      </c>
      <c r="D791" s="9" t="s">
        <v>2986</v>
      </c>
      <c r="E791" s="9">
        <v>598</v>
      </c>
      <c r="F791" s="9" t="s">
        <v>8</v>
      </c>
      <c r="G791" s="6">
        <v>42606</v>
      </c>
      <c r="H791" s="10" t="s">
        <v>3</v>
      </c>
      <c r="I791" s="9" t="s">
        <v>4</v>
      </c>
      <c r="J791" s="6">
        <v>43336.428398645832</v>
      </c>
      <c r="K791" s="7">
        <f t="shared" si="12"/>
        <v>43336</v>
      </c>
      <c r="L791" s="43">
        <v>2069</v>
      </c>
      <c r="M791" s="41" t="s">
        <v>2987</v>
      </c>
      <c r="N791" s="42" t="s">
        <v>2988</v>
      </c>
      <c r="O791" s="1">
        <v>28</v>
      </c>
      <c r="P791" s="1">
        <v>1</v>
      </c>
      <c r="Q791" s="1"/>
      <c r="R791" s="1"/>
      <c r="S791" s="1"/>
      <c r="T791" s="102">
        <v>28</v>
      </c>
      <c r="U791" s="103">
        <v>1</v>
      </c>
      <c r="V791" s="103"/>
      <c r="W791" s="103"/>
      <c r="X791" s="103"/>
      <c r="AA791" s="6">
        <v>43336.689901388891</v>
      </c>
      <c r="AB791" s="9" t="s">
        <v>1274</v>
      </c>
      <c r="AC791" s="9" t="s">
        <v>2073</v>
      </c>
    </row>
    <row r="792" spans="1:29" s="12" customFormat="1" x14ac:dyDescent="0.3">
      <c r="A792" s="11">
        <v>791</v>
      </c>
      <c r="B792" s="12">
        <v>201802156</v>
      </c>
      <c r="C792" s="12" t="s">
        <v>2989</v>
      </c>
      <c r="D792" s="12" t="s">
        <v>947</v>
      </c>
      <c r="E792" s="12">
        <v>92</v>
      </c>
      <c r="F792" s="12" t="s">
        <v>982</v>
      </c>
      <c r="G792" s="13">
        <v>37625</v>
      </c>
      <c r="H792" s="14" t="s">
        <v>15</v>
      </c>
      <c r="I792" s="12" t="s">
        <v>16</v>
      </c>
      <c r="J792" s="13">
        <v>43338.472343784721</v>
      </c>
      <c r="K792" s="15">
        <f t="shared" si="12"/>
        <v>43338</v>
      </c>
      <c r="L792" s="46" t="s">
        <v>2990</v>
      </c>
      <c r="M792" s="49"/>
      <c r="N792" s="50"/>
      <c r="O792" s="14"/>
      <c r="P792" s="14"/>
      <c r="Q792" s="14"/>
      <c r="R792" s="14"/>
      <c r="S792" s="14"/>
      <c r="T792" s="100"/>
      <c r="U792" s="101"/>
      <c r="V792" s="101"/>
      <c r="W792" s="101"/>
      <c r="X792" s="101"/>
      <c r="AA792" s="13"/>
    </row>
    <row r="793" spans="1:29" s="9" customFormat="1" x14ac:dyDescent="0.3">
      <c r="A793" s="8">
        <v>792</v>
      </c>
      <c r="B793" s="9">
        <v>201802160</v>
      </c>
      <c r="C793" s="9" t="s">
        <v>2991</v>
      </c>
      <c r="D793" s="9" t="s">
        <v>2688</v>
      </c>
      <c r="E793" s="9">
        <v>499</v>
      </c>
      <c r="F793" s="9" t="s">
        <v>40</v>
      </c>
      <c r="G793" s="6">
        <v>37858</v>
      </c>
      <c r="H793" s="10" t="s">
        <v>9</v>
      </c>
      <c r="I793" s="9" t="s">
        <v>10</v>
      </c>
      <c r="J793" s="6">
        <v>43342.446787384259</v>
      </c>
      <c r="K793" s="7">
        <f t="shared" si="12"/>
        <v>43342</v>
      </c>
      <c r="L793" s="43">
        <v>2198</v>
      </c>
      <c r="M793" s="41"/>
      <c r="N793" s="42" t="s">
        <v>2992</v>
      </c>
      <c r="O793" s="1">
        <v>29</v>
      </c>
      <c r="P793" s="1"/>
      <c r="Q793" s="1"/>
      <c r="R793" s="1"/>
      <c r="S793" s="1"/>
      <c r="T793" s="102">
        <v>29</v>
      </c>
      <c r="U793" s="103"/>
      <c r="V793" s="103"/>
      <c r="W793" s="103"/>
      <c r="X793" s="103"/>
      <c r="AA793" s="6"/>
    </row>
    <row r="794" spans="1:29" s="9" customFormat="1" x14ac:dyDescent="0.3">
      <c r="A794" s="8">
        <v>793</v>
      </c>
      <c r="B794" s="9">
        <v>201802173</v>
      </c>
      <c r="C794" s="9" t="s">
        <v>2993</v>
      </c>
      <c r="D794" s="9" t="s">
        <v>196</v>
      </c>
      <c r="E794" s="9">
        <v>598</v>
      </c>
      <c r="F794" s="9" t="s">
        <v>8</v>
      </c>
      <c r="G794" s="6">
        <v>42213</v>
      </c>
      <c r="H794" s="10" t="s">
        <v>9</v>
      </c>
      <c r="I794" s="9" t="s">
        <v>10</v>
      </c>
      <c r="J794" s="6">
        <v>43340.699140856479</v>
      </c>
      <c r="K794" s="7">
        <f t="shared" si="12"/>
        <v>43340</v>
      </c>
      <c r="L794" s="43">
        <v>2087</v>
      </c>
      <c r="M794" s="41"/>
      <c r="N794" s="42" t="s">
        <v>2994</v>
      </c>
      <c r="O794" s="1">
        <v>10</v>
      </c>
      <c r="P794" s="1">
        <v>1</v>
      </c>
      <c r="Q794" s="1">
        <v>2</v>
      </c>
      <c r="R794" s="1"/>
      <c r="S794" s="1"/>
      <c r="T794" s="102">
        <v>10</v>
      </c>
      <c r="U794" s="103">
        <v>1</v>
      </c>
      <c r="V794" s="103">
        <v>2</v>
      </c>
      <c r="W794" s="103"/>
      <c r="X794" s="103"/>
      <c r="AA794" s="6"/>
    </row>
    <row r="795" spans="1:29" s="9" customFormat="1" x14ac:dyDescent="0.3">
      <c r="A795" s="8">
        <v>794</v>
      </c>
      <c r="B795" s="9">
        <v>201802200</v>
      </c>
      <c r="C795" s="9" t="s">
        <v>2995</v>
      </c>
      <c r="D795" s="9" t="s">
        <v>2996</v>
      </c>
      <c r="E795" s="9">
        <v>598</v>
      </c>
      <c r="F795" s="9" t="s">
        <v>8</v>
      </c>
      <c r="G795" s="6">
        <v>42580</v>
      </c>
      <c r="H795" s="10" t="s">
        <v>3</v>
      </c>
      <c r="I795" s="9" t="s">
        <v>4</v>
      </c>
      <c r="J795" s="6">
        <v>43342.604329363428</v>
      </c>
      <c r="K795" s="7">
        <f t="shared" si="12"/>
        <v>43342</v>
      </c>
      <c r="L795" s="43">
        <v>2048</v>
      </c>
      <c r="M795" s="41" t="s">
        <v>2997</v>
      </c>
      <c r="N795" s="42" t="s">
        <v>734</v>
      </c>
      <c r="O795" s="1">
        <v>1</v>
      </c>
      <c r="P795" s="1"/>
      <c r="Q795" s="1"/>
      <c r="R795" s="1"/>
      <c r="S795" s="1"/>
      <c r="T795" s="102">
        <v>1</v>
      </c>
      <c r="U795" s="103"/>
      <c r="V795" s="103"/>
      <c r="W795" s="103"/>
      <c r="X795" s="103"/>
      <c r="AA795" s="6"/>
    </row>
    <row r="796" spans="1:29" s="9" customFormat="1" x14ac:dyDescent="0.3">
      <c r="A796" s="8">
        <v>795</v>
      </c>
      <c r="B796" s="9">
        <v>201802210</v>
      </c>
      <c r="C796" s="9" t="s">
        <v>2998</v>
      </c>
      <c r="D796" s="9" t="s">
        <v>934</v>
      </c>
      <c r="E796" s="9">
        <v>128</v>
      </c>
      <c r="F796" s="9" t="s">
        <v>242</v>
      </c>
      <c r="G796" s="6">
        <v>39690</v>
      </c>
      <c r="H796" s="10" t="s">
        <v>15</v>
      </c>
      <c r="I796" s="9" t="s">
        <v>16</v>
      </c>
      <c r="J796" s="6">
        <v>43342.683161458335</v>
      </c>
      <c r="K796" s="7">
        <f t="shared" si="12"/>
        <v>43342</v>
      </c>
      <c r="L796" s="43">
        <v>2082</v>
      </c>
      <c r="M796" s="41" t="s">
        <v>2999</v>
      </c>
      <c r="N796" s="42" t="s">
        <v>3000</v>
      </c>
      <c r="O796" s="1">
        <v>28</v>
      </c>
      <c r="P796" s="1">
        <v>21</v>
      </c>
      <c r="Q796" s="1">
        <v>20</v>
      </c>
      <c r="R796" s="1"/>
      <c r="S796" s="1"/>
      <c r="T796" s="102">
        <v>28</v>
      </c>
      <c r="U796" s="103">
        <v>21</v>
      </c>
      <c r="V796" s="103">
        <v>20</v>
      </c>
      <c r="W796" s="103"/>
      <c r="X796" s="103"/>
      <c r="AA796" s="6"/>
    </row>
    <row r="797" spans="1:29" s="9" customFormat="1" x14ac:dyDescent="0.3">
      <c r="A797" s="8">
        <v>796</v>
      </c>
      <c r="B797" s="9">
        <v>201802214</v>
      </c>
      <c r="C797" s="9" t="s">
        <v>3001</v>
      </c>
      <c r="D797" s="9" t="s">
        <v>419</v>
      </c>
      <c r="E797" s="9">
        <v>538</v>
      </c>
      <c r="F797" s="9" t="s">
        <v>105</v>
      </c>
      <c r="G797" s="6">
        <v>41516</v>
      </c>
      <c r="H797" s="10" t="s">
        <v>15</v>
      </c>
      <c r="I797" s="9" t="s">
        <v>16</v>
      </c>
      <c r="J797" s="6">
        <v>43342.759329247689</v>
      </c>
      <c r="K797" s="7">
        <f t="shared" si="12"/>
        <v>43342</v>
      </c>
      <c r="L797" s="43">
        <v>2043</v>
      </c>
      <c r="M797" s="41" t="s">
        <v>3002</v>
      </c>
      <c r="N797" s="42" t="s">
        <v>3003</v>
      </c>
      <c r="O797" s="1">
        <v>1</v>
      </c>
      <c r="P797" s="1">
        <v>2</v>
      </c>
      <c r="Q797" s="1"/>
      <c r="R797" s="1"/>
      <c r="S797" s="1"/>
      <c r="T797" s="102">
        <v>1</v>
      </c>
      <c r="U797" s="103">
        <v>2</v>
      </c>
      <c r="V797" s="103"/>
      <c r="W797" s="103"/>
      <c r="X797" s="103"/>
      <c r="AA797" s="6">
        <v>43342.754849074074</v>
      </c>
      <c r="AB797" s="9" t="s">
        <v>656</v>
      </c>
      <c r="AC797" s="9" t="s">
        <v>657</v>
      </c>
    </row>
    <row r="798" spans="1:29" s="12" customFormat="1" x14ac:dyDescent="0.3">
      <c r="A798" s="11">
        <v>797</v>
      </c>
      <c r="B798" s="12">
        <v>200900003</v>
      </c>
      <c r="C798" s="12" t="s">
        <v>771</v>
      </c>
      <c r="D798" s="12" t="s">
        <v>3004</v>
      </c>
      <c r="E798" s="12">
        <v>130</v>
      </c>
      <c r="F798" s="12" t="s">
        <v>36</v>
      </c>
      <c r="G798" s="13">
        <v>38104</v>
      </c>
      <c r="H798" s="12" t="s">
        <v>3005</v>
      </c>
      <c r="I798" s="12" t="s">
        <v>4</v>
      </c>
      <c r="J798" s="13">
        <v>42577.87698912037</v>
      </c>
      <c r="K798" s="13">
        <v>42577.87698912037</v>
      </c>
      <c r="L798" s="46" t="s">
        <v>3006</v>
      </c>
      <c r="M798" s="49"/>
      <c r="N798" s="50"/>
      <c r="O798" s="14"/>
      <c r="P798" s="14"/>
      <c r="Q798" s="14"/>
      <c r="R798" s="14"/>
      <c r="S798" s="14"/>
      <c r="T798" s="100"/>
      <c r="U798" s="101"/>
      <c r="V798" s="101"/>
      <c r="W798" s="101"/>
      <c r="X798" s="101"/>
      <c r="AA798" s="13"/>
    </row>
    <row r="799" spans="1:29" s="12" customFormat="1" x14ac:dyDescent="0.3">
      <c r="A799" s="11">
        <v>798</v>
      </c>
      <c r="B799" s="12">
        <v>200900018</v>
      </c>
      <c r="C799" s="12" t="s">
        <v>3007</v>
      </c>
      <c r="D799" s="12" t="s">
        <v>861</v>
      </c>
      <c r="E799" s="12">
        <v>499</v>
      </c>
      <c r="F799" s="12" t="s">
        <v>40</v>
      </c>
      <c r="G799" s="13">
        <v>37457</v>
      </c>
      <c r="H799" s="12" t="s">
        <v>3008</v>
      </c>
      <c r="I799" s="12" t="s">
        <v>16</v>
      </c>
      <c r="J799" s="13">
        <v>42427.487683877313</v>
      </c>
      <c r="K799" s="13">
        <v>42427.487683877313</v>
      </c>
      <c r="L799" s="46" t="s">
        <v>545</v>
      </c>
      <c r="M799" s="49"/>
      <c r="N799" s="50"/>
      <c r="O799" s="14"/>
      <c r="P799" s="14"/>
      <c r="Q799" s="14"/>
      <c r="R799" s="14"/>
      <c r="S799" s="14"/>
      <c r="T799" s="100"/>
      <c r="U799" s="101"/>
      <c r="V799" s="101"/>
      <c r="W799" s="101"/>
      <c r="X799" s="101"/>
      <c r="AA799" s="13"/>
    </row>
    <row r="800" spans="1:29" s="9" customFormat="1" x14ac:dyDescent="0.3">
      <c r="A800" s="8">
        <v>799</v>
      </c>
      <c r="B800" s="9">
        <v>200900021</v>
      </c>
      <c r="C800" s="9" t="s">
        <v>1183</v>
      </c>
      <c r="D800" s="9" t="s">
        <v>3009</v>
      </c>
      <c r="E800" s="9">
        <v>131</v>
      </c>
      <c r="F800" s="9" t="s">
        <v>24</v>
      </c>
      <c r="G800" s="6">
        <v>37377</v>
      </c>
      <c r="H800" s="9" t="s">
        <v>3010</v>
      </c>
      <c r="I800" s="9" t="s">
        <v>10</v>
      </c>
      <c r="J800" s="6">
        <v>42584.538624918983</v>
      </c>
      <c r="K800" s="6">
        <v>42584.538624918983</v>
      </c>
      <c r="L800" s="43">
        <v>2021</v>
      </c>
      <c r="M800" s="41" t="s">
        <v>3011</v>
      </c>
      <c r="N800" s="42" t="s">
        <v>420</v>
      </c>
      <c r="O800" s="1">
        <v>14</v>
      </c>
      <c r="P800" s="1"/>
      <c r="Q800" s="1"/>
      <c r="R800" s="1"/>
      <c r="S800" s="1"/>
      <c r="T800" s="102">
        <v>14</v>
      </c>
      <c r="U800" s="103"/>
      <c r="V800" s="103"/>
      <c r="W800" s="103"/>
      <c r="X800" s="103"/>
      <c r="AA800" s="6"/>
    </row>
    <row r="801" spans="1:27" s="12" customFormat="1" x14ac:dyDescent="0.3">
      <c r="A801" s="11">
        <v>800</v>
      </c>
      <c r="B801" s="12">
        <v>200900036</v>
      </c>
      <c r="C801" s="12" t="s">
        <v>3012</v>
      </c>
      <c r="D801" s="12" t="s">
        <v>524</v>
      </c>
      <c r="E801" s="12">
        <v>91</v>
      </c>
      <c r="F801" s="12" t="s">
        <v>636</v>
      </c>
      <c r="G801" s="13">
        <v>37014</v>
      </c>
      <c r="H801" s="12" t="s">
        <v>3008</v>
      </c>
      <c r="I801" s="12" t="s">
        <v>16</v>
      </c>
      <c r="J801" s="13">
        <v>42441.578665428242</v>
      </c>
      <c r="K801" s="13">
        <v>42441.578665428242</v>
      </c>
      <c r="L801" s="46" t="s">
        <v>545</v>
      </c>
      <c r="M801" s="49"/>
      <c r="N801" s="50"/>
      <c r="O801" s="14"/>
      <c r="P801" s="14"/>
      <c r="Q801" s="14"/>
      <c r="R801" s="14"/>
      <c r="S801" s="14"/>
      <c r="T801" s="100"/>
      <c r="U801" s="101"/>
      <c r="V801" s="101"/>
      <c r="W801" s="101"/>
      <c r="X801" s="101"/>
      <c r="AA801" s="13"/>
    </row>
    <row r="802" spans="1:27" s="12" customFormat="1" x14ac:dyDescent="0.3">
      <c r="A802" s="11">
        <v>801</v>
      </c>
      <c r="B802" s="12">
        <v>200900043</v>
      </c>
      <c r="C802" s="12" t="s">
        <v>3013</v>
      </c>
      <c r="D802" s="12" t="s">
        <v>3014</v>
      </c>
      <c r="E802" s="12">
        <v>131</v>
      </c>
      <c r="F802" s="12" t="s">
        <v>24</v>
      </c>
      <c r="G802" s="13">
        <v>39209</v>
      </c>
      <c r="H802" s="12" t="s">
        <v>3008</v>
      </c>
      <c r="I802" s="12" t="s">
        <v>16</v>
      </c>
      <c r="J802" s="13">
        <v>42735.858720405093</v>
      </c>
      <c r="K802" s="13">
        <v>42735.858720405093</v>
      </c>
      <c r="L802" s="46" t="s">
        <v>545</v>
      </c>
      <c r="M802" s="49"/>
      <c r="N802" s="50"/>
      <c r="O802" s="14"/>
      <c r="P802" s="14"/>
      <c r="Q802" s="14"/>
      <c r="R802" s="14"/>
      <c r="S802" s="14"/>
      <c r="T802" s="100"/>
      <c r="U802" s="101"/>
      <c r="V802" s="101"/>
      <c r="W802" s="101"/>
      <c r="X802" s="101"/>
      <c r="AA802" s="13"/>
    </row>
    <row r="803" spans="1:27" s="9" customFormat="1" x14ac:dyDescent="0.3">
      <c r="A803" s="8">
        <v>802</v>
      </c>
      <c r="B803" s="9">
        <v>200900050</v>
      </c>
      <c r="C803" s="9" t="s">
        <v>3015</v>
      </c>
      <c r="D803" s="9" t="s">
        <v>2286</v>
      </c>
      <c r="E803" s="9">
        <v>125</v>
      </c>
      <c r="F803" s="9" t="s">
        <v>618</v>
      </c>
      <c r="G803" s="6">
        <v>38476</v>
      </c>
      <c r="H803" s="9" t="s">
        <v>3016</v>
      </c>
      <c r="I803" s="9" t="s">
        <v>53</v>
      </c>
      <c r="J803" s="6">
        <v>42526.67745894676</v>
      </c>
      <c r="K803" s="6">
        <v>42526.67745894676</v>
      </c>
      <c r="L803" s="43">
        <v>2245</v>
      </c>
      <c r="M803" s="41"/>
      <c r="N803" s="42" t="s">
        <v>3017</v>
      </c>
      <c r="O803" s="1">
        <v>10</v>
      </c>
      <c r="P803" s="1"/>
      <c r="Q803" s="1"/>
      <c r="R803" s="1"/>
      <c r="S803" s="1"/>
      <c r="T803" s="102">
        <v>10</v>
      </c>
      <c r="U803" s="103"/>
      <c r="V803" s="103"/>
      <c r="W803" s="103"/>
      <c r="X803" s="103"/>
      <c r="AA803" s="6"/>
    </row>
    <row r="804" spans="1:27" s="9" customFormat="1" x14ac:dyDescent="0.3">
      <c r="A804" s="8">
        <v>803</v>
      </c>
      <c r="B804" s="9">
        <v>200900089</v>
      </c>
      <c r="C804" s="9" t="s">
        <v>3018</v>
      </c>
      <c r="D804" s="9" t="s">
        <v>514</v>
      </c>
      <c r="E804" s="9">
        <v>499</v>
      </c>
      <c r="F804" s="9" t="s">
        <v>40</v>
      </c>
      <c r="G804" s="6">
        <v>37386</v>
      </c>
      <c r="H804" s="9" t="s">
        <v>3008</v>
      </c>
      <c r="I804" s="9" t="s">
        <v>16</v>
      </c>
      <c r="J804" s="6">
        <v>42406.703920057873</v>
      </c>
      <c r="K804" s="6">
        <v>42406.703920057873</v>
      </c>
      <c r="L804" s="43">
        <v>2074</v>
      </c>
      <c r="M804" s="41"/>
      <c r="N804" s="42"/>
      <c r="O804" s="1"/>
      <c r="P804" s="1"/>
      <c r="Q804" s="1"/>
      <c r="R804" s="1"/>
      <c r="S804" s="1"/>
      <c r="T804" s="102"/>
      <c r="U804" s="103"/>
      <c r="V804" s="103"/>
      <c r="W804" s="103"/>
      <c r="X804" s="103"/>
      <c r="AA804" s="6"/>
    </row>
    <row r="805" spans="1:27" s="9" customFormat="1" x14ac:dyDescent="0.3">
      <c r="A805" s="8">
        <v>804</v>
      </c>
      <c r="B805" s="9">
        <v>200900090</v>
      </c>
      <c r="C805" s="9" t="s">
        <v>3019</v>
      </c>
      <c r="D805" s="9" t="s">
        <v>3020</v>
      </c>
      <c r="E805" s="9">
        <v>129</v>
      </c>
      <c r="F805" s="9" t="s">
        <v>162</v>
      </c>
      <c r="G805" s="6">
        <v>37612</v>
      </c>
      <c r="H805" s="9" t="s">
        <v>3008</v>
      </c>
      <c r="I805" s="9" t="s">
        <v>16</v>
      </c>
      <c r="J805" s="6">
        <v>42458.524178784719</v>
      </c>
      <c r="K805" s="6">
        <v>42458.524178784719</v>
      </c>
      <c r="L805" s="43">
        <v>2244</v>
      </c>
      <c r="M805" s="41"/>
      <c r="N805" s="42"/>
      <c r="O805" s="1"/>
      <c r="P805" s="1"/>
      <c r="Q805" s="1"/>
      <c r="R805" s="1"/>
      <c r="S805" s="1"/>
      <c r="T805" s="102"/>
      <c r="U805" s="103"/>
      <c r="V805" s="103"/>
      <c r="W805" s="103"/>
      <c r="X805" s="103"/>
      <c r="AA805" s="6"/>
    </row>
    <row r="806" spans="1:27" s="9" customFormat="1" x14ac:dyDescent="0.3">
      <c r="A806" s="8">
        <v>805</v>
      </c>
      <c r="B806" s="9">
        <v>200900101</v>
      </c>
      <c r="C806" s="9" t="s">
        <v>3021</v>
      </c>
      <c r="D806" s="9" t="s">
        <v>3022</v>
      </c>
      <c r="E806" s="9">
        <v>131</v>
      </c>
      <c r="F806" s="9" t="s">
        <v>24</v>
      </c>
      <c r="G806" s="6">
        <v>38117</v>
      </c>
      <c r="H806" s="9" t="s">
        <v>3008</v>
      </c>
      <c r="I806" s="9" t="s">
        <v>16</v>
      </c>
      <c r="J806" s="6">
        <v>42447.861566168984</v>
      </c>
      <c r="K806" s="6">
        <v>42447.861566168984</v>
      </c>
      <c r="L806" s="43">
        <v>2244</v>
      </c>
      <c r="M806" s="41" t="s">
        <v>401</v>
      </c>
      <c r="N806" s="42" t="s">
        <v>3023</v>
      </c>
      <c r="O806" s="1">
        <v>1</v>
      </c>
      <c r="P806" s="1">
        <v>10</v>
      </c>
      <c r="Q806" s="1"/>
      <c r="R806" s="1"/>
      <c r="S806" s="1"/>
      <c r="T806" s="102">
        <v>1</v>
      </c>
      <c r="U806" s="103">
        <v>10</v>
      </c>
      <c r="V806" s="103"/>
      <c r="W806" s="103"/>
      <c r="X806" s="103"/>
      <c r="AA806" s="6"/>
    </row>
    <row r="807" spans="1:27" s="9" customFormat="1" x14ac:dyDescent="0.3">
      <c r="A807" s="8">
        <v>806</v>
      </c>
      <c r="B807" s="9">
        <v>200900119</v>
      </c>
      <c r="C807" s="9" t="s">
        <v>3024</v>
      </c>
      <c r="D807" s="9" t="s">
        <v>2308</v>
      </c>
      <c r="E807" s="9">
        <v>125</v>
      </c>
      <c r="F807" s="9" t="s">
        <v>618</v>
      </c>
      <c r="G807" s="6">
        <v>38120</v>
      </c>
      <c r="H807" s="9" t="s">
        <v>3010</v>
      </c>
      <c r="I807" s="9" t="s">
        <v>10</v>
      </c>
      <c r="J807" s="6">
        <v>42734.538675810189</v>
      </c>
      <c r="K807" s="6">
        <v>42734.538675810189</v>
      </c>
      <c r="L807" s="43">
        <v>2001</v>
      </c>
      <c r="M807" s="41" t="s">
        <v>3025</v>
      </c>
      <c r="N807" s="42" t="s">
        <v>3026</v>
      </c>
      <c r="O807" s="1">
        <v>14</v>
      </c>
      <c r="P807" s="1">
        <v>21</v>
      </c>
      <c r="Q807" s="1"/>
      <c r="R807" s="1"/>
      <c r="S807" s="1"/>
      <c r="T807" s="102">
        <v>14</v>
      </c>
      <c r="U807" s="103">
        <v>21</v>
      </c>
      <c r="V807" s="103"/>
      <c r="W807" s="103"/>
      <c r="X807" s="103"/>
      <c r="AA807" s="6"/>
    </row>
    <row r="808" spans="1:27" s="9" customFormat="1" x14ac:dyDescent="0.3">
      <c r="A808" s="8">
        <v>807</v>
      </c>
      <c r="B808" s="9">
        <v>200900181</v>
      </c>
      <c r="C808" s="9" t="s">
        <v>2995</v>
      </c>
      <c r="D808" s="9" t="s">
        <v>146</v>
      </c>
      <c r="E808" s="9">
        <v>125</v>
      </c>
      <c r="F808" s="9" t="s">
        <v>618</v>
      </c>
      <c r="G808" s="6">
        <v>39780</v>
      </c>
      <c r="H808" s="9" t="s">
        <v>3008</v>
      </c>
      <c r="I808" s="9" t="s">
        <v>16</v>
      </c>
      <c r="J808" s="6">
        <v>42410.853096145831</v>
      </c>
      <c r="K808" s="6">
        <v>42410.853096145831</v>
      </c>
      <c r="L808" s="43">
        <v>2173</v>
      </c>
      <c r="M808" s="41" t="s">
        <v>3027</v>
      </c>
      <c r="N808" s="42"/>
      <c r="O808" s="1"/>
      <c r="P808" s="1"/>
      <c r="Q808" s="1"/>
      <c r="R808" s="1"/>
      <c r="S808" s="1"/>
      <c r="T808" s="102"/>
      <c r="U808" s="103"/>
      <c r="V808" s="103"/>
      <c r="W808" s="103"/>
      <c r="X808" s="103"/>
      <c r="AA808" s="6"/>
    </row>
    <row r="809" spans="1:27" s="9" customFormat="1" x14ac:dyDescent="0.3">
      <c r="A809" s="8">
        <v>808</v>
      </c>
      <c r="B809" s="9">
        <v>200900184</v>
      </c>
      <c r="C809" s="9" t="s">
        <v>3028</v>
      </c>
      <c r="D809" s="9" t="s">
        <v>528</v>
      </c>
      <c r="E809" s="9">
        <v>130</v>
      </c>
      <c r="F809" s="9" t="s">
        <v>36</v>
      </c>
      <c r="G809" s="6">
        <v>38127</v>
      </c>
      <c r="H809" s="9" t="s">
        <v>3008</v>
      </c>
      <c r="I809" s="9" t="s">
        <v>16</v>
      </c>
      <c r="J809" s="6">
        <v>42442.715201423613</v>
      </c>
      <c r="K809" s="6">
        <v>42442.715201423613</v>
      </c>
      <c r="L809" s="43">
        <v>2034</v>
      </c>
      <c r="M809" s="41"/>
      <c r="N809" s="42" t="s">
        <v>2503</v>
      </c>
      <c r="O809" s="1">
        <v>6</v>
      </c>
      <c r="P809" s="1"/>
      <c r="Q809" s="1"/>
      <c r="R809" s="1"/>
      <c r="S809" s="1"/>
      <c r="T809" s="102">
        <v>6</v>
      </c>
      <c r="U809" s="103"/>
      <c r="V809" s="103"/>
      <c r="W809" s="103"/>
      <c r="X809" s="103"/>
      <c r="AA809" s="6"/>
    </row>
    <row r="810" spans="1:27" s="9" customFormat="1" x14ac:dyDescent="0.3">
      <c r="A810" s="8">
        <v>809</v>
      </c>
      <c r="B810" s="9">
        <v>200900269</v>
      </c>
      <c r="C810" s="9" t="s">
        <v>3029</v>
      </c>
      <c r="D810" s="9" t="s">
        <v>3030</v>
      </c>
      <c r="E810" s="9">
        <v>125</v>
      </c>
      <c r="F810" s="9" t="s">
        <v>618</v>
      </c>
      <c r="G810" s="6">
        <v>38136</v>
      </c>
      <c r="H810" s="9" t="s">
        <v>3008</v>
      </c>
      <c r="I810" s="9" t="s">
        <v>16</v>
      </c>
      <c r="J810" s="6">
        <v>42634.532508564815</v>
      </c>
      <c r="K810" s="6">
        <v>42634.532508564815</v>
      </c>
      <c r="L810" s="43">
        <v>2093</v>
      </c>
      <c r="M810" s="41" t="s">
        <v>3031</v>
      </c>
      <c r="N810" s="42" t="s">
        <v>1184</v>
      </c>
      <c r="O810" s="1">
        <v>9</v>
      </c>
      <c r="P810" s="1"/>
      <c r="Q810" s="1"/>
      <c r="R810" s="1"/>
      <c r="S810" s="1"/>
      <c r="T810" s="111">
        <v>901</v>
      </c>
      <c r="U810" s="103"/>
      <c r="V810" s="103"/>
      <c r="W810" s="103"/>
      <c r="X810" s="103"/>
      <c r="AA810" s="6"/>
    </row>
    <row r="811" spans="1:27" s="9" customFormat="1" x14ac:dyDescent="0.3">
      <c r="A811" s="8">
        <v>810</v>
      </c>
      <c r="B811" s="9">
        <v>200900271</v>
      </c>
      <c r="C811" s="9" t="s">
        <v>3032</v>
      </c>
      <c r="D811" s="9" t="s">
        <v>1061</v>
      </c>
      <c r="E811" s="9">
        <v>125</v>
      </c>
      <c r="F811" s="9" t="s">
        <v>618</v>
      </c>
      <c r="G811" s="6">
        <v>36311</v>
      </c>
      <c r="H811" s="9" t="s">
        <v>3008</v>
      </c>
      <c r="I811" s="9" t="s">
        <v>16</v>
      </c>
      <c r="J811" s="6">
        <v>42379.521689502311</v>
      </c>
      <c r="K811" s="6">
        <v>42379.521689502311</v>
      </c>
      <c r="L811" s="43">
        <v>2082</v>
      </c>
      <c r="M811" s="41"/>
      <c r="N811" s="42"/>
      <c r="O811" s="1"/>
      <c r="P811" s="1"/>
      <c r="Q811" s="1"/>
      <c r="R811" s="1"/>
      <c r="S811" s="1"/>
      <c r="T811" s="102"/>
      <c r="U811" s="103"/>
      <c r="V811" s="103"/>
      <c r="W811" s="103"/>
      <c r="X811" s="103"/>
      <c r="AA811" s="6"/>
    </row>
    <row r="812" spans="1:27" s="9" customFormat="1" ht="15.75" customHeight="1" x14ac:dyDescent="0.3">
      <c r="A812" s="8">
        <v>811</v>
      </c>
      <c r="B812" s="9">
        <v>200900278</v>
      </c>
      <c r="C812" s="9" t="s">
        <v>3033</v>
      </c>
      <c r="D812" s="9" t="s">
        <v>2322</v>
      </c>
      <c r="E812" s="9">
        <v>125</v>
      </c>
      <c r="F812" s="9" t="s">
        <v>618</v>
      </c>
      <c r="G812" s="6">
        <v>39650</v>
      </c>
      <c r="H812" s="9" t="s">
        <v>3016</v>
      </c>
      <c r="I812" s="9" t="s">
        <v>53</v>
      </c>
      <c r="J812" s="6">
        <v>42657.062118634261</v>
      </c>
      <c r="K812" s="6">
        <v>42657.062118634261</v>
      </c>
      <c r="L812" s="43">
        <v>2119</v>
      </c>
      <c r="M812" s="41"/>
      <c r="N812" s="42" t="s">
        <v>3034</v>
      </c>
      <c r="O812" s="1">
        <v>40</v>
      </c>
      <c r="P812" s="1"/>
      <c r="Q812" s="1"/>
      <c r="R812" s="1"/>
      <c r="S812" s="1"/>
      <c r="T812" s="102">
        <v>40</v>
      </c>
      <c r="U812" s="103"/>
      <c r="V812" s="103"/>
      <c r="W812" s="103"/>
      <c r="X812" s="103"/>
      <c r="AA812" s="6"/>
    </row>
    <row r="813" spans="1:27" s="12" customFormat="1" x14ac:dyDescent="0.3">
      <c r="A813" s="11">
        <v>812</v>
      </c>
      <c r="B813" s="12">
        <v>200900293</v>
      </c>
      <c r="C813" s="12" t="s">
        <v>3035</v>
      </c>
      <c r="D813" s="12" t="s">
        <v>3036</v>
      </c>
      <c r="E813" s="12">
        <v>125</v>
      </c>
      <c r="F813" s="12" t="s">
        <v>618</v>
      </c>
      <c r="G813" s="13">
        <v>38504</v>
      </c>
      <c r="H813" s="12" t="s">
        <v>3010</v>
      </c>
      <c r="I813" s="12" t="s">
        <v>10</v>
      </c>
      <c r="J813" s="13">
        <v>42443.795321296297</v>
      </c>
      <c r="K813" s="13">
        <v>42443.795321296297</v>
      </c>
      <c r="L813" s="46" t="s">
        <v>3037</v>
      </c>
      <c r="M813" s="49"/>
      <c r="N813" s="50"/>
      <c r="O813" s="14"/>
      <c r="P813" s="14"/>
      <c r="Q813" s="14"/>
      <c r="R813" s="14"/>
      <c r="S813" s="14"/>
      <c r="T813" s="100"/>
      <c r="U813" s="101"/>
      <c r="V813" s="101"/>
      <c r="W813" s="101"/>
      <c r="X813" s="101"/>
      <c r="AA813" s="13"/>
    </row>
    <row r="814" spans="1:27" s="9" customFormat="1" x14ac:dyDescent="0.3">
      <c r="A814" s="8">
        <v>813</v>
      </c>
      <c r="B814" s="9">
        <v>200900318</v>
      </c>
      <c r="C814" s="9" t="s">
        <v>3038</v>
      </c>
      <c r="D814" s="9" t="s">
        <v>1073</v>
      </c>
      <c r="E814" s="9">
        <v>125</v>
      </c>
      <c r="F814" s="9" t="s">
        <v>618</v>
      </c>
      <c r="G814" s="6">
        <v>38143</v>
      </c>
      <c r="H814" s="9" t="s">
        <v>3008</v>
      </c>
      <c r="I814" s="9" t="s">
        <v>16</v>
      </c>
      <c r="J814" s="6">
        <v>42397.521085995373</v>
      </c>
      <c r="K814" s="6">
        <v>42397.521085995373</v>
      </c>
      <c r="L814" s="43">
        <v>2087</v>
      </c>
      <c r="M814" s="41"/>
      <c r="N814" s="42"/>
      <c r="O814" s="1"/>
      <c r="P814" s="1"/>
      <c r="Q814" s="1"/>
      <c r="R814" s="1"/>
      <c r="S814" s="1"/>
      <c r="T814" s="102"/>
      <c r="U814" s="103"/>
      <c r="V814" s="103"/>
      <c r="W814" s="103"/>
      <c r="X814" s="103"/>
      <c r="AA814" s="6"/>
    </row>
    <row r="815" spans="1:27" s="9" customFormat="1" ht="11.25" customHeight="1" x14ac:dyDescent="0.3">
      <c r="A815" s="8">
        <v>814</v>
      </c>
      <c r="B815" s="9">
        <v>200900321</v>
      </c>
      <c r="C815" s="9" t="s">
        <v>3039</v>
      </c>
      <c r="D815" s="9" t="s">
        <v>3040</v>
      </c>
      <c r="E815" s="9">
        <v>121</v>
      </c>
      <c r="F815" s="9" t="s">
        <v>3041</v>
      </c>
      <c r="G815" s="6">
        <v>39816</v>
      </c>
      <c r="H815" s="9" t="s">
        <v>3016</v>
      </c>
      <c r="I815" s="9" t="s">
        <v>53</v>
      </c>
      <c r="J815" s="6">
        <v>42410.650716006945</v>
      </c>
      <c r="K815" s="6">
        <v>42410.650716006945</v>
      </c>
      <c r="L815" s="43">
        <v>2131</v>
      </c>
      <c r="M815" s="44" t="s">
        <v>3042</v>
      </c>
      <c r="N815" s="42" t="s">
        <v>3043</v>
      </c>
      <c r="O815" s="1">
        <v>21</v>
      </c>
      <c r="P815" s="1">
        <v>40</v>
      </c>
      <c r="Q815" s="1"/>
      <c r="R815" s="1"/>
      <c r="S815" s="1"/>
      <c r="T815" s="102">
        <v>21</v>
      </c>
      <c r="U815" s="103">
        <v>40</v>
      </c>
      <c r="V815" s="103"/>
      <c r="W815" s="103"/>
      <c r="X815" s="103"/>
      <c r="AA815" s="6"/>
    </row>
    <row r="816" spans="1:27" s="12" customFormat="1" x14ac:dyDescent="0.3">
      <c r="A816" s="11">
        <v>815</v>
      </c>
      <c r="B816" s="12">
        <v>200900476</v>
      </c>
      <c r="C816" s="12" t="s">
        <v>3018</v>
      </c>
      <c r="D816" s="12" t="s">
        <v>3044</v>
      </c>
      <c r="E816" s="12">
        <v>499</v>
      </c>
      <c r="F816" s="12" t="s">
        <v>40</v>
      </c>
      <c r="G816" s="13">
        <v>39934</v>
      </c>
      <c r="H816" s="12" t="s">
        <v>3010</v>
      </c>
      <c r="I816" s="12" t="s">
        <v>10</v>
      </c>
      <c r="J816" s="13">
        <v>42661.505653391207</v>
      </c>
      <c r="K816" s="13">
        <v>42661.505653391207</v>
      </c>
      <c r="L816" s="46" t="s">
        <v>3045</v>
      </c>
      <c r="M816" s="49"/>
      <c r="N816" s="50"/>
      <c r="O816" s="14"/>
      <c r="P816" s="14"/>
      <c r="Q816" s="14"/>
      <c r="R816" s="14"/>
      <c r="S816" s="14"/>
      <c r="T816" s="100"/>
      <c r="U816" s="101"/>
      <c r="V816" s="101"/>
      <c r="W816" s="101"/>
      <c r="X816" s="101"/>
      <c r="AA816" s="13"/>
    </row>
    <row r="817" spans="1:27" s="12" customFormat="1" x14ac:dyDescent="0.3">
      <c r="A817" s="11">
        <v>816</v>
      </c>
      <c r="B817" s="12">
        <v>200900491</v>
      </c>
      <c r="C817" s="12" t="s">
        <v>3046</v>
      </c>
      <c r="D817" s="12" t="s">
        <v>3047</v>
      </c>
      <c r="E817" s="12">
        <v>130</v>
      </c>
      <c r="F817" s="12" t="s">
        <v>36</v>
      </c>
      <c r="G817" s="13">
        <v>35656</v>
      </c>
      <c r="H817" s="12" t="s">
        <v>3008</v>
      </c>
      <c r="I817" s="12" t="s">
        <v>16</v>
      </c>
      <c r="J817" s="13">
        <v>42384.504956944445</v>
      </c>
      <c r="K817" s="13">
        <v>42384.504956944445</v>
      </c>
      <c r="L817" s="46" t="s">
        <v>890</v>
      </c>
      <c r="M817" s="49"/>
      <c r="N817" s="50"/>
      <c r="O817" s="14"/>
      <c r="P817" s="14"/>
      <c r="Q817" s="14"/>
      <c r="R817" s="14"/>
      <c r="S817" s="14"/>
      <c r="T817" s="100"/>
      <c r="U817" s="101"/>
      <c r="V817" s="101"/>
      <c r="W817" s="101"/>
      <c r="X817" s="101"/>
      <c r="AA817" s="13"/>
    </row>
    <row r="818" spans="1:27" s="9" customFormat="1" x14ac:dyDescent="0.3">
      <c r="A818" s="8">
        <v>817</v>
      </c>
      <c r="B818" s="9">
        <v>200900496</v>
      </c>
      <c r="C818" s="9" t="s">
        <v>3048</v>
      </c>
      <c r="D818" s="9" t="s">
        <v>3049</v>
      </c>
      <c r="E818" s="9">
        <v>127</v>
      </c>
      <c r="F818" s="9" t="s">
        <v>47</v>
      </c>
      <c r="G818" s="6">
        <v>39085</v>
      </c>
      <c r="H818" s="9" t="s">
        <v>3010</v>
      </c>
      <c r="I818" s="9" t="s">
        <v>10</v>
      </c>
      <c r="J818" s="6">
        <v>42497.597660219908</v>
      </c>
      <c r="K818" s="6">
        <v>42497.597660219908</v>
      </c>
      <c r="L818" s="43">
        <v>2155</v>
      </c>
      <c r="M818" s="41" t="s">
        <v>3050</v>
      </c>
      <c r="N818" s="42"/>
      <c r="O818" s="1"/>
      <c r="P818" s="1"/>
      <c r="Q818" s="1"/>
      <c r="R818" s="1"/>
      <c r="S818" s="1"/>
      <c r="T818" s="102"/>
      <c r="U818" s="103"/>
      <c r="V818" s="103"/>
      <c r="W818" s="103"/>
      <c r="X818" s="103"/>
      <c r="AA818" s="6"/>
    </row>
    <row r="819" spans="1:27" s="9" customFormat="1" x14ac:dyDescent="0.3">
      <c r="A819" s="8">
        <v>818</v>
      </c>
      <c r="B819" s="9">
        <v>200900497</v>
      </c>
      <c r="C819" s="9" t="s">
        <v>3051</v>
      </c>
      <c r="D819" s="9" t="s">
        <v>3052</v>
      </c>
      <c r="E819" s="9">
        <v>130</v>
      </c>
      <c r="F819" s="9" t="s">
        <v>36</v>
      </c>
      <c r="G819" s="6">
        <v>38062</v>
      </c>
      <c r="H819" s="9" t="s">
        <v>3016</v>
      </c>
      <c r="I819" s="9" t="s">
        <v>53</v>
      </c>
      <c r="J819" s="6">
        <v>42476.428635150463</v>
      </c>
      <c r="K819" s="6">
        <v>42476.428635150463</v>
      </c>
      <c r="L819" s="43">
        <v>2116</v>
      </c>
      <c r="M819" s="41"/>
      <c r="N819" s="42" t="s">
        <v>3053</v>
      </c>
      <c r="O819" s="1">
        <v>22206</v>
      </c>
      <c r="P819" s="1"/>
      <c r="Q819" s="1"/>
      <c r="R819" s="1"/>
      <c r="S819" s="1"/>
      <c r="T819" s="111">
        <v>222</v>
      </c>
      <c r="U819" s="103"/>
      <c r="V819" s="103"/>
      <c r="W819" s="103"/>
      <c r="X819" s="103"/>
      <c r="AA819" s="6"/>
    </row>
    <row r="820" spans="1:27" s="12" customFormat="1" x14ac:dyDescent="0.3">
      <c r="A820" s="11">
        <v>819</v>
      </c>
      <c r="B820" s="12">
        <v>200900503</v>
      </c>
      <c r="C820" s="12" t="s">
        <v>3054</v>
      </c>
      <c r="D820" s="12" t="s">
        <v>524</v>
      </c>
      <c r="E820" s="12">
        <v>131</v>
      </c>
      <c r="F820" s="12" t="s">
        <v>24</v>
      </c>
      <c r="G820" s="13">
        <v>38865</v>
      </c>
      <c r="H820" s="12" t="s">
        <v>3010</v>
      </c>
      <c r="I820" s="12" t="s">
        <v>10</v>
      </c>
      <c r="J820" s="13">
        <v>42385.713704629627</v>
      </c>
      <c r="K820" s="13">
        <v>42385.713704629627</v>
      </c>
      <c r="L820" s="46" t="s">
        <v>545</v>
      </c>
      <c r="M820" s="49" t="s">
        <v>3055</v>
      </c>
      <c r="N820" s="50"/>
      <c r="O820" s="14"/>
      <c r="P820" s="14"/>
      <c r="Q820" s="14"/>
      <c r="R820" s="14"/>
      <c r="S820" s="14"/>
      <c r="T820" s="100"/>
      <c r="U820" s="101"/>
      <c r="V820" s="101"/>
      <c r="W820" s="101"/>
      <c r="X820" s="101"/>
      <c r="AA820" s="13"/>
    </row>
    <row r="821" spans="1:27" s="12" customFormat="1" x14ac:dyDescent="0.3">
      <c r="A821" s="11">
        <v>820</v>
      </c>
      <c r="B821" s="12">
        <v>200900510</v>
      </c>
      <c r="C821" s="12" t="s">
        <v>3056</v>
      </c>
      <c r="D821" s="12" t="s">
        <v>412</v>
      </c>
      <c r="E821" s="12">
        <v>130</v>
      </c>
      <c r="F821" s="12" t="s">
        <v>36</v>
      </c>
      <c r="G821" s="13">
        <v>39446</v>
      </c>
      <c r="H821" s="12" t="s">
        <v>3008</v>
      </c>
      <c r="I821" s="12" t="s">
        <v>16</v>
      </c>
      <c r="J821" s="13">
        <v>42579.729253969905</v>
      </c>
      <c r="K821" s="13">
        <v>42579.729253969905</v>
      </c>
      <c r="L821" s="46" t="s">
        <v>545</v>
      </c>
      <c r="M821" s="49"/>
      <c r="N821" s="50"/>
      <c r="O821" s="14"/>
      <c r="P821" s="14"/>
      <c r="Q821" s="14"/>
      <c r="R821" s="14"/>
      <c r="S821" s="14"/>
      <c r="T821" s="100"/>
      <c r="U821" s="101"/>
      <c r="V821" s="101"/>
      <c r="W821" s="101"/>
      <c r="X821" s="101"/>
      <c r="AA821" s="13"/>
    </row>
    <row r="822" spans="1:27" s="9" customFormat="1" x14ac:dyDescent="0.3">
      <c r="A822" s="8">
        <v>821</v>
      </c>
      <c r="B822" s="9">
        <v>200900537</v>
      </c>
      <c r="C822" s="9" t="s">
        <v>3057</v>
      </c>
      <c r="D822" s="9" t="s">
        <v>857</v>
      </c>
      <c r="E822" s="9">
        <v>125</v>
      </c>
      <c r="F822" s="9" t="s">
        <v>618</v>
      </c>
      <c r="G822" s="6">
        <v>37908</v>
      </c>
      <c r="H822" s="9" t="s">
        <v>3010</v>
      </c>
      <c r="I822" s="9" t="s">
        <v>10</v>
      </c>
      <c r="J822" s="6">
        <v>42707.605669131946</v>
      </c>
      <c r="K822" s="6">
        <v>42707.605669131946</v>
      </c>
      <c r="L822" s="43">
        <v>2185</v>
      </c>
      <c r="M822" s="41" t="s">
        <v>3058</v>
      </c>
      <c r="N822" s="42" t="s">
        <v>3059</v>
      </c>
      <c r="O822" s="1">
        <v>23</v>
      </c>
      <c r="P822" s="1"/>
      <c r="Q822" s="1"/>
      <c r="R822" s="1"/>
      <c r="S822" s="1"/>
      <c r="T822" s="102">
        <v>23</v>
      </c>
      <c r="U822" s="103"/>
      <c r="V822" s="103"/>
      <c r="W822" s="103"/>
      <c r="X822" s="103"/>
      <c r="AA822" s="6"/>
    </row>
    <row r="823" spans="1:27" s="9" customFormat="1" ht="11.25" customHeight="1" x14ac:dyDescent="0.3">
      <c r="A823" s="8">
        <v>822</v>
      </c>
      <c r="B823" s="9">
        <v>200900543</v>
      </c>
      <c r="C823" s="9" t="s">
        <v>3060</v>
      </c>
      <c r="D823" s="9" t="s">
        <v>676</v>
      </c>
      <c r="E823" s="9">
        <v>123</v>
      </c>
      <c r="F823" s="9" t="s">
        <v>28</v>
      </c>
      <c r="G823" s="6">
        <v>39885</v>
      </c>
      <c r="H823" s="9" t="s">
        <v>3008</v>
      </c>
      <c r="I823" s="9" t="s">
        <v>16</v>
      </c>
      <c r="J823" s="6">
        <v>42431.586623148149</v>
      </c>
      <c r="K823" s="6">
        <v>42431.586623148149</v>
      </c>
      <c r="L823" s="43">
        <v>2119</v>
      </c>
      <c r="M823" s="41"/>
      <c r="N823" s="42" t="s">
        <v>3061</v>
      </c>
      <c r="O823" s="1">
        <v>40</v>
      </c>
      <c r="P823" s="1"/>
      <c r="Q823" s="1"/>
      <c r="R823" s="1"/>
      <c r="S823" s="1"/>
      <c r="T823" s="102">
        <v>40</v>
      </c>
      <c r="U823" s="103"/>
      <c r="V823" s="103"/>
      <c r="W823" s="103"/>
      <c r="X823" s="103"/>
      <c r="AA823" s="6"/>
    </row>
    <row r="824" spans="1:27" s="9" customFormat="1" x14ac:dyDescent="0.3">
      <c r="A824" s="8">
        <v>823</v>
      </c>
      <c r="B824" s="9">
        <v>200900562</v>
      </c>
      <c r="C824" s="9" t="s">
        <v>3062</v>
      </c>
      <c r="D824" s="9" t="s">
        <v>3063</v>
      </c>
      <c r="E824" s="9">
        <v>125</v>
      </c>
      <c r="F824" s="9" t="s">
        <v>618</v>
      </c>
      <c r="G824" s="6">
        <v>38906</v>
      </c>
      <c r="H824" s="9" t="s">
        <v>3008</v>
      </c>
      <c r="I824" s="9" t="s">
        <v>16</v>
      </c>
      <c r="J824" s="6">
        <v>42502.559879166663</v>
      </c>
      <c r="K824" s="6">
        <v>42502.559879166663</v>
      </c>
      <c r="L824" s="43">
        <v>2221</v>
      </c>
      <c r="M824" s="41" t="s">
        <v>3064</v>
      </c>
      <c r="N824" s="42"/>
      <c r="O824" s="1"/>
      <c r="P824" s="1"/>
      <c r="Q824" s="1"/>
      <c r="R824" s="1"/>
      <c r="S824" s="1"/>
      <c r="T824" s="102"/>
      <c r="U824" s="103"/>
      <c r="V824" s="103"/>
      <c r="W824" s="103"/>
      <c r="X824" s="103"/>
      <c r="AA824" s="6"/>
    </row>
    <row r="825" spans="1:27" s="9" customFormat="1" x14ac:dyDescent="0.3">
      <c r="A825" s="8">
        <v>824</v>
      </c>
      <c r="B825" s="9">
        <v>200900571</v>
      </c>
      <c r="C825" s="9" t="s">
        <v>3065</v>
      </c>
      <c r="D825" s="9" t="s">
        <v>3066</v>
      </c>
      <c r="E825" s="9">
        <v>499</v>
      </c>
      <c r="F825" s="9" t="s">
        <v>40</v>
      </c>
      <c r="G825" s="6">
        <v>38177</v>
      </c>
      <c r="H825" s="9" t="s">
        <v>3010</v>
      </c>
      <c r="I825" s="9" t="s">
        <v>10</v>
      </c>
      <c r="J825" s="6">
        <v>42515.421410995368</v>
      </c>
      <c r="K825" s="6">
        <v>42515.421410995368</v>
      </c>
      <c r="L825" s="43">
        <v>2082</v>
      </c>
      <c r="M825" s="41"/>
      <c r="N825" s="42" t="s">
        <v>3067</v>
      </c>
      <c r="O825" s="1">
        <v>1</v>
      </c>
      <c r="P825" s="1">
        <v>21</v>
      </c>
      <c r="Q825" s="1"/>
      <c r="R825" s="1"/>
      <c r="S825" s="1"/>
      <c r="T825" s="102">
        <v>1</v>
      </c>
      <c r="U825" s="103">
        <v>21</v>
      </c>
      <c r="V825" s="103"/>
      <c r="W825" s="103"/>
      <c r="X825" s="103"/>
      <c r="AA825" s="6"/>
    </row>
    <row r="826" spans="1:27" s="9" customFormat="1" x14ac:dyDescent="0.3">
      <c r="A826" s="8">
        <v>825</v>
      </c>
      <c r="B826" s="9">
        <v>200900628</v>
      </c>
      <c r="C826" s="9" t="s">
        <v>3068</v>
      </c>
      <c r="D826" s="9" t="s">
        <v>3069</v>
      </c>
      <c r="E826" s="9">
        <v>499</v>
      </c>
      <c r="F826" s="9" t="s">
        <v>40</v>
      </c>
      <c r="G826" s="6">
        <v>37622</v>
      </c>
      <c r="H826" s="9" t="s">
        <v>3008</v>
      </c>
      <c r="I826" s="9" t="s">
        <v>16</v>
      </c>
      <c r="J826" s="6">
        <v>42615.473265821762</v>
      </c>
      <c r="K826" s="6">
        <v>42615.473265821762</v>
      </c>
      <c r="L826" s="43">
        <v>2202</v>
      </c>
      <c r="M826" s="41" t="s">
        <v>3070</v>
      </c>
      <c r="N826" s="42"/>
      <c r="O826" s="1"/>
      <c r="P826" s="1"/>
      <c r="Q826" s="1"/>
      <c r="R826" s="1"/>
      <c r="S826" s="1"/>
      <c r="T826" s="102"/>
      <c r="U826" s="103"/>
      <c r="V826" s="103"/>
      <c r="W826" s="103"/>
      <c r="X826" s="103"/>
      <c r="AA826" s="6"/>
    </row>
    <row r="827" spans="1:27" s="9" customFormat="1" x14ac:dyDescent="0.3">
      <c r="A827" s="8">
        <v>826</v>
      </c>
      <c r="B827" s="9">
        <v>200900629</v>
      </c>
      <c r="C827" s="9" t="s">
        <v>3068</v>
      </c>
      <c r="D827" s="9" t="s">
        <v>3071</v>
      </c>
      <c r="E827" s="9">
        <v>499</v>
      </c>
      <c r="F827" s="9" t="s">
        <v>40</v>
      </c>
      <c r="G827" s="6">
        <v>37987</v>
      </c>
      <c r="H827" s="9" t="s">
        <v>3010</v>
      </c>
      <c r="I827" s="9" t="s">
        <v>10</v>
      </c>
      <c r="J827" s="6">
        <v>42705.718637534723</v>
      </c>
      <c r="K827" s="6">
        <v>42705.718637534723</v>
      </c>
      <c r="L827" s="43">
        <v>2046</v>
      </c>
      <c r="M827" s="41" t="s">
        <v>3072</v>
      </c>
      <c r="N827" s="42" t="s">
        <v>3073</v>
      </c>
      <c r="O827" s="1">
        <v>4</v>
      </c>
      <c r="P827" s="1"/>
      <c r="Q827" s="1"/>
      <c r="R827" s="1"/>
      <c r="S827" s="1"/>
      <c r="T827" s="102">
        <v>4</v>
      </c>
      <c r="U827" s="103"/>
      <c r="V827" s="103"/>
      <c r="W827" s="103"/>
      <c r="X827" s="103"/>
      <c r="AA827" s="6"/>
    </row>
    <row r="828" spans="1:27" s="12" customFormat="1" x14ac:dyDescent="0.3">
      <c r="A828" s="11">
        <v>827</v>
      </c>
      <c r="B828" s="12">
        <v>200900684</v>
      </c>
      <c r="C828" s="12" t="s">
        <v>3074</v>
      </c>
      <c r="D828" s="12" t="s">
        <v>3075</v>
      </c>
      <c r="E828" s="12">
        <v>119</v>
      </c>
      <c r="F828" s="12" t="s">
        <v>2</v>
      </c>
      <c r="G828" s="13">
        <v>39022</v>
      </c>
      <c r="H828" s="12" t="s">
        <v>3010</v>
      </c>
      <c r="I828" s="12" t="s">
        <v>10</v>
      </c>
      <c r="J828" s="13">
        <v>42428.668346296297</v>
      </c>
      <c r="K828" s="13">
        <v>42428.668346296297</v>
      </c>
      <c r="L828" s="46" t="s">
        <v>3076</v>
      </c>
      <c r="M828" s="49"/>
      <c r="N828" s="50"/>
      <c r="O828" s="14"/>
      <c r="P828" s="14"/>
      <c r="Q828" s="14"/>
      <c r="R828" s="14"/>
      <c r="S828" s="14"/>
      <c r="T828" s="100"/>
      <c r="U828" s="101"/>
      <c r="V828" s="101"/>
      <c r="W828" s="101"/>
      <c r="X828" s="101"/>
      <c r="AA828" s="13"/>
    </row>
    <row r="829" spans="1:27" s="12" customFormat="1" x14ac:dyDescent="0.3">
      <c r="A829" s="11">
        <v>828</v>
      </c>
      <c r="B829" s="12">
        <v>200900707</v>
      </c>
      <c r="C829" s="12" t="s">
        <v>3077</v>
      </c>
      <c r="D829" s="12" t="s">
        <v>3078</v>
      </c>
      <c r="E829" s="12">
        <v>598</v>
      </c>
      <c r="F829" s="12" t="s">
        <v>8</v>
      </c>
      <c r="G829" s="13">
        <v>39458</v>
      </c>
      <c r="H829" s="12" t="s">
        <v>3016</v>
      </c>
      <c r="I829" s="12" t="s">
        <v>53</v>
      </c>
      <c r="J829" s="13">
        <v>42410.761865196757</v>
      </c>
      <c r="K829" s="13">
        <v>42410.761865196757</v>
      </c>
      <c r="L829" s="46" t="s">
        <v>2981</v>
      </c>
      <c r="M829" s="49"/>
      <c r="N829" s="50"/>
      <c r="O829" s="14"/>
      <c r="P829" s="14"/>
      <c r="Q829" s="14"/>
      <c r="R829" s="14"/>
      <c r="S829" s="14"/>
      <c r="T829" s="100"/>
      <c r="U829" s="101"/>
      <c r="V829" s="101"/>
      <c r="W829" s="101"/>
      <c r="X829" s="101"/>
      <c r="AA829" s="13"/>
    </row>
    <row r="830" spans="1:27" s="9" customFormat="1" x14ac:dyDescent="0.3">
      <c r="A830" s="8">
        <v>829</v>
      </c>
      <c r="B830" s="9">
        <v>200900726</v>
      </c>
      <c r="C830" s="9" t="s">
        <v>3079</v>
      </c>
      <c r="D830" s="9" t="s">
        <v>3080</v>
      </c>
      <c r="E830" s="9">
        <v>500</v>
      </c>
      <c r="F830" s="9" t="s">
        <v>32</v>
      </c>
      <c r="G830" s="6">
        <v>39175</v>
      </c>
      <c r="H830" s="9" t="s">
        <v>3010</v>
      </c>
      <c r="I830" s="9" t="s">
        <v>10</v>
      </c>
      <c r="J830" s="6">
        <v>42584.445965393519</v>
      </c>
      <c r="K830" s="6">
        <v>42584.445965393519</v>
      </c>
      <c r="L830" s="43">
        <v>2061</v>
      </c>
      <c r="M830" s="41"/>
      <c r="N830" s="42" t="s">
        <v>3081</v>
      </c>
      <c r="O830" s="1">
        <v>21</v>
      </c>
      <c r="P830" s="1">
        <v>28</v>
      </c>
      <c r="Q830" s="1"/>
      <c r="R830" s="1"/>
      <c r="S830" s="1"/>
      <c r="T830" s="102">
        <v>21</v>
      </c>
      <c r="U830" s="103">
        <v>28</v>
      </c>
      <c r="V830" s="103"/>
      <c r="W830" s="103"/>
      <c r="X830" s="103"/>
      <c r="AA830" s="6"/>
    </row>
    <row r="831" spans="1:27" s="12" customFormat="1" x14ac:dyDescent="0.3">
      <c r="A831" s="11">
        <v>830</v>
      </c>
      <c r="B831" s="12">
        <v>200900749</v>
      </c>
      <c r="C831" s="12" t="s">
        <v>3082</v>
      </c>
      <c r="D831" s="12" t="s">
        <v>3083</v>
      </c>
      <c r="E831" s="12">
        <v>536</v>
      </c>
      <c r="F831" s="12" t="s">
        <v>1483</v>
      </c>
      <c r="G831" s="13">
        <v>39970</v>
      </c>
      <c r="H831" s="12" t="s">
        <v>3010</v>
      </c>
      <c r="I831" s="12" t="s">
        <v>10</v>
      </c>
      <c r="J831" s="13">
        <v>42518.555531284721</v>
      </c>
      <c r="K831" s="13">
        <v>42518.555531284721</v>
      </c>
      <c r="L831" s="46" t="s">
        <v>3084</v>
      </c>
      <c r="M831" s="49"/>
      <c r="N831" s="50"/>
      <c r="O831" s="14"/>
      <c r="P831" s="14"/>
      <c r="Q831" s="14"/>
      <c r="R831" s="14"/>
      <c r="S831" s="14"/>
      <c r="T831" s="100"/>
      <c r="U831" s="101"/>
      <c r="V831" s="101"/>
      <c r="W831" s="101"/>
      <c r="X831" s="101"/>
      <c r="AA831" s="13"/>
    </row>
    <row r="832" spans="1:27" s="9" customFormat="1" x14ac:dyDescent="0.3">
      <c r="A832" s="8">
        <v>831</v>
      </c>
      <c r="B832" s="9">
        <v>200900754</v>
      </c>
      <c r="C832" s="9" t="s">
        <v>3085</v>
      </c>
      <c r="D832" s="9" t="s">
        <v>3086</v>
      </c>
      <c r="E832" s="9">
        <v>123</v>
      </c>
      <c r="F832" s="9" t="s">
        <v>28</v>
      </c>
      <c r="G832" s="6">
        <v>35651</v>
      </c>
      <c r="H832" s="9" t="s">
        <v>3008</v>
      </c>
      <c r="I832" s="9" t="s">
        <v>16</v>
      </c>
      <c r="J832" s="6">
        <v>42551.485776122689</v>
      </c>
      <c r="K832" s="6">
        <v>42551.485776122689</v>
      </c>
      <c r="L832" s="43">
        <v>2087</v>
      </c>
      <c r="M832" s="41"/>
      <c r="N832" s="42" t="s">
        <v>3087</v>
      </c>
      <c r="O832" s="1">
        <v>21</v>
      </c>
      <c r="P832" s="1">
        <v>27</v>
      </c>
      <c r="Q832" s="1"/>
      <c r="R832" s="1"/>
      <c r="S832" s="1"/>
      <c r="T832" s="102">
        <v>21</v>
      </c>
      <c r="U832" s="103">
        <v>27</v>
      </c>
      <c r="V832" s="103"/>
      <c r="W832" s="103"/>
      <c r="X832" s="103"/>
      <c r="AA832" s="6"/>
    </row>
    <row r="833" spans="1:27" s="9" customFormat="1" x14ac:dyDescent="0.3">
      <c r="A833" s="8">
        <v>832</v>
      </c>
      <c r="B833" s="9">
        <v>200900767</v>
      </c>
      <c r="C833" s="9" t="s">
        <v>3088</v>
      </c>
      <c r="D833" s="9" t="s">
        <v>3089</v>
      </c>
      <c r="E833" s="9">
        <v>119</v>
      </c>
      <c r="F833" s="9" t="s">
        <v>2</v>
      </c>
      <c r="G833" s="6">
        <v>38112</v>
      </c>
      <c r="H833" s="9" t="s">
        <v>3010</v>
      </c>
      <c r="I833" s="9" t="s">
        <v>10</v>
      </c>
      <c r="J833" s="6">
        <v>42638.661607326387</v>
      </c>
      <c r="K833" s="6">
        <v>42638.661607326387</v>
      </c>
      <c r="L833" s="43">
        <v>2116</v>
      </c>
      <c r="M833" s="41"/>
      <c r="N833" s="42" t="s">
        <v>3090</v>
      </c>
      <c r="O833" s="1">
        <v>22206</v>
      </c>
      <c r="P833" s="1"/>
      <c r="Q833" s="1"/>
      <c r="R833" s="1"/>
      <c r="S833" s="1"/>
      <c r="T833" s="111">
        <v>222</v>
      </c>
      <c r="U833" s="103"/>
      <c r="V833" s="103"/>
      <c r="W833" s="103"/>
      <c r="X833" s="103"/>
      <c r="AA833" s="6"/>
    </row>
    <row r="834" spans="1:27" s="9" customFormat="1" x14ac:dyDescent="0.3">
      <c r="A834" s="8">
        <v>833</v>
      </c>
      <c r="B834" s="9">
        <v>200900775</v>
      </c>
      <c r="C834" s="9" t="s">
        <v>3091</v>
      </c>
      <c r="D834" s="9" t="s">
        <v>3092</v>
      </c>
      <c r="E834" s="9">
        <v>598</v>
      </c>
      <c r="F834" s="9" t="s">
        <v>8</v>
      </c>
      <c r="G834" s="6">
        <v>39881</v>
      </c>
      <c r="H834" s="9" t="s">
        <v>3008</v>
      </c>
      <c r="I834" s="9" t="s">
        <v>16</v>
      </c>
      <c r="J834" s="6">
        <v>42654.505362418982</v>
      </c>
      <c r="K834" s="6">
        <v>42654.505362418982</v>
      </c>
      <c r="L834" s="43">
        <v>2092</v>
      </c>
      <c r="M834" s="41"/>
      <c r="N834" s="42" t="s">
        <v>3093</v>
      </c>
      <c r="O834" s="1">
        <v>9</v>
      </c>
      <c r="P834" s="1"/>
      <c r="Q834" s="1"/>
      <c r="R834" s="1"/>
      <c r="S834" s="1"/>
      <c r="T834" s="111">
        <v>901</v>
      </c>
      <c r="U834" s="103"/>
      <c r="V834" s="103"/>
      <c r="W834" s="103"/>
      <c r="X834" s="103"/>
      <c r="AA834" s="6"/>
    </row>
    <row r="835" spans="1:27" s="9" customFormat="1" x14ac:dyDescent="0.3">
      <c r="A835" s="8">
        <v>834</v>
      </c>
      <c r="B835" s="9">
        <v>200900794</v>
      </c>
      <c r="C835" s="9" t="s">
        <v>3094</v>
      </c>
      <c r="D835" s="9" t="s">
        <v>3095</v>
      </c>
      <c r="E835" s="9">
        <v>130</v>
      </c>
      <c r="F835" s="9" t="s">
        <v>36</v>
      </c>
      <c r="G835" s="6">
        <v>38942</v>
      </c>
      <c r="H835" s="9" t="s">
        <v>3010</v>
      </c>
      <c r="I835" s="9" t="s">
        <v>10</v>
      </c>
      <c r="J835" s="6">
        <v>42455.789497650461</v>
      </c>
      <c r="K835" s="6">
        <v>42455.789497650461</v>
      </c>
      <c r="L835" s="43">
        <v>2179</v>
      </c>
      <c r="M835" s="41"/>
      <c r="N835" s="42" t="s">
        <v>3087</v>
      </c>
      <c r="O835" s="1">
        <v>21</v>
      </c>
      <c r="P835" s="1">
        <v>27</v>
      </c>
      <c r="Q835" s="1"/>
      <c r="R835" s="1"/>
      <c r="S835" s="1"/>
      <c r="T835" s="102">
        <v>21</v>
      </c>
      <c r="U835" s="103">
        <v>27</v>
      </c>
      <c r="V835" s="103"/>
      <c r="W835" s="103"/>
      <c r="X835" s="103"/>
      <c r="AA835" s="6"/>
    </row>
    <row r="836" spans="1:27" s="12" customFormat="1" x14ac:dyDescent="0.3">
      <c r="A836" s="11">
        <v>835</v>
      </c>
      <c r="B836" s="12">
        <v>200900814</v>
      </c>
      <c r="C836" s="12" t="s">
        <v>3096</v>
      </c>
      <c r="D836" s="12" t="s">
        <v>3097</v>
      </c>
      <c r="E836" s="12">
        <v>125</v>
      </c>
      <c r="F836" s="12" t="s">
        <v>618</v>
      </c>
      <c r="G836" s="13">
        <v>39309</v>
      </c>
      <c r="H836" s="12" t="s">
        <v>3010</v>
      </c>
      <c r="I836" s="12" t="s">
        <v>10</v>
      </c>
      <c r="J836" s="13">
        <v>42504.663735532406</v>
      </c>
      <c r="K836" s="13">
        <v>42504.663735532406</v>
      </c>
      <c r="L836" s="46" t="s">
        <v>3084</v>
      </c>
      <c r="M836" s="49"/>
      <c r="N836" s="50"/>
      <c r="O836" s="14"/>
      <c r="P836" s="14"/>
      <c r="Q836" s="14"/>
      <c r="R836" s="14"/>
      <c r="S836" s="14"/>
      <c r="T836" s="100"/>
      <c r="U836" s="101"/>
      <c r="V836" s="101"/>
      <c r="W836" s="101"/>
      <c r="X836" s="101"/>
      <c r="AA836" s="13"/>
    </row>
    <row r="837" spans="1:27" s="9" customFormat="1" x14ac:dyDescent="0.3">
      <c r="A837" s="8">
        <v>836</v>
      </c>
      <c r="B837" s="9">
        <v>200900954</v>
      </c>
      <c r="C837" s="9" t="s">
        <v>3098</v>
      </c>
      <c r="D837" s="9" t="s">
        <v>3099</v>
      </c>
      <c r="E837" s="9">
        <v>125</v>
      </c>
      <c r="F837" s="9" t="s">
        <v>618</v>
      </c>
      <c r="G837" s="6">
        <v>39102</v>
      </c>
      <c r="H837" s="9" t="s">
        <v>3010</v>
      </c>
      <c r="I837" s="9" t="s">
        <v>10</v>
      </c>
      <c r="J837" s="6">
        <v>42424.773119062498</v>
      </c>
      <c r="K837" s="6">
        <v>42424.773119062498</v>
      </c>
      <c r="L837" s="43">
        <v>2091</v>
      </c>
      <c r="M837" s="41"/>
      <c r="N837" s="42"/>
      <c r="O837" s="1"/>
      <c r="P837" s="1"/>
      <c r="Q837" s="1"/>
      <c r="R837" s="1"/>
      <c r="S837" s="1"/>
      <c r="T837" s="102"/>
      <c r="U837" s="103"/>
      <c r="V837" s="103"/>
      <c r="W837" s="103"/>
      <c r="X837" s="103"/>
      <c r="AA837" s="6"/>
    </row>
    <row r="838" spans="1:27" s="12" customFormat="1" x14ac:dyDescent="0.3">
      <c r="A838" s="11">
        <v>837</v>
      </c>
      <c r="B838" s="12">
        <v>200900965</v>
      </c>
      <c r="C838" s="12" t="s">
        <v>3100</v>
      </c>
      <c r="D838" s="12" t="s">
        <v>3101</v>
      </c>
      <c r="E838" s="12">
        <v>125</v>
      </c>
      <c r="F838" s="12" t="s">
        <v>618</v>
      </c>
      <c r="G838" s="13">
        <v>38238</v>
      </c>
      <c r="H838" s="12" t="s">
        <v>3010</v>
      </c>
      <c r="I838" s="12" t="s">
        <v>10</v>
      </c>
      <c r="J838" s="13">
        <v>42442.523833530089</v>
      </c>
      <c r="K838" s="13">
        <v>42442.523833530089</v>
      </c>
      <c r="L838" s="46" t="s">
        <v>3076</v>
      </c>
      <c r="M838" s="49"/>
      <c r="N838" s="50"/>
      <c r="O838" s="14"/>
      <c r="P838" s="14"/>
      <c r="Q838" s="14"/>
      <c r="R838" s="14"/>
      <c r="S838" s="14"/>
      <c r="T838" s="100"/>
      <c r="U838" s="101"/>
      <c r="V838" s="101"/>
      <c r="W838" s="101"/>
      <c r="X838" s="101"/>
      <c r="AA838" s="13"/>
    </row>
    <row r="839" spans="1:27" s="9" customFormat="1" x14ac:dyDescent="0.3">
      <c r="A839" s="8">
        <v>838</v>
      </c>
      <c r="B839" s="9">
        <v>200900977</v>
      </c>
      <c r="C839" s="9" t="s">
        <v>3102</v>
      </c>
      <c r="D839" s="9" t="s">
        <v>3103</v>
      </c>
      <c r="E839" s="9">
        <v>536</v>
      </c>
      <c r="F839" s="9" t="s">
        <v>1483</v>
      </c>
      <c r="G839" s="6">
        <v>39852</v>
      </c>
      <c r="H839" s="9" t="s">
        <v>3010</v>
      </c>
      <c r="I839" s="9" t="s">
        <v>10</v>
      </c>
      <c r="J839" s="6">
        <v>42478.432864317132</v>
      </c>
      <c r="K839" s="6">
        <v>42478.432864317132</v>
      </c>
      <c r="L839" s="43">
        <v>2037</v>
      </c>
      <c r="M839" s="41" t="s">
        <v>3104</v>
      </c>
      <c r="N839" s="42" t="s">
        <v>2975</v>
      </c>
      <c r="O839" s="1">
        <v>14</v>
      </c>
      <c r="P839" s="1"/>
      <c r="Q839" s="1"/>
      <c r="R839" s="1"/>
      <c r="S839" s="1"/>
      <c r="T839" s="102">
        <v>14</v>
      </c>
      <c r="U839" s="103"/>
      <c r="V839" s="103"/>
      <c r="W839" s="103"/>
      <c r="X839" s="103"/>
      <c r="AA839" s="6"/>
    </row>
    <row r="840" spans="1:27" s="9" customFormat="1" x14ac:dyDescent="0.3">
      <c r="A840" s="8">
        <v>839</v>
      </c>
      <c r="B840" s="9">
        <v>200901051</v>
      </c>
      <c r="C840" s="9" t="s">
        <v>3105</v>
      </c>
      <c r="D840" s="9" t="s">
        <v>3106</v>
      </c>
      <c r="E840" s="9">
        <v>130</v>
      </c>
      <c r="F840" s="9" t="s">
        <v>36</v>
      </c>
      <c r="G840" s="6">
        <v>38617</v>
      </c>
      <c r="H840" s="9" t="s">
        <v>3010</v>
      </c>
      <c r="I840" s="9" t="s">
        <v>10</v>
      </c>
      <c r="J840" s="6">
        <v>42377.770321643518</v>
      </c>
      <c r="K840" s="6">
        <v>42377.770321643518</v>
      </c>
      <c r="L840" s="43">
        <v>2085</v>
      </c>
      <c r="M840" s="41" t="s">
        <v>3107</v>
      </c>
      <c r="N840" s="42" t="s">
        <v>3108</v>
      </c>
      <c r="O840" s="1">
        <v>28</v>
      </c>
      <c r="P840" s="1"/>
      <c r="Q840" s="1"/>
      <c r="R840" s="1"/>
      <c r="S840" s="1"/>
      <c r="T840" s="102">
        <v>28</v>
      </c>
      <c r="U840" s="103"/>
      <c r="V840" s="103"/>
      <c r="W840" s="103"/>
      <c r="X840" s="103"/>
      <c r="AA840" s="6"/>
    </row>
    <row r="841" spans="1:27" s="9" customFormat="1" x14ac:dyDescent="0.3">
      <c r="A841" s="8">
        <v>840</v>
      </c>
      <c r="B841" s="9">
        <v>200901053</v>
      </c>
      <c r="C841" s="9" t="s">
        <v>3109</v>
      </c>
      <c r="D841" s="9" t="s">
        <v>3110</v>
      </c>
      <c r="E841" s="9">
        <v>130</v>
      </c>
      <c r="F841" s="9" t="s">
        <v>36</v>
      </c>
      <c r="G841" s="6">
        <v>39875</v>
      </c>
      <c r="H841" s="9" t="s">
        <v>3008</v>
      </c>
      <c r="I841" s="9" t="s">
        <v>16</v>
      </c>
      <c r="J841" s="6">
        <v>42609.627249803241</v>
      </c>
      <c r="K841" s="6">
        <v>42609.627249803241</v>
      </c>
      <c r="L841" s="43">
        <v>2001</v>
      </c>
      <c r="M841" s="41"/>
      <c r="N841" s="42"/>
      <c r="O841" s="1"/>
      <c r="P841" s="1"/>
      <c r="Q841" s="1"/>
      <c r="R841" s="1"/>
      <c r="S841" s="1"/>
      <c r="T841" s="102"/>
      <c r="U841" s="103"/>
      <c r="V841" s="103"/>
      <c r="W841" s="103"/>
      <c r="X841" s="103"/>
      <c r="AA841" s="6"/>
    </row>
    <row r="842" spans="1:27" s="9" customFormat="1" ht="11.25" customHeight="1" x14ac:dyDescent="0.3">
      <c r="A842" s="8">
        <v>841</v>
      </c>
      <c r="B842" s="9">
        <v>200901063</v>
      </c>
      <c r="C842" s="9" t="s">
        <v>3111</v>
      </c>
      <c r="D842" s="9" t="s">
        <v>3112</v>
      </c>
      <c r="E842" s="9">
        <v>107</v>
      </c>
      <c r="F842" s="9" t="s">
        <v>44</v>
      </c>
      <c r="G842" s="6">
        <v>37104</v>
      </c>
      <c r="H842" s="9" t="s">
        <v>3010</v>
      </c>
      <c r="I842" s="9" t="s">
        <v>10</v>
      </c>
      <c r="J842" s="6">
        <v>42495.704891666668</v>
      </c>
      <c r="K842" s="6">
        <v>42495.704891666668</v>
      </c>
      <c r="L842" s="43">
        <v>2085</v>
      </c>
      <c r="M842" s="41"/>
      <c r="N842" s="42"/>
      <c r="O842" s="1"/>
      <c r="P842" s="1"/>
      <c r="Q842" s="1"/>
      <c r="R842" s="1"/>
      <c r="S842" s="1"/>
      <c r="T842" s="102"/>
      <c r="U842" s="103"/>
      <c r="V842" s="103"/>
      <c r="W842" s="103"/>
      <c r="X842" s="103"/>
      <c r="AA842" s="6"/>
    </row>
    <row r="843" spans="1:27" s="9" customFormat="1" x14ac:dyDescent="0.3">
      <c r="A843" s="8">
        <v>842</v>
      </c>
      <c r="B843" s="9">
        <v>200901143</v>
      </c>
      <c r="C843" s="9" t="s">
        <v>3113</v>
      </c>
      <c r="D843" s="9" t="s">
        <v>3114</v>
      </c>
      <c r="E843" s="9">
        <v>107</v>
      </c>
      <c r="F843" s="9" t="s">
        <v>44</v>
      </c>
      <c r="G843" s="6">
        <v>36622</v>
      </c>
      <c r="H843" s="9" t="s">
        <v>3005</v>
      </c>
      <c r="I843" s="9" t="s">
        <v>4</v>
      </c>
      <c r="J843" s="6">
        <v>42428.447960335645</v>
      </c>
      <c r="K843" s="6">
        <v>42428.447960335645</v>
      </c>
      <c r="L843" s="43">
        <v>2082</v>
      </c>
      <c r="M843" s="41"/>
      <c r="N843" s="42" t="s">
        <v>3115</v>
      </c>
      <c r="O843" s="1">
        <v>28</v>
      </c>
      <c r="P843" s="1">
        <v>1</v>
      </c>
      <c r="Q843" s="1">
        <v>2</v>
      </c>
      <c r="R843" s="1"/>
      <c r="S843" s="1"/>
      <c r="T843" s="102">
        <v>28</v>
      </c>
      <c r="U843" s="103">
        <v>1</v>
      </c>
      <c r="V843" s="103">
        <v>2</v>
      </c>
      <c r="W843" s="103"/>
      <c r="X843" s="103"/>
      <c r="AA843" s="6"/>
    </row>
    <row r="844" spans="1:27" s="12" customFormat="1" x14ac:dyDescent="0.3">
      <c r="A844" s="11">
        <v>843</v>
      </c>
      <c r="B844" s="12">
        <v>200901176</v>
      </c>
      <c r="C844" s="12" t="s">
        <v>3116</v>
      </c>
      <c r="D844" s="12" t="s">
        <v>1569</v>
      </c>
      <c r="E844" s="12">
        <v>125</v>
      </c>
      <c r="F844" s="12" t="s">
        <v>618</v>
      </c>
      <c r="G844" s="13">
        <v>39899</v>
      </c>
      <c r="H844" s="12" t="s">
        <v>3008</v>
      </c>
      <c r="I844" s="12" t="s">
        <v>16</v>
      </c>
      <c r="J844" s="13">
        <v>42500.527443055558</v>
      </c>
      <c r="K844" s="13">
        <v>42500.527443055558</v>
      </c>
      <c r="L844" s="46" t="s">
        <v>3076</v>
      </c>
      <c r="M844" s="49"/>
      <c r="N844" s="50"/>
      <c r="O844" s="14"/>
      <c r="P844" s="14"/>
      <c r="Q844" s="14"/>
      <c r="R844" s="14"/>
      <c r="S844" s="14"/>
      <c r="T844" s="100"/>
      <c r="U844" s="101"/>
      <c r="V844" s="101"/>
      <c r="W844" s="101"/>
      <c r="X844" s="101"/>
      <c r="AA844" s="13"/>
    </row>
    <row r="845" spans="1:27" s="12" customFormat="1" x14ac:dyDescent="0.3">
      <c r="A845" s="11">
        <v>844</v>
      </c>
      <c r="B845" s="12">
        <v>200901194</v>
      </c>
      <c r="C845" s="12" t="s">
        <v>3117</v>
      </c>
      <c r="D845" s="12" t="s">
        <v>3118</v>
      </c>
      <c r="E845" s="12">
        <v>24</v>
      </c>
      <c r="F845" s="12" t="s">
        <v>2003</v>
      </c>
      <c r="G845" s="13">
        <v>37549</v>
      </c>
      <c r="H845" s="12" t="s">
        <v>3010</v>
      </c>
      <c r="I845" s="12" t="s">
        <v>10</v>
      </c>
      <c r="J845" s="13">
        <v>42686.668691319443</v>
      </c>
      <c r="K845" s="13">
        <v>42686.668691319443</v>
      </c>
      <c r="L845" s="46" t="s">
        <v>3119</v>
      </c>
      <c r="M845" s="49"/>
      <c r="N845" s="50"/>
      <c r="O845" s="14"/>
      <c r="P845" s="14"/>
      <c r="Q845" s="14"/>
      <c r="R845" s="14"/>
      <c r="S845" s="14"/>
      <c r="T845" s="100"/>
      <c r="U845" s="101"/>
      <c r="V845" s="101"/>
      <c r="W845" s="101"/>
      <c r="X845" s="101"/>
      <c r="AA845" s="13"/>
    </row>
    <row r="846" spans="1:27" s="9" customFormat="1" x14ac:dyDescent="0.3">
      <c r="A846" s="8">
        <v>845</v>
      </c>
      <c r="B846" s="9">
        <v>200901277</v>
      </c>
      <c r="C846" s="9" t="s">
        <v>3048</v>
      </c>
      <c r="D846" s="9" t="s">
        <v>3120</v>
      </c>
      <c r="E846" s="9">
        <v>130</v>
      </c>
      <c r="F846" s="9" t="s">
        <v>36</v>
      </c>
      <c r="G846" s="6">
        <v>37930</v>
      </c>
      <c r="H846" s="9" t="s">
        <v>3010</v>
      </c>
      <c r="I846" s="9" t="s">
        <v>10</v>
      </c>
      <c r="J846" s="6">
        <v>42710.728077349537</v>
      </c>
      <c r="K846" s="6">
        <v>42710.728077349537</v>
      </c>
      <c r="L846" s="43">
        <v>2245</v>
      </c>
      <c r="M846" s="41" t="s">
        <v>3121</v>
      </c>
      <c r="N846" s="42" t="s">
        <v>3003</v>
      </c>
      <c r="O846" s="1">
        <v>1</v>
      </c>
      <c r="P846" s="1">
        <v>2</v>
      </c>
      <c r="Q846" s="1"/>
      <c r="R846" s="1"/>
      <c r="S846" s="1"/>
      <c r="T846" s="102">
        <v>1</v>
      </c>
      <c r="U846" s="103">
        <v>2</v>
      </c>
      <c r="V846" s="103"/>
      <c r="W846" s="103"/>
      <c r="X846" s="103"/>
      <c r="AA846" s="6"/>
    </row>
    <row r="847" spans="1:27" s="9" customFormat="1" x14ac:dyDescent="0.3">
      <c r="A847" s="8">
        <v>846</v>
      </c>
      <c r="B847" s="9">
        <v>200901314</v>
      </c>
      <c r="C847" s="9" t="s">
        <v>3122</v>
      </c>
      <c r="D847" s="9" t="s">
        <v>2082</v>
      </c>
      <c r="E847" s="9">
        <v>508</v>
      </c>
      <c r="F847" s="9" t="s">
        <v>166</v>
      </c>
      <c r="G847" s="6">
        <v>37591</v>
      </c>
      <c r="H847" s="9" t="s">
        <v>3010</v>
      </c>
      <c r="I847" s="9" t="s">
        <v>10</v>
      </c>
      <c r="J847" s="6">
        <v>42560.680632210649</v>
      </c>
      <c r="K847" s="6">
        <v>42560.680632210649</v>
      </c>
      <c r="L847" s="43">
        <v>2188</v>
      </c>
      <c r="M847" s="41"/>
      <c r="N847" s="42" t="s">
        <v>3059</v>
      </c>
      <c r="O847" s="1">
        <v>23</v>
      </c>
      <c r="P847" s="1"/>
      <c r="Q847" s="1"/>
      <c r="R847" s="1"/>
      <c r="S847" s="1"/>
      <c r="T847" s="102">
        <v>23</v>
      </c>
      <c r="U847" s="103"/>
      <c r="V847" s="103"/>
      <c r="W847" s="103"/>
      <c r="X847" s="103"/>
      <c r="AA847" s="6"/>
    </row>
    <row r="848" spans="1:27" s="9" customFormat="1" x14ac:dyDescent="0.3">
      <c r="A848" s="8">
        <v>847</v>
      </c>
      <c r="B848" s="9">
        <v>200901338</v>
      </c>
      <c r="C848" s="9" t="s">
        <v>3123</v>
      </c>
      <c r="D848" s="9" t="s">
        <v>3124</v>
      </c>
      <c r="E848" s="9">
        <v>127</v>
      </c>
      <c r="F848" s="9" t="s">
        <v>47</v>
      </c>
      <c r="G848" s="6">
        <v>37444</v>
      </c>
      <c r="H848" s="9" t="s">
        <v>3008</v>
      </c>
      <c r="I848" s="9" t="s">
        <v>16</v>
      </c>
      <c r="J848" s="6">
        <v>42545.499091516205</v>
      </c>
      <c r="K848" s="6">
        <v>42545.499091516205</v>
      </c>
      <c r="L848" s="43">
        <v>2078</v>
      </c>
      <c r="M848" s="41" t="s">
        <v>3072</v>
      </c>
      <c r="N848" s="42" t="s">
        <v>3125</v>
      </c>
      <c r="O848" s="1">
        <v>21</v>
      </c>
      <c r="P848" s="1">
        <v>28</v>
      </c>
      <c r="Q848" s="1"/>
      <c r="R848" s="1"/>
      <c r="S848" s="1"/>
      <c r="T848" s="102">
        <v>21</v>
      </c>
      <c r="U848" s="103">
        <v>28</v>
      </c>
      <c r="V848" s="103"/>
      <c r="W848" s="103"/>
      <c r="X848" s="103"/>
      <c r="AA848" s="6"/>
    </row>
    <row r="849" spans="1:27" s="12" customFormat="1" x14ac:dyDescent="0.3">
      <c r="A849" s="11">
        <v>848</v>
      </c>
      <c r="B849" s="12">
        <v>200901339</v>
      </c>
      <c r="C849" s="12" t="s">
        <v>3123</v>
      </c>
      <c r="D849" s="12" t="s">
        <v>3126</v>
      </c>
      <c r="E849" s="12">
        <v>127</v>
      </c>
      <c r="F849" s="12" t="s">
        <v>47</v>
      </c>
      <c r="G849" s="13">
        <v>38899</v>
      </c>
      <c r="H849" s="12" t="s">
        <v>3010</v>
      </c>
      <c r="I849" s="12" t="s">
        <v>10</v>
      </c>
      <c r="J849" s="13">
        <v>42414.460383136575</v>
      </c>
      <c r="K849" s="13">
        <v>42414.460383136575</v>
      </c>
      <c r="L849" s="46" t="s">
        <v>3084</v>
      </c>
      <c r="M849" s="49"/>
      <c r="N849" s="50"/>
      <c r="O849" s="14"/>
      <c r="P849" s="14"/>
      <c r="Q849" s="14"/>
      <c r="R849" s="14"/>
      <c r="S849" s="14"/>
      <c r="T849" s="100"/>
      <c r="U849" s="101"/>
      <c r="V849" s="101"/>
      <c r="W849" s="101"/>
      <c r="X849" s="101"/>
      <c r="AA849" s="13"/>
    </row>
    <row r="850" spans="1:27" s="9" customFormat="1" x14ac:dyDescent="0.3">
      <c r="A850" s="8">
        <v>849</v>
      </c>
      <c r="B850" s="9">
        <v>200901343</v>
      </c>
      <c r="C850" s="9" t="s">
        <v>3127</v>
      </c>
      <c r="D850" s="9" t="s">
        <v>3128</v>
      </c>
      <c r="E850" s="9">
        <v>537</v>
      </c>
      <c r="F850" s="9" t="s">
        <v>2099</v>
      </c>
      <c r="G850" s="6">
        <v>38671</v>
      </c>
      <c r="H850" s="9" t="s">
        <v>3010</v>
      </c>
      <c r="I850" s="9" t="s">
        <v>10</v>
      </c>
      <c r="J850" s="6">
        <v>42641.618776620373</v>
      </c>
      <c r="K850" s="6">
        <v>42641.618776620373</v>
      </c>
      <c r="L850" s="43">
        <v>2082</v>
      </c>
      <c r="M850" s="41"/>
      <c r="N850" s="42" t="s">
        <v>3003</v>
      </c>
      <c r="O850" s="1">
        <v>1</v>
      </c>
      <c r="P850" s="1">
        <v>2</v>
      </c>
      <c r="Q850" s="1"/>
      <c r="R850" s="1"/>
      <c r="S850" s="1"/>
      <c r="T850" s="102">
        <v>1</v>
      </c>
      <c r="U850" s="103">
        <v>2</v>
      </c>
      <c r="V850" s="103"/>
      <c r="W850" s="103"/>
      <c r="X850" s="103"/>
      <c r="AA850" s="6"/>
    </row>
    <row r="851" spans="1:27" s="9" customFormat="1" x14ac:dyDescent="0.3">
      <c r="A851" s="8">
        <v>850</v>
      </c>
      <c r="B851" s="9">
        <v>200901345</v>
      </c>
      <c r="C851" s="9" t="s">
        <v>3129</v>
      </c>
      <c r="D851" s="9" t="s">
        <v>3130</v>
      </c>
      <c r="E851" s="9">
        <v>131</v>
      </c>
      <c r="F851" s="9" t="s">
        <v>24</v>
      </c>
      <c r="G851" s="6">
        <v>36482</v>
      </c>
      <c r="H851" s="9" t="s">
        <v>3008</v>
      </c>
      <c r="I851" s="9" t="s">
        <v>16</v>
      </c>
      <c r="J851" s="6">
        <v>42516.651558020836</v>
      </c>
      <c r="K851" s="6">
        <v>42516.651558020836</v>
      </c>
      <c r="L851" s="43">
        <v>2048</v>
      </c>
      <c r="M851" s="41"/>
      <c r="N851" s="42" t="s">
        <v>3003</v>
      </c>
      <c r="O851" s="1">
        <v>1</v>
      </c>
      <c r="P851" s="1">
        <v>2</v>
      </c>
      <c r="Q851" s="1"/>
      <c r="R851" s="1"/>
      <c r="S851" s="1"/>
      <c r="T851" s="102">
        <v>1</v>
      </c>
      <c r="U851" s="103">
        <v>2</v>
      </c>
      <c r="V851" s="103"/>
      <c r="W851" s="103"/>
      <c r="X851" s="103"/>
      <c r="AA851" s="6"/>
    </row>
    <row r="852" spans="1:27" s="9" customFormat="1" x14ac:dyDescent="0.3">
      <c r="A852" s="8">
        <v>851</v>
      </c>
      <c r="B852" s="9">
        <v>200901383</v>
      </c>
      <c r="C852" s="9" t="s">
        <v>3131</v>
      </c>
      <c r="D852" s="9" t="s">
        <v>3132</v>
      </c>
      <c r="E852" s="9">
        <v>304</v>
      </c>
      <c r="F852" s="9" t="s">
        <v>126</v>
      </c>
      <c r="G852" s="6">
        <v>38596</v>
      </c>
      <c r="H852" s="9" t="s">
        <v>3008</v>
      </c>
      <c r="I852" s="9" t="s">
        <v>16</v>
      </c>
      <c r="J852" s="6">
        <v>42663.835878472222</v>
      </c>
      <c r="K852" s="6">
        <v>42663.835878472222</v>
      </c>
      <c r="L852" s="43">
        <v>2130</v>
      </c>
      <c r="M852" s="41"/>
      <c r="N852" s="42" t="s">
        <v>3133</v>
      </c>
      <c r="O852" s="1">
        <v>16</v>
      </c>
      <c r="P852" s="1"/>
      <c r="Q852" s="1"/>
      <c r="R852" s="1"/>
      <c r="S852" s="1"/>
      <c r="T852" s="111">
        <v>1601</v>
      </c>
      <c r="U852" s="103"/>
      <c r="V852" s="103"/>
      <c r="W852" s="103"/>
      <c r="X852" s="103"/>
      <c r="AA852" s="6"/>
    </row>
    <row r="853" spans="1:27" s="9" customFormat="1" x14ac:dyDescent="0.3">
      <c r="A853" s="8">
        <v>852</v>
      </c>
      <c r="B853" s="9">
        <v>200901393</v>
      </c>
      <c r="C853" s="9" t="s">
        <v>3134</v>
      </c>
      <c r="D853" s="9" t="s">
        <v>3135</v>
      </c>
      <c r="E853" s="9">
        <v>130</v>
      </c>
      <c r="F853" s="9" t="s">
        <v>36</v>
      </c>
      <c r="G853" s="6">
        <v>38669</v>
      </c>
      <c r="H853" s="9" t="s">
        <v>3008</v>
      </c>
      <c r="I853" s="9" t="s">
        <v>16</v>
      </c>
      <c r="J853" s="6">
        <v>42587.494370567132</v>
      </c>
      <c r="K853" s="6">
        <v>42587.494370567132</v>
      </c>
      <c r="L853" s="43">
        <v>2073</v>
      </c>
      <c r="M853" s="41"/>
      <c r="N853" s="42"/>
      <c r="O853" s="1"/>
      <c r="P853" s="1"/>
      <c r="Q853" s="1"/>
      <c r="R853" s="1"/>
      <c r="S853" s="1"/>
      <c r="T853" s="102"/>
      <c r="U853" s="103"/>
      <c r="V853" s="103"/>
      <c r="W853" s="103"/>
      <c r="X853" s="103"/>
      <c r="AA853" s="6"/>
    </row>
    <row r="854" spans="1:27" s="9" customFormat="1" x14ac:dyDescent="0.3">
      <c r="A854" s="8">
        <v>853</v>
      </c>
      <c r="B854" s="9">
        <v>200901460</v>
      </c>
      <c r="C854" s="9" t="s">
        <v>3136</v>
      </c>
      <c r="D854" s="9" t="s">
        <v>452</v>
      </c>
      <c r="E854" s="9">
        <v>125</v>
      </c>
      <c r="F854" s="9" t="s">
        <v>618</v>
      </c>
      <c r="G854" s="6">
        <v>36867</v>
      </c>
      <c r="H854" s="9" t="s">
        <v>3010</v>
      </c>
      <c r="I854" s="9" t="s">
        <v>10</v>
      </c>
      <c r="J854" s="6">
        <v>42371.766115162034</v>
      </c>
      <c r="K854" s="6">
        <v>42371.766115162034</v>
      </c>
      <c r="L854" s="43">
        <v>2001</v>
      </c>
      <c r="M854" s="41"/>
      <c r="N854" s="42" t="s">
        <v>3133</v>
      </c>
      <c r="O854" s="1">
        <v>16</v>
      </c>
      <c r="P854" s="1"/>
      <c r="Q854" s="1"/>
      <c r="R854" s="1"/>
      <c r="S854" s="1"/>
      <c r="T854" s="111">
        <v>1601</v>
      </c>
      <c r="U854" s="103"/>
      <c r="V854" s="103"/>
      <c r="W854" s="103"/>
      <c r="X854" s="103"/>
      <c r="AA854" s="6"/>
    </row>
    <row r="855" spans="1:27" s="12" customFormat="1" x14ac:dyDescent="0.3">
      <c r="A855" s="11">
        <v>854</v>
      </c>
      <c r="B855" s="12">
        <v>201000016</v>
      </c>
      <c r="C855" s="12" t="s">
        <v>3137</v>
      </c>
      <c r="D855" s="12" t="s">
        <v>3138</v>
      </c>
      <c r="E855" s="12">
        <v>125</v>
      </c>
      <c r="F855" s="12" t="s">
        <v>618</v>
      </c>
      <c r="G855" s="13">
        <v>40122</v>
      </c>
      <c r="H855" s="12" t="s">
        <v>3008</v>
      </c>
      <c r="I855" s="12" t="s">
        <v>16</v>
      </c>
      <c r="J855" s="13">
        <v>42423.551616006946</v>
      </c>
      <c r="K855" s="13">
        <v>42423.551616006946</v>
      </c>
      <c r="L855" s="46" t="s">
        <v>3076</v>
      </c>
      <c r="M855" s="49"/>
      <c r="N855" s="50"/>
      <c r="O855" s="14"/>
      <c r="P855" s="14"/>
      <c r="Q855" s="14"/>
      <c r="R855" s="14"/>
      <c r="S855" s="14"/>
      <c r="T855" s="100"/>
      <c r="U855" s="101"/>
      <c r="V855" s="101"/>
      <c r="W855" s="101"/>
      <c r="X855" s="101"/>
      <c r="AA855" s="13"/>
    </row>
    <row r="856" spans="1:27" s="9" customFormat="1" x14ac:dyDescent="0.3">
      <c r="A856" s="8">
        <v>855</v>
      </c>
      <c r="B856" s="9">
        <v>201000039</v>
      </c>
      <c r="C856" s="9" t="s">
        <v>3139</v>
      </c>
      <c r="D856" s="9" t="s">
        <v>1774</v>
      </c>
      <c r="E856" s="9">
        <v>131</v>
      </c>
      <c r="F856" s="9" t="s">
        <v>24</v>
      </c>
      <c r="G856" s="6">
        <v>40111</v>
      </c>
      <c r="H856" s="9" t="s">
        <v>3008</v>
      </c>
      <c r="I856" s="9" t="s">
        <v>16</v>
      </c>
      <c r="J856" s="6">
        <v>42437.536447071761</v>
      </c>
      <c r="K856" s="6">
        <v>42437.536447071761</v>
      </c>
      <c r="L856" s="43">
        <v>2121</v>
      </c>
      <c r="M856" s="41" t="s">
        <v>3140</v>
      </c>
      <c r="N856" s="42" t="s">
        <v>3059</v>
      </c>
      <c r="O856" s="1">
        <v>23</v>
      </c>
      <c r="P856" s="1"/>
      <c r="Q856" s="1"/>
      <c r="R856" s="1"/>
      <c r="S856" s="1"/>
      <c r="T856" s="102">
        <v>23</v>
      </c>
      <c r="U856" s="103"/>
      <c r="V856" s="103"/>
      <c r="W856" s="103"/>
      <c r="X856" s="103"/>
      <c r="AA856" s="6"/>
    </row>
    <row r="857" spans="1:27" s="9" customFormat="1" x14ac:dyDescent="0.3">
      <c r="A857" s="8">
        <v>856</v>
      </c>
      <c r="B857" s="9">
        <v>201000129</v>
      </c>
      <c r="C857" s="9" t="s">
        <v>3141</v>
      </c>
      <c r="D857" s="9" t="s">
        <v>3142</v>
      </c>
      <c r="E857" s="9">
        <v>598</v>
      </c>
      <c r="F857" s="9" t="s">
        <v>8</v>
      </c>
      <c r="G857" s="6">
        <v>37385</v>
      </c>
      <c r="H857" s="9" t="s">
        <v>3008</v>
      </c>
      <c r="I857" s="9" t="s">
        <v>16</v>
      </c>
      <c r="J857" s="6">
        <v>42527.799580324077</v>
      </c>
      <c r="K857" s="6">
        <v>42527.799580324077</v>
      </c>
      <c r="L857" s="43">
        <v>2043</v>
      </c>
      <c r="M857" s="41"/>
      <c r="N857" s="42" t="s">
        <v>3143</v>
      </c>
      <c r="O857" s="1">
        <v>1</v>
      </c>
      <c r="P857" s="1"/>
      <c r="Q857" s="1"/>
      <c r="R857" s="1"/>
      <c r="S857" s="1"/>
      <c r="T857" s="102">
        <v>1</v>
      </c>
      <c r="U857" s="103"/>
      <c r="V857" s="103"/>
      <c r="W857" s="103"/>
      <c r="X857" s="103"/>
      <c r="AA857" s="6"/>
    </row>
    <row r="858" spans="1:27" s="12" customFormat="1" ht="11.25" customHeight="1" x14ac:dyDescent="0.3">
      <c r="A858" s="11">
        <v>857</v>
      </c>
      <c r="B858" s="12">
        <v>201000151</v>
      </c>
      <c r="C858" s="12" t="s">
        <v>3144</v>
      </c>
      <c r="D858" s="12" t="s">
        <v>3145</v>
      </c>
      <c r="E858" s="12">
        <v>201</v>
      </c>
      <c r="F858" s="12" t="s">
        <v>20</v>
      </c>
      <c r="G858" s="13">
        <v>40100</v>
      </c>
      <c r="H858" s="12" t="s">
        <v>3008</v>
      </c>
      <c r="I858" s="12" t="s">
        <v>16</v>
      </c>
      <c r="J858" s="13">
        <v>42645.477908761575</v>
      </c>
      <c r="K858" s="13">
        <v>42645.477908761575</v>
      </c>
      <c r="L858" s="46" t="s">
        <v>3084</v>
      </c>
      <c r="M858" s="49"/>
      <c r="N858" s="50"/>
      <c r="O858" s="14"/>
      <c r="P858" s="14"/>
      <c r="Q858" s="14"/>
      <c r="R858" s="14"/>
      <c r="S858" s="14"/>
      <c r="T858" s="100"/>
      <c r="U858" s="101"/>
      <c r="V858" s="101"/>
      <c r="W858" s="101"/>
      <c r="X858" s="101"/>
      <c r="AA858" s="13"/>
    </row>
    <row r="859" spans="1:27" s="9" customFormat="1" x14ac:dyDescent="0.3">
      <c r="A859" s="8">
        <v>858</v>
      </c>
      <c r="B859" s="9">
        <v>201000175</v>
      </c>
      <c r="C859" s="9" t="s">
        <v>3146</v>
      </c>
      <c r="D859" s="9" t="s">
        <v>3147</v>
      </c>
      <c r="E859" s="9">
        <v>125</v>
      </c>
      <c r="F859" s="9" t="s">
        <v>618</v>
      </c>
      <c r="G859" s="6">
        <v>40153</v>
      </c>
      <c r="H859" s="9" t="s">
        <v>3010</v>
      </c>
      <c r="I859" s="9" t="s">
        <v>10</v>
      </c>
      <c r="J859" s="6">
        <v>42618.533320138886</v>
      </c>
      <c r="K859" s="6">
        <v>42618.533320138886</v>
      </c>
      <c r="L859" s="43">
        <v>2101</v>
      </c>
      <c r="M859" s="41"/>
      <c r="N859" s="42" t="s">
        <v>3148</v>
      </c>
      <c r="O859" s="1">
        <v>28</v>
      </c>
      <c r="P859" s="1">
        <v>3</v>
      </c>
      <c r="Q859" s="1"/>
      <c r="R859" s="1"/>
      <c r="S859" s="1"/>
      <c r="T859" s="102">
        <v>28</v>
      </c>
      <c r="U859" s="103">
        <v>3</v>
      </c>
      <c r="V859" s="103"/>
      <c r="W859" s="103"/>
      <c r="X859" s="103"/>
      <c r="AA859" s="6"/>
    </row>
    <row r="860" spans="1:27" s="12" customFormat="1" x14ac:dyDescent="0.3">
      <c r="A860" s="11">
        <v>859</v>
      </c>
      <c r="B860" s="12">
        <v>201000195</v>
      </c>
      <c r="C860" s="12" t="s">
        <v>3149</v>
      </c>
      <c r="D860" s="12" t="s">
        <v>1011</v>
      </c>
      <c r="E860" s="12">
        <v>499</v>
      </c>
      <c r="F860" s="12" t="s">
        <v>40</v>
      </c>
      <c r="G860" s="13">
        <v>39052</v>
      </c>
      <c r="H860" s="12" t="s">
        <v>3010</v>
      </c>
      <c r="I860" s="12" t="s">
        <v>10</v>
      </c>
      <c r="J860" s="13">
        <v>42714.514727546295</v>
      </c>
      <c r="K860" s="13">
        <v>42714.514727546295</v>
      </c>
      <c r="L860" s="46" t="s">
        <v>3076</v>
      </c>
      <c r="M860" s="49"/>
      <c r="N860" s="50"/>
      <c r="O860" s="14"/>
      <c r="P860" s="14"/>
      <c r="Q860" s="14"/>
      <c r="R860" s="14"/>
      <c r="S860" s="14"/>
      <c r="T860" s="100"/>
      <c r="U860" s="101"/>
      <c r="V860" s="101"/>
      <c r="W860" s="101"/>
      <c r="X860" s="101"/>
      <c r="AA860" s="13"/>
    </row>
    <row r="861" spans="1:27" s="9" customFormat="1" x14ac:dyDescent="0.3">
      <c r="A861" s="8">
        <v>860</v>
      </c>
      <c r="B861" s="9">
        <v>201000199</v>
      </c>
      <c r="C861" s="9" t="s">
        <v>3150</v>
      </c>
      <c r="D861" s="9" t="s">
        <v>2389</v>
      </c>
      <c r="E861" s="9">
        <v>499</v>
      </c>
      <c r="F861" s="9" t="s">
        <v>40</v>
      </c>
      <c r="G861" s="6">
        <v>38944</v>
      </c>
      <c r="H861" s="9" t="s">
        <v>3005</v>
      </c>
      <c r="I861" s="9" t="s">
        <v>4</v>
      </c>
      <c r="J861" s="6">
        <v>42528.997531828703</v>
      </c>
      <c r="K861" s="6">
        <v>42528.997531828703</v>
      </c>
      <c r="L861" s="43">
        <v>2012</v>
      </c>
      <c r="M861" s="41"/>
      <c r="N861" s="42" t="s">
        <v>2975</v>
      </c>
      <c r="O861" s="1">
        <v>14</v>
      </c>
      <c r="P861" s="1"/>
      <c r="Q861" s="1"/>
      <c r="R861" s="1"/>
      <c r="S861" s="1"/>
      <c r="T861" s="102">
        <v>14</v>
      </c>
      <c r="U861" s="103"/>
      <c r="V861" s="103"/>
      <c r="W861" s="103"/>
      <c r="X861" s="103"/>
      <c r="AA861" s="6"/>
    </row>
    <row r="862" spans="1:27" s="9" customFormat="1" x14ac:dyDescent="0.3">
      <c r="A862" s="8">
        <v>861</v>
      </c>
      <c r="B862" s="9">
        <v>201000234</v>
      </c>
      <c r="C862" s="9" t="s">
        <v>3039</v>
      </c>
      <c r="D862" s="9" t="s">
        <v>3151</v>
      </c>
      <c r="E862" s="9">
        <v>121</v>
      </c>
      <c r="F862" s="9" t="s">
        <v>3041</v>
      </c>
      <c r="G862" s="6">
        <v>36579</v>
      </c>
      <c r="H862" s="9" t="s">
        <v>3005</v>
      </c>
      <c r="I862" s="9" t="s">
        <v>4</v>
      </c>
      <c r="J862" s="6">
        <v>42421.718331215277</v>
      </c>
      <c r="K862" s="6">
        <v>42421.718331215277</v>
      </c>
      <c r="L862" s="43">
        <v>2045</v>
      </c>
      <c r="M862" s="41"/>
      <c r="N862" s="50" t="s">
        <v>3152</v>
      </c>
      <c r="O862" s="14">
        <v>11</v>
      </c>
      <c r="P862" s="14">
        <v>14</v>
      </c>
      <c r="Q862" s="14"/>
      <c r="R862" s="14"/>
      <c r="S862" s="14"/>
      <c r="T862" s="100">
        <v>11</v>
      </c>
      <c r="U862" s="101">
        <v>14</v>
      </c>
      <c r="V862" s="101"/>
      <c r="W862" s="101"/>
      <c r="X862" s="101"/>
      <c r="AA862" s="6"/>
    </row>
    <row r="863" spans="1:27" s="9" customFormat="1" x14ac:dyDescent="0.3">
      <c r="A863" s="8">
        <v>862</v>
      </c>
      <c r="B863" s="9">
        <v>201000345</v>
      </c>
      <c r="C863" s="9" t="s">
        <v>3153</v>
      </c>
      <c r="D863" s="9" t="s">
        <v>3154</v>
      </c>
      <c r="E863" s="9">
        <v>125</v>
      </c>
      <c r="F863" s="9" t="s">
        <v>618</v>
      </c>
      <c r="G863" s="6">
        <v>37196</v>
      </c>
      <c r="H863" s="9" t="s">
        <v>3008</v>
      </c>
      <c r="I863" s="9" t="s">
        <v>16</v>
      </c>
      <c r="J863" s="6">
        <v>42623.819552858797</v>
      </c>
      <c r="K863" s="6">
        <v>42623.819552858797</v>
      </c>
      <c r="L863" s="43">
        <v>2087</v>
      </c>
      <c r="M863" s="41" t="s">
        <v>3072</v>
      </c>
      <c r="N863" s="42" t="s">
        <v>3143</v>
      </c>
      <c r="O863" s="1">
        <v>1</v>
      </c>
      <c r="P863" s="1"/>
      <c r="Q863" s="1"/>
      <c r="R863" s="1"/>
      <c r="S863" s="1"/>
      <c r="T863" s="102">
        <v>1</v>
      </c>
      <c r="U863" s="103"/>
      <c r="V863" s="103"/>
      <c r="W863" s="103"/>
      <c r="X863" s="103"/>
      <c r="AA863" s="6"/>
    </row>
    <row r="864" spans="1:27" s="12" customFormat="1" x14ac:dyDescent="0.3">
      <c r="A864" s="11">
        <v>863</v>
      </c>
      <c r="B864" s="12">
        <v>201000380</v>
      </c>
      <c r="C864" s="12" t="s">
        <v>3155</v>
      </c>
      <c r="D864" s="12" t="s">
        <v>3156</v>
      </c>
      <c r="E864" s="12">
        <v>537</v>
      </c>
      <c r="F864" s="12" t="s">
        <v>2099</v>
      </c>
      <c r="G864" s="13">
        <v>39934</v>
      </c>
      <c r="H864" s="12" t="s">
        <v>3008</v>
      </c>
      <c r="I864" s="12" t="s">
        <v>16</v>
      </c>
      <c r="J864" s="13">
        <v>42439.644885104164</v>
      </c>
      <c r="K864" s="13">
        <v>42439.644885104164</v>
      </c>
      <c r="L864" s="46" t="s">
        <v>3076</v>
      </c>
      <c r="M864" s="49"/>
      <c r="N864" s="50"/>
      <c r="O864" s="14"/>
      <c r="P864" s="14"/>
      <c r="Q864" s="14"/>
      <c r="R864" s="14"/>
      <c r="S864" s="14"/>
      <c r="T864" s="100"/>
      <c r="U864" s="101"/>
      <c r="V864" s="101"/>
      <c r="W864" s="101"/>
      <c r="X864" s="101"/>
      <c r="AA864" s="13"/>
    </row>
    <row r="865" spans="1:29" s="9" customFormat="1" x14ac:dyDescent="0.3">
      <c r="A865" s="8">
        <v>864</v>
      </c>
      <c r="B865" s="9">
        <v>201000389</v>
      </c>
      <c r="C865" s="9" t="s">
        <v>3051</v>
      </c>
      <c r="D865" s="9" t="s">
        <v>1032</v>
      </c>
      <c r="E865" s="9">
        <v>125</v>
      </c>
      <c r="F865" s="9" t="s">
        <v>618</v>
      </c>
      <c r="G865" s="6">
        <v>37338</v>
      </c>
      <c r="H865" s="9" t="s">
        <v>3010</v>
      </c>
      <c r="I865" s="9" t="s">
        <v>10</v>
      </c>
      <c r="J865" s="6">
        <v>42554.810278240744</v>
      </c>
      <c r="K865" s="6">
        <v>42554.810278240744</v>
      </c>
      <c r="L865" s="43">
        <v>2087</v>
      </c>
      <c r="M865" s="41" t="s">
        <v>3157</v>
      </c>
      <c r="N865" s="42"/>
      <c r="O865" s="1"/>
      <c r="P865" s="1"/>
      <c r="Q865" s="1"/>
      <c r="R865" s="1"/>
      <c r="S865" s="1"/>
      <c r="T865" s="102"/>
      <c r="U865" s="103"/>
      <c r="V865" s="103"/>
      <c r="W865" s="103"/>
      <c r="X865" s="103"/>
      <c r="AA865" s="6"/>
    </row>
    <row r="866" spans="1:29" s="12" customFormat="1" x14ac:dyDescent="0.3">
      <c r="A866" s="11">
        <v>865</v>
      </c>
      <c r="B866" s="12">
        <v>201000436</v>
      </c>
      <c r="C866" s="12" t="s">
        <v>3158</v>
      </c>
      <c r="D866" s="12" t="s">
        <v>3159</v>
      </c>
      <c r="E866" s="12">
        <v>130</v>
      </c>
      <c r="F866" s="12" t="s">
        <v>36</v>
      </c>
      <c r="G866" s="13">
        <v>38054</v>
      </c>
      <c r="H866" s="12" t="s">
        <v>3008</v>
      </c>
      <c r="I866" s="12" t="s">
        <v>16</v>
      </c>
      <c r="J866" s="13">
        <v>42563.527900266206</v>
      </c>
      <c r="K866" s="13">
        <v>42563.527900266206</v>
      </c>
      <c r="L866" s="46" t="s">
        <v>3076</v>
      </c>
      <c r="M866" s="49"/>
      <c r="N866" s="50"/>
      <c r="O866" s="14"/>
      <c r="P866" s="14"/>
      <c r="Q866" s="14"/>
      <c r="R866" s="14"/>
      <c r="S866" s="14"/>
      <c r="T866" s="100"/>
      <c r="U866" s="101"/>
      <c r="V866" s="101"/>
      <c r="W866" s="101"/>
      <c r="X866" s="101"/>
      <c r="AA866" s="13"/>
    </row>
    <row r="867" spans="1:29" s="9" customFormat="1" x14ac:dyDescent="0.3">
      <c r="A867" s="8">
        <v>866</v>
      </c>
      <c r="B867" s="9">
        <v>201000461</v>
      </c>
      <c r="C867" s="9" t="s">
        <v>3160</v>
      </c>
      <c r="D867" s="9" t="s">
        <v>3161</v>
      </c>
      <c r="E867" s="9">
        <v>91</v>
      </c>
      <c r="F867" s="9" t="s">
        <v>636</v>
      </c>
      <c r="G867" s="6">
        <v>38811</v>
      </c>
      <c r="H867" s="9" t="s">
        <v>3005</v>
      </c>
      <c r="I867" s="9" t="s">
        <v>4</v>
      </c>
      <c r="J867" s="6">
        <v>42686.507817905091</v>
      </c>
      <c r="K867" s="6">
        <v>42686.507817905091</v>
      </c>
      <c r="L867" s="43">
        <v>2087</v>
      </c>
      <c r="M867" s="41"/>
      <c r="N867" s="42" t="s">
        <v>3162</v>
      </c>
      <c r="O867" s="1">
        <v>42</v>
      </c>
      <c r="P867" s="1">
        <v>28</v>
      </c>
      <c r="Q867" s="1"/>
      <c r="R867" s="1"/>
      <c r="S867" s="1"/>
      <c r="T867" s="102">
        <v>42</v>
      </c>
      <c r="U867" s="103">
        <v>28</v>
      </c>
      <c r="V867" s="103"/>
      <c r="W867" s="103"/>
      <c r="X867" s="103"/>
      <c r="AA867" s="6"/>
    </row>
    <row r="868" spans="1:29" s="12" customFormat="1" x14ac:dyDescent="0.3">
      <c r="A868" s="11">
        <v>867</v>
      </c>
      <c r="B868" s="12">
        <v>201000557</v>
      </c>
      <c r="C868" s="12" t="s">
        <v>605</v>
      </c>
      <c r="D868" s="12" t="s">
        <v>412</v>
      </c>
      <c r="E868" s="12">
        <v>598</v>
      </c>
      <c r="F868" s="12" t="s">
        <v>8</v>
      </c>
      <c r="G868" s="13">
        <v>39554</v>
      </c>
      <c r="H868" s="12" t="s">
        <v>3008</v>
      </c>
      <c r="I868" s="12" t="s">
        <v>16</v>
      </c>
      <c r="J868" s="13">
        <v>42383.465326967591</v>
      </c>
      <c r="K868" s="13">
        <v>42383.465326967591</v>
      </c>
      <c r="L868" s="46" t="s">
        <v>3076</v>
      </c>
      <c r="M868" s="49"/>
      <c r="N868" s="50"/>
      <c r="O868" s="14"/>
      <c r="P868" s="14"/>
      <c r="Q868" s="14"/>
      <c r="R868" s="14"/>
      <c r="S868" s="14"/>
      <c r="T868" s="100"/>
      <c r="U868" s="101"/>
      <c r="V868" s="101"/>
      <c r="W868" s="101"/>
      <c r="X868" s="101"/>
      <c r="AA868" s="13"/>
    </row>
    <row r="869" spans="1:29" s="9" customFormat="1" x14ac:dyDescent="0.3">
      <c r="A869" s="8">
        <v>868</v>
      </c>
      <c r="B869" s="9">
        <v>201000564</v>
      </c>
      <c r="C869" s="9" t="s">
        <v>904</v>
      </c>
      <c r="D869" s="9" t="s">
        <v>3163</v>
      </c>
      <c r="E869" s="9">
        <v>598</v>
      </c>
      <c r="F869" s="9" t="s">
        <v>8</v>
      </c>
      <c r="G869" s="6" t="s">
        <v>51</v>
      </c>
      <c r="H869" s="9" t="s">
        <v>3008</v>
      </c>
      <c r="I869" s="9" t="s">
        <v>16</v>
      </c>
      <c r="J869" s="6">
        <v>42523.492828784721</v>
      </c>
      <c r="K869" s="6">
        <v>42523.492828784721</v>
      </c>
      <c r="L869" s="43">
        <v>2170</v>
      </c>
      <c r="M869" s="41"/>
      <c r="N869" s="42" t="s">
        <v>3164</v>
      </c>
      <c r="O869" s="1">
        <v>110</v>
      </c>
      <c r="P869" s="1">
        <v>21</v>
      </c>
      <c r="Q869" s="1"/>
      <c r="R869" s="1"/>
      <c r="S869" s="1"/>
      <c r="T869" s="111">
        <v>0</v>
      </c>
      <c r="U869" s="103">
        <v>21</v>
      </c>
      <c r="V869" s="103"/>
      <c r="W869" s="103"/>
      <c r="X869" s="103"/>
      <c r="AA869" s="6"/>
    </row>
    <row r="870" spans="1:29" s="9" customFormat="1" x14ac:dyDescent="0.3">
      <c r="A870" s="8">
        <v>869</v>
      </c>
      <c r="B870" s="9">
        <v>201000649</v>
      </c>
      <c r="C870" s="9" t="s">
        <v>3165</v>
      </c>
      <c r="D870" s="9" t="s">
        <v>3166</v>
      </c>
      <c r="E870" s="9">
        <v>130</v>
      </c>
      <c r="F870" s="9" t="s">
        <v>36</v>
      </c>
      <c r="G870" s="6">
        <v>37379</v>
      </c>
      <c r="H870" s="9" t="s">
        <v>3016</v>
      </c>
      <c r="I870" s="9" t="s">
        <v>53</v>
      </c>
      <c r="J870" s="6">
        <v>42523.506927696762</v>
      </c>
      <c r="K870" s="6">
        <v>42523.506927696762</v>
      </c>
      <c r="L870" s="43">
        <v>2012</v>
      </c>
      <c r="M870" s="41" t="s">
        <v>2807</v>
      </c>
      <c r="N870" s="42" t="s">
        <v>2975</v>
      </c>
      <c r="O870" s="1">
        <v>14</v>
      </c>
      <c r="P870" s="1"/>
      <c r="Q870" s="1"/>
      <c r="R870" s="1"/>
      <c r="S870" s="1"/>
      <c r="T870" s="102">
        <v>14</v>
      </c>
      <c r="U870" s="103"/>
      <c r="V870" s="103"/>
      <c r="W870" s="103"/>
      <c r="X870" s="103"/>
      <c r="AA870" s="6"/>
    </row>
    <row r="871" spans="1:29" s="9" customFormat="1" x14ac:dyDescent="0.3">
      <c r="A871" s="8">
        <v>870</v>
      </c>
      <c r="B871" s="9">
        <v>201000674</v>
      </c>
      <c r="C871" s="9" t="s">
        <v>892</v>
      </c>
      <c r="D871" s="9" t="s">
        <v>3167</v>
      </c>
      <c r="E871" s="9">
        <v>91</v>
      </c>
      <c r="F871" s="9" t="s">
        <v>636</v>
      </c>
      <c r="G871" s="6">
        <v>38718</v>
      </c>
      <c r="H871" s="9" t="s">
        <v>3010</v>
      </c>
      <c r="I871" s="9" t="s">
        <v>10</v>
      </c>
      <c r="J871" s="6">
        <v>42374.795584340274</v>
      </c>
      <c r="K871" s="6">
        <v>42374.795584340274</v>
      </c>
      <c r="L871" s="43">
        <v>2070</v>
      </c>
      <c r="M871" s="41" t="s">
        <v>3168</v>
      </c>
      <c r="N871" s="42" t="s">
        <v>3169</v>
      </c>
      <c r="O871" s="1">
        <v>2</v>
      </c>
      <c r="P871" s="1"/>
      <c r="Q871" s="1"/>
      <c r="R871" s="1"/>
      <c r="S871" s="1"/>
      <c r="T871" s="102">
        <v>2</v>
      </c>
      <c r="U871" s="103"/>
      <c r="V871" s="103"/>
      <c r="W871" s="103"/>
      <c r="X871" s="103"/>
      <c r="AA871" s="6"/>
    </row>
    <row r="872" spans="1:29" ht="12" thickBot="1" x14ac:dyDescent="0.35">
      <c r="A872" s="24">
        <v>871</v>
      </c>
      <c r="B872" s="25">
        <v>201000694</v>
      </c>
      <c r="C872" s="25" t="s">
        <v>3170</v>
      </c>
      <c r="D872" s="25" t="s">
        <v>3171</v>
      </c>
      <c r="E872" s="25">
        <v>125</v>
      </c>
      <c r="F872" s="25" t="s">
        <v>618</v>
      </c>
      <c r="G872" s="26">
        <v>37387</v>
      </c>
      <c r="H872" s="25" t="s">
        <v>3010</v>
      </c>
      <c r="I872" s="25" t="s">
        <v>10</v>
      </c>
      <c r="J872" s="26">
        <v>42443.943436423608</v>
      </c>
      <c r="K872" s="26">
        <v>42443.943436423608</v>
      </c>
      <c r="L872" s="58">
        <v>2061</v>
      </c>
      <c r="M872" s="59"/>
      <c r="N872" s="60" t="s">
        <v>3172</v>
      </c>
      <c r="O872" s="94">
        <v>22115</v>
      </c>
      <c r="P872" s="94"/>
      <c r="Q872" s="94"/>
      <c r="R872" s="94"/>
      <c r="S872" s="94"/>
      <c r="T872" s="111">
        <v>221</v>
      </c>
      <c r="U872" s="106"/>
      <c r="V872" s="106"/>
      <c r="W872" s="106"/>
      <c r="X872" s="106"/>
      <c r="Y872" s="26">
        <v>42443.928344363427</v>
      </c>
      <c r="Z872" s="25" t="s">
        <v>3173</v>
      </c>
      <c r="AA872" s="25"/>
      <c r="AB872" s="25"/>
      <c r="AC872" s="25"/>
    </row>
    <row r="873" spans="1:29" s="89" customFormat="1" ht="12" thickTop="1" x14ac:dyDescent="0.3">
      <c r="A873" s="82">
        <v>872</v>
      </c>
      <c r="B873" s="83">
        <v>201000739</v>
      </c>
      <c r="C873" s="83" t="s">
        <v>3146</v>
      </c>
      <c r="D873" s="83" t="s">
        <v>1378</v>
      </c>
      <c r="E873" s="83">
        <v>125</v>
      </c>
      <c r="F873" s="83" t="s">
        <v>618</v>
      </c>
      <c r="G873" s="84">
        <v>40254</v>
      </c>
      <c r="H873" s="83" t="s">
        <v>3008</v>
      </c>
      <c r="I873" s="83" t="s">
        <v>16</v>
      </c>
      <c r="J873" s="84">
        <v>42602.631552858795</v>
      </c>
      <c r="K873" s="84">
        <v>42602.631552858795</v>
      </c>
      <c r="L873" s="85" t="s">
        <v>3174</v>
      </c>
      <c r="M873" s="83"/>
      <c r="N873" s="86"/>
      <c r="O873" s="95"/>
      <c r="P873" s="95"/>
      <c r="Q873" s="95"/>
      <c r="R873" s="95"/>
      <c r="S873" s="95"/>
      <c r="T873" s="107"/>
      <c r="U873" s="108"/>
      <c r="V873" s="108"/>
      <c r="W873" s="108"/>
      <c r="X873" s="108"/>
      <c r="Y873" s="87">
        <v>42602.627722650461</v>
      </c>
      <c r="Z873" s="88" t="s">
        <v>3175</v>
      </c>
      <c r="AA873" s="84"/>
      <c r="AB873" s="83"/>
      <c r="AC873" s="83"/>
    </row>
    <row r="874" spans="1:29" x14ac:dyDescent="0.3">
      <c r="A874" s="24">
        <v>873</v>
      </c>
      <c r="B874" s="25">
        <v>201000768</v>
      </c>
      <c r="C874" s="25" t="s">
        <v>3176</v>
      </c>
      <c r="D874" s="25" t="s">
        <v>3177</v>
      </c>
      <c r="E874" s="25">
        <v>125</v>
      </c>
      <c r="F874" s="25" t="s">
        <v>618</v>
      </c>
      <c r="G874" s="26">
        <v>38203</v>
      </c>
      <c r="H874" s="25" t="s">
        <v>3008</v>
      </c>
      <c r="I874" s="25" t="s">
        <v>16</v>
      </c>
      <c r="J874" s="26">
        <v>42464.533411689816</v>
      </c>
      <c r="K874" s="26">
        <v>42464.533411689816</v>
      </c>
      <c r="L874" s="58">
        <v>2082</v>
      </c>
      <c r="M874" s="59" t="s">
        <v>3178</v>
      </c>
      <c r="N874" s="60" t="s">
        <v>3179</v>
      </c>
      <c r="O874" s="94">
        <v>21</v>
      </c>
      <c r="P874" s="94">
        <v>1</v>
      </c>
      <c r="Q874" s="94"/>
      <c r="R874" s="94"/>
      <c r="S874" s="94"/>
      <c r="T874" s="105">
        <v>21</v>
      </c>
      <c r="U874" s="106">
        <v>1</v>
      </c>
      <c r="V874" s="106"/>
      <c r="W874" s="106"/>
      <c r="X874" s="106"/>
      <c r="Y874" s="26">
        <v>42464.609137615742</v>
      </c>
      <c r="Z874" s="25" t="s">
        <v>3180</v>
      </c>
      <c r="AA874" s="25"/>
      <c r="AB874" s="25"/>
      <c r="AC874" s="25"/>
    </row>
    <row r="875" spans="1:29" x14ac:dyDescent="0.3">
      <c r="A875" s="27">
        <v>874</v>
      </c>
      <c r="B875" s="28">
        <v>201000796</v>
      </c>
      <c r="C875" s="28" t="s">
        <v>3181</v>
      </c>
      <c r="D875" s="28" t="s">
        <v>3182</v>
      </c>
      <c r="E875" s="28">
        <v>126</v>
      </c>
      <c r="F875" s="28" t="s">
        <v>64</v>
      </c>
      <c r="G875" s="29">
        <v>38769</v>
      </c>
      <c r="H875" s="28" t="s">
        <v>3008</v>
      </c>
      <c r="I875" s="28" t="s">
        <v>16</v>
      </c>
      <c r="J875" s="29">
        <v>42704.653997881942</v>
      </c>
      <c r="K875" s="29">
        <v>42704.653997881942</v>
      </c>
      <c r="L875" s="61" t="s">
        <v>3183</v>
      </c>
      <c r="M875" s="62"/>
      <c r="N875" s="63" t="s">
        <v>3184</v>
      </c>
      <c r="O875" s="96">
        <v>43</v>
      </c>
      <c r="P875" s="96"/>
      <c r="Q875" s="96"/>
      <c r="R875" s="96"/>
      <c r="S875" s="96"/>
      <c r="T875" s="111">
        <v>29</v>
      </c>
      <c r="U875" s="110"/>
      <c r="V875" s="110"/>
      <c r="W875" s="110"/>
      <c r="X875" s="110"/>
      <c r="Y875" s="26">
        <v>42704.653997881942</v>
      </c>
      <c r="Z875" s="25" t="s">
        <v>3185</v>
      </c>
      <c r="AA875" s="29"/>
      <c r="AB875" s="28"/>
      <c r="AC875" s="28"/>
    </row>
    <row r="876" spans="1:29" x14ac:dyDescent="0.3">
      <c r="A876" s="27">
        <v>875</v>
      </c>
      <c r="B876" s="28">
        <v>201000812</v>
      </c>
      <c r="C876" s="28" t="s">
        <v>2332</v>
      </c>
      <c r="D876" s="28" t="s">
        <v>3186</v>
      </c>
      <c r="E876" s="28">
        <v>125</v>
      </c>
      <c r="F876" s="28" t="s">
        <v>618</v>
      </c>
      <c r="G876" s="29">
        <v>38864</v>
      </c>
      <c r="H876" s="28" t="s">
        <v>3010</v>
      </c>
      <c r="I876" s="28" t="s">
        <v>10</v>
      </c>
      <c r="J876" s="29">
        <v>42372.527057604166</v>
      </c>
      <c r="K876" s="29">
        <v>42372.527057604166</v>
      </c>
      <c r="L876" s="61" t="s">
        <v>3187</v>
      </c>
      <c r="M876" s="62"/>
      <c r="N876" s="63"/>
      <c r="O876" s="96"/>
      <c r="P876" s="96"/>
      <c r="Q876" s="96"/>
      <c r="R876" s="96"/>
      <c r="S876" s="96"/>
      <c r="T876" s="109"/>
      <c r="U876" s="110"/>
      <c r="V876" s="110"/>
      <c r="W876" s="110"/>
      <c r="X876" s="110"/>
      <c r="Y876" s="26">
        <v>42372.286428240739</v>
      </c>
      <c r="Z876" s="25" t="s">
        <v>3188</v>
      </c>
      <c r="AA876" s="29"/>
      <c r="AB876" s="28"/>
      <c r="AC876" s="28"/>
    </row>
    <row r="877" spans="1:29" x14ac:dyDescent="0.3">
      <c r="A877" s="24">
        <v>876</v>
      </c>
      <c r="B877" s="25">
        <v>201000870</v>
      </c>
      <c r="C877" s="25" t="s">
        <v>3189</v>
      </c>
      <c r="D877" s="25" t="s">
        <v>3190</v>
      </c>
      <c r="E877" s="25">
        <v>128</v>
      </c>
      <c r="F877" s="25" t="s">
        <v>242</v>
      </c>
      <c r="G877" s="26">
        <v>38144</v>
      </c>
      <c r="H877" s="25" t="s">
        <v>3008</v>
      </c>
      <c r="I877" s="25" t="s">
        <v>16</v>
      </c>
      <c r="J877" s="26">
        <v>42448.538993136572</v>
      </c>
      <c r="K877" s="26">
        <v>42448.538993136572</v>
      </c>
      <c r="L877" s="58">
        <v>2082</v>
      </c>
      <c r="M877" s="59" t="s">
        <v>3191</v>
      </c>
      <c r="N877" s="60"/>
      <c r="O877" s="94"/>
      <c r="P877" s="94"/>
      <c r="Q877" s="94"/>
      <c r="R877" s="94"/>
      <c r="S877" s="94"/>
      <c r="T877" s="105"/>
      <c r="U877" s="106"/>
      <c r="V877" s="106"/>
      <c r="W877" s="106"/>
      <c r="X877" s="106"/>
      <c r="Y877" s="26">
        <v>42448.53406716435</v>
      </c>
      <c r="Z877" s="25" t="s">
        <v>3192</v>
      </c>
      <c r="AA877" s="25"/>
      <c r="AB877" s="25"/>
      <c r="AC877" s="25"/>
    </row>
    <row r="878" spans="1:29" x14ac:dyDescent="0.3">
      <c r="A878" s="27">
        <v>877</v>
      </c>
      <c r="B878" s="28">
        <v>201001008</v>
      </c>
      <c r="C878" s="28" t="s">
        <v>3189</v>
      </c>
      <c r="D878" s="28" t="s">
        <v>146</v>
      </c>
      <c r="E878" s="28">
        <v>128</v>
      </c>
      <c r="F878" s="28" t="s">
        <v>242</v>
      </c>
      <c r="G878" s="29">
        <v>37800</v>
      </c>
      <c r="H878" s="28" t="s">
        <v>3010</v>
      </c>
      <c r="I878" s="28" t="s">
        <v>10</v>
      </c>
      <c r="J878" s="29">
        <v>42393.735592326389</v>
      </c>
      <c r="K878" s="29">
        <v>42393.735592326389</v>
      </c>
      <c r="L878" s="61" t="s">
        <v>3193</v>
      </c>
      <c r="M878" s="62" t="s">
        <v>3194</v>
      </c>
      <c r="N878" s="63" t="s">
        <v>3195</v>
      </c>
      <c r="O878" s="96">
        <v>5</v>
      </c>
      <c r="P878" s="96"/>
      <c r="Q878" s="96"/>
      <c r="R878" s="96"/>
      <c r="S878" s="96"/>
      <c r="T878" s="109">
        <v>5</v>
      </c>
      <c r="U878" s="110"/>
      <c r="V878" s="110"/>
      <c r="W878" s="110"/>
      <c r="X878" s="110"/>
      <c r="Y878" s="26">
        <v>42393.669945949077</v>
      </c>
      <c r="Z878" s="25" t="s">
        <v>3196</v>
      </c>
      <c r="AA878" s="29"/>
      <c r="AB878" s="28"/>
      <c r="AC878" s="28"/>
    </row>
    <row r="879" spans="1:29" x14ac:dyDescent="0.3">
      <c r="A879" s="24">
        <v>878</v>
      </c>
      <c r="B879" s="25">
        <v>201001063</v>
      </c>
      <c r="C879" s="25" t="s">
        <v>3197</v>
      </c>
      <c r="D879" s="25" t="s">
        <v>2265</v>
      </c>
      <c r="E879" s="25">
        <v>598</v>
      </c>
      <c r="F879" s="25" t="s">
        <v>8</v>
      </c>
      <c r="G879" s="26">
        <v>38836</v>
      </c>
      <c r="H879" s="25" t="s">
        <v>3016</v>
      </c>
      <c r="I879" s="25" t="s">
        <v>53</v>
      </c>
      <c r="J879" s="26">
        <v>42456.515161689815</v>
      </c>
      <c r="K879" s="26">
        <v>42456.515161689815</v>
      </c>
      <c r="L879" s="58">
        <v>2039</v>
      </c>
      <c r="M879" s="64" t="s">
        <v>3198</v>
      </c>
      <c r="N879" s="65" t="s">
        <v>3199</v>
      </c>
      <c r="O879" s="97">
        <v>21</v>
      </c>
      <c r="P879" s="97">
        <v>35</v>
      </c>
      <c r="Q879" s="97"/>
      <c r="R879" s="97"/>
      <c r="S879" s="97"/>
      <c r="T879" s="109">
        <v>21</v>
      </c>
      <c r="U879" s="110">
        <v>35</v>
      </c>
      <c r="V879" s="110"/>
      <c r="W879" s="110"/>
      <c r="X879" s="110"/>
      <c r="Y879" s="26">
        <v>42456.505904942132</v>
      </c>
      <c r="Z879" s="25" t="s">
        <v>3200</v>
      </c>
      <c r="AA879" s="25"/>
      <c r="AB879" s="25"/>
      <c r="AC879" s="25"/>
    </row>
    <row r="880" spans="1:29" x14ac:dyDescent="0.3">
      <c r="A880" s="27">
        <v>879</v>
      </c>
      <c r="B880" s="28">
        <v>201001097</v>
      </c>
      <c r="C880" s="28" t="s">
        <v>3201</v>
      </c>
      <c r="D880" s="28" t="s">
        <v>3202</v>
      </c>
      <c r="E880" s="28">
        <v>126</v>
      </c>
      <c r="F880" s="28" t="s">
        <v>64</v>
      </c>
      <c r="G880" s="29">
        <v>37448</v>
      </c>
      <c r="H880" s="28" t="s">
        <v>3010</v>
      </c>
      <c r="I880" s="28" t="s">
        <v>10</v>
      </c>
      <c r="J880" s="29">
        <v>42661.517901423613</v>
      </c>
      <c r="K880" s="29">
        <v>42661.517901423613</v>
      </c>
      <c r="L880" s="61" t="s">
        <v>3203</v>
      </c>
      <c r="M880" s="62"/>
      <c r="N880" s="63" t="s">
        <v>3204</v>
      </c>
      <c r="O880" s="96">
        <v>26</v>
      </c>
      <c r="P880" s="96">
        <v>22210</v>
      </c>
      <c r="Q880" s="96">
        <v>38</v>
      </c>
      <c r="R880" s="96"/>
      <c r="S880" s="96"/>
      <c r="T880" s="109">
        <v>26</v>
      </c>
      <c r="U880" s="112">
        <v>222</v>
      </c>
      <c r="V880" s="110">
        <v>38</v>
      </c>
      <c r="W880" s="110"/>
      <c r="X880" s="110"/>
      <c r="Y880" s="26">
        <v>42661.60701550926</v>
      </c>
      <c r="Z880" s="25" t="s">
        <v>3205</v>
      </c>
      <c r="AA880" s="29"/>
      <c r="AB880" s="28"/>
      <c r="AC880" s="28"/>
    </row>
    <row r="881" spans="1:29" x14ac:dyDescent="0.3">
      <c r="A881" s="27">
        <v>880</v>
      </c>
      <c r="B881" s="28">
        <v>201001107</v>
      </c>
      <c r="C881" s="28" t="s">
        <v>3206</v>
      </c>
      <c r="D881" s="28" t="s">
        <v>3207</v>
      </c>
      <c r="E881" s="28">
        <v>91</v>
      </c>
      <c r="F881" s="28" t="s">
        <v>636</v>
      </c>
      <c r="G881" s="29">
        <v>40114</v>
      </c>
      <c r="H881" s="28" t="s">
        <v>3010</v>
      </c>
      <c r="I881" s="28" t="s">
        <v>10</v>
      </c>
      <c r="J881" s="29">
        <v>42626.47584702546</v>
      </c>
      <c r="K881" s="29">
        <v>42626.47584702546</v>
      </c>
      <c r="L881" s="61" t="s">
        <v>3208</v>
      </c>
      <c r="M881" s="62"/>
      <c r="N881" s="63"/>
      <c r="O881" s="96"/>
      <c r="P881" s="96"/>
      <c r="Q881" s="96"/>
      <c r="R881" s="96"/>
      <c r="S881" s="96"/>
      <c r="T881" s="109"/>
      <c r="U881" s="110"/>
      <c r="V881" s="110"/>
      <c r="W881" s="110"/>
      <c r="X881" s="110"/>
      <c r="Y881" s="26">
        <v>42626.466591053242</v>
      </c>
      <c r="Z881" s="25" t="s">
        <v>3209</v>
      </c>
      <c r="AA881" s="29"/>
      <c r="AB881" s="28"/>
      <c r="AC881" s="28"/>
    </row>
    <row r="882" spans="1:29" x14ac:dyDescent="0.3">
      <c r="A882" s="27">
        <v>881</v>
      </c>
      <c r="B882" s="28">
        <v>201001119</v>
      </c>
      <c r="C882" s="28" t="s">
        <v>3210</v>
      </c>
      <c r="D882" s="28" t="s">
        <v>3211</v>
      </c>
      <c r="E882" s="28">
        <v>499</v>
      </c>
      <c r="F882" s="28" t="s">
        <v>40</v>
      </c>
      <c r="G882" s="29">
        <v>37794</v>
      </c>
      <c r="H882" s="28" t="s">
        <v>3010</v>
      </c>
      <c r="I882" s="28" t="s">
        <v>10</v>
      </c>
      <c r="J882" s="29">
        <v>42540.525444641207</v>
      </c>
      <c r="K882" s="29">
        <v>42540.525444641207</v>
      </c>
      <c r="L882" s="61" t="s">
        <v>3212</v>
      </c>
      <c r="M882" s="62"/>
      <c r="N882" s="63"/>
      <c r="O882" s="96"/>
      <c r="P882" s="96"/>
      <c r="Q882" s="96"/>
      <c r="R882" s="96"/>
      <c r="S882" s="96"/>
      <c r="T882" s="109"/>
      <c r="U882" s="110"/>
      <c r="V882" s="110"/>
      <c r="W882" s="110"/>
      <c r="X882" s="110"/>
      <c r="Y882" s="26">
        <v>42540.691473263891</v>
      </c>
      <c r="Z882" s="25" t="s">
        <v>3213</v>
      </c>
      <c r="AA882" s="29"/>
      <c r="AB882" s="28"/>
      <c r="AC882" s="28"/>
    </row>
    <row r="883" spans="1:29" x14ac:dyDescent="0.3">
      <c r="A883" s="24">
        <v>882</v>
      </c>
      <c r="B883" s="25">
        <v>201001203</v>
      </c>
      <c r="C883" s="25" t="s">
        <v>3214</v>
      </c>
      <c r="D883" s="25" t="s">
        <v>3215</v>
      </c>
      <c r="E883" s="25">
        <v>517</v>
      </c>
      <c r="F883" s="25" t="s">
        <v>3216</v>
      </c>
      <c r="G883" s="26">
        <v>40288</v>
      </c>
      <c r="H883" s="25" t="s">
        <v>3010</v>
      </c>
      <c r="I883" s="25" t="s">
        <v>10</v>
      </c>
      <c r="J883" s="26">
        <v>42396.553832789352</v>
      </c>
      <c r="K883" s="26">
        <v>42396.553832789352</v>
      </c>
      <c r="L883" s="58">
        <v>2087</v>
      </c>
      <c r="M883" s="59"/>
      <c r="N883" s="60"/>
      <c r="O883" s="94"/>
      <c r="P883" s="94"/>
      <c r="Q883" s="94"/>
      <c r="R883" s="94"/>
      <c r="S883" s="94"/>
      <c r="T883" s="105"/>
      <c r="U883" s="106"/>
      <c r="V883" s="106"/>
      <c r="W883" s="106"/>
      <c r="X883" s="106"/>
      <c r="Y883" s="26">
        <v>42396.553832789352</v>
      </c>
      <c r="Z883" s="25" t="s">
        <v>3217</v>
      </c>
      <c r="AA883" s="25"/>
      <c r="AB883" s="25"/>
      <c r="AC883" s="25"/>
    </row>
    <row r="884" spans="1:29" x14ac:dyDescent="0.3">
      <c r="A884" s="24">
        <v>883</v>
      </c>
      <c r="B884" s="25">
        <v>201001210</v>
      </c>
      <c r="C884" s="25" t="s">
        <v>3218</v>
      </c>
      <c r="D884" s="25" t="s">
        <v>1268</v>
      </c>
      <c r="E884" s="25">
        <v>501</v>
      </c>
      <c r="F884" s="25" t="s">
        <v>721</v>
      </c>
      <c r="G884" s="26">
        <v>39290</v>
      </c>
      <c r="H884" s="25" t="s">
        <v>3005</v>
      </c>
      <c r="I884" s="25" t="s">
        <v>4</v>
      </c>
      <c r="J884" s="26">
        <v>42424.54791828704</v>
      </c>
      <c r="K884" s="26">
        <v>42424.54791828704</v>
      </c>
      <c r="L884" s="58">
        <v>2087</v>
      </c>
      <c r="M884" s="59"/>
      <c r="N884" s="60" t="s">
        <v>3219</v>
      </c>
      <c r="O884" s="94">
        <v>27</v>
      </c>
      <c r="P884" s="94"/>
      <c r="Q884" s="94"/>
      <c r="R884" s="94"/>
      <c r="S884" s="94"/>
      <c r="T884" s="105">
        <v>27</v>
      </c>
      <c r="U884" s="106"/>
      <c r="V884" s="106"/>
      <c r="W884" s="106"/>
      <c r="X884" s="106"/>
      <c r="Y884" s="26">
        <v>42424.295044293984</v>
      </c>
      <c r="Z884" s="25" t="s">
        <v>3220</v>
      </c>
      <c r="AA884" s="25"/>
      <c r="AB884" s="25"/>
      <c r="AC884" s="30"/>
    </row>
    <row r="885" spans="1:29" x14ac:dyDescent="0.3">
      <c r="A885" s="27">
        <v>884</v>
      </c>
      <c r="B885" s="28">
        <v>201001246</v>
      </c>
      <c r="C885" s="28" t="s">
        <v>3221</v>
      </c>
      <c r="D885" s="28" t="s">
        <v>2688</v>
      </c>
      <c r="E885" s="28">
        <v>91</v>
      </c>
      <c r="F885" s="28" t="s">
        <v>636</v>
      </c>
      <c r="G885" s="29">
        <v>38201</v>
      </c>
      <c r="H885" s="28" t="s">
        <v>3010</v>
      </c>
      <c r="I885" s="28" t="s">
        <v>10</v>
      </c>
      <c r="J885" s="29">
        <v>42420.430541203707</v>
      </c>
      <c r="K885" s="29">
        <v>42420.430541203707</v>
      </c>
      <c r="L885" s="61" t="s">
        <v>3222</v>
      </c>
      <c r="M885" s="62"/>
      <c r="N885" s="63"/>
      <c r="O885" s="96"/>
      <c r="P885" s="96"/>
      <c r="Q885" s="96"/>
      <c r="R885" s="96"/>
      <c r="S885" s="96"/>
      <c r="T885" s="109"/>
      <c r="U885" s="110"/>
      <c r="V885" s="110"/>
      <c r="W885" s="110"/>
      <c r="X885" s="110"/>
      <c r="Y885" s="26">
        <v>42420.48462314815</v>
      </c>
      <c r="Z885" s="25" t="s">
        <v>3223</v>
      </c>
      <c r="AA885" s="29"/>
      <c r="AB885" s="28"/>
      <c r="AC885" s="28"/>
    </row>
    <row r="886" spans="1:29" x14ac:dyDescent="0.3">
      <c r="A886" s="24">
        <v>885</v>
      </c>
      <c r="B886" s="25">
        <v>201001300</v>
      </c>
      <c r="C886" s="25" t="s">
        <v>3224</v>
      </c>
      <c r="D886" s="25" t="s">
        <v>3225</v>
      </c>
      <c r="E886" s="25">
        <v>91</v>
      </c>
      <c r="F886" s="30" t="s">
        <v>636</v>
      </c>
      <c r="G886" s="26">
        <v>37756</v>
      </c>
      <c r="H886" s="25" t="s">
        <v>3010</v>
      </c>
      <c r="I886" s="25" t="s">
        <v>10</v>
      </c>
      <c r="J886" s="26">
        <v>42427.503887881947</v>
      </c>
      <c r="K886" s="26">
        <v>42427.503887881947</v>
      </c>
      <c r="L886" s="58">
        <v>2059</v>
      </c>
      <c r="M886" s="59"/>
      <c r="N886" s="60" t="s">
        <v>3226</v>
      </c>
      <c r="O886" s="94">
        <v>16</v>
      </c>
      <c r="P886" s="94"/>
      <c r="Q886" s="94"/>
      <c r="R886" s="94"/>
      <c r="S886" s="94"/>
      <c r="T886" s="105">
        <v>16</v>
      </c>
      <c r="U886" s="106"/>
      <c r="V886" s="106"/>
      <c r="W886" s="106"/>
      <c r="X886" s="106"/>
      <c r="Y886" s="26">
        <v>42427.496698379633</v>
      </c>
      <c r="Z886" s="25" t="s">
        <v>3227</v>
      </c>
      <c r="AA886" s="25"/>
      <c r="AB886" s="25"/>
      <c r="AC886" s="25"/>
    </row>
    <row r="887" spans="1:29" x14ac:dyDescent="0.3">
      <c r="A887" s="27">
        <v>886</v>
      </c>
      <c r="B887" s="28">
        <v>201001412</v>
      </c>
      <c r="C887" s="28" t="s">
        <v>904</v>
      </c>
      <c r="D887" s="28" t="s">
        <v>3228</v>
      </c>
      <c r="E887" s="28">
        <v>98</v>
      </c>
      <c r="F887" s="28" t="s">
        <v>2502</v>
      </c>
      <c r="G887" s="29">
        <v>36861</v>
      </c>
      <c r="H887" s="28" t="s">
        <v>3005</v>
      </c>
      <c r="I887" s="28" t="s">
        <v>4</v>
      </c>
      <c r="J887" s="29">
        <v>42449.725623611113</v>
      </c>
      <c r="K887" s="29">
        <v>42449.725623611113</v>
      </c>
      <c r="L887" s="61" t="s">
        <v>3183</v>
      </c>
      <c r="M887" s="62"/>
      <c r="N887" s="63" t="s">
        <v>3229</v>
      </c>
      <c r="O887" s="96">
        <v>13</v>
      </c>
      <c r="P887" s="96"/>
      <c r="Q887" s="96"/>
      <c r="R887" s="96"/>
      <c r="S887" s="96"/>
      <c r="T887" s="109">
        <v>13</v>
      </c>
      <c r="U887" s="110"/>
      <c r="V887" s="110"/>
      <c r="W887" s="110"/>
      <c r="X887" s="110"/>
      <c r="Y887" s="26">
        <v>42449.795183680559</v>
      </c>
      <c r="Z887" s="25" t="s">
        <v>3230</v>
      </c>
      <c r="AA887" s="29"/>
      <c r="AB887" s="28"/>
      <c r="AC887" s="28"/>
    </row>
    <row r="888" spans="1:29" x14ac:dyDescent="0.3">
      <c r="A888" s="27">
        <v>887</v>
      </c>
      <c r="B888" s="28">
        <v>201001447</v>
      </c>
      <c r="C888" s="28" t="s">
        <v>3231</v>
      </c>
      <c r="D888" s="28" t="s">
        <v>412</v>
      </c>
      <c r="E888" s="28">
        <v>512</v>
      </c>
      <c r="F888" s="28" t="s">
        <v>623</v>
      </c>
      <c r="G888" s="29">
        <v>40206</v>
      </c>
      <c r="H888" s="28" t="s">
        <v>3008</v>
      </c>
      <c r="I888" s="28" t="s">
        <v>16</v>
      </c>
      <c r="J888" s="29">
        <v>42448.501557719908</v>
      </c>
      <c r="K888" s="29">
        <v>42448.501557719908</v>
      </c>
      <c r="L888" s="61" t="s">
        <v>3174</v>
      </c>
      <c r="M888" s="62"/>
      <c r="N888" s="63"/>
      <c r="O888" s="96"/>
      <c r="P888" s="96"/>
      <c r="Q888" s="96"/>
      <c r="R888" s="96"/>
      <c r="S888" s="96"/>
      <c r="T888" s="109"/>
      <c r="U888" s="110"/>
      <c r="V888" s="110"/>
      <c r="W888" s="110"/>
      <c r="X888" s="110"/>
      <c r="Y888" s="26">
        <v>42448.487820173614</v>
      </c>
      <c r="Z888" s="25" t="s">
        <v>3232</v>
      </c>
      <c r="AA888" s="29"/>
      <c r="AB888" s="28"/>
      <c r="AC888" s="28"/>
    </row>
    <row r="889" spans="1:29" x14ac:dyDescent="0.3">
      <c r="A889" s="24">
        <v>888</v>
      </c>
      <c r="B889" s="25">
        <v>201001453</v>
      </c>
      <c r="C889" s="25" t="s">
        <v>3233</v>
      </c>
      <c r="D889" s="25" t="s">
        <v>857</v>
      </c>
      <c r="E889" s="25">
        <v>499</v>
      </c>
      <c r="F889" s="25" t="s">
        <v>40</v>
      </c>
      <c r="G889" s="26">
        <v>37863</v>
      </c>
      <c r="H889" s="25" t="s">
        <v>3010</v>
      </c>
      <c r="I889" s="25" t="s">
        <v>10</v>
      </c>
      <c r="J889" s="26">
        <v>42412.85776820602</v>
      </c>
      <c r="K889" s="26">
        <v>42412.85776820602</v>
      </c>
      <c r="L889" s="58">
        <v>2070</v>
      </c>
      <c r="M889" s="59"/>
      <c r="N889" s="60"/>
      <c r="O889" s="94"/>
      <c r="P889" s="94"/>
      <c r="Q889" s="94"/>
      <c r="R889" s="94"/>
      <c r="S889" s="94"/>
      <c r="T889" s="105"/>
      <c r="U889" s="106"/>
      <c r="V889" s="106"/>
      <c r="W889" s="106"/>
      <c r="X889" s="106"/>
      <c r="Y889" s="26">
        <v>42412.814492442129</v>
      </c>
      <c r="Z889" s="25" t="s">
        <v>3234</v>
      </c>
      <c r="AA889" s="25"/>
      <c r="AB889" s="25"/>
      <c r="AC889" s="25"/>
    </row>
    <row r="890" spans="1:29" x14ac:dyDescent="0.3">
      <c r="A890" s="27">
        <v>889</v>
      </c>
      <c r="B890" s="28">
        <v>201001553</v>
      </c>
      <c r="C890" s="28" t="s">
        <v>3235</v>
      </c>
      <c r="D890" s="28" t="s">
        <v>3236</v>
      </c>
      <c r="E890" s="28">
        <v>501</v>
      </c>
      <c r="F890" s="28" t="s">
        <v>721</v>
      </c>
      <c r="G890" s="29">
        <v>40070</v>
      </c>
      <c r="H890" s="28" t="s">
        <v>3010</v>
      </c>
      <c r="I890" s="28" t="s">
        <v>10</v>
      </c>
      <c r="J890" s="29">
        <v>42476.665281597219</v>
      </c>
      <c r="K890" s="29">
        <v>42476.665281597219</v>
      </c>
      <c r="L890" s="61" t="s">
        <v>3193</v>
      </c>
      <c r="M890" s="62"/>
      <c r="N890" s="63"/>
      <c r="O890" s="96"/>
      <c r="P890" s="96"/>
      <c r="Q890" s="96"/>
      <c r="R890" s="96"/>
      <c r="S890" s="96"/>
      <c r="T890" s="109"/>
      <c r="U890" s="110"/>
      <c r="V890" s="110"/>
      <c r="W890" s="110"/>
      <c r="X890" s="110"/>
      <c r="Y890" s="26">
        <v>42476.595629050928</v>
      </c>
      <c r="Z890" s="25" t="s">
        <v>3237</v>
      </c>
      <c r="AA890" s="29"/>
      <c r="AB890" s="28"/>
      <c r="AC890" s="28"/>
    </row>
    <row r="891" spans="1:29" x14ac:dyDescent="0.3">
      <c r="A891" s="24">
        <v>890</v>
      </c>
      <c r="B891" s="25">
        <v>201001632</v>
      </c>
      <c r="C891" s="25" t="s">
        <v>3238</v>
      </c>
      <c r="D891" s="25" t="s">
        <v>550</v>
      </c>
      <c r="E891" s="25">
        <v>131</v>
      </c>
      <c r="F891" s="25" t="s">
        <v>24</v>
      </c>
      <c r="G891" s="26">
        <v>40389</v>
      </c>
      <c r="H891" s="25" t="s">
        <v>3010</v>
      </c>
      <c r="I891" s="25" t="s">
        <v>10</v>
      </c>
      <c r="J891" s="26">
        <v>42462.67636701389</v>
      </c>
      <c r="K891" s="26">
        <v>42462.67636701389</v>
      </c>
      <c r="L891" s="58">
        <v>2117</v>
      </c>
      <c r="M891" s="59"/>
      <c r="N891" s="60"/>
      <c r="O891" s="94"/>
      <c r="P891" s="94"/>
      <c r="Q891" s="94"/>
      <c r="R891" s="94"/>
      <c r="S891" s="94"/>
      <c r="T891" s="105"/>
      <c r="U891" s="106"/>
      <c r="V891" s="106"/>
      <c r="W891" s="106"/>
      <c r="X891" s="106"/>
      <c r="Y891" s="26">
        <v>42462.648036539351</v>
      </c>
      <c r="Z891" s="25" t="s">
        <v>3239</v>
      </c>
      <c r="AA891" s="25"/>
      <c r="AB891" s="25"/>
      <c r="AC891" s="25"/>
    </row>
    <row r="892" spans="1:29" x14ac:dyDescent="0.3">
      <c r="A892" s="24">
        <v>891</v>
      </c>
      <c r="B892" s="25">
        <v>201001652</v>
      </c>
      <c r="C892" s="25" t="s">
        <v>3240</v>
      </c>
      <c r="D892" s="25" t="s">
        <v>3241</v>
      </c>
      <c r="E892" s="25">
        <v>518</v>
      </c>
      <c r="F892" s="25" t="s">
        <v>3242</v>
      </c>
      <c r="G892" s="26">
        <v>40394</v>
      </c>
      <c r="H892" s="25" t="s">
        <v>3008</v>
      </c>
      <c r="I892" s="25" t="s">
        <v>16</v>
      </c>
      <c r="J892" s="26">
        <v>42480.539827048611</v>
      </c>
      <c r="K892" s="26">
        <v>42480.539827048611</v>
      </c>
      <c r="L892" s="58">
        <v>2194</v>
      </c>
      <c r="M892" s="59"/>
      <c r="N892" s="60" t="s">
        <v>3243</v>
      </c>
      <c r="O892" s="94">
        <v>23</v>
      </c>
      <c r="P892" s="94"/>
      <c r="Q892" s="94"/>
      <c r="R892" s="94"/>
      <c r="S892" s="94"/>
      <c r="T892" s="105">
        <v>23</v>
      </c>
      <c r="U892" s="106"/>
      <c r="V892" s="106"/>
      <c r="W892" s="106"/>
      <c r="X892" s="106"/>
      <c r="Y892" s="26">
        <v>42480.575409027777</v>
      </c>
      <c r="Z892" s="25" t="s">
        <v>3244</v>
      </c>
      <c r="AA892" s="25"/>
      <c r="AB892" s="25"/>
      <c r="AC892" s="25"/>
    </row>
    <row r="893" spans="1:29" x14ac:dyDescent="0.3">
      <c r="A893" s="24">
        <v>892</v>
      </c>
      <c r="B893" s="25">
        <v>201001664</v>
      </c>
      <c r="C893" s="25" t="s">
        <v>3245</v>
      </c>
      <c r="D893" s="25" t="s">
        <v>110</v>
      </c>
      <c r="E893" s="25">
        <v>123</v>
      </c>
      <c r="F893" s="25" t="s">
        <v>28</v>
      </c>
      <c r="G893" s="26">
        <v>38808</v>
      </c>
      <c r="H893" s="25" t="s">
        <v>3016</v>
      </c>
      <c r="I893" s="25" t="s">
        <v>53</v>
      </c>
      <c r="J893" s="26">
        <v>42731.521397256947</v>
      </c>
      <c r="K893" s="26">
        <v>42731.521397256947</v>
      </c>
      <c r="L893" s="58">
        <v>2185</v>
      </c>
      <c r="M893" s="59"/>
      <c r="N893" s="60" t="s">
        <v>3246</v>
      </c>
      <c r="O893" s="94">
        <v>23</v>
      </c>
      <c r="P893" s="94"/>
      <c r="Q893" s="94"/>
      <c r="R893" s="94"/>
      <c r="S893" s="94"/>
      <c r="T893" s="105">
        <v>23</v>
      </c>
      <c r="U893" s="106"/>
      <c r="V893" s="106"/>
      <c r="W893" s="106"/>
      <c r="X893" s="106"/>
      <c r="Y893" s="26">
        <v>42731.504207523147</v>
      </c>
      <c r="Z893" s="25" t="s">
        <v>3247</v>
      </c>
      <c r="AA893" s="25"/>
      <c r="AB893" s="25"/>
      <c r="AC893" s="25"/>
    </row>
    <row r="894" spans="1:29" x14ac:dyDescent="0.3">
      <c r="A894" s="24">
        <v>893</v>
      </c>
      <c r="B894" s="25">
        <v>201001829</v>
      </c>
      <c r="C894" s="25" t="s">
        <v>3201</v>
      </c>
      <c r="D894" s="25" t="s">
        <v>2261</v>
      </c>
      <c r="E894" s="25">
        <v>126</v>
      </c>
      <c r="F894" s="25" t="s">
        <v>64</v>
      </c>
      <c r="G894" s="26">
        <v>38294</v>
      </c>
      <c r="H894" s="25" t="s">
        <v>3010</v>
      </c>
      <c r="I894" s="25" t="s">
        <v>10</v>
      </c>
      <c r="J894" s="26">
        <v>42418.6860127662</v>
      </c>
      <c r="K894" s="26">
        <v>42418.6860127662</v>
      </c>
      <c r="L894" s="58">
        <v>2101</v>
      </c>
      <c r="M894" s="59"/>
      <c r="N894" s="60" t="s">
        <v>3248</v>
      </c>
      <c r="O894" s="94">
        <v>28</v>
      </c>
      <c r="P894" s="94">
        <v>21</v>
      </c>
      <c r="Q894" s="94"/>
      <c r="R894" s="94"/>
      <c r="S894" s="94"/>
      <c r="T894" s="105">
        <v>28</v>
      </c>
      <c r="U894" s="106">
        <v>21</v>
      </c>
      <c r="V894" s="106"/>
      <c r="W894" s="106"/>
      <c r="X894" s="106"/>
      <c r="Y894" s="26">
        <v>42418.627398344906</v>
      </c>
      <c r="Z894" s="25" t="s">
        <v>3249</v>
      </c>
      <c r="AA894" s="25"/>
      <c r="AB894" s="25"/>
      <c r="AC894" s="25"/>
    </row>
    <row r="895" spans="1:29" x14ac:dyDescent="0.3">
      <c r="A895" s="27">
        <v>894</v>
      </c>
      <c r="B895" s="28">
        <v>201001831</v>
      </c>
      <c r="C895" s="28" t="s">
        <v>3250</v>
      </c>
      <c r="D895" s="28" t="s">
        <v>1032</v>
      </c>
      <c r="E895" s="28">
        <v>128</v>
      </c>
      <c r="F895" s="28" t="s">
        <v>242</v>
      </c>
      <c r="G895" s="29">
        <v>39032</v>
      </c>
      <c r="H895" s="28" t="s">
        <v>3010</v>
      </c>
      <c r="I895" s="28" t="s">
        <v>10</v>
      </c>
      <c r="J895" s="29">
        <v>42593.731582210647</v>
      </c>
      <c r="K895" s="29">
        <v>42593.731582210647</v>
      </c>
      <c r="L895" s="61" t="s">
        <v>3212</v>
      </c>
      <c r="M895" s="62"/>
      <c r="N895" s="63"/>
      <c r="O895" s="96"/>
      <c r="P895" s="96"/>
      <c r="Q895" s="96"/>
      <c r="R895" s="96"/>
      <c r="S895" s="96"/>
      <c r="T895" s="109"/>
      <c r="U895" s="110"/>
      <c r="V895" s="110"/>
      <c r="W895" s="110"/>
      <c r="X895" s="110"/>
      <c r="Y895" s="26">
        <v>42593.692317395835</v>
      </c>
      <c r="Z895" s="25" t="s">
        <v>3251</v>
      </c>
      <c r="AA895" s="29"/>
      <c r="AB895" s="28"/>
      <c r="AC895" s="28"/>
    </row>
    <row r="896" spans="1:29" x14ac:dyDescent="0.3">
      <c r="A896" s="24">
        <v>895</v>
      </c>
      <c r="B896" s="25">
        <v>201001853</v>
      </c>
      <c r="C896" s="25" t="s">
        <v>3252</v>
      </c>
      <c r="D896" s="30" t="s">
        <v>1537</v>
      </c>
      <c r="E896" s="25">
        <v>130</v>
      </c>
      <c r="F896" s="25" t="s">
        <v>36</v>
      </c>
      <c r="G896" s="26">
        <v>37896</v>
      </c>
      <c r="H896" s="25" t="s">
        <v>3008</v>
      </c>
      <c r="I896" s="25" t="s">
        <v>16</v>
      </c>
      <c r="J896" s="26">
        <v>42480.721057488423</v>
      </c>
      <c r="K896" s="26">
        <v>42480.721057488423</v>
      </c>
      <c r="L896" s="58">
        <v>2088</v>
      </c>
      <c r="M896" s="59" t="s">
        <v>3253</v>
      </c>
      <c r="N896" s="60" t="s">
        <v>3254</v>
      </c>
      <c r="O896" s="94">
        <v>11</v>
      </c>
      <c r="P896" s="94"/>
      <c r="Q896" s="94"/>
      <c r="R896" s="94"/>
      <c r="S896" s="94"/>
      <c r="T896" s="105">
        <v>11</v>
      </c>
      <c r="U896" s="106"/>
      <c r="V896" s="106"/>
      <c r="W896" s="106"/>
      <c r="X896" s="106"/>
      <c r="Y896" s="26">
        <v>42480.721057488423</v>
      </c>
      <c r="Z896" s="25" t="s">
        <v>3255</v>
      </c>
      <c r="AA896" s="25"/>
      <c r="AB896" s="25"/>
      <c r="AC896" s="25"/>
    </row>
    <row r="897" spans="1:29" x14ac:dyDescent="0.3">
      <c r="A897" s="24">
        <v>896</v>
      </c>
      <c r="B897" s="25">
        <v>201001868</v>
      </c>
      <c r="C897" s="25" t="s">
        <v>3256</v>
      </c>
      <c r="D897" s="25" t="s">
        <v>3257</v>
      </c>
      <c r="E897" s="25">
        <v>508</v>
      </c>
      <c r="F897" s="25" t="s">
        <v>166</v>
      </c>
      <c r="G897" s="26">
        <v>40428</v>
      </c>
      <c r="H897" s="25" t="s">
        <v>3008</v>
      </c>
      <c r="I897" s="25" t="s">
        <v>16</v>
      </c>
      <c r="J897" s="26">
        <v>42398.504429247689</v>
      </c>
      <c r="K897" s="26">
        <v>42398.504429247689</v>
      </c>
      <c r="L897" s="58">
        <v>2095</v>
      </c>
      <c r="M897" s="59"/>
      <c r="N897" s="60" t="s">
        <v>3258</v>
      </c>
      <c r="O897" s="94">
        <v>8</v>
      </c>
      <c r="P897" s="94">
        <v>9</v>
      </c>
      <c r="Q897" s="94"/>
      <c r="R897" s="94"/>
      <c r="S897" s="94"/>
      <c r="T897" s="105">
        <v>8</v>
      </c>
      <c r="U897" s="112">
        <v>901</v>
      </c>
      <c r="V897" s="106"/>
      <c r="W897" s="106"/>
      <c r="X897" s="106"/>
      <c r="Y897" s="26">
        <v>42398.493752314818</v>
      </c>
      <c r="Z897" s="25" t="s">
        <v>3259</v>
      </c>
      <c r="AA897" s="25"/>
      <c r="AB897" s="25"/>
      <c r="AC897" s="25"/>
    </row>
    <row r="898" spans="1:29" x14ac:dyDescent="0.3">
      <c r="A898" s="31">
        <v>897</v>
      </c>
      <c r="B898" s="30">
        <v>201001900</v>
      </c>
      <c r="C898" s="30" t="s">
        <v>3260</v>
      </c>
      <c r="D898" s="30" t="s">
        <v>1600</v>
      </c>
      <c r="E898" s="30">
        <v>125</v>
      </c>
      <c r="F898" s="30" t="s">
        <v>618</v>
      </c>
      <c r="G898" s="32">
        <v>37941</v>
      </c>
      <c r="H898" s="30" t="s">
        <v>3008</v>
      </c>
      <c r="I898" s="30" t="s">
        <v>16</v>
      </c>
      <c r="J898" s="32">
        <v>42490.627306747687</v>
      </c>
      <c r="K898" s="32">
        <v>42490.627306747687</v>
      </c>
      <c r="L898" s="66">
        <v>2126</v>
      </c>
      <c r="M898" s="64"/>
      <c r="N898" s="65" t="s">
        <v>3226</v>
      </c>
      <c r="O898" s="97">
        <v>16</v>
      </c>
      <c r="P898" s="97"/>
      <c r="Q898" s="97"/>
      <c r="R898" s="97"/>
      <c r="S898" s="97"/>
      <c r="T898" s="109">
        <v>16</v>
      </c>
      <c r="U898" s="110"/>
      <c r="V898" s="110"/>
      <c r="W898" s="110"/>
      <c r="X898" s="110"/>
      <c r="Y898" s="26">
        <v>42490.642567974537</v>
      </c>
      <c r="Z898" s="25" t="s">
        <v>3261</v>
      </c>
      <c r="AA898" s="32"/>
      <c r="AB898" s="30"/>
      <c r="AC898" s="30"/>
    </row>
    <row r="899" spans="1:29" x14ac:dyDescent="0.3">
      <c r="A899" s="24">
        <v>898</v>
      </c>
      <c r="B899" s="25">
        <v>201001945</v>
      </c>
      <c r="C899" s="25" t="s">
        <v>3262</v>
      </c>
      <c r="D899" s="25" t="s">
        <v>3263</v>
      </c>
      <c r="E899" s="25">
        <v>131</v>
      </c>
      <c r="F899" s="25" t="s">
        <v>24</v>
      </c>
      <c r="G899" s="26">
        <v>40322</v>
      </c>
      <c r="H899" s="25" t="s">
        <v>3010</v>
      </c>
      <c r="I899" s="25" t="s">
        <v>10</v>
      </c>
      <c r="J899" s="26">
        <v>42564.779216284725</v>
      </c>
      <c r="K899" s="26">
        <v>42564.779216284725</v>
      </c>
      <c r="L899" s="66">
        <v>2275</v>
      </c>
      <c r="M899" s="59"/>
      <c r="N899" s="60" t="s">
        <v>3264</v>
      </c>
      <c r="O899" s="94">
        <v>40</v>
      </c>
      <c r="P899" s="94"/>
      <c r="Q899" s="94"/>
      <c r="R899" s="94"/>
      <c r="S899" s="94"/>
      <c r="T899" s="105">
        <v>40</v>
      </c>
      <c r="U899" s="106"/>
      <c r="V899" s="106"/>
      <c r="W899" s="106"/>
      <c r="X899" s="106"/>
      <c r="Y899" s="26">
        <v>42564.767915937497</v>
      </c>
      <c r="Z899" s="25" t="s">
        <v>3265</v>
      </c>
      <c r="AA899" s="25"/>
      <c r="AB899" s="25"/>
      <c r="AC899" s="25"/>
    </row>
    <row r="900" spans="1:29" x14ac:dyDescent="0.3">
      <c r="A900" s="31">
        <v>899</v>
      </c>
      <c r="B900" s="30">
        <v>201001982</v>
      </c>
      <c r="C900" s="30" t="s">
        <v>3266</v>
      </c>
      <c r="D900" s="30" t="s">
        <v>3267</v>
      </c>
      <c r="E900" s="30">
        <v>128</v>
      </c>
      <c r="F900" s="30" t="s">
        <v>242</v>
      </c>
      <c r="G900" s="32">
        <v>38883</v>
      </c>
      <c r="H900" s="30" t="s">
        <v>3008</v>
      </c>
      <c r="I900" s="30" t="s">
        <v>16</v>
      </c>
      <c r="J900" s="32">
        <v>42524.54315135417</v>
      </c>
      <c r="K900" s="32">
        <v>42524.54315135417</v>
      </c>
      <c r="L900" s="66">
        <v>2181</v>
      </c>
      <c r="M900" s="64"/>
      <c r="N900" s="65" t="s">
        <v>3268</v>
      </c>
      <c r="O900" s="97">
        <v>29</v>
      </c>
      <c r="P900" s="97"/>
      <c r="Q900" s="97"/>
      <c r="R900" s="97"/>
      <c r="S900" s="97"/>
      <c r="T900" s="109">
        <v>29</v>
      </c>
      <c r="U900" s="110"/>
      <c r="V900" s="110"/>
      <c r="W900" s="110"/>
      <c r="X900" s="110"/>
      <c r="Y900" s="26">
        <v>42524.572459953706</v>
      </c>
      <c r="Z900" s="25" t="s">
        <v>3269</v>
      </c>
      <c r="AA900" s="32"/>
      <c r="AB900" s="30"/>
      <c r="AC900" s="30"/>
    </row>
    <row r="901" spans="1:29" x14ac:dyDescent="0.3">
      <c r="A901" s="24">
        <v>900</v>
      </c>
      <c r="B901" s="25">
        <v>201002037</v>
      </c>
      <c r="C901" s="25" t="s">
        <v>3270</v>
      </c>
      <c r="D901" s="25" t="s">
        <v>3271</v>
      </c>
      <c r="E901" s="25">
        <v>107</v>
      </c>
      <c r="F901" s="25" t="s">
        <v>44</v>
      </c>
      <c r="G901" s="26">
        <v>37602</v>
      </c>
      <c r="H901" s="25" t="s">
        <v>3008</v>
      </c>
      <c r="I901" s="25" t="s">
        <v>16</v>
      </c>
      <c r="J901" s="26">
        <v>42398.757886608793</v>
      </c>
      <c r="K901" s="26">
        <v>42398.757886608793</v>
      </c>
      <c r="L901" s="58">
        <v>2001</v>
      </c>
      <c r="M901" s="59" t="s">
        <v>3272</v>
      </c>
      <c r="N901" s="65" t="s">
        <v>3273</v>
      </c>
      <c r="O901" s="97">
        <v>14</v>
      </c>
      <c r="P901" s="97">
        <v>28</v>
      </c>
      <c r="Q901" s="97"/>
      <c r="R901" s="97"/>
      <c r="S901" s="97"/>
      <c r="T901" s="109">
        <v>14</v>
      </c>
      <c r="U901" s="110">
        <v>28</v>
      </c>
      <c r="V901" s="110"/>
      <c r="W901" s="110"/>
      <c r="X901" s="110"/>
      <c r="Y901" s="26">
        <v>42398.648825312499</v>
      </c>
      <c r="Z901" s="25" t="s">
        <v>3274</v>
      </c>
      <c r="AA901" s="25"/>
      <c r="AB901" s="25"/>
      <c r="AC901" s="25"/>
    </row>
    <row r="902" spans="1:29" x14ac:dyDescent="0.3">
      <c r="A902" s="24">
        <v>901</v>
      </c>
      <c r="B902" s="25">
        <v>201002112</v>
      </c>
      <c r="C902" s="25" t="s">
        <v>2903</v>
      </c>
      <c r="D902" s="25" t="s">
        <v>3275</v>
      </c>
      <c r="E902" s="25">
        <v>107</v>
      </c>
      <c r="F902" s="25" t="s">
        <v>44</v>
      </c>
      <c r="G902" s="26">
        <v>38353</v>
      </c>
      <c r="H902" s="25" t="s">
        <v>3010</v>
      </c>
      <c r="I902" s="25" t="s">
        <v>10</v>
      </c>
      <c r="J902" s="26">
        <v>42371.607125810187</v>
      </c>
      <c r="K902" s="26">
        <v>42371.607125810187</v>
      </c>
      <c r="L902" s="58">
        <v>2205</v>
      </c>
      <c r="M902" s="59" t="s">
        <v>3276</v>
      </c>
      <c r="N902" s="65" t="s">
        <v>3277</v>
      </c>
      <c r="O902" s="97">
        <v>22212</v>
      </c>
      <c r="P902" s="97">
        <v>45</v>
      </c>
      <c r="Q902" s="97"/>
      <c r="R902" s="97"/>
      <c r="S902" s="97"/>
      <c r="T902" s="111">
        <v>222</v>
      </c>
      <c r="U902" s="110">
        <v>45</v>
      </c>
      <c r="V902" s="110"/>
      <c r="W902" s="110"/>
      <c r="X902" s="110"/>
      <c r="Y902" s="26">
        <v>42371.607125810187</v>
      </c>
      <c r="Z902" s="25" t="s">
        <v>3278</v>
      </c>
      <c r="AA902" s="25"/>
      <c r="AB902" s="25"/>
      <c r="AC902" s="25"/>
    </row>
    <row r="903" spans="1:29" x14ac:dyDescent="0.3">
      <c r="A903" s="24">
        <v>902</v>
      </c>
      <c r="B903" s="25">
        <v>201100007</v>
      </c>
      <c r="C903" s="25" t="s">
        <v>3279</v>
      </c>
      <c r="D903" s="25" t="s">
        <v>2694</v>
      </c>
      <c r="E903" s="25">
        <v>125</v>
      </c>
      <c r="F903" s="25" t="s">
        <v>618</v>
      </c>
      <c r="G903" s="26">
        <v>37990</v>
      </c>
      <c r="H903" s="25" t="s">
        <v>3010</v>
      </c>
      <c r="I903" s="25" t="s">
        <v>10</v>
      </c>
      <c r="J903" s="26">
        <v>42508.748528275464</v>
      </c>
      <c r="K903" s="26">
        <v>42508.748528275464</v>
      </c>
      <c r="L903" s="58">
        <v>2101</v>
      </c>
      <c r="M903" s="59"/>
      <c r="N903" s="65" t="s">
        <v>3280</v>
      </c>
      <c r="O903" s="97">
        <v>1</v>
      </c>
      <c r="P903" s="97">
        <v>28</v>
      </c>
      <c r="Q903" s="97"/>
      <c r="R903" s="97"/>
      <c r="S903" s="97"/>
      <c r="T903" s="109">
        <v>1</v>
      </c>
      <c r="U903" s="110">
        <v>28</v>
      </c>
      <c r="V903" s="110"/>
      <c r="W903" s="110"/>
      <c r="X903" s="110"/>
      <c r="Y903" s="26">
        <v>42508.774968483798</v>
      </c>
      <c r="Z903" s="25" t="s">
        <v>3281</v>
      </c>
      <c r="AA903" s="25"/>
      <c r="AB903" s="25"/>
      <c r="AC903" s="25"/>
    </row>
    <row r="904" spans="1:29" x14ac:dyDescent="0.3">
      <c r="A904" s="24">
        <v>903</v>
      </c>
      <c r="B904" s="25">
        <v>201100116</v>
      </c>
      <c r="C904" s="25" t="s">
        <v>3282</v>
      </c>
      <c r="D904" s="25" t="s">
        <v>3283</v>
      </c>
      <c r="E904" s="25">
        <v>128</v>
      </c>
      <c r="F904" s="25" t="s">
        <v>242</v>
      </c>
      <c r="G904" s="26">
        <v>40475</v>
      </c>
      <c r="H904" s="25" t="s">
        <v>3008</v>
      </c>
      <c r="I904" s="25" t="s">
        <v>16</v>
      </c>
      <c r="J904" s="26">
        <v>42667.518157638886</v>
      </c>
      <c r="K904" s="26">
        <v>42667.518157638886</v>
      </c>
      <c r="L904" s="58">
        <v>2158</v>
      </c>
      <c r="M904" s="59" t="s">
        <v>3284</v>
      </c>
      <c r="N904" s="60"/>
      <c r="O904" s="94"/>
      <c r="P904" s="94"/>
      <c r="Q904" s="94"/>
      <c r="R904" s="94"/>
      <c r="S904" s="94"/>
      <c r="T904" s="105"/>
      <c r="U904" s="106"/>
      <c r="V904" s="106"/>
      <c r="W904" s="106"/>
      <c r="X904" s="106"/>
      <c r="Y904" s="26">
        <v>42667.388433912034</v>
      </c>
      <c r="Z904" s="25" t="s">
        <v>3285</v>
      </c>
      <c r="AA904" s="25"/>
      <c r="AB904" s="25"/>
      <c r="AC904" s="25"/>
    </row>
    <row r="905" spans="1:29" x14ac:dyDescent="0.3">
      <c r="A905" s="27">
        <v>904</v>
      </c>
      <c r="B905" s="28">
        <v>201100131</v>
      </c>
      <c r="C905" s="28" t="s">
        <v>2332</v>
      </c>
      <c r="D905" s="28" t="s">
        <v>3286</v>
      </c>
      <c r="E905" s="28">
        <v>125</v>
      </c>
      <c r="F905" s="28" t="s">
        <v>618</v>
      </c>
      <c r="G905" s="29">
        <v>38539</v>
      </c>
      <c r="H905" s="28" t="s">
        <v>3010</v>
      </c>
      <c r="I905" s="28" t="s">
        <v>10</v>
      </c>
      <c r="J905" s="29">
        <v>42533.520152395831</v>
      </c>
      <c r="K905" s="29">
        <v>42533.520152395831</v>
      </c>
      <c r="L905" s="61" t="s">
        <v>3212</v>
      </c>
      <c r="M905" s="62"/>
      <c r="N905" s="63" t="s">
        <v>3287</v>
      </c>
      <c r="O905" s="96">
        <v>38</v>
      </c>
      <c r="P905" s="96">
        <v>22210</v>
      </c>
      <c r="Q905" s="96"/>
      <c r="R905" s="96"/>
      <c r="S905" s="96"/>
      <c r="T905" s="109">
        <v>38</v>
      </c>
      <c r="U905" s="112">
        <v>222</v>
      </c>
      <c r="V905" s="110"/>
      <c r="W905" s="110"/>
      <c r="X905" s="110"/>
      <c r="Y905" s="26">
        <v>42533.540608796298</v>
      </c>
      <c r="Z905" s="25" t="s">
        <v>3288</v>
      </c>
      <c r="AA905" s="29"/>
      <c r="AB905" s="28"/>
      <c r="AC905" s="28"/>
    </row>
    <row r="906" spans="1:29" x14ac:dyDescent="0.3">
      <c r="A906" s="24">
        <v>905</v>
      </c>
      <c r="B906" s="25">
        <v>201100175</v>
      </c>
      <c r="C906" s="25" t="s">
        <v>3289</v>
      </c>
      <c r="D906" s="25" t="s">
        <v>3290</v>
      </c>
      <c r="E906" s="25">
        <v>598</v>
      </c>
      <c r="F906" s="25" t="s">
        <v>8</v>
      </c>
      <c r="G906" s="26">
        <v>40440</v>
      </c>
      <c r="H906" s="25" t="s">
        <v>3016</v>
      </c>
      <c r="I906" s="25" t="s">
        <v>53</v>
      </c>
      <c r="J906" s="26">
        <v>42693.52764537037</v>
      </c>
      <c r="K906" s="26">
        <v>42693.52764537037</v>
      </c>
      <c r="L906" s="58">
        <v>2063</v>
      </c>
      <c r="M906" s="59"/>
      <c r="N906" s="60" t="s">
        <v>3291</v>
      </c>
      <c r="O906" s="94">
        <v>42</v>
      </c>
      <c r="P906" s="94"/>
      <c r="Q906" s="94"/>
      <c r="R906" s="94"/>
      <c r="S906" s="94"/>
      <c r="T906" s="111">
        <v>4201</v>
      </c>
      <c r="U906" s="106"/>
      <c r="V906" s="106"/>
      <c r="W906" s="106"/>
      <c r="X906" s="106"/>
      <c r="Y906" s="26">
        <v>42693.52764537037</v>
      </c>
      <c r="Z906" s="25" t="s">
        <v>3292</v>
      </c>
      <c r="AA906" s="25"/>
      <c r="AB906" s="25"/>
      <c r="AC906" s="25"/>
    </row>
    <row r="907" spans="1:29" x14ac:dyDescent="0.3">
      <c r="A907" s="24">
        <v>906</v>
      </c>
      <c r="B907" s="25">
        <v>201100273</v>
      </c>
      <c r="C907" s="25" t="s">
        <v>3293</v>
      </c>
      <c r="D907" s="25" t="s">
        <v>187</v>
      </c>
      <c r="E907" s="25">
        <v>312</v>
      </c>
      <c r="F907" s="25" t="s">
        <v>1541</v>
      </c>
      <c r="G907" s="26">
        <v>39847</v>
      </c>
      <c r="H907" s="25" t="s">
        <v>3010</v>
      </c>
      <c r="I907" s="25" t="s">
        <v>10</v>
      </c>
      <c r="J907" s="26">
        <v>42485.616970636576</v>
      </c>
      <c r="K907" s="26">
        <v>42485.616970636576</v>
      </c>
      <c r="L907" s="58">
        <v>2043</v>
      </c>
      <c r="M907" s="59"/>
      <c r="N907" s="60" t="s">
        <v>3294</v>
      </c>
      <c r="O907" s="94">
        <v>2</v>
      </c>
      <c r="P907" s="94"/>
      <c r="Q907" s="94"/>
      <c r="R907" s="94"/>
      <c r="S907" s="94"/>
      <c r="T907" s="105">
        <v>2</v>
      </c>
      <c r="U907" s="106"/>
      <c r="V907" s="106"/>
      <c r="W907" s="106"/>
      <c r="X907" s="106"/>
      <c r="Y907" s="26">
        <v>42485.615978969909</v>
      </c>
      <c r="Z907" s="25" t="s">
        <v>3295</v>
      </c>
      <c r="AA907" s="25"/>
      <c r="AB907" s="25"/>
      <c r="AC907" s="25"/>
    </row>
    <row r="908" spans="1:29" x14ac:dyDescent="0.3">
      <c r="A908" s="27">
        <v>907</v>
      </c>
      <c r="B908" s="28">
        <v>201100280</v>
      </c>
      <c r="C908" s="28" t="s">
        <v>220</v>
      </c>
      <c r="D908" s="28" t="s">
        <v>250</v>
      </c>
      <c r="E908" s="28">
        <v>598</v>
      </c>
      <c r="F908" s="28" t="s">
        <v>8</v>
      </c>
      <c r="G908" s="29">
        <v>40148</v>
      </c>
      <c r="H908" s="28" t="s">
        <v>3008</v>
      </c>
      <c r="I908" s="28" t="s">
        <v>16</v>
      </c>
      <c r="J908" s="29">
        <v>42705.624838854164</v>
      </c>
      <c r="K908" s="29">
        <v>42705.624838854164</v>
      </c>
      <c r="L908" s="61" t="s">
        <v>3183</v>
      </c>
      <c r="M908" s="62"/>
      <c r="N908" s="63" t="s">
        <v>3296</v>
      </c>
      <c r="O908" s="96">
        <v>10</v>
      </c>
      <c r="P908" s="96"/>
      <c r="Q908" s="96"/>
      <c r="R908" s="96"/>
      <c r="S908" s="96"/>
      <c r="T908" s="109">
        <v>10</v>
      </c>
      <c r="U908" s="110"/>
      <c r="V908" s="110"/>
      <c r="W908" s="110"/>
      <c r="X908" s="110"/>
      <c r="Y908" s="26">
        <v>42705.611948761572</v>
      </c>
      <c r="Z908" s="25" t="s">
        <v>3297</v>
      </c>
      <c r="AA908" s="29"/>
      <c r="AB908" s="28"/>
      <c r="AC908" s="28"/>
    </row>
    <row r="909" spans="1:29" x14ac:dyDescent="0.3">
      <c r="A909" s="24">
        <v>908</v>
      </c>
      <c r="B909" s="25">
        <v>201100317</v>
      </c>
      <c r="C909" s="25" t="s">
        <v>3298</v>
      </c>
      <c r="D909" s="25" t="s">
        <v>3299</v>
      </c>
      <c r="E909" s="25">
        <v>598</v>
      </c>
      <c r="F909" s="25" t="s">
        <v>8</v>
      </c>
      <c r="G909" s="26">
        <v>40384</v>
      </c>
      <c r="H909" s="25" t="s">
        <v>3008</v>
      </c>
      <c r="I909" s="25" t="s">
        <v>16</v>
      </c>
      <c r="J909" s="26">
        <v>42596.489598263892</v>
      </c>
      <c r="K909" s="26">
        <v>42596.489598263892</v>
      </c>
      <c r="L909" s="58">
        <v>2170</v>
      </c>
      <c r="M909" s="59" t="s">
        <v>3300</v>
      </c>
      <c r="N909" s="60" t="s">
        <v>3301</v>
      </c>
      <c r="O909" s="94">
        <v>21</v>
      </c>
      <c r="P909" s="94"/>
      <c r="Q909" s="94"/>
      <c r="R909" s="94"/>
      <c r="S909" s="94"/>
      <c r="T909" s="105">
        <v>21</v>
      </c>
      <c r="U909" s="106"/>
      <c r="V909" s="106"/>
      <c r="W909" s="106"/>
      <c r="X909" s="106"/>
      <c r="Y909" s="26">
        <v>42596.468048530092</v>
      </c>
      <c r="Z909" s="25" t="e">
        <v>#NAME?</v>
      </c>
      <c r="AA909" s="25"/>
      <c r="AB909" s="25"/>
      <c r="AC909" s="25"/>
    </row>
    <row r="910" spans="1:29" x14ac:dyDescent="0.3">
      <c r="A910" s="24">
        <v>909</v>
      </c>
      <c r="B910" s="25">
        <v>201100332</v>
      </c>
      <c r="C910" s="25" t="s">
        <v>3302</v>
      </c>
      <c r="D910" s="25" t="s">
        <v>3303</v>
      </c>
      <c r="E910" s="25">
        <v>125</v>
      </c>
      <c r="F910" s="25" t="s">
        <v>618</v>
      </c>
      <c r="G910" s="26">
        <v>40258</v>
      </c>
      <c r="H910" s="25" t="s">
        <v>3008</v>
      </c>
      <c r="I910" s="25" t="s">
        <v>16</v>
      </c>
      <c r="J910" s="26">
        <v>42580.560836192133</v>
      </c>
      <c r="K910" s="26">
        <v>42580.560836192133</v>
      </c>
      <c r="L910" s="58">
        <v>2120</v>
      </c>
      <c r="M910" s="59"/>
      <c r="N910" s="60"/>
      <c r="O910" s="94"/>
      <c r="P910" s="94"/>
      <c r="Q910" s="94"/>
      <c r="R910" s="94"/>
      <c r="S910" s="94"/>
      <c r="T910" s="105"/>
      <c r="U910" s="106"/>
      <c r="V910" s="106"/>
      <c r="W910" s="106"/>
      <c r="X910" s="106"/>
      <c r="Y910" s="26">
        <v>42580.507482905094</v>
      </c>
      <c r="Z910" s="25" t="s">
        <v>3304</v>
      </c>
      <c r="AA910" s="25"/>
      <c r="AB910" s="25"/>
      <c r="AC910" s="25"/>
    </row>
    <row r="911" spans="1:29" x14ac:dyDescent="0.3">
      <c r="A911" s="24">
        <v>910</v>
      </c>
      <c r="B911" s="25">
        <v>201100360</v>
      </c>
      <c r="C911" s="25" t="s">
        <v>3305</v>
      </c>
      <c r="D911" s="25" t="s">
        <v>2308</v>
      </c>
      <c r="E911" s="25">
        <v>125</v>
      </c>
      <c r="F911" s="25" t="s">
        <v>618</v>
      </c>
      <c r="G911" s="26">
        <v>38412</v>
      </c>
      <c r="H911" s="25" t="s">
        <v>3010</v>
      </c>
      <c r="I911" s="25" t="s">
        <v>10</v>
      </c>
      <c r="J911" s="26">
        <v>42389.745500347221</v>
      </c>
      <c r="K911" s="26">
        <v>42389.745500347221</v>
      </c>
      <c r="L911" s="58">
        <v>2101</v>
      </c>
      <c r="M911" s="59" t="s">
        <v>3306</v>
      </c>
      <c r="N911" s="60" t="s">
        <v>3307</v>
      </c>
      <c r="O911" s="94">
        <v>21</v>
      </c>
      <c r="P911" s="94">
        <v>1</v>
      </c>
      <c r="Q911" s="94">
        <v>2</v>
      </c>
      <c r="R911" s="94"/>
      <c r="S911" s="94"/>
      <c r="T911" s="105">
        <v>21</v>
      </c>
      <c r="U911" s="106">
        <v>1</v>
      </c>
      <c r="V911" s="106">
        <v>2</v>
      </c>
      <c r="W911" s="106"/>
      <c r="X911" s="106"/>
      <c r="Y911" s="26">
        <v>42389.733115196759</v>
      </c>
      <c r="Z911" s="25" t="s">
        <v>3308</v>
      </c>
      <c r="AA911" s="25"/>
      <c r="AB911" s="25"/>
      <c r="AC911" s="25"/>
    </row>
    <row r="912" spans="1:29" x14ac:dyDescent="0.3">
      <c r="A912" s="24">
        <v>911</v>
      </c>
      <c r="B912" s="25">
        <v>201100425</v>
      </c>
      <c r="C912" s="25" t="s">
        <v>3309</v>
      </c>
      <c r="D912" s="25" t="s">
        <v>3044</v>
      </c>
      <c r="E912" s="25">
        <v>131</v>
      </c>
      <c r="F912" s="25" t="s">
        <v>24</v>
      </c>
      <c r="G912" s="26">
        <v>38846</v>
      </c>
      <c r="H912" s="25" t="s">
        <v>3008</v>
      </c>
      <c r="I912" s="25" t="s">
        <v>16</v>
      </c>
      <c r="J912" s="26">
        <v>42431.551630358794</v>
      </c>
      <c r="K912" s="26">
        <v>42431.551630358794</v>
      </c>
      <c r="L912" s="58"/>
      <c r="M912" s="59" t="s">
        <v>3310</v>
      </c>
      <c r="N912" s="60"/>
      <c r="O912" s="94"/>
      <c r="P912" s="94"/>
      <c r="Q912" s="94"/>
      <c r="R912" s="94"/>
      <c r="S912" s="94"/>
      <c r="T912" s="105"/>
      <c r="U912" s="106"/>
      <c r="V912" s="106"/>
      <c r="W912" s="106"/>
      <c r="X912" s="106"/>
      <c r="Y912" s="26">
        <v>42431.45835980324</v>
      </c>
      <c r="Z912" s="25" t="s">
        <v>3311</v>
      </c>
      <c r="AA912" s="25"/>
      <c r="AB912" s="25"/>
      <c r="AC912" s="25"/>
    </row>
    <row r="913" spans="1:29" x14ac:dyDescent="0.3">
      <c r="A913" s="27">
        <v>912</v>
      </c>
      <c r="B913" s="28">
        <v>201100426</v>
      </c>
      <c r="C913" s="28" t="s">
        <v>3309</v>
      </c>
      <c r="D913" s="28" t="s">
        <v>122</v>
      </c>
      <c r="E913" s="28">
        <v>131</v>
      </c>
      <c r="F913" s="28" t="s">
        <v>24</v>
      </c>
      <c r="G913" s="29">
        <v>40475</v>
      </c>
      <c r="H913" s="28" t="s">
        <v>3008</v>
      </c>
      <c r="I913" s="28" t="s">
        <v>16</v>
      </c>
      <c r="J913" s="29">
        <v>42431.485621099535</v>
      </c>
      <c r="K913" s="29">
        <v>42431.485621099535</v>
      </c>
      <c r="L913" s="61" t="s">
        <v>3193</v>
      </c>
      <c r="M913" s="62"/>
      <c r="N913" s="63"/>
      <c r="O913" s="96"/>
      <c r="P913" s="96"/>
      <c r="Q913" s="96"/>
      <c r="R913" s="96"/>
      <c r="S913" s="96"/>
      <c r="T913" s="109"/>
      <c r="U913" s="110"/>
      <c r="V913" s="110"/>
      <c r="W913" s="110"/>
      <c r="X913" s="110"/>
      <c r="Y913" s="26">
        <v>42431.485621099535</v>
      </c>
      <c r="Z913" s="25" t="s">
        <v>3312</v>
      </c>
      <c r="AA913" s="29"/>
      <c r="AB913" s="28"/>
      <c r="AC913" s="28"/>
    </row>
    <row r="914" spans="1:29" x14ac:dyDescent="0.3">
      <c r="A914" s="24">
        <v>913</v>
      </c>
      <c r="B914" s="25">
        <v>201100448</v>
      </c>
      <c r="C914" s="25" t="s">
        <v>3313</v>
      </c>
      <c r="D914" s="25" t="s">
        <v>3022</v>
      </c>
      <c r="E914" s="25">
        <v>125</v>
      </c>
      <c r="F914" s="25" t="s">
        <v>618</v>
      </c>
      <c r="G914" s="26">
        <v>40422</v>
      </c>
      <c r="H914" s="25" t="s">
        <v>3010</v>
      </c>
      <c r="I914" s="25" t="s">
        <v>10</v>
      </c>
      <c r="J914" s="26">
        <v>42637.694721678243</v>
      </c>
      <c r="K914" s="26">
        <v>42637.694721678243</v>
      </c>
      <c r="L914" s="58">
        <v>2232</v>
      </c>
      <c r="M914" s="59" t="s">
        <v>3314</v>
      </c>
      <c r="N914" s="60" t="s">
        <v>3315</v>
      </c>
      <c r="O914" s="94">
        <v>100</v>
      </c>
      <c r="P914" s="94"/>
      <c r="Q914" s="94"/>
      <c r="R914" s="94"/>
      <c r="S914" s="94"/>
      <c r="T914" s="111">
        <v>79</v>
      </c>
      <c r="U914" s="106"/>
      <c r="V914" s="106"/>
      <c r="W914" s="106"/>
      <c r="X914" s="106"/>
      <c r="Y914" s="26">
        <v>42637.672925196763</v>
      </c>
      <c r="Z914" s="25" t="s">
        <v>3316</v>
      </c>
      <c r="AA914" s="25"/>
      <c r="AB914" s="25"/>
      <c r="AC914" s="25"/>
    </row>
    <row r="915" spans="1:29" x14ac:dyDescent="0.3">
      <c r="A915" s="24">
        <v>914</v>
      </c>
      <c r="B915" s="25">
        <v>201100525</v>
      </c>
      <c r="C915" s="25" t="s">
        <v>3317</v>
      </c>
      <c r="D915" s="25" t="s">
        <v>3318</v>
      </c>
      <c r="E915" s="25">
        <v>128</v>
      </c>
      <c r="F915" s="25" t="s">
        <v>242</v>
      </c>
      <c r="G915" s="26">
        <v>38261</v>
      </c>
      <c r="H915" s="25" t="s">
        <v>3010</v>
      </c>
      <c r="I915" s="25" t="s">
        <v>10</v>
      </c>
      <c r="J915" s="26">
        <v>42580.950930983796</v>
      </c>
      <c r="K915" s="26">
        <v>42580.950930983796</v>
      </c>
      <c r="L915" s="58">
        <v>2181</v>
      </c>
      <c r="M915" s="59" t="s">
        <v>3319</v>
      </c>
      <c r="N915" s="60" t="s">
        <v>3320</v>
      </c>
      <c r="O915" s="94">
        <v>13</v>
      </c>
      <c r="P915" s="94"/>
      <c r="Q915" s="94"/>
      <c r="R915" s="94"/>
      <c r="S915" s="94"/>
      <c r="T915" s="105">
        <v>13</v>
      </c>
      <c r="U915" s="106"/>
      <c r="V915" s="106"/>
      <c r="W915" s="106"/>
      <c r="X915" s="106"/>
      <c r="Y915" s="26">
        <v>42580.925040740738</v>
      </c>
      <c r="Z915" s="25" t="s">
        <v>3321</v>
      </c>
      <c r="AA915" s="25"/>
      <c r="AB915" s="25"/>
      <c r="AC915" s="25"/>
    </row>
    <row r="916" spans="1:29" x14ac:dyDescent="0.3">
      <c r="A916" s="24">
        <v>915</v>
      </c>
      <c r="B916" s="25">
        <v>201100548</v>
      </c>
      <c r="C916" s="25" t="s">
        <v>3322</v>
      </c>
      <c r="D916" s="25" t="s">
        <v>3323</v>
      </c>
      <c r="E916" s="25">
        <v>125</v>
      </c>
      <c r="F916" s="25" t="s">
        <v>618</v>
      </c>
      <c r="G916" s="26">
        <v>38442</v>
      </c>
      <c r="H916" s="25" t="s">
        <v>3010</v>
      </c>
      <c r="I916" s="25" t="s">
        <v>10</v>
      </c>
      <c r="J916" s="26">
        <v>42572.478136226855</v>
      </c>
      <c r="K916" s="26">
        <v>42572.478136226855</v>
      </c>
      <c r="L916" s="58">
        <v>2170</v>
      </c>
      <c r="M916" s="59" t="s">
        <v>3324</v>
      </c>
      <c r="N916" s="60"/>
      <c r="O916" s="94"/>
      <c r="P916" s="94"/>
      <c r="Q916" s="94"/>
      <c r="R916" s="94"/>
      <c r="S916" s="94"/>
      <c r="T916" s="105"/>
      <c r="U916" s="106"/>
      <c r="V916" s="106"/>
      <c r="W916" s="106"/>
      <c r="X916" s="106"/>
      <c r="Y916" s="26">
        <v>42572.478136226855</v>
      </c>
      <c r="Z916" s="25" t="s">
        <v>3325</v>
      </c>
      <c r="AA916" s="25"/>
      <c r="AB916" s="25"/>
      <c r="AC916" s="25"/>
    </row>
    <row r="917" spans="1:29" x14ac:dyDescent="0.3">
      <c r="A917" s="24">
        <v>916</v>
      </c>
      <c r="B917" s="25">
        <v>201100557</v>
      </c>
      <c r="C917" s="25" t="s">
        <v>3326</v>
      </c>
      <c r="D917" s="25" t="s">
        <v>3327</v>
      </c>
      <c r="E917" s="25">
        <v>128</v>
      </c>
      <c r="F917" s="25" t="s">
        <v>242</v>
      </c>
      <c r="G917" s="26">
        <v>39990</v>
      </c>
      <c r="H917" s="25" t="s">
        <v>3008</v>
      </c>
      <c r="I917" s="25" t="s">
        <v>16</v>
      </c>
      <c r="J917" s="26">
        <v>42583.60148109954</v>
      </c>
      <c r="K917" s="26">
        <v>42583.60148109954</v>
      </c>
      <c r="L917" s="58">
        <v>2001</v>
      </c>
      <c r="M917" s="59"/>
      <c r="N917" s="60" t="s">
        <v>3328</v>
      </c>
      <c r="O917" s="94">
        <v>5</v>
      </c>
      <c r="P917" s="94"/>
      <c r="Q917" s="94"/>
      <c r="R917" s="94"/>
      <c r="S917" s="94"/>
      <c r="T917" s="105">
        <v>5</v>
      </c>
      <c r="U917" s="106"/>
      <c r="V917" s="106"/>
      <c r="W917" s="106"/>
      <c r="X917" s="106"/>
      <c r="Y917" s="26">
        <v>42583.603844363424</v>
      </c>
      <c r="Z917" s="25" t="s">
        <v>3329</v>
      </c>
      <c r="AA917" s="25"/>
      <c r="AB917" s="25"/>
      <c r="AC917" s="25"/>
    </row>
    <row r="918" spans="1:29" x14ac:dyDescent="0.3">
      <c r="A918" s="27">
        <v>917</v>
      </c>
      <c r="B918" s="28">
        <v>201100605</v>
      </c>
      <c r="C918" s="28" t="s">
        <v>3330</v>
      </c>
      <c r="D918" s="28" t="s">
        <v>439</v>
      </c>
      <c r="E918" s="28">
        <v>89</v>
      </c>
      <c r="F918" s="28" t="s">
        <v>957</v>
      </c>
      <c r="G918" s="29">
        <v>40576</v>
      </c>
      <c r="H918" s="28" t="s">
        <v>3010</v>
      </c>
      <c r="I918" s="28" t="s">
        <v>10</v>
      </c>
      <c r="J918" s="29">
        <v>42597.688144872685</v>
      </c>
      <c r="K918" s="29">
        <v>42597.688144872685</v>
      </c>
      <c r="L918" s="61" t="s">
        <v>3187</v>
      </c>
      <c r="M918" s="62"/>
      <c r="N918" s="63"/>
      <c r="O918" s="96"/>
      <c r="P918" s="96"/>
      <c r="Q918" s="96"/>
      <c r="R918" s="96"/>
      <c r="S918" s="96"/>
      <c r="T918" s="109"/>
      <c r="U918" s="110"/>
      <c r="V918" s="110"/>
      <c r="W918" s="110"/>
      <c r="X918" s="110"/>
      <c r="Y918" s="26">
        <v>42597.880609259257</v>
      </c>
      <c r="Z918" s="25" t="s">
        <v>3331</v>
      </c>
      <c r="AA918" s="29"/>
      <c r="AB918" s="28"/>
      <c r="AC918" s="28"/>
    </row>
    <row r="919" spans="1:29" x14ac:dyDescent="0.3">
      <c r="A919" s="24">
        <v>918</v>
      </c>
      <c r="B919" s="25">
        <v>201100682</v>
      </c>
      <c r="C919" s="25" t="s">
        <v>3332</v>
      </c>
      <c r="D919" s="25" t="s">
        <v>2322</v>
      </c>
      <c r="E919" s="25">
        <v>130</v>
      </c>
      <c r="F919" s="25" t="s">
        <v>36</v>
      </c>
      <c r="G919" s="26">
        <v>39920</v>
      </c>
      <c r="H919" s="25" t="s">
        <v>3010</v>
      </c>
      <c r="I919" s="25" t="s">
        <v>10</v>
      </c>
      <c r="J919" s="26">
        <v>42428.720716666663</v>
      </c>
      <c r="K919" s="26">
        <v>42428.720716666663</v>
      </c>
      <c r="L919" s="58">
        <v>2230</v>
      </c>
      <c r="M919" s="59"/>
      <c r="N919" s="60" t="s">
        <v>3333</v>
      </c>
      <c r="O919" s="94">
        <v>8</v>
      </c>
      <c r="P919" s="94"/>
      <c r="Q919" s="94"/>
      <c r="R919" s="94"/>
      <c r="S919" s="94"/>
      <c r="T919" s="105">
        <v>8</v>
      </c>
      <c r="U919" s="106"/>
      <c r="V919" s="106"/>
      <c r="W919" s="106"/>
      <c r="X919" s="106"/>
      <c r="Y919" s="26">
        <v>42428.595177546296</v>
      </c>
      <c r="Z919" s="25" t="s">
        <v>3334</v>
      </c>
      <c r="AA919" s="25"/>
      <c r="AB919" s="25"/>
      <c r="AC919" s="25"/>
    </row>
    <row r="920" spans="1:29" x14ac:dyDescent="0.3">
      <c r="A920" s="24">
        <v>919</v>
      </c>
      <c r="B920" s="25">
        <v>201100745</v>
      </c>
      <c r="C920" s="25" t="s">
        <v>1654</v>
      </c>
      <c r="D920" s="25" t="s">
        <v>3263</v>
      </c>
      <c r="E920" s="25">
        <v>125</v>
      </c>
      <c r="F920" s="25" t="s">
        <v>618</v>
      </c>
      <c r="G920" s="26">
        <v>39197</v>
      </c>
      <c r="H920" s="25" t="s">
        <v>3010</v>
      </c>
      <c r="I920" s="25" t="s">
        <v>10</v>
      </c>
      <c r="J920" s="26">
        <v>42509.769723032405</v>
      </c>
      <c r="K920" s="26">
        <v>42509.769723032405</v>
      </c>
      <c r="L920" s="58">
        <v>2170</v>
      </c>
      <c r="M920" s="59"/>
      <c r="N920" s="60"/>
      <c r="O920" s="94"/>
      <c r="P920" s="94"/>
      <c r="Q920" s="94"/>
      <c r="R920" s="94"/>
      <c r="S920" s="94"/>
      <c r="T920" s="105"/>
      <c r="U920" s="106"/>
      <c r="V920" s="106"/>
      <c r="W920" s="106"/>
      <c r="X920" s="106"/>
      <c r="Y920" s="26">
        <v>42509.727646145831</v>
      </c>
      <c r="Z920" s="25" t="s">
        <v>3335</v>
      </c>
      <c r="AA920" s="25"/>
      <c r="AB920" s="25"/>
      <c r="AC920" s="25"/>
    </row>
    <row r="921" spans="1:29" x14ac:dyDescent="0.3">
      <c r="A921" s="27">
        <v>920</v>
      </c>
      <c r="B921" s="28">
        <v>201100792</v>
      </c>
      <c r="C921" s="28" t="s">
        <v>3336</v>
      </c>
      <c r="D921" s="28" t="s">
        <v>3337</v>
      </c>
      <c r="E921" s="28">
        <v>507</v>
      </c>
      <c r="F921" s="28" t="s">
        <v>71</v>
      </c>
      <c r="G921" s="29">
        <v>38475</v>
      </c>
      <c r="H921" s="28" t="s">
        <v>3010</v>
      </c>
      <c r="I921" s="28" t="s">
        <v>10</v>
      </c>
      <c r="J921" s="29">
        <v>42528.528363113423</v>
      </c>
      <c r="K921" s="29">
        <v>42528.528363113423</v>
      </c>
      <c r="L921" s="61" t="s">
        <v>3208</v>
      </c>
      <c r="M921" s="62"/>
      <c r="N921" s="63"/>
      <c r="O921" s="96"/>
      <c r="P921" s="96"/>
      <c r="Q921" s="96"/>
      <c r="R921" s="96"/>
      <c r="S921" s="96"/>
      <c r="T921" s="109"/>
      <c r="U921" s="110"/>
      <c r="V921" s="110"/>
      <c r="W921" s="110"/>
      <c r="X921" s="110"/>
      <c r="Y921" s="26">
        <v>42528.501772187497</v>
      </c>
      <c r="Z921" s="25" t="s">
        <v>3338</v>
      </c>
      <c r="AA921" s="29"/>
      <c r="AB921" s="28"/>
      <c r="AC921" s="28"/>
    </row>
    <row r="922" spans="1:29" x14ac:dyDescent="0.3">
      <c r="A922" s="24">
        <v>921</v>
      </c>
      <c r="B922" s="25">
        <v>201100837</v>
      </c>
      <c r="C922" s="25" t="s">
        <v>3330</v>
      </c>
      <c r="D922" s="25" t="s">
        <v>3339</v>
      </c>
      <c r="E922" s="25">
        <v>89</v>
      </c>
      <c r="F922" s="25" t="s">
        <v>957</v>
      </c>
      <c r="G922" s="26">
        <v>40622</v>
      </c>
      <c r="H922" s="25" t="s">
        <v>3008</v>
      </c>
      <c r="I922" s="25" t="s">
        <v>16</v>
      </c>
      <c r="J922" s="26">
        <v>42597.698559108794</v>
      </c>
      <c r="K922" s="26">
        <v>42597.698559108794</v>
      </c>
      <c r="L922" s="58">
        <v>2185</v>
      </c>
      <c r="M922" s="59"/>
      <c r="N922" s="60"/>
      <c r="O922" s="94"/>
      <c r="P922" s="94"/>
      <c r="Q922" s="94"/>
      <c r="R922" s="94"/>
      <c r="S922" s="94"/>
      <c r="T922" s="105"/>
      <c r="U922" s="106"/>
      <c r="V922" s="106"/>
      <c r="W922" s="106"/>
      <c r="X922" s="106"/>
      <c r="Y922" s="26">
        <v>42597.734598877316</v>
      </c>
      <c r="Z922" s="25" t="s">
        <v>3340</v>
      </c>
      <c r="AA922" s="25"/>
      <c r="AB922" s="25"/>
      <c r="AC922" s="25"/>
    </row>
    <row r="923" spans="1:29" x14ac:dyDescent="0.3">
      <c r="A923" s="24">
        <v>922</v>
      </c>
      <c r="B923" s="25">
        <v>201100852</v>
      </c>
      <c r="C923" s="25" t="s">
        <v>3341</v>
      </c>
      <c r="D923" s="25" t="s">
        <v>3342</v>
      </c>
      <c r="E923" s="25">
        <v>130</v>
      </c>
      <c r="F923" s="25" t="s">
        <v>36</v>
      </c>
      <c r="G923" s="26">
        <v>38118</v>
      </c>
      <c r="H923" s="25" t="s">
        <v>3008</v>
      </c>
      <c r="I923" s="25" t="s">
        <v>16</v>
      </c>
      <c r="J923" s="26">
        <v>42590.594938854163</v>
      </c>
      <c r="K923" s="26">
        <v>42590.594938854163</v>
      </c>
      <c r="L923" s="58">
        <v>2022</v>
      </c>
      <c r="M923" s="59" t="s">
        <v>3343</v>
      </c>
      <c r="N923" s="60" t="s">
        <v>3344</v>
      </c>
      <c r="O923" s="94">
        <v>1</v>
      </c>
      <c r="P923" s="94">
        <v>35</v>
      </c>
      <c r="Q923" s="94"/>
      <c r="R923" s="94"/>
      <c r="S923" s="94"/>
      <c r="T923" s="105">
        <v>1</v>
      </c>
      <c r="U923" s="106">
        <v>35</v>
      </c>
      <c r="V923" s="106"/>
      <c r="W923" s="106"/>
      <c r="X923" s="106"/>
      <c r="Y923" s="26">
        <v>42590.402023495371</v>
      </c>
      <c r="Z923" s="25" t="s">
        <v>3345</v>
      </c>
      <c r="AA923" s="25"/>
      <c r="AB923" s="25"/>
      <c r="AC923" s="25"/>
    </row>
    <row r="924" spans="1:29" x14ac:dyDescent="0.3">
      <c r="A924" s="27">
        <v>923</v>
      </c>
      <c r="B924" s="28">
        <v>201100936</v>
      </c>
      <c r="C924" s="28" t="s">
        <v>3155</v>
      </c>
      <c r="D924" s="28" t="s">
        <v>3346</v>
      </c>
      <c r="E924" s="28">
        <v>503</v>
      </c>
      <c r="F924" s="28" t="s">
        <v>3347</v>
      </c>
      <c r="G924" s="29">
        <v>39711</v>
      </c>
      <c r="H924" s="28" t="s">
        <v>3008</v>
      </c>
      <c r="I924" s="28" t="s">
        <v>16</v>
      </c>
      <c r="J924" s="29">
        <v>42550.705019016204</v>
      </c>
      <c r="K924" s="29">
        <v>42550.705019016204</v>
      </c>
      <c r="L924" s="61" t="s">
        <v>3193</v>
      </c>
      <c r="M924" s="62"/>
      <c r="N924" s="63"/>
      <c r="O924" s="96"/>
      <c r="P924" s="96"/>
      <c r="Q924" s="96"/>
      <c r="R924" s="96"/>
      <c r="S924" s="96"/>
      <c r="T924" s="109"/>
      <c r="U924" s="110"/>
      <c r="V924" s="110"/>
      <c r="W924" s="110"/>
      <c r="X924" s="110"/>
      <c r="Y924" s="26">
        <v>42550.80643449074</v>
      </c>
      <c r="Z924" s="25" t="s">
        <v>3348</v>
      </c>
      <c r="AA924" s="29"/>
      <c r="AB924" s="28"/>
      <c r="AC924" s="28"/>
    </row>
    <row r="925" spans="1:29" x14ac:dyDescent="0.3">
      <c r="A925" s="24">
        <v>924</v>
      </c>
      <c r="B925" s="25">
        <v>201100947</v>
      </c>
      <c r="C925" s="25" t="s">
        <v>3349</v>
      </c>
      <c r="D925" s="25" t="s">
        <v>3350</v>
      </c>
      <c r="E925" s="25">
        <v>125</v>
      </c>
      <c r="F925" s="25" t="s">
        <v>618</v>
      </c>
      <c r="G925" s="26">
        <v>37766</v>
      </c>
      <c r="H925" s="25" t="s">
        <v>3008</v>
      </c>
      <c r="I925" s="25" t="s">
        <v>16</v>
      </c>
      <c r="J925" s="26">
        <v>42513.716196759262</v>
      </c>
      <c r="K925" s="26">
        <v>42513.716196759262</v>
      </c>
      <c r="L925" s="58">
        <v>2001</v>
      </c>
      <c r="M925" s="59" t="s">
        <v>3272</v>
      </c>
      <c r="N925" s="60" t="s">
        <v>3351</v>
      </c>
      <c r="O925" s="94">
        <v>14</v>
      </c>
      <c r="P925" s="94"/>
      <c r="Q925" s="94"/>
      <c r="R925" s="94"/>
      <c r="S925" s="94"/>
      <c r="T925" s="111">
        <v>1401</v>
      </c>
      <c r="U925" s="106"/>
      <c r="V925" s="106"/>
      <c r="W925" s="106"/>
      <c r="X925" s="106"/>
      <c r="Y925" s="26">
        <v>42513.638251076387</v>
      </c>
      <c r="Z925" s="25" t="s">
        <v>3352</v>
      </c>
      <c r="AA925" s="25"/>
      <c r="AB925" s="25"/>
      <c r="AC925" s="25"/>
    </row>
    <row r="926" spans="1:29" x14ac:dyDescent="0.3">
      <c r="A926" s="24">
        <v>925</v>
      </c>
      <c r="B926" s="25">
        <v>201100962</v>
      </c>
      <c r="C926" s="25" t="s">
        <v>3353</v>
      </c>
      <c r="D926" s="25" t="s">
        <v>3354</v>
      </c>
      <c r="E926" s="25">
        <v>107</v>
      </c>
      <c r="F926" s="25" t="s">
        <v>44</v>
      </c>
      <c r="G926" s="26">
        <v>40323</v>
      </c>
      <c r="H926" s="25" t="s">
        <v>3008</v>
      </c>
      <c r="I926" s="25" t="s">
        <v>16</v>
      </c>
      <c r="J926" s="26">
        <v>42602.842357638889</v>
      </c>
      <c r="K926" s="26">
        <v>42602.842357638889</v>
      </c>
      <c r="L926" s="58">
        <v>2170</v>
      </c>
      <c r="M926" s="59"/>
      <c r="N926" s="60" t="s">
        <v>6457</v>
      </c>
      <c r="O926" s="94">
        <v>26</v>
      </c>
      <c r="P926" s="94">
        <v>38</v>
      </c>
      <c r="Q926" s="94"/>
      <c r="R926" s="94"/>
      <c r="S926" s="94"/>
      <c r="T926" s="105">
        <v>26</v>
      </c>
      <c r="U926" s="106">
        <v>38</v>
      </c>
      <c r="V926" s="106"/>
      <c r="W926" s="106"/>
      <c r="X926" s="106"/>
      <c r="Y926" s="26">
        <v>42602.623586111113</v>
      </c>
      <c r="Z926" s="25" t="s">
        <v>3355</v>
      </c>
      <c r="AA926" s="25"/>
      <c r="AB926" s="25"/>
      <c r="AC926" s="25"/>
    </row>
    <row r="927" spans="1:29" x14ac:dyDescent="0.3">
      <c r="A927" s="24">
        <v>926</v>
      </c>
      <c r="B927" s="25">
        <v>201101008</v>
      </c>
      <c r="C927" s="25" t="s">
        <v>3356</v>
      </c>
      <c r="D927" s="25" t="s">
        <v>2308</v>
      </c>
      <c r="E927" s="25">
        <v>125</v>
      </c>
      <c r="F927" s="25" t="s">
        <v>618</v>
      </c>
      <c r="G927" s="26">
        <v>38139</v>
      </c>
      <c r="H927" s="25" t="s">
        <v>3010</v>
      </c>
      <c r="I927" s="25" t="s">
        <v>10</v>
      </c>
      <c r="J927" s="26">
        <v>42417.759372835651</v>
      </c>
      <c r="K927" s="26">
        <v>42417.759372835651</v>
      </c>
      <c r="L927" s="58">
        <v>2101</v>
      </c>
      <c r="M927" s="59"/>
      <c r="N927" s="60" t="s">
        <v>3301</v>
      </c>
      <c r="O927" s="94">
        <v>21</v>
      </c>
      <c r="P927" s="94"/>
      <c r="Q927" s="94"/>
      <c r="R927" s="94"/>
      <c r="S927" s="94"/>
      <c r="T927" s="105">
        <v>21</v>
      </c>
      <c r="U927" s="106"/>
      <c r="V927" s="106"/>
      <c r="W927" s="106"/>
      <c r="X927" s="106"/>
      <c r="Y927" s="26">
        <v>42417.756607291667</v>
      </c>
      <c r="Z927" s="25" t="s">
        <v>3357</v>
      </c>
      <c r="AA927" s="25"/>
      <c r="AB927" s="25"/>
      <c r="AC927" s="25"/>
    </row>
    <row r="928" spans="1:29" x14ac:dyDescent="0.3">
      <c r="A928" s="27">
        <v>927</v>
      </c>
      <c r="B928" s="28">
        <v>201101156</v>
      </c>
      <c r="C928" s="28" t="s">
        <v>3358</v>
      </c>
      <c r="D928" s="28" t="s">
        <v>3359</v>
      </c>
      <c r="E928" s="28">
        <v>499</v>
      </c>
      <c r="F928" s="28" t="s">
        <v>40</v>
      </c>
      <c r="G928" s="29">
        <v>40613</v>
      </c>
      <c r="H928" s="28" t="s">
        <v>3008</v>
      </c>
      <c r="I928" s="28" t="s">
        <v>16</v>
      </c>
      <c r="J928" s="29">
        <v>42532.827315972223</v>
      </c>
      <c r="K928" s="29">
        <v>42532.827315972223</v>
      </c>
      <c r="L928" s="61" t="s">
        <v>3222</v>
      </c>
      <c r="M928" s="62"/>
      <c r="N928" s="63"/>
      <c r="O928" s="96"/>
      <c r="P928" s="96"/>
      <c r="Q928" s="96"/>
      <c r="R928" s="96"/>
      <c r="S928" s="96"/>
      <c r="T928" s="109"/>
      <c r="U928" s="110"/>
      <c r="V928" s="110"/>
      <c r="W928" s="110"/>
      <c r="X928" s="110"/>
      <c r="Y928" s="26">
        <v>42532.847286226854</v>
      </c>
      <c r="Z928" s="25" t="s">
        <v>3360</v>
      </c>
      <c r="AA928" s="29"/>
      <c r="AB928" s="28"/>
      <c r="AC928" s="28"/>
    </row>
    <row r="929" spans="1:29" x14ac:dyDescent="0.3">
      <c r="A929" s="27">
        <v>928</v>
      </c>
      <c r="B929" s="28">
        <v>201101158</v>
      </c>
      <c r="C929" s="28" t="s">
        <v>3361</v>
      </c>
      <c r="D929" s="28" t="s">
        <v>3362</v>
      </c>
      <c r="E929" s="28">
        <v>499</v>
      </c>
      <c r="F929" s="28" t="s">
        <v>40</v>
      </c>
      <c r="G929" s="29">
        <v>40528</v>
      </c>
      <c r="H929" s="28" t="s">
        <v>3010</v>
      </c>
      <c r="I929" s="28" t="s">
        <v>10</v>
      </c>
      <c r="J929" s="29">
        <v>42474.859599305557</v>
      </c>
      <c r="K929" s="29">
        <v>42474.859599305557</v>
      </c>
      <c r="L929" s="61" t="s">
        <v>3193</v>
      </c>
      <c r="M929" s="62"/>
      <c r="N929" s="63" t="s">
        <v>3363</v>
      </c>
      <c r="O929" s="96">
        <v>4</v>
      </c>
      <c r="P929" s="96"/>
      <c r="Q929" s="96"/>
      <c r="R929" s="96"/>
      <c r="S929" s="96"/>
      <c r="T929" s="109">
        <v>4</v>
      </c>
      <c r="U929" s="110"/>
      <c r="V929" s="110"/>
      <c r="W929" s="110"/>
      <c r="X929" s="110"/>
      <c r="Y929" s="26">
        <v>42474.859582175923</v>
      </c>
      <c r="Z929" s="25" t="s">
        <v>3364</v>
      </c>
      <c r="AA929" s="29"/>
      <c r="AB929" s="28"/>
      <c r="AC929" s="28"/>
    </row>
    <row r="930" spans="1:29" x14ac:dyDescent="0.3">
      <c r="A930" s="24">
        <v>929</v>
      </c>
      <c r="B930" s="25">
        <v>201101173</v>
      </c>
      <c r="C930" s="25" t="s">
        <v>3365</v>
      </c>
      <c r="D930" s="25" t="s">
        <v>3366</v>
      </c>
      <c r="E930" s="25">
        <v>598</v>
      </c>
      <c r="F930" s="25" t="s">
        <v>8</v>
      </c>
      <c r="G930" s="26">
        <v>38169</v>
      </c>
      <c r="H930" s="25" t="s">
        <v>3010</v>
      </c>
      <c r="I930" s="25" t="s">
        <v>10</v>
      </c>
      <c r="J930" s="26">
        <v>42419.774445868054</v>
      </c>
      <c r="K930" s="26">
        <v>42419.774445868054</v>
      </c>
      <c r="L930" s="58">
        <v>2071</v>
      </c>
      <c r="M930" s="59"/>
      <c r="N930" s="60" t="s">
        <v>3179</v>
      </c>
      <c r="O930" s="94">
        <v>21</v>
      </c>
      <c r="P930" s="94">
        <v>1</v>
      </c>
      <c r="Q930" s="94"/>
      <c r="R930" s="94"/>
      <c r="S930" s="94"/>
      <c r="T930" s="105">
        <v>21</v>
      </c>
      <c r="U930" s="106">
        <v>1</v>
      </c>
      <c r="V930" s="106"/>
      <c r="W930" s="106"/>
      <c r="X930" s="106"/>
      <c r="Y930" s="26">
        <v>42419.768854398149</v>
      </c>
      <c r="Z930" s="25" t="s">
        <v>3367</v>
      </c>
      <c r="AA930" s="25"/>
      <c r="AB930" s="25"/>
      <c r="AC930" s="25"/>
    </row>
    <row r="931" spans="1:29" x14ac:dyDescent="0.3">
      <c r="A931" s="27">
        <v>930</v>
      </c>
      <c r="B931" s="28">
        <v>201101269</v>
      </c>
      <c r="C931" s="28" t="s">
        <v>3368</v>
      </c>
      <c r="D931" s="28" t="s">
        <v>110</v>
      </c>
      <c r="E931" s="28">
        <v>499</v>
      </c>
      <c r="F931" s="28" t="s">
        <v>40</v>
      </c>
      <c r="G931" s="29">
        <v>36345</v>
      </c>
      <c r="H931" s="28" t="s">
        <v>3010</v>
      </c>
      <c r="I931" s="28" t="s">
        <v>10</v>
      </c>
      <c r="J931" s="29">
        <v>42459.661755011577</v>
      </c>
      <c r="K931" s="29">
        <v>42459.661755011577</v>
      </c>
      <c r="L931" s="61"/>
      <c r="M931" s="62"/>
      <c r="N931" s="63" t="s">
        <v>3369</v>
      </c>
      <c r="O931" s="96">
        <v>10</v>
      </c>
      <c r="P931" s="96"/>
      <c r="Q931" s="96"/>
      <c r="R931" s="96"/>
      <c r="S931" s="96"/>
      <c r="T931" s="109">
        <v>10</v>
      </c>
      <c r="U931" s="110"/>
      <c r="V931" s="110"/>
      <c r="W931" s="110"/>
      <c r="X931" s="110"/>
      <c r="Y931" s="26">
        <v>42459.657488773148</v>
      </c>
      <c r="Z931" s="25" t="s">
        <v>3370</v>
      </c>
      <c r="AA931" s="29"/>
      <c r="AB931" s="28"/>
      <c r="AC931" s="28"/>
    </row>
    <row r="932" spans="1:29" x14ac:dyDescent="0.3">
      <c r="A932" s="24">
        <v>931</v>
      </c>
      <c r="B932" s="25">
        <v>201101274</v>
      </c>
      <c r="C932" s="25" t="s">
        <v>3371</v>
      </c>
      <c r="D932" s="25" t="s">
        <v>137</v>
      </c>
      <c r="E932" s="25">
        <v>125</v>
      </c>
      <c r="F932" s="25" t="s">
        <v>618</v>
      </c>
      <c r="G932" s="26">
        <v>38886</v>
      </c>
      <c r="H932" s="25" t="s">
        <v>3010</v>
      </c>
      <c r="I932" s="25" t="s">
        <v>10</v>
      </c>
      <c r="J932" s="26">
        <v>42385.640701504628</v>
      </c>
      <c r="K932" s="26">
        <v>42385.640701504628</v>
      </c>
      <c r="L932" s="58">
        <v>2001</v>
      </c>
      <c r="M932" s="59"/>
      <c r="N932" s="60"/>
      <c r="O932" s="94"/>
      <c r="P932" s="94"/>
      <c r="Q932" s="94"/>
      <c r="R932" s="94"/>
      <c r="S932" s="94"/>
      <c r="T932" s="105"/>
      <c r="U932" s="106"/>
      <c r="V932" s="106"/>
      <c r="W932" s="106"/>
      <c r="X932" s="106"/>
      <c r="Y932" s="26">
        <v>42385.586450960647</v>
      </c>
      <c r="Z932" s="25" t="s">
        <v>3372</v>
      </c>
      <c r="AA932" s="25"/>
      <c r="AB932" s="25"/>
      <c r="AC932" s="25"/>
    </row>
    <row r="933" spans="1:29" x14ac:dyDescent="0.3">
      <c r="A933" s="27">
        <v>932</v>
      </c>
      <c r="B933" s="28">
        <v>201101299</v>
      </c>
      <c r="C933" s="28" t="s">
        <v>133</v>
      </c>
      <c r="D933" s="28" t="s">
        <v>3373</v>
      </c>
      <c r="E933" s="28">
        <v>125</v>
      </c>
      <c r="F933" s="28" t="s">
        <v>618</v>
      </c>
      <c r="G933" s="29">
        <v>40705</v>
      </c>
      <c r="H933" s="28" t="s">
        <v>3008</v>
      </c>
      <c r="I933" s="28" t="s">
        <v>16</v>
      </c>
      <c r="J933" s="29">
        <v>42623.507103738426</v>
      </c>
      <c r="K933" s="29">
        <v>42623.507103738426</v>
      </c>
      <c r="L933" s="61" t="s">
        <v>3174</v>
      </c>
      <c r="M933" s="62"/>
      <c r="N933" s="63"/>
      <c r="O933" s="96"/>
      <c r="P933" s="96"/>
      <c r="Q933" s="96"/>
      <c r="R933" s="96"/>
      <c r="S933" s="96"/>
      <c r="T933" s="109"/>
      <c r="U933" s="110"/>
      <c r="V933" s="110"/>
      <c r="W933" s="110"/>
      <c r="X933" s="110"/>
      <c r="Y933" s="26">
        <v>42623.493211226851</v>
      </c>
      <c r="Z933" s="25" t="s">
        <v>3374</v>
      </c>
      <c r="AA933" s="29"/>
      <c r="AB933" s="28"/>
      <c r="AC933" s="28"/>
    </row>
    <row r="934" spans="1:29" x14ac:dyDescent="0.3">
      <c r="A934" s="24">
        <v>933</v>
      </c>
      <c r="B934" s="25">
        <v>201101336</v>
      </c>
      <c r="C934" s="25" t="s">
        <v>3375</v>
      </c>
      <c r="D934" s="25" t="s">
        <v>3376</v>
      </c>
      <c r="E934" s="25">
        <v>598</v>
      </c>
      <c r="F934" s="25" t="s">
        <v>8</v>
      </c>
      <c r="G934" s="26">
        <v>40671</v>
      </c>
      <c r="H934" s="25" t="s">
        <v>3008</v>
      </c>
      <c r="I934" s="25" t="s">
        <v>16</v>
      </c>
      <c r="J934" s="26">
        <v>42388.483569560187</v>
      </c>
      <c r="K934" s="26">
        <v>42388.483569560187</v>
      </c>
      <c r="L934" s="58">
        <v>2043</v>
      </c>
      <c r="M934" s="59"/>
      <c r="N934" s="60" t="s">
        <v>3301</v>
      </c>
      <c r="O934" s="94">
        <v>21</v>
      </c>
      <c r="P934" s="94"/>
      <c r="Q934" s="94"/>
      <c r="R934" s="94"/>
      <c r="S934" s="94"/>
      <c r="T934" s="105">
        <v>21</v>
      </c>
      <c r="U934" s="106"/>
      <c r="V934" s="106"/>
      <c r="W934" s="106"/>
      <c r="X934" s="106"/>
      <c r="Y934" s="26">
        <v>42388.483569560187</v>
      </c>
      <c r="Z934" s="25" t="s">
        <v>3377</v>
      </c>
      <c r="AA934" s="25"/>
      <c r="AB934" s="25"/>
      <c r="AC934" s="25"/>
    </row>
    <row r="935" spans="1:29" x14ac:dyDescent="0.3">
      <c r="A935" s="24">
        <v>934</v>
      </c>
      <c r="B935" s="25">
        <v>201101343</v>
      </c>
      <c r="C935" s="25" t="s">
        <v>3378</v>
      </c>
      <c r="D935" s="25" t="s">
        <v>3379</v>
      </c>
      <c r="E935" s="25">
        <v>598</v>
      </c>
      <c r="F935" s="25" t="s">
        <v>8</v>
      </c>
      <c r="G935" s="26">
        <v>40718</v>
      </c>
      <c r="H935" s="25" t="s">
        <v>3010</v>
      </c>
      <c r="I935" s="25" t="s">
        <v>10</v>
      </c>
      <c r="J935" s="26">
        <v>42406.555049849536</v>
      </c>
      <c r="K935" s="26">
        <v>42406.555049849536</v>
      </c>
      <c r="L935" s="58">
        <v>2001</v>
      </c>
      <c r="M935" s="59"/>
      <c r="N935" s="65" t="s">
        <v>3380</v>
      </c>
      <c r="O935" s="97">
        <v>23</v>
      </c>
      <c r="P935" s="97"/>
      <c r="Q935" s="97"/>
      <c r="R935" s="97"/>
      <c r="S935" s="97"/>
      <c r="T935" s="109">
        <v>23</v>
      </c>
      <c r="U935" s="110"/>
      <c r="V935" s="110"/>
      <c r="W935" s="110"/>
      <c r="X935" s="110"/>
      <c r="Y935" s="26">
        <v>42406.514073148152</v>
      </c>
      <c r="Z935" s="25" t="s">
        <v>3381</v>
      </c>
      <c r="AA935" s="25"/>
      <c r="AB935" s="25"/>
      <c r="AC935" s="25"/>
    </row>
    <row r="936" spans="1:29" x14ac:dyDescent="0.3">
      <c r="A936" s="27">
        <v>935</v>
      </c>
      <c r="B936" s="28">
        <v>201101355</v>
      </c>
      <c r="C936" s="28" t="s">
        <v>3382</v>
      </c>
      <c r="D936" s="28" t="s">
        <v>676</v>
      </c>
      <c r="E936" s="28">
        <v>125</v>
      </c>
      <c r="F936" s="28" t="s">
        <v>618</v>
      </c>
      <c r="G936" s="29">
        <v>40677</v>
      </c>
      <c r="H936" s="28" t="s">
        <v>3008</v>
      </c>
      <c r="I936" s="28" t="s">
        <v>16</v>
      </c>
      <c r="J936" s="29">
        <v>42618.516674999999</v>
      </c>
      <c r="K936" s="29">
        <v>42618.516674999999</v>
      </c>
      <c r="L936" s="61" t="s">
        <v>3212</v>
      </c>
      <c r="M936" s="62"/>
      <c r="N936" s="63"/>
      <c r="O936" s="96"/>
      <c r="P936" s="96"/>
      <c r="Q936" s="96"/>
      <c r="R936" s="96"/>
      <c r="S936" s="96"/>
      <c r="T936" s="109"/>
      <c r="U936" s="110"/>
      <c r="V936" s="110"/>
      <c r="W936" s="110"/>
      <c r="X936" s="110"/>
      <c r="Y936" s="26">
        <v>42618.538577893516</v>
      </c>
      <c r="Z936" s="25" t="s">
        <v>3383</v>
      </c>
      <c r="AA936" s="29"/>
      <c r="AB936" s="28"/>
      <c r="AC936" s="28"/>
    </row>
    <row r="937" spans="1:29" x14ac:dyDescent="0.3">
      <c r="A937" s="27">
        <v>936</v>
      </c>
      <c r="B937" s="28">
        <v>201101414</v>
      </c>
      <c r="C937" s="28" t="s">
        <v>3155</v>
      </c>
      <c r="D937" s="28" t="s">
        <v>2688</v>
      </c>
      <c r="E937" s="28">
        <v>598</v>
      </c>
      <c r="F937" s="28" t="s">
        <v>8</v>
      </c>
      <c r="G937" s="29">
        <v>40605</v>
      </c>
      <c r="H937" s="28" t="s">
        <v>3010</v>
      </c>
      <c r="I937" s="28" t="s">
        <v>10</v>
      </c>
      <c r="J937" s="29">
        <v>42701.747452048614</v>
      </c>
      <c r="K937" s="29">
        <v>42701.747452048614</v>
      </c>
      <c r="L937" s="61" t="s">
        <v>3384</v>
      </c>
      <c r="M937" s="62"/>
      <c r="N937" s="63"/>
      <c r="O937" s="96"/>
      <c r="P937" s="96"/>
      <c r="Q937" s="96"/>
      <c r="R937" s="96"/>
      <c r="S937" s="96"/>
      <c r="T937" s="109"/>
      <c r="U937" s="110"/>
      <c r="V937" s="110"/>
      <c r="W937" s="110"/>
      <c r="X937" s="110"/>
      <c r="Y937" s="26">
        <v>42701.887256562499</v>
      </c>
      <c r="Z937" s="25" t="s">
        <v>3385</v>
      </c>
      <c r="AA937" s="29"/>
      <c r="AB937" s="28"/>
      <c r="AC937" s="28"/>
    </row>
    <row r="938" spans="1:29" x14ac:dyDescent="0.3">
      <c r="A938" s="27">
        <v>937</v>
      </c>
      <c r="B938" s="28">
        <v>201101460</v>
      </c>
      <c r="C938" s="28" t="s">
        <v>3386</v>
      </c>
      <c r="D938" s="28" t="s">
        <v>3387</v>
      </c>
      <c r="E938" s="28">
        <v>598</v>
      </c>
      <c r="F938" s="28" t="s">
        <v>8</v>
      </c>
      <c r="G938" s="29">
        <v>40678</v>
      </c>
      <c r="H938" s="28" t="s">
        <v>3010</v>
      </c>
      <c r="I938" s="28" t="s">
        <v>10</v>
      </c>
      <c r="J938" s="29">
        <v>42688.453129513888</v>
      </c>
      <c r="K938" s="29">
        <v>42688.453129513888</v>
      </c>
      <c r="L938" s="61" t="s">
        <v>3212</v>
      </c>
      <c r="M938" s="62"/>
      <c r="N938" s="63"/>
      <c r="O938" s="96"/>
      <c r="P938" s="96"/>
      <c r="Q938" s="96"/>
      <c r="R938" s="96"/>
      <c r="S938" s="96"/>
      <c r="T938" s="109"/>
      <c r="U938" s="110"/>
      <c r="V938" s="110"/>
      <c r="W938" s="110"/>
      <c r="X938" s="110"/>
      <c r="Y938" s="26">
        <v>42688.435209756943</v>
      </c>
      <c r="Z938" s="25" t="s">
        <v>3388</v>
      </c>
      <c r="AA938" s="29"/>
      <c r="AB938" s="28"/>
      <c r="AC938" s="28"/>
    </row>
    <row r="939" spans="1:29" x14ac:dyDescent="0.3">
      <c r="A939" s="24">
        <v>938</v>
      </c>
      <c r="B939" s="25">
        <v>201101569</v>
      </c>
      <c r="C939" s="25" t="s">
        <v>3389</v>
      </c>
      <c r="D939" s="25" t="s">
        <v>3390</v>
      </c>
      <c r="E939" s="25">
        <v>598</v>
      </c>
      <c r="F939" s="25" t="s">
        <v>8</v>
      </c>
      <c r="G939" s="26">
        <v>40696</v>
      </c>
      <c r="H939" s="25" t="s">
        <v>3008</v>
      </c>
      <c r="I939" s="25" t="s">
        <v>16</v>
      </c>
      <c r="J939" s="26">
        <v>42580.514872187501</v>
      </c>
      <c r="K939" s="26">
        <v>42580.514872187501</v>
      </c>
      <c r="L939" s="58">
        <v>2087</v>
      </c>
      <c r="M939" s="59"/>
      <c r="N939" s="60" t="s">
        <v>3391</v>
      </c>
      <c r="O939" s="94">
        <v>28</v>
      </c>
      <c r="P939" s="94">
        <v>2</v>
      </c>
      <c r="Q939" s="94">
        <v>1</v>
      </c>
      <c r="R939" s="94"/>
      <c r="S939" s="94"/>
      <c r="T939" s="105">
        <v>28</v>
      </c>
      <c r="U939" s="106">
        <v>2</v>
      </c>
      <c r="V939" s="106">
        <v>1</v>
      </c>
      <c r="W939" s="106"/>
      <c r="X939" s="106"/>
      <c r="Y939" s="26">
        <v>42580.505057256945</v>
      </c>
      <c r="Z939" s="25" t="s">
        <v>3392</v>
      </c>
      <c r="AA939" s="25"/>
      <c r="AB939" s="25"/>
      <c r="AC939" s="25"/>
    </row>
    <row r="940" spans="1:29" x14ac:dyDescent="0.3">
      <c r="A940" s="24">
        <v>939</v>
      </c>
      <c r="B940" s="25">
        <v>201101627</v>
      </c>
      <c r="C940" s="25" t="s">
        <v>3393</v>
      </c>
      <c r="D940" s="25" t="s">
        <v>3394</v>
      </c>
      <c r="E940" s="25">
        <v>126</v>
      </c>
      <c r="F940" s="25" t="s">
        <v>64</v>
      </c>
      <c r="G940" s="26">
        <v>40087</v>
      </c>
      <c r="H940" s="25" t="s">
        <v>3008</v>
      </c>
      <c r="I940" s="25" t="s">
        <v>16</v>
      </c>
      <c r="J940" s="26">
        <v>42397.858779432871</v>
      </c>
      <c r="K940" s="26">
        <v>42397.858779432871</v>
      </c>
      <c r="L940" s="58">
        <v>2185</v>
      </c>
      <c r="M940" s="59"/>
      <c r="N940" s="60"/>
      <c r="O940" s="94"/>
      <c r="P940" s="94"/>
      <c r="Q940" s="94"/>
      <c r="R940" s="94"/>
      <c r="S940" s="94"/>
      <c r="T940" s="105"/>
      <c r="U940" s="106"/>
      <c r="V940" s="106"/>
      <c r="W940" s="106"/>
      <c r="X940" s="106"/>
      <c r="Y940" s="26">
        <v>42397.864749803244</v>
      </c>
      <c r="Z940" s="25" t="s">
        <v>3395</v>
      </c>
      <c r="AA940" s="25"/>
      <c r="AB940" s="25"/>
      <c r="AC940" s="25"/>
    </row>
    <row r="941" spans="1:29" x14ac:dyDescent="0.3">
      <c r="A941" s="27">
        <v>940</v>
      </c>
      <c r="B941" s="28">
        <v>201101632</v>
      </c>
      <c r="C941" s="28" t="s">
        <v>3396</v>
      </c>
      <c r="D941" s="28" t="s">
        <v>3397</v>
      </c>
      <c r="E941" s="28">
        <v>125</v>
      </c>
      <c r="F941" s="28" t="s">
        <v>618</v>
      </c>
      <c r="G941" s="29">
        <v>40447</v>
      </c>
      <c r="H941" s="28" t="s">
        <v>3008</v>
      </c>
      <c r="I941" s="28" t="s">
        <v>16</v>
      </c>
      <c r="J941" s="29">
        <v>42545.794256516201</v>
      </c>
      <c r="K941" s="29">
        <v>42545.794256516201</v>
      </c>
      <c r="L941" s="61" t="s">
        <v>3183</v>
      </c>
      <c r="M941" s="62"/>
      <c r="N941" s="63" t="s">
        <v>3398</v>
      </c>
      <c r="O941" s="96">
        <v>43</v>
      </c>
      <c r="P941" s="96">
        <v>23</v>
      </c>
      <c r="Q941" s="96"/>
      <c r="R941" s="96"/>
      <c r="S941" s="96"/>
      <c r="T941" s="111">
        <v>29</v>
      </c>
      <c r="U941" s="110">
        <v>23</v>
      </c>
      <c r="V941" s="110"/>
      <c r="W941" s="110"/>
      <c r="X941" s="110"/>
      <c r="Y941" s="26">
        <v>42545.783649386576</v>
      </c>
      <c r="Z941" s="25" t="s">
        <v>3399</v>
      </c>
      <c r="AA941" s="29"/>
      <c r="AB941" s="28"/>
      <c r="AC941" s="28"/>
    </row>
    <row r="942" spans="1:29" x14ac:dyDescent="0.3">
      <c r="A942" s="24">
        <v>941</v>
      </c>
      <c r="B942" s="25">
        <v>201101643</v>
      </c>
      <c r="C942" s="25" t="s">
        <v>3368</v>
      </c>
      <c r="D942" s="25" t="s">
        <v>1011</v>
      </c>
      <c r="E942" s="25">
        <v>14</v>
      </c>
      <c r="F942" s="25" t="s">
        <v>271</v>
      </c>
      <c r="G942" s="26">
        <v>37114</v>
      </c>
      <c r="H942" s="25" t="s">
        <v>3010</v>
      </c>
      <c r="I942" s="25" t="s">
        <v>10</v>
      </c>
      <c r="J942" s="26">
        <v>42560.661533333332</v>
      </c>
      <c r="K942" s="26">
        <v>42560.661533333332</v>
      </c>
      <c r="L942" s="58">
        <v>2133</v>
      </c>
      <c r="M942" s="59" t="s">
        <v>3400</v>
      </c>
      <c r="N942" s="60" t="s">
        <v>3264</v>
      </c>
      <c r="O942" s="94">
        <v>40</v>
      </c>
      <c r="P942" s="94"/>
      <c r="Q942" s="94"/>
      <c r="R942" s="94"/>
      <c r="S942" s="94"/>
      <c r="T942" s="105">
        <v>40</v>
      </c>
      <c r="U942" s="106"/>
      <c r="V942" s="106"/>
      <c r="W942" s="106"/>
      <c r="X942" s="106"/>
      <c r="Y942" s="26">
        <v>42560.748771678242</v>
      </c>
      <c r="Z942" s="25" t="s">
        <v>3401</v>
      </c>
      <c r="AA942" s="25"/>
      <c r="AB942" s="25"/>
      <c r="AC942" s="25"/>
    </row>
    <row r="943" spans="1:29" x14ac:dyDescent="0.3">
      <c r="A943" s="24">
        <v>942</v>
      </c>
      <c r="B943" s="25">
        <v>201101688</v>
      </c>
      <c r="C943" s="25" t="s">
        <v>3402</v>
      </c>
      <c r="D943" s="25" t="s">
        <v>35</v>
      </c>
      <c r="E943" s="25">
        <v>130</v>
      </c>
      <c r="F943" s="25" t="s">
        <v>36</v>
      </c>
      <c r="G943" s="26">
        <v>36754</v>
      </c>
      <c r="H943" s="25" t="s">
        <v>3010</v>
      </c>
      <c r="I943" s="25" t="s">
        <v>10</v>
      </c>
      <c r="J943" s="26">
        <v>42370.551028935188</v>
      </c>
      <c r="K943" s="26">
        <v>42370.551028935188</v>
      </c>
      <c r="L943" s="58">
        <v>2082</v>
      </c>
      <c r="M943" s="59" t="s">
        <v>3403</v>
      </c>
      <c r="N943" s="60" t="s">
        <v>3404</v>
      </c>
      <c r="O943" s="94">
        <v>1</v>
      </c>
      <c r="P943" s="94">
        <v>21</v>
      </c>
      <c r="Q943" s="94"/>
      <c r="R943" s="94"/>
      <c r="S943" s="94"/>
      <c r="T943" s="105">
        <v>1</v>
      </c>
      <c r="U943" s="106">
        <v>21</v>
      </c>
      <c r="V943" s="106"/>
      <c r="W943" s="106"/>
      <c r="X943" s="106"/>
      <c r="Y943" s="26">
        <v>42370.341238506946</v>
      </c>
      <c r="Z943" s="25" t="s">
        <v>3405</v>
      </c>
      <c r="AA943" s="25"/>
      <c r="AB943" s="25"/>
      <c r="AC943" s="25"/>
    </row>
    <row r="944" spans="1:29" x14ac:dyDescent="0.3">
      <c r="A944" s="24">
        <v>943</v>
      </c>
      <c r="B944" s="25">
        <v>201101791</v>
      </c>
      <c r="C944" s="25" t="s">
        <v>3018</v>
      </c>
      <c r="D944" s="25" t="s">
        <v>3406</v>
      </c>
      <c r="E944" s="25">
        <v>499</v>
      </c>
      <c r="F944" s="25" t="s">
        <v>40</v>
      </c>
      <c r="G944" s="26">
        <v>40074</v>
      </c>
      <c r="H944" s="25" t="s">
        <v>3010</v>
      </c>
      <c r="I944" s="25" t="s">
        <v>10</v>
      </c>
      <c r="J944" s="26">
        <v>42642.513106331018</v>
      </c>
      <c r="K944" s="26">
        <v>42642.513106331018</v>
      </c>
      <c r="L944" s="58">
        <v>2071</v>
      </c>
      <c r="M944" s="59" t="s">
        <v>3407</v>
      </c>
      <c r="N944" s="60" t="s">
        <v>3294</v>
      </c>
      <c r="O944" s="94">
        <v>2</v>
      </c>
      <c r="P944" s="94"/>
      <c r="Q944" s="94"/>
      <c r="R944" s="94"/>
      <c r="S944" s="94"/>
      <c r="T944" s="105">
        <v>2</v>
      </c>
      <c r="U944" s="106"/>
      <c r="V944" s="106"/>
      <c r="W944" s="106"/>
      <c r="X944" s="106"/>
      <c r="Y944" s="26">
        <v>42642.499210416667</v>
      </c>
      <c r="Z944" s="25" t="s">
        <v>3408</v>
      </c>
      <c r="AA944" s="25"/>
      <c r="AB944" s="25"/>
      <c r="AC944" s="25"/>
    </row>
    <row r="945" spans="1:29" x14ac:dyDescent="0.3">
      <c r="A945" s="27">
        <v>944</v>
      </c>
      <c r="B945" s="28">
        <v>201101923</v>
      </c>
      <c r="C945" s="28" t="s">
        <v>3409</v>
      </c>
      <c r="D945" s="28" t="s">
        <v>482</v>
      </c>
      <c r="E945" s="28">
        <v>499</v>
      </c>
      <c r="F945" s="28" t="s">
        <v>40</v>
      </c>
      <c r="G945" s="29">
        <v>40219</v>
      </c>
      <c r="H945" s="28" t="s">
        <v>3010</v>
      </c>
      <c r="I945" s="28" t="s">
        <v>10</v>
      </c>
      <c r="J945" s="29">
        <v>42656.485653703705</v>
      </c>
      <c r="K945" s="29">
        <v>42656.485653703705</v>
      </c>
      <c r="L945" s="61" t="s">
        <v>3174</v>
      </c>
      <c r="M945" s="62"/>
      <c r="N945" s="63"/>
      <c r="O945" s="96"/>
      <c r="P945" s="96"/>
      <c r="Q945" s="96"/>
      <c r="R945" s="96"/>
      <c r="S945" s="96"/>
      <c r="T945" s="109"/>
      <c r="U945" s="110"/>
      <c r="V945" s="110"/>
      <c r="W945" s="110"/>
      <c r="X945" s="110"/>
      <c r="Y945" s="26">
        <v>42656.484148298608</v>
      </c>
      <c r="Z945" s="25" t="s">
        <v>3410</v>
      </c>
      <c r="AA945" s="29"/>
      <c r="AB945" s="28"/>
      <c r="AC945" s="28"/>
    </row>
    <row r="946" spans="1:29" x14ac:dyDescent="0.3">
      <c r="A946" s="27">
        <v>945</v>
      </c>
      <c r="B946" s="28">
        <v>201101983</v>
      </c>
      <c r="C946" s="28" t="s">
        <v>3411</v>
      </c>
      <c r="D946" s="28" t="s">
        <v>3412</v>
      </c>
      <c r="E946" s="28">
        <v>90</v>
      </c>
      <c r="F946" s="28" t="s">
        <v>89</v>
      </c>
      <c r="G946" s="29">
        <v>39814</v>
      </c>
      <c r="H946" s="28" t="s">
        <v>3010</v>
      </c>
      <c r="I946" s="28" t="s">
        <v>10</v>
      </c>
      <c r="J946" s="29">
        <v>42611.500112384259</v>
      </c>
      <c r="K946" s="29">
        <v>42611.500112384259</v>
      </c>
      <c r="L946" s="61" t="s">
        <v>3212</v>
      </c>
      <c r="M946" s="62"/>
      <c r="N946" s="63" t="s">
        <v>3324</v>
      </c>
      <c r="O946" s="96">
        <v>61</v>
      </c>
      <c r="P946" s="96"/>
      <c r="Q946" s="96"/>
      <c r="R946" s="96"/>
      <c r="S946" s="96"/>
      <c r="T946" s="113">
        <v>6101</v>
      </c>
      <c r="U946" s="110"/>
      <c r="V946" s="110"/>
      <c r="W946" s="110"/>
      <c r="X946" s="110"/>
      <c r="Y946" s="26">
        <v>42611.490123344905</v>
      </c>
      <c r="Z946" s="25" t="s">
        <v>3413</v>
      </c>
      <c r="AA946" s="29"/>
      <c r="AB946" s="28"/>
      <c r="AC946" s="28"/>
    </row>
    <row r="947" spans="1:29" x14ac:dyDescent="0.3">
      <c r="A947" s="27">
        <v>946</v>
      </c>
      <c r="B947" s="28">
        <v>201102010</v>
      </c>
      <c r="C947" s="28" t="s">
        <v>3414</v>
      </c>
      <c r="D947" s="28" t="s">
        <v>3415</v>
      </c>
      <c r="E947" s="28">
        <v>125</v>
      </c>
      <c r="F947" s="28" t="s">
        <v>618</v>
      </c>
      <c r="G947" s="29">
        <v>39781</v>
      </c>
      <c r="H947" s="28" t="s">
        <v>3010</v>
      </c>
      <c r="I947" s="28" t="s">
        <v>10</v>
      </c>
      <c r="J947" s="29">
        <v>42489.645571875</v>
      </c>
      <c r="K947" s="29">
        <v>42489.645571875</v>
      </c>
      <c r="L947" s="61" t="s">
        <v>3193</v>
      </c>
      <c r="M947" s="62"/>
      <c r="N947" s="63"/>
      <c r="O947" s="96"/>
      <c r="P947" s="96"/>
      <c r="Q947" s="96"/>
      <c r="R947" s="96"/>
      <c r="S947" s="96"/>
      <c r="T947" s="109"/>
      <c r="U947" s="110"/>
      <c r="V947" s="110"/>
      <c r="W947" s="110"/>
      <c r="X947" s="110"/>
      <c r="Y947" s="26">
        <v>42489.645571875</v>
      </c>
      <c r="Z947" s="25" t="s">
        <v>3416</v>
      </c>
      <c r="AA947" s="29"/>
      <c r="AB947" s="28"/>
      <c r="AC947" s="28"/>
    </row>
    <row r="948" spans="1:29" x14ac:dyDescent="0.3">
      <c r="A948" s="24">
        <v>947</v>
      </c>
      <c r="B948" s="25">
        <v>201102094</v>
      </c>
      <c r="C948" s="25" t="s">
        <v>3417</v>
      </c>
      <c r="D948" s="25" t="s">
        <v>826</v>
      </c>
      <c r="E948" s="25">
        <v>130</v>
      </c>
      <c r="F948" s="25" t="s">
        <v>36</v>
      </c>
      <c r="G948" s="26">
        <v>38263</v>
      </c>
      <c r="H948" s="25" t="s">
        <v>3016</v>
      </c>
      <c r="I948" s="25" t="s">
        <v>53</v>
      </c>
      <c r="J948" s="26">
        <v>42469.943045983797</v>
      </c>
      <c r="K948" s="26">
        <v>42469.943045983797</v>
      </c>
      <c r="L948" s="58">
        <v>2135</v>
      </c>
      <c r="M948" s="59" t="s">
        <v>3418</v>
      </c>
      <c r="N948" s="65" t="s">
        <v>3419</v>
      </c>
      <c r="O948" s="97">
        <v>21</v>
      </c>
      <c r="P948" s="97">
        <v>41</v>
      </c>
      <c r="Q948" s="97"/>
      <c r="R948" s="97"/>
      <c r="S948" s="97"/>
      <c r="T948" s="109">
        <v>21</v>
      </c>
      <c r="U948" s="110">
        <v>41</v>
      </c>
      <c r="V948" s="110"/>
      <c r="W948" s="110"/>
      <c r="X948" s="110"/>
      <c r="Y948" s="26">
        <v>42469.936554131942</v>
      </c>
      <c r="Z948" s="25" t="s">
        <v>3420</v>
      </c>
      <c r="AA948" s="25"/>
      <c r="AB948" s="25"/>
      <c r="AC948" s="25"/>
    </row>
    <row r="949" spans="1:29" x14ac:dyDescent="0.3">
      <c r="A949" s="24">
        <v>948</v>
      </c>
      <c r="B949" s="25">
        <v>201102161</v>
      </c>
      <c r="C949" s="25" t="s">
        <v>3421</v>
      </c>
      <c r="D949" s="25" t="s">
        <v>398</v>
      </c>
      <c r="E949" s="25">
        <v>119</v>
      </c>
      <c r="F949" s="25" t="s">
        <v>2</v>
      </c>
      <c r="G949" s="26">
        <v>38847</v>
      </c>
      <c r="H949" s="25" t="s">
        <v>3010</v>
      </c>
      <c r="I949" s="25" t="s">
        <v>10</v>
      </c>
      <c r="J949" s="26">
        <v>42460.512892210645</v>
      </c>
      <c r="K949" s="26">
        <v>42460.512892210645</v>
      </c>
      <c r="L949" s="58">
        <v>2092</v>
      </c>
      <c r="M949" s="59"/>
      <c r="N949" s="65" t="s">
        <v>3422</v>
      </c>
      <c r="O949" s="97">
        <v>8</v>
      </c>
      <c r="P949" s="97"/>
      <c r="Q949" s="97"/>
      <c r="R949" s="97"/>
      <c r="S949" s="97"/>
      <c r="T949" s="109">
        <v>8</v>
      </c>
      <c r="U949" s="110"/>
      <c r="V949" s="110"/>
      <c r="W949" s="110"/>
      <c r="X949" s="110"/>
      <c r="Y949" s="26">
        <v>42460.458023530089</v>
      </c>
      <c r="Z949" s="25" t="s">
        <v>3423</v>
      </c>
      <c r="AA949" s="25"/>
      <c r="AB949" s="25"/>
      <c r="AC949" s="25"/>
    </row>
    <row r="950" spans="1:29" x14ac:dyDescent="0.3">
      <c r="A950" s="27">
        <v>949</v>
      </c>
      <c r="B950" s="28">
        <v>201102208</v>
      </c>
      <c r="C950" s="28" t="s">
        <v>3424</v>
      </c>
      <c r="D950" s="28" t="s">
        <v>3425</v>
      </c>
      <c r="E950" s="28">
        <v>125</v>
      </c>
      <c r="F950" s="28" t="s">
        <v>618</v>
      </c>
      <c r="G950" s="29">
        <v>40752</v>
      </c>
      <c r="H950" s="28" t="s">
        <v>3010</v>
      </c>
      <c r="I950" s="28" t="s">
        <v>10</v>
      </c>
      <c r="J950" s="29">
        <v>42417.833007175926</v>
      </c>
      <c r="K950" s="29">
        <v>42417.833007175926</v>
      </c>
      <c r="L950" s="61" t="s">
        <v>3426</v>
      </c>
      <c r="M950" s="62"/>
      <c r="N950" s="63" t="s">
        <v>3427</v>
      </c>
      <c r="O950" s="96">
        <v>2503</v>
      </c>
      <c r="P950" s="96"/>
      <c r="Q950" s="96"/>
      <c r="R950" s="96"/>
      <c r="S950" s="96"/>
      <c r="T950" s="111">
        <v>25</v>
      </c>
      <c r="U950" s="110"/>
      <c r="V950" s="110"/>
      <c r="W950" s="110"/>
      <c r="X950" s="110"/>
      <c r="Y950" s="26">
        <v>42417.92589849537</v>
      </c>
      <c r="Z950" s="25" t="s">
        <v>3428</v>
      </c>
      <c r="AA950" s="29"/>
      <c r="AB950" s="28"/>
      <c r="AC950" s="28"/>
    </row>
    <row r="951" spans="1:29" x14ac:dyDescent="0.3">
      <c r="A951" s="24">
        <v>950</v>
      </c>
      <c r="B951" s="25">
        <v>201102221</v>
      </c>
      <c r="C951" s="25" t="s">
        <v>3429</v>
      </c>
      <c r="D951" s="25" t="s">
        <v>3430</v>
      </c>
      <c r="E951" s="25">
        <v>501</v>
      </c>
      <c r="F951" s="25" t="s">
        <v>721</v>
      </c>
      <c r="G951" s="26">
        <v>40783</v>
      </c>
      <c r="H951" s="25" t="s">
        <v>3008</v>
      </c>
      <c r="I951" s="25" t="s">
        <v>16</v>
      </c>
      <c r="J951" s="26">
        <v>42436.731096608797</v>
      </c>
      <c r="K951" s="26">
        <v>42436.731096608797</v>
      </c>
      <c r="L951" s="58">
        <v>2071</v>
      </c>
      <c r="M951" s="59"/>
      <c r="N951" s="65" t="s">
        <v>3431</v>
      </c>
      <c r="O951" s="97">
        <v>1</v>
      </c>
      <c r="P951" s="97"/>
      <c r="Q951" s="97"/>
      <c r="R951" s="97"/>
      <c r="S951" s="97"/>
      <c r="T951" s="109">
        <v>1</v>
      </c>
      <c r="U951" s="110"/>
      <c r="V951" s="110"/>
      <c r="W951" s="110"/>
      <c r="X951" s="110"/>
      <c r="Y951" s="26">
        <v>42436.731096608797</v>
      </c>
      <c r="Z951" s="25" t="s">
        <v>3432</v>
      </c>
      <c r="AA951" s="25"/>
      <c r="AB951" s="25"/>
      <c r="AC951" s="25"/>
    </row>
    <row r="952" spans="1:29" x14ac:dyDescent="0.3">
      <c r="A952" s="24">
        <v>951</v>
      </c>
      <c r="B952" s="25">
        <v>201102311</v>
      </c>
      <c r="C952" s="25" t="s">
        <v>3433</v>
      </c>
      <c r="D952" s="25" t="s">
        <v>934</v>
      </c>
      <c r="E952" s="25">
        <v>299</v>
      </c>
      <c r="F952" s="25" t="s">
        <v>79</v>
      </c>
      <c r="G952" s="26">
        <v>40800</v>
      </c>
      <c r="H952" s="25" t="s">
        <v>3008</v>
      </c>
      <c r="I952" s="25" t="s">
        <v>16</v>
      </c>
      <c r="J952" s="26">
        <v>42619.925192824077</v>
      </c>
      <c r="K952" s="26">
        <v>42619.925192824077</v>
      </c>
      <c r="L952" s="58">
        <v>2119</v>
      </c>
      <c r="M952" s="59"/>
      <c r="N952" s="65" t="s">
        <v>3226</v>
      </c>
      <c r="O952" s="97">
        <v>16</v>
      </c>
      <c r="P952" s="97"/>
      <c r="Q952" s="97"/>
      <c r="R952" s="97"/>
      <c r="S952" s="97"/>
      <c r="T952" s="109">
        <v>16</v>
      </c>
      <c r="U952" s="110"/>
      <c r="V952" s="110"/>
      <c r="W952" s="110"/>
      <c r="X952" s="110"/>
      <c r="Y952" s="26">
        <v>42619.901225925925</v>
      </c>
      <c r="Z952" s="25" t="s">
        <v>3434</v>
      </c>
      <c r="AA952" s="25"/>
      <c r="AB952" s="25"/>
      <c r="AC952" s="25"/>
    </row>
    <row r="953" spans="1:29" x14ac:dyDescent="0.3">
      <c r="A953" s="24">
        <v>952</v>
      </c>
      <c r="B953" s="25">
        <v>201102336</v>
      </c>
      <c r="C953" s="25" t="s">
        <v>3435</v>
      </c>
      <c r="D953" s="25" t="s">
        <v>1007</v>
      </c>
      <c r="E953" s="25">
        <v>119</v>
      </c>
      <c r="F953" s="25" t="s">
        <v>2</v>
      </c>
      <c r="G953" s="26">
        <v>40787</v>
      </c>
      <c r="H953" s="25" t="s">
        <v>3008</v>
      </c>
      <c r="I953" s="25" t="s">
        <v>16</v>
      </c>
      <c r="J953" s="26">
        <v>42509.942538773146</v>
      </c>
      <c r="K953" s="26">
        <v>42509.942538773146</v>
      </c>
      <c r="L953" s="58">
        <v>2126</v>
      </c>
      <c r="M953" s="59"/>
      <c r="N953" s="65" t="s">
        <v>3436</v>
      </c>
      <c r="O953" s="97">
        <v>28</v>
      </c>
      <c r="P953" s="97">
        <v>16</v>
      </c>
      <c r="Q953" s="97"/>
      <c r="R953" s="97"/>
      <c r="S953" s="97"/>
      <c r="T953" s="109">
        <v>28</v>
      </c>
      <c r="U953" s="110">
        <v>16</v>
      </c>
      <c r="V953" s="110"/>
      <c r="W953" s="110"/>
      <c r="X953" s="110"/>
      <c r="Y953" s="26">
        <v>42509.942538773146</v>
      </c>
      <c r="Z953" s="25" t="s">
        <v>3437</v>
      </c>
      <c r="AA953" s="25"/>
      <c r="AB953" s="25"/>
      <c r="AC953" s="25"/>
    </row>
    <row r="954" spans="1:29" x14ac:dyDescent="0.3">
      <c r="A954" s="27">
        <v>953</v>
      </c>
      <c r="B954" s="28">
        <v>201102404</v>
      </c>
      <c r="C954" s="28" t="s">
        <v>3438</v>
      </c>
      <c r="D954" s="28" t="s">
        <v>3439</v>
      </c>
      <c r="E954" s="28">
        <v>598</v>
      </c>
      <c r="F954" s="28" t="s">
        <v>8</v>
      </c>
      <c r="G954" s="29">
        <v>40483</v>
      </c>
      <c r="H954" s="28" t="s">
        <v>3010</v>
      </c>
      <c r="I954" s="28" t="s">
        <v>10</v>
      </c>
      <c r="J954" s="29">
        <v>42434.663834178238</v>
      </c>
      <c r="K954" s="29">
        <v>42434.663834178238</v>
      </c>
      <c r="L954" s="61" t="s">
        <v>3212</v>
      </c>
      <c r="M954" s="62"/>
      <c r="N954" s="63"/>
      <c r="O954" s="96"/>
      <c r="P954" s="96"/>
      <c r="Q954" s="96"/>
      <c r="R954" s="96"/>
      <c r="S954" s="96"/>
      <c r="T954" s="109"/>
      <c r="U954" s="110"/>
      <c r="V954" s="110"/>
      <c r="W954" s="110"/>
      <c r="X954" s="110"/>
      <c r="Y954" s="26">
        <v>42434.66382361111</v>
      </c>
      <c r="Z954" s="25" t="s">
        <v>3440</v>
      </c>
      <c r="AA954" s="29"/>
      <c r="AB954" s="28"/>
      <c r="AC954" s="28"/>
    </row>
    <row r="955" spans="1:29" x14ac:dyDescent="0.3">
      <c r="A955" s="27">
        <v>954</v>
      </c>
      <c r="B955" s="28">
        <v>201102496</v>
      </c>
      <c r="C955" s="28" t="s">
        <v>3438</v>
      </c>
      <c r="D955" s="28" t="s">
        <v>3441</v>
      </c>
      <c r="E955" s="28">
        <v>598</v>
      </c>
      <c r="F955" s="28" t="s">
        <v>8</v>
      </c>
      <c r="G955" s="29">
        <v>40629</v>
      </c>
      <c r="H955" s="28" t="s">
        <v>3010</v>
      </c>
      <c r="I955" s="28" t="s">
        <v>10</v>
      </c>
      <c r="J955" s="29">
        <v>42434.662549270834</v>
      </c>
      <c r="K955" s="29">
        <v>42434.662549270834</v>
      </c>
      <c r="L955" s="61" t="s">
        <v>3212</v>
      </c>
      <c r="M955" s="62"/>
      <c r="N955" s="63"/>
      <c r="O955" s="96"/>
      <c r="P955" s="96"/>
      <c r="Q955" s="96"/>
      <c r="R955" s="96"/>
      <c r="S955" s="96"/>
      <c r="T955" s="109"/>
      <c r="U955" s="110"/>
      <c r="V955" s="110"/>
      <c r="W955" s="110"/>
      <c r="X955" s="110"/>
      <c r="Y955" s="26">
        <v>42434.636099386575</v>
      </c>
      <c r="Z955" s="25" t="s">
        <v>3442</v>
      </c>
      <c r="AA955" s="29"/>
      <c r="AB955" s="28"/>
      <c r="AC955" s="28"/>
    </row>
    <row r="956" spans="1:29" x14ac:dyDescent="0.3">
      <c r="A956" s="27">
        <v>955</v>
      </c>
      <c r="B956" s="28">
        <v>201102517</v>
      </c>
      <c r="C956" s="28" t="s">
        <v>3443</v>
      </c>
      <c r="D956" s="28" t="s">
        <v>3444</v>
      </c>
      <c r="E956" s="28">
        <v>119</v>
      </c>
      <c r="F956" s="28" t="s">
        <v>2</v>
      </c>
      <c r="G956" s="29">
        <v>40786</v>
      </c>
      <c r="H956" s="28" t="s">
        <v>3016</v>
      </c>
      <c r="I956" s="28" t="s">
        <v>53</v>
      </c>
      <c r="J956" s="29">
        <v>42526.413467094906</v>
      </c>
      <c r="K956" s="29">
        <v>42526.413467094906</v>
      </c>
      <c r="L956" s="61" t="s">
        <v>3426</v>
      </c>
      <c r="M956" s="62"/>
      <c r="N956" s="63" t="s">
        <v>3445</v>
      </c>
      <c r="O956" s="96">
        <v>2503</v>
      </c>
      <c r="P956" s="96"/>
      <c r="Q956" s="96"/>
      <c r="R956" s="96"/>
      <c r="S956" s="96"/>
      <c r="T956" s="111">
        <v>25</v>
      </c>
      <c r="U956" s="110"/>
      <c r="V956" s="110"/>
      <c r="W956" s="110"/>
      <c r="X956" s="110"/>
      <c r="Y956" s="26">
        <v>42526.371149189814</v>
      </c>
      <c r="Z956" s="25" t="s">
        <v>3446</v>
      </c>
      <c r="AA956" s="29"/>
      <c r="AB956" s="28"/>
      <c r="AC956" s="28"/>
    </row>
    <row r="957" spans="1:29" x14ac:dyDescent="0.3">
      <c r="A957" s="27">
        <v>956</v>
      </c>
      <c r="B957" s="28">
        <v>201102518</v>
      </c>
      <c r="C957" s="28" t="s">
        <v>3447</v>
      </c>
      <c r="D957" s="28" t="s">
        <v>3448</v>
      </c>
      <c r="E957" s="28">
        <v>499</v>
      </c>
      <c r="F957" s="28" t="s">
        <v>40</v>
      </c>
      <c r="G957" s="29">
        <v>39784</v>
      </c>
      <c r="H957" s="28" t="s">
        <v>3010</v>
      </c>
      <c r="I957" s="28" t="s">
        <v>10</v>
      </c>
      <c r="J957" s="29">
        <v>42656.439581099534</v>
      </c>
      <c r="K957" s="29">
        <v>42656.439581099534</v>
      </c>
      <c r="L957" s="61" t="s">
        <v>3212</v>
      </c>
      <c r="M957" s="62"/>
      <c r="N957" s="63"/>
      <c r="O957" s="96"/>
      <c r="P957" s="96"/>
      <c r="Q957" s="96"/>
      <c r="R957" s="96"/>
      <c r="S957" s="96"/>
      <c r="T957" s="109"/>
      <c r="U957" s="110"/>
      <c r="V957" s="110"/>
      <c r="W957" s="110"/>
      <c r="X957" s="110"/>
      <c r="Y957" s="26">
        <v>42656.439581099534</v>
      </c>
      <c r="Z957" s="25" t="s">
        <v>3449</v>
      </c>
      <c r="AA957" s="29"/>
      <c r="AB957" s="28"/>
      <c r="AC957" s="28"/>
    </row>
    <row r="958" spans="1:29" x14ac:dyDescent="0.3">
      <c r="A958" s="24">
        <v>957</v>
      </c>
      <c r="B958" s="25">
        <v>201102519</v>
      </c>
      <c r="C958" s="25" t="s">
        <v>3450</v>
      </c>
      <c r="D958" s="25" t="s">
        <v>2322</v>
      </c>
      <c r="E958" s="25">
        <v>125</v>
      </c>
      <c r="F958" s="25" t="s">
        <v>618</v>
      </c>
      <c r="G958" s="26">
        <v>40758</v>
      </c>
      <c r="H958" s="25" t="s">
        <v>3016</v>
      </c>
      <c r="I958" s="25" t="s">
        <v>53</v>
      </c>
      <c r="J958" s="26">
        <v>42482.869710185187</v>
      </c>
      <c r="K958" s="26">
        <v>42482.869710185187</v>
      </c>
      <c r="L958" s="58">
        <v>2082</v>
      </c>
      <c r="M958" s="59"/>
      <c r="N958" s="60" t="s">
        <v>3451</v>
      </c>
      <c r="O958" s="94">
        <v>1</v>
      </c>
      <c r="P958" s="94">
        <v>59</v>
      </c>
      <c r="Q958" s="94"/>
      <c r="R958" s="94"/>
      <c r="S958" s="94"/>
      <c r="T958" s="105">
        <v>1</v>
      </c>
      <c r="U958" s="106">
        <v>59</v>
      </c>
      <c r="V958" s="106"/>
      <c r="W958" s="106"/>
      <c r="X958" s="106"/>
      <c r="Y958" s="26">
        <v>42482.846530208335</v>
      </c>
      <c r="Z958" s="25" t="s">
        <v>3452</v>
      </c>
      <c r="AA958" s="25"/>
      <c r="AB958" s="25"/>
      <c r="AC958" s="25"/>
    </row>
    <row r="959" spans="1:29" s="9" customFormat="1" x14ac:dyDescent="0.3">
      <c r="A959" s="8">
        <v>958</v>
      </c>
      <c r="B959" s="9">
        <v>201102528</v>
      </c>
      <c r="C959" s="9" t="s">
        <v>3453</v>
      </c>
      <c r="D959" s="9" t="s">
        <v>3454</v>
      </c>
      <c r="E959" s="9">
        <v>130</v>
      </c>
      <c r="F959" s="9" t="s">
        <v>36</v>
      </c>
      <c r="G959" s="6">
        <v>38325</v>
      </c>
      <c r="H959" s="9" t="s">
        <v>3010</v>
      </c>
      <c r="I959" s="9" t="s">
        <v>10</v>
      </c>
      <c r="J959" s="6">
        <v>42509.5246315162</v>
      </c>
      <c r="K959" s="6">
        <v>42509.5246315162</v>
      </c>
      <c r="L959" s="67">
        <v>2142</v>
      </c>
      <c r="M959" s="68">
        <v>2222</v>
      </c>
      <c r="N959" s="69" t="s">
        <v>3455</v>
      </c>
      <c r="O959" s="10">
        <v>41</v>
      </c>
      <c r="P959" s="10">
        <v>45</v>
      </c>
      <c r="Q959" s="10"/>
      <c r="R959" s="10"/>
      <c r="S959" s="10"/>
      <c r="T959" s="100">
        <v>41</v>
      </c>
      <c r="U959" s="101">
        <v>45</v>
      </c>
      <c r="V959" s="101"/>
      <c r="W959" s="101"/>
      <c r="X959" s="101"/>
      <c r="Y959" s="6">
        <v>42509.552355706015</v>
      </c>
      <c r="Z959" s="9" t="s">
        <v>3456</v>
      </c>
      <c r="AA959" s="6"/>
    </row>
    <row r="960" spans="1:29" s="9" customFormat="1" x14ac:dyDescent="0.3">
      <c r="A960" s="8">
        <v>959</v>
      </c>
      <c r="B960" s="9">
        <v>201102538</v>
      </c>
      <c r="C960" s="9" t="s">
        <v>3457</v>
      </c>
      <c r="D960" s="9" t="s">
        <v>3458</v>
      </c>
      <c r="E960" s="9">
        <v>128</v>
      </c>
      <c r="F960" s="9" t="s">
        <v>242</v>
      </c>
      <c r="G960" s="6">
        <v>40669</v>
      </c>
      <c r="H960" s="9" t="s">
        <v>3008</v>
      </c>
      <c r="I960" s="9" t="s">
        <v>16</v>
      </c>
      <c r="J960" s="6">
        <v>42541.492932789355</v>
      </c>
      <c r="K960" s="6">
        <v>42541.492932789355</v>
      </c>
      <c r="L960" s="67">
        <v>2185</v>
      </c>
      <c r="M960" s="68" t="s">
        <v>3459</v>
      </c>
      <c r="N960" s="69" t="s">
        <v>525</v>
      </c>
      <c r="O960" s="10">
        <v>23</v>
      </c>
      <c r="P960" s="10"/>
      <c r="Q960" s="10"/>
      <c r="R960" s="10"/>
      <c r="S960" s="10"/>
      <c r="T960" s="100">
        <v>23</v>
      </c>
      <c r="U960" s="101"/>
      <c r="V960" s="101"/>
      <c r="W960" s="101"/>
      <c r="X960" s="101"/>
      <c r="Y960" s="6">
        <v>42541.898599571759</v>
      </c>
      <c r="Z960" s="9" t="s">
        <v>3460</v>
      </c>
      <c r="AA960" s="6"/>
    </row>
    <row r="961" spans="1:27" s="9" customFormat="1" x14ac:dyDescent="0.3">
      <c r="A961" s="8">
        <v>960</v>
      </c>
      <c r="B961" s="9">
        <v>201102547</v>
      </c>
      <c r="C961" s="9" t="s">
        <v>3461</v>
      </c>
      <c r="D961" s="9" t="s">
        <v>3462</v>
      </c>
      <c r="E961" s="9">
        <v>131</v>
      </c>
      <c r="F961" s="9" t="s">
        <v>24</v>
      </c>
      <c r="G961" s="6">
        <v>35829</v>
      </c>
      <c r="H961" s="9" t="s">
        <v>3010</v>
      </c>
      <c r="I961" s="9" t="s">
        <v>10</v>
      </c>
      <c r="J961" s="6">
        <v>42382.669819097224</v>
      </c>
      <c r="K961" s="6">
        <v>42382.669819097224</v>
      </c>
      <c r="L961" s="67">
        <v>2002</v>
      </c>
      <c r="M961" s="68">
        <v>2090</v>
      </c>
      <c r="N961" s="69" t="s">
        <v>3463</v>
      </c>
      <c r="O961" s="10">
        <v>28</v>
      </c>
      <c r="P961" s="10"/>
      <c r="Q961" s="10"/>
      <c r="R961" s="10"/>
      <c r="S961" s="10"/>
      <c r="T961" s="100">
        <v>28</v>
      </c>
      <c r="U961" s="101"/>
      <c r="V961" s="101"/>
      <c r="W961" s="101"/>
      <c r="X961" s="101"/>
      <c r="Y961" s="6">
        <v>42382.669819097224</v>
      </c>
      <c r="Z961" s="9" t="s">
        <v>3464</v>
      </c>
      <c r="AA961" s="6"/>
    </row>
    <row r="962" spans="1:27" s="9" customFormat="1" x14ac:dyDescent="0.3">
      <c r="A962" s="8">
        <v>961</v>
      </c>
      <c r="B962" s="9">
        <v>201102580</v>
      </c>
      <c r="C962" s="9" t="s">
        <v>3465</v>
      </c>
      <c r="D962" s="9" t="s">
        <v>1302</v>
      </c>
      <c r="E962" s="9">
        <v>127</v>
      </c>
      <c r="F962" s="9" t="s">
        <v>47</v>
      </c>
      <c r="G962" s="6">
        <v>39429</v>
      </c>
      <c r="H962" s="9" t="s">
        <v>3008</v>
      </c>
      <c r="I962" s="9" t="s">
        <v>16</v>
      </c>
      <c r="J962" s="6">
        <v>42436.471449965276</v>
      </c>
      <c r="K962" s="6">
        <v>42436.471449965276</v>
      </c>
      <c r="L962" s="67">
        <v>2181</v>
      </c>
      <c r="M962" s="68" t="s">
        <v>3459</v>
      </c>
      <c r="N962" s="69" t="s">
        <v>3466</v>
      </c>
      <c r="O962" s="10">
        <v>13</v>
      </c>
      <c r="P962" s="10"/>
      <c r="Q962" s="10"/>
      <c r="R962" s="10"/>
      <c r="S962" s="10"/>
      <c r="T962" s="100">
        <v>13</v>
      </c>
      <c r="U962" s="101"/>
      <c r="V962" s="101"/>
      <c r="W962" s="101"/>
      <c r="X962" s="101"/>
      <c r="Y962" s="6">
        <v>42436.46147480324</v>
      </c>
      <c r="Z962" s="9" t="s">
        <v>3467</v>
      </c>
      <c r="AA962" s="6"/>
    </row>
    <row r="963" spans="1:27" s="9" customFormat="1" x14ac:dyDescent="0.3">
      <c r="A963" s="8">
        <v>962</v>
      </c>
      <c r="B963" s="9">
        <v>201102587</v>
      </c>
      <c r="C963" s="9" t="s">
        <v>3468</v>
      </c>
      <c r="D963" s="9" t="s">
        <v>3469</v>
      </c>
      <c r="E963" s="9">
        <v>128</v>
      </c>
      <c r="F963" s="9" t="s">
        <v>242</v>
      </c>
      <c r="G963" s="6">
        <v>40831</v>
      </c>
      <c r="H963" s="9" t="s">
        <v>3008</v>
      </c>
      <c r="I963" s="9" t="s">
        <v>16</v>
      </c>
      <c r="J963" s="6">
        <v>42450.629448182874</v>
      </c>
      <c r="K963" s="6">
        <v>42450.629448182874</v>
      </c>
      <c r="L963" s="67">
        <v>2022</v>
      </c>
      <c r="M963" s="68">
        <v>2091</v>
      </c>
      <c r="N963" s="69" t="s">
        <v>3470</v>
      </c>
      <c r="O963" s="10">
        <v>5</v>
      </c>
      <c r="P963" s="10">
        <v>14</v>
      </c>
      <c r="Q963" s="10"/>
      <c r="R963" s="10"/>
      <c r="S963" s="10"/>
      <c r="T963" s="100">
        <v>5</v>
      </c>
      <c r="U963" s="101">
        <v>14</v>
      </c>
      <c r="V963" s="101"/>
      <c r="W963" s="101"/>
      <c r="X963" s="101"/>
      <c r="Y963" s="6">
        <v>42450.623791319442</v>
      </c>
      <c r="Z963" s="9" t="s">
        <v>3471</v>
      </c>
      <c r="AA963" s="6"/>
    </row>
    <row r="964" spans="1:27" s="9" customFormat="1" x14ac:dyDescent="0.3">
      <c r="A964" s="8">
        <v>963</v>
      </c>
      <c r="B964" s="9">
        <v>201102637</v>
      </c>
      <c r="C964" s="9" t="s">
        <v>3472</v>
      </c>
      <c r="D964" s="9" t="s">
        <v>3473</v>
      </c>
      <c r="E964" s="9">
        <v>312</v>
      </c>
      <c r="F964" s="9" t="s">
        <v>1541</v>
      </c>
      <c r="G964" s="6">
        <v>40777</v>
      </c>
      <c r="H964" s="9" t="s">
        <v>3008</v>
      </c>
      <c r="I964" s="9" t="s">
        <v>16</v>
      </c>
      <c r="J964" s="6">
        <v>42620.532081365738</v>
      </c>
      <c r="K964" s="6">
        <v>42620.532081365738</v>
      </c>
      <c r="L964" s="67">
        <v>2071</v>
      </c>
      <c r="M964" s="68" t="s">
        <v>3474</v>
      </c>
      <c r="N964" s="69" t="s">
        <v>424</v>
      </c>
      <c r="O964" s="10">
        <v>1</v>
      </c>
      <c r="P964" s="10">
        <v>42</v>
      </c>
      <c r="Q964" s="10"/>
      <c r="R964" s="10"/>
      <c r="S964" s="10"/>
      <c r="T964" s="100">
        <v>1</v>
      </c>
      <c r="U964" s="101">
        <v>42</v>
      </c>
      <c r="V964" s="101"/>
      <c r="W964" s="101"/>
      <c r="X964" s="101"/>
      <c r="Y964" s="6">
        <v>42620.491345752314</v>
      </c>
      <c r="Z964" s="9" t="s">
        <v>3475</v>
      </c>
      <c r="AA964" s="6"/>
    </row>
    <row r="965" spans="1:27" s="12" customFormat="1" x14ac:dyDescent="0.3">
      <c r="A965" s="11">
        <v>964</v>
      </c>
      <c r="B965" s="12">
        <v>201200043</v>
      </c>
      <c r="C965" s="12" t="s">
        <v>3476</v>
      </c>
      <c r="D965" s="12" t="s">
        <v>3477</v>
      </c>
      <c r="E965" s="12">
        <v>125</v>
      </c>
      <c r="F965" s="12" t="s">
        <v>618</v>
      </c>
      <c r="G965" s="13">
        <v>40856</v>
      </c>
      <c r="H965" s="12" t="s">
        <v>3008</v>
      </c>
      <c r="I965" s="12" t="s">
        <v>16</v>
      </c>
      <c r="J965" s="13">
        <v>42476.533974849539</v>
      </c>
      <c r="K965" s="13">
        <v>42476.533974849539</v>
      </c>
      <c r="L965" s="70" t="s">
        <v>3478</v>
      </c>
      <c r="M965" s="71"/>
      <c r="N965" s="72"/>
      <c r="O965" s="14"/>
      <c r="P965" s="14"/>
      <c r="Q965" s="14"/>
      <c r="R965" s="14"/>
      <c r="S965" s="14"/>
      <c r="T965" s="100"/>
      <c r="U965" s="101"/>
      <c r="V965" s="101"/>
      <c r="W965" s="101"/>
      <c r="X965" s="101"/>
      <c r="Y965" s="13">
        <v>42476.537044826386</v>
      </c>
      <c r="Z965" s="12" t="s">
        <v>3479</v>
      </c>
      <c r="AA965" s="13"/>
    </row>
    <row r="966" spans="1:27" s="12" customFormat="1" x14ac:dyDescent="0.3">
      <c r="A966" s="11">
        <v>965</v>
      </c>
      <c r="B966" s="12">
        <v>201200044</v>
      </c>
      <c r="C966" s="12" t="s">
        <v>3476</v>
      </c>
      <c r="D966" s="12" t="s">
        <v>1325</v>
      </c>
      <c r="E966" s="12">
        <v>125</v>
      </c>
      <c r="F966" s="12" t="s">
        <v>618</v>
      </c>
      <c r="G966" s="13">
        <v>40856</v>
      </c>
      <c r="H966" s="12" t="s">
        <v>3008</v>
      </c>
      <c r="I966" s="12" t="s">
        <v>16</v>
      </c>
      <c r="J966" s="13">
        <v>42476.490414849533</v>
      </c>
      <c r="K966" s="13">
        <v>42476.490414849533</v>
      </c>
      <c r="L966" s="70" t="s">
        <v>3478</v>
      </c>
      <c r="M966" s="71"/>
      <c r="N966" s="72"/>
      <c r="O966" s="14"/>
      <c r="P966" s="14"/>
      <c r="Q966" s="14"/>
      <c r="R966" s="14"/>
      <c r="S966" s="14"/>
      <c r="T966" s="100"/>
      <c r="U966" s="101"/>
      <c r="V966" s="101"/>
      <c r="W966" s="101"/>
      <c r="X966" s="101"/>
      <c r="Y966" s="13">
        <v>42476.50801759259</v>
      </c>
      <c r="Z966" s="12" t="s">
        <v>3480</v>
      </c>
      <c r="AA966" s="13"/>
    </row>
    <row r="967" spans="1:27" s="12" customFormat="1" x14ac:dyDescent="0.3">
      <c r="A967" s="11">
        <v>966</v>
      </c>
      <c r="B967" s="12">
        <v>201200045</v>
      </c>
      <c r="C967" s="12" t="s">
        <v>3476</v>
      </c>
      <c r="D967" s="12" t="s">
        <v>27</v>
      </c>
      <c r="E967" s="12">
        <v>125</v>
      </c>
      <c r="F967" s="12" t="s">
        <v>618</v>
      </c>
      <c r="G967" s="13">
        <v>40856</v>
      </c>
      <c r="H967" s="12" t="s">
        <v>3010</v>
      </c>
      <c r="I967" s="12" t="s">
        <v>10</v>
      </c>
      <c r="J967" s="13">
        <v>42476.483645451386</v>
      </c>
      <c r="K967" s="13">
        <v>42476.483645451386</v>
      </c>
      <c r="L967" s="70" t="s">
        <v>3478</v>
      </c>
      <c r="M967" s="71"/>
      <c r="N967" s="72"/>
      <c r="O967" s="14"/>
      <c r="P967" s="14"/>
      <c r="Q967" s="14"/>
      <c r="R967" s="14"/>
      <c r="S967" s="14"/>
      <c r="T967" s="100"/>
      <c r="U967" s="101"/>
      <c r="V967" s="101"/>
      <c r="W967" s="101"/>
      <c r="X967" s="101"/>
      <c r="Y967" s="13">
        <v>42476.489160185185</v>
      </c>
      <c r="Z967" s="12" t="s">
        <v>3481</v>
      </c>
      <c r="AA967" s="13"/>
    </row>
    <row r="968" spans="1:27" s="12" customFormat="1" x14ac:dyDescent="0.3">
      <c r="A968" s="11">
        <v>967</v>
      </c>
      <c r="B968" s="12">
        <v>201200046</v>
      </c>
      <c r="C968" s="12" t="s">
        <v>3476</v>
      </c>
      <c r="D968" s="12" t="s">
        <v>3482</v>
      </c>
      <c r="E968" s="12">
        <v>125</v>
      </c>
      <c r="F968" s="12" t="s">
        <v>618</v>
      </c>
      <c r="G968" s="13">
        <v>40856</v>
      </c>
      <c r="H968" s="12" t="s">
        <v>3008</v>
      </c>
      <c r="I968" s="12" t="s">
        <v>16</v>
      </c>
      <c r="J968" s="13">
        <v>42476.534166203703</v>
      </c>
      <c r="K968" s="13">
        <v>42476.534166203703</v>
      </c>
      <c r="L968" s="70" t="s">
        <v>3478</v>
      </c>
      <c r="M968" s="71"/>
      <c r="N968" s="72"/>
      <c r="O968" s="14"/>
      <c r="P968" s="14"/>
      <c r="Q968" s="14"/>
      <c r="R968" s="14"/>
      <c r="S968" s="14"/>
      <c r="T968" s="100"/>
      <c r="U968" s="101"/>
      <c r="V968" s="101"/>
      <c r="W968" s="101"/>
      <c r="X968" s="101"/>
      <c r="Y968" s="13">
        <v>42476.544326967596</v>
      </c>
      <c r="Z968" s="12" t="s">
        <v>3483</v>
      </c>
      <c r="AA968" s="13"/>
    </row>
    <row r="969" spans="1:27" s="9" customFormat="1" x14ac:dyDescent="0.3">
      <c r="A969" s="8">
        <v>968</v>
      </c>
      <c r="B969" s="9">
        <v>201200071</v>
      </c>
      <c r="C969" s="9" t="s">
        <v>3484</v>
      </c>
      <c r="D969" s="9" t="s">
        <v>3485</v>
      </c>
      <c r="E969" s="9">
        <v>130</v>
      </c>
      <c r="F969" s="9" t="s">
        <v>36</v>
      </c>
      <c r="G969" s="6">
        <v>37542</v>
      </c>
      <c r="H969" s="9" t="s">
        <v>3008</v>
      </c>
      <c r="I969" s="9" t="s">
        <v>16</v>
      </c>
      <c r="J969" s="6">
        <v>42419.222071145836</v>
      </c>
      <c r="K969" s="6">
        <v>42419.222071145836</v>
      </c>
      <c r="L969" s="67">
        <v>2001</v>
      </c>
      <c r="M969" s="68" t="s">
        <v>3474</v>
      </c>
      <c r="N969" s="69" t="s">
        <v>3486</v>
      </c>
      <c r="O969" s="10">
        <v>14</v>
      </c>
      <c r="P969" s="10"/>
      <c r="Q969" s="10"/>
      <c r="R969" s="10"/>
      <c r="S969" s="10"/>
      <c r="T969" s="100">
        <v>14</v>
      </c>
      <c r="U969" s="101"/>
      <c r="V969" s="101"/>
      <c r="W969" s="101"/>
      <c r="X969" s="101"/>
      <c r="Y969" s="6">
        <v>42419.18878005787</v>
      </c>
      <c r="Z969" s="9" t="s">
        <v>3487</v>
      </c>
      <c r="AA969" s="6"/>
    </row>
    <row r="970" spans="1:27" s="9" customFormat="1" x14ac:dyDescent="0.3">
      <c r="A970" s="8">
        <v>969</v>
      </c>
      <c r="B970" s="9">
        <v>201200239</v>
      </c>
      <c r="C970" s="9" t="s">
        <v>3488</v>
      </c>
      <c r="D970" s="9" t="s">
        <v>3190</v>
      </c>
      <c r="E970" s="9">
        <v>125</v>
      </c>
      <c r="F970" s="9" t="s">
        <v>618</v>
      </c>
      <c r="G970" s="6">
        <v>37655</v>
      </c>
      <c r="H970" s="9" t="s">
        <v>3008</v>
      </c>
      <c r="I970" s="9" t="s">
        <v>16</v>
      </c>
      <c r="J970" s="6">
        <v>42560.364592280093</v>
      </c>
      <c r="K970" s="6">
        <v>42560.364592280093</v>
      </c>
      <c r="L970" s="67">
        <v>2046</v>
      </c>
      <c r="M970" s="68" t="s">
        <v>3474</v>
      </c>
      <c r="N970" s="69" t="s">
        <v>3489</v>
      </c>
      <c r="O970" s="10">
        <v>1</v>
      </c>
      <c r="P970" s="10">
        <v>2</v>
      </c>
      <c r="Q970" s="10"/>
      <c r="R970" s="10"/>
      <c r="S970" s="10"/>
      <c r="T970" s="100">
        <v>1</v>
      </c>
      <c r="U970" s="101">
        <v>2</v>
      </c>
      <c r="V970" s="101"/>
      <c r="W970" s="101"/>
      <c r="X970" s="101"/>
      <c r="Y970" s="6">
        <v>42560.279593946761</v>
      </c>
      <c r="Z970" s="9" t="s">
        <v>3490</v>
      </c>
      <c r="AA970" s="6"/>
    </row>
    <row r="971" spans="1:27" s="12" customFormat="1" x14ac:dyDescent="0.3">
      <c r="A971" s="11">
        <v>970</v>
      </c>
      <c r="B971" s="12">
        <v>201200259</v>
      </c>
      <c r="C971" s="12" t="s">
        <v>3491</v>
      </c>
      <c r="D971" s="12" t="s">
        <v>3492</v>
      </c>
      <c r="E971" s="12">
        <v>125</v>
      </c>
      <c r="F971" s="12" t="s">
        <v>618</v>
      </c>
      <c r="G971" s="13">
        <v>40837</v>
      </c>
      <c r="H971" s="12" t="s">
        <v>3010</v>
      </c>
      <c r="I971" s="12" t="s">
        <v>10</v>
      </c>
      <c r="J971" s="13">
        <v>42507.48314498843</v>
      </c>
      <c r="K971" s="13">
        <v>42507.48314498843</v>
      </c>
      <c r="L971" s="70" t="s">
        <v>833</v>
      </c>
      <c r="M971" s="71"/>
      <c r="N971" s="72"/>
      <c r="O971" s="14"/>
      <c r="P971" s="14"/>
      <c r="Q971" s="14"/>
      <c r="R971" s="14"/>
      <c r="S971" s="14"/>
      <c r="T971" s="100"/>
      <c r="U971" s="101"/>
      <c r="V971" s="101"/>
      <c r="W971" s="101"/>
      <c r="X971" s="101"/>
      <c r="Y971" s="13">
        <v>42507.48314498843</v>
      </c>
      <c r="Z971" s="12" t="s">
        <v>3493</v>
      </c>
      <c r="AA971" s="13"/>
    </row>
    <row r="972" spans="1:27" s="9" customFormat="1" x14ac:dyDescent="0.3">
      <c r="A972" s="8">
        <v>971</v>
      </c>
      <c r="B972" s="9">
        <v>201200310</v>
      </c>
      <c r="C972" s="9" t="s">
        <v>3494</v>
      </c>
      <c r="D972" s="9" t="s">
        <v>19</v>
      </c>
      <c r="E972" s="9">
        <v>598</v>
      </c>
      <c r="F972" s="9" t="s">
        <v>8</v>
      </c>
      <c r="G972" s="6">
        <v>40586</v>
      </c>
      <c r="H972" s="9" t="s">
        <v>3008</v>
      </c>
      <c r="I972" s="9" t="s">
        <v>16</v>
      </c>
      <c r="J972" s="6">
        <v>42372.029381828703</v>
      </c>
      <c r="K972" s="6">
        <v>42372.029381828703</v>
      </c>
      <c r="L972" s="67">
        <v>2075</v>
      </c>
      <c r="M972" s="68" t="s">
        <v>3474</v>
      </c>
      <c r="N972" s="69" t="s">
        <v>1159</v>
      </c>
      <c r="O972" s="10">
        <v>1</v>
      </c>
      <c r="P972" s="10">
        <v>28</v>
      </c>
      <c r="Q972" s="10"/>
      <c r="R972" s="10"/>
      <c r="S972" s="10"/>
      <c r="T972" s="100">
        <v>1</v>
      </c>
      <c r="U972" s="101">
        <v>28</v>
      </c>
      <c r="V972" s="101"/>
      <c r="W972" s="101"/>
      <c r="X972" s="101"/>
      <c r="Y972" s="6">
        <v>42372.020888113424</v>
      </c>
      <c r="Z972" s="9" t="s">
        <v>3495</v>
      </c>
      <c r="AA972" s="6"/>
    </row>
    <row r="973" spans="1:27" s="9" customFormat="1" x14ac:dyDescent="0.3">
      <c r="A973" s="8">
        <v>972</v>
      </c>
      <c r="B973" s="9">
        <v>201200390</v>
      </c>
      <c r="C973" s="9" t="s">
        <v>3496</v>
      </c>
      <c r="D973" s="9" t="s">
        <v>3497</v>
      </c>
      <c r="E973" s="9">
        <v>507</v>
      </c>
      <c r="F973" s="9" t="s">
        <v>71</v>
      </c>
      <c r="G973" s="6">
        <v>38409</v>
      </c>
      <c r="H973" s="9" t="s">
        <v>3008</v>
      </c>
      <c r="I973" s="9" t="s">
        <v>16</v>
      </c>
      <c r="J973" s="6">
        <v>42464.967886493054</v>
      </c>
      <c r="K973" s="6">
        <v>42464.967886493054</v>
      </c>
      <c r="L973" s="67">
        <v>2006</v>
      </c>
      <c r="M973" s="68">
        <v>2034</v>
      </c>
      <c r="N973" s="69" t="s">
        <v>420</v>
      </c>
      <c r="O973" s="10">
        <v>14</v>
      </c>
      <c r="P973" s="10"/>
      <c r="Q973" s="10"/>
      <c r="R973" s="10"/>
      <c r="S973" s="10"/>
      <c r="T973" s="100">
        <v>14</v>
      </c>
      <c r="U973" s="101"/>
      <c r="V973" s="101"/>
      <c r="W973" s="101"/>
      <c r="X973" s="101"/>
      <c r="Y973" s="6">
        <v>42464.963551423614</v>
      </c>
      <c r="Z973" s="9" t="s">
        <v>3498</v>
      </c>
      <c r="AA973" s="6"/>
    </row>
    <row r="974" spans="1:27" s="9" customFormat="1" x14ac:dyDescent="0.3">
      <c r="A974" s="8">
        <v>973</v>
      </c>
      <c r="B974" s="9">
        <v>201200466</v>
      </c>
      <c r="C974" s="9" t="s">
        <v>3499</v>
      </c>
      <c r="D974" s="9" t="s">
        <v>3500</v>
      </c>
      <c r="E974" s="9" t="s">
        <v>51</v>
      </c>
      <c r="F974" s="9" t="s">
        <v>51</v>
      </c>
      <c r="G974" s="6">
        <v>40787</v>
      </c>
      <c r="H974" s="9" t="s">
        <v>3005</v>
      </c>
      <c r="I974" s="9" t="s">
        <v>4</v>
      </c>
      <c r="J974" s="6">
        <v>42548.513555324076</v>
      </c>
      <c r="K974" s="6">
        <v>42548.513555324076</v>
      </c>
      <c r="L974" s="67">
        <v>2014</v>
      </c>
      <c r="M974" s="68">
        <v>2022</v>
      </c>
      <c r="N974" s="69" t="s">
        <v>3470</v>
      </c>
      <c r="O974" s="10">
        <v>5</v>
      </c>
      <c r="P974" s="10">
        <v>14</v>
      </c>
      <c r="Q974" s="10"/>
      <c r="R974" s="10"/>
      <c r="S974" s="10"/>
      <c r="T974" s="100">
        <v>5</v>
      </c>
      <c r="U974" s="101">
        <v>14</v>
      </c>
      <c r="V974" s="101"/>
      <c r="W974" s="101"/>
      <c r="X974" s="101"/>
      <c r="Y974" s="6">
        <v>42548.508129317132</v>
      </c>
      <c r="Z974" s="9" t="s">
        <v>3501</v>
      </c>
      <c r="AA974" s="6"/>
    </row>
    <row r="975" spans="1:27" s="9" customFormat="1" x14ac:dyDescent="0.3">
      <c r="A975" s="8">
        <v>974</v>
      </c>
      <c r="B975" s="9">
        <v>201200467</v>
      </c>
      <c r="C975" s="9" t="s">
        <v>3502</v>
      </c>
      <c r="D975" s="9" t="s">
        <v>1525</v>
      </c>
      <c r="E975" s="9">
        <v>501</v>
      </c>
      <c r="F975" s="9" t="s">
        <v>721</v>
      </c>
      <c r="G975" s="6">
        <v>40905</v>
      </c>
      <c r="H975" s="9" t="s">
        <v>3008</v>
      </c>
      <c r="I975" s="9" t="s">
        <v>16</v>
      </c>
      <c r="J975" s="6">
        <v>42634.661700613426</v>
      </c>
      <c r="K975" s="6">
        <v>42634.661700613426</v>
      </c>
      <c r="L975" s="67">
        <v>2057</v>
      </c>
      <c r="M975" s="68" t="s">
        <v>3459</v>
      </c>
      <c r="N975" s="69" t="s">
        <v>3503</v>
      </c>
      <c r="O975" s="10">
        <v>2</v>
      </c>
      <c r="P975" s="10"/>
      <c r="Q975" s="10"/>
      <c r="R975" s="10"/>
      <c r="S975" s="10"/>
      <c r="T975" s="100">
        <v>2</v>
      </c>
      <c r="U975" s="101"/>
      <c r="V975" s="101"/>
      <c r="W975" s="101"/>
      <c r="X975" s="101"/>
      <c r="Y975" s="6">
        <v>42634.661700613426</v>
      </c>
      <c r="Z975" s="9" t="s">
        <v>3504</v>
      </c>
      <c r="AA975" s="6"/>
    </row>
    <row r="976" spans="1:27" s="9" customFormat="1" x14ac:dyDescent="0.3">
      <c r="A976" s="8">
        <v>975</v>
      </c>
      <c r="B976" s="9">
        <v>201200498</v>
      </c>
      <c r="C976" s="9" t="s">
        <v>3505</v>
      </c>
      <c r="D976" s="9" t="s">
        <v>934</v>
      </c>
      <c r="E976" s="9">
        <v>119</v>
      </c>
      <c r="F976" s="9" t="s">
        <v>2</v>
      </c>
      <c r="G976" s="6">
        <v>39888</v>
      </c>
      <c r="H976" s="9" t="s">
        <v>3008</v>
      </c>
      <c r="I976" s="9" t="s">
        <v>16</v>
      </c>
      <c r="J976" s="6">
        <v>42482.744853738426</v>
      </c>
      <c r="K976" s="6">
        <v>42482.744853738426</v>
      </c>
      <c r="L976" s="67">
        <v>2046</v>
      </c>
      <c r="M976" s="68" t="s">
        <v>3474</v>
      </c>
      <c r="N976" s="69" t="s">
        <v>3506</v>
      </c>
      <c r="O976" s="10">
        <v>1</v>
      </c>
      <c r="P976" s="10">
        <v>2</v>
      </c>
      <c r="Q976" s="10"/>
      <c r="R976" s="10"/>
      <c r="S976" s="10"/>
      <c r="T976" s="100">
        <v>1</v>
      </c>
      <c r="U976" s="101">
        <v>2</v>
      </c>
      <c r="V976" s="101"/>
      <c r="W976" s="101"/>
      <c r="X976" s="101"/>
      <c r="Y976" s="6">
        <v>42482.737164965278</v>
      </c>
      <c r="Z976" s="9" t="s">
        <v>3507</v>
      </c>
      <c r="AA976" s="6"/>
    </row>
    <row r="977" spans="1:27" s="9" customFormat="1" x14ac:dyDescent="0.3">
      <c r="A977" s="8">
        <v>976</v>
      </c>
      <c r="B977" s="9">
        <v>201200513</v>
      </c>
      <c r="C977" s="9" t="s">
        <v>3508</v>
      </c>
      <c r="D977" s="9" t="s">
        <v>3509</v>
      </c>
      <c r="E977" s="9">
        <v>499</v>
      </c>
      <c r="F977" s="9" t="s">
        <v>40</v>
      </c>
      <c r="G977" s="6">
        <v>38065</v>
      </c>
      <c r="H977" s="9" t="s">
        <v>3008</v>
      </c>
      <c r="I977" s="9" t="s">
        <v>16</v>
      </c>
      <c r="J977" s="6">
        <v>42402.658730173614</v>
      </c>
      <c r="K977" s="6">
        <v>42402.658730173614</v>
      </c>
      <c r="L977" s="67">
        <v>2179</v>
      </c>
      <c r="M977" s="68" t="s">
        <v>3459</v>
      </c>
      <c r="N977" s="69" t="s">
        <v>3510</v>
      </c>
      <c r="O977" s="10">
        <v>31</v>
      </c>
      <c r="P977" s="10"/>
      <c r="Q977" s="10"/>
      <c r="R977" s="10"/>
      <c r="S977" s="10"/>
      <c r="T977" s="100">
        <v>31</v>
      </c>
      <c r="U977" s="101"/>
      <c r="V977" s="101"/>
      <c r="W977" s="101"/>
      <c r="X977" s="101"/>
      <c r="Y977" s="6">
        <v>42402.771246064818</v>
      </c>
      <c r="Z977" s="9" t="s">
        <v>3511</v>
      </c>
      <c r="AA977" s="6"/>
    </row>
    <row r="978" spans="1:27" s="9" customFormat="1" x14ac:dyDescent="0.3">
      <c r="A978" s="8">
        <v>977</v>
      </c>
      <c r="B978" s="9">
        <v>201200526</v>
      </c>
      <c r="C978" s="9" t="s">
        <v>3512</v>
      </c>
      <c r="D978" s="9" t="s">
        <v>419</v>
      </c>
      <c r="E978" s="9">
        <v>499</v>
      </c>
      <c r="F978" s="9" t="s">
        <v>40</v>
      </c>
      <c r="G978" s="6">
        <v>40621</v>
      </c>
      <c r="H978" s="9" t="s">
        <v>3005</v>
      </c>
      <c r="I978" s="9" t="s">
        <v>4</v>
      </c>
      <c r="J978" s="6">
        <v>42567.735823993055</v>
      </c>
      <c r="K978" s="6">
        <v>42567.735823993055</v>
      </c>
      <c r="L978" s="67">
        <v>2122</v>
      </c>
      <c r="M978" s="68" t="s">
        <v>3474</v>
      </c>
      <c r="N978" s="69" t="s">
        <v>3513</v>
      </c>
      <c r="O978" s="10">
        <v>40</v>
      </c>
      <c r="P978" s="10"/>
      <c r="Q978" s="10"/>
      <c r="R978" s="10"/>
      <c r="S978" s="10"/>
      <c r="T978" s="100">
        <v>40</v>
      </c>
      <c r="U978" s="101"/>
      <c r="V978" s="101"/>
      <c r="W978" s="101"/>
      <c r="X978" s="101"/>
      <c r="Y978" s="6">
        <v>42567.719464618058</v>
      </c>
      <c r="Z978" s="9" t="s">
        <v>3514</v>
      </c>
      <c r="AA978" s="6"/>
    </row>
    <row r="979" spans="1:27" s="9" customFormat="1" x14ac:dyDescent="0.3">
      <c r="A979" s="8">
        <v>978</v>
      </c>
      <c r="B979" s="9">
        <v>201200535</v>
      </c>
      <c r="C979" s="9" t="s">
        <v>3515</v>
      </c>
      <c r="D979" s="9" t="s">
        <v>137</v>
      </c>
      <c r="E979" s="9">
        <v>131</v>
      </c>
      <c r="F979" s="9" t="s">
        <v>24</v>
      </c>
      <c r="G979" s="6">
        <v>38995</v>
      </c>
      <c r="H979" s="9" t="s">
        <v>3010</v>
      </c>
      <c r="I979" s="9" t="s">
        <v>10</v>
      </c>
      <c r="J979" s="6">
        <v>42499.446106365744</v>
      </c>
      <c r="K979" s="6">
        <v>42499.446106365744</v>
      </c>
      <c r="L979" s="67">
        <v>2170</v>
      </c>
      <c r="M979" s="68">
        <v>2217</v>
      </c>
      <c r="N979" s="69" t="s">
        <v>3516</v>
      </c>
      <c r="O979" s="10">
        <v>1</v>
      </c>
      <c r="P979" s="10">
        <v>26</v>
      </c>
      <c r="Q979" s="10">
        <v>45</v>
      </c>
      <c r="R979" s="10"/>
      <c r="S979" s="10"/>
      <c r="T979" s="100">
        <v>1</v>
      </c>
      <c r="U979" s="101">
        <v>26</v>
      </c>
      <c r="V979" s="101">
        <v>45</v>
      </c>
      <c r="W979" s="101"/>
      <c r="X979" s="101"/>
      <c r="Y979" s="6">
        <v>42499.438791354165</v>
      </c>
      <c r="Z979" s="9" t="s">
        <v>3517</v>
      </c>
      <c r="AA979" s="6"/>
    </row>
    <row r="980" spans="1:27" s="9" customFormat="1" x14ac:dyDescent="0.3">
      <c r="A980" s="8">
        <v>979</v>
      </c>
      <c r="B980" s="9">
        <v>201200537</v>
      </c>
      <c r="C980" s="9" t="s">
        <v>3518</v>
      </c>
      <c r="D980" s="9" t="s">
        <v>3519</v>
      </c>
      <c r="E980" s="9">
        <v>312</v>
      </c>
      <c r="F980" s="9" t="s">
        <v>1541</v>
      </c>
      <c r="G980" s="6">
        <v>40872</v>
      </c>
      <c r="H980" s="9" t="s">
        <v>3010</v>
      </c>
      <c r="I980" s="9" t="s">
        <v>10</v>
      </c>
      <c r="J980" s="6">
        <v>42699.503693634259</v>
      </c>
      <c r="K980" s="6">
        <v>42699.503693634259</v>
      </c>
      <c r="L980" s="67">
        <v>2181</v>
      </c>
      <c r="M980" s="68" t="s">
        <v>3474</v>
      </c>
      <c r="N980" s="69" t="s">
        <v>3520</v>
      </c>
      <c r="O980" s="10">
        <v>23</v>
      </c>
      <c r="P980" s="10"/>
      <c r="Q980" s="10"/>
      <c r="R980" s="10"/>
      <c r="S980" s="10"/>
      <c r="T980" s="100">
        <v>23</v>
      </c>
      <c r="U980" s="101"/>
      <c r="V980" s="101"/>
      <c r="W980" s="101"/>
      <c r="X980" s="101"/>
      <c r="Y980" s="6">
        <v>42699.456008333334</v>
      </c>
      <c r="Z980" s="9" t="s">
        <v>3521</v>
      </c>
      <c r="AA980" s="6"/>
    </row>
    <row r="981" spans="1:27" s="9" customFormat="1" x14ac:dyDescent="0.3">
      <c r="A981" s="8">
        <v>980</v>
      </c>
      <c r="B981" s="9">
        <v>201200683</v>
      </c>
      <c r="C981" s="9" t="s">
        <v>3522</v>
      </c>
      <c r="D981" s="9" t="s">
        <v>423</v>
      </c>
      <c r="E981" s="9">
        <v>125</v>
      </c>
      <c r="F981" s="9" t="s">
        <v>618</v>
      </c>
      <c r="G981" s="6">
        <v>39919</v>
      </c>
      <c r="H981" s="9" t="s">
        <v>3010</v>
      </c>
      <c r="I981" s="9" t="s">
        <v>10</v>
      </c>
      <c r="J981" s="6">
        <v>42601.494938773147</v>
      </c>
      <c r="K981" s="6">
        <v>42601.494938773147</v>
      </c>
      <c r="L981" s="67">
        <v>2061</v>
      </c>
      <c r="M981" s="68">
        <v>2222</v>
      </c>
      <c r="N981" s="69" t="s">
        <v>3474</v>
      </c>
      <c r="O981" s="10"/>
      <c r="P981" s="10"/>
      <c r="Q981" s="10"/>
      <c r="R981" s="10"/>
      <c r="S981" s="10"/>
      <c r="T981" s="100"/>
      <c r="U981" s="101"/>
      <c r="V981" s="101"/>
      <c r="W981" s="101"/>
      <c r="X981" s="101"/>
      <c r="Y981" s="6">
        <v>42601.400737534721</v>
      </c>
      <c r="Z981" s="9" t="s">
        <v>3523</v>
      </c>
      <c r="AA981" s="6"/>
    </row>
    <row r="982" spans="1:27" s="9" customFormat="1" x14ac:dyDescent="0.3">
      <c r="A982" s="8">
        <v>981</v>
      </c>
      <c r="B982" s="9">
        <v>201200685</v>
      </c>
      <c r="C982" s="9" t="s">
        <v>3524</v>
      </c>
      <c r="D982" s="9" t="s">
        <v>3525</v>
      </c>
      <c r="E982" s="9">
        <v>123</v>
      </c>
      <c r="F982" s="9" t="s">
        <v>28</v>
      </c>
      <c r="G982" s="6">
        <v>38970</v>
      </c>
      <c r="H982" s="9" t="s">
        <v>3008</v>
      </c>
      <c r="I982" s="9" t="s">
        <v>16</v>
      </c>
      <c r="J982" s="6">
        <v>42719.474882060182</v>
      </c>
      <c r="K982" s="6">
        <v>42719.474882060182</v>
      </c>
      <c r="L982" s="67">
        <v>2170</v>
      </c>
      <c r="M982" s="68">
        <v>2001</v>
      </c>
      <c r="N982" s="69" t="s">
        <v>3526</v>
      </c>
      <c r="O982" s="10">
        <v>1510</v>
      </c>
      <c r="P982" s="10"/>
      <c r="Q982" s="10"/>
      <c r="R982" s="10"/>
      <c r="S982" s="10"/>
      <c r="T982" s="111">
        <v>15</v>
      </c>
      <c r="U982" s="101"/>
      <c r="V982" s="101"/>
      <c r="W982" s="101"/>
      <c r="X982" s="101"/>
      <c r="Y982" s="6">
        <v>42719.395727812502</v>
      </c>
      <c r="Z982" s="9" t="s">
        <v>3527</v>
      </c>
      <c r="AA982" s="6"/>
    </row>
    <row r="983" spans="1:27" s="9" customFormat="1" x14ac:dyDescent="0.3">
      <c r="A983" s="8">
        <v>982</v>
      </c>
      <c r="B983" s="9">
        <v>201200698</v>
      </c>
      <c r="C983" s="9" t="s">
        <v>3528</v>
      </c>
      <c r="D983" s="9" t="s">
        <v>146</v>
      </c>
      <c r="E983" s="9">
        <v>123</v>
      </c>
      <c r="F983" s="9" t="s">
        <v>28</v>
      </c>
      <c r="G983" s="6">
        <v>40907</v>
      </c>
      <c r="H983" s="9" t="s">
        <v>3008</v>
      </c>
      <c r="I983" s="9" t="s">
        <v>16</v>
      </c>
      <c r="J983" s="6">
        <v>42540.587920057871</v>
      </c>
      <c r="K983" s="6">
        <v>42540.587920057871</v>
      </c>
      <c r="L983" s="67">
        <v>2185</v>
      </c>
      <c r="M983" s="68" t="s">
        <v>3474</v>
      </c>
      <c r="N983" s="69" t="s">
        <v>3520</v>
      </c>
      <c r="O983" s="10">
        <v>23</v>
      </c>
      <c r="P983" s="10"/>
      <c r="Q983" s="10"/>
      <c r="R983" s="10"/>
      <c r="S983" s="10"/>
      <c r="T983" s="100">
        <v>23</v>
      </c>
      <c r="U983" s="101"/>
      <c r="V983" s="101"/>
      <c r="W983" s="101"/>
      <c r="X983" s="101"/>
      <c r="Y983" s="6">
        <v>42540.606273611113</v>
      </c>
      <c r="Z983" s="9" t="s">
        <v>3529</v>
      </c>
      <c r="AA983" s="6"/>
    </row>
    <row r="984" spans="1:27" s="9" customFormat="1" x14ac:dyDescent="0.3">
      <c r="A984" s="8">
        <v>983</v>
      </c>
      <c r="B984" s="9">
        <v>201200736</v>
      </c>
      <c r="C984" s="9" t="s">
        <v>3530</v>
      </c>
      <c r="D984" s="9" t="s">
        <v>3030</v>
      </c>
      <c r="E984" s="9">
        <v>508</v>
      </c>
      <c r="F984" s="9" t="s">
        <v>166</v>
      </c>
      <c r="G984" s="6">
        <v>39926</v>
      </c>
      <c r="H984" s="9" t="s">
        <v>3008</v>
      </c>
      <c r="I984" s="9" t="s">
        <v>16</v>
      </c>
      <c r="J984" s="6">
        <v>42699.645070601851</v>
      </c>
      <c r="K984" s="6">
        <v>42699.645070601851</v>
      </c>
      <c r="L984" s="67">
        <v>2091</v>
      </c>
      <c r="M984" s="68">
        <v>2092</v>
      </c>
      <c r="N984" s="69" t="s">
        <v>3531</v>
      </c>
      <c r="O984" s="10">
        <v>8</v>
      </c>
      <c r="P984" s="10">
        <v>9</v>
      </c>
      <c r="Q984" s="10"/>
      <c r="R984" s="10"/>
      <c r="S984" s="10"/>
      <c r="T984" s="100">
        <v>8</v>
      </c>
      <c r="U984" s="112">
        <v>901</v>
      </c>
      <c r="V984" s="101"/>
      <c r="W984" s="101"/>
      <c r="X984" s="101"/>
      <c r="Y984" s="6">
        <v>42699.641560185184</v>
      </c>
      <c r="Z984" s="9" t="s">
        <v>3532</v>
      </c>
      <c r="AA984" s="6"/>
    </row>
    <row r="985" spans="1:27" s="9" customFormat="1" x14ac:dyDescent="0.3">
      <c r="A985" s="8">
        <v>984</v>
      </c>
      <c r="B985" s="9">
        <v>201200741</v>
      </c>
      <c r="C985" s="9" t="s">
        <v>3533</v>
      </c>
      <c r="D985" s="9" t="s">
        <v>3534</v>
      </c>
      <c r="E985" s="9">
        <v>120</v>
      </c>
      <c r="F985" s="9" t="s">
        <v>3535</v>
      </c>
      <c r="G985" s="6">
        <v>40057</v>
      </c>
      <c r="H985" s="9" t="s">
        <v>3016</v>
      </c>
      <c r="I985" s="9" t="s">
        <v>53</v>
      </c>
      <c r="J985" s="6">
        <v>42618.884291168979</v>
      </c>
      <c r="K985" s="6">
        <v>42618.884291168979</v>
      </c>
      <c r="L985" s="67">
        <v>2196</v>
      </c>
      <c r="M985" s="68">
        <v>2101</v>
      </c>
      <c r="N985" s="69" t="s">
        <v>3536</v>
      </c>
      <c r="O985" s="10">
        <v>4</v>
      </c>
      <c r="P985" s="10"/>
      <c r="Q985" s="10"/>
      <c r="R985" s="10"/>
      <c r="S985" s="10"/>
      <c r="T985" s="100">
        <v>4</v>
      </c>
      <c r="U985" s="101"/>
      <c r="V985" s="101"/>
      <c r="W985" s="101"/>
      <c r="X985" s="101"/>
      <c r="Y985" s="6">
        <v>42618.899726886571</v>
      </c>
      <c r="Z985" s="9" t="s">
        <v>3537</v>
      </c>
      <c r="AA985" s="6"/>
    </row>
    <row r="986" spans="1:27" s="9" customFormat="1" x14ac:dyDescent="0.3">
      <c r="A986" s="8">
        <v>985</v>
      </c>
      <c r="B986" s="9">
        <v>201200774</v>
      </c>
      <c r="C986" s="9" t="s">
        <v>3538</v>
      </c>
      <c r="D986" s="9" t="s">
        <v>718</v>
      </c>
      <c r="E986" s="9">
        <v>131</v>
      </c>
      <c r="F986" s="9" t="s">
        <v>24</v>
      </c>
      <c r="G986" s="6">
        <v>40984</v>
      </c>
      <c r="H986" s="9" t="s">
        <v>3008</v>
      </c>
      <c r="I986" s="9" t="s">
        <v>16</v>
      </c>
      <c r="J986" s="6">
        <v>42501.515398807867</v>
      </c>
      <c r="K986" s="6">
        <v>42501.515398807867</v>
      </c>
      <c r="L986" s="67">
        <v>2170</v>
      </c>
      <c r="M986" s="68" t="s">
        <v>3474</v>
      </c>
      <c r="N986" s="69" t="s">
        <v>3539</v>
      </c>
      <c r="O986" s="10">
        <v>1510</v>
      </c>
      <c r="P986" s="10"/>
      <c r="Q986" s="10"/>
      <c r="R986" s="10"/>
      <c r="S986" s="10"/>
      <c r="T986" s="111">
        <v>15</v>
      </c>
      <c r="U986" s="101"/>
      <c r="V986" s="101"/>
      <c r="W986" s="101"/>
      <c r="X986" s="101"/>
      <c r="Y986" s="6">
        <v>42501.515398807867</v>
      </c>
      <c r="Z986" s="9" t="s">
        <v>3540</v>
      </c>
      <c r="AA986" s="6"/>
    </row>
    <row r="987" spans="1:27" s="12" customFormat="1" x14ac:dyDescent="0.3">
      <c r="A987" s="11">
        <v>986</v>
      </c>
      <c r="B987" s="12">
        <v>201200791</v>
      </c>
      <c r="C987" s="12" t="s">
        <v>3541</v>
      </c>
      <c r="D987" s="12" t="s">
        <v>3542</v>
      </c>
      <c r="E987" s="12">
        <v>598</v>
      </c>
      <c r="F987" s="12" t="s">
        <v>8</v>
      </c>
      <c r="G987" s="13">
        <v>39933</v>
      </c>
      <c r="H987" s="12" t="s">
        <v>3010</v>
      </c>
      <c r="I987" s="12" t="s">
        <v>10</v>
      </c>
      <c r="J987" s="13">
        <v>42486.839292627315</v>
      </c>
      <c r="K987" s="13">
        <v>42486.839292627315</v>
      </c>
      <c r="L987" s="70" t="s">
        <v>3543</v>
      </c>
      <c r="M987" s="71"/>
      <c r="N987" s="72"/>
      <c r="O987" s="14"/>
      <c r="P987" s="14"/>
      <c r="Q987" s="14"/>
      <c r="R987" s="14"/>
      <c r="S987" s="14"/>
      <c r="T987" s="100"/>
      <c r="U987" s="101"/>
      <c r="V987" s="101"/>
      <c r="W987" s="101"/>
      <c r="X987" s="101"/>
      <c r="Y987" s="13">
        <v>42486.805031099539</v>
      </c>
      <c r="Z987" s="12" t="s">
        <v>3544</v>
      </c>
      <c r="AA987" s="13"/>
    </row>
    <row r="988" spans="1:27" s="12" customFormat="1" x14ac:dyDescent="0.3">
      <c r="A988" s="11">
        <v>987</v>
      </c>
      <c r="B988" s="12">
        <v>201200800</v>
      </c>
      <c r="C988" s="12" t="s">
        <v>3545</v>
      </c>
      <c r="D988" s="12" t="s">
        <v>56</v>
      </c>
      <c r="E988" s="12">
        <v>91</v>
      </c>
      <c r="F988" s="12" t="s">
        <v>636</v>
      </c>
      <c r="G988" s="13">
        <v>37987</v>
      </c>
      <c r="H988" s="12" t="s">
        <v>3008</v>
      </c>
      <c r="I988" s="12" t="s">
        <v>16</v>
      </c>
      <c r="J988" s="13">
        <v>42473.508706134256</v>
      </c>
      <c r="K988" s="13">
        <v>42473.508706134256</v>
      </c>
      <c r="L988" s="70" t="s">
        <v>3546</v>
      </c>
      <c r="M988" s="71"/>
      <c r="N988" s="72"/>
      <c r="O988" s="14"/>
      <c r="P988" s="14"/>
      <c r="Q988" s="14"/>
      <c r="R988" s="14"/>
      <c r="S988" s="14"/>
      <c r="T988" s="100"/>
      <c r="U988" s="101"/>
      <c r="V988" s="101"/>
      <c r="W988" s="101"/>
      <c r="X988" s="101"/>
      <c r="Y988" s="13">
        <v>42473.870407789349</v>
      </c>
      <c r="Z988" s="12" t="s">
        <v>3547</v>
      </c>
      <c r="AA988" s="13"/>
    </row>
    <row r="989" spans="1:27" s="12" customFormat="1" x14ac:dyDescent="0.3">
      <c r="A989" s="11">
        <v>988</v>
      </c>
      <c r="B989" s="12">
        <v>201200804</v>
      </c>
      <c r="C989" s="12" t="s">
        <v>3548</v>
      </c>
      <c r="D989" s="12" t="s">
        <v>3549</v>
      </c>
      <c r="E989" s="12">
        <v>499</v>
      </c>
      <c r="F989" s="12" t="s">
        <v>40</v>
      </c>
      <c r="G989" s="13">
        <v>40118</v>
      </c>
      <c r="H989" s="12" t="s">
        <v>3008</v>
      </c>
      <c r="I989" s="12" t="s">
        <v>16</v>
      </c>
      <c r="J989" s="13">
        <v>42440.506267708333</v>
      </c>
      <c r="K989" s="13">
        <v>42440.506267708333</v>
      </c>
      <c r="L989" s="70" t="s">
        <v>3478</v>
      </c>
      <c r="M989" s="71"/>
      <c r="N989" s="72"/>
      <c r="O989" s="14"/>
      <c r="P989" s="14"/>
      <c r="Q989" s="14"/>
      <c r="R989" s="14"/>
      <c r="S989" s="14"/>
      <c r="T989" s="100"/>
      <c r="U989" s="101"/>
      <c r="V989" s="101"/>
      <c r="W989" s="101"/>
      <c r="X989" s="101"/>
      <c r="Y989" s="13">
        <v>42440.506267708333</v>
      </c>
      <c r="Z989" s="12" t="s">
        <v>3550</v>
      </c>
      <c r="AA989" s="13"/>
    </row>
    <row r="990" spans="1:27" s="9" customFormat="1" x14ac:dyDescent="0.3">
      <c r="A990" s="8">
        <v>989</v>
      </c>
      <c r="B990" s="9">
        <v>201200902</v>
      </c>
      <c r="C990" s="9" t="s">
        <v>3551</v>
      </c>
      <c r="D990" s="9" t="s">
        <v>2265</v>
      </c>
      <c r="E990" s="9">
        <v>598</v>
      </c>
      <c r="F990" s="9" t="s">
        <v>8</v>
      </c>
      <c r="G990" s="6">
        <v>41000</v>
      </c>
      <c r="H990" s="9" t="s">
        <v>3016</v>
      </c>
      <c r="I990" s="9" t="s">
        <v>53</v>
      </c>
      <c r="J990" s="6">
        <v>42632.661175196758</v>
      </c>
      <c r="K990" s="6">
        <v>42632.661175196758</v>
      </c>
      <c r="L990" s="67">
        <v>2075</v>
      </c>
      <c r="M990" s="68" t="s">
        <v>3474</v>
      </c>
      <c r="N990" s="69" t="s">
        <v>3552</v>
      </c>
      <c r="O990" s="10">
        <v>1</v>
      </c>
      <c r="P990" s="10">
        <v>21</v>
      </c>
      <c r="Q990" s="10"/>
      <c r="R990" s="10"/>
      <c r="S990" s="10"/>
      <c r="T990" s="100">
        <v>1</v>
      </c>
      <c r="U990" s="101">
        <v>21</v>
      </c>
      <c r="V990" s="101"/>
      <c r="W990" s="101"/>
      <c r="X990" s="101"/>
      <c r="Y990" s="6">
        <v>42632.661175196758</v>
      </c>
      <c r="Z990" s="9" t="s">
        <v>3553</v>
      </c>
      <c r="AA990" s="6"/>
    </row>
    <row r="991" spans="1:27" s="9" customFormat="1" x14ac:dyDescent="0.3">
      <c r="A991" s="8">
        <v>990</v>
      </c>
      <c r="B991" s="9">
        <v>201200978</v>
      </c>
      <c r="C991" s="9" t="s">
        <v>3554</v>
      </c>
      <c r="D991" s="9" t="s">
        <v>1011</v>
      </c>
      <c r="E991" s="9">
        <v>125</v>
      </c>
      <c r="F991" s="9" t="s">
        <v>618</v>
      </c>
      <c r="G991" s="6">
        <v>38863</v>
      </c>
      <c r="H991" s="9" t="s">
        <v>3010</v>
      </c>
      <c r="I991" s="9" t="s">
        <v>10</v>
      </c>
      <c r="J991" s="6">
        <v>42449.689600729165</v>
      </c>
      <c r="K991" s="6">
        <v>42449.689600729165</v>
      </c>
      <c r="L991" s="67">
        <v>2087</v>
      </c>
      <c r="M991" s="68" t="s">
        <v>3459</v>
      </c>
      <c r="N991" s="69" t="s">
        <v>3555</v>
      </c>
      <c r="O991" s="10">
        <v>28</v>
      </c>
      <c r="P991" s="10"/>
      <c r="Q991" s="10"/>
      <c r="R991" s="10"/>
      <c r="S991" s="10"/>
      <c r="T991" s="100">
        <v>28</v>
      </c>
      <c r="U991" s="101"/>
      <c r="V991" s="101"/>
      <c r="W991" s="101"/>
      <c r="X991" s="101"/>
      <c r="Y991" s="6">
        <v>42449.675733715281</v>
      </c>
      <c r="Z991" s="9" t="s">
        <v>3556</v>
      </c>
      <c r="AA991" s="6"/>
    </row>
    <row r="992" spans="1:27" s="9" customFormat="1" x14ac:dyDescent="0.3">
      <c r="A992" s="8">
        <v>991</v>
      </c>
      <c r="B992" s="9">
        <v>201201012</v>
      </c>
      <c r="C992" s="9" t="s">
        <v>3557</v>
      </c>
      <c r="D992" s="9" t="s">
        <v>2286</v>
      </c>
      <c r="E992" s="9">
        <v>125</v>
      </c>
      <c r="F992" s="9" t="s">
        <v>618</v>
      </c>
      <c r="G992" s="6">
        <v>37768</v>
      </c>
      <c r="H992" s="9" t="s">
        <v>3010</v>
      </c>
      <c r="I992" s="9" t="s">
        <v>10</v>
      </c>
      <c r="J992" s="6">
        <v>42602.723224386573</v>
      </c>
      <c r="K992" s="6">
        <v>42602.723224386573</v>
      </c>
      <c r="L992" s="67">
        <v>2101</v>
      </c>
      <c r="M992" s="68">
        <v>2064</v>
      </c>
      <c r="N992" s="69" t="s">
        <v>3558</v>
      </c>
      <c r="O992" s="10">
        <v>11</v>
      </c>
      <c r="P992" s="10">
        <v>2</v>
      </c>
      <c r="Q992" s="10"/>
      <c r="R992" s="10"/>
      <c r="S992" s="10"/>
      <c r="T992" s="100">
        <v>11</v>
      </c>
      <c r="U992" s="101">
        <v>2</v>
      </c>
      <c r="V992" s="101"/>
      <c r="W992" s="101"/>
      <c r="X992" s="101"/>
      <c r="Y992" s="6">
        <v>42602.710054317133</v>
      </c>
      <c r="Z992" s="9" t="s">
        <v>3559</v>
      </c>
      <c r="AA992" s="6"/>
    </row>
    <row r="993" spans="1:27" s="9" customFormat="1" x14ac:dyDescent="0.3">
      <c r="A993" s="8">
        <v>992</v>
      </c>
      <c r="B993" s="9">
        <v>201201017</v>
      </c>
      <c r="C993" s="9" t="s">
        <v>3560</v>
      </c>
      <c r="D993" s="9" t="s">
        <v>1525</v>
      </c>
      <c r="E993" s="9">
        <v>125</v>
      </c>
      <c r="F993" s="9" t="s">
        <v>618</v>
      </c>
      <c r="G993" s="6">
        <v>38718</v>
      </c>
      <c r="H993" s="9" t="s">
        <v>3008</v>
      </c>
      <c r="I993" s="9" t="s">
        <v>16</v>
      </c>
      <c r="J993" s="6">
        <v>42544.85990949074</v>
      </c>
      <c r="K993" s="6">
        <v>42544.85990949074</v>
      </c>
      <c r="L993" s="67">
        <v>2001</v>
      </c>
      <c r="M993" s="68" t="s">
        <v>3474</v>
      </c>
      <c r="N993" s="69" t="s">
        <v>3486</v>
      </c>
      <c r="O993" s="10">
        <v>14</v>
      </c>
      <c r="P993" s="10"/>
      <c r="Q993" s="10"/>
      <c r="R993" s="10"/>
      <c r="S993" s="10"/>
      <c r="T993" s="100">
        <v>14</v>
      </c>
      <c r="U993" s="101"/>
      <c r="V993" s="101"/>
      <c r="W993" s="101"/>
      <c r="X993" s="101"/>
      <c r="Y993" s="6">
        <v>42544.468647569447</v>
      </c>
      <c r="Z993" s="9" t="s">
        <v>3561</v>
      </c>
      <c r="AA993" s="6"/>
    </row>
    <row r="994" spans="1:27" s="9" customFormat="1" x14ac:dyDescent="0.3">
      <c r="A994" s="8">
        <v>993</v>
      </c>
      <c r="B994" s="9">
        <v>201201041</v>
      </c>
      <c r="C994" s="9" t="s">
        <v>3562</v>
      </c>
      <c r="D994" s="9" t="s">
        <v>934</v>
      </c>
      <c r="E994" s="9">
        <v>119</v>
      </c>
      <c r="F994" s="9" t="s">
        <v>2</v>
      </c>
      <c r="G994" s="6">
        <v>40331</v>
      </c>
      <c r="H994" s="9" t="s">
        <v>3008</v>
      </c>
      <c r="I994" s="9" t="s">
        <v>16</v>
      </c>
      <c r="J994" s="6">
        <v>42434.416840740741</v>
      </c>
      <c r="K994" s="6">
        <v>42434.416840740741</v>
      </c>
      <c r="L994" s="67">
        <v>2043</v>
      </c>
      <c r="M994" s="68" t="s">
        <v>3459</v>
      </c>
      <c r="N994" s="69" t="s">
        <v>3489</v>
      </c>
      <c r="O994" s="10">
        <v>1</v>
      </c>
      <c r="P994" s="10">
        <v>2</v>
      </c>
      <c r="Q994" s="10"/>
      <c r="R994" s="10"/>
      <c r="S994" s="10"/>
      <c r="T994" s="100">
        <v>1</v>
      </c>
      <c r="U994" s="101">
        <v>2</v>
      </c>
      <c r="V994" s="101"/>
      <c r="W994" s="101"/>
      <c r="X994" s="101"/>
      <c r="Y994" s="6">
        <v>42434.400062037035</v>
      </c>
      <c r="Z994" s="9" t="s">
        <v>3563</v>
      </c>
      <c r="AA994" s="6"/>
    </row>
    <row r="995" spans="1:27" s="9" customFormat="1" x14ac:dyDescent="0.3">
      <c r="A995" s="8">
        <v>994</v>
      </c>
      <c r="B995" s="9">
        <v>201201146</v>
      </c>
      <c r="C995" s="9" t="s">
        <v>1068</v>
      </c>
      <c r="D995" s="9" t="s">
        <v>3564</v>
      </c>
      <c r="E995" s="9">
        <v>91</v>
      </c>
      <c r="F995" s="9" t="s">
        <v>636</v>
      </c>
      <c r="G995" s="6">
        <v>38154</v>
      </c>
      <c r="H995" s="9" t="s">
        <v>3010</v>
      </c>
      <c r="I995" s="9" t="s">
        <v>10</v>
      </c>
      <c r="J995" s="6">
        <v>42448.683422719907</v>
      </c>
      <c r="K995" s="6">
        <v>42448.683422719907</v>
      </c>
      <c r="L995" s="67">
        <v>2228</v>
      </c>
      <c r="M995" s="68" t="s">
        <v>3474</v>
      </c>
      <c r="N995" s="69" t="s">
        <v>3565</v>
      </c>
      <c r="O995" s="10">
        <v>21</v>
      </c>
      <c r="P995" s="10">
        <v>1</v>
      </c>
      <c r="Q995" s="10"/>
      <c r="R995" s="10"/>
      <c r="S995" s="10"/>
      <c r="T995" s="100">
        <v>21</v>
      </c>
      <c r="U995" s="101">
        <v>1</v>
      </c>
      <c r="V995" s="101"/>
      <c r="W995" s="101"/>
      <c r="X995" s="101"/>
      <c r="Y995" s="6">
        <v>42448.634100081021</v>
      </c>
      <c r="Z995" s="9" t="s">
        <v>3566</v>
      </c>
      <c r="AA995" s="6"/>
    </row>
    <row r="996" spans="1:27" s="9" customFormat="1" x14ac:dyDescent="0.3">
      <c r="A996" s="8">
        <v>995</v>
      </c>
      <c r="B996" s="9">
        <v>201201206</v>
      </c>
      <c r="C996" s="9" t="s">
        <v>3567</v>
      </c>
      <c r="D996" s="9" t="s">
        <v>3568</v>
      </c>
      <c r="E996" s="9">
        <v>508</v>
      </c>
      <c r="F996" s="9" t="s">
        <v>166</v>
      </c>
      <c r="G996" s="6">
        <v>40808</v>
      </c>
      <c r="H996" s="9" t="s">
        <v>3008</v>
      </c>
      <c r="I996" s="9" t="s">
        <v>16</v>
      </c>
      <c r="J996" s="6">
        <v>42487.871105208331</v>
      </c>
      <c r="K996" s="6">
        <v>42487.871105208331</v>
      </c>
      <c r="L996" s="67">
        <v>2043</v>
      </c>
      <c r="M996" s="68" t="s">
        <v>3474</v>
      </c>
      <c r="N996" s="69" t="s">
        <v>3569</v>
      </c>
      <c r="O996" s="10">
        <v>21</v>
      </c>
      <c r="P996" s="10"/>
      <c r="Q996" s="10"/>
      <c r="R996" s="10"/>
      <c r="S996" s="10"/>
      <c r="T996" s="100">
        <v>21</v>
      </c>
      <c r="U996" s="101"/>
      <c r="V996" s="101"/>
      <c r="W996" s="101"/>
      <c r="X996" s="101"/>
      <c r="Y996" s="6">
        <v>42487.862066817128</v>
      </c>
      <c r="Z996" s="9" t="s">
        <v>3570</v>
      </c>
      <c r="AA996" s="6"/>
    </row>
    <row r="997" spans="1:27" s="9" customFormat="1" x14ac:dyDescent="0.3">
      <c r="A997" s="8">
        <v>996</v>
      </c>
      <c r="B997" s="9">
        <v>201201212</v>
      </c>
      <c r="C997" s="9" t="s">
        <v>3571</v>
      </c>
      <c r="D997" s="9" t="s">
        <v>3572</v>
      </c>
      <c r="E997" s="9">
        <v>119</v>
      </c>
      <c r="F997" s="9" t="s">
        <v>2</v>
      </c>
      <c r="G997" s="6">
        <v>38890</v>
      </c>
      <c r="H997" s="9" t="s">
        <v>3005</v>
      </c>
      <c r="I997" s="9" t="s">
        <v>4</v>
      </c>
      <c r="J997" s="6">
        <v>42591.868437500001</v>
      </c>
      <c r="K997" s="6">
        <v>42591.868437500001</v>
      </c>
      <c r="L997" s="67">
        <v>2046</v>
      </c>
      <c r="M997" s="68" t="s">
        <v>3474</v>
      </c>
      <c r="N997" s="69" t="s">
        <v>3459</v>
      </c>
      <c r="O997" s="10"/>
      <c r="P997" s="10"/>
      <c r="Q997" s="10"/>
      <c r="R997" s="10"/>
      <c r="S997" s="10"/>
      <c r="T997" s="100"/>
      <c r="U997" s="101"/>
      <c r="V997" s="101"/>
      <c r="W997" s="101"/>
      <c r="X997" s="101"/>
      <c r="Y997" s="6">
        <v>42591.825733796293</v>
      </c>
      <c r="Z997" s="9" t="s">
        <v>3573</v>
      </c>
      <c r="AA997" s="6"/>
    </row>
    <row r="998" spans="1:27" s="9" customFormat="1" x14ac:dyDescent="0.3">
      <c r="A998" s="8">
        <v>997</v>
      </c>
      <c r="B998" s="9">
        <v>201201386</v>
      </c>
      <c r="C998" s="9" t="s">
        <v>3574</v>
      </c>
      <c r="D998" s="9" t="s">
        <v>3575</v>
      </c>
      <c r="E998" s="9" t="s">
        <v>51</v>
      </c>
      <c r="F998" s="9" t="s">
        <v>51</v>
      </c>
      <c r="G998" s="6">
        <v>38911</v>
      </c>
      <c r="H998" s="9" t="s">
        <v>3016</v>
      </c>
      <c r="I998" s="9" t="s">
        <v>53</v>
      </c>
      <c r="J998" s="6">
        <v>42483.821549270833</v>
      </c>
      <c r="K998" s="6">
        <v>42483.821549270833</v>
      </c>
      <c r="L998" s="67">
        <v>2091</v>
      </c>
      <c r="M998" s="68" t="s">
        <v>3474</v>
      </c>
      <c r="N998" s="69" t="s">
        <v>3569</v>
      </c>
      <c r="O998" s="10">
        <v>21</v>
      </c>
      <c r="P998" s="10"/>
      <c r="Q998" s="10"/>
      <c r="R998" s="10"/>
      <c r="S998" s="10"/>
      <c r="T998" s="100">
        <v>21</v>
      </c>
      <c r="U998" s="101"/>
      <c r="V998" s="101"/>
      <c r="W998" s="101"/>
      <c r="X998" s="101"/>
      <c r="Y998" s="6">
        <v>42483.821549270833</v>
      </c>
      <c r="Z998" s="9" t="s">
        <v>3576</v>
      </c>
      <c r="AA998" s="6"/>
    </row>
    <row r="999" spans="1:27" s="9" customFormat="1" x14ac:dyDescent="0.3">
      <c r="A999" s="8">
        <v>998</v>
      </c>
      <c r="B999" s="9">
        <v>201201465</v>
      </c>
      <c r="C999" s="9" t="s">
        <v>3577</v>
      </c>
      <c r="D999" s="9" t="s">
        <v>3263</v>
      </c>
      <c r="E999" s="9">
        <v>125</v>
      </c>
      <c r="F999" s="9" t="s">
        <v>618</v>
      </c>
      <c r="G999" s="6">
        <v>40015</v>
      </c>
      <c r="H999" s="9" t="s">
        <v>3010</v>
      </c>
      <c r="I999" s="9" t="s">
        <v>10</v>
      </c>
      <c r="J999" s="6">
        <v>42579.480019097224</v>
      </c>
      <c r="K999" s="6">
        <v>42579.480019097224</v>
      </c>
      <c r="L999" s="67">
        <v>2092</v>
      </c>
      <c r="M999" s="68" t="s">
        <v>3474</v>
      </c>
      <c r="N999" s="69" t="s">
        <v>3578</v>
      </c>
      <c r="O999" s="10">
        <v>9</v>
      </c>
      <c r="P999" s="10">
        <v>21</v>
      </c>
      <c r="Q999" s="10"/>
      <c r="R999" s="10"/>
      <c r="S999" s="10"/>
      <c r="T999" s="111">
        <v>901</v>
      </c>
      <c r="U999" s="101">
        <v>21</v>
      </c>
      <c r="V999" s="101"/>
      <c r="W999" s="101"/>
      <c r="X999" s="101"/>
      <c r="Y999" s="6">
        <v>42579.483472187501</v>
      </c>
      <c r="Z999" s="9" t="s">
        <v>3579</v>
      </c>
      <c r="AA999" s="6"/>
    </row>
    <row r="1000" spans="1:27" s="9" customFormat="1" x14ac:dyDescent="0.3">
      <c r="A1000" s="8">
        <v>999</v>
      </c>
      <c r="B1000" s="9">
        <v>201201481</v>
      </c>
      <c r="C1000" s="9" t="s">
        <v>3580</v>
      </c>
      <c r="D1000" s="9" t="s">
        <v>868</v>
      </c>
      <c r="E1000" s="9">
        <v>125</v>
      </c>
      <c r="F1000" s="9" t="s">
        <v>618</v>
      </c>
      <c r="G1000" s="6">
        <v>40563</v>
      </c>
      <c r="H1000" s="9" t="s">
        <v>3008</v>
      </c>
      <c r="I1000" s="9" t="s">
        <v>16</v>
      </c>
      <c r="J1000" s="6">
        <v>42494.751105671297</v>
      </c>
      <c r="K1000" s="6">
        <v>42494.751105671297</v>
      </c>
      <c r="L1000" s="67">
        <v>2232</v>
      </c>
      <c r="M1000" s="68" t="s">
        <v>3459</v>
      </c>
      <c r="N1000" s="69" t="s">
        <v>3581</v>
      </c>
      <c r="O1000" s="10">
        <v>100</v>
      </c>
      <c r="P1000" s="10"/>
      <c r="Q1000" s="10"/>
      <c r="R1000" s="10"/>
      <c r="S1000" s="10"/>
      <c r="T1000" s="111">
        <v>79</v>
      </c>
      <c r="U1000" s="101"/>
      <c r="V1000" s="101"/>
      <c r="W1000" s="101"/>
      <c r="X1000" s="101"/>
      <c r="Y1000" s="6">
        <v>42494.74757334491</v>
      </c>
      <c r="Z1000" s="9" t="s">
        <v>3582</v>
      </c>
      <c r="AA1000" s="6"/>
    </row>
    <row r="1001" spans="1:27" s="9" customFormat="1" x14ac:dyDescent="0.3">
      <c r="A1001" s="8">
        <v>1000</v>
      </c>
      <c r="B1001" s="9">
        <v>201201506</v>
      </c>
      <c r="C1001" s="9" t="s">
        <v>3210</v>
      </c>
      <c r="D1001" s="9" t="s">
        <v>3583</v>
      </c>
      <c r="E1001" s="9">
        <v>598</v>
      </c>
      <c r="F1001" s="9" t="s">
        <v>8</v>
      </c>
      <c r="G1001" s="6">
        <v>41054</v>
      </c>
      <c r="H1001" s="9" t="s">
        <v>3010</v>
      </c>
      <c r="I1001" s="9" t="s">
        <v>10</v>
      </c>
      <c r="J1001" s="6">
        <v>42537.720727314816</v>
      </c>
      <c r="K1001" s="6">
        <v>42537.720727314816</v>
      </c>
      <c r="L1001" s="67">
        <v>2221</v>
      </c>
      <c r="M1001" s="68" t="s">
        <v>3474</v>
      </c>
      <c r="N1001" s="69" t="s">
        <v>3474</v>
      </c>
      <c r="O1001" s="10"/>
      <c r="P1001" s="10"/>
      <c r="Q1001" s="10"/>
      <c r="R1001" s="10"/>
      <c r="S1001" s="10"/>
      <c r="T1001" s="100"/>
      <c r="U1001" s="101"/>
      <c r="V1001" s="101"/>
      <c r="W1001" s="101"/>
      <c r="X1001" s="101"/>
      <c r="Y1001" s="6">
        <v>42537.731033136573</v>
      </c>
      <c r="Z1001" s="9" t="s">
        <v>3584</v>
      </c>
      <c r="AA1001" s="6"/>
    </row>
    <row r="1002" spans="1:27" s="12" customFormat="1" x14ac:dyDescent="0.3">
      <c r="A1002" s="11">
        <v>1001</v>
      </c>
      <c r="B1002" s="12">
        <v>201201529</v>
      </c>
      <c r="C1002" s="12" t="s">
        <v>3585</v>
      </c>
      <c r="D1002" s="12" t="s">
        <v>861</v>
      </c>
      <c r="E1002" s="12">
        <v>125</v>
      </c>
      <c r="F1002" s="12" t="s">
        <v>618</v>
      </c>
      <c r="G1002" s="13">
        <v>41035</v>
      </c>
      <c r="H1002" s="12" t="s">
        <v>3010</v>
      </c>
      <c r="I1002" s="12" t="s">
        <v>10</v>
      </c>
      <c r="J1002" s="13">
        <v>42537.566567974536</v>
      </c>
      <c r="K1002" s="13">
        <v>42537.566567974536</v>
      </c>
      <c r="L1002" s="70" t="s">
        <v>3478</v>
      </c>
      <c r="M1002" s="71"/>
      <c r="N1002" s="72"/>
      <c r="O1002" s="14"/>
      <c r="P1002" s="14"/>
      <c r="Q1002" s="14"/>
      <c r="R1002" s="14"/>
      <c r="S1002" s="14"/>
      <c r="T1002" s="100"/>
      <c r="U1002" s="101"/>
      <c r="V1002" s="101"/>
      <c r="W1002" s="101"/>
      <c r="X1002" s="101"/>
      <c r="Y1002" s="13">
        <v>42537.514937268519</v>
      </c>
      <c r="Z1002" s="12" t="s">
        <v>3586</v>
      </c>
      <c r="AA1002" s="13"/>
    </row>
    <row r="1003" spans="1:27" s="9" customFormat="1" x14ac:dyDescent="0.3">
      <c r="A1003" s="8">
        <v>1002</v>
      </c>
      <c r="B1003" s="9">
        <v>201201538</v>
      </c>
      <c r="C1003" s="9" t="s">
        <v>3587</v>
      </c>
      <c r="D1003" s="9" t="s">
        <v>3588</v>
      </c>
      <c r="E1003" s="9">
        <v>119</v>
      </c>
      <c r="F1003" s="9" t="s">
        <v>2</v>
      </c>
      <c r="G1003" s="6">
        <v>40988</v>
      </c>
      <c r="H1003" s="9" t="s">
        <v>3010</v>
      </c>
      <c r="I1003" s="9" t="s">
        <v>10</v>
      </c>
      <c r="J1003" s="6">
        <v>42442.506111921299</v>
      </c>
      <c r="K1003" s="6">
        <v>42442.506111921299</v>
      </c>
      <c r="L1003" s="67">
        <v>2090</v>
      </c>
      <c r="M1003" s="68" t="s">
        <v>3459</v>
      </c>
      <c r="N1003" s="69" t="s">
        <v>3474</v>
      </c>
      <c r="O1003" s="10"/>
      <c r="P1003" s="10"/>
      <c r="Q1003" s="10"/>
      <c r="R1003" s="10"/>
      <c r="S1003" s="10"/>
      <c r="T1003" s="100"/>
      <c r="U1003" s="101"/>
      <c r="V1003" s="101"/>
      <c r="W1003" s="101"/>
      <c r="X1003" s="101"/>
      <c r="Y1003" s="6">
        <v>42442.506111921299</v>
      </c>
      <c r="Z1003" s="9" t="s">
        <v>3589</v>
      </c>
      <c r="AA1003" s="6"/>
    </row>
    <row r="1004" spans="1:27" s="12" customFormat="1" x14ac:dyDescent="0.3">
      <c r="A1004" s="11">
        <v>1003</v>
      </c>
      <c r="B1004" s="12">
        <v>201201598</v>
      </c>
      <c r="C1004" s="12" t="s">
        <v>3590</v>
      </c>
      <c r="D1004" s="12" t="s">
        <v>187</v>
      </c>
      <c r="E1004" s="12">
        <v>107</v>
      </c>
      <c r="F1004" s="12" t="s">
        <v>44</v>
      </c>
      <c r="G1004" s="13">
        <v>40961</v>
      </c>
      <c r="H1004" s="12" t="s">
        <v>3010</v>
      </c>
      <c r="I1004" s="12" t="s">
        <v>10</v>
      </c>
      <c r="J1004" s="13">
        <v>42481.505288773151</v>
      </c>
      <c r="K1004" s="13">
        <v>42481.505288773151</v>
      </c>
      <c r="L1004" s="70" t="s">
        <v>3478</v>
      </c>
      <c r="M1004" s="71"/>
      <c r="N1004" s="72"/>
      <c r="O1004" s="14"/>
      <c r="P1004" s="14"/>
      <c r="Q1004" s="14"/>
      <c r="R1004" s="14"/>
      <c r="S1004" s="14"/>
      <c r="T1004" s="100"/>
      <c r="U1004" s="101"/>
      <c r="V1004" s="101"/>
      <c r="W1004" s="101"/>
      <c r="X1004" s="101"/>
      <c r="Y1004" s="13">
        <v>42481.58831712963</v>
      </c>
      <c r="Z1004" s="12" t="s">
        <v>3591</v>
      </c>
      <c r="AA1004" s="13"/>
    </row>
    <row r="1005" spans="1:27" s="9" customFormat="1" x14ac:dyDescent="0.3">
      <c r="A1005" s="8">
        <v>1004</v>
      </c>
      <c r="B1005" s="9">
        <v>201201601</v>
      </c>
      <c r="C1005" s="9" t="s">
        <v>3592</v>
      </c>
      <c r="D1005" s="9" t="s">
        <v>676</v>
      </c>
      <c r="E1005" s="9">
        <v>119</v>
      </c>
      <c r="F1005" s="9" t="s">
        <v>2</v>
      </c>
      <c r="G1005" s="6">
        <v>39665</v>
      </c>
      <c r="H1005" s="9" t="s">
        <v>3008</v>
      </c>
      <c r="I1005" s="9" t="s">
        <v>16</v>
      </c>
      <c r="J1005" s="6">
        <v>42410.698254247684</v>
      </c>
      <c r="K1005" s="6">
        <v>42410.698254247684</v>
      </c>
      <c r="L1005" s="67">
        <v>2211</v>
      </c>
      <c r="M1005" s="68" t="s">
        <v>3474</v>
      </c>
      <c r="N1005" s="69" t="s">
        <v>3593</v>
      </c>
      <c r="O1005" s="10">
        <v>45</v>
      </c>
      <c r="P1005" s="10">
        <v>46</v>
      </c>
      <c r="Q1005" s="10"/>
      <c r="R1005" s="10"/>
      <c r="S1005" s="10"/>
      <c r="T1005" s="100">
        <v>45</v>
      </c>
      <c r="U1005" s="101">
        <v>46</v>
      </c>
      <c r="V1005" s="101"/>
      <c r="W1005" s="101"/>
      <c r="X1005" s="101"/>
      <c r="Y1005" s="6">
        <v>42410.685309872686</v>
      </c>
      <c r="Z1005" s="9" t="s">
        <v>3594</v>
      </c>
      <c r="AA1005" s="6"/>
    </row>
    <row r="1006" spans="1:27" s="9" customFormat="1" x14ac:dyDescent="0.3">
      <c r="A1006" s="8">
        <v>1005</v>
      </c>
      <c r="B1006" s="9">
        <v>201201669</v>
      </c>
      <c r="C1006" s="9" t="s">
        <v>3595</v>
      </c>
      <c r="D1006" s="9" t="s">
        <v>3596</v>
      </c>
      <c r="E1006" s="9">
        <v>100</v>
      </c>
      <c r="F1006" s="9" t="s">
        <v>503</v>
      </c>
      <c r="G1006" s="6">
        <v>40401</v>
      </c>
      <c r="H1006" s="9" t="s">
        <v>3016</v>
      </c>
      <c r="I1006" s="9" t="s">
        <v>53</v>
      </c>
      <c r="J1006" s="6">
        <v>42606.482886574071</v>
      </c>
      <c r="K1006" s="6">
        <v>42606.482886574071</v>
      </c>
      <c r="L1006" s="67" t="s">
        <v>3597</v>
      </c>
      <c r="M1006" s="73" t="s">
        <v>3474</v>
      </c>
      <c r="N1006" s="74" t="s">
        <v>3598</v>
      </c>
      <c r="O1006" s="98">
        <v>2</v>
      </c>
      <c r="P1006" s="98">
        <v>1</v>
      </c>
      <c r="Q1006" s="98"/>
      <c r="R1006" s="98"/>
      <c r="S1006" s="98"/>
      <c r="T1006" s="100">
        <v>2</v>
      </c>
      <c r="U1006" s="101">
        <v>1</v>
      </c>
      <c r="V1006" s="101"/>
      <c r="W1006" s="101"/>
      <c r="X1006" s="101"/>
      <c r="Y1006" s="6">
        <v>42606.459757870369</v>
      </c>
      <c r="Z1006" s="9" t="s">
        <v>3599</v>
      </c>
      <c r="AA1006" s="6"/>
    </row>
    <row r="1007" spans="1:27" s="9" customFormat="1" x14ac:dyDescent="0.3">
      <c r="A1007" s="8">
        <v>1006</v>
      </c>
      <c r="B1007" s="9">
        <v>201201680</v>
      </c>
      <c r="C1007" s="9" t="s">
        <v>3600</v>
      </c>
      <c r="D1007" s="9" t="s">
        <v>3601</v>
      </c>
      <c r="E1007" s="9">
        <v>130</v>
      </c>
      <c r="F1007" s="9" t="s">
        <v>36</v>
      </c>
      <c r="G1007" s="6">
        <v>38212</v>
      </c>
      <c r="H1007" s="9" t="s">
        <v>3008</v>
      </c>
      <c r="I1007" s="9" t="s">
        <v>16</v>
      </c>
      <c r="J1007" s="6">
        <v>42507.551210613427</v>
      </c>
      <c r="K1007" s="6">
        <v>42507.551210613427</v>
      </c>
      <c r="L1007" s="67">
        <v>2221</v>
      </c>
      <c r="M1007" s="68" t="s">
        <v>3474</v>
      </c>
      <c r="N1007" s="69" t="s">
        <v>3474</v>
      </c>
      <c r="O1007" s="10"/>
      <c r="P1007" s="10"/>
      <c r="Q1007" s="10"/>
      <c r="R1007" s="10"/>
      <c r="S1007" s="10"/>
      <c r="T1007" s="100"/>
      <c r="U1007" s="101"/>
      <c r="V1007" s="101"/>
      <c r="W1007" s="101"/>
      <c r="X1007" s="101"/>
      <c r="Y1007" s="6">
        <v>42507.551493171297</v>
      </c>
      <c r="Z1007" s="9" t="s">
        <v>3602</v>
      </c>
      <c r="AA1007" s="6"/>
    </row>
    <row r="1008" spans="1:27" s="12" customFormat="1" x14ac:dyDescent="0.3">
      <c r="A1008" s="11">
        <v>1007</v>
      </c>
      <c r="B1008" s="12">
        <v>201201701</v>
      </c>
      <c r="C1008" s="12" t="s">
        <v>3603</v>
      </c>
      <c r="D1008" s="12" t="s">
        <v>419</v>
      </c>
      <c r="E1008" s="12">
        <v>128</v>
      </c>
      <c r="F1008" s="12" t="s">
        <v>242</v>
      </c>
      <c r="G1008" s="13">
        <v>41019</v>
      </c>
      <c r="H1008" s="12" t="s">
        <v>3010</v>
      </c>
      <c r="I1008" s="12" t="s">
        <v>10</v>
      </c>
      <c r="J1008" s="13">
        <v>42521.495846678241</v>
      </c>
      <c r="K1008" s="13">
        <v>42521.495846678241</v>
      </c>
      <c r="L1008" s="70" t="s">
        <v>3604</v>
      </c>
      <c r="M1008" s="71"/>
      <c r="N1008" s="72"/>
      <c r="O1008" s="14"/>
      <c r="P1008" s="14"/>
      <c r="Q1008" s="14"/>
      <c r="R1008" s="14"/>
      <c r="S1008" s="14"/>
      <c r="T1008" s="100"/>
      <c r="U1008" s="101"/>
      <c r="V1008" s="101"/>
      <c r="W1008" s="101"/>
      <c r="X1008" s="101"/>
      <c r="Y1008" s="13">
        <v>42521.68663773148</v>
      </c>
      <c r="Z1008" s="12" t="s">
        <v>3605</v>
      </c>
      <c r="AA1008" s="13"/>
    </row>
    <row r="1009" spans="1:27" s="12" customFormat="1" x14ac:dyDescent="0.3">
      <c r="A1009" s="11">
        <v>1008</v>
      </c>
      <c r="B1009" s="12">
        <v>201201712</v>
      </c>
      <c r="C1009" s="12" t="s">
        <v>3606</v>
      </c>
      <c r="D1009" s="12" t="s">
        <v>182</v>
      </c>
      <c r="E1009" s="12">
        <v>598</v>
      </c>
      <c r="F1009" s="12" t="s">
        <v>8</v>
      </c>
      <c r="G1009" s="13">
        <v>39586</v>
      </c>
      <c r="H1009" s="12" t="s">
        <v>3010</v>
      </c>
      <c r="I1009" s="12" t="s">
        <v>10</v>
      </c>
      <c r="J1009" s="13">
        <v>42512.676870798612</v>
      </c>
      <c r="K1009" s="13">
        <v>42512.676870798612</v>
      </c>
      <c r="L1009" s="70"/>
      <c r="M1009" s="71"/>
      <c r="N1009" s="72" t="s">
        <v>3478</v>
      </c>
      <c r="O1009" s="14"/>
      <c r="P1009" s="14"/>
      <c r="Q1009" s="14"/>
      <c r="R1009" s="14"/>
      <c r="S1009" s="14"/>
      <c r="T1009" s="100"/>
      <c r="U1009" s="101"/>
      <c r="V1009" s="101"/>
      <c r="W1009" s="101"/>
      <c r="X1009" s="101"/>
      <c r="Y1009" s="13">
        <v>42512.65965952546</v>
      </c>
      <c r="Z1009" s="12" t="s">
        <v>3607</v>
      </c>
      <c r="AA1009" s="13"/>
    </row>
    <row r="1010" spans="1:27" s="9" customFormat="1" x14ac:dyDescent="0.3">
      <c r="A1010" s="8">
        <v>1009</v>
      </c>
      <c r="B1010" s="9">
        <v>201201719</v>
      </c>
      <c r="C1010" s="9" t="s">
        <v>1696</v>
      </c>
      <c r="D1010" s="9" t="s">
        <v>2582</v>
      </c>
      <c r="E1010" s="9">
        <v>598</v>
      </c>
      <c r="F1010" s="9" t="s">
        <v>8</v>
      </c>
      <c r="G1010" s="6">
        <v>41092</v>
      </c>
      <c r="H1010" s="9" t="s">
        <v>3008</v>
      </c>
      <c r="I1010" s="9" t="s">
        <v>16</v>
      </c>
      <c r="J1010" s="6">
        <v>42576.487713854163</v>
      </c>
      <c r="K1010" s="6">
        <v>42576.487713854163</v>
      </c>
      <c r="L1010" s="67">
        <v>2043</v>
      </c>
      <c r="M1010" s="73" t="s">
        <v>3459</v>
      </c>
      <c r="N1010" s="72" t="s">
        <v>3608</v>
      </c>
      <c r="O1010" s="14">
        <v>2</v>
      </c>
      <c r="P1010" s="14">
        <v>1</v>
      </c>
      <c r="Q1010" s="14"/>
      <c r="R1010" s="14"/>
      <c r="S1010" s="14"/>
      <c r="T1010" s="100">
        <v>2</v>
      </c>
      <c r="U1010" s="101">
        <v>1</v>
      </c>
      <c r="V1010" s="101"/>
      <c r="W1010" s="101"/>
      <c r="X1010" s="101"/>
      <c r="Y1010" s="6">
        <v>42576.440479201388</v>
      </c>
      <c r="Z1010" s="9" t="s">
        <v>3609</v>
      </c>
      <c r="AA1010" s="6"/>
    </row>
    <row r="1011" spans="1:27" s="9" customFormat="1" x14ac:dyDescent="0.3">
      <c r="A1011" s="8">
        <v>1010</v>
      </c>
      <c r="B1011" s="9">
        <v>201201728</v>
      </c>
      <c r="C1011" s="9" t="s">
        <v>3610</v>
      </c>
      <c r="D1011" s="9" t="s">
        <v>3611</v>
      </c>
      <c r="E1011" s="9">
        <v>130</v>
      </c>
      <c r="F1011" s="9" t="s">
        <v>36</v>
      </c>
      <c r="G1011" s="6">
        <v>37895</v>
      </c>
      <c r="H1011" s="9" t="s">
        <v>3010</v>
      </c>
      <c r="I1011" s="9" t="s">
        <v>10</v>
      </c>
      <c r="J1011" s="6">
        <v>42661.55031327546</v>
      </c>
      <c r="K1011" s="6">
        <v>42661.55031327546</v>
      </c>
      <c r="L1011" s="67">
        <v>2235</v>
      </c>
      <c r="M1011" s="73" t="s">
        <v>3474</v>
      </c>
      <c r="N1011" s="74" t="s">
        <v>3612</v>
      </c>
      <c r="O1011" s="98">
        <v>14</v>
      </c>
      <c r="P1011" s="98"/>
      <c r="Q1011" s="98"/>
      <c r="R1011" s="98"/>
      <c r="S1011" s="98"/>
      <c r="T1011" s="111">
        <v>1401</v>
      </c>
      <c r="U1011" s="101"/>
      <c r="V1011" s="101"/>
      <c r="W1011" s="101"/>
      <c r="X1011" s="101"/>
      <c r="Y1011" s="6">
        <v>42661.55031327546</v>
      </c>
      <c r="Z1011" s="9" t="s">
        <v>3613</v>
      </c>
      <c r="AA1011" s="6"/>
    </row>
    <row r="1012" spans="1:27" s="12" customFormat="1" x14ac:dyDescent="0.3">
      <c r="A1012" s="11">
        <v>1011</v>
      </c>
      <c r="B1012" s="12">
        <v>201201785</v>
      </c>
      <c r="C1012" s="12" t="s">
        <v>3614</v>
      </c>
      <c r="D1012" s="12" t="s">
        <v>3615</v>
      </c>
      <c r="E1012" s="12">
        <v>507</v>
      </c>
      <c r="F1012" s="12" t="s">
        <v>71</v>
      </c>
      <c r="G1012" s="13">
        <v>40787</v>
      </c>
      <c r="H1012" s="12" t="s">
        <v>3010</v>
      </c>
      <c r="I1012" s="12" t="s">
        <v>10</v>
      </c>
      <c r="J1012" s="13">
        <v>42539.597209837964</v>
      </c>
      <c r="K1012" s="13">
        <v>42539.597209837964</v>
      </c>
      <c r="L1012" s="70" t="s">
        <v>3616</v>
      </c>
      <c r="M1012" s="71"/>
      <c r="N1012" s="72"/>
      <c r="O1012" s="14"/>
      <c r="P1012" s="14"/>
      <c r="Q1012" s="14"/>
      <c r="R1012" s="14"/>
      <c r="S1012" s="14"/>
      <c r="T1012" s="100"/>
      <c r="U1012" s="101"/>
      <c r="V1012" s="101"/>
      <c r="W1012" s="101"/>
      <c r="X1012" s="101"/>
      <c r="Y1012" s="13">
        <v>42539.718974108793</v>
      </c>
      <c r="Z1012" s="12" t="s">
        <v>3617</v>
      </c>
      <c r="AA1012" s="13"/>
    </row>
    <row r="1013" spans="1:27" s="9" customFormat="1" x14ac:dyDescent="0.3">
      <c r="A1013" s="8">
        <v>1012</v>
      </c>
      <c r="B1013" s="9">
        <v>201202041</v>
      </c>
      <c r="C1013" s="9" t="s">
        <v>3618</v>
      </c>
      <c r="D1013" s="9" t="s">
        <v>1910</v>
      </c>
      <c r="E1013" s="9">
        <v>126</v>
      </c>
      <c r="F1013" s="9" t="s">
        <v>64</v>
      </c>
      <c r="G1013" s="6">
        <v>38010</v>
      </c>
      <c r="H1013" s="9" t="s">
        <v>3008</v>
      </c>
      <c r="I1013" s="9" t="s">
        <v>16</v>
      </c>
      <c r="J1013" s="6">
        <v>42539.594776770835</v>
      </c>
      <c r="K1013" s="6">
        <v>42539.594776770835</v>
      </c>
      <c r="L1013" s="67">
        <v>2245</v>
      </c>
      <c r="M1013" s="68" t="s">
        <v>3474</v>
      </c>
      <c r="N1013" s="74" t="s">
        <v>3619</v>
      </c>
      <c r="O1013" s="98">
        <v>10</v>
      </c>
      <c r="P1013" s="98"/>
      <c r="Q1013" s="98"/>
      <c r="R1013" s="98"/>
      <c r="S1013" s="98"/>
      <c r="T1013" s="100">
        <v>10</v>
      </c>
      <c r="U1013" s="101"/>
      <c r="V1013" s="101"/>
      <c r="W1013" s="101"/>
      <c r="X1013" s="101"/>
      <c r="Y1013" s="6">
        <v>42539.955319594905</v>
      </c>
      <c r="Z1013" s="9" t="s">
        <v>3620</v>
      </c>
      <c r="AA1013" s="6"/>
    </row>
    <row r="1014" spans="1:27" s="9" customFormat="1" x14ac:dyDescent="0.3">
      <c r="A1014" s="8">
        <v>1013</v>
      </c>
      <c r="B1014" s="9">
        <v>201202042</v>
      </c>
      <c r="C1014" s="9" t="s">
        <v>3618</v>
      </c>
      <c r="D1014" s="9" t="s">
        <v>1268</v>
      </c>
      <c r="E1014" s="9">
        <v>126</v>
      </c>
      <c r="F1014" s="9" t="s">
        <v>64</v>
      </c>
      <c r="G1014" s="6">
        <v>37526</v>
      </c>
      <c r="H1014" s="9" t="s">
        <v>3010</v>
      </c>
      <c r="I1014" s="9" t="s">
        <v>10</v>
      </c>
      <c r="J1014" s="6">
        <v>42439.848229016206</v>
      </c>
      <c r="K1014" s="6">
        <v>42439.848229016206</v>
      </c>
      <c r="L1014" s="67">
        <v>2043</v>
      </c>
      <c r="M1014" s="68" t="s">
        <v>3474</v>
      </c>
      <c r="N1014" s="74" t="s">
        <v>3621</v>
      </c>
      <c r="O1014" s="98">
        <v>1</v>
      </c>
      <c r="P1014" s="98"/>
      <c r="Q1014" s="98"/>
      <c r="R1014" s="98"/>
      <c r="S1014" s="98"/>
      <c r="T1014" s="100">
        <v>1</v>
      </c>
      <c r="U1014" s="101"/>
      <c r="V1014" s="101"/>
      <c r="W1014" s="101"/>
      <c r="X1014" s="101"/>
      <c r="Y1014" s="6">
        <v>42439.840286886574</v>
      </c>
      <c r="Z1014" s="9" t="s">
        <v>3622</v>
      </c>
      <c r="AA1014" s="6"/>
    </row>
    <row r="1015" spans="1:27" s="9" customFormat="1" x14ac:dyDescent="0.3">
      <c r="A1015" s="8">
        <v>1014</v>
      </c>
      <c r="B1015" s="9">
        <v>201202057</v>
      </c>
      <c r="C1015" s="9" t="s">
        <v>3623</v>
      </c>
      <c r="D1015" s="9" t="s">
        <v>3624</v>
      </c>
      <c r="E1015" s="9">
        <v>130</v>
      </c>
      <c r="F1015" s="9" t="s">
        <v>36</v>
      </c>
      <c r="G1015" s="6">
        <v>40453</v>
      </c>
      <c r="H1015" s="9" t="s">
        <v>3010</v>
      </c>
      <c r="I1015" s="9" t="s">
        <v>10</v>
      </c>
      <c r="J1015" s="6">
        <v>42647.375422881945</v>
      </c>
      <c r="K1015" s="6">
        <v>42647.375422881945</v>
      </c>
      <c r="L1015" s="67">
        <v>2156</v>
      </c>
      <c r="M1015" s="68" t="s">
        <v>3459</v>
      </c>
      <c r="N1015" s="74" t="s">
        <v>3625</v>
      </c>
      <c r="O1015" s="98">
        <v>41</v>
      </c>
      <c r="P1015" s="98"/>
      <c r="Q1015" s="98"/>
      <c r="R1015" s="98"/>
      <c r="S1015" s="98"/>
      <c r="T1015" s="100">
        <v>41</v>
      </c>
      <c r="U1015" s="101"/>
      <c r="V1015" s="101"/>
      <c r="W1015" s="101"/>
      <c r="X1015" s="101"/>
      <c r="Y1015" s="6">
        <v>42647.388217210646</v>
      </c>
      <c r="Z1015" s="9" t="s">
        <v>3626</v>
      </c>
      <c r="AA1015" s="6"/>
    </row>
    <row r="1016" spans="1:27" s="9" customFormat="1" x14ac:dyDescent="0.3">
      <c r="A1016" s="8">
        <v>1015</v>
      </c>
      <c r="B1016" s="9">
        <v>201202119</v>
      </c>
      <c r="C1016" s="9" t="s">
        <v>415</v>
      </c>
      <c r="D1016" s="9" t="s">
        <v>1842</v>
      </c>
      <c r="E1016" s="9">
        <v>598</v>
      </c>
      <c r="F1016" s="9" t="s">
        <v>8</v>
      </c>
      <c r="G1016" s="6">
        <v>41037</v>
      </c>
      <c r="H1016" s="9" t="s">
        <v>3016</v>
      </c>
      <c r="I1016" s="9" t="s">
        <v>53</v>
      </c>
      <c r="J1016" s="6">
        <v>42441.669826655096</v>
      </c>
      <c r="K1016" s="6">
        <v>42441.669826655096</v>
      </c>
      <c r="L1016" s="67">
        <v>2087</v>
      </c>
      <c r="M1016" s="68" t="s">
        <v>3474</v>
      </c>
      <c r="N1016" s="74" t="s">
        <v>3621</v>
      </c>
      <c r="O1016" s="98">
        <v>1</v>
      </c>
      <c r="P1016" s="98"/>
      <c r="Q1016" s="98"/>
      <c r="R1016" s="98"/>
      <c r="S1016" s="98"/>
      <c r="T1016" s="100">
        <v>1</v>
      </c>
      <c r="U1016" s="101"/>
      <c r="V1016" s="101"/>
      <c r="W1016" s="101"/>
      <c r="X1016" s="101"/>
      <c r="Y1016" s="6">
        <v>42441.669826655096</v>
      </c>
      <c r="Z1016" s="9" t="s">
        <v>3627</v>
      </c>
      <c r="AA1016" s="6"/>
    </row>
    <row r="1017" spans="1:27" s="9" customFormat="1" x14ac:dyDescent="0.3">
      <c r="A1017" s="8">
        <v>1016</v>
      </c>
      <c r="B1017" s="9">
        <v>201202161</v>
      </c>
      <c r="C1017" s="9" t="s">
        <v>2200</v>
      </c>
      <c r="D1017" s="9" t="s">
        <v>182</v>
      </c>
      <c r="E1017" s="9">
        <v>131</v>
      </c>
      <c r="F1017" s="9" t="s">
        <v>24</v>
      </c>
      <c r="G1017" s="6">
        <v>37422</v>
      </c>
      <c r="H1017" s="9" t="s">
        <v>3016</v>
      </c>
      <c r="I1017" s="9" t="s">
        <v>53</v>
      </c>
      <c r="J1017" s="6">
        <v>42523.969310381945</v>
      </c>
      <c r="K1017" s="6">
        <v>42523.969310381945</v>
      </c>
      <c r="L1017" s="67">
        <v>2039</v>
      </c>
      <c r="M1017" s="68" t="s">
        <v>3474</v>
      </c>
      <c r="N1017" s="74" t="s">
        <v>3486</v>
      </c>
      <c r="O1017" s="98">
        <v>14</v>
      </c>
      <c r="P1017" s="98"/>
      <c r="Q1017" s="98"/>
      <c r="R1017" s="98"/>
      <c r="S1017" s="98"/>
      <c r="T1017" s="100">
        <v>14</v>
      </c>
      <c r="U1017" s="101"/>
      <c r="V1017" s="101"/>
      <c r="W1017" s="101"/>
      <c r="X1017" s="101"/>
      <c r="Y1017" s="6">
        <v>42523.958310995367</v>
      </c>
      <c r="Z1017" s="9" t="s">
        <v>3628</v>
      </c>
      <c r="AA1017" s="6"/>
    </row>
    <row r="1018" spans="1:27" s="9" customFormat="1" x14ac:dyDescent="0.3">
      <c r="A1018" s="8">
        <v>1017</v>
      </c>
      <c r="B1018" s="9">
        <v>201202244</v>
      </c>
      <c r="C1018" s="9" t="s">
        <v>3629</v>
      </c>
      <c r="D1018" s="9" t="s">
        <v>3630</v>
      </c>
      <c r="E1018" s="9">
        <v>123</v>
      </c>
      <c r="F1018" s="9" t="s">
        <v>28</v>
      </c>
      <c r="G1018" s="6">
        <v>40923</v>
      </c>
      <c r="H1018" s="9" t="s">
        <v>3016</v>
      </c>
      <c r="I1018" s="9" t="s">
        <v>53</v>
      </c>
      <c r="J1018" s="6">
        <v>42469.515937118056</v>
      </c>
      <c r="K1018" s="6">
        <v>42469.515937118056</v>
      </c>
      <c r="L1018" s="67">
        <v>2116</v>
      </c>
      <c r="M1018" s="68" t="s">
        <v>3474</v>
      </c>
      <c r="N1018" s="74" t="s">
        <v>3474</v>
      </c>
      <c r="O1018" s="98"/>
      <c r="P1018" s="98"/>
      <c r="Q1018" s="98"/>
      <c r="R1018" s="98"/>
      <c r="S1018" s="98"/>
      <c r="T1018" s="100"/>
      <c r="U1018" s="101"/>
      <c r="V1018" s="101"/>
      <c r="W1018" s="101"/>
      <c r="X1018" s="101"/>
      <c r="Y1018" s="6">
        <v>42469.422940509263</v>
      </c>
      <c r="Z1018" s="9" t="s">
        <v>3631</v>
      </c>
      <c r="AA1018" s="6"/>
    </row>
    <row r="1019" spans="1:27" s="9" customFormat="1" x14ac:dyDescent="0.3">
      <c r="A1019" s="8">
        <v>1018</v>
      </c>
      <c r="B1019" s="9">
        <v>201202259</v>
      </c>
      <c r="C1019" s="9" t="s">
        <v>192</v>
      </c>
      <c r="D1019" s="9" t="s">
        <v>1739</v>
      </c>
      <c r="E1019" s="9">
        <v>598</v>
      </c>
      <c r="F1019" s="9" t="s">
        <v>8</v>
      </c>
      <c r="G1019" s="6">
        <v>41240</v>
      </c>
      <c r="H1019" s="9" t="s">
        <v>3008</v>
      </c>
      <c r="I1019" s="9" t="s">
        <v>16</v>
      </c>
      <c r="J1019" s="6">
        <v>42700.883582407405</v>
      </c>
      <c r="K1019" s="6">
        <v>42700.883582407405</v>
      </c>
      <c r="L1019" s="67">
        <v>2031</v>
      </c>
      <c r="M1019" s="68" t="s">
        <v>3474</v>
      </c>
      <c r="N1019" s="74" t="s">
        <v>3632</v>
      </c>
      <c r="O1019" s="98">
        <v>9</v>
      </c>
      <c r="P1019" s="98"/>
      <c r="Q1019" s="98"/>
      <c r="R1019" s="98"/>
      <c r="S1019" s="98"/>
      <c r="T1019" s="111">
        <v>902</v>
      </c>
      <c r="U1019" s="101"/>
      <c r="V1019" s="101"/>
      <c r="W1019" s="101"/>
      <c r="X1019" s="101"/>
      <c r="Y1019" s="6">
        <v>42700.845038969906</v>
      </c>
      <c r="Z1019" s="9" t="s">
        <v>3633</v>
      </c>
      <c r="AA1019" s="6"/>
    </row>
    <row r="1020" spans="1:27" s="9" customFormat="1" x14ac:dyDescent="0.3">
      <c r="A1020" s="8">
        <v>1019</v>
      </c>
      <c r="B1020" s="9">
        <v>201202268</v>
      </c>
      <c r="C1020" s="9" t="s">
        <v>3634</v>
      </c>
      <c r="D1020" s="9" t="s">
        <v>182</v>
      </c>
      <c r="E1020" s="9">
        <v>499</v>
      </c>
      <c r="F1020" s="9" t="s">
        <v>40</v>
      </c>
      <c r="G1020" s="6">
        <v>41154</v>
      </c>
      <c r="H1020" s="9" t="s">
        <v>3010</v>
      </c>
      <c r="I1020" s="9" t="s">
        <v>10</v>
      </c>
      <c r="J1020" s="6">
        <v>42541.606228819444</v>
      </c>
      <c r="K1020" s="6">
        <v>42541.606228819444</v>
      </c>
      <c r="L1020" s="67">
        <v>2206</v>
      </c>
      <c r="M1020" s="68" t="s">
        <v>3459</v>
      </c>
      <c r="N1020" s="74" t="s">
        <v>3635</v>
      </c>
      <c r="O1020" s="98">
        <v>46</v>
      </c>
      <c r="P1020" s="98"/>
      <c r="Q1020" s="98"/>
      <c r="R1020" s="98"/>
      <c r="S1020" s="98"/>
      <c r="T1020" s="100">
        <v>46</v>
      </c>
      <c r="U1020" s="101"/>
      <c r="V1020" s="101"/>
      <c r="W1020" s="101"/>
      <c r="X1020" s="101"/>
      <c r="Y1020" s="6">
        <v>42541.576725694445</v>
      </c>
      <c r="Z1020" s="9" t="s">
        <v>3636</v>
      </c>
      <c r="AA1020" s="6"/>
    </row>
    <row r="1021" spans="1:27" s="9" customFormat="1" x14ac:dyDescent="0.3">
      <c r="A1021" s="8">
        <v>1020</v>
      </c>
      <c r="B1021" s="9">
        <v>201202275</v>
      </c>
      <c r="C1021" s="9" t="s">
        <v>3637</v>
      </c>
      <c r="D1021" s="9" t="s">
        <v>1735</v>
      </c>
      <c r="E1021" s="9">
        <v>128</v>
      </c>
      <c r="F1021" s="9" t="s">
        <v>242</v>
      </c>
      <c r="G1021" s="6">
        <v>41090</v>
      </c>
      <c r="H1021" s="9" t="s">
        <v>3016</v>
      </c>
      <c r="I1021" s="9" t="s">
        <v>53</v>
      </c>
      <c r="J1021" s="6">
        <v>42377.188351620367</v>
      </c>
      <c r="K1021" s="6">
        <v>42377.188351620367</v>
      </c>
      <c r="L1021" s="67">
        <v>2046</v>
      </c>
      <c r="M1021" s="68" t="s">
        <v>3474</v>
      </c>
      <c r="N1021" s="74" t="s">
        <v>515</v>
      </c>
      <c r="O1021" s="98">
        <v>16</v>
      </c>
      <c r="P1021" s="98"/>
      <c r="Q1021" s="98"/>
      <c r="R1021" s="98"/>
      <c r="S1021" s="98"/>
      <c r="T1021" s="100">
        <v>16</v>
      </c>
      <c r="U1021" s="101"/>
      <c r="V1021" s="101"/>
      <c r="W1021" s="101"/>
      <c r="X1021" s="101"/>
      <c r="Y1021" s="6">
        <v>42377.042335497688</v>
      </c>
      <c r="Z1021" s="9" t="s">
        <v>3638</v>
      </c>
      <c r="AA1021" s="6"/>
    </row>
    <row r="1022" spans="1:27" s="9" customFormat="1" x14ac:dyDescent="0.3">
      <c r="A1022" s="8">
        <v>1021</v>
      </c>
      <c r="B1022" s="9">
        <v>201202295</v>
      </c>
      <c r="C1022" s="9" t="s">
        <v>3639</v>
      </c>
      <c r="D1022" s="9" t="s">
        <v>67</v>
      </c>
      <c r="E1022" s="9">
        <v>125</v>
      </c>
      <c r="F1022" s="9" t="s">
        <v>618</v>
      </c>
      <c r="G1022" s="6">
        <v>38472</v>
      </c>
      <c r="H1022" s="9" t="s">
        <v>3010</v>
      </c>
      <c r="I1022" s="9" t="s">
        <v>10</v>
      </c>
      <c r="J1022" s="6">
        <v>42606.479288888891</v>
      </c>
      <c r="K1022" s="6">
        <v>42606.479288888891</v>
      </c>
      <c r="L1022" s="67">
        <v>2116</v>
      </c>
      <c r="M1022" s="68" t="s">
        <v>3459</v>
      </c>
      <c r="N1022" s="74" t="s">
        <v>3474</v>
      </c>
      <c r="O1022" s="98"/>
      <c r="P1022" s="98"/>
      <c r="Q1022" s="98"/>
      <c r="R1022" s="98"/>
      <c r="S1022" s="98"/>
      <c r="T1022" s="100"/>
      <c r="U1022" s="101"/>
      <c r="V1022" s="101"/>
      <c r="W1022" s="101"/>
      <c r="X1022" s="101"/>
      <c r="Y1022" s="6">
        <v>42606.479288888891</v>
      </c>
      <c r="Z1022" s="9" t="s">
        <v>3640</v>
      </c>
      <c r="AA1022" s="6"/>
    </row>
    <row r="1023" spans="1:27" s="9" customFormat="1" x14ac:dyDescent="0.3">
      <c r="A1023" s="8">
        <v>1022</v>
      </c>
      <c r="B1023" s="9">
        <v>201202296</v>
      </c>
      <c r="C1023" s="9" t="s">
        <v>3639</v>
      </c>
      <c r="D1023" s="9" t="s">
        <v>146</v>
      </c>
      <c r="E1023" s="9">
        <v>125</v>
      </c>
      <c r="F1023" s="9" t="s">
        <v>618</v>
      </c>
      <c r="G1023" s="6">
        <v>39083</v>
      </c>
      <c r="H1023" s="9" t="s">
        <v>3008</v>
      </c>
      <c r="I1023" s="9" t="s">
        <v>16</v>
      </c>
      <c r="J1023" s="6">
        <v>42559.532636724536</v>
      </c>
      <c r="K1023" s="6">
        <v>42559.532636724536</v>
      </c>
      <c r="L1023" s="67">
        <v>2185</v>
      </c>
      <c r="M1023" s="68" t="s">
        <v>3474</v>
      </c>
      <c r="N1023" s="74" t="s">
        <v>359</v>
      </c>
      <c r="O1023" s="98">
        <v>23</v>
      </c>
      <c r="P1023" s="98"/>
      <c r="Q1023" s="98"/>
      <c r="R1023" s="98"/>
      <c r="S1023" s="98"/>
      <c r="T1023" s="100">
        <v>23</v>
      </c>
      <c r="U1023" s="101"/>
      <c r="V1023" s="101"/>
      <c r="W1023" s="101"/>
      <c r="X1023" s="101"/>
      <c r="Y1023" s="6">
        <v>42559.551187418983</v>
      </c>
      <c r="Z1023" s="9" t="s">
        <v>3641</v>
      </c>
      <c r="AA1023" s="6"/>
    </row>
    <row r="1024" spans="1:27" s="9" customFormat="1" x14ac:dyDescent="0.3">
      <c r="A1024" s="8">
        <v>1023</v>
      </c>
      <c r="B1024" s="9">
        <v>201202425</v>
      </c>
      <c r="C1024" s="9" t="s">
        <v>3642</v>
      </c>
      <c r="D1024" s="9" t="s">
        <v>3643</v>
      </c>
      <c r="E1024" s="9">
        <v>125</v>
      </c>
      <c r="F1024" s="9" t="s">
        <v>618</v>
      </c>
      <c r="G1024" s="6">
        <v>37575</v>
      </c>
      <c r="H1024" s="9" t="s">
        <v>3008</v>
      </c>
      <c r="I1024" s="9" t="s">
        <v>16</v>
      </c>
      <c r="J1024" s="6">
        <v>42390.737310729164</v>
      </c>
      <c r="K1024" s="6">
        <v>42390.737310729164</v>
      </c>
      <c r="L1024" s="67">
        <v>2087</v>
      </c>
      <c r="M1024" s="68">
        <v>2082</v>
      </c>
      <c r="N1024" s="74" t="s">
        <v>3569</v>
      </c>
      <c r="O1024" s="98">
        <v>21</v>
      </c>
      <c r="P1024" s="98"/>
      <c r="Q1024" s="98"/>
      <c r="R1024" s="98"/>
      <c r="S1024" s="98"/>
      <c r="T1024" s="100">
        <v>21</v>
      </c>
      <c r="U1024" s="101"/>
      <c r="V1024" s="101"/>
      <c r="W1024" s="101"/>
      <c r="X1024" s="101"/>
      <c r="Y1024" s="6">
        <v>42390.730010879626</v>
      </c>
      <c r="Z1024" s="9" t="s">
        <v>3644</v>
      </c>
      <c r="AA1024" s="6"/>
    </row>
    <row r="1025" spans="1:27" s="12" customFormat="1" x14ac:dyDescent="0.3">
      <c r="A1025" s="11">
        <v>1024</v>
      </c>
      <c r="B1025" s="12">
        <v>201202433</v>
      </c>
      <c r="C1025" s="12" t="s">
        <v>771</v>
      </c>
      <c r="D1025" s="12" t="s">
        <v>3645</v>
      </c>
      <c r="E1025" s="12">
        <v>508</v>
      </c>
      <c r="F1025" s="12" t="s">
        <v>166</v>
      </c>
      <c r="G1025" s="13">
        <v>40497</v>
      </c>
      <c r="H1025" s="12" t="s">
        <v>3008</v>
      </c>
      <c r="I1025" s="12" t="s">
        <v>16</v>
      </c>
      <c r="J1025" s="13">
        <v>42381.560244826389</v>
      </c>
      <c r="K1025" s="13">
        <v>42381.560244826389</v>
      </c>
      <c r="L1025" s="70" t="s">
        <v>3646</v>
      </c>
      <c r="M1025" s="71"/>
      <c r="N1025" s="72"/>
      <c r="O1025" s="14"/>
      <c r="P1025" s="14"/>
      <c r="Q1025" s="14"/>
      <c r="R1025" s="14"/>
      <c r="S1025" s="14"/>
      <c r="T1025" s="100"/>
      <c r="U1025" s="101"/>
      <c r="V1025" s="101"/>
      <c r="W1025" s="101"/>
      <c r="X1025" s="101"/>
      <c r="Y1025" s="13">
        <v>42381.732351967592</v>
      </c>
      <c r="Z1025" s="12" t="s">
        <v>3647</v>
      </c>
      <c r="AA1025" s="13"/>
    </row>
    <row r="1026" spans="1:27" s="9" customFormat="1" x14ac:dyDescent="0.3">
      <c r="A1026" s="8">
        <v>1025</v>
      </c>
      <c r="B1026" s="9">
        <v>201202437</v>
      </c>
      <c r="C1026" s="9" t="s">
        <v>3648</v>
      </c>
      <c r="D1026" s="9" t="s">
        <v>3151</v>
      </c>
      <c r="E1026" s="9" t="s">
        <v>51</v>
      </c>
      <c r="F1026" s="9" t="s">
        <v>51</v>
      </c>
      <c r="G1026" s="6">
        <v>40193</v>
      </c>
      <c r="H1026" s="9" t="s">
        <v>3008</v>
      </c>
      <c r="I1026" s="9" t="s">
        <v>16</v>
      </c>
      <c r="J1026" s="6">
        <v>42492.674696180555</v>
      </c>
      <c r="K1026" s="6">
        <v>42492.674696180555</v>
      </c>
      <c r="L1026" s="67" t="s">
        <v>3649</v>
      </c>
      <c r="M1026" s="68" t="s">
        <v>3459</v>
      </c>
      <c r="N1026" s="74" t="s">
        <v>3459</v>
      </c>
      <c r="O1026" s="98"/>
      <c r="P1026" s="98"/>
      <c r="Q1026" s="98"/>
      <c r="R1026" s="98"/>
      <c r="S1026" s="98"/>
      <c r="T1026" s="100"/>
      <c r="U1026" s="101"/>
      <c r="V1026" s="101"/>
      <c r="W1026" s="101"/>
      <c r="X1026" s="101"/>
      <c r="Y1026" s="6">
        <v>42492.65604047454</v>
      </c>
      <c r="Z1026" s="9" t="s">
        <v>3650</v>
      </c>
      <c r="AA1026" s="6"/>
    </row>
    <row r="1027" spans="1:27" s="9" customFormat="1" x14ac:dyDescent="0.3">
      <c r="A1027" s="8">
        <v>1026</v>
      </c>
      <c r="B1027" s="9">
        <v>201202595</v>
      </c>
      <c r="C1027" s="9" t="s">
        <v>3651</v>
      </c>
      <c r="D1027" s="9" t="s">
        <v>612</v>
      </c>
      <c r="E1027" s="9">
        <v>125</v>
      </c>
      <c r="F1027" s="9" t="s">
        <v>618</v>
      </c>
      <c r="G1027" s="6">
        <v>41176</v>
      </c>
      <c r="H1027" s="9" t="s">
        <v>3008</v>
      </c>
      <c r="I1027" s="9" t="s">
        <v>16</v>
      </c>
      <c r="J1027" s="6">
        <v>42468.67780528935</v>
      </c>
      <c r="K1027" s="6">
        <v>42468.67780528935</v>
      </c>
      <c r="L1027" s="67">
        <v>2004</v>
      </c>
      <c r="M1027" s="68">
        <v>2185</v>
      </c>
      <c r="N1027" s="74" t="s">
        <v>525</v>
      </c>
      <c r="O1027" s="98">
        <v>23</v>
      </c>
      <c r="P1027" s="98"/>
      <c r="Q1027" s="98"/>
      <c r="R1027" s="98"/>
      <c r="S1027" s="98"/>
      <c r="T1027" s="100">
        <v>23</v>
      </c>
      <c r="U1027" s="101"/>
      <c r="V1027" s="101"/>
      <c r="W1027" s="101"/>
      <c r="X1027" s="101"/>
      <c r="Y1027" s="6">
        <v>42468.495221759258</v>
      </c>
      <c r="Z1027" s="9" t="s">
        <v>3652</v>
      </c>
      <c r="AA1027" s="6"/>
    </row>
    <row r="1028" spans="1:27" s="12" customFormat="1" x14ac:dyDescent="0.3">
      <c r="A1028" s="11">
        <v>1027</v>
      </c>
      <c r="B1028" s="12">
        <v>201202618</v>
      </c>
      <c r="C1028" s="12" t="s">
        <v>3653</v>
      </c>
      <c r="D1028" s="12" t="s">
        <v>3654</v>
      </c>
      <c r="E1028" s="12">
        <v>61</v>
      </c>
      <c r="F1028" s="12" t="s">
        <v>3655</v>
      </c>
      <c r="G1028" s="13">
        <v>41194</v>
      </c>
      <c r="H1028" s="12" t="s">
        <v>3010</v>
      </c>
      <c r="I1028" s="12" t="s">
        <v>10</v>
      </c>
      <c r="J1028" s="13">
        <v>42436.458866168985</v>
      </c>
      <c r="K1028" s="13">
        <v>42436.458866168985</v>
      </c>
      <c r="L1028" s="70" t="s">
        <v>3656</v>
      </c>
      <c r="M1028" s="71"/>
      <c r="N1028" s="72"/>
      <c r="O1028" s="14"/>
      <c r="P1028" s="14"/>
      <c r="Q1028" s="14"/>
      <c r="R1028" s="14"/>
      <c r="S1028" s="14"/>
      <c r="T1028" s="100"/>
      <c r="U1028" s="101"/>
      <c r="V1028" s="101"/>
      <c r="W1028" s="101"/>
      <c r="X1028" s="101"/>
      <c r="Y1028" s="13">
        <v>42436.458866168985</v>
      </c>
      <c r="Z1028" s="12" t="s">
        <v>3657</v>
      </c>
      <c r="AA1028" s="13"/>
    </row>
    <row r="1029" spans="1:27" s="9" customFormat="1" x14ac:dyDescent="0.3">
      <c r="A1029" s="8">
        <v>1028</v>
      </c>
      <c r="B1029" s="9">
        <v>201202622</v>
      </c>
      <c r="C1029" s="9" t="s">
        <v>3658</v>
      </c>
      <c r="D1029" s="9" t="s">
        <v>137</v>
      </c>
      <c r="E1029" s="9">
        <v>599</v>
      </c>
      <c r="F1029" s="9" t="s">
        <v>40</v>
      </c>
      <c r="G1029" s="6">
        <v>40983</v>
      </c>
      <c r="H1029" s="9" t="s">
        <v>3010</v>
      </c>
      <c r="I1029" s="9" t="s">
        <v>10</v>
      </c>
      <c r="J1029" s="6">
        <v>42377.587706597224</v>
      </c>
      <c r="K1029" s="6">
        <v>42377.587706597224</v>
      </c>
      <c r="L1029" s="67">
        <v>2043</v>
      </c>
      <c r="M1029" s="68">
        <v>2001</v>
      </c>
      <c r="N1029" s="74" t="s">
        <v>529</v>
      </c>
      <c r="O1029" s="98">
        <v>21</v>
      </c>
      <c r="P1029" s="98"/>
      <c r="Q1029" s="98"/>
      <c r="R1029" s="98"/>
      <c r="S1029" s="98"/>
      <c r="T1029" s="100">
        <v>21</v>
      </c>
      <c r="U1029" s="101"/>
      <c r="V1029" s="101"/>
      <c r="W1029" s="101"/>
      <c r="X1029" s="101"/>
      <c r="Y1029" s="6">
        <v>42377.587706597224</v>
      </c>
      <c r="Z1029" s="9" t="s">
        <v>3659</v>
      </c>
      <c r="AA1029" s="6"/>
    </row>
    <row r="1030" spans="1:27" s="9" customFormat="1" x14ac:dyDescent="0.3">
      <c r="A1030" s="8">
        <v>1029</v>
      </c>
      <c r="B1030" s="9">
        <v>201202624</v>
      </c>
      <c r="C1030" s="9" t="s">
        <v>3660</v>
      </c>
      <c r="D1030" s="9" t="s">
        <v>3661</v>
      </c>
      <c r="E1030" s="9">
        <v>499</v>
      </c>
      <c r="F1030" s="9" t="s">
        <v>40</v>
      </c>
      <c r="G1030" s="6">
        <v>41196</v>
      </c>
      <c r="H1030" s="9" t="s">
        <v>3008</v>
      </c>
      <c r="I1030" s="9" t="s">
        <v>16</v>
      </c>
      <c r="J1030" s="6">
        <v>42444.670271875002</v>
      </c>
      <c r="K1030" s="6">
        <v>42444.670271875002</v>
      </c>
      <c r="L1030" s="67">
        <v>2043</v>
      </c>
      <c r="M1030" s="68" t="s">
        <v>3459</v>
      </c>
      <c r="N1030" s="69" t="s">
        <v>3662</v>
      </c>
      <c r="O1030" s="10">
        <v>2</v>
      </c>
      <c r="P1030" s="10"/>
      <c r="Q1030" s="10"/>
      <c r="R1030" s="10"/>
      <c r="S1030" s="10"/>
      <c r="T1030" s="100">
        <v>2</v>
      </c>
      <c r="U1030" s="101"/>
      <c r="V1030" s="101"/>
      <c r="W1030" s="101"/>
      <c r="X1030" s="101"/>
      <c r="Y1030" s="6">
        <v>42444.670271875002</v>
      </c>
      <c r="Z1030" s="9" t="s">
        <v>3663</v>
      </c>
      <c r="AA1030" s="6"/>
    </row>
    <row r="1031" spans="1:27" s="9" customFormat="1" x14ac:dyDescent="0.3">
      <c r="A1031" s="8">
        <v>1030</v>
      </c>
      <c r="B1031" s="9">
        <v>201202674</v>
      </c>
      <c r="C1031" s="9" t="s">
        <v>3417</v>
      </c>
      <c r="D1031" s="9" t="s">
        <v>3664</v>
      </c>
      <c r="E1031" s="9">
        <v>598</v>
      </c>
      <c r="F1031" s="9" t="s">
        <v>8</v>
      </c>
      <c r="G1031" s="6">
        <v>40535</v>
      </c>
      <c r="H1031" s="9" t="s">
        <v>3008</v>
      </c>
      <c r="I1031" s="9" t="s">
        <v>16</v>
      </c>
      <c r="J1031" s="6">
        <v>42443.465177199076</v>
      </c>
      <c r="K1031" s="6">
        <v>42443.465177199076</v>
      </c>
      <c r="L1031" s="67">
        <v>2061</v>
      </c>
      <c r="M1031" s="68" t="s">
        <v>3474</v>
      </c>
      <c r="N1031" s="69" t="s">
        <v>3459</v>
      </c>
      <c r="O1031" s="10"/>
      <c r="P1031" s="10"/>
      <c r="Q1031" s="10"/>
      <c r="R1031" s="10"/>
      <c r="S1031" s="10"/>
      <c r="T1031" s="100"/>
      <c r="U1031" s="101"/>
      <c r="V1031" s="101"/>
      <c r="W1031" s="101"/>
      <c r="X1031" s="101"/>
      <c r="Y1031" s="6">
        <v>42443.423715740741</v>
      </c>
      <c r="Z1031" s="9" t="s">
        <v>3665</v>
      </c>
      <c r="AA1031" s="6"/>
    </row>
    <row r="1032" spans="1:27" s="9" customFormat="1" x14ac:dyDescent="0.3">
      <c r="A1032" s="8">
        <v>1031</v>
      </c>
      <c r="B1032" s="9">
        <v>201300017</v>
      </c>
      <c r="C1032" s="9" t="s">
        <v>3666</v>
      </c>
      <c r="D1032" s="9" t="s">
        <v>2227</v>
      </c>
      <c r="E1032" s="9">
        <v>119</v>
      </c>
      <c r="F1032" s="9" t="s">
        <v>2</v>
      </c>
      <c r="G1032" s="6">
        <v>41136</v>
      </c>
      <c r="H1032" s="9" t="s">
        <v>3008</v>
      </c>
      <c r="I1032" s="9" t="s">
        <v>16</v>
      </c>
      <c r="J1032" s="6">
        <v>42575.502218020833</v>
      </c>
      <c r="K1032" s="6">
        <v>42575.502218020833</v>
      </c>
      <c r="L1032" s="67">
        <v>2196</v>
      </c>
      <c r="M1032" s="68" t="s">
        <v>3459</v>
      </c>
      <c r="N1032" s="69" t="s">
        <v>3667</v>
      </c>
      <c r="O1032" s="10">
        <v>14</v>
      </c>
      <c r="P1032" s="10"/>
      <c r="Q1032" s="10"/>
      <c r="R1032" s="10"/>
      <c r="S1032" s="10"/>
      <c r="T1032" s="100">
        <v>14</v>
      </c>
      <c r="U1032" s="101"/>
      <c r="V1032" s="101"/>
      <c r="W1032" s="101"/>
      <c r="X1032" s="101"/>
      <c r="Y1032" s="6">
        <v>42575.539029513886</v>
      </c>
      <c r="Z1032" s="9" t="s">
        <v>3668</v>
      </c>
      <c r="AA1032" s="6"/>
    </row>
    <row r="1033" spans="1:27" s="9" customFormat="1" x14ac:dyDescent="0.3">
      <c r="A1033" s="8">
        <v>1032</v>
      </c>
      <c r="B1033" s="9">
        <v>201300020</v>
      </c>
      <c r="C1033" s="9" t="s">
        <v>3669</v>
      </c>
      <c r="D1033" s="9" t="s">
        <v>3670</v>
      </c>
      <c r="E1033" s="9">
        <v>201</v>
      </c>
      <c r="F1033" s="9" t="s">
        <v>20</v>
      </c>
      <c r="G1033" s="6">
        <v>41182</v>
      </c>
      <c r="H1033" s="9" t="s">
        <v>3010</v>
      </c>
      <c r="I1033" s="9" t="s">
        <v>10</v>
      </c>
      <c r="J1033" s="6">
        <v>42638.547562118052</v>
      </c>
      <c r="K1033" s="6">
        <v>42638.547562118052</v>
      </c>
      <c r="L1033" s="67">
        <v>2092</v>
      </c>
      <c r="M1033" s="68" t="s">
        <v>3459</v>
      </c>
      <c r="N1033" s="69" t="s">
        <v>3578</v>
      </c>
      <c r="O1033" s="10">
        <v>9</v>
      </c>
      <c r="P1033" s="10">
        <v>21</v>
      </c>
      <c r="Q1033" s="10"/>
      <c r="R1033" s="10"/>
      <c r="S1033" s="10"/>
      <c r="T1033" s="111">
        <v>901</v>
      </c>
      <c r="U1033" s="101">
        <v>21</v>
      </c>
      <c r="V1033" s="101"/>
      <c r="W1033" s="101"/>
      <c r="X1033" s="101"/>
      <c r="Y1033" s="6">
        <v>42638.50342685185</v>
      </c>
      <c r="Z1033" s="9" t="s">
        <v>3671</v>
      </c>
      <c r="AA1033" s="6"/>
    </row>
    <row r="1034" spans="1:27" s="9" customFormat="1" x14ac:dyDescent="0.3">
      <c r="A1034" s="8">
        <v>1033</v>
      </c>
      <c r="B1034" s="9">
        <v>201300022</v>
      </c>
      <c r="C1034" s="9" t="s">
        <v>3672</v>
      </c>
      <c r="D1034" s="9" t="s">
        <v>1174</v>
      </c>
      <c r="E1034" s="9">
        <v>536</v>
      </c>
      <c r="F1034" s="9" t="s">
        <v>1483</v>
      </c>
      <c r="G1034" s="6">
        <v>40730</v>
      </c>
      <c r="H1034" s="9" t="s">
        <v>3008</v>
      </c>
      <c r="I1034" s="9" t="s">
        <v>16</v>
      </c>
      <c r="J1034" s="6">
        <v>42374.749051886574</v>
      </c>
      <c r="K1034" s="6">
        <v>42374.749051886574</v>
      </c>
      <c r="L1034" s="67">
        <v>2043</v>
      </c>
      <c r="M1034" s="68" t="s">
        <v>3474</v>
      </c>
      <c r="N1034" s="69" t="s">
        <v>3569</v>
      </c>
      <c r="O1034" s="10">
        <v>21</v>
      </c>
      <c r="P1034" s="10"/>
      <c r="Q1034" s="10"/>
      <c r="R1034" s="10"/>
      <c r="S1034" s="10"/>
      <c r="T1034" s="100">
        <v>21</v>
      </c>
      <c r="U1034" s="101"/>
      <c r="V1034" s="101"/>
      <c r="W1034" s="101"/>
      <c r="X1034" s="101"/>
      <c r="Y1034" s="6">
        <v>42374.309926932867</v>
      </c>
      <c r="Z1034" s="9" t="s">
        <v>3673</v>
      </c>
      <c r="AA1034" s="6"/>
    </row>
    <row r="1035" spans="1:27" s="9" customFormat="1" x14ac:dyDescent="0.3">
      <c r="A1035" s="8">
        <v>1034</v>
      </c>
      <c r="B1035" s="9">
        <v>201300076</v>
      </c>
      <c r="C1035" s="9" t="s">
        <v>3674</v>
      </c>
      <c r="D1035" s="9" t="s">
        <v>3675</v>
      </c>
      <c r="E1035" s="9">
        <v>123</v>
      </c>
      <c r="F1035" s="9" t="s">
        <v>28</v>
      </c>
      <c r="G1035" s="6">
        <v>40555</v>
      </c>
      <c r="H1035" s="9" t="s">
        <v>3005</v>
      </c>
      <c r="I1035" s="9" t="s">
        <v>4</v>
      </c>
      <c r="J1035" s="6">
        <v>42518.622082442133</v>
      </c>
      <c r="K1035" s="6">
        <v>42518.622082442133</v>
      </c>
      <c r="L1035" s="67">
        <v>2126</v>
      </c>
      <c r="M1035" s="68" t="s">
        <v>3474</v>
      </c>
      <c r="N1035" s="69" t="s">
        <v>3676</v>
      </c>
      <c r="O1035" s="10">
        <v>331</v>
      </c>
      <c r="P1035" s="10">
        <v>16</v>
      </c>
      <c r="Q1035" s="10"/>
      <c r="R1035" s="10"/>
      <c r="S1035" s="10"/>
      <c r="T1035" s="111">
        <v>33</v>
      </c>
      <c r="U1035" s="101">
        <v>16</v>
      </c>
      <c r="V1035" s="101"/>
      <c r="W1035" s="101"/>
      <c r="X1035" s="101"/>
      <c r="Y1035" s="6">
        <v>42518.61005841435</v>
      </c>
      <c r="Z1035" s="9" t="s">
        <v>3677</v>
      </c>
      <c r="AA1035" s="6"/>
    </row>
    <row r="1036" spans="1:27" s="9" customFormat="1" x14ac:dyDescent="0.3">
      <c r="A1036" s="8">
        <v>1035</v>
      </c>
      <c r="B1036" s="9">
        <v>201300079</v>
      </c>
      <c r="C1036" s="9" t="s">
        <v>3678</v>
      </c>
      <c r="D1036" s="9" t="s">
        <v>3679</v>
      </c>
      <c r="E1036" s="9">
        <v>131</v>
      </c>
      <c r="F1036" s="9" t="s">
        <v>24</v>
      </c>
      <c r="G1036" s="6">
        <v>38569</v>
      </c>
      <c r="H1036" s="9" t="s">
        <v>3010</v>
      </c>
      <c r="I1036" s="9" t="s">
        <v>10</v>
      </c>
      <c r="J1036" s="6">
        <v>42592.608549537035</v>
      </c>
      <c r="K1036" s="6">
        <v>42592.608549537035</v>
      </c>
      <c r="L1036" s="67">
        <v>2092</v>
      </c>
      <c r="M1036" s="68">
        <v>2021</v>
      </c>
      <c r="N1036" s="69" t="s">
        <v>3680</v>
      </c>
      <c r="O1036" s="10">
        <v>2</v>
      </c>
      <c r="P1036" s="10"/>
      <c r="Q1036" s="10"/>
      <c r="R1036" s="10"/>
      <c r="S1036" s="10"/>
      <c r="T1036" s="100">
        <v>2</v>
      </c>
      <c r="U1036" s="101"/>
      <c r="V1036" s="101"/>
      <c r="W1036" s="101"/>
      <c r="X1036" s="101"/>
      <c r="Y1036" s="6">
        <v>42592.628063425924</v>
      </c>
      <c r="Z1036" s="9" t="s">
        <v>3681</v>
      </c>
      <c r="AA1036" s="6"/>
    </row>
    <row r="1037" spans="1:27" s="9" customFormat="1" x14ac:dyDescent="0.3">
      <c r="A1037" s="8">
        <v>1036</v>
      </c>
      <c r="B1037" s="9">
        <v>201300158</v>
      </c>
      <c r="C1037" s="9" t="s">
        <v>3682</v>
      </c>
      <c r="D1037" s="9" t="s">
        <v>3683</v>
      </c>
      <c r="E1037" s="9">
        <v>499</v>
      </c>
      <c r="F1037" s="9" t="s">
        <v>40</v>
      </c>
      <c r="G1037" s="6">
        <v>36187</v>
      </c>
      <c r="H1037" s="9" t="s">
        <v>3008</v>
      </c>
      <c r="I1037" s="9" t="s">
        <v>16</v>
      </c>
      <c r="J1037" s="6">
        <v>42604.613991087965</v>
      </c>
      <c r="K1037" s="6">
        <v>42604.613991087965</v>
      </c>
      <c r="L1037" s="67" t="s">
        <v>3649</v>
      </c>
      <c r="M1037" s="68" t="s">
        <v>3459</v>
      </c>
      <c r="N1037" s="69" t="s">
        <v>3684</v>
      </c>
      <c r="O1037" s="10">
        <v>74</v>
      </c>
      <c r="P1037" s="10"/>
      <c r="Q1037" s="10"/>
      <c r="R1037" s="10"/>
      <c r="S1037" s="10"/>
      <c r="T1037" s="100">
        <v>74</v>
      </c>
      <c r="U1037" s="101"/>
      <c r="V1037" s="101"/>
      <c r="W1037" s="101"/>
      <c r="X1037" s="101"/>
      <c r="Y1037" s="6">
        <v>42604.701279050925</v>
      </c>
      <c r="Z1037" s="9" t="s">
        <v>3685</v>
      </c>
      <c r="AA1037" s="6"/>
    </row>
    <row r="1038" spans="1:27" s="9" customFormat="1" x14ac:dyDescent="0.3">
      <c r="A1038" s="8">
        <v>1037</v>
      </c>
      <c r="B1038" s="9">
        <v>201300240</v>
      </c>
      <c r="C1038" s="9" t="s">
        <v>3686</v>
      </c>
      <c r="D1038" s="9" t="s">
        <v>3687</v>
      </c>
      <c r="E1038" s="9">
        <v>598</v>
      </c>
      <c r="F1038" s="9" t="s">
        <v>8</v>
      </c>
      <c r="G1038" s="6">
        <v>39547</v>
      </c>
      <c r="H1038" s="9" t="s">
        <v>3010</v>
      </c>
      <c r="I1038" s="9" t="s">
        <v>10</v>
      </c>
      <c r="J1038" s="6">
        <v>42492.461773229166</v>
      </c>
      <c r="K1038" s="6">
        <v>42492.461773229166</v>
      </c>
      <c r="L1038" s="67">
        <v>2092</v>
      </c>
      <c r="M1038" s="68" t="s">
        <v>3474</v>
      </c>
      <c r="N1038" s="69" t="s">
        <v>413</v>
      </c>
      <c r="O1038" s="10">
        <v>1</v>
      </c>
      <c r="P1038" s="10">
        <v>2</v>
      </c>
      <c r="Q1038" s="10"/>
      <c r="R1038" s="10"/>
      <c r="S1038" s="10"/>
      <c r="T1038" s="100">
        <v>1</v>
      </c>
      <c r="U1038" s="101">
        <v>2</v>
      </c>
      <c r="V1038" s="101"/>
      <c r="W1038" s="101"/>
      <c r="X1038" s="101"/>
      <c r="Y1038" s="6">
        <v>42492.460703356483</v>
      </c>
      <c r="Z1038" s="9" t="s">
        <v>3688</v>
      </c>
      <c r="AA1038" s="6"/>
    </row>
    <row r="1039" spans="1:27" s="12" customFormat="1" x14ac:dyDescent="0.3">
      <c r="A1039" s="11">
        <v>1038</v>
      </c>
      <c r="B1039" s="12">
        <v>201300245</v>
      </c>
      <c r="C1039" s="12" t="s">
        <v>3689</v>
      </c>
      <c r="D1039" s="12" t="s">
        <v>3690</v>
      </c>
      <c r="E1039" s="12">
        <v>119</v>
      </c>
      <c r="F1039" s="12" t="s">
        <v>2</v>
      </c>
      <c r="G1039" s="13">
        <v>41242</v>
      </c>
      <c r="H1039" s="12" t="s">
        <v>3016</v>
      </c>
      <c r="I1039" s="12" t="s">
        <v>53</v>
      </c>
      <c r="J1039" s="13">
        <v>42600.711500231482</v>
      </c>
      <c r="K1039" s="13">
        <v>42600.711500231482</v>
      </c>
      <c r="L1039" s="70" t="s">
        <v>3478</v>
      </c>
      <c r="M1039" s="71"/>
      <c r="N1039" s="72"/>
      <c r="O1039" s="14"/>
      <c r="P1039" s="14"/>
      <c r="Q1039" s="14"/>
      <c r="R1039" s="14"/>
      <c r="S1039" s="14"/>
      <c r="T1039" s="100"/>
      <c r="U1039" s="101"/>
      <c r="V1039" s="101"/>
      <c r="W1039" s="101"/>
      <c r="X1039" s="101"/>
      <c r="Y1039" s="13">
        <v>42600.694288113424</v>
      </c>
      <c r="Z1039" s="12" t="s">
        <v>3691</v>
      </c>
      <c r="AA1039" s="13"/>
    </row>
    <row r="1040" spans="1:27" s="9" customFormat="1" x14ac:dyDescent="0.3">
      <c r="A1040" s="8">
        <v>1039</v>
      </c>
      <c r="B1040" s="9">
        <v>201300254</v>
      </c>
      <c r="C1040" s="9" t="s">
        <v>3692</v>
      </c>
      <c r="D1040" s="9" t="s">
        <v>3693</v>
      </c>
      <c r="E1040" s="9">
        <v>499</v>
      </c>
      <c r="F1040" s="9" t="s">
        <v>40</v>
      </c>
      <c r="G1040" s="6">
        <v>39122</v>
      </c>
      <c r="H1040" s="9" t="s">
        <v>3008</v>
      </c>
      <c r="I1040" s="9" t="s">
        <v>16</v>
      </c>
      <c r="J1040" s="6">
        <v>42664.941352511574</v>
      </c>
      <c r="K1040" s="6">
        <v>42664.941352511574</v>
      </c>
      <c r="L1040" s="67">
        <v>2046</v>
      </c>
      <c r="M1040" s="68" t="s">
        <v>3459</v>
      </c>
      <c r="N1040" s="69" t="s">
        <v>734</v>
      </c>
      <c r="O1040" s="10">
        <v>1</v>
      </c>
      <c r="P1040" s="10"/>
      <c r="Q1040" s="10"/>
      <c r="R1040" s="10"/>
      <c r="S1040" s="10"/>
      <c r="T1040" s="100">
        <v>1</v>
      </c>
      <c r="U1040" s="101"/>
      <c r="V1040" s="101"/>
      <c r="W1040" s="101"/>
      <c r="X1040" s="101"/>
      <c r="Y1040" s="6">
        <v>42664.938269247687</v>
      </c>
      <c r="Z1040" s="9" t="s">
        <v>3694</v>
      </c>
      <c r="AA1040" s="6"/>
    </row>
    <row r="1041" spans="1:27" s="9" customFormat="1" x14ac:dyDescent="0.3">
      <c r="A1041" s="8">
        <v>1040</v>
      </c>
      <c r="B1041" s="9">
        <v>201300304</v>
      </c>
      <c r="C1041" s="9" t="s">
        <v>2080</v>
      </c>
      <c r="D1041" s="9" t="s">
        <v>3695</v>
      </c>
      <c r="E1041" s="9">
        <v>131</v>
      </c>
      <c r="F1041" s="9" t="s">
        <v>24</v>
      </c>
      <c r="G1041" s="6">
        <v>39862</v>
      </c>
      <c r="H1041" s="9" t="s">
        <v>3008</v>
      </c>
      <c r="I1041" s="9" t="s">
        <v>16</v>
      </c>
      <c r="J1041" s="6">
        <v>42629.546178159719</v>
      </c>
      <c r="K1041" s="6">
        <v>42629.546178159719</v>
      </c>
      <c r="L1041" s="67">
        <v>2092</v>
      </c>
      <c r="M1041" s="68" t="s">
        <v>3459</v>
      </c>
      <c r="N1041" s="69" t="s">
        <v>3621</v>
      </c>
      <c r="O1041" s="10">
        <v>1</v>
      </c>
      <c r="P1041" s="10"/>
      <c r="Q1041" s="10"/>
      <c r="R1041" s="10"/>
      <c r="S1041" s="10"/>
      <c r="T1041" s="100">
        <v>1</v>
      </c>
      <c r="U1041" s="101"/>
      <c r="V1041" s="101"/>
      <c r="W1041" s="101"/>
      <c r="X1041" s="101"/>
      <c r="Y1041" s="6">
        <v>42629.546178159719</v>
      </c>
      <c r="Z1041" s="9" t="s">
        <v>3696</v>
      </c>
      <c r="AA1041" s="6"/>
    </row>
    <row r="1042" spans="1:27" s="9" customFormat="1" x14ac:dyDescent="0.3">
      <c r="A1042" s="8">
        <v>1041</v>
      </c>
      <c r="B1042" s="9">
        <v>201300322</v>
      </c>
      <c r="C1042" s="9" t="s">
        <v>3697</v>
      </c>
      <c r="D1042" s="9" t="s">
        <v>540</v>
      </c>
      <c r="E1042" s="9">
        <v>312</v>
      </c>
      <c r="F1042" s="9" t="s">
        <v>1541</v>
      </c>
      <c r="G1042" s="6">
        <v>40867</v>
      </c>
      <c r="H1042" s="9" t="s">
        <v>3010</v>
      </c>
      <c r="I1042" s="9" t="s">
        <v>10</v>
      </c>
      <c r="J1042" s="6">
        <v>42621.798434456017</v>
      </c>
      <c r="K1042" s="6">
        <v>42621.798434456017</v>
      </c>
      <c r="L1042" s="67">
        <v>2092</v>
      </c>
      <c r="M1042" s="68">
        <v>2082</v>
      </c>
      <c r="N1042" s="69" t="s">
        <v>3698</v>
      </c>
      <c r="O1042" s="10">
        <v>1</v>
      </c>
      <c r="P1042" s="10">
        <v>42</v>
      </c>
      <c r="Q1042" s="10">
        <v>3</v>
      </c>
      <c r="R1042" s="10"/>
      <c r="S1042" s="10"/>
      <c r="T1042" s="100">
        <v>1</v>
      </c>
      <c r="U1042" s="101">
        <v>42</v>
      </c>
      <c r="V1042" s="101">
        <v>3</v>
      </c>
      <c r="W1042" s="101"/>
      <c r="X1042" s="101"/>
      <c r="Y1042" s="6">
        <v>42621.798434456017</v>
      </c>
      <c r="Z1042" s="9" t="s">
        <v>3699</v>
      </c>
      <c r="AA1042" s="6"/>
    </row>
    <row r="1043" spans="1:27" s="9" customFormat="1" x14ac:dyDescent="0.3">
      <c r="A1043" s="8">
        <v>1042</v>
      </c>
      <c r="B1043" s="9">
        <v>201300353</v>
      </c>
      <c r="C1043" s="9" t="s">
        <v>3700</v>
      </c>
      <c r="D1043" s="9" t="s">
        <v>3701</v>
      </c>
      <c r="E1043" s="9">
        <v>130</v>
      </c>
      <c r="F1043" s="9" t="s">
        <v>36</v>
      </c>
      <c r="G1043" s="6">
        <v>40811</v>
      </c>
      <c r="H1043" s="9" t="s">
        <v>3010</v>
      </c>
      <c r="I1043" s="9" t="s">
        <v>10</v>
      </c>
      <c r="J1043" s="6">
        <v>42602.545606712963</v>
      </c>
      <c r="K1043" s="6">
        <v>42602.545606712963</v>
      </c>
      <c r="L1043" s="67">
        <v>2087</v>
      </c>
      <c r="M1043" s="68">
        <v>2092</v>
      </c>
      <c r="N1043" s="69" t="s">
        <v>1184</v>
      </c>
      <c r="O1043" s="10">
        <v>9</v>
      </c>
      <c r="P1043" s="10"/>
      <c r="Q1043" s="10"/>
      <c r="R1043" s="10"/>
      <c r="S1043" s="10"/>
      <c r="T1043" s="111">
        <v>901</v>
      </c>
      <c r="U1043" s="101"/>
      <c r="V1043" s="101"/>
      <c r="W1043" s="101"/>
      <c r="X1043" s="101"/>
      <c r="Y1043" s="6">
        <v>42602.414231053241</v>
      </c>
      <c r="Z1043" s="9" t="s">
        <v>3702</v>
      </c>
      <c r="AA1043" s="6"/>
    </row>
    <row r="1044" spans="1:27" s="9" customFormat="1" x14ac:dyDescent="0.3">
      <c r="A1044" s="8">
        <v>1043</v>
      </c>
      <c r="B1044" s="9">
        <v>201300365</v>
      </c>
      <c r="C1044" s="9" t="s">
        <v>3703</v>
      </c>
      <c r="D1044" s="9" t="s">
        <v>3704</v>
      </c>
      <c r="E1044" s="9">
        <v>123</v>
      </c>
      <c r="F1044" s="9" t="s">
        <v>28</v>
      </c>
      <c r="G1044" s="6">
        <v>38596</v>
      </c>
      <c r="H1044" s="9" t="s">
        <v>3016</v>
      </c>
      <c r="I1044" s="9" t="s">
        <v>53</v>
      </c>
      <c r="J1044" s="6">
        <v>42649.923583530093</v>
      </c>
      <c r="K1044" s="6">
        <v>42649.923583530093</v>
      </c>
      <c r="L1044" s="67">
        <v>2092</v>
      </c>
      <c r="M1044" s="68" t="s">
        <v>3474</v>
      </c>
      <c r="N1044" s="69" t="s">
        <v>3705</v>
      </c>
      <c r="O1044" s="10">
        <v>1</v>
      </c>
      <c r="P1044" s="10">
        <v>2</v>
      </c>
      <c r="Q1044" s="10"/>
      <c r="R1044" s="10"/>
      <c r="S1044" s="10"/>
      <c r="T1044" s="100">
        <v>1</v>
      </c>
      <c r="U1044" s="101">
        <v>2</v>
      </c>
      <c r="V1044" s="101"/>
      <c r="W1044" s="101"/>
      <c r="X1044" s="101"/>
      <c r="Y1044" s="6">
        <v>42649.920694594904</v>
      </c>
      <c r="Z1044" s="9" t="s">
        <v>3706</v>
      </c>
      <c r="AA1044" s="6"/>
    </row>
    <row r="1045" spans="1:27" s="9" customFormat="1" x14ac:dyDescent="0.3">
      <c r="A1045" s="8">
        <v>1044</v>
      </c>
      <c r="B1045" s="9">
        <v>201300397</v>
      </c>
      <c r="C1045" s="9" t="s">
        <v>3707</v>
      </c>
      <c r="D1045" s="9" t="s">
        <v>3154</v>
      </c>
      <c r="E1045" s="9">
        <v>119</v>
      </c>
      <c r="F1045" s="9" t="s">
        <v>2</v>
      </c>
      <c r="G1045" s="6">
        <v>39875</v>
      </c>
      <c r="H1045" s="9" t="s">
        <v>3008</v>
      </c>
      <c r="I1045" s="9" t="s">
        <v>16</v>
      </c>
      <c r="J1045" s="6">
        <v>42617.676558067127</v>
      </c>
      <c r="K1045" s="6">
        <v>42617.676558067127</v>
      </c>
      <c r="L1045" s="67">
        <v>2091</v>
      </c>
      <c r="M1045" s="68">
        <v>2092</v>
      </c>
      <c r="N1045" s="69" t="s">
        <v>3531</v>
      </c>
      <c r="O1045" s="10">
        <v>8</v>
      </c>
      <c r="P1045" s="10">
        <v>9</v>
      </c>
      <c r="Q1045" s="10"/>
      <c r="R1045" s="10"/>
      <c r="S1045" s="10"/>
      <c r="T1045" s="100">
        <v>8</v>
      </c>
      <c r="U1045" s="112">
        <v>901</v>
      </c>
      <c r="V1045" s="101"/>
      <c r="W1045" s="101"/>
      <c r="X1045" s="101"/>
      <c r="Y1045" s="6">
        <v>42617.615468981479</v>
      </c>
      <c r="Z1045" s="9" t="s">
        <v>3708</v>
      </c>
      <c r="AA1045" s="6"/>
    </row>
    <row r="1046" spans="1:27" s="9" customFormat="1" x14ac:dyDescent="0.3">
      <c r="A1046" s="8">
        <v>1045</v>
      </c>
      <c r="B1046" s="9">
        <v>201300457</v>
      </c>
      <c r="C1046" s="9" t="s">
        <v>3709</v>
      </c>
      <c r="D1046" s="9" t="s">
        <v>3710</v>
      </c>
      <c r="E1046" s="9">
        <v>499</v>
      </c>
      <c r="F1046" s="9" t="s">
        <v>40</v>
      </c>
      <c r="G1046" s="6">
        <v>38973</v>
      </c>
      <c r="H1046" s="9" t="s">
        <v>3010</v>
      </c>
      <c r="I1046" s="9" t="s">
        <v>10</v>
      </c>
      <c r="J1046" s="6">
        <v>42444.631356053244</v>
      </c>
      <c r="K1046" s="6">
        <v>42444.631356053244</v>
      </c>
      <c r="L1046" s="40">
        <v>2224</v>
      </c>
      <c r="M1046" s="41">
        <v>2116</v>
      </c>
      <c r="N1046" s="42"/>
      <c r="O1046" s="1"/>
      <c r="P1046" s="1"/>
      <c r="Q1046" s="1"/>
      <c r="R1046" s="1"/>
      <c r="S1046" s="1"/>
      <c r="T1046" s="102"/>
      <c r="U1046" s="103"/>
      <c r="V1046" s="103"/>
      <c r="W1046" s="103"/>
      <c r="X1046" s="103"/>
      <c r="Y1046" s="6">
        <v>42444.639547685183</v>
      </c>
      <c r="Z1046" s="9" t="s">
        <v>3711</v>
      </c>
      <c r="AA1046" s="6"/>
    </row>
    <row r="1047" spans="1:27" s="9" customFormat="1" x14ac:dyDescent="0.3">
      <c r="A1047" s="8">
        <v>1046</v>
      </c>
      <c r="B1047" s="9">
        <v>201300460</v>
      </c>
      <c r="C1047" s="9" t="s">
        <v>3712</v>
      </c>
      <c r="D1047" s="9" t="s">
        <v>3713</v>
      </c>
      <c r="E1047" s="9">
        <v>501</v>
      </c>
      <c r="F1047" s="9" t="s">
        <v>721</v>
      </c>
      <c r="G1047" s="6">
        <v>41122</v>
      </c>
      <c r="H1047" s="9" t="s">
        <v>3010</v>
      </c>
      <c r="I1047" s="9" t="s">
        <v>10</v>
      </c>
      <c r="J1047" s="6">
        <v>42437.775126157409</v>
      </c>
      <c r="K1047" s="6">
        <v>42437.775126157409</v>
      </c>
      <c r="L1047" s="40">
        <v>2134</v>
      </c>
      <c r="M1047" s="41"/>
      <c r="N1047" s="42"/>
      <c r="O1047" s="1"/>
      <c r="P1047" s="1"/>
      <c r="Q1047" s="1"/>
      <c r="R1047" s="1"/>
      <c r="S1047" s="1"/>
      <c r="T1047" s="102"/>
      <c r="U1047" s="103"/>
      <c r="V1047" s="103"/>
      <c r="W1047" s="103"/>
      <c r="X1047" s="103"/>
      <c r="Y1047" s="6">
        <v>42437.708819560183</v>
      </c>
      <c r="Z1047" s="9" t="s">
        <v>3714</v>
      </c>
      <c r="AA1047" s="6"/>
    </row>
    <row r="1048" spans="1:27" s="9" customFormat="1" x14ac:dyDescent="0.3">
      <c r="A1048" s="8">
        <v>1047</v>
      </c>
      <c r="B1048" s="9">
        <v>201300482</v>
      </c>
      <c r="C1048" s="9" t="s">
        <v>3715</v>
      </c>
      <c r="D1048" s="9" t="s">
        <v>981</v>
      </c>
      <c r="E1048" s="9">
        <v>130</v>
      </c>
      <c r="F1048" s="9" t="s">
        <v>36</v>
      </c>
      <c r="G1048" s="6">
        <v>40983</v>
      </c>
      <c r="H1048" s="9" t="s">
        <v>3016</v>
      </c>
      <c r="I1048" s="9" t="s">
        <v>53</v>
      </c>
      <c r="J1048" s="6">
        <v>42479.285174884259</v>
      </c>
      <c r="K1048" s="6">
        <v>42479.285174884259</v>
      </c>
      <c r="L1048" s="40">
        <v>2082</v>
      </c>
      <c r="M1048" s="41"/>
      <c r="N1048" s="42" t="s">
        <v>3716</v>
      </c>
      <c r="O1048" s="1">
        <v>43</v>
      </c>
      <c r="P1048" s="1"/>
      <c r="Q1048" s="1"/>
      <c r="R1048" s="1"/>
      <c r="S1048" s="1"/>
      <c r="T1048" s="111">
        <v>29</v>
      </c>
      <c r="U1048" s="103"/>
      <c r="V1048" s="103"/>
      <c r="W1048" s="103"/>
      <c r="X1048" s="103"/>
      <c r="Y1048" s="6">
        <v>42479.272505821762</v>
      </c>
      <c r="Z1048" s="9" t="s">
        <v>3717</v>
      </c>
      <c r="AA1048" s="6"/>
    </row>
    <row r="1049" spans="1:27" s="9" customFormat="1" x14ac:dyDescent="0.3">
      <c r="A1049" s="8">
        <v>1048</v>
      </c>
      <c r="B1049" s="9">
        <v>201300497</v>
      </c>
      <c r="C1049" s="9" t="s">
        <v>3718</v>
      </c>
      <c r="D1049" s="9" t="s">
        <v>2308</v>
      </c>
      <c r="E1049" s="9">
        <v>130</v>
      </c>
      <c r="F1049" s="9" t="s">
        <v>36</v>
      </c>
      <c r="G1049" s="6">
        <v>39873</v>
      </c>
      <c r="H1049" s="9" t="s">
        <v>3016</v>
      </c>
      <c r="I1049" s="9" t="s">
        <v>53</v>
      </c>
      <c r="J1049" s="6">
        <v>42720.59188295139</v>
      </c>
      <c r="K1049" s="6">
        <v>42720.59188295139</v>
      </c>
      <c r="L1049" s="40">
        <v>2190</v>
      </c>
      <c r="M1049" s="41">
        <v>2204</v>
      </c>
      <c r="N1049" s="42" t="s">
        <v>525</v>
      </c>
      <c r="O1049" s="1">
        <v>23</v>
      </c>
      <c r="P1049" s="1"/>
      <c r="Q1049" s="1"/>
      <c r="R1049" s="1"/>
      <c r="S1049" s="1"/>
      <c r="T1049" s="102">
        <v>23</v>
      </c>
      <c r="U1049" s="103"/>
      <c r="V1049" s="103"/>
      <c r="W1049" s="103"/>
      <c r="X1049" s="103"/>
      <c r="Y1049" s="6">
        <v>42720.59188295139</v>
      </c>
      <c r="Z1049" s="9" t="s">
        <v>3719</v>
      </c>
      <c r="AA1049" s="6"/>
    </row>
    <row r="1050" spans="1:27" s="9" customFormat="1" x14ac:dyDescent="0.3">
      <c r="A1050" s="8">
        <v>1049</v>
      </c>
      <c r="B1050" s="9">
        <v>201300499</v>
      </c>
      <c r="C1050" s="9" t="s">
        <v>3720</v>
      </c>
      <c r="D1050" s="9" t="s">
        <v>3721</v>
      </c>
      <c r="E1050" s="9">
        <v>499</v>
      </c>
      <c r="F1050" s="9" t="s">
        <v>40</v>
      </c>
      <c r="G1050" s="6">
        <v>37739</v>
      </c>
      <c r="H1050" s="9" t="s">
        <v>3005</v>
      </c>
      <c r="I1050" s="9" t="s">
        <v>4</v>
      </c>
      <c r="J1050" s="6">
        <v>42575.391792013892</v>
      </c>
      <c r="K1050" s="6">
        <v>42575.391792013892</v>
      </c>
      <c r="L1050" s="40">
        <v>2048</v>
      </c>
      <c r="M1050" s="41"/>
      <c r="N1050" s="42" t="s">
        <v>3722</v>
      </c>
      <c r="O1050" s="1">
        <v>2</v>
      </c>
      <c r="P1050" s="1"/>
      <c r="Q1050" s="1"/>
      <c r="R1050" s="1"/>
      <c r="S1050" s="1"/>
      <c r="T1050" s="102">
        <v>2</v>
      </c>
      <c r="U1050" s="103"/>
      <c r="V1050" s="103"/>
      <c r="W1050" s="103"/>
      <c r="X1050" s="103"/>
      <c r="Y1050" s="6">
        <v>42575.387347141201</v>
      </c>
      <c r="Z1050" s="9" t="s">
        <v>3723</v>
      </c>
      <c r="AA1050" s="6"/>
    </row>
    <row r="1051" spans="1:27" s="9" customFormat="1" x14ac:dyDescent="0.3">
      <c r="A1051" s="8">
        <v>1050</v>
      </c>
      <c r="B1051" s="9">
        <v>201300583</v>
      </c>
      <c r="C1051" s="9" t="s">
        <v>3724</v>
      </c>
      <c r="D1051" s="9" t="s">
        <v>3725</v>
      </c>
      <c r="E1051" s="9">
        <v>130</v>
      </c>
      <c r="F1051" s="9" t="s">
        <v>36</v>
      </c>
      <c r="G1051" s="6">
        <v>39540</v>
      </c>
      <c r="H1051" s="9" t="s">
        <v>3008</v>
      </c>
      <c r="I1051" s="9" t="s">
        <v>16</v>
      </c>
      <c r="J1051" s="6">
        <v>42526.602906053238</v>
      </c>
      <c r="K1051" s="6">
        <v>42526.602906053238</v>
      </c>
      <c r="L1051" s="40">
        <v>2137</v>
      </c>
      <c r="M1051" s="41"/>
      <c r="N1051" s="42" t="s">
        <v>3726</v>
      </c>
      <c r="O1051" s="1">
        <v>41</v>
      </c>
      <c r="P1051" s="1"/>
      <c r="Q1051" s="1"/>
      <c r="R1051" s="1"/>
      <c r="S1051" s="1"/>
      <c r="T1051" s="102">
        <v>41</v>
      </c>
      <c r="U1051" s="103"/>
      <c r="V1051" s="103"/>
      <c r="W1051" s="103"/>
      <c r="X1051" s="103"/>
      <c r="Y1051" s="6">
        <v>42526.829175844905</v>
      </c>
      <c r="Z1051" s="9" t="s">
        <v>3727</v>
      </c>
      <c r="AA1051" s="6"/>
    </row>
    <row r="1052" spans="1:27" s="9" customFormat="1" x14ac:dyDescent="0.3">
      <c r="A1052" s="8">
        <v>1051</v>
      </c>
      <c r="B1052" s="9">
        <v>201300641</v>
      </c>
      <c r="C1052" s="9" t="s">
        <v>3728</v>
      </c>
      <c r="D1052" s="9" t="s">
        <v>3729</v>
      </c>
      <c r="E1052" s="9">
        <v>598</v>
      </c>
      <c r="F1052" s="9" t="s">
        <v>8</v>
      </c>
      <c r="G1052" s="6">
        <v>38231</v>
      </c>
      <c r="H1052" s="9" t="s">
        <v>3010</v>
      </c>
      <c r="I1052" s="9" t="s">
        <v>10</v>
      </c>
      <c r="J1052" s="6">
        <v>42462.549022800929</v>
      </c>
      <c r="K1052" s="6">
        <v>42462.549022800929</v>
      </c>
      <c r="L1052" s="40">
        <v>2224</v>
      </c>
      <c r="M1052" s="41"/>
      <c r="N1052" s="42"/>
      <c r="O1052" s="1"/>
      <c r="P1052" s="1"/>
      <c r="Q1052" s="1"/>
      <c r="R1052" s="1"/>
      <c r="S1052" s="1"/>
      <c r="T1052" s="102"/>
      <c r="U1052" s="103"/>
      <c r="V1052" s="103"/>
      <c r="W1052" s="103"/>
      <c r="X1052" s="103"/>
      <c r="Y1052" s="6">
        <v>42462.908074421299</v>
      </c>
      <c r="Z1052" s="9" t="s">
        <v>3730</v>
      </c>
      <c r="AA1052" s="6"/>
    </row>
    <row r="1053" spans="1:27" s="9" customFormat="1" x14ac:dyDescent="0.3">
      <c r="A1053" s="8">
        <v>1052</v>
      </c>
      <c r="B1053" s="9">
        <v>201300655</v>
      </c>
      <c r="C1053" s="9" t="s">
        <v>3731</v>
      </c>
      <c r="D1053" s="9" t="s">
        <v>67</v>
      </c>
      <c r="E1053" s="9">
        <v>501</v>
      </c>
      <c r="F1053" s="9" t="s">
        <v>721</v>
      </c>
      <c r="G1053" s="6">
        <v>41310</v>
      </c>
      <c r="H1053" s="9" t="s">
        <v>3010</v>
      </c>
      <c r="I1053" s="9" t="s">
        <v>10</v>
      </c>
      <c r="J1053" s="6">
        <v>42526.48547295139</v>
      </c>
      <c r="K1053" s="6">
        <v>42526.48547295139</v>
      </c>
      <c r="L1053" s="40">
        <v>2048</v>
      </c>
      <c r="M1053" s="41"/>
      <c r="N1053" s="42" t="s">
        <v>3732</v>
      </c>
      <c r="O1053" s="1">
        <v>1</v>
      </c>
      <c r="P1053" s="1">
        <v>28</v>
      </c>
      <c r="Q1053" s="1"/>
      <c r="R1053" s="1"/>
      <c r="S1053" s="1"/>
      <c r="T1053" s="102">
        <v>1</v>
      </c>
      <c r="U1053" s="103">
        <v>28</v>
      </c>
      <c r="V1053" s="103"/>
      <c r="W1053" s="103"/>
      <c r="X1053" s="103"/>
      <c r="Y1053" s="6">
        <v>42526.48547295139</v>
      </c>
      <c r="Z1053" s="9" t="s">
        <v>3733</v>
      </c>
      <c r="AA1053" s="6"/>
    </row>
    <row r="1054" spans="1:27" s="9" customFormat="1" x14ac:dyDescent="0.3">
      <c r="A1054" s="8">
        <v>1053</v>
      </c>
      <c r="B1054" s="9">
        <v>201300660</v>
      </c>
      <c r="C1054" s="9" t="s">
        <v>3734</v>
      </c>
      <c r="D1054" s="9" t="s">
        <v>3735</v>
      </c>
      <c r="E1054" s="9">
        <v>131</v>
      </c>
      <c r="F1054" s="9" t="s">
        <v>24</v>
      </c>
      <c r="G1054" s="6">
        <v>37362</v>
      </c>
      <c r="H1054" s="9" t="s">
        <v>3010</v>
      </c>
      <c r="I1054" s="9" t="s">
        <v>10</v>
      </c>
      <c r="J1054" s="6">
        <v>42659.711736724537</v>
      </c>
      <c r="K1054" s="6">
        <v>42659.711736724537</v>
      </c>
      <c r="L1054" s="40">
        <v>2020</v>
      </c>
      <c r="M1054" s="41">
        <v>2001</v>
      </c>
      <c r="N1054" s="42" t="s">
        <v>780</v>
      </c>
      <c r="O1054" s="1">
        <v>5</v>
      </c>
      <c r="P1054" s="1"/>
      <c r="Q1054" s="1"/>
      <c r="R1054" s="1"/>
      <c r="S1054" s="1"/>
      <c r="T1054" s="102">
        <v>5</v>
      </c>
      <c r="U1054" s="103"/>
      <c r="V1054" s="103"/>
      <c r="W1054" s="103"/>
      <c r="X1054" s="103"/>
      <c r="Y1054" s="6">
        <v>42659.711736724537</v>
      </c>
      <c r="Z1054" s="9" t="s">
        <v>3736</v>
      </c>
      <c r="AA1054" s="6"/>
    </row>
    <row r="1055" spans="1:27" s="9" customFormat="1" x14ac:dyDescent="0.3">
      <c r="A1055" s="8">
        <v>1054</v>
      </c>
      <c r="B1055" s="9">
        <v>201300679</v>
      </c>
      <c r="C1055" s="9" t="s">
        <v>3737</v>
      </c>
      <c r="D1055" s="9" t="s">
        <v>2236</v>
      </c>
      <c r="E1055" s="9">
        <v>599</v>
      </c>
      <c r="F1055" s="9" t="s">
        <v>40</v>
      </c>
      <c r="G1055" s="6">
        <v>41284</v>
      </c>
      <c r="H1055" s="9" t="s">
        <v>3010</v>
      </c>
      <c r="I1055" s="9" t="s">
        <v>10</v>
      </c>
      <c r="J1055" s="6">
        <v>42384.615108020836</v>
      </c>
      <c r="K1055" s="6">
        <v>42384.615108020836</v>
      </c>
      <c r="L1055" s="40">
        <v>2198</v>
      </c>
      <c r="M1055" s="41"/>
      <c r="N1055" s="42" t="s">
        <v>3738</v>
      </c>
      <c r="O1055" s="1">
        <v>23</v>
      </c>
      <c r="P1055" s="1"/>
      <c r="Q1055" s="1"/>
      <c r="R1055" s="1"/>
      <c r="S1055" s="1"/>
      <c r="T1055" s="102">
        <v>23</v>
      </c>
      <c r="U1055" s="103"/>
      <c r="V1055" s="103"/>
      <c r="W1055" s="103"/>
      <c r="X1055" s="103"/>
      <c r="Y1055" s="6">
        <v>42384.618552395834</v>
      </c>
      <c r="AA1055" s="6"/>
    </row>
    <row r="1056" spans="1:27" s="9" customFormat="1" x14ac:dyDescent="0.3">
      <c r="A1056" s="8">
        <v>1055</v>
      </c>
      <c r="B1056" s="9">
        <v>201300695</v>
      </c>
      <c r="C1056" s="9" t="s">
        <v>3739</v>
      </c>
      <c r="D1056" s="9" t="s">
        <v>3740</v>
      </c>
      <c r="E1056" s="9">
        <v>127</v>
      </c>
      <c r="F1056" s="9" t="s">
        <v>47</v>
      </c>
      <c r="G1056" s="6">
        <v>37377</v>
      </c>
      <c r="H1056" s="9" t="s">
        <v>3016</v>
      </c>
      <c r="I1056" s="9" t="s">
        <v>53</v>
      </c>
      <c r="J1056" s="6">
        <v>42445.829865706015</v>
      </c>
      <c r="K1056" s="6">
        <v>42445.829865706015</v>
      </c>
      <c r="L1056" s="40">
        <v>2001</v>
      </c>
      <c r="M1056" s="41">
        <v>2082</v>
      </c>
      <c r="N1056" s="42"/>
      <c r="O1056" s="1"/>
      <c r="P1056" s="1"/>
      <c r="Q1056" s="1"/>
      <c r="R1056" s="1"/>
      <c r="S1056" s="1"/>
      <c r="T1056" s="102"/>
      <c r="U1056" s="103"/>
      <c r="V1056" s="103"/>
      <c r="W1056" s="103"/>
      <c r="X1056" s="103"/>
      <c r="Y1056" s="6">
        <v>42445.674436655092</v>
      </c>
      <c r="Z1056" s="9" t="s">
        <v>3741</v>
      </c>
      <c r="AA1056" s="6"/>
    </row>
    <row r="1057" spans="1:27" s="9" customFormat="1" x14ac:dyDescent="0.3">
      <c r="A1057" s="8">
        <v>1056</v>
      </c>
      <c r="B1057" s="9">
        <v>201300724</v>
      </c>
      <c r="C1057" s="9" t="s">
        <v>3742</v>
      </c>
      <c r="D1057" s="9" t="s">
        <v>423</v>
      </c>
      <c r="E1057" s="9">
        <v>131</v>
      </c>
      <c r="F1057" s="9" t="s">
        <v>24</v>
      </c>
      <c r="G1057" s="6">
        <v>37622</v>
      </c>
      <c r="H1057" s="9" t="s">
        <v>3010</v>
      </c>
      <c r="I1057" s="9" t="s">
        <v>10</v>
      </c>
      <c r="J1057" s="6">
        <v>42409.485776851849</v>
      </c>
      <c r="K1057" s="6">
        <v>42409.485776851849</v>
      </c>
      <c r="L1057" s="40">
        <v>2126</v>
      </c>
      <c r="M1057" s="41"/>
      <c r="N1057" s="42"/>
      <c r="O1057" s="1"/>
      <c r="P1057" s="1"/>
      <c r="Q1057" s="1"/>
      <c r="R1057" s="1"/>
      <c r="S1057" s="1"/>
      <c r="T1057" s="102"/>
      <c r="U1057" s="103"/>
      <c r="V1057" s="103"/>
      <c r="W1057" s="103"/>
      <c r="X1057" s="103"/>
      <c r="Y1057" s="6">
        <v>42409.421427349538</v>
      </c>
      <c r="Z1057" s="9" t="s">
        <v>3743</v>
      </c>
      <c r="AA1057" s="6"/>
    </row>
    <row r="1058" spans="1:27" s="9" customFormat="1" x14ac:dyDescent="0.3">
      <c r="A1058" s="8">
        <v>1057</v>
      </c>
      <c r="B1058" s="9">
        <v>201300753</v>
      </c>
      <c r="C1058" s="9" t="s">
        <v>3744</v>
      </c>
      <c r="D1058" s="9" t="s">
        <v>524</v>
      </c>
      <c r="E1058" s="9">
        <v>499</v>
      </c>
      <c r="F1058" s="9" t="s">
        <v>40</v>
      </c>
      <c r="G1058" s="6">
        <v>40661</v>
      </c>
      <c r="H1058" s="9" t="s">
        <v>3010</v>
      </c>
      <c r="I1058" s="9" t="s">
        <v>10</v>
      </c>
      <c r="J1058" s="6">
        <v>42644.50371863426</v>
      </c>
      <c r="K1058" s="6">
        <v>42644.50371863426</v>
      </c>
      <c r="L1058" s="40">
        <v>2070</v>
      </c>
      <c r="M1058" s="41"/>
      <c r="N1058" s="42" t="s">
        <v>3745</v>
      </c>
      <c r="O1058" s="1">
        <v>11</v>
      </c>
      <c r="P1058" s="1"/>
      <c r="Q1058" s="1"/>
      <c r="R1058" s="1"/>
      <c r="S1058" s="1"/>
      <c r="T1058" s="102">
        <v>11</v>
      </c>
      <c r="U1058" s="103"/>
      <c r="V1058" s="103"/>
      <c r="W1058" s="103"/>
      <c r="X1058" s="103"/>
      <c r="Y1058" s="6">
        <v>42644.497816469906</v>
      </c>
      <c r="Z1058" s="9" t="s">
        <v>3746</v>
      </c>
      <c r="AA1058" s="6"/>
    </row>
    <row r="1059" spans="1:27" s="9" customFormat="1" x14ac:dyDescent="0.3">
      <c r="A1059" s="8">
        <v>1058</v>
      </c>
      <c r="B1059" s="9">
        <v>201300977</v>
      </c>
      <c r="C1059" s="9" t="s">
        <v>3747</v>
      </c>
      <c r="D1059" s="9" t="s">
        <v>3748</v>
      </c>
      <c r="E1059" s="9">
        <v>130</v>
      </c>
      <c r="F1059" s="9" t="s">
        <v>36</v>
      </c>
      <c r="G1059" s="6">
        <v>38139</v>
      </c>
      <c r="H1059" s="9" t="s">
        <v>3010</v>
      </c>
      <c r="I1059" s="9" t="s">
        <v>10</v>
      </c>
      <c r="J1059" s="6">
        <v>42412.780117442133</v>
      </c>
      <c r="K1059" s="6">
        <v>42412.780117442133</v>
      </c>
      <c r="L1059" s="40">
        <v>2207</v>
      </c>
      <c r="M1059" s="41"/>
      <c r="N1059" s="42"/>
      <c r="O1059" s="1"/>
      <c r="P1059" s="1"/>
      <c r="Q1059" s="1"/>
      <c r="R1059" s="1"/>
      <c r="S1059" s="1"/>
      <c r="T1059" s="102"/>
      <c r="U1059" s="103"/>
      <c r="V1059" s="103"/>
      <c r="W1059" s="103"/>
      <c r="X1059" s="103"/>
      <c r="Y1059" s="6">
        <v>42412.780117442133</v>
      </c>
      <c r="Z1059" s="9" t="s">
        <v>3749</v>
      </c>
      <c r="AA1059" s="6"/>
    </row>
    <row r="1060" spans="1:27" s="9" customFormat="1" x14ac:dyDescent="0.3">
      <c r="A1060" s="8">
        <v>1059</v>
      </c>
      <c r="B1060" s="9">
        <v>201300978</v>
      </c>
      <c r="C1060" s="9" t="s">
        <v>3256</v>
      </c>
      <c r="D1060" s="9" t="s">
        <v>3750</v>
      </c>
      <c r="E1060" s="9">
        <v>304</v>
      </c>
      <c r="F1060" s="9" t="s">
        <v>126</v>
      </c>
      <c r="G1060" s="6">
        <v>41275</v>
      </c>
      <c r="H1060" s="9" t="s">
        <v>3010</v>
      </c>
      <c r="I1060" s="9" t="s">
        <v>10</v>
      </c>
      <c r="J1060" s="6">
        <v>42599.476325891206</v>
      </c>
      <c r="K1060" s="6">
        <v>42599.476325891206</v>
      </c>
      <c r="L1060" s="40">
        <v>2091</v>
      </c>
      <c r="M1060" s="41"/>
      <c r="N1060" s="42"/>
      <c r="O1060" s="1"/>
      <c r="P1060" s="1"/>
      <c r="Q1060" s="1"/>
      <c r="R1060" s="1"/>
      <c r="S1060" s="1"/>
      <c r="T1060" s="102"/>
      <c r="U1060" s="103"/>
      <c r="V1060" s="103"/>
      <c r="W1060" s="103"/>
      <c r="X1060" s="103"/>
      <c r="Y1060" s="6">
        <v>42599.509756215281</v>
      </c>
      <c r="Z1060" s="9" t="s">
        <v>3751</v>
      </c>
      <c r="AA1060" s="6"/>
    </row>
    <row r="1061" spans="1:27" s="9" customFormat="1" x14ac:dyDescent="0.3">
      <c r="A1061" s="8">
        <v>1060</v>
      </c>
      <c r="B1061" s="9">
        <v>201301027</v>
      </c>
      <c r="C1061" s="9" t="s">
        <v>3752</v>
      </c>
      <c r="D1061" s="9" t="s">
        <v>3753</v>
      </c>
      <c r="E1061" s="9">
        <v>123</v>
      </c>
      <c r="F1061" s="9" t="s">
        <v>28</v>
      </c>
      <c r="G1061" s="6">
        <v>41270</v>
      </c>
      <c r="H1061" s="9" t="s">
        <v>3005</v>
      </c>
      <c r="I1061" s="9" t="s">
        <v>4</v>
      </c>
      <c r="J1061" s="6">
        <v>42557.736277083335</v>
      </c>
      <c r="K1061" s="6">
        <v>42557.736277083335</v>
      </c>
      <c r="L1061" s="40">
        <v>2071</v>
      </c>
      <c r="M1061" s="41"/>
      <c r="N1061" s="42" t="s">
        <v>3754</v>
      </c>
      <c r="O1061" s="1">
        <v>2</v>
      </c>
      <c r="P1061" s="1"/>
      <c r="Q1061" s="1"/>
      <c r="R1061" s="1"/>
      <c r="S1061" s="1"/>
      <c r="T1061" s="102">
        <v>2</v>
      </c>
      <c r="U1061" s="103"/>
      <c r="V1061" s="103"/>
      <c r="W1061" s="103"/>
      <c r="X1061" s="103"/>
      <c r="Y1061" s="6">
        <v>42557.719924340279</v>
      </c>
      <c r="Z1061" s="9" t="s">
        <v>3755</v>
      </c>
      <c r="AA1061" s="6"/>
    </row>
    <row r="1062" spans="1:27" s="9" customFormat="1" x14ac:dyDescent="0.3">
      <c r="A1062" s="8">
        <v>1061</v>
      </c>
      <c r="B1062" s="9">
        <v>201301188</v>
      </c>
      <c r="C1062" s="9" t="s">
        <v>3756</v>
      </c>
      <c r="D1062" s="9" t="s">
        <v>3044</v>
      </c>
      <c r="E1062" s="9">
        <v>128</v>
      </c>
      <c r="F1062" s="9" t="s">
        <v>242</v>
      </c>
      <c r="G1062" s="6">
        <v>40969</v>
      </c>
      <c r="H1062" s="9" t="s">
        <v>3005</v>
      </c>
      <c r="I1062" s="9" t="s">
        <v>4</v>
      </c>
      <c r="J1062" s="6">
        <v>42540.543854398151</v>
      </c>
      <c r="K1062" s="6">
        <v>42540.543854398151</v>
      </c>
      <c r="L1062" s="40">
        <v>2056</v>
      </c>
      <c r="M1062" s="41"/>
      <c r="N1062" s="42"/>
      <c r="O1062" s="1"/>
      <c r="P1062" s="1"/>
      <c r="Q1062" s="1"/>
      <c r="R1062" s="1"/>
      <c r="S1062" s="1"/>
      <c r="T1062" s="102"/>
      <c r="U1062" s="103"/>
      <c r="V1062" s="103"/>
      <c r="W1062" s="103"/>
      <c r="X1062" s="103"/>
      <c r="Y1062" s="6">
        <v>42540.393933067127</v>
      </c>
      <c r="Z1062" s="9" t="s">
        <v>3757</v>
      </c>
      <c r="AA1062" s="6"/>
    </row>
    <row r="1063" spans="1:27" s="9" customFormat="1" x14ac:dyDescent="0.3">
      <c r="A1063" s="8">
        <v>1062</v>
      </c>
      <c r="B1063" s="9">
        <v>201301216</v>
      </c>
      <c r="C1063" s="9" t="s">
        <v>3758</v>
      </c>
      <c r="D1063" s="9" t="s">
        <v>1600</v>
      </c>
      <c r="E1063" s="9">
        <v>127</v>
      </c>
      <c r="F1063" s="9" t="s">
        <v>47</v>
      </c>
      <c r="G1063" s="6">
        <v>39260</v>
      </c>
      <c r="H1063" s="9" t="s">
        <v>3008</v>
      </c>
      <c r="I1063" s="9" t="s">
        <v>16</v>
      </c>
      <c r="J1063" s="6">
        <v>42497.671270682869</v>
      </c>
      <c r="K1063" s="6">
        <v>42497.671270682869</v>
      </c>
      <c r="L1063" s="40">
        <v>2046</v>
      </c>
      <c r="M1063" s="41">
        <v>2158</v>
      </c>
      <c r="N1063" s="42"/>
      <c r="O1063" s="1"/>
      <c r="P1063" s="1"/>
      <c r="Q1063" s="1"/>
      <c r="R1063" s="1"/>
      <c r="S1063" s="1"/>
      <c r="T1063" s="102"/>
      <c r="U1063" s="103"/>
      <c r="V1063" s="103"/>
      <c r="W1063" s="103"/>
      <c r="X1063" s="103"/>
      <c r="Y1063" s="6">
        <v>42497.620095335646</v>
      </c>
      <c r="Z1063" s="9" t="s">
        <v>3759</v>
      </c>
      <c r="AA1063" s="6"/>
    </row>
    <row r="1064" spans="1:27" s="9" customFormat="1" x14ac:dyDescent="0.3">
      <c r="A1064" s="8">
        <v>1063</v>
      </c>
      <c r="B1064" s="9">
        <v>201301217</v>
      </c>
      <c r="C1064" s="9" t="s">
        <v>3760</v>
      </c>
      <c r="D1064" s="9" t="s">
        <v>514</v>
      </c>
      <c r="E1064" s="9">
        <v>125</v>
      </c>
      <c r="F1064" s="9" t="s">
        <v>618</v>
      </c>
      <c r="G1064" s="6">
        <v>41349</v>
      </c>
      <c r="H1064" s="9" t="s">
        <v>3010</v>
      </c>
      <c r="I1064" s="9" t="s">
        <v>10</v>
      </c>
      <c r="J1064" s="6">
        <v>42467.429071643521</v>
      </c>
      <c r="K1064" s="6">
        <v>42467.429071643521</v>
      </c>
      <c r="L1064" s="40">
        <v>2158</v>
      </c>
      <c r="M1064" s="41"/>
      <c r="N1064" s="42"/>
      <c r="O1064" s="1"/>
      <c r="P1064" s="1"/>
      <c r="Q1064" s="1"/>
      <c r="R1064" s="1"/>
      <c r="S1064" s="1"/>
      <c r="T1064" s="102"/>
      <c r="U1064" s="103"/>
      <c r="V1064" s="103"/>
      <c r="W1064" s="103"/>
      <c r="X1064" s="103"/>
      <c r="Y1064" s="6">
        <v>42467.413079363425</v>
      </c>
      <c r="Z1064" s="9" t="s">
        <v>3761</v>
      </c>
      <c r="AA1064" s="6"/>
    </row>
    <row r="1065" spans="1:27" s="9" customFormat="1" x14ac:dyDescent="0.3">
      <c r="A1065" s="8">
        <v>1064</v>
      </c>
      <c r="B1065" s="9">
        <v>201301242</v>
      </c>
      <c r="C1065" s="9" t="s">
        <v>3762</v>
      </c>
      <c r="D1065" s="9" t="s">
        <v>524</v>
      </c>
      <c r="E1065" s="9">
        <v>499</v>
      </c>
      <c r="F1065" s="9" t="s">
        <v>40</v>
      </c>
      <c r="G1065" s="6">
        <v>41253</v>
      </c>
      <c r="H1065" s="9" t="s">
        <v>3010</v>
      </c>
      <c r="I1065" s="9" t="s">
        <v>10</v>
      </c>
      <c r="J1065" s="6">
        <v>42412.849820370371</v>
      </c>
      <c r="K1065" s="6">
        <v>42412.849820370371</v>
      </c>
      <c r="L1065" s="40">
        <v>2058</v>
      </c>
      <c r="M1065" s="41"/>
      <c r="N1065" s="42" t="s">
        <v>1167</v>
      </c>
      <c r="O1065" s="1">
        <v>2</v>
      </c>
      <c r="P1065" s="1"/>
      <c r="Q1065" s="1"/>
      <c r="R1065" s="1"/>
      <c r="S1065" s="1"/>
      <c r="T1065" s="102">
        <v>2</v>
      </c>
      <c r="U1065" s="103"/>
      <c r="V1065" s="103"/>
      <c r="W1065" s="103"/>
      <c r="X1065" s="103"/>
      <c r="Y1065" s="6">
        <v>42412.808651122687</v>
      </c>
      <c r="Z1065" s="9" t="s">
        <v>3763</v>
      </c>
      <c r="AA1065" s="6"/>
    </row>
    <row r="1066" spans="1:27" s="9" customFormat="1" x14ac:dyDescent="0.3">
      <c r="A1066" s="8">
        <v>1065</v>
      </c>
      <c r="B1066" s="9">
        <v>201301261</v>
      </c>
      <c r="C1066" s="9" t="s">
        <v>3764</v>
      </c>
      <c r="D1066" s="9" t="s">
        <v>3765</v>
      </c>
      <c r="E1066" s="9">
        <v>131</v>
      </c>
      <c r="F1066" s="9" t="s">
        <v>24</v>
      </c>
      <c r="G1066" s="6">
        <v>38473</v>
      </c>
      <c r="H1066" s="9" t="s">
        <v>3010</v>
      </c>
      <c r="I1066" s="9" t="s">
        <v>10</v>
      </c>
      <c r="J1066" s="6">
        <v>42643.62972873843</v>
      </c>
      <c r="K1066" s="6">
        <v>42643.62972873843</v>
      </c>
      <c r="L1066" s="40">
        <v>2116</v>
      </c>
      <c r="M1066" s="41"/>
      <c r="N1066" s="42"/>
      <c r="O1066" s="1"/>
      <c r="P1066" s="1"/>
      <c r="Q1066" s="1"/>
      <c r="R1066" s="1"/>
      <c r="S1066" s="1"/>
      <c r="T1066" s="102"/>
      <c r="U1066" s="103"/>
      <c r="V1066" s="103"/>
      <c r="W1066" s="103"/>
      <c r="X1066" s="103"/>
      <c r="Y1066" s="6">
        <v>42643.62972873843</v>
      </c>
      <c r="Z1066" s="9" t="s">
        <v>3766</v>
      </c>
      <c r="AA1066" s="6"/>
    </row>
    <row r="1067" spans="1:27" s="9" customFormat="1" x14ac:dyDescent="0.3">
      <c r="A1067" s="8">
        <v>1066</v>
      </c>
      <c r="B1067" s="9">
        <v>201301283</v>
      </c>
      <c r="C1067" s="9" t="s">
        <v>3767</v>
      </c>
      <c r="D1067" s="9" t="s">
        <v>3768</v>
      </c>
      <c r="E1067" s="9">
        <v>201</v>
      </c>
      <c r="F1067" s="9" t="s">
        <v>20</v>
      </c>
      <c r="G1067" s="6">
        <v>39998</v>
      </c>
      <c r="H1067" s="9" t="s">
        <v>3008</v>
      </c>
      <c r="I1067" s="9" t="s">
        <v>16</v>
      </c>
      <c r="J1067" s="6">
        <v>42484.791606053244</v>
      </c>
      <c r="K1067" s="6">
        <v>42484.791606053244</v>
      </c>
      <c r="L1067" s="40">
        <v>2042</v>
      </c>
      <c r="M1067" s="41">
        <v>2022</v>
      </c>
      <c r="N1067" s="42" t="s">
        <v>3769</v>
      </c>
      <c r="O1067" s="1">
        <v>5</v>
      </c>
      <c r="P1067" s="1">
        <v>21</v>
      </c>
      <c r="Q1067" s="1"/>
      <c r="R1067" s="1"/>
      <c r="S1067" s="1"/>
      <c r="T1067" s="102">
        <v>5</v>
      </c>
      <c r="U1067" s="103">
        <v>21</v>
      </c>
      <c r="V1067" s="103"/>
      <c r="W1067" s="103"/>
      <c r="X1067" s="103"/>
      <c r="Y1067" s="6">
        <v>42484.782644363426</v>
      </c>
      <c r="Z1067" s="9" t="s">
        <v>3770</v>
      </c>
      <c r="AA1067" s="6"/>
    </row>
    <row r="1068" spans="1:27" s="9" customFormat="1" x14ac:dyDescent="0.3">
      <c r="A1068" s="8">
        <v>1067</v>
      </c>
      <c r="B1068" s="9">
        <v>201301293</v>
      </c>
      <c r="C1068" s="9" t="s">
        <v>3771</v>
      </c>
      <c r="D1068" s="9" t="s">
        <v>550</v>
      </c>
      <c r="E1068" s="9">
        <v>130</v>
      </c>
      <c r="F1068" s="9" t="s">
        <v>36</v>
      </c>
      <c r="G1068" s="6">
        <v>37809</v>
      </c>
      <c r="H1068" s="9" t="s">
        <v>3010</v>
      </c>
      <c r="I1068" s="9" t="s">
        <v>10</v>
      </c>
      <c r="J1068" s="6">
        <v>42373.740234756944</v>
      </c>
      <c r="K1068" s="6">
        <v>42373.740234756944</v>
      </c>
      <c r="L1068" s="40">
        <v>2031</v>
      </c>
      <c r="M1068" s="41"/>
      <c r="N1068" s="42" t="s">
        <v>420</v>
      </c>
      <c r="O1068" s="1">
        <v>14</v>
      </c>
      <c r="P1068" s="1"/>
      <c r="Q1068" s="1"/>
      <c r="R1068" s="1"/>
      <c r="S1068" s="1"/>
      <c r="T1068" s="102">
        <v>14</v>
      </c>
      <c r="U1068" s="103"/>
      <c r="V1068" s="103"/>
      <c r="W1068" s="103"/>
      <c r="X1068" s="103"/>
      <c r="Y1068" s="6">
        <v>42373.700414120372</v>
      </c>
      <c r="Z1068" s="9" t="s">
        <v>3772</v>
      </c>
      <c r="AA1068" s="6"/>
    </row>
    <row r="1069" spans="1:27" s="9" customFormat="1" x14ac:dyDescent="0.3">
      <c r="A1069" s="8">
        <v>1068</v>
      </c>
      <c r="B1069" s="9">
        <v>201301301</v>
      </c>
      <c r="C1069" s="9" t="s">
        <v>3541</v>
      </c>
      <c r="D1069" s="9" t="s">
        <v>2125</v>
      </c>
      <c r="E1069" s="9">
        <v>598</v>
      </c>
      <c r="F1069" s="9" t="s">
        <v>8</v>
      </c>
      <c r="G1069" s="6">
        <v>41095</v>
      </c>
      <c r="H1069" s="9" t="s">
        <v>3008</v>
      </c>
      <c r="I1069" s="9" t="s">
        <v>16</v>
      </c>
      <c r="J1069" s="6">
        <v>42486.837317048608</v>
      </c>
      <c r="K1069" s="6">
        <v>42486.837317048608</v>
      </c>
      <c r="L1069" s="40">
        <v>2206</v>
      </c>
      <c r="M1069" s="41"/>
      <c r="N1069" s="42"/>
      <c r="O1069" s="1"/>
      <c r="P1069" s="1"/>
      <c r="Q1069" s="1"/>
      <c r="R1069" s="1"/>
      <c r="S1069" s="1"/>
      <c r="T1069" s="102"/>
      <c r="U1069" s="103"/>
      <c r="V1069" s="103"/>
      <c r="W1069" s="103"/>
      <c r="X1069" s="103"/>
      <c r="Y1069" s="6">
        <v>42486.805311921293</v>
      </c>
      <c r="Z1069" s="9" t="s">
        <v>3773</v>
      </c>
      <c r="AA1069" s="6"/>
    </row>
    <row r="1070" spans="1:27" s="9" customFormat="1" x14ac:dyDescent="0.3">
      <c r="A1070" s="8">
        <v>1069</v>
      </c>
      <c r="B1070" s="9">
        <v>201301309</v>
      </c>
      <c r="C1070" s="9" t="s">
        <v>3774</v>
      </c>
      <c r="D1070" s="9" t="s">
        <v>3775</v>
      </c>
      <c r="E1070" s="9">
        <v>508</v>
      </c>
      <c r="F1070" s="9" t="s">
        <v>166</v>
      </c>
      <c r="G1070" s="6">
        <v>41370</v>
      </c>
      <c r="H1070" s="9" t="s">
        <v>3010</v>
      </c>
      <c r="I1070" s="9" t="s">
        <v>10</v>
      </c>
      <c r="J1070" s="6">
        <v>42632.494421296295</v>
      </c>
      <c r="K1070" s="6">
        <v>42632.494421296295</v>
      </c>
      <c r="L1070" s="40">
        <v>2159</v>
      </c>
      <c r="M1070" s="41"/>
      <c r="N1070" s="42"/>
      <c r="O1070" s="1"/>
      <c r="P1070" s="1"/>
      <c r="Q1070" s="1"/>
      <c r="R1070" s="1"/>
      <c r="S1070" s="1"/>
      <c r="T1070" s="102"/>
      <c r="U1070" s="103"/>
      <c r="V1070" s="103"/>
      <c r="W1070" s="103"/>
      <c r="X1070" s="103"/>
      <c r="Y1070" s="6">
        <v>42632.494395868052</v>
      </c>
      <c r="Z1070" s="9" t="s">
        <v>3776</v>
      </c>
      <c r="AA1070" s="6"/>
    </row>
    <row r="1071" spans="1:27" s="9" customFormat="1" x14ac:dyDescent="0.3">
      <c r="A1071" s="8">
        <v>1070</v>
      </c>
      <c r="B1071" s="9">
        <v>201301317</v>
      </c>
      <c r="C1071" s="9" t="s">
        <v>1250</v>
      </c>
      <c r="D1071" s="9" t="s">
        <v>3777</v>
      </c>
      <c r="E1071" s="9">
        <v>304</v>
      </c>
      <c r="F1071" s="9" t="s">
        <v>126</v>
      </c>
      <c r="G1071" s="6">
        <v>41073</v>
      </c>
      <c r="H1071" s="9" t="s">
        <v>3016</v>
      </c>
      <c r="I1071" s="9" t="s">
        <v>53</v>
      </c>
      <c r="J1071" s="6">
        <v>42453.98718596065</v>
      </c>
      <c r="K1071" s="6">
        <v>42453.98718596065</v>
      </c>
      <c r="L1071" s="40">
        <v>2101</v>
      </c>
      <c r="M1071" s="41"/>
      <c r="N1071" s="42" t="s">
        <v>734</v>
      </c>
      <c r="O1071" s="1">
        <v>1</v>
      </c>
      <c r="P1071" s="1"/>
      <c r="Q1071" s="1"/>
      <c r="R1071" s="1"/>
      <c r="S1071" s="1"/>
      <c r="T1071" s="102">
        <v>1</v>
      </c>
      <c r="U1071" s="103"/>
      <c r="V1071" s="103"/>
      <c r="W1071" s="103"/>
      <c r="X1071" s="103"/>
      <c r="Y1071" s="6">
        <v>42453.9610846875</v>
      </c>
      <c r="Z1071" s="9" t="s">
        <v>3778</v>
      </c>
      <c r="AA1071" s="6"/>
    </row>
    <row r="1072" spans="1:27" s="9" customFormat="1" x14ac:dyDescent="0.3">
      <c r="A1072" s="8">
        <v>1071</v>
      </c>
      <c r="B1072" s="9">
        <v>201301387</v>
      </c>
      <c r="C1072" s="9" t="s">
        <v>189</v>
      </c>
      <c r="D1072" s="9" t="s">
        <v>3047</v>
      </c>
      <c r="E1072" s="9">
        <v>499</v>
      </c>
      <c r="F1072" s="9" t="s">
        <v>40</v>
      </c>
      <c r="G1072" s="6">
        <v>36527</v>
      </c>
      <c r="H1072" s="9" t="s">
        <v>3010</v>
      </c>
      <c r="I1072" s="9" t="s">
        <v>10</v>
      </c>
      <c r="J1072" s="6">
        <v>42649.510899456021</v>
      </c>
      <c r="K1072" s="6">
        <v>42649.510899456021</v>
      </c>
      <c r="L1072" s="40">
        <v>2001</v>
      </c>
      <c r="M1072" s="41"/>
      <c r="N1072" s="42"/>
      <c r="O1072" s="1"/>
      <c r="P1072" s="1"/>
      <c r="Q1072" s="1"/>
      <c r="R1072" s="1"/>
      <c r="S1072" s="1"/>
      <c r="T1072" s="102"/>
      <c r="U1072" s="103"/>
      <c r="V1072" s="103"/>
      <c r="W1072" s="103"/>
      <c r="X1072" s="103"/>
      <c r="Y1072" s="6">
        <v>42649.525657638886</v>
      </c>
      <c r="Z1072" s="9" t="s">
        <v>3779</v>
      </c>
      <c r="AA1072" s="6"/>
    </row>
    <row r="1073" spans="1:27" s="9" customFormat="1" x14ac:dyDescent="0.3">
      <c r="A1073" s="8">
        <v>1072</v>
      </c>
      <c r="B1073" s="9">
        <v>201301398</v>
      </c>
      <c r="C1073" s="9" t="s">
        <v>3780</v>
      </c>
      <c r="D1073" s="9" t="s">
        <v>3044</v>
      </c>
      <c r="E1073" s="9">
        <v>119</v>
      </c>
      <c r="F1073" s="9" t="s">
        <v>2</v>
      </c>
      <c r="G1073" s="6">
        <v>41109</v>
      </c>
      <c r="H1073" s="9" t="s">
        <v>3008</v>
      </c>
      <c r="I1073" s="9" t="s">
        <v>16</v>
      </c>
      <c r="J1073" s="6">
        <v>42546.469018402779</v>
      </c>
      <c r="K1073" s="6">
        <v>42546.469018402779</v>
      </c>
      <c r="L1073" s="40" t="s">
        <v>3781</v>
      </c>
      <c r="M1073" s="41"/>
      <c r="N1073" s="42"/>
      <c r="O1073" s="1"/>
      <c r="P1073" s="1"/>
      <c r="Q1073" s="1"/>
      <c r="R1073" s="1"/>
      <c r="S1073" s="1"/>
      <c r="T1073" s="102"/>
      <c r="U1073" s="103"/>
      <c r="V1073" s="103"/>
      <c r="W1073" s="103"/>
      <c r="X1073" s="103"/>
      <c r="Y1073" s="6">
        <v>42546.469018402779</v>
      </c>
      <c r="Z1073" s="9" t="s">
        <v>3782</v>
      </c>
      <c r="AA1073" s="6"/>
    </row>
    <row r="1074" spans="1:27" s="9" customFormat="1" x14ac:dyDescent="0.3">
      <c r="A1074" s="8">
        <v>1073</v>
      </c>
      <c r="B1074" s="9">
        <v>201301425</v>
      </c>
      <c r="C1074" s="9" t="s">
        <v>3783</v>
      </c>
      <c r="D1074" s="9" t="s">
        <v>1139</v>
      </c>
      <c r="E1074" s="9">
        <v>119</v>
      </c>
      <c r="F1074" s="9" t="s">
        <v>2</v>
      </c>
      <c r="G1074" s="6">
        <v>39651</v>
      </c>
      <c r="H1074" s="9" t="s">
        <v>3008</v>
      </c>
      <c r="I1074" s="9" t="s">
        <v>16</v>
      </c>
      <c r="J1074" s="6">
        <v>42463.608571215278</v>
      </c>
      <c r="K1074" s="6">
        <v>42463.608571215278</v>
      </c>
      <c r="L1074" s="40">
        <v>2046</v>
      </c>
      <c r="M1074" s="41"/>
      <c r="N1074" s="42"/>
      <c r="O1074" s="1"/>
      <c r="P1074" s="1"/>
      <c r="Q1074" s="1"/>
      <c r="R1074" s="1"/>
      <c r="S1074" s="1"/>
      <c r="T1074" s="102"/>
      <c r="U1074" s="103"/>
      <c r="V1074" s="103"/>
      <c r="W1074" s="103"/>
      <c r="X1074" s="103"/>
      <c r="Y1074" s="6">
        <v>42463.480972256948</v>
      </c>
      <c r="Z1074" s="9" t="s">
        <v>3784</v>
      </c>
      <c r="AA1074" s="6"/>
    </row>
    <row r="1075" spans="1:27" s="9" customFormat="1" x14ac:dyDescent="0.3">
      <c r="A1075" s="8">
        <v>1074</v>
      </c>
      <c r="B1075" s="9">
        <v>201301472</v>
      </c>
      <c r="C1075" s="9" t="s">
        <v>3785</v>
      </c>
      <c r="D1075" s="9" t="s">
        <v>524</v>
      </c>
      <c r="E1075" s="9">
        <v>130</v>
      </c>
      <c r="F1075" s="9" t="s">
        <v>36</v>
      </c>
      <c r="G1075" s="6">
        <v>41397</v>
      </c>
      <c r="H1075" s="9" t="s">
        <v>3008</v>
      </c>
      <c r="I1075" s="9" t="s">
        <v>16</v>
      </c>
      <c r="J1075" s="6">
        <v>42620.858223379626</v>
      </c>
      <c r="K1075" s="6">
        <v>42620.858223379626</v>
      </c>
      <c r="L1075" s="40">
        <v>2046</v>
      </c>
      <c r="M1075" s="41"/>
      <c r="N1075" s="42"/>
      <c r="O1075" s="1"/>
      <c r="P1075" s="1"/>
      <c r="Q1075" s="1"/>
      <c r="R1075" s="1"/>
      <c r="S1075" s="1"/>
      <c r="T1075" s="102"/>
      <c r="U1075" s="103"/>
      <c r="V1075" s="103"/>
      <c r="W1075" s="103"/>
      <c r="X1075" s="103"/>
      <c r="Y1075" s="6">
        <v>42620.840429398151</v>
      </c>
      <c r="Z1075" s="9" t="s">
        <v>3786</v>
      </c>
      <c r="AA1075" s="6"/>
    </row>
    <row r="1076" spans="1:27" s="9" customFormat="1" x14ac:dyDescent="0.3">
      <c r="A1076" s="8">
        <v>1075</v>
      </c>
      <c r="B1076" s="9">
        <v>201301479</v>
      </c>
      <c r="C1076" s="9" t="s">
        <v>3787</v>
      </c>
      <c r="D1076" s="9" t="s">
        <v>3788</v>
      </c>
      <c r="E1076" s="9">
        <v>598</v>
      </c>
      <c r="F1076" s="9" t="s">
        <v>8</v>
      </c>
      <c r="G1076" s="6">
        <v>41390</v>
      </c>
      <c r="H1076" s="9" t="s">
        <v>3008</v>
      </c>
      <c r="I1076" s="9" t="s">
        <v>16</v>
      </c>
      <c r="J1076" s="6">
        <v>42582.657514120372</v>
      </c>
      <c r="K1076" s="6">
        <v>42582.657514120372</v>
      </c>
      <c r="L1076" s="40">
        <v>2048</v>
      </c>
      <c r="M1076" s="41"/>
      <c r="N1076" s="42" t="s">
        <v>1167</v>
      </c>
      <c r="O1076" s="1">
        <v>2</v>
      </c>
      <c r="P1076" s="1"/>
      <c r="Q1076" s="1"/>
      <c r="R1076" s="1"/>
      <c r="S1076" s="1"/>
      <c r="T1076" s="102">
        <v>2</v>
      </c>
      <c r="U1076" s="103"/>
      <c r="V1076" s="103"/>
      <c r="W1076" s="103"/>
      <c r="X1076" s="103"/>
      <c r="Y1076" s="6">
        <v>42582.659174189816</v>
      </c>
      <c r="Z1076" s="9" t="s">
        <v>3789</v>
      </c>
      <c r="AA1076" s="6"/>
    </row>
    <row r="1077" spans="1:27" s="9" customFormat="1" x14ac:dyDescent="0.3">
      <c r="A1077" s="8">
        <v>1076</v>
      </c>
      <c r="B1077" s="9">
        <v>201301497</v>
      </c>
      <c r="C1077" s="9" t="s">
        <v>3790</v>
      </c>
      <c r="D1077" s="9" t="s">
        <v>179</v>
      </c>
      <c r="E1077" s="9">
        <v>127</v>
      </c>
      <c r="F1077" s="9" t="s">
        <v>47</v>
      </c>
      <c r="G1077" s="6">
        <v>37468</v>
      </c>
      <c r="H1077" s="9" t="s">
        <v>3008</v>
      </c>
      <c r="I1077" s="9" t="s">
        <v>16</v>
      </c>
      <c r="J1077" s="6">
        <v>42579.493201851852</v>
      </c>
      <c r="K1077" s="6">
        <v>42579.493201851852</v>
      </c>
      <c r="L1077" s="40">
        <v>2181</v>
      </c>
      <c r="M1077" s="41"/>
      <c r="N1077" s="42" t="s">
        <v>525</v>
      </c>
      <c r="O1077" s="1">
        <v>23</v>
      </c>
      <c r="P1077" s="1"/>
      <c r="Q1077" s="1"/>
      <c r="R1077" s="1"/>
      <c r="S1077" s="1"/>
      <c r="T1077" s="102">
        <v>23</v>
      </c>
      <c r="U1077" s="103"/>
      <c r="V1077" s="103"/>
      <c r="W1077" s="103"/>
      <c r="X1077" s="103"/>
      <c r="Y1077" s="6">
        <v>42579.469581215279</v>
      </c>
      <c r="Z1077" s="9" t="s">
        <v>3791</v>
      </c>
      <c r="AA1077" s="6"/>
    </row>
    <row r="1078" spans="1:27" s="9" customFormat="1" x14ac:dyDescent="0.3">
      <c r="A1078" s="8">
        <v>1077</v>
      </c>
      <c r="B1078" s="9">
        <v>201301550</v>
      </c>
      <c r="C1078" s="9" t="s">
        <v>3792</v>
      </c>
      <c r="D1078" s="9" t="s">
        <v>1482</v>
      </c>
      <c r="E1078" s="9">
        <v>499</v>
      </c>
      <c r="F1078" s="9" t="s">
        <v>40</v>
      </c>
      <c r="G1078" s="6">
        <v>41428</v>
      </c>
      <c r="H1078" s="9" t="s">
        <v>3008</v>
      </c>
      <c r="I1078" s="9" t="s">
        <v>16</v>
      </c>
      <c r="J1078" s="6">
        <v>42629.626066122684</v>
      </c>
      <c r="K1078" s="6">
        <v>42629.626066122684</v>
      </c>
      <c r="L1078" s="40">
        <v>2205</v>
      </c>
      <c r="M1078" s="41"/>
      <c r="N1078" s="42"/>
      <c r="O1078" s="1"/>
      <c r="P1078" s="1"/>
      <c r="Q1078" s="1"/>
      <c r="R1078" s="1"/>
      <c r="S1078" s="1"/>
      <c r="T1078" s="102"/>
      <c r="U1078" s="103"/>
      <c r="V1078" s="103"/>
      <c r="W1078" s="103"/>
      <c r="X1078" s="103"/>
      <c r="Y1078" s="6">
        <v>42629.577390393519</v>
      </c>
      <c r="Z1078" s="9" t="s">
        <v>3793</v>
      </c>
      <c r="AA1078" s="6"/>
    </row>
    <row r="1079" spans="1:27" s="9" customFormat="1" x14ac:dyDescent="0.3">
      <c r="A1079" s="8">
        <v>1078</v>
      </c>
      <c r="B1079" s="9">
        <v>201301589</v>
      </c>
      <c r="C1079" s="9" t="s">
        <v>3794</v>
      </c>
      <c r="D1079" s="9" t="s">
        <v>182</v>
      </c>
      <c r="E1079" s="9">
        <v>499</v>
      </c>
      <c r="F1079" s="9" t="s">
        <v>40</v>
      </c>
      <c r="G1079" s="6">
        <v>41445</v>
      </c>
      <c r="H1079" s="9" t="s">
        <v>3010</v>
      </c>
      <c r="I1079" s="9" t="s">
        <v>10</v>
      </c>
      <c r="J1079" s="6">
        <v>42597.396489965278</v>
      </c>
      <c r="K1079" s="6">
        <v>42597.396489965278</v>
      </c>
      <c r="L1079" s="40">
        <v>2046</v>
      </c>
      <c r="M1079" s="41"/>
      <c r="N1079" s="42"/>
      <c r="O1079" s="1"/>
      <c r="P1079" s="1"/>
      <c r="Q1079" s="1"/>
      <c r="R1079" s="1"/>
      <c r="S1079" s="1"/>
      <c r="T1079" s="102"/>
      <c r="U1079" s="103"/>
      <c r="V1079" s="103"/>
      <c r="W1079" s="103"/>
      <c r="X1079" s="103"/>
      <c r="Y1079" s="6">
        <v>42597.403850844908</v>
      </c>
      <c r="Z1079" s="9" t="s">
        <v>3795</v>
      </c>
      <c r="AA1079" s="6"/>
    </row>
    <row r="1080" spans="1:27" s="9" customFormat="1" x14ac:dyDescent="0.3">
      <c r="A1080" s="8">
        <v>1079</v>
      </c>
      <c r="B1080" s="9">
        <v>201301593</v>
      </c>
      <c r="C1080" s="9" t="s">
        <v>3796</v>
      </c>
      <c r="D1080" s="9" t="s">
        <v>3797</v>
      </c>
      <c r="E1080" s="9">
        <v>119</v>
      </c>
      <c r="F1080" s="9" t="s">
        <v>2</v>
      </c>
      <c r="G1080" s="6">
        <v>41284</v>
      </c>
      <c r="H1080" s="9" t="s">
        <v>3008</v>
      </c>
      <c r="I1080" s="9" t="s">
        <v>16</v>
      </c>
      <c r="J1080" s="6">
        <v>42536.469012303241</v>
      </c>
      <c r="K1080" s="6">
        <v>42536.469012303241</v>
      </c>
      <c r="L1080" s="40">
        <v>2034</v>
      </c>
      <c r="M1080" s="41"/>
      <c r="N1080" s="42" t="s">
        <v>3798</v>
      </c>
      <c r="O1080" s="1">
        <v>39</v>
      </c>
      <c r="P1080" s="1"/>
      <c r="Q1080" s="1"/>
      <c r="R1080" s="1"/>
      <c r="S1080" s="1"/>
      <c r="T1080" s="102">
        <v>39</v>
      </c>
      <c r="U1080" s="103"/>
      <c r="V1080" s="103"/>
      <c r="W1080" s="103"/>
      <c r="X1080" s="103"/>
      <c r="Y1080" s="6">
        <v>42536.440156597222</v>
      </c>
      <c r="Z1080" s="9" t="s">
        <v>3799</v>
      </c>
      <c r="AA1080" s="6"/>
    </row>
    <row r="1081" spans="1:27" s="9" customFormat="1" x14ac:dyDescent="0.3">
      <c r="A1081" s="8">
        <v>1080</v>
      </c>
      <c r="B1081" s="9">
        <v>201301661</v>
      </c>
      <c r="C1081" s="9" t="s">
        <v>3800</v>
      </c>
      <c r="D1081" s="9" t="s">
        <v>3044</v>
      </c>
      <c r="E1081" s="9">
        <v>128</v>
      </c>
      <c r="F1081" s="9" t="s">
        <v>242</v>
      </c>
      <c r="G1081" s="6">
        <v>38138</v>
      </c>
      <c r="H1081" s="9" t="s">
        <v>3008</v>
      </c>
      <c r="I1081" s="9" t="s">
        <v>16</v>
      </c>
      <c r="J1081" s="6">
        <v>42407.54124903935</v>
      </c>
      <c r="K1081" s="6">
        <v>42407.54124903935</v>
      </c>
      <c r="L1081" s="40">
        <v>2082</v>
      </c>
      <c r="M1081" s="41"/>
      <c r="N1081" s="42" t="s">
        <v>402</v>
      </c>
      <c r="O1081" s="1">
        <v>21</v>
      </c>
      <c r="P1081" s="1">
        <v>1</v>
      </c>
      <c r="Q1081" s="1"/>
      <c r="R1081" s="1"/>
      <c r="S1081" s="1"/>
      <c r="T1081" s="102">
        <v>21</v>
      </c>
      <c r="U1081" s="103">
        <v>1</v>
      </c>
      <c r="V1081" s="103"/>
      <c r="W1081" s="103"/>
      <c r="X1081" s="103"/>
      <c r="Y1081" s="6">
        <v>42407.515605520835</v>
      </c>
      <c r="Z1081" s="9" t="s">
        <v>3801</v>
      </c>
      <c r="AA1081" s="6"/>
    </row>
    <row r="1082" spans="1:27" s="9" customFormat="1" x14ac:dyDescent="0.3">
      <c r="A1082" s="8">
        <v>1081</v>
      </c>
      <c r="B1082" s="9">
        <v>201301732</v>
      </c>
      <c r="C1082" s="9" t="s">
        <v>2711</v>
      </c>
      <c r="D1082" s="9" t="s">
        <v>1268</v>
      </c>
      <c r="E1082" s="9">
        <v>499</v>
      </c>
      <c r="F1082" s="9" t="s">
        <v>40</v>
      </c>
      <c r="G1082" s="6">
        <v>40412</v>
      </c>
      <c r="H1082" s="9" t="s">
        <v>3010</v>
      </c>
      <c r="I1082" s="9" t="s">
        <v>10</v>
      </c>
      <c r="J1082" s="6">
        <v>42671.779894097221</v>
      </c>
      <c r="K1082" s="6">
        <v>42671.779894097221</v>
      </c>
      <c r="L1082" s="40">
        <v>2101</v>
      </c>
      <c r="M1082" s="41">
        <v>2082</v>
      </c>
      <c r="N1082" s="42" t="s">
        <v>3802</v>
      </c>
      <c r="O1082" s="1">
        <v>1</v>
      </c>
      <c r="P1082" s="1">
        <v>28</v>
      </c>
      <c r="Q1082" s="1">
        <v>2</v>
      </c>
      <c r="R1082" s="1"/>
      <c r="S1082" s="1"/>
      <c r="T1082" s="102">
        <v>1</v>
      </c>
      <c r="U1082" s="103">
        <v>28</v>
      </c>
      <c r="V1082" s="103">
        <v>2</v>
      </c>
      <c r="W1082" s="103"/>
      <c r="X1082" s="103"/>
      <c r="Y1082" s="6">
        <v>42671.771754398149</v>
      </c>
      <c r="Z1082" s="9" t="s">
        <v>3803</v>
      </c>
      <c r="AA1082" s="6"/>
    </row>
    <row r="1083" spans="1:27" s="9" customFormat="1" x14ac:dyDescent="0.3">
      <c r="A1083" s="8">
        <v>1082</v>
      </c>
      <c r="B1083" s="9">
        <v>201301741</v>
      </c>
      <c r="C1083" s="9" t="s">
        <v>3804</v>
      </c>
      <c r="D1083" s="9" t="s">
        <v>3805</v>
      </c>
      <c r="E1083" s="9">
        <v>499</v>
      </c>
      <c r="F1083" s="9" t="s">
        <v>40</v>
      </c>
      <c r="G1083" s="6">
        <v>38888</v>
      </c>
      <c r="H1083" s="9" t="s">
        <v>3010</v>
      </c>
      <c r="I1083" s="9" t="s">
        <v>10</v>
      </c>
      <c r="J1083" s="6">
        <v>42723.501077002315</v>
      </c>
      <c r="K1083" s="6">
        <v>42723.501077002315</v>
      </c>
      <c r="L1083" s="40">
        <v>2091</v>
      </c>
      <c r="M1083" s="41">
        <v>2116</v>
      </c>
      <c r="N1083" s="42"/>
      <c r="O1083" s="1"/>
      <c r="P1083" s="1"/>
      <c r="Q1083" s="1"/>
      <c r="R1083" s="1"/>
      <c r="S1083" s="1"/>
      <c r="T1083" s="102"/>
      <c r="U1083" s="103"/>
      <c r="V1083" s="103"/>
      <c r="W1083" s="103"/>
      <c r="X1083" s="103"/>
      <c r="Y1083" s="6">
        <v>42723.524200266205</v>
      </c>
      <c r="Z1083" s="9" t="s">
        <v>3806</v>
      </c>
      <c r="AA1083" s="6"/>
    </row>
    <row r="1084" spans="1:27" s="9" customFormat="1" x14ac:dyDescent="0.3">
      <c r="A1084" s="8">
        <v>1083</v>
      </c>
      <c r="B1084" s="9">
        <v>201301795</v>
      </c>
      <c r="C1084" s="9" t="s">
        <v>3554</v>
      </c>
      <c r="D1084" s="9" t="s">
        <v>3807</v>
      </c>
      <c r="E1084" s="9">
        <v>508</v>
      </c>
      <c r="F1084" s="9" t="s">
        <v>166</v>
      </c>
      <c r="G1084" s="6">
        <v>41405</v>
      </c>
      <c r="H1084" s="9" t="s">
        <v>3008</v>
      </c>
      <c r="I1084" s="9" t="s">
        <v>16</v>
      </c>
      <c r="J1084" s="6">
        <v>42404.913808564816</v>
      </c>
      <c r="K1084" s="6">
        <v>42404.913808564816</v>
      </c>
      <c r="L1084" s="40" t="s">
        <v>3808</v>
      </c>
      <c r="M1084" s="41"/>
      <c r="N1084" s="42"/>
      <c r="O1084" s="1"/>
      <c r="P1084" s="1"/>
      <c r="Q1084" s="1"/>
      <c r="R1084" s="1"/>
      <c r="S1084" s="1"/>
      <c r="T1084" s="102"/>
      <c r="U1084" s="103"/>
      <c r="V1084" s="103"/>
      <c r="W1084" s="103"/>
      <c r="X1084" s="103"/>
      <c r="Y1084" s="6">
        <v>42404.913748692132</v>
      </c>
      <c r="Z1084" s="9" t="e">
        <f>- 스케일링 진행.</f>
        <v>#NAME?</v>
      </c>
      <c r="AA1084" s="6"/>
    </row>
    <row r="1085" spans="1:27" s="9" customFormat="1" x14ac:dyDescent="0.3">
      <c r="A1085" s="8">
        <v>1084</v>
      </c>
      <c r="B1085" s="9">
        <v>201301799</v>
      </c>
      <c r="C1085" s="9" t="s">
        <v>2080</v>
      </c>
      <c r="D1085" s="9" t="s">
        <v>718</v>
      </c>
      <c r="E1085" s="9">
        <v>128</v>
      </c>
      <c r="F1085" s="9" t="s">
        <v>242</v>
      </c>
      <c r="G1085" s="6">
        <v>41331</v>
      </c>
      <c r="H1085" s="9" t="s">
        <v>3008</v>
      </c>
      <c r="I1085" s="9" t="s">
        <v>16</v>
      </c>
      <c r="J1085" s="6">
        <v>42575.666053553243</v>
      </c>
      <c r="K1085" s="6">
        <v>42575.666053553243</v>
      </c>
      <c r="L1085" s="40">
        <v>2092</v>
      </c>
      <c r="M1085" s="41"/>
      <c r="N1085" s="42" t="s">
        <v>3809</v>
      </c>
      <c r="O1085" s="1">
        <v>28</v>
      </c>
      <c r="P1085" s="1">
        <v>4</v>
      </c>
      <c r="Q1085" s="1"/>
      <c r="R1085" s="1"/>
      <c r="S1085" s="1"/>
      <c r="T1085" s="102">
        <v>28</v>
      </c>
      <c r="U1085" s="103">
        <v>4</v>
      </c>
      <c r="V1085" s="103"/>
      <c r="W1085" s="103"/>
      <c r="X1085" s="103"/>
      <c r="Y1085" s="6">
        <v>42575.683380092596</v>
      </c>
      <c r="Z1085" s="9" t="s">
        <v>3810</v>
      </c>
      <c r="AA1085" s="6"/>
    </row>
    <row r="1086" spans="1:27" s="9" customFormat="1" x14ac:dyDescent="0.3">
      <c r="A1086" s="8">
        <v>1085</v>
      </c>
      <c r="B1086" s="9">
        <v>201301872</v>
      </c>
      <c r="C1086" s="9" t="s">
        <v>3811</v>
      </c>
      <c r="D1086" s="9" t="s">
        <v>2389</v>
      </c>
      <c r="E1086" s="9">
        <v>119</v>
      </c>
      <c r="F1086" s="9" t="s">
        <v>2</v>
      </c>
      <c r="G1086" s="6">
        <v>39888</v>
      </c>
      <c r="H1086" s="9" t="s">
        <v>3008</v>
      </c>
      <c r="I1086" s="9" t="s">
        <v>16</v>
      </c>
      <c r="J1086" s="6">
        <v>42445.451181446762</v>
      </c>
      <c r="K1086" s="6">
        <v>42445.451181446762</v>
      </c>
      <c r="L1086" s="40">
        <v>2119</v>
      </c>
      <c r="M1086" s="41"/>
      <c r="N1086" s="42"/>
      <c r="O1086" s="1"/>
      <c r="P1086" s="1"/>
      <c r="Q1086" s="1"/>
      <c r="R1086" s="1"/>
      <c r="S1086" s="1"/>
      <c r="T1086" s="102"/>
      <c r="U1086" s="103"/>
      <c r="V1086" s="103"/>
      <c r="W1086" s="103"/>
      <c r="X1086" s="103"/>
      <c r="Y1086" s="6">
        <v>42445.437278043981</v>
      </c>
      <c r="Z1086" s="9" t="s">
        <v>3812</v>
      </c>
      <c r="AA1086" s="6"/>
    </row>
    <row r="1087" spans="1:27" s="9" customFormat="1" x14ac:dyDescent="0.3">
      <c r="A1087" s="8">
        <v>1086</v>
      </c>
      <c r="B1087" s="9">
        <v>201301886</v>
      </c>
      <c r="C1087" s="9" t="s">
        <v>3813</v>
      </c>
      <c r="D1087" s="9" t="s">
        <v>60</v>
      </c>
      <c r="E1087" s="9">
        <v>598</v>
      </c>
      <c r="F1087" s="9" t="s">
        <v>8</v>
      </c>
      <c r="G1087" s="6">
        <v>40428</v>
      </c>
      <c r="H1087" s="9" t="s">
        <v>3008</v>
      </c>
      <c r="I1087" s="9" t="s">
        <v>16</v>
      </c>
      <c r="J1087" s="6">
        <v>42484.637716550926</v>
      </c>
      <c r="K1087" s="6">
        <v>42484.637716550926</v>
      </c>
      <c r="L1087" s="40">
        <v>2136</v>
      </c>
      <c r="M1087" s="41"/>
      <c r="N1087" s="42"/>
      <c r="O1087" s="1"/>
      <c r="P1087" s="1"/>
      <c r="Q1087" s="1"/>
      <c r="R1087" s="1"/>
      <c r="S1087" s="1"/>
      <c r="T1087" s="102"/>
      <c r="U1087" s="103"/>
      <c r="V1087" s="103"/>
      <c r="W1087" s="103"/>
      <c r="X1087" s="103"/>
      <c r="Y1087" s="6">
        <v>42484.690489583336</v>
      </c>
      <c r="Z1087" s="9" t="s">
        <v>3814</v>
      </c>
      <c r="AA1087" s="6"/>
    </row>
    <row r="1088" spans="1:27" s="9" customFormat="1" x14ac:dyDescent="0.3">
      <c r="A1088" s="8">
        <v>1087</v>
      </c>
      <c r="B1088" s="9">
        <v>201301900</v>
      </c>
      <c r="C1088" s="9" t="s">
        <v>3815</v>
      </c>
      <c r="D1088" s="9" t="s">
        <v>3816</v>
      </c>
      <c r="E1088" s="9">
        <v>90</v>
      </c>
      <c r="F1088" s="9" t="s">
        <v>89</v>
      </c>
      <c r="G1088" s="6">
        <v>40057</v>
      </c>
      <c r="H1088" s="9" t="s">
        <v>3010</v>
      </c>
      <c r="I1088" s="9" t="s">
        <v>10</v>
      </c>
      <c r="J1088" s="6">
        <v>42694.704543946762</v>
      </c>
      <c r="K1088" s="6">
        <v>42694.704543946762</v>
      </c>
      <c r="L1088" s="40">
        <v>2222</v>
      </c>
      <c r="M1088" s="41"/>
      <c r="N1088" s="42"/>
      <c r="O1088" s="1"/>
      <c r="P1088" s="1"/>
      <c r="Q1088" s="1"/>
      <c r="R1088" s="1"/>
      <c r="S1088" s="1"/>
      <c r="T1088" s="102"/>
      <c r="U1088" s="103"/>
      <c r="V1088" s="103"/>
      <c r="W1088" s="103"/>
      <c r="X1088" s="103"/>
      <c r="Y1088" s="6">
        <v>42694.68457484954</v>
      </c>
      <c r="Z1088" s="9" t="s">
        <v>3817</v>
      </c>
      <c r="AA1088" s="6"/>
    </row>
    <row r="1089" spans="1:27" s="9" customFormat="1" x14ac:dyDescent="0.3">
      <c r="A1089" s="8">
        <v>1088</v>
      </c>
      <c r="B1089" s="9">
        <v>201301907</v>
      </c>
      <c r="C1089" s="9" t="s">
        <v>3818</v>
      </c>
      <c r="D1089" s="9" t="s">
        <v>1648</v>
      </c>
      <c r="E1089" s="9">
        <v>598</v>
      </c>
      <c r="F1089" s="9" t="s">
        <v>8</v>
      </c>
      <c r="G1089" s="6">
        <v>37510</v>
      </c>
      <c r="H1089" s="9" t="s">
        <v>3010</v>
      </c>
      <c r="I1089" s="9" t="s">
        <v>10</v>
      </c>
      <c r="J1089" s="6">
        <v>42527.936605324074</v>
      </c>
      <c r="K1089" s="6">
        <v>42527.936605324074</v>
      </c>
      <c r="L1089" s="40">
        <v>2116</v>
      </c>
      <c r="M1089" s="41"/>
      <c r="N1089" s="42"/>
      <c r="O1089" s="1"/>
      <c r="P1089" s="1"/>
      <c r="Q1089" s="1"/>
      <c r="R1089" s="1"/>
      <c r="S1089" s="1"/>
      <c r="T1089" s="102"/>
      <c r="U1089" s="103"/>
      <c r="V1089" s="103"/>
      <c r="W1089" s="103"/>
      <c r="X1089" s="103"/>
      <c r="Y1089" s="6">
        <v>42527.779492164351</v>
      </c>
      <c r="Z1089" s="9" t="s">
        <v>3819</v>
      </c>
      <c r="AA1089" s="6"/>
    </row>
    <row r="1090" spans="1:27" s="9" customFormat="1" x14ac:dyDescent="0.3">
      <c r="A1090" s="8">
        <v>1089</v>
      </c>
      <c r="B1090" s="9">
        <v>201302057</v>
      </c>
      <c r="C1090" s="9" t="s">
        <v>3820</v>
      </c>
      <c r="D1090" s="9" t="s">
        <v>3821</v>
      </c>
      <c r="E1090" s="9">
        <v>130</v>
      </c>
      <c r="F1090" s="9" t="s">
        <v>36</v>
      </c>
      <c r="G1090" s="6">
        <v>41247</v>
      </c>
      <c r="H1090" s="9" t="s">
        <v>3010</v>
      </c>
      <c r="I1090" s="9" t="s">
        <v>10</v>
      </c>
      <c r="J1090" s="6">
        <v>42438.644750659725</v>
      </c>
      <c r="K1090" s="6">
        <v>42438.644750659725</v>
      </c>
      <c r="L1090" s="40">
        <v>2206</v>
      </c>
      <c r="M1090" s="41"/>
      <c r="N1090" s="42"/>
      <c r="O1090" s="1"/>
      <c r="P1090" s="1"/>
      <c r="Q1090" s="1"/>
      <c r="R1090" s="1"/>
      <c r="S1090" s="1"/>
      <c r="T1090" s="102"/>
      <c r="U1090" s="103"/>
      <c r="V1090" s="103"/>
      <c r="W1090" s="103"/>
      <c r="X1090" s="103"/>
      <c r="Y1090" s="6">
        <v>42438.644750659725</v>
      </c>
      <c r="Z1090" s="9" t="s">
        <v>3822</v>
      </c>
      <c r="AA1090" s="6"/>
    </row>
    <row r="1091" spans="1:27" s="9" customFormat="1" x14ac:dyDescent="0.3">
      <c r="A1091" s="8">
        <v>1090</v>
      </c>
      <c r="B1091" s="9">
        <v>201302064</v>
      </c>
      <c r="C1091" s="9" t="s">
        <v>3823</v>
      </c>
      <c r="D1091" s="9" t="s">
        <v>3701</v>
      </c>
      <c r="E1091" s="9">
        <v>304</v>
      </c>
      <c r="F1091" s="9" t="s">
        <v>126</v>
      </c>
      <c r="G1091" s="6">
        <v>40810</v>
      </c>
      <c r="H1091" s="9" t="s">
        <v>3010</v>
      </c>
      <c r="I1091" s="9" t="s">
        <v>10</v>
      </c>
      <c r="J1091" s="6">
        <v>42724.420427164354</v>
      </c>
      <c r="K1091" s="6">
        <v>42724.420427164354</v>
      </c>
      <c r="L1091" s="40">
        <v>2213</v>
      </c>
      <c r="M1091" s="41"/>
      <c r="N1091" s="42"/>
      <c r="O1091" s="1"/>
      <c r="P1091" s="1"/>
      <c r="Q1091" s="1"/>
      <c r="R1091" s="1"/>
      <c r="S1091" s="1"/>
      <c r="T1091" s="102"/>
      <c r="U1091" s="103"/>
      <c r="V1091" s="103"/>
      <c r="W1091" s="103"/>
      <c r="X1091" s="103"/>
      <c r="Y1091" s="6">
        <v>42724.420427164354</v>
      </c>
      <c r="Z1091" s="9" t="s">
        <v>3824</v>
      </c>
      <c r="AA1091" s="6"/>
    </row>
    <row r="1092" spans="1:27" s="9" customFormat="1" x14ac:dyDescent="0.3">
      <c r="A1092" s="8">
        <v>1091</v>
      </c>
      <c r="B1092" s="9">
        <v>201302093</v>
      </c>
      <c r="C1092" s="9" t="s">
        <v>3825</v>
      </c>
      <c r="D1092" s="9" t="s">
        <v>3826</v>
      </c>
      <c r="E1092" s="9">
        <v>126</v>
      </c>
      <c r="F1092" s="9" t="s">
        <v>64</v>
      </c>
      <c r="G1092" s="6">
        <v>37892</v>
      </c>
      <c r="H1092" s="9" t="s">
        <v>3008</v>
      </c>
      <c r="I1092" s="9" t="s">
        <v>16</v>
      </c>
      <c r="J1092" s="6">
        <v>42396.470442442129</v>
      </c>
      <c r="K1092" s="6">
        <v>42396.470442442129</v>
      </c>
      <c r="L1092" s="40">
        <v>2092</v>
      </c>
      <c r="M1092" s="41"/>
      <c r="N1092" s="42"/>
      <c r="O1092" s="1"/>
      <c r="P1092" s="1"/>
      <c r="Q1092" s="1"/>
      <c r="R1092" s="1"/>
      <c r="S1092" s="1"/>
      <c r="T1092" s="102"/>
      <c r="U1092" s="103"/>
      <c r="V1092" s="103"/>
      <c r="W1092" s="103"/>
      <c r="X1092" s="103"/>
      <c r="Y1092" s="6">
        <v>42396.463126504626</v>
      </c>
      <c r="Z1092" s="9" t="s">
        <v>3827</v>
      </c>
      <c r="AA1092" s="6"/>
    </row>
    <row r="1093" spans="1:27" s="9" customFormat="1" x14ac:dyDescent="0.3">
      <c r="A1093" s="8">
        <v>1092</v>
      </c>
      <c r="B1093" s="9">
        <v>201302172</v>
      </c>
      <c r="C1093" s="9" t="s">
        <v>3828</v>
      </c>
      <c r="D1093" s="9" t="s">
        <v>3275</v>
      </c>
      <c r="E1093" s="9">
        <v>107</v>
      </c>
      <c r="F1093" s="9" t="s">
        <v>44</v>
      </c>
      <c r="G1093" s="6">
        <v>37742</v>
      </c>
      <c r="H1093" s="9" t="s">
        <v>3010</v>
      </c>
      <c r="I1093" s="9" t="s">
        <v>10</v>
      </c>
      <c r="J1093" s="6">
        <v>42571.831030555557</v>
      </c>
      <c r="K1093" s="6">
        <v>42571.831030555557</v>
      </c>
      <c r="L1093" s="40">
        <v>2001</v>
      </c>
      <c r="M1093" s="41"/>
      <c r="N1093" s="42" t="s">
        <v>3829</v>
      </c>
      <c r="O1093" s="1">
        <v>16</v>
      </c>
      <c r="P1093" s="1"/>
      <c r="Q1093" s="1"/>
      <c r="R1093" s="1"/>
      <c r="S1093" s="1"/>
      <c r="T1093" s="111">
        <v>1601</v>
      </c>
      <c r="U1093" s="103"/>
      <c r="V1093" s="103"/>
      <c r="W1093" s="103"/>
      <c r="X1093" s="103"/>
      <c r="Y1093" s="6">
        <v>42571.832272916668</v>
      </c>
      <c r="Z1093" s="9" t="s">
        <v>3830</v>
      </c>
      <c r="AA1093" s="6"/>
    </row>
    <row r="1094" spans="1:27" s="9" customFormat="1" x14ac:dyDescent="0.3">
      <c r="A1094" s="8">
        <v>1093</v>
      </c>
      <c r="B1094" s="9">
        <v>201302179</v>
      </c>
      <c r="C1094" s="9" t="s">
        <v>3831</v>
      </c>
      <c r="D1094" s="9" t="s">
        <v>137</v>
      </c>
      <c r="E1094" s="9">
        <v>304</v>
      </c>
      <c r="F1094" s="9" t="s">
        <v>126</v>
      </c>
      <c r="G1094" s="6">
        <v>41272</v>
      </c>
      <c r="H1094" s="9" t="s">
        <v>3010</v>
      </c>
      <c r="I1094" s="9" t="s">
        <v>10</v>
      </c>
      <c r="J1094" s="6">
        <v>42524.526106215279</v>
      </c>
      <c r="K1094" s="6">
        <v>42524.526106215279</v>
      </c>
      <c r="L1094" s="40">
        <v>2092</v>
      </c>
      <c r="M1094" s="41"/>
      <c r="N1094" s="42"/>
      <c r="O1094" s="1"/>
      <c r="P1094" s="1"/>
      <c r="Q1094" s="1"/>
      <c r="R1094" s="1"/>
      <c r="S1094" s="1"/>
      <c r="T1094" s="102"/>
      <c r="U1094" s="103"/>
      <c r="V1094" s="103"/>
      <c r="W1094" s="103"/>
      <c r="X1094" s="103"/>
      <c r="Y1094" s="6">
        <v>42524.526865590276</v>
      </c>
      <c r="Z1094" s="9" t="s">
        <v>3832</v>
      </c>
      <c r="AA1094" s="6"/>
    </row>
    <row r="1095" spans="1:27" s="9" customFormat="1" x14ac:dyDescent="0.3">
      <c r="A1095" s="8">
        <v>1094</v>
      </c>
      <c r="B1095" s="9">
        <v>201302261</v>
      </c>
      <c r="C1095" s="9" t="s">
        <v>3833</v>
      </c>
      <c r="D1095" s="9" t="s">
        <v>514</v>
      </c>
      <c r="E1095" s="9">
        <v>90</v>
      </c>
      <c r="F1095" s="9" t="s">
        <v>89</v>
      </c>
      <c r="G1095" s="6">
        <v>41233</v>
      </c>
      <c r="H1095" s="9" t="s">
        <v>3016</v>
      </c>
      <c r="I1095" s="9" t="s">
        <v>53</v>
      </c>
      <c r="J1095" s="6">
        <v>42651.498607488429</v>
      </c>
      <c r="K1095" s="6">
        <v>42651.498607488429</v>
      </c>
      <c r="L1095" s="40">
        <v>2181</v>
      </c>
      <c r="M1095" s="41"/>
      <c r="N1095" s="42"/>
      <c r="O1095" s="1"/>
      <c r="P1095" s="1"/>
      <c r="Q1095" s="1"/>
      <c r="R1095" s="1"/>
      <c r="S1095" s="1"/>
      <c r="T1095" s="102"/>
      <c r="U1095" s="103"/>
      <c r="V1095" s="103"/>
      <c r="W1095" s="103"/>
      <c r="X1095" s="103"/>
      <c r="Y1095" s="6">
        <v>42651.43582619213</v>
      </c>
      <c r="Z1095" s="9" t="s">
        <v>3834</v>
      </c>
      <c r="AA1095" s="6"/>
    </row>
    <row r="1096" spans="1:27" s="9" customFormat="1" x14ac:dyDescent="0.3">
      <c r="A1096" s="8">
        <v>1095</v>
      </c>
      <c r="B1096" s="9">
        <v>201302304</v>
      </c>
      <c r="C1096" s="9" t="s">
        <v>3155</v>
      </c>
      <c r="D1096" s="9" t="s">
        <v>3835</v>
      </c>
      <c r="E1096" s="9">
        <v>90</v>
      </c>
      <c r="F1096" s="9" t="s">
        <v>89</v>
      </c>
      <c r="G1096" s="6">
        <v>39990</v>
      </c>
      <c r="H1096" s="9" t="s">
        <v>3010</v>
      </c>
      <c r="I1096" s="9" t="s">
        <v>10</v>
      </c>
      <c r="J1096" s="6">
        <v>42400.511855590281</v>
      </c>
      <c r="K1096" s="6">
        <v>42400.511855590281</v>
      </c>
      <c r="L1096" s="40">
        <v>2071</v>
      </c>
      <c r="M1096" s="41">
        <v>2205</v>
      </c>
      <c r="N1096" s="42"/>
      <c r="O1096" s="1"/>
      <c r="P1096" s="1"/>
      <c r="Q1096" s="1"/>
      <c r="R1096" s="1"/>
      <c r="S1096" s="1"/>
      <c r="T1096" s="102"/>
      <c r="U1096" s="103"/>
      <c r="V1096" s="103"/>
      <c r="W1096" s="103"/>
      <c r="X1096" s="103"/>
      <c r="Y1096" s="6">
        <v>42400.505441400463</v>
      </c>
      <c r="Z1096" s="9" t="s">
        <v>3836</v>
      </c>
      <c r="AA1096" s="6"/>
    </row>
    <row r="1097" spans="1:27" s="9" customFormat="1" x14ac:dyDescent="0.3">
      <c r="A1097" s="8">
        <v>1096</v>
      </c>
      <c r="B1097" s="9">
        <v>201302330</v>
      </c>
      <c r="C1097" s="9" t="s">
        <v>3837</v>
      </c>
      <c r="D1097" s="9" t="s">
        <v>3838</v>
      </c>
      <c r="E1097" s="9">
        <v>131</v>
      </c>
      <c r="F1097" s="9" t="s">
        <v>24</v>
      </c>
      <c r="G1097" s="6">
        <v>37917</v>
      </c>
      <c r="H1097" s="9" t="s">
        <v>3010</v>
      </c>
      <c r="I1097" s="9" t="s">
        <v>10</v>
      </c>
      <c r="J1097" s="6">
        <v>42444.517673298615</v>
      </c>
      <c r="K1097" s="6">
        <v>42444.517673298615</v>
      </c>
      <c r="L1097" s="40">
        <v>2039</v>
      </c>
      <c r="M1097" s="41"/>
      <c r="N1097" s="42" t="s">
        <v>3839</v>
      </c>
      <c r="O1097" s="1">
        <v>5</v>
      </c>
      <c r="P1097" s="1"/>
      <c r="Q1097" s="1"/>
      <c r="R1097" s="1"/>
      <c r="S1097" s="1"/>
      <c r="T1097" s="102">
        <v>5</v>
      </c>
      <c r="U1097" s="103"/>
      <c r="V1097" s="103"/>
      <c r="W1097" s="103"/>
      <c r="X1097" s="103"/>
      <c r="Y1097" s="6">
        <v>42444.553137997682</v>
      </c>
      <c r="Z1097" s="9" t="s">
        <v>3840</v>
      </c>
      <c r="AA1097" s="6"/>
    </row>
    <row r="1098" spans="1:27" s="9" customFormat="1" x14ac:dyDescent="0.3">
      <c r="A1098" s="8">
        <v>1097</v>
      </c>
      <c r="B1098" s="9">
        <v>201302381</v>
      </c>
      <c r="C1098" s="9" t="s">
        <v>3330</v>
      </c>
      <c r="D1098" s="9" t="s">
        <v>489</v>
      </c>
      <c r="E1098" s="9">
        <v>128</v>
      </c>
      <c r="F1098" s="9" t="s">
        <v>242</v>
      </c>
      <c r="G1098" s="6">
        <v>41487</v>
      </c>
      <c r="H1098" s="9" t="s">
        <v>3010</v>
      </c>
      <c r="I1098" s="9" t="s">
        <v>10</v>
      </c>
      <c r="J1098" s="6">
        <v>42597.608080208331</v>
      </c>
      <c r="K1098" s="6">
        <v>42597.608080208331</v>
      </c>
      <c r="L1098" s="40" t="s">
        <v>3808</v>
      </c>
      <c r="M1098" s="41"/>
      <c r="N1098" s="42"/>
      <c r="O1098" s="1"/>
      <c r="P1098" s="1"/>
      <c r="Q1098" s="1"/>
      <c r="R1098" s="1"/>
      <c r="S1098" s="1"/>
      <c r="T1098" s="102"/>
      <c r="U1098" s="103"/>
      <c r="V1098" s="103"/>
      <c r="W1098" s="103"/>
      <c r="X1098" s="103"/>
      <c r="Y1098" s="6">
        <v>42597.653251770833</v>
      </c>
      <c r="Z1098" s="9" t="s">
        <v>3841</v>
      </c>
      <c r="AA1098" s="6"/>
    </row>
    <row r="1099" spans="1:27" s="9" customFormat="1" x14ac:dyDescent="0.3">
      <c r="A1099" s="8">
        <v>1098</v>
      </c>
      <c r="B1099" s="9">
        <v>201302436</v>
      </c>
      <c r="C1099" s="9" t="s">
        <v>3842</v>
      </c>
      <c r="D1099" s="9" t="s">
        <v>3843</v>
      </c>
      <c r="E1099" s="9">
        <v>128</v>
      </c>
      <c r="F1099" s="9" t="s">
        <v>242</v>
      </c>
      <c r="G1099" s="6">
        <v>36836</v>
      </c>
      <c r="H1099" s="9" t="s">
        <v>3008</v>
      </c>
      <c r="I1099" s="9" t="s">
        <v>16</v>
      </c>
      <c r="J1099" s="6">
        <v>42675.47605795139</v>
      </c>
      <c r="K1099" s="6">
        <v>42675.47605795139</v>
      </c>
      <c r="L1099" s="40">
        <v>2031</v>
      </c>
      <c r="M1099" s="41"/>
      <c r="N1099" s="42"/>
      <c r="O1099" s="1"/>
      <c r="P1099" s="1"/>
      <c r="Q1099" s="1"/>
      <c r="R1099" s="1"/>
      <c r="S1099" s="1"/>
      <c r="T1099" s="102"/>
      <c r="U1099" s="103"/>
      <c r="V1099" s="103"/>
      <c r="W1099" s="103"/>
      <c r="X1099" s="103"/>
      <c r="Y1099" s="6">
        <v>42675.339671724534</v>
      </c>
      <c r="Z1099" s="9" t="s">
        <v>3844</v>
      </c>
      <c r="AA1099" s="6"/>
    </row>
    <row r="1100" spans="1:27" s="9" customFormat="1" x14ac:dyDescent="0.3">
      <c r="A1100" s="8">
        <v>1099</v>
      </c>
      <c r="B1100" s="9">
        <v>201302442</v>
      </c>
      <c r="C1100" s="9" t="s">
        <v>3845</v>
      </c>
      <c r="D1100" s="9" t="s">
        <v>2308</v>
      </c>
      <c r="E1100" s="9">
        <v>125</v>
      </c>
      <c r="F1100" s="9" t="s">
        <v>618</v>
      </c>
      <c r="G1100" s="6">
        <v>38296</v>
      </c>
      <c r="H1100" s="9" t="s">
        <v>3010</v>
      </c>
      <c r="I1100" s="9" t="s">
        <v>10</v>
      </c>
      <c r="J1100" s="6">
        <v>42520.464842361114</v>
      </c>
      <c r="K1100" s="6">
        <v>42520.464842361114</v>
      </c>
      <c r="L1100" s="40">
        <v>2158</v>
      </c>
      <c r="M1100" s="41"/>
      <c r="N1100" s="42"/>
      <c r="O1100" s="1"/>
      <c r="P1100" s="1"/>
      <c r="Q1100" s="1"/>
      <c r="R1100" s="1"/>
      <c r="S1100" s="1"/>
      <c r="T1100" s="102"/>
      <c r="U1100" s="103"/>
      <c r="V1100" s="103"/>
      <c r="W1100" s="103"/>
      <c r="X1100" s="103"/>
      <c r="Y1100" s="6">
        <v>42520.454723263887</v>
      </c>
      <c r="Z1100" s="9" t="s">
        <v>3846</v>
      </c>
      <c r="AA1100" s="6"/>
    </row>
    <row r="1101" spans="1:27" s="9" customFormat="1" x14ac:dyDescent="0.3">
      <c r="A1101" s="8">
        <v>1100</v>
      </c>
      <c r="B1101" s="9">
        <v>201302472</v>
      </c>
      <c r="C1101" s="9" t="s">
        <v>3847</v>
      </c>
      <c r="D1101" s="9" t="s">
        <v>901</v>
      </c>
      <c r="E1101" s="9">
        <v>598</v>
      </c>
      <c r="F1101" s="9" t="s">
        <v>8</v>
      </c>
      <c r="G1101" s="6">
        <v>41510</v>
      </c>
      <c r="H1101" s="9" t="s">
        <v>3008</v>
      </c>
      <c r="I1101" s="9" t="s">
        <v>16</v>
      </c>
      <c r="J1101" s="6">
        <v>42701.801296840276</v>
      </c>
      <c r="K1101" s="6">
        <v>42701.801296840276</v>
      </c>
      <c r="L1101" s="40">
        <v>2279</v>
      </c>
      <c r="M1101" s="41"/>
      <c r="N1101" s="42"/>
      <c r="O1101" s="1"/>
      <c r="P1101" s="1"/>
      <c r="Q1101" s="1"/>
      <c r="R1101" s="1"/>
      <c r="S1101" s="1"/>
      <c r="T1101" s="102"/>
      <c r="U1101" s="103"/>
      <c r="V1101" s="103"/>
      <c r="W1101" s="103"/>
      <c r="X1101" s="103"/>
      <c r="Y1101" s="6">
        <v>42701.801231712961</v>
      </c>
      <c r="Z1101" s="9" t="s">
        <v>3848</v>
      </c>
      <c r="AA1101" s="6"/>
    </row>
    <row r="1102" spans="1:27" s="9" customFormat="1" x14ac:dyDescent="0.3">
      <c r="A1102" s="8">
        <v>1101</v>
      </c>
      <c r="B1102" s="9">
        <v>201302482</v>
      </c>
      <c r="C1102" s="9" t="s">
        <v>3386</v>
      </c>
      <c r="D1102" s="9" t="s">
        <v>3849</v>
      </c>
      <c r="E1102" s="9">
        <v>538</v>
      </c>
      <c r="F1102" s="9" t="s">
        <v>105</v>
      </c>
      <c r="G1102" s="6">
        <v>41456</v>
      </c>
      <c r="H1102" s="9" t="s">
        <v>3008</v>
      </c>
      <c r="I1102" s="9" t="s">
        <v>16</v>
      </c>
      <c r="J1102" s="6">
        <v>42370.677326006946</v>
      </c>
      <c r="K1102" s="6">
        <v>42370.677326006946</v>
      </c>
      <c r="L1102" s="40">
        <v>2267</v>
      </c>
      <c r="M1102" s="41"/>
      <c r="N1102" s="42"/>
      <c r="O1102" s="1"/>
      <c r="P1102" s="1"/>
      <c r="Q1102" s="1"/>
      <c r="R1102" s="1"/>
      <c r="S1102" s="1"/>
      <c r="T1102" s="102"/>
      <c r="U1102" s="103"/>
      <c r="V1102" s="103"/>
      <c r="W1102" s="103"/>
      <c r="X1102" s="103"/>
      <c r="Y1102" s="6">
        <v>42370.661302002314</v>
      </c>
      <c r="Z1102" s="9" t="s">
        <v>3850</v>
      </c>
      <c r="AA1102" s="6"/>
    </row>
    <row r="1103" spans="1:27" s="9" customFormat="1" x14ac:dyDescent="0.3">
      <c r="A1103" s="8">
        <v>1102</v>
      </c>
      <c r="B1103" s="9">
        <v>201302488</v>
      </c>
      <c r="C1103" s="9" t="s">
        <v>3851</v>
      </c>
      <c r="D1103" s="9" t="s">
        <v>3852</v>
      </c>
      <c r="E1103" s="9">
        <v>598</v>
      </c>
      <c r="F1103" s="9" t="s">
        <v>8</v>
      </c>
      <c r="G1103" s="6">
        <v>41436</v>
      </c>
      <c r="H1103" s="9" t="s">
        <v>3016</v>
      </c>
      <c r="I1103" s="9" t="s">
        <v>53</v>
      </c>
      <c r="J1103" s="6">
        <v>42521.662703206021</v>
      </c>
      <c r="K1103" s="6">
        <v>42521.662703206021</v>
      </c>
      <c r="L1103" s="40">
        <v>2073</v>
      </c>
      <c r="M1103" s="41"/>
      <c r="N1103" s="42"/>
      <c r="O1103" s="1"/>
      <c r="P1103" s="1"/>
      <c r="Q1103" s="1"/>
      <c r="R1103" s="1"/>
      <c r="S1103" s="1"/>
      <c r="T1103" s="102"/>
      <c r="U1103" s="103"/>
      <c r="V1103" s="103"/>
      <c r="W1103" s="103"/>
      <c r="X1103" s="103"/>
      <c r="Y1103" s="6">
        <v>42521.636534490739</v>
      </c>
      <c r="Z1103" s="9" t="s">
        <v>3853</v>
      </c>
      <c r="AA1103" s="6"/>
    </row>
    <row r="1104" spans="1:27" s="9" customFormat="1" x14ac:dyDescent="0.3">
      <c r="A1104" s="8">
        <v>1103</v>
      </c>
      <c r="B1104" s="9">
        <v>201302497</v>
      </c>
      <c r="C1104" s="9" t="s">
        <v>3854</v>
      </c>
      <c r="D1104" s="9" t="s">
        <v>1007</v>
      </c>
      <c r="E1104" s="9">
        <v>125</v>
      </c>
      <c r="F1104" s="9" t="s">
        <v>618</v>
      </c>
      <c r="G1104" s="6">
        <v>41497</v>
      </c>
      <c r="H1104" s="9" t="s">
        <v>3008</v>
      </c>
      <c r="I1104" s="9" t="s">
        <v>16</v>
      </c>
      <c r="J1104" s="6">
        <v>42598.857737847226</v>
      </c>
      <c r="K1104" s="6">
        <v>42598.857737847226</v>
      </c>
      <c r="L1104" s="40">
        <v>2071</v>
      </c>
      <c r="M1104" s="41"/>
      <c r="N1104" s="42" t="s">
        <v>3855</v>
      </c>
      <c r="O1104" s="1">
        <v>1</v>
      </c>
      <c r="P1104" s="1"/>
      <c r="Q1104" s="1"/>
      <c r="R1104" s="1"/>
      <c r="S1104" s="1"/>
      <c r="T1104" s="102">
        <v>1</v>
      </c>
      <c r="U1104" s="103"/>
      <c r="V1104" s="103"/>
      <c r="W1104" s="103"/>
      <c r="X1104" s="103"/>
      <c r="Y1104" s="6">
        <v>42598.836567858794</v>
      </c>
      <c r="Z1104" s="9" t="s">
        <v>3856</v>
      </c>
      <c r="AA1104" s="6"/>
    </row>
    <row r="1105" spans="1:27" s="9" customFormat="1" x14ac:dyDescent="0.3">
      <c r="A1105" s="8">
        <v>1104</v>
      </c>
      <c r="B1105" s="9">
        <v>201302563</v>
      </c>
      <c r="C1105" s="9" t="s">
        <v>3857</v>
      </c>
      <c r="D1105" s="9" t="s">
        <v>3047</v>
      </c>
      <c r="E1105" s="9">
        <v>123</v>
      </c>
      <c r="F1105" s="9" t="s">
        <v>28</v>
      </c>
      <c r="G1105" s="6">
        <v>39043</v>
      </c>
      <c r="H1105" s="9" t="s">
        <v>3016</v>
      </c>
      <c r="I1105" s="9" t="s">
        <v>53</v>
      </c>
      <c r="J1105" s="6">
        <v>42596.873880127314</v>
      </c>
      <c r="K1105" s="6">
        <v>42596.873880127314</v>
      </c>
      <c r="L1105" s="40">
        <v>2126</v>
      </c>
      <c r="M1105" s="41"/>
      <c r="N1105" s="42"/>
      <c r="O1105" s="1"/>
      <c r="P1105" s="1"/>
      <c r="Q1105" s="1"/>
      <c r="R1105" s="1"/>
      <c r="S1105" s="1"/>
      <c r="T1105" s="102"/>
      <c r="U1105" s="103"/>
      <c r="V1105" s="103"/>
      <c r="W1105" s="103"/>
      <c r="X1105" s="103"/>
      <c r="Y1105" s="6">
        <v>42596.71512739583</v>
      </c>
      <c r="Z1105" s="9" t="s">
        <v>3858</v>
      </c>
      <c r="AA1105" s="6"/>
    </row>
    <row r="1106" spans="1:27" s="9" customFormat="1" x14ac:dyDescent="0.3">
      <c r="A1106" s="8">
        <v>1105</v>
      </c>
      <c r="B1106" s="9">
        <v>201302583</v>
      </c>
      <c r="C1106" s="9" t="s">
        <v>3859</v>
      </c>
      <c r="D1106" s="9" t="s">
        <v>3860</v>
      </c>
      <c r="E1106" s="9">
        <v>125</v>
      </c>
      <c r="F1106" s="9" t="s">
        <v>618</v>
      </c>
      <c r="G1106" s="6">
        <v>40871</v>
      </c>
      <c r="H1106" s="9" t="s">
        <v>3005</v>
      </c>
      <c r="I1106" s="9" t="s">
        <v>4</v>
      </c>
      <c r="J1106" s="6">
        <v>42600.479158252318</v>
      </c>
      <c r="K1106" s="6">
        <v>42600.479158252318</v>
      </c>
      <c r="L1106" s="40">
        <v>2092</v>
      </c>
      <c r="M1106" s="41"/>
      <c r="N1106" s="42"/>
      <c r="O1106" s="1"/>
      <c r="P1106" s="1"/>
      <c r="Q1106" s="1"/>
      <c r="R1106" s="1"/>
      <c r="S1106" s="1"/>
      <c r="T1106" s="102"/>
      <c r="U1106" s="103"/>
      <c r="V1106" s="103"/>
      <c r="W1106" s="103"/>
      <c r="X1106" s="103"/>
      <c r="Y1106" s="6">
        <v>42600.663503900461</v>
      </c>
      <c r="Z1106" s="9" t="s">
        <v>3861</v>
      </c>
      <c r="AA1106" s="6"/>
    </row>
    <row r="1107" spans="1:27" s="9" customFormat="1" x14ac:dyDescent="0.3">
      <c r="A1107" s="8">
        <v>1106</v>
      </c>
      <c r="B1107" s="9">
        <v>201302617</v>
      </c>
      <c r="C1107" s="9" t="s">
        <v>3541</v>
      </c>
      <c r="D1107" s="9" t="s">
        <v>3862</v>
      </c>
      <c r="E1107" s="9">
        <v>598</v>
      </c>
      <c r="F1107" s="9" t="s">
        <v>8</v>
      </c>
      <c r="G1107" s="6">
        <v>41391</v>
      </c>
      <c r="H1107" s="9" t="s">
        <v>3010</v>
      </c>
      <c r="I1107" s="9" t="s">
        <v>10</v>
      </c>
      <c r="J1107" s="6">
        <v>42486.840253125003</v>
      </c>
      <c r="K1107" s="6">
        <v>42486.840253125003</v>
      </c>
      <c r="L1107" s="40">
        <v>2091</v>
      </c>
      <c r="M1107" s="41"/>
      <c r="N1107" s="42"/>
      <c r="O1107" s="1"/>
      <c r="P1107" s="1"/>
      <c r="Q1107" s="1"/>
      <c r="R1107" s="1"/>
      <c r="S1107" s="1"/>
      <c r="T1107" s="102"/>
      <c r="U1107" s="103"/>
      <c r="V1107" s="103"/>
      <c r="W1107" s="103"/>
      <c r="X1107" s="103"/>
      <c r="Y1107" s="6">
        <v>42486.802261770834</v>
      </c>
      <c r="Z1107" s="9" t="s">
        <v>3863</v>
      </c>
      <c r="AA1107" s="6"/>
    </row>
    <row r="1108" spans="1:27" s="9" customFormat="1" x14ac:dyDescent="0.3">
      <c r="A1108" s="8">
        <v>1107</v>
      </c>
      <c r="B1108" s="9">
        <v>201302624</v>
      </c>
      <c r="C1108" s="9" t="s">
        <v>3864</v>
      </c>
      <c r="D1108" s="9" t="s">
        <v>3865</v>
      </c>
      <c r="E1108" s="9">
        <v>499</v>
      </c>
      <c r="F1108" s="9" t="s">
        <v>40</v>
      </c>
      <c r="G1108" s="6">
        <v>37301</v>
      </c>
      <c r="H1108" s="9" t="s">
        <v>3010</v>
      </c>
      <c r="I1108" s="9" t="s">
        <v>10</v>
      </c>
      <c r="J1108" s="6">
        <v>42452.716192129628</v>
      </c>
      <c r="K1108" s="6">
        <v>42452.716192129628</v>
      </c>
      <c r="L1108" s="40">
        <v>2130</v>
      </c>
      <c r="M1108" s="41"/>
      <c r="N1108" s="42"/>
      <c r="O1108" s="1"/>
      <c r="P1108" s="1"/>
      <c r="Q1108" s="1"/>
      <c r="R1108" s="1"/>
      <c r="S1108" s="1"/>
      <c r="T1108" s="102"/>
      <c r="U1108" s="103"/>
      <c r="V1108" s="103"/>
      <c r="W1108" s="103"/>
      <c r="X1108" s="103"/>
      <c r="Y1108" s="6">
        <v>42452.695478703703</v>
      </c>
      <c r="Z1108" s="9" t="s">
        <v>3866</v>
      </c>
      <c r="AA1108" s="6"/>
    </row>
    <row r="1109" spans="1:27" s="9" customFormat="1" x14ac:dyDescent="0.3">
      <c r="A1109" s="8">
        <v>1108</v>
      </c>
      <c r="B1109" s="9">
        <v>201302638</v>
      </c>
      <c r="C1109" s="9" t="s">
        <v>3867</v>
      </c>
      <c r="D1109" s="9" t="s">
        <v>3868</v>
      </c>
      <c r="E1109" s="9">
        <v>598</v>
      </c>
      <c r="F1109" s="9" t="s">
        <v>8</v>
      </c>
      <c r="G1109" s="6">
        <v>41485</v>
      </c>
      <c r="H1109" s="9" t="s">
        <v>3016</v>
      </c>
      <c r="I1109" s="9" t="s">
        <v>53</v>
      </c>
      <c r="J1109" s="6">
        <v>42723.508468831016</v>
      </c>
      <c r="K1109" s="6">
        <v>42723.508468831016</v>
      </c>
      <c r="L1109" s="40">
        <v>2032</v>
      </c>
      <c r="M1109" s="41"/>
      <c r="N1109" s="42"/>
      <c r="O1109" s="1"/>
      <c r="P1109" s="1"/>
      <c r="Q1109" s="1"/>
      <c r="R1109" s="1"/>
      <c r="S1109" s="1"/>
      <c r="T1109" s="102"/>
      <c r="U1109" s="103"/>
      <c r="V1109" s="103"/>
      <c r="W1109" s="103"/>
      <c r="X1109" s="103"/>
      <c r="Y1109" s="6">
        <v>42723.508468831016</v>
      </c>
      <c r="Z1109" s="9" t="s">
        <v>3869</v>
      </c>
      <c r="AA1109" s="6"/>
    </row>
    <row r="1110" spans="1:27" s="9" customFormat="1" x14ac:dyDescent="0.3">
      <c r="A1110" s="8">
        <v>1109</v>
      </c>
      <c r="B1110" s="9">
        <v>201302656</v>
      </c>
      <c r="C1110" s="9" t="s">
        <v>3870</v>
      </c>
      <c r="D1110" s="9" t="s">
        <v>3871</v>
      </c>
      <c r="E1110" s="9">
        <v>131</v>
      </c>
      <c r="F1110" s="9" t="s">
        <v>24</v>
      </c>
      <c r="G1110" s="6">
        <v>39054</v>
      </c>
      <c r="H1110" s="9" t="s">
        <v>3008</v>
      </c>
      <c r="I1110" s="9" t="s">
        <v>16</v>
      </c>
      <c r="J1110" s="6">
        <v>42508.854390127315</v>
      </c>
      <c r="K1110" s="6">
        <v>42508.854390127315</v>
      </c>
      <c r="L1110" s="40">
        <v>2224</v>
      </c>
      <c r="M1110" s="41"/>
      <c r="N1110" s="42"/>
      <c r="O1110" s="1"/>
      <c r="P1110" s="1"/>
      <c r="Q1110" s="1"/>
      <c r="R1110" s="1"/>
      <c r="S1110" s="1"/>
      <c r="T1110" s="102"/>
      <c r="U1110" s="103"/>
      <c r="V1110" s="103"/>
      <c r="W1110" s="103"/>
      <c r="X1110" s="103"/>
      <c r="Y1110" s="6">
        <v>42508.806537812503</v>
      </c>
      <c r="Z1110" s="9" t="s">
        <v>3872</v>
      </c>
      <c r="AA1110" s="6"/>
    </row>
    <row r="1111" spans="1:27" s="9" customFormat="1" x14ac:dyDescent="0.3">
      <c r="A1111" s="8">
        <v>1110</v>
      </c>
      <c r="B1111" s="9">
        <v>201302659</v>
      </c>
      <c r="C1111" s="9" t="s">
        <v>3873</v>
      </c>
      <c r="D1111" s="9" t="s">
        <v>857</v>
      </c>
      <c r="E1111" s="9">
        <v>125</v>
      </c>
      <c r="F1111" s="9" t="s">
        <v>618</v>
      </c>
      <c r="G1111" s="6">
        <v>39055</v>
      </c>
      <c r="H1111" s="9" t="s">
        <v>3010</v>
      </c>
      <c r="I1111" s="9" t="s">
        <v>10</v>
      </c>
      <c r="J1111" s="6">
        <v>42433.467994328705</v>
      </c>
      <c r="K1111" s="6">
        <v>42433.467994328705</v>
      </c>
      <c r="L1111" s="40">
        <v>2116</v>
      </c>
      <c r="M1111" s="41"/>
      <c r="N1111" s="42"/>
      <c r="O1111" s="1"/>
      <c r="P1111" s="1"/>
      <c r="Q1111" s="1"/>
      <c r="R1111" s="1"/>
      <c r="S1111" s="1"/>
      <c r="T1111" s="102"/>
      <c r="U1111" s="103"/>
      <c r="V1111" s="103"/>
      <c r="W1111" s="103"/>
      <c r="X1111" s="103"/>
      <c r="Y1111" s="6">
        <v>42433.478322997682</v>
      </c>
      <c r="Z1111" s="9" t="s">
        <v>3874</v>
      </c>
      <c r="AA1111" s="6"/>
    </row>
    <row r="1112" spans="1:27" s="9" customFormat="1" x14ac:dyDescent="0.3">
      <c r="A1112" s="8">
        <v>1111</v>
      </c>
      <c r="B1112" s="9">
        <v>201302672</v>
      </c>
      <c r="C1112" s="9" t="s">
        <v>3737</v>
      </c>
      <c r="D1112" s="9" t="s">
        <v>2716</v>
      </c>
      <c r="E1112" s="9">
        <v>599</v>
      </c>
      <c r="F1112" s="9" t="s">
        <v>40</v>
      </c>
      <c r="G1112" s="6">
        <v>41556</v>
      </c>
      <c r="H1112" s="9" t="s">
        <v>3008</v>
      </c>
      <c r="I1112" s="9" t="s">
        <v>16</v>
      </c>
      <c r="J1112" s="6">
        <v>42384.610978240744</v>
      </c>
      <c r="K1112" s="6">
        <v>42384.610978240744</v>
      </c>
      <c r="L1112" s="40" t="s">
        <v>3808</v>
      </c>
      <c r="M1112" s="41"/>
      <c r="N1112" s="42"/>
      <c r="O1112" s="1"/>
      <c r="P1112" s="1"/>
      <c r="Q1112" s="1"/>
      <c r="R1112" s="1"/>
      <c r="S1112" s="1"/>
      <c r="T1112" s="102"/>
      <c r="U1112" s="103"/>
      <c r="V1112" s="103"/>
      <c r="W1112" s="103"/>
      <c r="X1112" s="103"/>
      <c r="Y1112" s="6">
        <v>42384.624027627317</v>
      </c>
      <c r="Z1112" s="9" t="s">
        <v>3875</v>
      </c>
      <c r="AA1112" s="6"/>
    </row>
    <row r="1113" spans="1:27" s="9" customFormat="1" x14ac:dyDescent="0.3">
      <c r="A1113" s="8">
        <v>1112</v>
      </c>
      <c r="B1113" s="9">
        <v>201302674</v>
      </c>
      <c r="C1113" s="9" t="s">
        <v>3876</v>
      </c>
      <c r="D1113" s="9" t="s">
        <v>3877</v>
      </c>
      <c r="E1113" s="9">
        <v>123</v>
      </c>
      <c r="F1113" s="9" t="s">
        <v>28</v>
      </c>
      <c r="G1113" s="6">
        <v>41272</v>
      </c>
      <c r="H1113" s="9" t="s">
        <v>3010</v>
      </c>
      <c r="I1113" s="9" t="s">
        <v>10</v>
      </c>
      <c r="J1113" s="6">
        <v>42412.588874687499</v>
      </c>
      <c r="K1113" s="6">
        <v>42412.588874687499</v>
      </c>
      <c r="L1113" s="40">
        <v>2070</v>
      </c>
      <c r="M1113" s="41"/>
      <c r="N1113" s="42"/>
      <c r="O1113" s="1"/>
      <c r="P1113" s="1"/>
      <c r="Q1113" s="1"/>
      <c r="R1113" s="1"/>
      <c r="S1113" s="1"/>
      <c r="T1113" s="102"/>
      <c r="U1113" s="103"/>
      <c r="V1113" s="103"/>
      <c r="W1113" s="103"/>
      <c r="X1113" s="103"/>
      <c r="Y1113" s="6">
        <v>42412.588874687499</v>
      </c>
      <c r="Z1113" s="9" t="e">
        <f>- 금식 확인  - 중성화 진행  - 자궁수종 확인</f>
        <v>#NAME?</v>
      </c>
      <c r="AA1113" s="6"/>
    </row>
    <row r="1114" spans="1:27" s="9" customFormat="1" x14ac:dyDescent="0.3">
      <c r="A1114" s="8">
        <v>1113</v>
      </c>
      <c r="B1114" s="9">
        <v>201302689</v>
      </c>
      <c r="C1114" s="9" t="s">
        <v>3878</v>
      </c>
      <c r="D1114" s="9" t="s">
        <v>179</v>
      </c>
      <c r="E1114" s="9">
        <v>100</v>
      </c>
      <c r="F1114" s="9" t="s">
        <v>503</v>
      </c>
      <c r="G1114" s="6">
        <v>41572</v>
      </c>
      <c r="H1114" s="9" t="s">
        <v>3008</v>
      </c>
      <c r="I1114" s="9" t="s">
        <v>16</v>
      </c>
      <c r="J1114" s="6">
        <v>42623.639980590277</v>
      </c>
      <c r="K1114" s="6">
        <v>42623.639980590277</v>
      </c>
      <c r="L1114" s="40">
        <v>2111</v>
      </c>
      <c r="M1114" s="41"/>
      <c r="N1114" s="42"/>
      <c r="O1114" s="1"/>
      <c r="P1114" s="1"/>
      <c r="Q1114" s="1"/>
      <c r="R1114" s="1"/>
      <c r="S1114" s="1"/>
      <c r="T1114" s="102"/>
      <c r="U1114" s="103"/>
      <c r="V1114" s="103"/>
      <c r="W1114" s="103"/>
      <c r="X1114" s="103"/>
      <c r="Y1114" s="6">
        <v>42623.924055671298</v>
      </c>
      <c r="Z1114" s="9" t="s">
        <v>3879</v>
      </c>
      <c r="AA1114" s="6"/>
    </row>
    <row r="1115" spans="1:27" s="9" customFormat="1" x14ac:dyDescent="0.3">
      <c r="A1115" s="8">
        <v>1114</v>
      </c>
      <c r="B1115" s="9">
        <v>201302744</v>
      </c>
      <c r="C1115" s="9" t="s">
        <v>3541</v>
      </c>
      <c r="D1115" s="9" t="s">
        <v>3362</v>
      </c>
      <c r="E1115" s="9">
        <v>598</v>
      </c>
      <c r="F1115" s="9" t="s">
        <v>8</v>
      </c>
      <c r="G1115" s="6">
        <v>41076</v>
      </c>
      <c r="H1115" s="9" t="s">
        <v>3010</v>
      </c>
      <c r="I1115" s="9" t="s">
        <v>10</v>
      </c>
      <c r="J1115" s="6">
        <v>42486.838425810187</v>
      </c>
      <c r="K1115" s="6">
        <v>42486.838425810187</v>
      </c>
      <c r="L1115" s="40">
        <v>2091</v>
      </c>
      <c r="M1115" s="41"/>
      <c r="N1115" s="42"/>
      <c r="O1115" s="1"/>
      <c r="P1115" s="1"/>
      <c r="Q1115" s="1"/>
      <c r="R1115" s="1"/>
      <c r="S1115" s="1"/>
      <c r="T1115" s="102"/>
      <c r="U1115" s="103"/>
      <c r="V1115" s="103"/>
      <c r="W1115" s="103"/>
      <c r="X1115" s="103"/>
      <c r="Y1115" s="6">
        <v>42486.804671874997</v>
      </c>
      <c r="Z1115" s="9" t="s">
        <v>3880</v>
      </c>
      <c r="AA1115" s="6"/>
    </row>
    <row r="1116" spans="1:27" s="9" customFormat="1" x14ac:dyDescent="0.3">
      <c r="A1116" s="8">
        <v>1115</v>
      </c>
      <c r="B1116" s="9">
        <v>201302762</v>
      </c>
      <c r="C1116" s="9" t="s">
        <v>3881</v>
      </c>
      <c r="D1116" s="9" t="s">
        <v>785</v>
      </c>
      <c r="E1116" s="9">
        <v>125</v>
      </c>
      <c r="F1116" s="9" t="s">
        <v>618</v>
      </c>
      <c r="G1116" s="6">
        <v>40211</v>
      </c>
      <c r="H1116" s="9" t="s">
        <v>3008</v>
      </c>
      <c r="I1116" s="9" t="s">
        <v>16</v>
      </c>
      <c r="J1116" s="6">
        <v>42461.639529513886</v>
      </c>
      <c r="K1116" s="6">
        <v>42461.639529513886</v>
      </c>
      <c r="L1116" s="40">
        <v>2186</v>
      </c>
      <c r="M1116" s="41"/>
      <c r="N1116" s="42" t="s">
        <v>3882</v>
      </c>
      <c r="O1116" s="1">
        <v>23</v>
      </c>
      <c r="P1116" s="1"/>
      <c r="Q1116" s="1"/>
      <c r="R1116" s="1"/>
      <c r="S1116" s="1"/>
      <c r="T1116" s="102">
        <v>23</v>
      </c>
      <c r="U1116" s="103"/>
      <c r="V1116" s="103"/>
      <c r="W1116" s="103"/>
      <c r="X1116" s="103"/>
      <c r="Y1116" s="6">
        <v>42461.639529513886</v>
      </c>
      <c r="Z1116" s="9" t="s">
        <v>3883</v>
      </c>
      <c r="AA1116" s="6"/>
    </row>
    <row r="1117" spans="1:27" s="9" customFormat="1" x14ac:dyDescent="0.3">
      <c r="A1117" s="8">
        <v>1116</v>
      </c>
      <c r="B1117" s="9">
        <v>201302770</v>
      </c>
      <c r="C1117" s="9" t="s">
        <v>1700</v>
      </c>
      <c r="D1117" s="9" t="s">
        <v>3884</v>
      </c>
      <c r="E1117" s="9">
        <v>205</v>
      </c>
      <c r="F1117" s="9" t="s">
        <v>602</v>
      </c>
      <c r="G1117" s="6">
        <v>41350</v>
      </c>
      <c r="H1117" s="9" t="s">
        <v>3008</v>
      </c>
      <c r="I1117" s="9" t="s">
        <v>16</v>
      </c>
      <c r="J1117" s="6">
        <v>42441.999118483793</v>
      </c>
      <c r="K1117" s="6">
        <v>42441.999118483793</v>
      </c>
      <c r="L1117" s="40">
        <v>2181</v>
      </c>
      <c r="M1117" s="41"/>
      <c r="N1117" s="42"/>
      <c r="O1117" s="1"/>
      <c r="P1117" s="1"/>
      <c r="Q1117" s="1"/>
      <c r="R1117" s="1"/>
      <c r="S1117" s="1"/>
      <c r="T1117" s="102"/>
      <c r="U1117" s="103"/>
      <c r="V1117" s="103"/>
      <c r="W1117" s="103"/>
      <c r="X1117" s="103"/>
      <c r="Y1117" s="6">
        <v>42441.999625810182</v>
      </c>
      <c r="Z1117" s="9" t="s">
        <v>3885</v>
      </c>
      <c r="AA1117" s="6"/>
    </row>
    <row r="1118" spans="1:27" s="9" customFormat="1" x14ac:dyDescent="0.3">
      <c r="A1118" s="8">
        <v>1117</v>
      </c>
      <c r="B1118" s="9">
        <v>201400008</v>
      </c>
      <c r="C1118" s="9" t="s">
        <v>3886</v>
      </c>
      <c r="D1118" s="9" t="s">
        <v>3887</v>
      </c>
      <c r="E1118" s="9">
        <v>128</v>
      </c>
      <c r="F1118" s="9" t="s">
        <v>242</v>
      </c>
      <c r="G1118" s="6">
        <v>41577</v>
      </c>
      <c r="H1118" s="9" t="s">
        <v>3016</v>
      </c>
      <c r="I1118" s="9" t="s">
        <v>53</v>
      </c>
      <c r="J1118" s="6">
        <v>42419.994996261572</v>
      </c>
      <c r="K1118" s="6">
        <v>42419.994996261572</v>
      </c>
      <c r="L1118" s="40">
        <v>2050</v>
      </c>
      <c r="M1118" s="41"/>
      <c r="N1118" s="42"/>
      <c r="O1118" s="1"/>
      <c r="P1118" s="1"/>
      <c r="Q1118" s="1"/>
      <c r="R1118" s="1"/>
      <c r="S1118" s="1"/>
      <c r="T1118" s="102"/>
      <c r="U1118" s="103"/>
      <c r="V1118" s="103"/>
      <c r="W1118" s="103"/>
      <c r="X1118" s="103"/>
      <c r="Y1118" s="6">
        <v>42419.994996261572</v>
      </c>
      <c r="Z1118" s="9" t="s">
        <v>3888</v>
      </c>
      <c r="AA1118" s="6"/>
    </row>
    <row r="1119" spans="1:27" s="9" customFormat="1" x14ac:dyDescent="0.3">
      <c r="A1119" s="8">
        <v>1118</v>
      </c>
      <c r="B1119" s="9">
        <v>201400075</v>
      </c>
      <c r="C1119" s="9" t="s">
        <v>3889</v>
      </c>
      <c r="D1119" s="9" t="s">
        <v>1701</v>
      </c>
      <c r="E1119" s="9">
        <v>201</v>
      </c>
      <c r="F1119" s="9" t="s">
        <v>20</v>
      </c>
      <c r="G1119" s="6">
        <v>41571</v>
      </c>
      <c r="H1119" s="9" t="s">
        <v>3010</v>
      </c>
      <c r="I1119" s="9" t="s">
        <v>10</v>
      </c>
      <c r="J1119" s="6">
        <v>42417.457762731479</v>
      </c>
      <c r="K1119" s="6">
        <v>42417.457762731479</v>
      </c>
      <c r="L1119" s="40">
        <v>2092</v>
      </c>
      <c r="M1119" s="41"/>
      <c r="N1119" s="42"/>
      <c r="O1119" s="1"/>
      <c r="P1119" s="1"/>
      <c r="Q1119" s="1"/>
      <c r="R1119" s="1"/>
      <c r="S1119" s="1"/>
      <c r="T1119" s="102"/>
      <c r="U1119" s="103"/>
      <c r="V1119" s="103"/>
      <c r="W1119" s="103"/>
      <c r="X1119" s="103"/>
      <c r="Y1119" s="6">
        <v>42417.425178587961</v>
      </c>
      <c r="Z1119" s="9" t="s">
        <v>3890</v>
      </c>
      <c r="AA1119" s="6"/>
    </row>
    <row r="1120" spans="1:27" s="9" customFormat="1" x14ac:dyDescent="0.3">
      <c r="A1120" s="8">
        <v>1119</v>
      </c>
      <c r="B1120" s="9">
        <v>201400088</v>
      </c>
      <c r="C1120" s="9" t="s">
        <v>3891</v>
      </c>
      <c r="D1120" s="9" t="s">
        <v>524</v>
      </c>
      <c r="E1120" s="9">
        <v>499</v>
      </c>
      <c r="F1120" s="9" t="s">
        <v>40</v>
      </c>
      <c r="G1120" s="6">
        <v>41590</v>
      </c>
      <c r="H1120" s="9" t="s">
        <v>3010</v>
      </c>
      <c r="I1120" s="9" t="s">
        <v>10</v>
      </c>
      <c r="J1120" s="6">
        <v>42530.485813854168</v>
      </c>
      <c r="K1120" s="6">
        <v>42530.485813854168</v>
      </c>
      <c r="L1120" s="40">
        <v>2158</v>
      </c>
      <c r="M1120" s="41"/>
      <c r="N1120" s="42"/>
      <c r="O1120" s="1"/>
      <c r="P1120" s="1"/>
      <c r="Q1120" s="1"/>
      <c r="R1120" s="1"/>
      <c r="S1120" s="1"/>
      <c r="T1120" s="102"/>
      <c r="U1120" s="103"/>
      <c r="V1120" s="103"/>
      <c r="W1120" s="103"/>
      <c r="X1120" s="103"/>
      <c r="Y1120" s="6">
        <v>42530.470144212966</v>
      </c>
      <c r="Z1120" s="9" t="s">
        <v>3892</v>
      </c>
      <c r="AA1120" s="6"/>
    </row>
    <row r="1121" spans="1:27" s="9" customFormat="1" x14ac:dyDescent="0.3">
      <c r="A1121" s="8">
        <v>1120</v>
      </c>
      <c r="B1121" s="9">
        <v>201400100</v>
      </c>
      <c r="C1121" s="9" t="s">
        <v>3893</v>
      </c>
      <c r="D1121" s="9" t="s">
        <v>2015</v>
      </c>
      <c r="E1121" s="9">
        <v>201</v>
      </c>
      <c r="F1121" s="9" t="s">
        <v>20</v>
      </c>
      <c r="G1121" s="6">
        <v>41222</v>
      </c>
      <c r="H1121" s="9" t="s">
        <v>3010</v>
      </c>
      <c r="I1121" s="9" t="s">
        <v>10</v>
      </c>
      <c r="J1121" s="6">
        <v>42573.51480193287</v>
      </c>
      <c r="K1121" s="6">
        <v>42573.51480193287</v>
      </c>
      <c r="L1121" s="40">
        <v>2071</v>
      </c>
      <c r="M1121" s="41"/>
      <c r="N1121" s="42" t="s">
        <v>1175</v>
      </c>
      <c r="O1121" s="1">
        <v>1</v>
      </c>
      <c r="P1121" s="1"/>
      <c r="Q1121" s="1"/>
      <c r="R1121" s="1"/>
      <c r="S1121" s="1"/>
      <c r="T1121" s="111">
        <v>101</v>
      </c>
      <c r="U1121" s="103"/>
      <c r="V1121" s="103"/>
      <c r="W1121" s="103"/>
      <c r="X1121" s="103"/>
      <c r="Y1121" s="6">
        <v>42573.879747418985</v>
      </c>
      <c r="Z1121" s="9" t="s">
        <v>3894</v>
      </c>
      <c r="AA1121" s="6"/>
    </row>
    <row r="1122" spans="1:27" s="9" customFormat="1" x14ac:dyDescent="0.3">
      <c r="A1122" s="8">
        <v>1121</v>
      </c>
      <c r="B1122" s="9">
        <v>201400116</v>
      </c>
      <c r="C1122" s="9" t="s">
        <v>3895</v>
      </c>
      <c r="D1122" s="9" t="s">
        <v>108</v>
      </c>
      <c r="E1122" s="9">
        <v>312</v>
      </c>
      <c r="F1122" s="9" t="s">
        <v>1541</v>
      </c>
      <c r="G1122" s="6">
        <v>38003</v>
      </c>
      <c r="H1122" s="9" t="s">
        <v>3008</v>
      </c>
      <c r="I1122" s="9" t="s">
        <v>16</v>
      </c>
      <c r="J1122" s="6">
        <v>42641.525331481484</v>
      </c>
      <c r="K1122" s="6">
        <v>42641.525331481484</v>
      </c>
      <c r="L1122" s="40">
        <v>2071</v>
      </c>
      <c r="M1122" s="41"/>
      <c r="N1122" s="42"/>
      <c r="O1122" s="1"/>
      <c r="P1122" s="1"/>
      <c r="Q1122" s="1"/>
      <c r="R1122" s="1"/>
      <c r="S1122" s="1"/>
      <c r="T1122" s="102"/>
      <c r="U1122" s="103"/>
      <c r="V1122" s="103"/>
      <c r="W1122" s="103"/>
      <c r="X1122" s="103"/>
      <c r="Y1122" s="6">
        <v>42641.415523414355</v>
      </c>
      <c r="Z1122" s="9" t="s">
        <v>3896</v>
      </c>
      <c r="AA1122" s="6"/>
    </row>
    <row r="1123" spans="1:27" s="9" customFormat="1" x14ac:dyDescent="0.3">
      <c r="A1123" s="8">
        <v>1122</v>
      </c>
      <c r="B1123" s="9">
        <v>201400121</v>
      </c>
      <c r="C1123" s="9" t="s">
        <v>3845</v>
      </c>
      <c r="D1123" s="9" t="s">
        <v>3897</v>
      </c>
      <c r="E1123" s="9">
        <v>499</v>
      </c>
      <c r="F1123" s="9" t="s">
        <v>40</v>
      </c>
      <c r="G1123" s="6">
        <v>40194</v>
      </c>
      <c r="H1123" s="9" t="s">
        <v>3010</v>
      </c>
      <c r="I1123" s="9" t="s">
        <v>10</v>
      </c>
      <c r="J1123" s="6">
        <v>42445.965331678242</v>
      </c>
      <c r="K1123" s="6">
        <v>42445.965331678242</v>
      </c>
      <c r="L1123" s="40">
        <v>2246</v>
      </c>
      <c r="M1123" s="41"/>
      <c r="N1123" s="42"/>
      <c r="O1123" s="1"/>
      <c r="P1123" s="1"/>
      <c r="Q1123" s="1"/>
      <c r="R1123" s="1"/>
      <c r="S1123" s="1"/>
      <c r="T1123" s="102"/>
      <c r="U1123" s="103"/>
      <c r="V1123" s="103"/>
      <c r="W1123" s="103"/>
      <c r="X1123" s="103"/>
      <c r="Y1123" s="6">
        <v>42445.678567592593</v>
      </c>
      <c r="Z1123" s="9" t="s">
        <v>3898</v>
      </c>
      <c r="AA1123" s="6"/>
    </row>
    <row r="1124" spans="1:27" s="9" customFormat="1" x14ac:dyDescent="0.3">
      <c r="A1124" s="8">
        <v>1123</v>
      </c>
      <c r="B1124" s="9">
        <v>201400148</v>
      </c>
      <c r="C1124" s="9" t="s">
        <v>3899</v>
      </c>
      <c r="D1124" s="9" t="s">
        <v>3900</v>
      </c>
      <c r="E1124" s="9">
        <v>501</v>
      </c>
      <c r="F1124" s="9" t="s">
        <v>721</v>
      </c>
      <c r="G1124" s="6">
        <v>41388</v>
      </c>
      <c r="H1124" s="9" t="s">
        <v>3010</v>
      </c>
      <c r="I1124" s="9" t="s">
        <v>10</v>
      </c>
      <c r="J1124" s="6">
        <v>42645.50838796296</v>
      </c>
      <c r="K1124" s="6">
        <v>42645.50838796296</v>
      </c>
      <c r="L1124" s="40">
        <v>2180</v>
      </c>
      <c r="M1124" s="41"/>
      <c r="N1124" s="42"/>
      <c r="O1124" s="1"/>
      <c r="P1124" s="1"/>
      <c r="Q1124" s="1"/>
      <c r="R1124" s="1"/>
      <c r="S1124" s="1"/>
      <c r="T1124" s="102"/>
      <c r="U1124" s="103"/>
      <c r="V1124" s="103"/>
      <c r="W1124" s="103"/>
      <c r="X1124" s="103"/>
      <c r="Y1124" s="6">
        <v>42645.50838796296</v>
      </c>
      <c r="Z1124" s="9" t="s">
        <v>3901</v>
      </c>
      <c r="AA1124" s="6"/>
    </row>
    <row r="1125" spans="1:27" s="9" customFormat="1" x14ac:dyDescent="0.3">
      <c r="A1125" s="8">
        <v>1124</v>
      </c>
      <c r="B1125" s="9">
        <v>201400195</v>
      </c>
      <c r="C1125" s="9" t="s">
        <v>3902</v>
      </c>
      <c r="D1125" s="9" t="s">
        <v>644</v>
      </c>
      <c r="E1125" s="9">
        <v>119</v>
      </c>
      <c r="F1125" s="9" t="s">
        <v>2</v>
      </c>
      <c r="G1125" s="6">
        <v>41299</v>
      </c>
      <c r="H1125" s="9" t="s">
        <v>3016</v>
      </c>
      <c r="I1125" s="9" t="s">
        <v>53</v>
      </c>
      <c r="J1125" s="6">
        <v>42609.596373495369</v>
      </c>
      <c r="K1125" s="6">
        <v>42609.596373495369</v>
      </c>
      <c r="L1125" s="40">
        <v>2156</v>
      </c>
      <c r="M1125" s="41"/>
      <c r="N1125" s="42"/>
      <c r="O1125" s="1"/>
      <c r="P1125" s="1"/>
      <c r="Q1125" s="1"/>
      <c r="R1125" s="1"/>
      <c r="S1125" s="1"/>
      <c r="T1125" s="102"/>
      <c r="U1125" s="103"/>
      <c r="V1125" s="103"/>
      <c r="W1125" s="103"/>
      <c r="X1125" s="103"/>
      <c r="Y1125" s="6">
        <v>42609.577658182869</v>
      </c>
      <c r="Z1125" s="9" t="s">
        <v>3903</v>
      </c>
      <c r="AA1125" s="6"/>
    </row>
    <row r="1126" spans="1:27" s="9" customFormat="1" x14ac:dyDescent="0.3">
      <c r="A1126" s="8">
        <v>1125</v>
      </c>
      <c r="B1126" s="9">
        <v>201400213</v>
      </c>
      <c r="C1126" s="9" t="s">
        <v>3904</v>
      </c>
      <c r="D1126" s="9" t="s">
        <v>1339</v>
      </c>
      <c r="E1126" s="9">
        <v>125</v>
      </c>
      <c r="F1126" s="9" t="s">
        <v>618</v>
      </c>
      <c r="G1126" s="6">
        <v>41606</v>
      </c>
      <c r="H1126" s="9" t="s">
        <v>3008</v>
      </c>
      <c r="I1126" s="9" t="s">
        <v>16</v>
      </c>
      <c r="J1126" s="6">
        <v>42599.604460532406</v>
      </c>
      <c r="K1126" s="6">
        <v>42599.604460532406</v>
      </c>
      <c r="L1126" s="40">
        <v>2049</v>
      </c>
      <c r="M1126" s="41"/>
      <c r="N1126" s="42"/>
      <c r="O1126" s="1"/>
      <c r="P1126" s="1"/>
      <c r="Q1126" s="1"/>
      <c r="R1126" s="1"/>
      <c r="S1126" s="1"/>
      <c r="T1126" s="102"/>
      <c r="U1126" s="103"/>
      <c r="V1126" s="103"/>
      <c r="W1126" s="103"/>
      <c r="X1126" s="103"/>
      <c r="Y1126" s="6">
        <v>42599.588195601849</v>
      </c>
      <c r="Z1126" s="9" t="s">
        <v>3905</v>
      </c>
      <c r="AA1126" s="6"/>
    </row>
    <row r="1127" spans="1:27" s="9" customFormat="1" x14ac:dyDescent="0.3">
      <c r="A1127" s="8">
        <v>1126</v>
      </c>
      <c r="B1127" s="9">
        <v>201400281</v>
      </c>
      <c r="C1127" s="9" t="s">
        <v>3629</v>
      </c>
      <c r="D1127" s="9" t="s">
        <v>3906</v>
      </c>
      <c r="E1127" s="9">
        <v>508</v>
      </c>
      <c r="F1127" s="9" t="s">
        <v>166</v>
      </c>
      <c r="G1127" s="6">
        <v>41572</v>
      </c>
      <c r="H1127" s="9" t="s">
        <v>3010</v>
      </c>
      <c r="I1127" s="9" t="s">
        <v>10</v>
      </c>
      <c r="J1127" s="6">
        <v>42578.513054976851</v>
      </c>
      <c r="K1127" s="6">
        <v>42578.513054976851</v>
      </c>
      <c r="L1127" s="40" t="s">
        <v>3781</v>
      </c>
      <c r="M1127" s="41"/>
      <c r="N1127" s="42"/>
      <c r="O1127" s="1"/>
      <c r="P1127" s="1"/>
      <c r="Q1127" s="1"/>
      <c r="R1127" s="1"/>
      <c r="S1127" s="1"/>
      <c r="T1127" s="102"/>
      <c r="U1127" s="103"/>
      <c r="V1127" s="103"/>
      <c r="W1127" s="103"/>
      <c r="X1127" s="103"/>
      <c r="Y1127" s="6">
        <v>42578.513054976851</v>
      </c>
      <c r="Z1127" s="9" t="s">
        <v>3907</v>
      </c>
      <c r="AA1127" s="6"/>
    </row>
    <row r="1128" spans="1:27" s="9" customFormat="1" x14ac:dyDescent="0.3">
      <c r="A1128" s="8">
        <v>1127</v>
      </c>
      <c r="B1128" s="9">
        <v>201400299</v>
      </c>
      <c r="C1128" s="9" t="s">
        <v>3908</v>
      </c>
      <c r="D1128" s="9" t="s">
        <v>2329</v>
      </c>
      <c r="E1128" s="9">
        <v>130</v>
      </c>
      <c r="F1128" s="9" t="s">
        <v>36</v>
      </c>
      <c r="G1128" s="6">
        <v>36568</v>
      </c>
      <c r="H1128" s="9" t="s">
        <v>3008</v>
      </c>
      <c r="I1128" s="9" t="s">
        <v>16</v>
      </c>
      <c r="J1128" s="6">
        <v>42397.545477002313</v>
      </c>
      <c r="K1128" s="6">
        <v>42397.545477002313</v>
      </c>
      <c r="L1128" s="40">
        <v>2087</v>
      </c>
      <c r="M1128" s="75">
        <v>2082</v>
      </c>
      <c r="N1128" s="42"/>
      <c r="O1128" s="1"/>
      <c r="P1128" s="1"/>
      <c r="Q1128" s="1"/>
      <c r="R1128" s="1"/>
      <c r="S1128" s="1"/>
      <c r="T1128" s="102"/>
      <c r="U1128" s="103"/>
      <c r="V1128" s="103"/>
      <c r="W1128" s="103"/>
      <c r="X1128" s="103"/>
      <c r="Y1128" s="6">
        <v>42397.259238275466</v>
      </c>
      <c r="Z1128" s="9" t="s">
        <v>3909</v>
      </c>
      <c r="AA1128" s="6"/>
    </row>
    <row r="1129" spans="1:27" s="9" customFormat="1" x14ac:dyDescent="0.3">
      <c r="A1129" s="8">
        <v>1128</v>
      </c>
      <c r="B1129" s="9">
        <v>201400328</v>
      </c>
      <c r="C1129" s="9" t="s">
        <v>3910</v>
      </c>
      <c r="D1129" s="9" t="s">
        <v>3911</v>
      </c>
      <c r="E1129" s="9">
        <v>304</v>
      </c>
      <c r="F1129" s="9" t="s">
        <v>126</v>
      </c>
      <c r="G1129" s="6">
        <v>41612</v>
      </c>
      <c r="H1129" s="9" t="s">
        <v>3016</v>
      </c>
      <c r="I1129" s="9" t="s">
        <v>53</v>
      </c>
      <c r="J1129" s="6">
        <v>42378.662628321763</v>
      </c>
      <c r="K1129" s="6">
        <v>42378.662628321763</v>
      </c>
      <c r="L1129" s="40">
        <v>2204</v>
      </c>
      <c r="M1129" s="41"/>
      <c r="N1129" s="42"/>
      <c r="O1129" s="1"/>
      <c r="P1129" s="1"/>
      <c r="Q1129" s="1"/>
      <c r="R1129" s="1"/>
      <c r="S1129" s="1"/>
      <c r="T1129" s="102"/>
      <c r="U1129" s="103"/>
      <c r="V1129" s="103"/>
      <c r="W1129" s="103"/>
      <c r="X1129" s="103"/>
      <c r="Y1129" s="6">
        <v>42378.655027777779</v>
      </c>
      <c r="Z1129" s="9" t="s">
        <v>3912</v>
      </c>
      <c r="AA1129" s="6"/>
    </row>
    <row r="1130" spans="1:27" s="9" customFormat="1" x14ac:dyDescent="0.3">
      <c r="A1130" s="8">
        <v>1129</v>
      </c>
      <c r="B1130" s="9">
        <v>201400345</v>
      </c>
      <c r="C1130" s="9" t="s">
        <v>3913</v>
      </c>
      <c r="D1130" s="9" t="s">
        <v>2855</v>
      </c>
      <c r="E1130" s="9">
        <v>131</v>
      </c>
      <c r="F1130" s="9" t="s">
        <v>24</v>
      </c>
      <c r="G1130" s="6">
        <v>41244</v>
      </c>
      <c r="H1130" s="9" t="s">
        <v>3016</v>
      </c>
      <c r="I1130" s="9" t="s">
        <v>53</v>
      </c>
      <c r="J1130" s="6">
        <v>42399.130199039355</v>
      </c>
      <c r="K1130" s="6">
        <v>42399.130199039355</v>
      </c>
      <c r="L1130" s="40">
        <v>2126</v>
      </c>
      <c r="M1130" s="41"/>
      <c r="N1130" s="42"/>
      <c r="O1130" s="1"/>
      <c r="P1130" s="1"/>
      <c r="Q1130" s="1"/>
      <c r="R1130" s="1"/>
      <c r="S1130" s="1"/>
      <c r="T1130" s="102"/>
      <c r="U1130" s="103"/>
      <c r="V1130" s="103"/>
      <c r="W1130" s="103"/>
      <c r="X1130" s="103"/>
      <c r="Y1130" s="6">
        <v>42399.114190509259</v>
      </c>
      <c r="Z1130" s="9" t="s">
        <v>3914</v>
      </c>
      <c r="AA1130" s="6"/>
    </row>
    <row r="1131" spans="1:27" s="9" customFormat="1" x14ac:dyDescent="0.3">
      <c r="A1131" s="8">
        <v>1130</v>
      </c>
      <c r="B1131" s="9">
        <v>201400352</v>
      </c>
      <c r="C1131" s="9" t="s">
        <v>3851</v>
      </c>
      <c r="D1131" s="9" t="s">
        <v>622</v>
      </c>
      <c r="E1131" s="9">
        <v>599</v>
      </c>
      <c r="F1131" s="9" t="s">
        <v>40</v>
      </c>
      <c r="G1131" s="6">
        <v>41139</v>
      </c>
      <c r="H1131" s="9" t="s">
        <v>3005</v>
      </c>
      <c r="I1131" s="9" t="s">
        <v>4</v>
      </c>
      <c r="J1131" s="6">
        <v>42374.044994710646</v>
      </c>
      <c r="K1131" s="6">
        <v>42374.044994710646</v>
      </c>
      <c r="L1131" s="40">
        <v>2087</v>
      </c>
      <c r="M1131" s="41"/>
      <c r="N1131" s="42"/>
      <c r="O1131" s="1"/>
      <c r="P1131" s="1"/>
      <c r="Q1131" s="1"/>
      <c r="R1131" s="1"/>
      <c r="S1131" s="1"/>
      <c r="T1131" s="102"/>
      <c r="U1131" s="103"/>
      <c r="V1131" s="103"/>
      <c r="W1131" s="103"/>
      <c r="X1131" s="103"/>
      <c r="Y1131" s="6">
        <v>42374.019280752313</v>
      </c>
      <c r="Z1131" s="9" t="s">
        <v>3915</v>
      </c>
      <c r="AA1131" s="6"/>
    </row>
    <row r="1132" spans="1:27" s="9" customFormat="1" x14ac:dyDescent="0.3">
      <c r="A1132" s="8">
        <v>1131</v>
      </c>
      <c r="B1132" s="9">
        <v>201400357</v>
      </c>
      <c r="C1132" s="9" t="s">
        <v>3916</v>
      </c>
      <c r="D1132" s="9" t="s">
        <v>3917</v>
      </c>
      <c r="E1132" s="9">
        <v>131</v>
      </c>
      <c r="F1132" s="9" t="s">
        <v>24</v>
      </c>
      <c r="G1132" s="6">
        <v>39008</v>
      </c>
      <c r="H1132" s="9" t="s">
        <v>3008</v>
      </c>
      <c r="I1132" s="9" t="s">
        <v>16</v>
      </c>
      <c r="J1132" s="6">
        <v>42373.459256678238</v>
      </c>
      <c r="K1132" s="6">
        <v>42373.459256678238</v>
      </c>
      <c r="L1132" s="40">
        <v>2186</v>
      </c>
      <c r="M1132" s="41">
        <v>2181</v>
      </c>
      <c r="N1132" s="42" t="s">
        <v>3738</v>
      </c>
      <c r="O1132" s="1">
        <v>23</v>
      </c>
      <c r="P1132" s="1"/>
      <c r="Q1132" s="1"/>
      <c r="R1132" s="1"/>
      <c r="S1132" s="1"/>
      <c r="T1132" s="102">
        <v>23</v>
      </c>
      <c r="U1132" s="103"/>
      <c r="V1132" s="103"/>
      <c r="W1132" s="103"/>
      <c r="X1132" s="103"/>
      <c r="Y1132" s="6">
        <v>42373.420461111113</v>
      </c>
      <c r="Z1132" s="9" t="s">
        <v>3918</v>
      </c>
      <c r="AA1132" s="6"/>
    </row>
    <row r="1133" spans="1:27" s="9" customFormat="1" x14ac:dyDescent="0.3">
      <c r="A1133" s="8">
        <v>1132</v>
      </c>
      <c r="B1133" s="9">
        <v>201400371</v>
      </c>
      <c r="C1133" s="9" t="s">
        <v>3919</v>
      </c>
      <c r="D1133" s="9" t="s">
        <v>3920</v>
      </c>
      <c r="E1133" s="9">
        <v>598</v>
      </c>
      <c r="F1133" s="9" t="s">
        <v>8</v>
      </c>
      <c r="G1133" s="6">
        <v>41613</v>
      </c>
      <c r="H1133" s="9" t="s">
        <v>3008</v>
      </c>
      <c r="I1133" s="9" t="s">
        <v>16</v>
      </c>
      <c r="J1133" s="6">
        <v>42404.779844791665</v>
      </c>
      <c r="K1133" s="6">
        <v>42404.779844791665</v>
      </c>
      <c r="L1133" s="43">
        <v>2063</v>
      </c>
      <c r="M1133" s="41"/>
      <c r="N1133" s="42" t="s">
        <v>3921</v>
      </c>
      <c r="O1133" s="1">
        <v>42</v>
      </c>
      <c r="P1133" s="1">
        <v>1</v>
      </c>
      <c r="Q1133" s="1"/>
      <c r="R1133" s="1"/>
      <c r="S1133" s="1"/>
      <c r="T1133" s="111">
        <v>4203</v>
      </c>
      <c r="U1133" s="103">
        <v>1</v>
      </c>
      <c r="V1133" s="103"/>
      <c r="W1133" s="103"/>
      <c r="X1133" s="103"/>
      <c r="Y1133" s="6">
        <v>42404.760017476852</v>
      </c>
      <c r="Z1133" s="9" t="s">
        <v>3922</v>
      </c>
      <c r="AA1133" s="6"/>
    </row>
    <row r="1134" spans="1:27" s="9" customFormat="1" x14ac:dyDescent="0.3">
      <c r="A1134" s="8">
        <v>1133</v>
      </c>
      <c r="B1134" s="9">
        <v>201400380</v>
      </c>
      <c r="C1134" s="9" t="s">
        <v>3923</v>
      </c>
      <c r="D1134" s="9" t="s">
        <v>179</v>
      </c>
      <c r="E1134" s="9">
        <v>499</v>
      </c>
      <c r="F1134" s="9" t="s">
        <v>40</v>
      </c>
      <c r="G1134" s="6">
        <v>40516</v>
      </c>
      <c r="H1134" s="9" t="s">
        <v>3008</v>
      </c>
      <c r="I1134" s="9" t="s">
        <v>16</v>
      </c>
      <c r="J1134" s="6">
        <v>42492.711608067133</v>
      </c>
      <c r="K1134" s="6">
        <v>42492.711608067133</v>
      </c>
      <c r="L1134" s="43">
        <v>2071</v>
      </c>
      <c r="M1134" s="41"/>
      <c r="N1134" s="42" t="s">
        <v>3924</v>
      </c>
      <c r="O1134" s="1">
        <v>21</v>
      </c>
      <c r="P1134" s="1">
        <v>1</v>
      </c>
      <c r="Q1134" s="1"/>
      <c r="R1134" s="1"/>
      <c r="S1134" s="1"/>
      <c r="T1134" s="102">
        <v>21</v>
      </c>
      <c r="U1134" s="103">
        <v>1</v>
      </c>
      <c r="V1134" s="103"/>
      <c r="W1134" s="103"/>
      <c r="X1134" s="103"/>
      <c r="Y1134" s="6">
        <v>42492.685499618055</v>
      </c>
      <c r="Z1134" s="9" t="s">
        <v>3925</v>
      </c>
      <c r="AA1134" s="6"/>
    </row>
    <row r="1135" spans="1:27" s="9" customFormat="1" x14ac:dyDescent="0.3">
      <c r="A1135" s="8">
        <v>1134</v>
      </c>
      <c r="B1135" s="9">
        <v>201400381</v>
      </c>
      <c r="C1135" s="9" t="s">
        <v>3926</v>
      </c>
      <c r="D1135" s="9" t="s">
        <v>3339</v>
      </c>
      <c r="E1135" s="9">
        <v>125</v>
      </c>
      <c r="F1135" s="9" t="s">
        <v>618</v>
      </c>
      <c r="G1135" s="6">
        <v>38769</v>
      </c>
      <c r="H1135" s="9" t="s">
        <v>3008</v>
      </c>
      <c r="I1135" s="9" t="s">
        <v>16</v>
      </c>
      <c r="J1135" s="6">
        <v>42538.639561458331</v>
      </c>
      <c r="K1135" s="6">
        <v>42538.639561458331</v>
      </c>
      <c r="L1135" s="43">
        <v>2248</v>
      </c>
      <c r="M1135" s="41" t="s">
        <v>3927</v>
      </c>
      <c r="N1135" s="42" t="s">
        <v>3928</v>
      </c>
      <c r="O1135" s="1">
        <v>28</v>
      </c>
      <c r="P1135" s="1">
        <v>27</v>
      </c>
      <c r="Q1135" s="1"/>
      <c r="R1135" s="1"/>
      <c r="S1135" s="1"/>
      <c r="T1135" s="102">
        <v>28</v>
      </c>
      <c r="U1135" s="103">
        <v>27</v>
      </c>
      <c r="V1135" s="103"/>
      <c r="W1135" s="103"/>
      <c r="X1135" s="103"/>
      <c r="Y1135" s="6">
        <v>42538.639561458331</v>
      </c>
      <c r="Z1135" s="9" t="s">
        <v>3929</v>
      </c>
      <c r="AA1135" s="6"/>
    </row>
    <row r="1136" spans="1:27" s="9" customFormat="1" x14ac:dyDescent="0.3">
      <c r="A1136" s="8">
        <v>1135</v>
      </c>
      <c r="B1136" s="9">
        <v>201400390</v>
      </c>
      <c r="C1136" s="9" t="s">
        <v>3930</v>
      </c>
      <c r="D1136" s="9" t="s">
        <v>524</v>
      </c>
      <c r="E1136" s="9">
        <v>499</v>
      </c>
      <c r="F1136" s="9" t="s">
        <v>40</v>
      </c>
      <c r="G1136" s="6">
        <v>41253</v>
      </c>
      <c r="H1136" s="9" t="s">
        <v>3010</v>
      </c>
      <c r="I1136" s="9" t="s">
        <v>10</v>
      </c>
      <c r="J1136" s="6">
        <v>42391.476784062499</v>
      </c>
      <c r="K1136" s="6">
        <v>42391.476784062499</v>
      </c>
      <c r="L1136" s="43">
        <v>2185</v>
      </c>
      <c r="M1136" s="41"/>
      <c r="N1136" s="42" t="s">
        <v>812</v>
      </c>
      <c r="O1136" s="1">
        <v>44</v>
      </c>
      <c r="P1136" s="1"/>
      <c r="Q1136" s="1"/>
      <c r="R1136" s="1"/>
      <c r="S1136" s="1"/>
      <c r="T1136" s="102">
        <v>44</v>
      </c>
      <c r="U1136" s="103"/>
      <c r="V1136" s="103"/>
      <c r="W1136" s="103"/>
      <c r="X1136" s="103"/>
      <c r="Y1136" s="6">
        <v>42391.476784062499</v>
      </c>
      <c r="Z1136" s="9" t="s">
        <v>3931</v>
      </c>
      <c r="AA1136" s="6"/>
    </row>
    <row r="1137" spans="1:27" s="9" customFormat="1" x14ac:dyDescent="0.3">
      <c r="A1137" s="8">
        <v>1136</v>
      </c>
      <c r="B1137" s="9">
        <v>201400403</v>
      </c>
      <c r="C1137" s="9" t="s">
        <v>3932</v>
      </c>
      <c r="D1137" s="9" t="s">
        <v>1394</v>
      </c>
      <c r="E1137" s="9">
        <v>598</v>
      </c>
      <c r="F1137" s="9" t="s">
        <v>8</v>
      </c>
      <c r="G1137" s="6">
        <v>40299</v>
      </c>
      <c r="H1137" s="9" t="s">
        <v>3008</v>
      </c>
      <c r="I1137" s="9" t="s">
        <v>16</v>
      </c>
      <c r="J1137" s="6">
        <v>42565.110685729167</v>
      </c>
      <c r="K1137" s="6">
        <v>42565.110685729167</v>
      </c>
      <c r="L1137" s="43">
        <v>2082</v>
      </c>
      <c r="M1137" s="41"/>
      <c r="N1137" s="42" t="s">
        <v>413</v>
      </c>
      <c r="O1137" s="1">
        <v>1</v>
      </c>
      <c r="P1137" s="1">
        <v>2</v>
      </c>
      <c r="Q1137" s="1"/>
      <c r="R1137" s="1"/>
      <c r="S1137" s="1"/>
      <c r="T1137" s="102">
        <v>1</v>
      </c>
      <c r="U1137" s="103">
        <v>2</v>
      </c>
      <c r="V1137" s="103"/>
      <c r="W1137" s="103"/>
      <c r="X1137" s="103"/>
      <c r="Y1137" s="6">
        <v>42565.08256574074</v>
      </c>
      <c r="Z1137" s="9" t="s">
        <v>3933</v>
      </c>
      <c r="AA1137" s="6"/>
    </row>
    <row r="1138" spans="1:27" s="9" customFormat="1" x14ac:dyDescent="0.3">
      <c r="A1138" s="8">
        <v>1137</v>
      </c>
      <c r="B1138" s="9">
        <v>201400412</v>
      </c>
      <c r="C1138" s="9" t="s">
        <v>3934</v>
      </c>
      <c r="D1138" s="9" t="s">
        <v>3935</v>
      </c>
      <c r="E1138" s="9">
        <v>499</v>
      </c>
      <c r="F1138" s="9" t="s">
        <v>40</v>
      </c>
      <c r="G1138" s="6">
        <v>38555</v>
      </c>
      <c r="H1138" s="9" t="s">
        <v>3010</v>
      </c>
      <c r="I1138" s="9" t="s">
        <v>10</v>
      </c>
      <c r="J1138" s="6">
        <v>42691.590664120369</v>
      </c>
      <c r="K1138" s="6">
        <v>42691.590664120369</v>
      </c>
      <c r="L1138" s="43">
        <v>2170</v>
      </c>
      <c r="M1138" s="41"/>
      <c r="N1138" s="42" t="s">
        <v>3936</v>
      </c>
      <c r="O1138" s="1">
        <v>26</v>
      </c>
      <c r="P1138" s="1"/>
      <c r="Q1138" s="1"/>
      <c r="R1138" s="1"/>
      <c r="S1138" s="1"/>
      <c r="T1138" s="102">
        <v>26</v>
      </c>
      <c r="U1138" s="103"/>
      <c r="V1138" s="103"/>
      <c r="W1138" s="103"/>
      <c r="X1138" s="103"/>
      <c r="Y1138" s="6">
        <v>42691.466717129631</v>
      </c>
      <c r="Z1138" s="9" t="s">
        <v>3937</v>
      </c>
      <c r="AA1138" s="6"/>
    </row>
    <row r="1139" spans="1:27" s="9" customFormat="1" x14ac:dyDescent="0.3">
      <c r="A1139" s="8">
        <v>1138</v>
      </c>
      <c r="B1139" s="9">
        <v>201400414</v>
      </c>
      <c r="C1139" s="9" t="s">
        <v>3938</v>
      </c>
      <c r="D1139" s="9" t="s">
        <v>1569</v>
      </c>
      <c r="E1139" s="9">
        <v>127</v>
      </c>
      <c r="F1139" s="9" t="s">
        <v>47</v>
      </c>
      <c r="G1139" s="6">
        <v>41329</v>
      </c>
      <c r="H1139" s="9" t="s">
        <v>3016</v>
      </c>
      <c r="I1139" s="9" t="s">
        <v>53</v>
      </c>
      <c r="J1139" s="6">
        <v>42705.604403043981</v>
      </c>
      <c r="K1139" s="6">
        <v>42705.604403043981</v>
      </c>
      <c r="L1139" s="43">
        <v>2137</v>
      </c>
      <c r="M1139" s="41"/>
      <c r="N1139" s="42" t="s">
        <v>3939</v>
      </c>
      <c r="O1139" s="1">
        <v>41</v>
      </c>
      <c r="P1139" s="1"/>
      <c r="Q1139" s="1"/>
      <c r="R1139" s="1"/>
      <c r="S1139" s="1"/>
      <c r="T1139" s="102">
        <v>41</v>
      </c>
      <c r="U1139" s="103"/>
      <c r="V1139" s="103"/>
      <c r="W1139" s="103"/>
      <c r="X1139" s="103"/>
      <c r="Y1139" s="6">
        <v>42705.652204861108</v>
      </c>
      <c r="Z1139" s="9" t="s">
        <v>3940</v>
      </c>
      <c r="AA1139" s="6"/>
    </row>
    <row r="1140" spans="1:27" s="12" customFormat="1" x14ac:dyDescent="0.3">
      <c r="A1140" s="11">
        <v>1139</v>
      </c>
      <c r="B1140" s="12">
        <v>201400418</v>
      </c>
      <c r="C1140" s="12" t="s">
        <v>3941</v>
      </c>
      <c r="D1140" s="12" t="s">
        <v>3942</v>
      </c>
      <c r="E1140" s="12">
        <v>501</v>
      </c>
      <c r="F1140" s="12" t="s">
        <v>721</v>
      </c>
      <c r="G1140" s="13">
        <v>41329</v>
      </c>
      <c r="H1140" s="12" t="s">
        <v>3008</v>
      </c>
      <c r="I1140" s="12" t="s">
        <v>16</v>
      </c>
      <c r="J1140" s="13">
        <v>42626.772634062501</v>
      </c>
      <c r="K1140" s="13">
        <v>42626.772634062501</v>
      </c>
      <c r="L1140" s="46" t="s">
        <v>3943</v>
      </c>
      <c r="M1140" s="49"/>
      <c r="N1140" s="50"/>
      <c r="O1140" s="14"/>
      <c r="P1140" s="14"/>
      <c r="Q1140" s="14"/>
      <c r="R1140" s="14"/>
      <c r="S1140" s="14"/>
      <c r="T1140" s="100"/>
      <c r="U1140" s="101"/>
      <c r="V1140" s="101"/>
      <c r="W1140" s="101"/>
      <c r="X1140" s="101"/>
      <c r="Y1140" s="13">
        <v>42626.812146909724</v>
      </c>
      <c r="Z1140" s="12" t="s">
        <v>3944</v>
      </c>
      <c r="AA1140" s="13"/>
    </row>
    <row r="1141" spans="1:27" s="9" customFormat="1" x14ac:dyDescent="0.3">
      <c r="A1141" s="8">
        <v>1140</v>
      </c>
      <c r="B1141" s="9">
        <v>201400463</v>
      </c>
      <c r="C1141" s="9" t="s">
        <v>3945</v>
      </c>
      <c r="D1141" s="9" t="s">
        <v>3946</v>
      </c>
      <c r="E1141" s="9">
        <v>78</v>
      </c>
      <c r="F1141" s="9" t="s">
        <v>3947</v>
      </c>
      <c r="G1141" s="6">
        <v>41631</v>
      </c>
      <c r="H1141" s="9" t="s">
        <v>3010</v>
      </c>
      <c r="I1141" s="9" t="s">
        <v>10</v>
      </c>
      <c r="J1141" s="6">
        <v>42560.742707488425</v>
      </c>
      <c r="K1141" s="6">
        <v>42560.742707488425</v>
      </c>
      <c r="L1141" s="43">
        <v>2071</v>
      </c>
      <c r="M1141" s="41"/>
      <c r="N1141" s="42" t="s">
        <v>734</v>
      </c>
      <c r="O1141" s="1">
        <v>1</v>
      </c>
      <c r="P1141" s="1"/>
      <c r="Q1141" s="1"/>
      <c r="R1141" s="1"/>
      <c r="S1141" s="1"/>
      <c r="T1141" s="102">
        <v>1</v>
      </c>
      <c r="U1141" s="103"/>
      <c r="V1141" s="103"/>
      <c r="W1141" s="103"/>
      <c r="X1141" s="103"/>
      <c r="Y1141" s="6">
        <v>42560.744017708334</v>
      </c>
      <c r="Z1141" s="9" t="s">
        <v>3948</v>
      </c>
      <c r="AA1141" s="6"/>
    </row>
    <row r="1142" spans="1:27" s="12" customFormat="1" x14ac:dyDescent="0.3">
      <c r="A1142" s="11">
        <v>1141</v>
      </c>
      <c r="B1142" s="12">
        <v>201400499</v>
      </c>
      <c r="C1142" s="12" t="s">
        <v>3949</v>
      </c>
      <c r="D1142" s="12" t="s">
        <v>3701</v>
      </c>
      <c r="E1142" s="12">
        <v>89</v>
      </c>
      <c r="F1142" s="12" t="s">
        <v>957</v>
      </c>
      <c r="G1142" s="13">
        <v>41070</v>
      </c>
      <c r="H1142" s="12" t="s">
        <v>3010</v>
      </c>
      <c r="I1142" s="12" t="s">
        <v>10</v>
      </c>
      <c r="J1142" s="13">
        <v>42523.516190162038</v>
      </c>
      <c r="K1142" s="13">
        <v>42523.516190162038</v>
      </c>
      <c r="L1142" s="46" t="s">
        <v>545</v>
      </c>
      <c r="M1142" s="49"/>
      <c r="N1142" s="50"/>
      <c r="O1142" s="14"/>
      <c r="P1142" s="14"/>
      <c r="Q1142" s="14"/>
      <c r="R1142" s="14"/>
      <c r="S1142" s="14"/>
      <c r="T1142" s="100"/>
      <c r="U1142" s="101"/>
      <c r="V1142" s="101"/>
      <c r="W1142" s="101"/>
      <c r="X1142" s="101"/>
      <c r="Y1142" s="13">
        <v>42523.503975694446</v>
      </c>
      <c r="Z1142" s="12" t="s">
        <v>3950</v>
      </c>
      <c r="AA1142" s="13"/>
    </row>
    <row r="1143" spans="1:27" s="9" customFormat="1" x14ac:dyDescent="0.3">
      <c r="A1143" s="8">
        <v>1142</v>
      </c>
      <c r="B1143" s="9">
        <v>201400503</v>
      </c>
      <c r="C1143" s="9" t="s">
        <v>3951</v>
      </c>
      <c r="D1143" s="9" t="s">
        <v>3952</v>
      </c>
      <c r="E1143" s="9">
        <v>130</v>
      </c>
      <c r="F1143" s="9" t="s">
        <v>36</v>
      </c>
      <c r="G1143" s="6">
        <v>41449</v>
      </c>
      <c r="H1143" s="9" t="s">
        <v>3010</v>
      </c>
      <c r="I1143" s="9" t="s">
        <v>10</v>
      </c>
      <c r="J1143" s="6">
        <v>42590.682312418983</v>
      </c>
      <c r="K1143" s="6">
        <v>42590.682312418983</v>
      </c>
      <c r="L1143" s="43">
        <v>2263</v>
      </c>
      <c r="M1143" s="41"/>
      <c r="N1143" s="42" t="s">
        <v>3953</v>
      </c>
      <c r="O1143" s="1">
        <v>41</v>
      </c>
      <c r="P1143" s="1">
        <v>6</v>
      </c>
      <c r="Q1143" s="1">
        <v>28</v>
      </c>
      <c r="R1143" s="1"/>
      <c r="S1143" s="1"/>
      <c r="T1143" s="102">
        <v>41</v>
      </c>
      <c r="U1143" s="103">
        <v>6</v>
      </c>
      <c r="V1143" s="103">
        <v>28</v>
      </c>
      <c r="W1143" s="103"/>
      <c r="X1143" s="103"/>
      <c r="Y1143" s="6">
        <v>42590.600722916664</v>
      </c>
      <c r="Z1143" s="9" t="s">
        <v>3954</v>
      </c>
      <c r="AA1143" s="6"/>
    </row>
    <row r="1144" spans="1:27" s="12" customFormat="1" x14ac:dyDescent="0.3">
      <c r="A1144" s="11">
        <v>1143</v>
      </c>
      <c r="B1144" s="12">
        <v>201400511</v>
      </c>
      <c r="C1144" s="12" t="s">
        <v>1377</v>
      </c>
      <c r="D1144" s="12" t="s">
        <v>3955</v>
      </c>
      <c r="E1144" s="12">
        <v>125</v>
      </c>
      <c r="F1144" s="12" t="s">
        <v>618</v>
      </c>
      <c r="G1144" s="13">
        <v>41628</v>
      </c>
      <c r="H1144" s="12" t="s">
        <v>3008</v>
      </c>
      <c r="I1144" s="12" t="s">
        <v>16</v>
      </c>
      <c r="J1144" s="13">
        <v>42615.419973032411</v>
      </c>
      <c r="K1144" s="13">
        <v>42615.419973032411</v>
      </c>
      <c r="L1144" s="46" t="s">
        <v>814</v>
      </c>
      <c r="M1144" s="49"/>
      <c r="N1144" s="50"/>
      <c r="O1144" s="14"/>
      <c r="P1144" s="14"/>
      <c r="Q1144" s="14"/>
      <c r="R1144" s="14"/>
      <c r="S1144" s="14"/>
      <c r="T1144" s="100"/>
      <c r="U1144" s="101"/>
      <c r="V1144" s="101"/>
      <c r="W1144" s="101"/>
      <c r="X1144" s="101"/>
      <c r="Y1144" s="13">
        <v>42615.419497604169</v>
      </c>
      <c r="Z1144" s="12" t="s">
        <v>3956</v>
      </c>
      <c r="AA1144" s="13"/>
    </row>
    <row r="1145" spans="1:27" s="9" customFormat="1" x14ac:dyDescent="0.3">
      <c r="A1145" s="8">
        <v>1144</v>
      </c>
      <c r="B1145" s="9">
        <v>201400531</v>
      </c>
      <c r="C1145" s="9" t="s">
        <v>3957</v>
      </c>
      <c r="D1145" s="9" t="s">
        <v>122</v>
      </c>
      <c r="E1145" s="9">
        <v>130</v>
      </c>
      <c r="F1145" s="9" t="s">
        <v>36</v>
      </c>
      <c r="G1145" s="6">
        <v>36975</v>
      </c>
      <c r="H1145" s="9" t="s">
        <v>3010</v>
      </c>
      <c r="I1145" s="9" t="s">
        <v>10</v>
      </c>
      <c r="J1145" s="6">
        <v>42541.854898495367</v>
      </c>
      <c r="K1145" s="6">
        <v>42541.854898495367</v>
      </c>
      <c r="L1145" s="76">
        <v>2001</v>
      </c>
      <c r="M1145" s="51"/>
      <c r="N1145" s="42" t="s">
        <v>3958</v>
      </c>
      <c r="O1145" s="1">
        <v>5</v>
      </c>
      <c r="P1145" s="1"/>
      <c r="Q1145" s="1"/>
      <c r="R1145" s="1"/>
      <c r="S1145" s="1"/>
      <c r="T1145" s="102">
        <v>5</v>
      </c>
      <c r="U1145" s="103"/>
      <c r="V1145" s="103"/>
      <c r="W1145" s="103"/>
      <c r="X1145" s="103"/>
      <c r="Y1145" s="6">
        <v>42541.786965624997</v>
      </c>
      <c r="Z1145" s="9" t="s">
        <v>3959</v>
      </c>
      <c r="AA1145" s="6"/>
    </row>
    <row r="1146" spans="1:27" s="9" customFormat="1" x14ac:dyDescent="0.3">
      <c r="A1146" s="8">
        <v>1145</v>
      </c>
      <c r="B1146" s="9">
        <v>201400569</v>
      </c>
      <c r="C1146" s="9" t="s">
        <v>246</v>
      </c>
      <c r="D1146" s="9" t="s">
        <v>3960</v>
      </c>
      <c r="E1146" s="9">
        <v>91</v>
      </c>
      <c r="F1146" s="9" t="s">
        <v>636</v>
      </c>
      <c r="G1146" s="6">
        <v>39959</v>
      </c>
      <c r="H1146" s="9" t="s">
        <v>3008</v>
      </c>
      <c r="I1146" s="9" t="s">
        <v>16</v>
      </c>
      <c r="J1146" s="6">
        <v>42614.760641435183</v>
      </c>
      <c r="K1146" s="6">
        <v>42614.760641435183</v>
      </c>
      <c r="L1146" s="76">
        <v>2207</v>
      </c>
      <c r="M1146" s="51"/>
      <c r="N1146" s="52" t="s">
        <v>3961</v>
      </c>
      <c r="O1146" s="20">
        <v>84</v>
      </c>
      <c r="P1146" s="20"/>
      <c r="Q1146" s="20"/>
      <c r="R1146" s="20"/>
      <c r="S1146" s="20"/>
      <c r="T1146" s="100">
        <v>84</v>
      </c>
      <c r="U1146" s="101"/>
      <c r="V1146" s="101"/>
      <c r="W1146" s="101"/>
      <c r="X1146" s="101"/>
      <c r="Y1146" s="19">
        <v>42614.723378969909</v>
      </c>
      <c r="Z1146" s="16" t="s">
        <v>3962</v>
      </c>
      <c r="AA1146" s="6"/>
    </row>
    <row r="1147" spans="1:27" s="9" customFormat="1" x14ac:dyDescent="0.3">
      <c r="A1147" s="8">
        <v>1146</v>
      </c>
      <c r="B1147" s="9">
        <v>201400570</v>
      </c>
      <c r="C1147" s="9" t="s">
        <v>3963</v>
      </c>
      <c r="D1147" s="9" t="s">
        <v>3964</v>
      </c>
      <c r="E1147" s="9">
        <v>508</v>
      </c>
      <c r="F1147" s="9" t="s">
        <v>166</v>
      </c>
      <c r="G1147" s="6">
        <v>41269</v>
      </c>
      <c r="H1147" s="9" t="s">
        <v>3008</v>
      </c>
      <c r="I1147" s="9" t="s">
        <v>16</v>
      </c>
      <c r="J1147" s="6">
        <v>42652.529965127316</v>
      </c>
      <c r="K1147" s="6">
        <v>42652.529965127316</v>
      </c>
      <c r="L1147" s="76">
        <v>2085</v>
      </c>
      <c r="M1147" s="51"/>
      <c r="N1147" s="52" t="s">
        <v>3965</v>
      </c>
      <c r="O1147" s="20">
        <v>67</v>
      </c>
      <c r="P1147" s="20"/>
      <c r="Q1147" s="20"/>
      <c r="R1147" s="20"/>
      <c r="S1147" s="20"/>
      <c r="T1147" s="100">
        <v>67</v>
      </c>
      <c r="U1147" s="101"/>
      <c r="V1147" s="101"/>
      <c r="W1147" s="101"/>
      <c r="X1147" s="101"/>
      <c r="Y1147" s="19">
        <v>42652.529965127316</v>
      </c>
      <c r="Z1147" s="16" t="s">
        <v>3966</v>
      </c>
      <c r="AA1147" s="6"/>
    </row>
    <row r="1148" spans="1:27" s="9" customFormat="1" x14ac:dyDescent="0.3">
      <c r="A1148" s="8">
        <v>1147</v>
      </c>
      <c r="B1148" s="9">
        <v>201400574</v>
      </c>
      <c r="C1148" s="9" t="s">
        <v>3967</v>
      </c>
      <c r="D1148" s="9" t="s">
        <v>3968</v>
      </c>
      <c r="E1148" s="9">
        <v>13</v>
      </c>
      <c r="F1148" s="9" t="s">
        <v>3969</v>
      </c>
      <c r="G1148" s="6">
        <v>38851</v>
      </c>
      <c r="H1148" s="9" t="s">
        <v>3008</v>
      </c>
      <c r="I1148" s="9" t="s">
        <v>16</v>
      </c>
      <c r="J1148" s="6">
        <v>42596.466122916667</v>
      </c>
      <c r="K1148" s="6">
        <v>42596.466122916667</v>
      </c>
      <c r="L1148" s="76" t="s">
        <v>3970</v>
      </c>
      <c r="M1148" s="51"/>
      <c r="N1148" s="52" t="s">
        <v>3971</v>
      </c>
      <c r="O1148" s="20">
        <v>22212</v>
      </c>
      <c r="P1148" s="20"/>
      <c r="Q1148" s="20"/>
      <c r="R1148" s="20"/>
      <c r="S1148" s="20"/>
      <c r="T1148" s="111">
        <v>222</v>
      </c>
      <c r="U1148" s="101"/>
      <c r="V1148" s="101"/>
      <c r="W1148" s="101"/>
      <c r="X1148" s="101"/>
      <c r="Y1148" s="19">
        <v>42596.463927280092</v>
      </c>
      <c r="Z1148" s="16" t="s">
        <v>3972</v>
      </c>
      <c r="AA1148" s="6"/>
    </row>
    <row r="1149" spans="1:27" s="9" customFormat="1" x14ac:dyDescent="0.3">
      <c r="A1149" s="8">
        <v>1148</v>
      </c>
      <c r="B1149" s="9">
        <v>201400633</v>
      </c>
      <c r="C1149" s="9" t="s">
        <v>3973</v>
      </c>
      <c r="D1149" s="9" t="s">
        <v>3974</v>
      </c>
      <c r="E1149" s="9">
        <v>130</v>
      </c>
      <c r="F1149" s="9" t="s">
        <v>36</v>
      </c>
      <c r="G1149" s="6">
        <v>37288</v>
      </c>
      <c r="H1149" s="9" t="s">
        <v>3008</v>
      </c>
      <c r="I1149" s="9" t="s">
        <v>16</v>
      </c>
      <c r="J1149" s="6">
        <v>42511.786259143519</v>
      </c>
      <c r="K1149" s="6">
        <v>42511.786259143519</v>
      </c>
      <c r="L1149" s="76">
        <v>2072</v>
      </c>
      <c r="M1149" s="51"/>
      <c r="N1149" s="52" t="s">
        <v>3975</v>
      </c>
      <c r="O1149" s="20">
        <v>21</v>
      </c>
      <c r="P1149" s="20">
        <v>28</v>
      </c>
      <c r="Q1149" s="20"/>
      <c r="R1149" s="20"/>
      <c r="S1149" s="20"/>
      <c r="T1149" s="100">
        <v>21</v>
      </c>
      <c r="U1149" s="101">
        <v>28</v>
      </c>
      <c r="V1149" s="101"/>
      <c r="W1149" s="101"/>
      <c r="X1149" s="101"/>
      <c r="Y1149" s="19">
        <v>42511.784347719906</v>
      </c>
      <c r="Z1149" s="16" t="s">
        <v>3976</v>
      </c>
      <c r="AA1149" s="6"/>
    </row>
    <row r="1150" spans="1:27" s="9" customFormat="1" x14ac:dyDescent="0.3">
      <c r="A1150" s="8">
        <v>1149</v>
      </c>
      <c r="B1150" s="9">
        <v>201400663</v>
      </c>
      <c r="C1150" s="9" t="s">
        <v>3951</v>
      </c>
      <c r="D1150" s="9" t="s">
        <v>3977</v>
      </c>
      <c r="E1150" s="9" t="s">
        <v>51</v>
      </c>
      <c r="F1150" s="9" t="s">
        <v>51</v>
      </c>
      <c r="G1150" s="6">
        <v>39179</v>
      </c>
      <c r="H1150" s="9" t="s">
        <v>3010</v>
      </c>
      <c r="I1150" s="9" t="s">
        <v>10</v>
      </c>
      <c r="J1150" s="6">
        <v>42382.52860135417</v>
      </c>
      <c r="K1150" s="6">
        <v>42382.52860135417</v>
      </c>
      <c r="L1150" s="76">
        <v>2140</v>
      </c>
      <c r="M1150" s="51"/>
      <c r="N1150" s="52" t="s">
        <v>3978</v>
      </c>
      <c r="O1150" s="20">
        <v>41</v>
      </c>
      <c r="P1150" s="20"/>
      <c r="Q1150" s="20"/>
      <c r="R1150" s="20"/>
      <c r="S1150" s="20"/>
      <c r="T1150" s="100">
        <v>41</v>
      </c>
      <c r="U1150" s="101"/>
      <c r="V1150" s="101"/>
      <c r="W1150" s="101"/>
      <c r="X1150" s="101"/>
      <c r="Y1150" s="19">
        <v>42382.331964583333</v>
      </c>
      <c r="Z1150" s="16" t="s">
        <v>3979</v>
      </c>
      <c r="AA1150" s="6"/>
    </row>
    <row r="1151" spans="1:27" s="9" customFormat="1" x14ac:dyDescent="0.3">
      <c r="A1151" s="8">
        <v>1150</v>
      </c>
      <c r="B1151" s="9">
        <v>201400695</v>
      </c>
      <c r="C1151" s="9" t="s">
        <v>3980</v>
      </c>
      <c r="D1151" s="9" t="s">
        <v>3981</v>
      </c>
      <c r="E1151" s="9">
        <v>131</v>
      </c>
      <c r="F1151" s="9" t="s">
        <v>24</v>
      </c>
      <c r="G1151" s="6">
        <v>41218</v>
      </c>
      <c r="H1151" s="9" t="s">
        <v>3008</v>
      </c>
      <c r="I1151" s="9" t="s">
        <v>16</v>
      </c>
      <c r="J1151" s="6">
        <v>42428.489530555555</v>
      </c>
      <c r="K1151" s="6">
        <v>42428.489530555555</v>
      </c>
      <c r="L1151" s="76">
        <v>2074</v>
      </c>
      <c r="M1151" s="51"/>
      <c r="N1151" s="52" t="s">
        <v>529</v>
      </c>
      <c r="O1151" s="20">
        <v>21</v>
      </c>
      <c r="P1151" s="20"/>
      <c r="Q1151" s="20"/>
      <c r="R1151" s="20"/>
      <c r="S1151" s="20"/>
      <c r="T1151" s="100">
        <v>21</v>
      </c>
      <c r="U1151" s="101"/>
      <c r="V1151" s="101"/>
      <c r="W1151" s="101"/>
      <c r="X1151" s="101"/>
      <c r="Y1151" s="19">
        <v>42428.465429016207</v>
      </c>
      <c r="Z1151" s="16" t="s">
        <v>3982</v>
      </c>
      <c r="AA1151" s="6"/>
    </row>
    <row r="1152" spans="1:27" s="9" customFormat="1" x14ac:dyDescent="0.3">
      <c r="A1152" s="8">
        <v>1151</v>
      </c>
      <c r="B1152" s="9">
        <v>201400697</v>
      </c>
      <c r="C1152" s="9" t="s">
        <v>3980</v>
      </c>
      <c r="D1152" s="9" t="s">
        <v>3983</v>
      </c>
      <c r="E1152" s="9">
        <v>499</v>
      </c>
      <c r="F1152" s="9" t="s">
        <v>40</v>
      </c>
      <c r="G1152" s="6">
        <v>38803</v>
      </c>
      <c r="H1152" s="9" t="s">
        <v>3010</v>
      </c>
      <c r="I1152" s="9" t="s">
        <v>10</v>
      </c>
      <c r="J1152" s="6">
        <v>42421.50565165509</v>
      </c>
      <c r="K1152" s="6">
        <v>42421.50565165509</v>
      </c>
      <c r="L1152" s="76">
        <v>2001</v>
      </c>
      <c r="M1152" s="51"/>
      <c r="N1152" s="52" t="s">
        <v>3984</v>
      </c>
      <c r="O1152" s="20"/>
      <c r="P1152" s="20"/>
      <c r="Q1152" s="20"/>
      <c r="R1152" s="20"/>
      <c r="S1152" s="20"/>
      <c r="T1152" s="100"/>
      <c r="U1152" s="101"/>
      <c r="V1152" s="101"/>
      <c r="W1152" s="101"/>
      <c r="X1152" s="101"/>
      <c r="Y1152" s="19">
        <v>42421.452288425928</v>
      </c>
      <c r="Z1152" s="16" t="s">
        <v>3985</v>
      </c>
      <c r="AA1152" s="6"/>
    </row>
    <row r="1153" spans="1:27" s="9" customFormat="1" x14ac:dyDescent="0.3">
      <c r="A1153" s="8">
        <v>1152</v>
      </c>
      <c r="B1153" s="9">
        <v>201400698</v>
      </c>
      <c r="C1153" s="9" t="s">
        <v>3980</v>
      </c>
      <c r="D1153" s="9" t="s">
        <v>3986</v>
      </c>
      <c r="E1153" s="9">
        <v>499</v>
      </c>
      <c r="F1153" s="9" t="s">
        <v>40</v>
      </c>
      <c r="G1153" s="6">
        <v>36992</v>
      </c>
      <c r="H1153" s="9" t="s">
        <v>3010</v>
      </c>
      <c r="I1153" s="9" t="s">
        <v>10</v>
      </c>
      <c r="J1153" s="6">
        <v>42421.507700844908</v>
      </c>
      <c r="K1153" s="6">
        <v>42421.507700844908</v>
      </c>
      <c r="L1153" s="76">
        <v>2001</v>
      </c>
      <c r="M1153" s="51"/>
      <c r="N1153" s="52" t="s">
        <v>780</v>
      </c>
      <c r="O1153" s="20">
        <v>5</v>
      </c>
      <c r="P1153" s="20"/>
      <c r="Q1153" s="20"/>
      <c r="R1153" s="20"/>
      <c r="S1153" s="20"/>
      <c r="T1153" s="100">
        <v>5</v>
      </c>
      <c r="U1153" s="101"/>
      <c r="V1153" s="101"/>
      <c r="W1153" s="101"/>
      <c r="X1153" s="101"/>
      <c r="Y1153" s="19">
        <v>42421.418721215276</v>
      </c>
      <c r="Z1153" s="16" t="s">
        <v>3987</v>
      </c>
      <c r="AA1153" s="6"/>
    </row>
    <row r="1154" spans="1:27" s="9" customFormat="1" x14ac:dyDescent="0.3">
      <c r="A1154" s="8">
        <v>1153</v>
      </c>
      <c r="B1154" s="9">
        <v>201400703</v>
      </c>
      <c r="C1154" s="9" t="s">
        <v>3988</v>
      </c>
      <c r="D1154" s="9" t="s">
        <v>857</v>
      </c>
      <c r="E1154" s="9">
        <v>125</v>
      </c>
      <c r="F1154" s="9" t="s">
        <v>618</v>
      </c>
      <c r="G1154" s="6">
        <v>40118</v>
      </c>
      <c r="H1154" s="9" t="s">
        <v>3010</v>
      </c>
      <c r="I1154" s="9" t="s">
        <v>10</v>
      </c>
      <c r="J1154" s="6">
        <v>42678.600749652775</v>
      </c>
      <c r="K1154" s="6">
        <v>42678.600749652775</v>
      </c>
      <c r="L1154" s="76">
        <v>2092</v>
      </c>
      <c r="M1154" s="51"/>
      <c r="N1154" s="52" t="s">
        <v>3989</v>
      </c>
      <c r="O1154" s="20"/>
      <c r="P1154" s="20"/>
      <c r="Q1154" s="20"/>
      <c r="R1154" s="20"/>
      <c r="S1154" s="20"/>
      <c r="T1154" s="100"/>
      <c r="U1154" s="101"/>
      <c r="V1154" s="101"/>
      <c r="W1154" s="101"/>
      <c r="X1154" s="101"/>
      <c r="Y1154" s="19">
        <v>42678.600749652775</v>
      </c>
      <c r="Z1154" s="16" t="s">
        <v>3990</v>
      </c>
      <c r="AA1154" s="6"/>
    </row>
    <row r="1155" spans="1:27" s="9" customFormat="1" x14ac:dyDescent="0.3">
      <c r="A1155" s="8">
        <v>1154</v>
      </c>
      <c r="B1155" s="9">
        <v>201400740</v>
      </c>
      <c r="C1155" s="9" t="s">
        <v>3739</v>
      </c>
      <c r="D1155" s="9" t="s">
        <v>3991</v>
      </c>
      <c r="E1155" s="9">
        <v>499</v>
      </c>
      <c r="F1155" s="9" t="s">
        <v>40</v>
      </c>
      <c r="G1155" s="6">
        <v>40283</v>
      </c>
      <c r="H1155" s="9" t="s">
        <v>3008</v>
      </c>
      <c r="I1155" s="9" t="s">
        <v>16</v>
      </c>
      <c r="J1155" s="6">
        <v>42540.589100729165</v>
      </c>
      <c r="K1155" s="6">
        <v>42540.589100729165</v>
      </c>
      <c r="L1155" s="76">
        <v>2120</v>
      </c>
      <c r="M1155" s="51"/>
      <c r="N1155" s="52" t="s">
        <v>3061</v>
      </c>
      <c r="O1155" s="20">
        <v>40</v>
      </c>
      <c r="P1155" s="20"/>
      <c r="Q1155" s="20"/>
      <c r="R1155" s="20"/>
      <c r="S1155" s="20"/>
      <c r="T1155" s="100">
        <v>40</v>
      </c>
      <c r="U1155" s="101"/>
      <c r="V1155" s="101"/>
      <c r="W1155" s="101"/>
      <c r="X1155" s="101"/>
      <c r="Y1155" s="19">
        <v>42540.100279131948</v>
      </c>
      <c r="Z1155" s="16" t="s">
        <v>3992</v>
      </c>
      <c r="AA1155" s="6"/>
    </row>
    <row r="1156" spans="1:27" s="9" customFormat="1" x14ac:dyDescent="0.3">
      <c r="A1156" s="8">
        <v>1155</v>
      </c>
      <c r="B1156" s="9">
        <v>201400747</v>
      </c>
      <c r="C1156" s="9" t="s">
        <v>3993</v>
      </c>
      <c r="D1156" s="9" t="s">
        <v>2932</v>
      </c>
      <c r="E1156" s="9">
        <v>107</v>
      </c>
      <c r="F1156" s="9" t="s">
        <v>44</v>
      </c>
      <c r="G1156" s="6">
        <v>38794</v>
      </c>
      <c r="H1156" s="9" t="s">
        <v>3005</v>
      </c>
      <c r="I1156" s="9" t="s">
        <v>4</v>
      </c>
      <c r="J1156" s="6">
        <v>42483.495385219911</v>
      </c>
      <c r="K1156" s="6">
        <v>42483.495385219911</v>
      </c>
      <c r="L1156" s="76">
        <v>2031</v>
      </c>
      <c r="M1156" s="51"/>
      <c r="N1156" s="52" t="s">
        <v>3994</v>
      </c>
      <c r="O1156" s="20">
        <v>16</v>
      </c>
      <c r="P1156" s="20"/>
      <c r="Q1156" s="20"/>
      <c r="R1156" s="20"/>
      <c r="S1156" s="20"/>
      <c r="T1156" s="111">
        <v>1601</v>
      </c>
      <c r="U1156" s="101"/>
      <c r="V1156" s="101"/>
      <c r="W1156" s="101"/>
      <c r="X1156" s="101"/>
      <c r="Y1156" s="19">
        <v>42483.495385219911</v>
      </c>
      <c r="Z1156" s="16" t="s">
        <v>3995</v>
      </c>
      <c r="AA1156" s="6"/>
    </row>
    <row r="1157" spans="1:27" s="9" customFormat="1" x14ac:dyDescent="0.3">
      <c r="A1157" s="8">
        <v>1156</v>
      </c>
      <c r="B1157" s="9">
        <v>201400755</v>
      </c>
      <c r="C1157" s="9" t="s">
        <v>3996</v>
      </c>
      <c r="D1157" s="9" t="s">
        <v>3997</v>
      </c>
      <c r="E1157" s="9">
        <v>125</v>
      </c>
      <c r="F1157" s="9" t="s">
        <v>618</v>
      </c>
      <c r="G1157" s="6">
        <v>38169</v>
      </c>
      <c r="H1157" s="9" t="s">
        <v>3010</v>
      </c>
      <c r="I1157" s="9" t="s">
        <v>10</v>
      </c>
      <c r="J1157" s="6">
        <v>42468.630078009257</v>
      </c>
      <c r="K1157" s="6">
        <v>42468.630078009257</v>
      </c>
      <c r="L1157" s="76">
        <v>2001</v>
      </c>
      <c r="M1157" s="51"/>
      <c r="N1157" s="52" t="s">
        <v>3998</v>
      </c>
      <c r="O1157" s="20"/>
      <c r="P1157" s="20"/>
      <c r="Q1157" s="20"/>
      <c r="R1157" s="20"/>
      <c r="S1157" s="20"/>
      <c r="T1157" s="100"/>
      <c r="U1157" s="101"/>
      <c r="V1157" s="101"/>
      <c r="W1157" s="101"/>
      <c r="X1157" s="101"/>
      <c r="Y1157" s="19">
        <v>42468.630078009257</v>
      </c>
      <c r="Z1157" s="16" t="s">
        <v>3999</v>
      </c>
      <c r="AA1157" s="6"/>
    </row>
    <row r="1158" spans="1:27" s="9" customFormat="1" x14ac:dyDescent="0.3">
      <c r="A1158" s="8">
        <v>1157</v>
      </c>
      <c r="B1158" s="9">
        <v>201400758</v>
      </c>
      <c r="C1158" s="9" t="s">
        <v>4000</v>
      </c>
      <c r="D1158" s="9" t="s">
        <v>4001</v>
      </c>
      <c r="E1158" s="9">
        <v>125</v>
      </c>
      <c r="F1158" s="9" t="s">
        <v>618</v>
      </c>
      <c r="G1158" s="6">
        <v>39554</v>
      </c>
      <c r="H1158" s="9" t="s">
        <v>3010</v>
      </c>
      <c r="I1158" s="9" t="s">
        <v>10</v>
      </c>
      <c r="J1158" s="6">
        <v>42544.486655671295</v>
      </c>
      <c r="K1158" s="6">
        <v>42544.486655671295</v>
      </c>
      <c r="L1158" s="76">
        <v>2185</v>
      </c>
      <c r="M1158" s="51"/>
      <c r="N1158" s="52" t="s">
        <v>812</v>
      </c>
      <c r="O1158" s="20">
        <v>44</v>
      </c>
      <c r="P1158" s="20"/>
      <c r="Q1158" s="20"/>
      <c r="R1158" s="20"/>
      <c r="S1158" s="20"/>
      <c r="T1158" s="100">
        <v>44</v>
      </c>
      <c r="U1158" s="101"/>
      <c r="V1158" s="101"/>
      <c r="W1158" s="101"/>
      <c r="X1158" s="101"/>
      <c r="Y1158" s="19">
        <v>42544.560574305557</v>
      </c>
      <c r="Z1158" s="16" t="s">
        <v>4002</v>
      </c>
      <c r="AA1158" s="6"/>
    </row>
    <row r="1159" spans="1:27" s="9" customFormat="1" x14ac:dyDescent="0.3">
      <c r="A1159" s="8">
        <v>1158</v>
      </c>
      <c r="B1159" s="9">
        <v>201400765</v>
      </c>
      <c r="C1159" s="9" t="s">
        <v>4003</v>
      </c>
      <c r="D1159" s="9" t="s">
        <v>4004</v>
      </c>
      <c r="E1159" s="9">
        <v>131</v>
      </c>
      <c r="F1159" s="9" t="s">
        <v>24</v>
      </c>
      <c r="G1159" s="6">
        <v>40286</v>
      </c>
      <c r="H1159" s="9" t="s">
        <v>3008</v>
      </c>
      <c r="I1159" s="9" t="s">
        <v>16</v>
      </c>
      <c r="J1159" s="6">
        <v>42473.544470949077</v>
      </c>
      <c r="K1159" s="6">
        <v>42473.544470949077</v>
      </c>
      <c r="L1159" s="76">
        <v>2082</v>
      </c>
      <c r="M1159" s="51" t="s">
        <v>4005</v>
      </c>
      <c r="N1159" s="52" t="s">
        <v>3565</v>
      </c>
      <c r="O1159" s="20">
        <v>21</v>
      </c>
      <c r="P1159" s="20">
        <v>1</v>
      </c>
      <c r="Q1159" s="20"/>
      <c r="R1159" s="20"/>
      <c r="S1159" s="20"/>
      <c r="T1159" s="100">
        <v>21</v>
      </c>
      <c r="U1159" s="101">
        <v>1</v>
      </c>
      <c r="V1159" s="101"/>
      <c r="W1159" s="101"/>
      <c r="X1159" s="101"/>
      <c r="Y1159" s="19">
        <v>42473.327542361112</v>
      </c>
      <c r="Z1159" s="16" t="s">
        <v>4006</v>
      </c>
      <c r="AA1159" s="6"/>
    </row>
    <row r="1160" spans="1:27" s="9" customFormat="1" x14ac:dyDescent="0.3">
      <c r="A1160" s="8">
        <v>1159</v>
      </c>
      <c r="B1160" s="9">
        <v>201400772</v>
      </c>
      <c r="C1160" s="9" t="s">
        <v>4007</v>
      </c>
      <c r="D1160" s="9" t="s">
        <v>4008</v>
      </c>
      <c r="E1160" s="9">
        <v>598</v>
      </c>
      <c r="F1160" s="9" t="s">
        <v>8</v>
      </c>
      <c r="G1160" s="6">
        <v>41382</v>
      </c>
      <c r="H1160" s="9" t="s">
        <v>3010</v>
      </c>
      <c r="I1160" s="9" t="s">
        <v>10</v>
      </c>
      <c r="J1160" s="6">
        <v>42571.635957557868</v>
      </c>
      <c r="K1160" s="6">
        <v>42571.635957557868</v>
      </c>
      <c r="L1160" s="76">
        <v>2175</v>
      </c>
      <c r="M1160" s="51"/>
      <c r="N1160" s="52" t="s">
        <v>4009</v>
      </c>
      <c r="O1160" s="20">
        <v>21</v>
      </c>
      <c r="P1160" s="20"/>
      <c r="Q1160" s="20"/>
      <c r="R1160" s="20"/>
      <c r="S1160" s="20"/>
      <c r="T1160" s="100">
        <v>21</v>
      </c>
      <c r="U1160" s="101"/>
      <c r="V1160" s="101"/>
      <c r="W1160" s="101"/>
      <c r="X1160" s="101"/>
      <c r="Y1160" s="19">
        <v>42571.617546099536</v>
      </c>
      <c r="Z1160" s="16" t="s">
        <v>4010</v>
      </c>
      <c r="AA1160" s="6"/>
    </row>
    <row r="1161" spans="1:27" s="9" customFormat="1" x14ac:dyDescent="0.3">
      <c r="A1161" s="8">
        <v>1160</v>
      </c>
      <c r="B1161" s="9">
        <v>201400787</v>
      </c>
      <c r="C1161" s="9" t="s">
        <v>3476</v>
      </c>
      <c r="D1161" s="9" t="s">
        <v>4011</v>
      </c>
      <c r="E1161" s="9">
        <v>499</v>
      </c>
      <c r="F1161" s="9" t="s">
        <v>40</v>
      </c>
      <c r="G1161" s="6">
        <v>37368</v>
      </c>
      <c r="H1161" s="9" t="s">
        <v>3010</v>
      </c>
      <c r="I1161" s="9" t="s">
        <v>10</v>
      </c>
      <c r="J1161" s="6">
        <v>42546.4076746875</v>
      </c>
      <c r="K1161" s="6">
        <v>42546.4076746875</v>
      </c>
      <c r="L1161" s="76">
        <v>2181</v>
      </c>
      <c r="M1161" s="51"/>
      <c r="N1161" s="52" t="s">
        <v>4012</v>
      </c>
      <c r="O1161" s="20">
        <v>13</v>
      </c>
      <c r="P1161" s="20"/>
      <c r="Q1161" s="20"/>
      <c r="R1161" s="20"/>
      <c r="S1161" s="20"/>
      <c r="T1161" s="111">
        <v>1303</v>
      </c>
      <c r="U1161" s="101"/>
      <c r="V1161" s="101"/>
      <c r="W1161" s="101"/>
      <c r="X1161" s="101"/>
      <c r="Y1161" s="19">
        <v>42546.264907407407</v>
      </c>
      <c r="Z1161" s="16" t="s">
        <v>4013</v>
      </c>
      <c r="AA1161" s="6"/>
    </row>
    <row r="1162" spans="1:27" s="12" customFormat="1" x14ac:dyDescent="0.3">
      <c r="A1162" s="11">
        <v>1161</v>
      </c>
      <c r="B1162" s="12">
        <v>201400813</v>
      </c>
      <c r="C1162" s="12" t="s">
        <v>4014</v>
      </c>
      <c r="D1162" s="12" t="s">
        <v>3477</v>
      </c>
      <c r="E1162" s="12">
        <v>128</v>
      </c>
      <c r="F1162" s="12" t="s">
        <v>242</v>
      </c>
      <c r="G1162" s="13">
        <v>40251</v>
      </c>
      <c r="H1162" s="12" t="s">
        <v>3008</v>
      </c>
      <c r="I1162" s="12" t="s">
        <v>16</v>
      </c>
      <c r="J1162" s="13">
        <v>42383.638706331018</v>
      </c>
      <c r="K1162" s="13">
        <v>42383.638706331018</v>
      </c>
      <c r="L1162" s="46" t="s">
        <v>875</v>
      </c>
      <c r="M1162" s="49"/>
      <c r="N1162" s="50"/>
      <c r="O1162" s="14"/>
      <c r="P1162" s="14"/>
      <c r="Q1162" s="14"/>
      <c r="R1162" s="14"/>
      <c r="S1162" s="14"/>
      <c r="T1162" s="100"/>
      <c r="U1162" s="101"/>
      <c r="V1162" s="101"/>
      <c r="W1162" s="101"/>
      <c r="X1162" s="101"/>
      <c r="Y1162" s="13">
        <v>42383.806581909725</v>
      </c>
      <c r="Z1162" s="12" t="e">
        <f>- 스케일링 진행.</f>
        <v>#NAME?</v>
      </c>
      <c r="AA1162" s="13"/>
    </row>
    <row r="1163" spans="1:27" s="9" customFormat="1" x14ac:dyDescent="0.3">
      <c r="A1163" s="8">
        <v>1162</v>
      </c>
      <c r="B1163" s="9">
        <v>201400850</v>
      </c>
      <c r="C1163" s="9" t="s">
        <v>4015</v>
      </c>
      <c r="D1163" s="9" t="s">
        <v>3366</v>
      </c>
      <c r="E1163" s="9">
        <v>123</v>
      </c>
      <c r="F1163" s="9" t="s">
        <v>28</v>
      </c>
      <c r="G1163" s="6">
        <v>41664</v>
      </c>
      <c r="H1163" s="9" t="s">
        <v>3005</v>
      </c>
      <c r="I1163" s="9" t="s">
        <v>4</v>
      </c>
      <c r="J1163" s="6">
        <v>42529.422783414353</v>
      </c>
      <c r="K1163" s="6">
        <v>42529.422783414353</v>
      </c>
      <c r="L1163" s="43">
        <v>2046</v>
      </c>
      <c r="M1163" s="51"/>
      <c r="N1163" s="52" t="s">
        <v>4016</v>
      </c>
      <c r="O1163" s="20">
        <v>2515</v>
      </c>
      <c r="P1163" s="20"/>
      <c r="Q1163" s="20"/>
      <c r="R1163" s="20"/>
      <c r="S1163" s="20"/>
      <c r="T1163" s="111">
        <v>25</v>
      </c>
      <c r="U1163" s="101"/>
      <c r="V1163" s="101"/>
      <c r="W1163" s="101"/>
      <c r="X1163" s="101"/>
      <c r="Y1163" s="19">
        <v>42529.387489432869</v>
      </c>
      <c r="Z1163" s="16" t="s">
        <v>4017</v>
      </c>
      <c r="AA1163" s="6"/>
    </row>
    <row r="1164" spans="1:27" s="9" customFormat="1" x14ac:dyDescent="0.3">
      <c r="A1164" s="8">
        <v>1163</v>
      </c>
      <c r="B1164" s="9">
        <v>201400856</v>
      </c>
      <c r="C1164" s="9" t="s">
        <v>4018</v>
      </c>
      <c r="D1164" s="9" t="s">
        <v>4019</v>
      </c>
      <c r="E1164" s="9">
        <v>130</v>
      </c>
      <c r="F1164" s="9" t="s">
        <v>36</v>
      </c>
      <c r="G1164" s="6">
        <v>37376</v>
      </c>
      <c r="H1164" s="9" t="s">
        <v>3016</v>
      </c>
      <c r="I1164" s="9" t="s">
        <v>53</v>
      </c>
      <c r="J1164" s="6">
        <v>42424.490056331022</v>
      </c>
      <c r="K1164" s="6">
        <v>42424.490056331022</v>
      </c>
      <c r="L1164" s="76">
        <v>2231</v>
      </c>
      <c r="M1164" s="51" t="s">
        <v>1171</v>
      </c>
      <c r="N1164" s="52" t="s">
        <v>4020</v>
      </c>
      <c r="O1164" s="20">
        <v>8</v>
      </c>
      <c r="P1164" s="20">
        <v>21</v>
      </c>
      <c r="Q1164" s="20"/>
      <c r="R1164" s="20"/>
      <c r="S1164" s="20"/>
      <c r="T1164" s="100">
        <v>8</v>
      </c>
      <c r="U1164" s="101">
        <v>21</v>
      </c>
      <c r="V1164" s="101"/>
      <c r="W1164" s="101"/>
      <c r="X1164" s="101"/>
      <c r="Y1164" s="19">
        <v>42424.467470868054</v>
      </c>
      <c r="Z1164" s="16" t="s">
        <v>4021</v>
      </c>
      <c r="AA1164" s="6"/>
    </row>
    <row r="1165" spans="1:27" s="9" customFormat="1" x14ac:dyDescent="0.3">
      <c r="A1165" s="8">
        <v>1164</v>
      </c>
      <c r="B1165" s="9">
        <v>201400858</v>
      </c>
      <c r="C1165" s="9" t="s">
        <v>4022</v>
      </c>
      <c r="D1165" s="9" t="s">
        <v>540</v>
      </c>
      <c r="E1165" s="9">
        <v>130</v>
      </c>
      <c r="F1165" s="9" t="s">
        <v>36</v>
      </c>
      <c r="G1165" s="6">
        <v>37834</v>
      </c>
      <c r="H1165" s="9" t="s">
        <v>3016</v>
      </c>
      <c r="I1165" s="9" t="s">
        <v>53</v>
      </c>
      <c r="J1165" s="6">
        <v>42512.66150628472</v>
      </c>
      <c r="K1165" s="6">
        <v>42512.66150628472</v>
      </c>
      <c r="L1165" s="76">
        <v>2001</v>
      </c>
      <c r="M1165" s="51"/>
      <c r="N1165" s="52" t="s">
        <v>3998</v>
      </c>
      <c r="O1165" s="20"/>
      <c r="P1165" s="20"/>
      <c r="Q1165" s="20"/>
      <c r="R1165" s="20"/>
      <c r="S1165" s="20"/>
      <c r="T1165" s="100"/>
      <c r="U1165" s="101"/>
      <c r="V1165" s="101"/>
      <c r="W1165" s="101"/>
      <c r="X1165" s="101"/>
      <c r="Y1165" s="19">
        <v>42512.61549128472</v>
      </c>
      <c r="Z1165" s="16" t="s">
        <v>4023</v>
      </c>
      <c r="AA1165" s="6"/>
    </row>
    <row r="1166" spans="1:27" s="9" customFormat="1" x14ac:dyDescent="0.3">
      <c r="A1166" s="8">
        <v>1165</v>
      </c>
      <c r="B1166" s="9">
        <v>201400892</v>
      </c>
      <c r="C1166" s="9" t="s">
        <v>4024</v>
      </c>
      <c r="D1166" s="9" t="s">
        <v>514</v>
      </c>
      <c r="E1166" s="9">
        <v>201</v>
      </c>
      <c r="F1166" s="9" t="s">
        <v>20</v>
      </c>
      <c r="G1166" s="6">
        <v>41618</v>
      </c>
      <c r="H1166" s="9" t="s">
        <v>3010</v>
      </c>
      <c r="I1166" s="9" t="s">
        <v>10</v>
      </c>
      <c r="J1166" s="6">
        <v>42629.736362615738</v>
      </c>
      <c r="K1166" s="6">
        <v>42629.736362615738</v>
      </c>
      <c r="L1166" s="76">
        <v>2087</v>
      </c>
      <c r="M1166" s="51"/>
      <c r="N1166" s="52" t="s">
        <v>402</v>
      </c>
      <c r="O1166" s="20">
        <v>21</v>
      </c>
      <c r="P1166" s="20">
        <v>1</v>
      </c>
      <c r="Q1166" s="20"/>
      <c r="R1166" s="20"/>
      <c r="S1166" s="20"/>
      <c r="T1166" s="100">
        <v>21</v>
      </c>
      <c r="U1166" s="101">
        <v>1</v>
      </c>
      <c r="V1166" s="101"/>
      <c r="W1166" s="101"/>
      <c r="X1166" s="101"/>
      <c r="Y1166" s="19">
        <v>42629.639462881947</v>
      </c>
      <c r="Z1166" s="16" t="s">
        <v>4025</v>
      </c>
      <c r="AA1166" s="6"/>
    </row>
    <row r="1167" spans="1:27" s="9" customFormat="1" x14ac:dyDescent="0.3">
      <c r="A1167" s="8">
        <v>1166</v>
      </c>
      <c r="B1167" s="9">
        <v>201400906</v>
      </c>
      <c r="C1167" s="9" t="s">
        <v>4026</v>
      </c>
      <c r="D1167" s="9" t="s">
        <v>4027</v>
      </c>
      <c r="E1167" s="9">
        <v>598</v>
      </c>
      <c r="F1167" s="9" t="s">
        <v>8</v>
      </c>
      <c r="G1167" s="6">
        <v>40667</v>
      </c>
      <c r="H1167" s="9" t="s">
        <v>3010</v>
      </c>
      <c r="I1167" s="9" t="s">
        <v>10</v>
      </c>
      <c r="J1167" s="6">
        <v>42538.807226157405</v>
      </c>
      <c r="K1167" s="6">
        <v>42538.807226157405</v>
      </c>
      <c r="L1167" s="76">
        <v>2092</v>
      </c>
      <c r="M1167" s="51"/>
      <c r="N1167" s="52" t="s">
        <v>497</v>
      </c>
      <c r="O1167" s="20">
        <v>8</v>
      </c>
      <c r="P1167" s="20"/>
      <c r="Q1167" s="20"/>
      <c r="R1167" s="20"/>
      <c r="S1167" s="20"/>
      <c r="T1167" s="100">
        <v>8</v>
      </c>
      <c r="U1167" s="101"/>
      <c r="V1167" s="101"/>
      <c r="W1167" s="101"/>
      <c r="X1167" s="101"/>
      <c r="Y1167" s="19">
        <v>42538.767972534719</v>
      </c>
      <c r="Z1167" s="16" t="s">
        <v>4028</v>
      </c>
      <c r="AA1167" s="6"/>
    </row>
    <row r="1168" spans="1:27" s="9" customFormat="1" x14ac:dyDescent="0.3">
      <c r="A1168" s="8">
        <v>1167</v>
      </c>
      <c r="B1168" s="9">
        <v>201400937</v>
      </c>
      <c r="C1168" s="9" t="s">
        <v>3980</v>
      </c>
      <c r="D1168" s="9" t="s">
        <v>1842</v>
      </c>
      <c r="E1168" s="9">
        <v>131</v>
      </c>
      <c r="F1168" s="9" t="s">
        <v>24</v>
      </c>
      <c r="G1168" s="6">
        <v>41630</v>
      </c>
      <c r="H1168" s="9" t="s">
        <v>3008</v>
      </c>
      <c r="I1168" s="9" t="s">
        <v>16</v>
      </c>
      <c r="J1168" s="6">
        <v>42432.519778587965</v>
      </c>
      <c r="K1168" s="6">
        <v>42432.519778587965</v>
      </c>
      <c r="L1168" s="76">
        <v>2279</v>
      </c>
      <c r="M1168" s="51"/>
      <c r="N1168" s="52" t="s">
        <v>3463</v>
      </c>
      <c r="O1168" s="20">
        <v>28</v>
      </c>
      <c r="P1168" s="20"/>
      <c r="Q1168" s="20"/>
      <c r="R1168" s="20"/>
      <c r="S1168" s="20"/>
      <c r="T1168" s="100">
        <v>28</v>
      </c>
      <c r="U1168" s="101"/>
      <c r="V1168" s="101"/>
      <c r="W1168" s="101"/>
      <c r="X1168" s="101"/>
      <c r="Y1168" s="19">
        <v>42432.502448993058</v>
      </c>
      <c r="Z1168" s="16" t="s">
        <v>4029</v>
      </c>
      <c r="AA1168" s="6"/>
    </row>
    <row r="1169" spans="1:27" s="12" customFormat="1" x14ac:dyDescent="0.3">
      <c r="A1169" s="11">
        <v>1168</v>
      </c>
      <c r="B1169" s="12">
        <v>201400938</v>
      </c>
      <c r="C1169" s="12" t="s">
        <v>4030</v>
      </c>
      <c r="D1169" s="12" t="s">
        <v>2939</v>
      </c>
      <c r="E1169" s="12">
        <v>598</v>
      </c>
      <c r="F1169" s="12" t="s">
        <v>8</v>
      </c>
      <c r="G1169" s="13">
        <v>40305</v>
      </c>
      <c r="H1169" s="12" t="s">
        <v>3008</v>
      </c>
      <c r="I1169" s="12" t="s">
        <v>16</v>
      </c>
      <c r="J1169" s="13">
        <v>42493.506896331019</v>
      </c>
      <c r="K1169" s="13">
        <v>42493.506896331019</v>
      </c>
      <c r="L1169" s="46" t="s">
        <v>4031</v>
      </c>
      <c r="M1169" s="49"/>
      <c r="N1169" s="50"/>
      <c r="O1169" s="14"/>
      <c r="P1169" s="14"/>
      <c r="Q1169" s="14"/>
      <c r="R1169" s="14"/>
      <c r="S1169" s="14"/>
      <c r="T1169" s="100"/>
      <c r="U1169" s="101"/>
      <c r="V1169" s="101"/>
      <c r="W1169" s="101"/>
      <c r="X1169" s="101"/>
      <c r="Y1169" s="13">
        <v>42493.486729976852</v>
      </c>
      <c r="Z1169" s="12" t="s">
        <v>4032</v>
      </c>
      <c r="AA1169" s="13"/>
    </row>
    <row r="1170" spans="1:27" s="9" customFormat="1" x14ac:dyDescent="0.3">
      <c r="A1170" s="8">
        <v>1169</v>
      </c>
      <c r="B1170" s="9">
        <v>201400956</v>
      </c>
      <c r="C1170" s="9" t="s">
        <v>4033</v>
      </c>
      <c r="D1170" s="9" t="s">
        <v>423</v>
      </c>
      <c r="E1170" s="9">
        <v>499</v>
      </c>
      <c r="F1170" s="9" t="s">
        <v>40</v>
      </c>
      <c r="G1170" s="6">
        <v>40678</v>
      </c>
      <c r="H1170" s="9" t="s">
        <v>3008</v>
      </c>
      <c r="I1170" s="9" t="s">
        <v>16</v>
      </c>
      <c r="J1170" s="6">
        <v>42555.483952893519</v>
      </c>
      <c r="K1170" s="6">
        <v>42555.483952893519</v>
      </c>
      <c r="L1170" s="76">
        <v>2092</v>
      </c>
      <c r="M1170" s="51"/>
      <c r="N1170" s="52" t="s">
        <v>4034</v>
      </c>
      <c r="O1170" s="20">
        <v>8</v>
      </c>
      <c r="P1170" s="20">
        <v>76</v>
      </c>
      <c r="Q1170" s="20"/>
      <c r="R1170" s="20"/>
      <c r="S1170" s="20"/>
      <c r="T1170" s="100">
        <v>8</v>
      </c>
      <c r="U1170" s="101">
        <v>76</v>
      </c>
      <c r="V1170" s="101"/>
      <c r="W1170" s="101"/>
      <c r="X1170" s="101"/>
      <c r="Y1170" s="19">
        <v>42555.488775266203</v>
      </c>
      <c r="Z1170" s="16" t="s">
        <v>4035</v>
      </c>
      <c r="AA1170" s="6"/>
    </row>
    <row r="1171" spans="1:27" s="9" customFormat="1" x14ac:dyDescent="0.3">
      <c r="A1171" s="8">
        <v>1170</v>
      </c>
      <c r="B1171" s="9">
        <v>201400960</v>
      </c>
      <c r="C1171" s="9" t="s">
        <v>4036</v>
      </c>
      <c r="D1171" s="9" t="s">
        <v>4037</v>
      </c>
      <c r="E1171" s="9">
        <v>125</v>
      </c>
      <c r="F1171" s="9" t="s">
        <v>618</v>
      </c>
      <c r="G1171" s="6">
        <v>39757</v>
      </c>
      <c r="H1171" s="9" t="s">
        <v>3010</v>
      </c>
      <c r="I1171" s="9" t="s">
        <v>10</v>
      </c>
      <c r="J1171" s="6">
        <v>42532.480385150462</v>
      </c>
      <c r="K1171" s="6">
        <v>42532.480385150462</v>
      </c>
      <c r="L1171" s="76">
        <v>2116</v>
      </c>
      <c r="M1171" s="51"/>
      <c r="N1171" s="52" t="s">
        <v>4038</v>
      </c>
      <c r="O1171" s="20">
        <v>22106</v>
      </c>
      <c r="P1171" s="20"/>
      <c r="Q1171" s="20"/>
      <c r="R1171" s="20"/>
      <c r="S1171" s="20"/>
      <c r="T1171" s="111">
        <v>221</v>
      </c>
      <c r="U1171" s="101"/>
      <c r="V1171" s="101"/>
      <c r="W1171" s="101"/>
      <c r="X1171" s="101"/>
      <c r="Y1171" s="19">
        <v>42532.473158912035</v>
      </c>
      <c r="Z1171" s="16" t="s">
        <v>4039</v>
      </c>
      <c r="AA1171" s="6"/>
    </row>
    <row r="1172" spans="1:27" s="9" customFormat="1" x14ac:dyDescent="0.3">
      <c r="A1172" s="8">
        <v>1171</v>
      </c>
      <c r="B1172" s="9">
        <v>201400969</v>
      </c>
      <c r="C1172" s="9" t="s">
        <v>4040</v>
      </c>
      <c r="D1172" s="9" t="s">
        <v>3379</v>
      </c>
      <c r="E1172" s="9">
        <v>304</v>
      </c>
      <c r="F1172" s="9" t="s">
        <v>126</v>
      </c>
      <c r="G1172" s="6">
        <v>39943</v>
      </c>
      <c r="H1172" s="9" t="s">
        <v>3016</v>
      </c>
      <c r="I1172" s="9" t="s">
        <v>53</v>
      </c>
      <c r="J1172" s="6">
        <v>42565.500839085646</v>
      </c>
      <c r="K1172" s="6">
        <v>42565.500839085646</v>
      </c>
      <c r="L1172" s="76">
        <v>2244</v>
      </c>
      <c r="M1172" s="51"/>
      <c r="N1172" s="52" t="s">
        <v>4041</v>
      </c>
      <c r="O1172" s="20">
        <v>90</v>
      </c>
      <c r="P1172" s="20"/>
      <c r="Q1172" s="20"/>
      <c r="R1172" s="20"/>
      <c r="S1172" s="20"/>
      <c r="T1172" s="111">
        <v>0</v>
      </c>
      <c r="U1172" s="101"/>
      <c r="V1172" s="101"/>
      <c r="W1172" s="101"/>
      <c r="X1172" s="101"/>
      <c r="Y1172" s="19">
        <v>42565.44558521991</v>
      </c>
      <c r="Z1172" s="16" t="s">
        <v>4042</v>
      </c>
      <c r="AA1172" s="6"/>
    </row>
    <row r="1173" spans="1:27" s="9" customFormat="1" x14ac:dyDescent="0.3">
      <c r="A1173" s="8">
        <v>1172</v>
      </c>
      <c r="B1173" s="9">
        <v>201400978</v>
      </c>
      <c r="C1173" s="9" t="s">
        <v>4043</v>
      </c>
      <c r="D1173" s="9" t="s">
        <v>514</v>
      </c>
      <c r="E1173" s="9">
        <v>130</v>
      </c>
      <c r="F1173" s="9" t="s">
        <v>36</v>
      </c>
      <c r="G1173" s="6">
        <v>39083</v>
      </c>
      <c r="H1173" s="9" t="s">
        <v>3008</v>
      </c>
      <c r="I1173" s="9" t="s">
        <v>16</v>
      </c>
      <c r="J1173" s="6">
        <v>42383.582252777778</v>
      </c>
      <c r="K1173" s="6">
        <v>42383.582252777778</v>
      </c>
      <c r="L1173" s="76">
        <v>2223</v>
      </c>
      <c r="M1173" s="51"/>
      <c r="N1173" s="52" t="s">
        <v>4044</v>
      </c>
      <c r="O1173" s="20"/>
      <c r="P1173" s="20"/>
      <c r="Q1173" s="20"/>
      <c r="R1173" s="20"/>
      <c r="S1173" s="20"/>
      <c r="T1173" s="100"/>
      <c r="U1173" s="101"/>
      <c r="V1173" s="101"/>
      <c r="W1173" s="101"/>
      <c r="X1173" s="101"/>
      <c r="Y1173" s="19">
        <v>42383.572536574073</v>
      </c>
      <c r="Z1173" s="16" t="s">
        <v>4045</v>
      </c>
      <c r="AA1173" s="6"/>
    </row>
    <row r="1174" spans="1:27" s="9" customFormat="1" x14ac:dyDescent="0.3">
      <c r="A1174" s="8">
        <v>1173</v>
      </c>
      <c r="B1174" s="9">
        <v>201400987</v>
      </c>
      <c r="C1174" s="9" t="s">
        <v>4046</v>
      </c>
      <c r="D1174" s="9" t="s">
        <v>2015</v>
      </c>
      <c r="E1174" s="9">
        <v>599</v>
      </c>
      <c r="F1174" s="9" t="s">
        <v>40</v>
      </c>
      <c r="G1174" s="6">
        <v>41377</v>
      </c>
      <c r="H1174" s="9" t="s">
        <v>3008</v>
      </c>
      <c r="I1174" s="9" t="s">
        <v>16</v>
      </c>
      <c r="J1174" s="6">
        <v>42395.780930983798</v>
      </c>
      <c r="K1174" s="6">
        <v>42395.780930983798</v>
      </c>
      <c r="L1174" s="76">
        <v>2082</v>
      </c>
      <c r="M1174" s="51"/>
      <c r="N1174" s="52" t="s">
        <v>4047</v>
      </c>
      <c r="O1174" s="20">
        <v>2</v>
      </c>
      <c r="P1174" s="20">
        <v>1</v>
      </c>
      <c r="Q1174" s="20"/>
      <c r="R1174" s="20"/>
      <c r="S1174" s="20"/>
      <c r="T1174" s="100">
        <v>2</v>
      </c>
      <c r="U1174" s="101">
        <v>1</v>
      </c>
      <c r="V1174" s="101"/>
      <c r="W1174" s="101"/>
      <c r="X1174" s="101"/>
      <c r="Y1174" s="19">
        <v>42395.780930983798</v>
      </c>
      <c r="Z1174" s="16" t="s">
        <v>4048</v>
      </c>
      <c r="AA1174" s="6"/>
    </row>
    <row r="1175" spans="1:27" s="9" customFormat="1" x14ac:dyDescent="0.3">
      <c r="A1175" s="8">
        <v>1174</v>
      </c>
      <c r="B1175" s="9">
        <v>201400995</v>
      </c>
      <c r="C1175" s="9" t="s">
        <v>4049</v>
      </c>
      <c r="D1175" s="9" t="s">
        <v>4050</v>
      </c>
      <c r="E1175" s="9">
        <v>598</v>
      </c>
      <c r="F1175" s="9" t="s">
        <v>8</v>
      </c>
      <c r="G1175" s="6">
        <v>41681</v>
      </c>
      <c r="H1175" s="9" t="s">
        <v>3010</v>
      </c>
      <c r="I1175" s="9" t="s">
        <v>10</v>
      </c>
      <c r="J1175" s="6">
        <v>42707.913074039352</v>
      </c>
      <c r="K1175" s="6">
        <v>42707.913074039352</v>
      </c>
      <c r="L1175" s="76">
        <v>2284</v>
      </c>
      <c r="M1175" s="51"/>
      <c r="N1175" s="52" t="s">
        <v>3463</v>
      </c>
      <c r="O1175" s="20">
        <v>28</v>
      </c>
      <c r="P1175" s="20"/>
      <c r="Q1175" s="20"/>
      <c r="R1175" s="20"/>
      <c r="S1175" s="20"/>
      <c r="T1175" s="100">
        <v>28</v>
      </c>
      <c r="U1175" s="101"/>
      <c r="V1175" s="101"/>
      <c r="W1175" s="101"/>
      <c r="X1175" s="101"/>
      <c r="Y1175" s="19">
        <v>42707.900106099536</v>
      </c>
      <c r="Z1175" s="16" t="s">
        <v>4051</v>
      </c>
      <c r="AA1175" s="6"/>
    </row>
    <row r="1176" spans="1:27" s="9" customFormat="1" x14ac:dyDescent="0.3">
      <c r="A1176" s="8">
        <v>1175</v>
      </c>
      <c r="B1176" s="9">
        <v>201401010</v>
      </c>
      <c r="C1176" s="9" t="s">
        <v>4052</v>
      </c>
      <c r="D1176" s="9" t="s">
        <v>2716</v>
      </c>
      <c r="E1176" s="9">
        <v>499</v>
      </c>
      <c r="F1176" s="9" t="s">
        <v>40</v>
      </c>
      <c r="G1176" s="6">
        <v>36745</v>
      </c>
      <c r="H1176" s="9" t="s">
        <v>3005</v>
      </c>
      <c r="I1176" s="9" t="s">
        <v>4</v>
      </c>
      <c r="J1176" s="6">
        <v>42580.666831712966</v>
      </c>
      <c r="K1176" s="6">
        <v>42580.666831712966</v>
      </c>
      <c r="L1176" s="76">
        <v>2181</v>
      </c>
      <c r="M1176" s="51"/>
      <c r="N1176" s="52" t="s">
        <v>4053</v>
      </c>
      <c r="O1176" s="20">
        <v>13</v>
      </c>
      <c r="P1176" s="20"/>
      <c r="Q1176" s="20"/>
      <c r="R1176" s="20"/>
      <c r="S1176" s="20"/>
      <c r="T1176" s="111">
        <v>1303</v>
      </c>
      <c r="U1176" s="101"/>
      <c r="V1176" s="101"/>
      <c r="W1176" s="101"/>
      <c r="X1176" s="101"/>
      <c r="Y1176" s="19">
        <v>42580.63522704861</v>
      </c>
      <c r="Z1176" s="16" t="s">
        <v>4054</v>
      </c>
      <c r="AA1176" s="6"/>
    </row>
    <row r="1177" spans="1:27" s="9" customFormat="1" x14ac:dyDescent="0.3">
      <c r="A1177" s="8">
        <v>1176</v>
      </c>
      <c r="B1177" s="9">
        <v>201401085</v>
      </c>
      <c r="C1177" s="9" t="s">
        <v>4055</v>
      </c>
      <c r="D1177" s="9" t="s">
        <v>218</v>
      </c>
      <c r="E1177" s="9">
        <v>123</v>
      </c>
      <c r="F1177" s="9" t="s">
        <v>28</v>
      </c>
      <c r="G1177" s="6">
        <v>39593</v>
      </c>
      <c r="H1177" s="9" t="s">
        <v>3010</v>
      </c>
      <c r="I1177" s="9" t="s">
        <v>10</v>
      </c>
      <c r="J1177" s="6">
        <v>42447.977926192129</v>
      </c>
      <c r="K1177" s="6">
        <v>42447.977926192129</v>
      </c>
      <c r="L1177" s="76">
        <v>2181</v>
      </c>
      <c r="M1177" s="51"/>
      <c r="N1177" s="52" t="s">
        <v>4056</v>
      </c>
      <c r="O1177" s="20">
        <v>4</v>
      </c>
      <c r="P1177" s="20"/>
      <c r="Q1177" s="20"/>
      <c r="R1177" s="20"/>
      <c r="S1177" s="20"/>
      <c r="T1177" s="100">
        <v>4</v>
      </c>
      <c r="U1177" s="101"/>
      <c r="V1177" s="101"/>
      <c r="W1177" s="101"/>
      <c r="X1177" s="101"/>
      <c r="Y1177" s="19">
        <v>42447.977926192129</v>
      </c>
      <c r="Z1177" s="16" t="s">
        <v>4057</v>
      </c>
      <c r="AA1177" s="6"/>
    </row>
    <row r="1178" spans="1:27" s="9" customFormat="1" x14ac:dyDescent="0.3">
      <c r="A1178" s="8">
        <v>1177</v>
      </c>
      <c r="B1178" s="9">
        <v>201401087</v>
      </c>
      <c r="C1178" s="9" t="s">
        <v>4058</v>
      </c>
      <c r="D1178" s="9" t="s">
        <v>4059</v>
      </c>
      <c r="E1178" s="9">
        <v>131</v>
      </c>
      <c r="F1178" s="9" t="s">
        <v>24</v>
      </c>
      <c r="G1178" s="6">
        <v>41717</v>
      </c>
      <c r="H1178" s="9" t="s">
        <v>3016</v>
      </c>
      <c r="I1178" s="9" t="s">
        <v>53</v>
      </c>
      <c r="J1178" s="6">
        <v>42494.386635266201</v>
      </c>
      <c r="K1178" s="6">
        <v>42494.386635266201</v>
      </c>
      <c r="L1178" s="76">
        <v>2082</v>
      </c>
      <c r="M1178" s="51"/>
      <c r="N1178" s="52" t="s">
        <v>734</v>
      </c>
      <c r="O1178" s="20">
        <v>1</v>
      </c>
      <c r="P1178" s="20"/>
      <c r="Q1178" s="20"/>
      <c r="R1178" s="20"/>
      <c r="S1178" s="20"/>
      <c r="T1178" s="100">
        <v>1</v>
      </c>
      <c r="U1178" s="101"/>
      <c r="V1178" s="101"/>
      <c r="W1178" s="101"/>
      <c r="X1178" s="101"/>
      <c r="Y1178" s="19">
        <v>42494.386635266201</v>
      </c>
      <c r="Z1178" s="16" t="s">
        <v>4060</v>
      </c>
      <c r="AA1178" s="6"/>
    </row>
    <row r="1179" spans="1:27" s="9" customFormat="1" x14ac:dyDescent="0.3">
      <c r="A1179" s="8">
        <v>1178</v>
      </c>
      <c r="B1179" s="9">
        <v>201401113</v>
      </c>
      <c r="C1179" s="9" t="s">
        <v>4061</v>
      </c>
      <c r="D1179" s="9" t="s">
        <v>4062</v>
      </c>
      <c r="E1179" s="9" t="s">
        <v>51</v>
      </c>
      <c r="F1179" s="9" t="s">
        <v>51</v>
      </c>
      <c r="G1179" s="6">
        <v>38867</v>
      </c>
      <c r="H1179" s="9" t="s">
        <v>3010</v>
      </c>
      <c r="I1179" s="9" t="s">
        <v>10</v>
      </c>
      <c r="J1179" s="6">
        <v>42543.030916469907</v>
      </c>
      <c r="K1179" s="6">
        <v>42543.030916469907</v>
      </c>
      <c r="L1179" s="76">
        <v>2020</v>
      </c>
      <c r="M1179" s="51" t="s">
        <v>440</v>
      </c>
      <c r="N1179" s="52" t="s">
        <v>4063</v>
      </c>
      <c r="O1179" s="20">
        <v>14</v>
      </c>
      <c r="P1179" s="20"/>
      <c r="Q1179" s="20"/>
      <c r="R1179" s="20"/>
      <c r="S1179" s="20"/>
      <c r="T1179" s="100">
        <v>14</v>
      </c>
      <c r="U1179" s="101"/>
      <c r="V1179" s="101"/>
      <c r="W1179" s="101"/>
      <c r="X1179" s="101"/>
      <c r="Y1179" s="19">
        <v>42543.030857407408</v>
      </c>
      <c r="Z1179" s="16" t="s">
        <v>4064</v>
      </c>
      <c r="AA1179" s="6"/>
    </row>
    <row r="1180" spans="1:27" s="9" customFormat="1" x14ac:dyDescent="0.3">
      <c r="A1180" s="8">
        <v>1179</v>
      </c>
      <c r="B1180" s="9">
        <v>201401140</v>
      </c>
      <c r="C1180" s="9" t="s">
        <v>4065</v>
      </c>
      <c r="D1180" s="9" t="s">
        <v>4066</v>
      </c>
      <c r="E1180" s="9">
        <v>499</v>
      </c>
      <c r="F1180" s="9" t="s">
        <v>40</v>
      </c>
      <c r="G1180" s="6">
        <v>41701</v>
      </c>
      <c r="H1180" s="9" t="s">
        <v>3008</v>
      </c>
      <c r="I1180" s="9" t="s">
        <v>16</v>
      </c>
      <c r="J1180" s="6">
        <v>42502.696247800923</v>
      </c>
      <c r="K1180" s="6">
        <v>42502.696247800923</v>
      </c>
      <c r="L1180" s="76">
        <v>2221</v>
      </c>
      <c r="M1180" s="51"/>
      <c r="N1180" s="52" t="s">
        <v>4067</v>
      </c>
      <c r="O1180" s="20">
        <v>22115</v>
      </c>
      <c r="P1180" s="20"/>
      <c r="Q1180" s="20"/>
      <c r="R1180" s="20"/>
      <c r="S1180" s="20"/>
      <c r="T1180" s="111">
        <v>221</v>
      </c>
      <c r="U1180" s="101"/>
      <c r="V1180" s="101"/>
      <c r="W1180" s="101"/>
      <c r="X1180" s="101"/>
      <c r="Y1180" s="19">
        <v>42502.806090011574</v>
      </c>
      <c r="Z1180" s="16" t="s">
        <v>4068</v>
      </c>
      <c r="AA1180" s="6"/>
    </row>
    <row r="1181" spans="1:27" s="9" customFormat="1" x14ac:dyDescent="0.3">
      <c r="A1181" s="8">
        <v>1180</v>
      </c>
      <c r="B1181" s="9">
        <v>201401167</v>
      </c>
      <c r="C1181" s="9" t="s">
        <v>4069</v>
      </c>
      <c r="D1181" s="9" t="s">
        <v>4070</v>
      </c>
      <c r="E1181" s="9">
        <v>130</v>
      </c>
      <c r="F1181" s="9" t="s">
        <v>36</v>
      </c>
      <c r="G1181" s="6">
        <v>41385</v>
      </c>
      <c r="H1181" s="9" t="s">
        <v>3008</v>
      </c>
      <c r="I1181" s="9" t="s">
        <v>16</v>
      </c>
      <c r="J1181" s="6">
        <v>42410.543321180558</v>
      </c>
      <c r="K1181" s="6">
        <v>42410.543321180558</v>
      </c>
      <c r="L1181" s="76">
        <v>2066</v>
      </c>
      <c r="M1181" s="51"/>
      <c r="N1181" s="52" t="s">
        <v>4071</v>
      </c>
      <c r="O1181" s="20">
        <v>58</v>
      </c>
      <c r="P1181" s="20"/>
      <c r="Q1181" s="20"/>
      <c r="R1181" s="20"/>
      <c r="S1181" s="20"/>
      <c r="T1181" s="100">
        <v>58</v>
      </c>
      <c r="U1181" s="101"/>
      <c r="V1181" s="101"/>
      <c r="W1181" s="101"/>
      <c r="X1181" s="101"/>
      <c r="Y1181" s="19">
        <v>42410.548470914349</v>
      </c>
      <c r="Z1181" s="16" t="s">
        <v>4072</v>
      </c>
      <c r="AA1181" s="6"/>
    </row>
    <row r="1182" spans="1:27" s="9" customFormat="1" x14ac:dyDescent="0.3">
      <c r="A1182" s="8">
        <v>1181</v>
      </c>
      <c r="B1182" s="9">
        <v>201401170</v>
      </c>
      <c r="C1182" s="9" t="s">
        <v>4073</v>
      </c>
      <c r="D1182" s="9" t="s">
        <v>2446</v>
      </c>
      <c r="E1182" s="9">
        <v>308</v>
      </c>
      <c r="F1182" s="9" t="s">
        <v>1251</v>
      </c>
      <c r="G1182" s="6">
        <v>40179</v>
      </c>
      <c r="H1182" s="9" t="s">
        <v>3016</v>
      </c>
      <c r="I1182" s="9" t="s">
        <v>53</v>
      </c>
      <c r="J1182" s="6">
        <v>42542.417894293983</v>
      </c>
      <c r="K1182" s="6">
        <v>42542.417894293983</v>
      </c>
      <c r="L1182" s="76">
        <v>2043</v>
      </c>
      <c r="M1182" s="51"/>
      <c r="N1182" s="52" t="s">
        <v>413</v>
      </c>
      <c r="O1182" s="20">
        <v>1</v>
      </c>
      <c r="P1182" s="20">
        <v>2</v>
      </c>
      <c r="Q1182" s="20"/>
      <c r="R1182" s="20"/>
      <c r="S1182" s="20"/>
      <c r="T1182" s="100">
        <v>1</v>
      </c>
      <c r="U1182" s="101">
        <v>2</v>
      </c>
      <c r="V1182" s="101"/>
      <c r="W1182" s="101"/>
      <c r="X1182" s="101"/>
      <c r="Y1182" s="19">
        <v>42542.417894293983</v>
      </c>
      <c r="Z1182" s="16" t="s">
        <v>4074</v>
      </c>
      <c r="AA1182" s="6"/>
    </row>
    <row r="1183" spans="1:27" s="9" customFormat="1" x14ac:dyDescent="0.3">
      <c r="A1183" s="8">
        <v>1182</v>
      </c>
      <c r="B1183" s="9">
        <v>201401171</v>
      </c>
      <c r="C1183" s="9" t="s">
        <v>4073</v>
      </c>
      <c r="D1183" s="9" t="s">
        <v>4075</v>
      </c>
      <c r="E1183" s="9">
        <v>308</v>
      </c>
      <c r="F1183" s="9" t="s">
        <v>1251</v>
      </c>
      <c r="G1183" s="6">
        <v>40982</v>
      </c>
      <c r="H1183" s="9" t="s">
        <v>3008</v>
      </c>
      <c r="I1183" s="9" t="s">
        <v>16</v>
      </c>
      <c r="J1183" s="6">
        <v>42528.478326469907</v>
      </c>
      <c r="K1183" s="6">
        <v>42528.478326469907</v>
      </c>
      <c r="L1183" s="76">
        <v>2092</v>
      </c>
      <c r="M1183" s="51"/>
      <c r="N1183" s="52" t="s">
        <v>4076</v>
      </c>
      <c r="O1183" s="20">
        <v>8</v>
      </c>
      <c r="P1183" s="20"/>
      <c r="Q1183" s="20"/>
      <c r="R1183" s="20"/>
      <c r="S1183" s="20"/>
      <c r="T1183" s="100">
        <v>8</v>
      </c>
      <c r="U1183" s="101"/>
      <c r="V1183" s="101"/>
      <c r="W1183" s="101"/>
      <c r="X1183" s="101"/>
      <c r="Y1183" s="19">
        <v>42528.478326469907</v>
      </c>
      <c r="Z1183" s="16" t="s">
        <v>4077</v>
      </c>
      <c r="AA1183" s="6"/>
    </row>
    <row r="1184" spans="1:27" s="12" customFormat="1" x14ac:dyDescent="0.3">
      <c r="A1184" s="11">
        <v>1183</v>
      </c>
      <c r="B1184" s="12">
        <v>201401229</v>
      </c>
      <c r="C1184" s="12" t="s">
        <v>4078</v>
      </c>
      <c r="D1184" s="12" t="s">
        <v>2607</v>
      </c>
      <c r="E1184" s="12">
        <v>499</v>
      </c>
      <c r="F1184" s="12" t="s">
        <v>40</v>
      </c>
      <c r="G1184" s="13">
        <v>40154</v>
      </c>
      <c r="H1184" s="12" t="s">
        <v>3010</v>
      </c>
      <c r="I1184" s="12" t="s">
        <v>10</v>
      </c>
      <c r="J1184" s="13">
        <v>42526.756103437503</v>
      </c>
      <c r="K1184" s="13">
        <v>42526.756103437503</v>
      </c>
      <c r="L1184" s="46" t="s">
        <v>4079</v>
      </c>
      <c r="M1184" s="49"/>
      <c r="N1184" s="50"/>
      <c r="O1184" s="14"/>
      <c r="P1184" s="14"/>
      <c r="Q1184" s="14"/>
      <c r="R1184" s="14"/>
      <c r="S1184" s="14"/>
      <c r="T1184" s="100"/>
      <c r="U1184" s="101"/>
      <c r="V1184" s="101"/>
      <c r="W1184" s="101"/>
      <c r="X1184" s="101"/>
      <c r="Y1184" s="13">
        <v>42526.732536423609</v>
      </c>
      <c r="Z1184" s="12" t="s">
        <v>4080</v>
      </c>
      <c r="AA1184" s="13"/>
    </row>
    <row r="1185" spans="1:27" s="9" customFormat="1" x14ac:dyDescent="0.3">
      <c r="A1185" s="8">
        <v>1184</v>
      </c>
      <c r="B1185" s="9">
        <v>201401230</v>
      </c>
      <c r="C1185" s="9" t="s">
        <v>4081</v>
      </c>
      <c r="D1185" s="9" t="s">
        <v>35</v>
      </c>
      <c r="E1185" s="9">
        <v>648</v>
      </c>
      <c r="F1185" s="9" t="s">
        <v>40</v>
      </c>
      <c r="G1185" s="6">
        <v>37053</v>
      </c>
      <c r="H1185" s="9" t="s">
        <v>3010</v>
      </c>
      <c r="I1185" s="9" t="s">
        <v>10</v>
      </c>
      <c r="J1185" s="6">
        <v>42380.47198159722</v>
      </c>
      <c r="K1185" s="6">
        <v>42380.47198159722</v>
      </c>
      <c r="L1185" s="76">
        <v>2037</v>
      </c>
      <c r="M1185" s="51"/>
      <c r="N1185" s="52" t="s">
        <v>4082</v>
      </c>
      <c r="O1185" s="20">
        <v>5</v>
      </c>
      <c r="P1185" s="20"/>
      <c r="Q1185" s="20"/>
      <c r="R1185" s="20"/>
      <c r="S1185" s="20"/>
      <c r="T1185" s="100">
        <v>5</v>
      </c>
      <c r="U1185" s="101"/>
      <c r="V1185" s="101"/>
      <c r="W1185" s="101"/>
      <c r="X1185" s="101"/>
      <c r="Y1185" s="19">
        <v>42380.742043136575</v>
      </c>
      <c r="Z1185" s="16" t="s">
        <v>4083</v>
      </c>
      <c r="AA1185" s="6"/>
    </row>
    <row r="1186" spans="1:27" s="9" customFormat="1" x14ac:dyDescent="0.3">
      <c r="A1186" s="8">
        <v>1185</v>
      </c>
      <c r="B1186" s="9">
        <v>201401233</v>
      </c>
      <c r="C1186" s="9" t="s">
        <v>3951</v>
      </c>
      <c r="D1186" s="9" t="s">
        <v>4084</v>
      </c>
      <c r="E1186" s="9" t="s">
        <v>51</v>
      </c>
      <c r="F1186" s="9" t="s">
        <v>51</v>
      </c>
      <c r="G1186" s="6">
        <v>39243</v>
      </c>
      <c r="H1186" s="9" t="s">
        <v>3010</v>
      </c>
      <c r="I1186" s="9" t="s">
        <v>10</v>
      </c>
      <c r="J1186" s="6">
        <v>42434.779086111113</v>
      </c>
      <c r="K1186" s="6">
        <v>42434.779086111113</v>
      </c>
      <c r="L1186" s="76">
        <v>2142</v>
      </c>
      <c r="M1186" s="51"/>
      <c r="N1186" s="52" t="s">
        <v>4085</v>
      </c>
      <c r="O1186" s="20">
        <v>41</v>
      </c>
      <c r="P1186" s="20"/>
      <c r="Q1186" s="20"/>
      <c r="R1186" s="20"/>
      <c r="S1186" s="20"/>
      <c r="T1186" s="100">
        <v>41</v>
      </c>
      <c r="U1186" s="101"/>
      <c r="V1186" s="101"/>
      <c r="W1186" s="101"/>
      <c r="X1186" s="101"/>
      <c r="Y1186" s="19">
        <v>42434.412531747686</v>
      </c>
      <c r="Z1186" s="16" t="s">
        <v>4086</v>
      </c>
      <c r="AA1186" s="6"/>
    </row>
    <row r="1187" spans="1:27" s="9" customFormat="1" x14ac:dyDescent="0.3">
      <c r="A1187" s="8">
        <v>1186</v>
      </c>
      <c r="B1187" s="9">
        <v>201401251</v>
      </c>
      <c r="C1187" s="9" t="s">
        <v>4087</v>
      </c>
      <c r="D1187" s="9" t="s">
        <v>4088</v>
      </c>
      <c r="E1187" s="9">
        <v>598</v>
      </c>
      <c r="F1187" s="9" t="s">
        <v>8</v>
      </c>
      <c r="G1187" s="6">
        <v>38112</v>
      </c>
      <c r="H1187" s="9" t="s">
        <v>3008</v>
      </c>
      <c r="I1187" s="9" t="s">
        <v>16</v>
      </c>
      <c r="J1187" s="6">
        <v>42579.876157060186</v>
      </c>
      <c r="K1187" s="6">
        <v>42579.876157060186</v>
      </c>
      <c r="L1187" s="76">
        <v>2082</v>
      </c>
      <c r="M1187" s="51" t="s">
        <v>4089</v>
      </c>
      <c r="N1187" s="52" t="s">
        <v>2095</v>
      </c>
      <c r="O1187" s="20">
        <v>2</v>
      </c>
      <c r="P1187" s="20">
        <v>21</v>
      </c>
      <c r="Q1187" s="20"/>
      <c r="R1187" s="20"/>
      <c r="S1187" s="20"/>
      <c r="T1187" s="100">
        <v>2</v>
      </c>
      <c r="U1187" s="101">
        <v>21</v>
      </c>
      <c r="V1187" s="101"/>
      <c r="W1187" s="101"/>
      <c r="X1187" s="101"/>
      <c r="Y1187" s="19">
        <v>42579.876157060186</v>
      </c>
      <c r="Z1187" s="16" t="s">
        <v>4090</v>
      </c>
      <c r="AA1187" s="6"/>
    </row>
    <row r="1188" spans="1:27" s="9" customFormat="1" x14ac:dyDescent="0.3">
      <c r="A1188" s="8">
        <v>1187</v>
      </c>
      <c r="B1188" s="9">
        <v>201401271</v>
      </c>
      <c r="C1188" s="9" t="s">
        <v>4091</v>
      </c>
      <c r="D1188" s="9" t="s">
        <v>4092</v>
      </c>
      <c r="E1188" s="9">
        <v>130</v>
      </c>
      <c r="F1188" s="9" t="s">
        <v>36</v>
      </c>
      <c r="G1188" s="6">
        <v>37423</v>
      </c>
      <c r="H1188" s="9" t="s">
        <v>3008</v>
      </c>
      <c r="I1188" s="9" t="s">
        <v>16</v>
      </c>
      <c r="J1188" s="6">
        <v>42378.726841469907</v>
      </c>
      <c r="K1188" s="6">
        <v>42378.726841469907</v>
      </c>
      <c r="L1188" s="76">
        <v>2087</v>
      </c>
      <c r="M1188" s="51"/>
      <c r="N1188" s="52" t="s">
        <v>4093</v>
      </c>
      <c r="O1188" s="20"/>
      <c r="P1188" s="20"/>
      <c r="Q1188" s="20"/>
      <c r="R1188" s="20"/>
      <c r="S1188" s="20"/>
      <c r="T1188" s="100"/>
      <c r="U1188" s="101"/>
      <c r="V1188" s="101"/>
      <c r="W1188" s="101"/>
      <c r="X1188" s="101"/>
      <c r="Y1188" s="19">
        <v>42378.752041932872</v>
      </c>
      <c r="Z1188" s="16" t="s">
        <v>4094</v>
      </c>
      <c r="AA1188" s="6"/>
    </row>
    <row r="1189" spans="1:27" s="12" customFormat="1" x14ac:dyDescent="0.3">
      <c r="A1189" s="11">
        <v>1188</v>
      </c>
      <c r="B1189" s="12">
        <v>201401293</v>
      </c>
      <c r="C1189" s="12" t="s">
        <v>4095</v>
      </c>
      <c r="D1189" s="12" t="s">
        <v>3777</v>
      </c>
      <c r="E1189" s="12">
        <v>130</v>
      </c>
      <c r="F1189" s="12" t="s">
        <v>36</v>
      </c>
      <c r="G1189" s="13">
        <v>37730</v>
      </c>
      <c r="H1189" s="12" t="s">
        <v>3016</v>
      </c>
      <c r="I1189" s="12" t="s">
        <v>53</v>
      </c>
      <c r="J1189" s="13">
        <v>42716.675561574077</v>
      </c>
      <c r="K1189" s="13">
        <v>42716.675561574077</v>
      </c>
      <c r="L1189" s="46" t="s">
        <v>4096</v>
      </c>
      <c r="M1189" s="49"/>
      <c r="N1189" s="50"/>
      <c r="O1189" s="14"/>
      <c r="P1189" s="14"/>
      <c r="Q1189" s="14"/>
      <c r="R1189" s="14"/>
      <c r="S1189" s="14"/>
      <c r="T1189" s="100"/>
      <c r="U1189" s="101"/>
      <c r="V1189" s="101"/>
      <c r="W1189" s="101"/>
      <c r="X1189" s="101"/>
      <c r="Y1189" s="13">
        <v>42716.664796527781</v>
      </c>
      <c r="Z1189" s="12" t="s">
        <v>4097</v>
      </c>
      <c r="AA1189" s="13"/>
    </row>
    <row r="1190" spans="1:27" s="12" customFormat="1" x14ac:dyDescent="0.3">
      <c r="A1190" s="11">
        <v>1189</v>
      </c>
      <c r="B1190" s="12">
        <v>201401312</v>
      </c>
      <c r="C1190" s="12" t="s">
        <v>4098</v>
      </c>
      <c r="D1190" s="12" t="s">
        <v>4099</v>
      </c>
      <c r="E1190" s="12">
        <v>598</v>
      </c>
      <c r="F1190" s="12" t="s">
        <v>8</v>
      </c>
      <c r="G1190" s="13" t="s">
        <v>51</v>
      </c>
      <c r="H1190" s="12" t="s">
        <v>3008</v>
      </c>
      <c r="I1190" s="12" t="s">
        <v>16</v>
      </c>
      <c r="J1190" s="13">
        <v>42437.518750844909</v>
      </c>
      <c r="K1190" s="13">
        <v>42437.518750844909</v>
      </c>
      <c r="L1190" s="46" t="s">
        <v>875</v>
      </c>
      <c r="M1190" s="49"/>
      <c r="N1190" s="50"/>
      <c r="O1190" s="14"/>
      <c r="P1190" s="14"/>
      <c r="Q1190" s="14"/>
      <c r="R1190" s="14"/>
      <c r="S1190" s="14"/>
      <c r="T1190" s="100"/>
      <c r="U1190" s="101"/>
      <c r="V1190" s="101"/>
      <c r="W1190" s="101"/>
      <c r="X1190" s="101"/>
      <c r="Y1190" s="13">
        <v>42437.504005902774</v>
      </c>
      <c r="Z1190" s="12" t="s">
        <v>4100</v>
      </c>
      <c r="AA1190" s="13"/>
    </row>
    <row r="1191" spans="1:27" s="9" customFormat="1" x14ac:dyDescent="0.3">
      <c r="A1191" s="8">
        <v>1190</v>
      </c>
      <c r="B1191" s="9">
        <v>201401313</v>
      </c>
      <c r="C1191" s="9" t="s">
        <v>4101</v>
      </c>
      <c r="D1191" s="9" t="s">
        <v>2329</v>
      </c>
      <c r="E1191" s="9">
        <v>499</v>
      </c>
      <c r="F1191" s="9" t="s">
        <v>40</v>
      </c>
      <c r="G1191" s="6">
        <v>38888</v>
      </c>
      <c r="H1191" s="9" t="s">
        <v>3008</v>
      </c>
      <c r="I1191" s="9" t="s">
        <v>16</v>
      </c>
      <c r="J1191" s="6">
        <v>42560.685562812498</v>
      </c>
      <c r="K1191" s="6">
        <v>42560.685562812498</v>
      </c>
      <c r="L1191" s="76">
        <v>2001</v>
      </c>
      <c r="M1191" s="51"/>
      <c r="N1191" s="52" t="s">
        <v>3998</v>
      </c>
      <c r="O1191" s="20"/>
      <c r="P1191" s="20"/>
      <c r="Q1191" s="20"/>
      <c r="R1191" s="20"/>
      <c r="S1191" s="20"/>
      <c r="T1191" s="100"/>
      <c r="U1191" s="101"/>
      <c r="V1191" s="101"/>
      <c r="W1191" s="101"/>
      <c r="X1191" s="101"/>
      <c r="Y1191" s="19">
        <v>42560.404271446758</v>
      </c>
      <c r="Z1191" s="16" t="s">
        <v>4102</v>
      </c>
      <c r="AA1191" s="6"/>
    </row>
    <row r="1192" spans="1:27" s="9" customFormat="1" x14ac:dyDescent="0.3">
      <c r="A1192" s="8">
        <v>1191</v>
      </c>
      <c r="B1192" s="9">
        <v>201401328</v>
      </c>
      <c r="C1192" s="9" t="s">
        <v>4103</v>
      </c>
      <c r="D1192" s="9" t="s">
        <v>4104</v>
      </c>
      <c r="E1192" s="9">
        <v>499</v>
      </c>
      <c r="F1192" s="9" t="s">
        <v>40</v>
      </c>
      <c r="G1192" s="6">
        <v>37951</v>
      </c>
      <c r="H1192" s="9" t="s">
        <v>3010</v>
      </c>
      <c r="I1192" s="9" t="s">
        <v>10</v>
      </c>
      <c r="J1192" s="6">
        <v>42695.626693483799</v>
      </c>
      <c r="K1192" s="6">
        <v>42695.626693483799</v>
      </c>
      <c r="L1192" s="76">
        <v>2087</v>
      </c>
      <c r="M1192" s="51" t="s">
        <v>4105</v>
      </c>
      <c r="N1192" s="52" t="s">
        <v>4106</v>
      </c>
      <c r="O1192" s="20">
        <v>1</v>
      </c>
      <c r="P1192" s="20">
        <v>21</v>
      </c>
      <c r="Q1192" s="20"/>
      <c r="R1192" s="20"/>
      <c r="S1192" s="20"/>
      <c r="T1192" s="100">
        <v>1</v>
      </c>
      <c r="U1192" s="101">
        <v>21</v>
      </c>
      <c r="V1192" s="101"/>
      <c r="W1192" s="101"/>
      <c r="X1192" s="101"/>
      <c r="Y1192" s="19">
        <v>42695.620785995372</v>
      </c>
      <c r="Z1192" s="16" t="s">
        <v>4107</v>
      </c>
      <c r="AA1192" s="6"/>
    </row>
    <row r="1193" spans="1:27" s="12" customFormat="1" x14ac:dyDescent="0.3">
      <c r="A1193" s="11">
        <v>1192</v>
      </c>
      <c r="B1193" s="12">
        <v>201401330</v>
      </c>
      <c r="C1193" s="12" t="s">
        <v>4108</v>
      </c>
      <c r="D1193" s="12" t="s">
        <v>4109</v>
      </c>
      <c r="E1193" s="12">
        <v>508</v>
      </c>
      <c r="F1193" s="12" t="s">
        <v>166</v>
      </c>
      <c r="G1193" s="13">
        <v>41697</v>
      </c>
      <c r="H1193" s="12" t="s">
        <v>3008</v>
      </c>
      <c r="I1193" s="12" t="s">
        <v>16</v>
      </c>
      <c r="J1193" s="13">
        <v>42468.504304780094</v>
      </c>
      <c r="K1193" s="13">
        <v>42468.504304780094</v>
      </c>
      <c r="L1193" s="46" t="s">
        <v>814</v>
      </c>
      <c r="M1193" s="49"/>
      <c r="N1193" s="50"/>
      <c r="O1193" s="14"/>
      <c r="P1193" s="14"/>
      <c r="Q1193" s="14"/>
      <c r="R1193" s="14"/>
      <c r="S1193" s="14"/>
      <c r="T1193" s="100"/>
      <c r="U1193" s="101"/>
      <c r="V1193" s="101"/>
      <c r="W1193" s="101"/>
      <c r="X1193" s="101"/>
      <c r="Y1193" s="13">
        <v>42468.811203935184</v>
      </c>
      <c r="Z1193" s="12" t="s">
        <v>4110</v>
      </c>
      <c r="AA1193" s="13"/>
    </row>
    <row r="1194" spans="1:27" s="9" customFormat="1" x14ac:dyDescent="0.3">
      <c r="A1194" s="8">
        <v>1193</v>
      </c>
      <c r="B1194" s="9">
        <v>201401349</v>
      </c>
      <c r="C1194" s="9" t="s">
        <v>4111</v>
      </c>
      <c r="D1194" s="9" t="s">
        <v>4112</v>
      </c>
      <c r="E1194" s="9">
        <v>201</v>
      </c>
      <c r="F1194" s="9" t="s">
        <v>20</v>
      </c>
      <c r="G1194" s="6">
        <v>41568</v>
      </c>
      <c r="H1194" s="9" t="s">
        <v>3008</v>
      </c>
      <c r="I1194" s="9" t="s">
        <v>16</v>
      </c>
      <c r="J1194" s="6">
        <v>42522.696598807874</v>
      </c>
      <c r="K1194" s="6">
        <v>42522.696598807874</v>
      </c>
      <c r="L1194" s="76">
        <v>2043</v>
      </c>
      <c r="M1194" s="51" t="s">
        <v>4113</v>
      </c>
      <c r="N1194" s="52" t="s">
        <v>4041</v>
      </c>
      <c r="O1194" s="20">
        <v>90</v>
      </c>
      <c r="P1194" s="20"/>
      <c r="Q1194" s="20"/>
      <c r="R1194" s="20"/>
      <c r="S1194" s="20"/>
      <c r="T1194" s="111">
        <v>0</v>
      </c>
      <c r="U1194" s="101"/>
      <c r="V1194" s="101"/>
      <c r="W1194" s="101"/>
      <c r="X1194" s="101"/>
      <c r="Y1194" s="19">
        <v>42522.696598807874</v>
      </c>
      <c r="Z1194" s="16" t="s">
        <v>4114</v>
      </c>
      <c r="AA1194" s="6"/>
    </row>
    <row r="1195" spans="1:27" s="12" customFormat="1" x14ac:dyDescent="0.3">
      <c r="A1195" s="11">
        <v>1194</v>
      </c>
      <c r="B1195" s="12">
        <v>201401357</v>
      </c>
      <c r="C1195" s="12" t="s">
        <v>4115</v>
      </c>
      <c r="D1195" s="12" t="s">
        <v>3337</v>
      </c>
      <c r="E1195" s="12">
        <v>507</v>
      </c>
      <c r="F1195" s="12" t="s">
        <v>71</v>
      </c>
      <c r="G1195" s="13">
        <v>41764</v>
      </c>
      <c r="H1195" s="12" t="s">
        <v>3010</v>
      </c>
      <c r="I1195" s="12" t="s">
        <v>10</v>
      </c>
      <c r="J1195" s="13">
        <v>42411.592541122685</v>
      </c>
      <c r="K1195" s="13">
        <v>42411.592541122685</v>
      </c>
      <c r="L1195" s="46" t="s">
        <v>833</v>
      </c>
      <c r="M1195" s="49"/>
      <c r="N1195" s="50"/>
      <c r="O1195" s="14"/>
      <c r="P1195" s="14"/>
      <c r="Q1195" s="14"/>
      <c r="R1195" s="14"/>
      <c r="S1195" s="14"/>
      <c r="T1195" s="100"/>
      <c r="U1195" s="101"/>
      <c r="V1195" s="101"/>
      <c r="W1195" s="101"/>
      <c r="X1195" s="101"/>
      <c r="Y1195" s="13">
        <v>42411.538682256942</v>
      </c>
      <c r="Z1195" s="12" t="s">
        <v>4116</v>
      </c>
      <c r="AA1195" s="13"/>
    </row>
    <row r="1196" spans="1:27" s="9" customFormat="1" x14ac:dyDescent="0.3">
      <c r="A1196" s="8">
        <v>1195</v>
      </c>
      <c r="B1196" s="9">
        <v>201401362</v>
      </c>
      <c r="C1196" s="9" t="s">
        <v>758</v>
      </c>
      <c r="D1196" s="9" t="s">
        <v>4117</v>
      </c>
      <c r="E1196" s="9">
        <v>599</v>
      </c>
      <c r="F1196" s="9" t="s">
        <v>40</v>
      </c>
      <c r="G1196" s="6">
        <v>41085</v>
      </c>
      <c r="H1196" s="9" t="s">
        <v>3016</v>
      </c>
      <c r="I1196" s="9" t="s">
        <v>53</v>
      </c>
      <c r="J1196" s="6">
        <v>42395.883599108798</v>
      </c>
      <c r="K1196" s="6">
        <v>42395.883599108798</v>
      </c>
      <c r="L1196" s="76">
        <v>2267</v>
      </c>
      <c r="M1196" s="51"/>
      <c r="N1196" s="52" t="s">
        <v>3463</v>
      </c>
      <c r="O1196" s="20">
        <v>28</v>
      </c>
      <c r="P1196" s="20"/>
      <c r="Q1196" s="20"/>
      <c r="R1196" s="20"/>
      <c r="S1196" s="20"/>
      <c r="T1196" s="100">
        <v>28</v>
      </c>
      <c r="U1196" s="101"/>
      <c r="V1196" s="101"/>
      <c r="W1196" s="101"/>
      <c r="X1196" s="101"/>
      <c r="Y1196" s="19">
        <v>42395.833717476853</v>
      </c>
      <c r="Z1196" s="16" t="s">
        <v>4118</v>
      </c>
      <c r="AA1196" s="6"/>
    </row>
    <row r="1197" spans="1:27" s="9" customFormat="1" x14ac:dyDescent="0.3">
      <c r="A1197" s="8">
        <v>1196</v>
      </c>
      <c r="B1197" s="9">
        <v>201401383</v>
      </c>
      <c r="C1197" s="9" t="s">
        <v>4119</v>
      </c>
      <c r="D1197" s="9" t="s">
        <v>2125</v>
      </c>
      <c r="E1197" s="9">
        <v>304</v>
      </c>
      <c r="F1197" s="9" t="s">
        <v>126</v>
      </c>
      <c r="G1197" s="6">
        <v>41699</v>
      </c>
      <c r="H1197" s="9" t="s">
        <v>3016</v>
      </c>
      <c r="I1197" s="9" t="s">
        <v>53</v>
      </c>
      <c r="J1197" s="6">
        <v>42484.485461689816</v>
      </c>
      <c r="K1197" s="6">
        <v>42484.485461689816</v>
      </c>
      <c r="L1197" s="76">
        <v>2071</v>
      </c>
      <c r="M1197" s="51"/>
      <c r="N1197" s="52" t="s">
        <v>734</v>
      </c>
      <c r="O1197" s="20">
        <v>1</v>
      </c>
      <c r="P1197" s="20"/>
      <c r="Q1197" s="20"/>
      <c r="R1197" s="20"/>
      <c r="S1197" s="20"/>
      <c r="T1197" s="100">
        <v>1</v>
      </c>
      <c r="U1197" s="101"/>
      <c r="V1197" s="101"/>
      <c r="W1197" s="101"/>
      <c r="X1197" s="101"/>
      <c r="Y1197" s="19">
        <v>42484.485461689816</v>
      </c>
      <c r="Z1197" s="16" t="s">
        <v>4120</v>
      </c>
      <c r="AA1197" s="6"/>
    </row>
    <row r="1198" spans="1:27" s="9" customFormat="1" x14ac:dyDescent="0.3">
      <c r="A1198" s="8">
        <v>1197</v>
      </c>
      <c r="B1198" s="9">
        <v>201401431</v>
      </c>
      <c r="C1198" s="9" t="s">
        <v>4121</v>
      </c>
      <c r="D1198" s="9" t="s">
        <v>3083</v>
      </c>
      <c r="E1198" s="9">
        <v>129</v>
      </c>
      <c r="F1198" s="9" t="s">
        <v>162</v>
      </c>
      <c r="G1198" s="6">
        <v>40362</v>
      </c>
      <c r="H1198" s="9" t="s">
        <v>3008</v>
      </c>
      <c r="I1198" s="9" t="s">
        <v>16</v>
      </c>
      <c r="J1198" s="6">
        <v>42477.717584722224</v>
      </c>
      <c r="K1198" s="6">
        <v>42477.717584722224</v>
      </c>
      <c r="L1198" s="76">
        <v>2039</v>
      </c>
      <c r="M1198" s="51" t="s">
        <v>4122</v>
      </c>
      <c r="N1198" s="52" t="s">
        <v>420</v>
      </c>
      <c r="O1198" s="20">
        <v>14</v>
      </c>
      <c r="P1198" s="20"/>
      <c r="Q1198" s="20"/>
      <c r="R1198" s="20"/>
      <c r="S1198" s="20"/>
      <c r="T1198" s="100">
        <v>14</v>
      </c>
      <c r="U1198" s="101"/>
      <c r="V1198" s="101"/>
      <c r="W1198" s="101"/>
      <c r="X1198" s="101"/>
      <c r="Y1198" s="19">
        <v>42477.721293865739</v>
      </c>
      <c r="Z1198" s="16" t="s">
        <v>4123</v>
      </c>
      <c r="AA1198" s="6"/>
    </row>
    <row r="1199" spans="1:27" s="9" customFormat="1" x14ac:dyDescent="0.3">
      <c r="A1199" s="8">
        <v>1198</v>
      </c>
      <c r="B1199" s="9">
        <v>201401436</v>
      </c>
      <c r="C1199" s="9" t="s">
        <v>4124</v>
      </c>
      <c r="D1199" s="9" t="s">
        <v>4125</v>
      </c>
      <c r="E1199" s="9">
        <v>130</v>
      </c>
      <c r="F1199" s="9" t="s">
        <v>36</v>
      </c>
      <c r="G1199" s="6">
        <v>37316</v>
      </c>
      <c r="H1199" s="9" t="s">
        <v>3010</v>
      </c>
      <c r="I1199" s="9" t="s">
        <v>10</v>
      </c>
      <c r="J1199" s="6">
        <v>42522.540071180556</v>
      </c>
      <c r="K1199" s="6">
        <v>42522.540071180556</v>
      </c>
      <c r="L1199" s="76">
        <v>2078</v>
      </c>
      <c r="M1199" s="51"/>
      <c r="N1199" s="52" t="s">
        <v>722</v>
      </c>
      <c r="O1199" s="20">
        <v>1</v>
      </c>
      <c r="P1199" s="20">
        <v>21</v>
      </c>
      <c r="Q1199" s="20"/>
      <c r="R1199" s="20"/>
      <c r="S1199" s="20"/>
      <c r="T1199" s="100">
        <v>1</v>
      </c>
      <c r="U1199" s="101">
        <v>21</v>
      </c>
      <c r="V1199" s="101"/>
      <c r="W1199" s="101"/>
      <c r="X1199" s="101"/>
      <c r="Y1199" s="19">
        <v>42522.338356597225</v>
      </c>
      <c r="Z1199" s="16" t="s">
        <v>4126</v>
      </c>
      <c r="AA1199" s="6"/>
    </row>
    <row r="1200" spans="1:27" s="9" customFormat="1" x14ac:dyDescent="0.3">
      <c r="A1200" s="8">
        <v>1199</v>
      </c>
      <c r="B1200" s="9">
        <v>201401447</v>
      </c>
      <c r="C1200" s="9" t="s">
        <v>4127</v>
      </c>
      <c r="D1200" s="9" t="s">
        <v>4128</v>
      </c>
      <c r="E1200" s="9">
        <v>499</v>
      </c>
      <c r="F1200" s="9" t="s">
        <v>40</v>
      </c>
      <c r="G1200" s="6">
        <v>38540</v>
      </c>
      <c r="H1200" s="9" t="s">
        <v>3008</v>
      </c>
      <c r="I1200" s="9" t="s">
        <v>16</v>
      </c>
      <c r="J1200" s="6">
        <v>42565.587722766206</v>
      </c>
      <c r="K1200" s="6">
        <v>42565.587722766206</v>
      </c>
      <c r="L1200" s="76">
        <v>2126</v>
      </c>
      <c r="M1200" s="51"/>
      <c r="N1200" s="52" t="s">
        <v>4129</v>
      </c>
      <c r="O1200" s="20">
        <v>331</v>
      </c>
      <c r="P1200" s="20">
        <v>43</v>
      </c>
      <c r="Q1200" s="20"/>
      <c r="R1200" s="20"/>
      <c r="S1200" s="20"/>
      <c r="T1200" s="111">
        <v>33</v>
      </c>
      <c r="U1200" s="112">
        <v>29</v>
      </c>
      <c r="V1200" s="101"/>
      <c r="W1200" s="101"/>
      <c r="X1200" s="101"/>
      <c r="Y1200" s="19">
        <v>42565.561121412036</v>
      </c>
      <c r="Z1200" s="16" t="s">
        <v>4130</v>
      </c>
      <c r="AA1200" s="6"/>
    </row>
    <row r="1201" spans="1:27" s="9" customFormat="1" x14ac:dyDescent="0.3">
      <c r="A1201" s="8">
        <v>1200</v>
      </c>
      <c r="B1201" s="9">
        <v>201401450</v>
      </c>
      <c r="C1201" s="9" t="s">
        <v>4131</v>
      </c>
      <c r="D1201" s="9" t="s">
        <v>2393</v>
      </c>
      <c r="E1201" s="9">
        <v>536</v>
      </c>
      <c r="F1201" s="9" t="s">
        <v>1483</v>
      </c>
      <c r="G1201" s="6">
        <v>41658</v>
      </c>
      <c r="H1201" s="9" t="s">
        <v>3016</v>
      </c>
      <c r="I1201" s="9" t="s">
        <v>53</v>
      </c>
      <c r="J1201" s="6">
        <v>42672.474599652778</v>
      </c>
      <c r="K1201" s="6">
        <v>42672.474599652778</v>
      </c>
      <c r="L1201" s="76">
        <v>2043</v>
      </c>
      <c r="M1201" s="51"/>
      <c r="N1201" s="52" t="s">
        <v>4132</v>
      </c>
      <c r="O1201" s="20">
        <v>2</v>
      </c>
      <c r="P1201" s="20"/>
      <c r="Q1201" s="20"/>
      <c r="R1201" s="20"/>
      <c r="S1201" s="20"/>
      <c r="T1201" s="100">
        <v>2</v>
      </c>
      <c r="U1201" s="101"/>
      <c r="V1201" s="101"/>
      <c r="W1201" s="101"/>
      <c r="X1201" s="101"/>
      <c r="Y1201" s="19">
        <v>42672.441951736109</v>
      </c>
      <c r="Z1201" s="16" t="s">
        <v>4133</v>
      </c>
      <c r="AA1201" s="6"/>
    </row>
    <row r="1202" spans="1:27" s="9" customFormat="1" x14ac:dyDescent="0.3">
      <c r="A1202" s="8">
        <v>1201</v>
      </c>
      <c r="B1202" s="9">
        <v>201401451</v>
      </c>
      <c r="C1202" s="9" t="s">
        <v>4134</v>
      </c>
      <c r="D1202" s="9" t="s">
        <v>4135</v>
      </c>
      <c r="E1202" s="9">
        <v>131</v>
      </c>
      <c r="F1202" s="9" t="s">
        <v>24</v>
      </c>
      <c r="G1202" s="6">
        <v>40730</v>
      </c>
      <c r="H1202" s="9" t="s">
        <v>3008</v>
      </c>
      <c r="I1202" s="9" t="s">
        <v>16</v>
      </c>
      <c r="J1202" s="6">
        <v>42419.908487766203</v>
      </c>
      <c r="K1202" s="6">
        <v>42419.908487766203</v>
      </c>
      <c r="L1202" s="76">
        <v>2046</v>
      </c>
      <c r="M1202" s="51" t="s">
        <v>1534</v>
      </c>
      <c r="N1202" s="52" t="s">
        <v>4136</v>
      </c>
      <c r="O1202" s="20">
        <v>1</v>
      </c>
      <c r="P1202" s="20"/>
      <c r="Q1202" s="20"/>
      <c r="R1202" s="20"/>
      <c r="S1202" s="20"/>
      <c r="T1202" s="100">
        <v>1</v>
      </c>
      <c r="U1202" s="101"/>
      <c r="V1202" s="101"/>
      <c r="W1202" s="101"/>
      <c r="X1202" s="101"/>
      <c r="Y1202" s="19">
        <v>42419.902997916666</v>
      </c>
      <c r="Z1202" s="16" t="s">
        <v>4137</v>
      </c>
      <c r="AA1202" s="6"/>
    </row>
    <row r="1203" spans="1:27" s="9" customFormat="1" x14ac:dyDescent="0.3">
      <c r="A1203" s="8">
        <v>1202</v>
      </c>
      <c r="B1203" s="9">
        <v>201401466</v>
      </c>
      <c r="C1203" s="9" t="s">
        <v>4138</v>
      </c>
      <c r="D1203" s="9" t="s">
        <v>70</v>
      </c>
      <c r="E1203" s="9">
        <v>598</v>
      </c>
      <c r="F1203" s="9" t="s">
        <v>8</v>
      </c>
      <c r="G1203" s="6">
        <v>41796</v>
      </c>
      <c r="H1203" s="9" t="s">
        <v>3008</v>
      </c>
      <c r="I1203" s="9" t="s">
        <v>16</v>
      </c>
      <c r="J1203" s="6">
        <v>42651.575979085646</v>
      </c>
      <c r="K1203" s="6">
        <v>42651.575979085646</v>
      </c>
      <c r="L1203" s="76">
        <v>2078</v>
      </c>
      <c r="M1203" s="51"/>
      <c r="N1203" s="52" t="s">
        <v>4139</v>
      </c>
      <c r="O1203" s="20">
        <v>18</v>
      </c>
      <c r="P1203" s="20">
        <v>28</v>
      </c>
      <c r="Q1203" s="20"/>
      <c r="R1203" s="20"/>
      <c r="S1203" s="20"/>
      <c r="T1203" s="100">
        <v>18</v>
      </c>
      <c r="U1203" s="101">
        <v>28</v>
      </c>
      <c r="V1203" s="101"/>
      <c r="W1203" s="101"/>
      <c r="X1203" s="101"/>
      <c r="Y1203" s="19">
        <v>42651.299135682872</v>
      </c>
      <c r="Z1203" s="16" t="s">
        <v>4140</v>
      </c>
      <c r="AA1203" s="6"/>
    </row>
    <row r="1204" spans="1:27" s="9" customFormat="1" x14ac:dyDescent="0.3">
      <c r="A1204" s="8">
        <v>1203</v>
      </c>
      <c r="B1204" s="9">
        <v>201401478</v>
      </c>
      <c r="C1204" s="9" t="s">
        <v>4141</v>
      </c>
      <c r="D1204" s="9" t="s">
        <v>2809</v>
      </c>
      <c r="E1204" s="9">
        <v>130</v>
      </c>
      <c r="F1204" s="9" t="s">
        <v>36</v>
      </c>
      <c r="G1204" s="6">
        <v>37689</v>
      </c>
      <c r="H1204" s="9" t="s">
        <v>3010</v>
      </c>
      <c r="I1204" s="9" t="s">
        <v>10</v>
      </c>
      <c r="J1204" s="6">
        <v>42417.631937696759</v>
      </c>
      <c r="K1204" s="6">
        <v>42417.631937696759</v>
      </c>
      <c r="L1204" s="76">
        <v>2091</v>
      </c>
      <c r="M1204" s="51"/>
      <c r="N1204" s="52" t="s">
        <v>4142</v>
      </c>
      <c r="O1204" s="20">
        <v>72</v>
      </c>
      <c r="P1204" s="20"/>
      <c r="Q1204" s="20"/>
      <c r="R1204" s="20"/>
      <c r="S1204" s="20"/>
      <c r="T1204" s="100">
        <v>72</v>
      </c>
      <c r="U1204" s="101"/>
      <c r="V1204" s="101"/>
      <c r="W1204" s="101"/>
      <c r="X1204" s="101"/>
      <c r="Y1204" s="19">
        <v>42417.62212068287</v>
      </c>
      <c r="Z1204" s="16" t="s">
        <v>4143</v>
      </c>
      <c r="AA1204" s="6"/>
    </row>
    <row r="1205" spans="1:27" s="12" customFormat="1" x14ac:dyDescent="0.3">
      <c r="A1205" s="11">
        <v>1204</v>
      </c>
      <c r="B1205" s="12">
        <v>201401488</v>
      </c>
      <c r="C1205" s="12" t="s">
        <v>4144</v>
      </c>
      <c r="D1205" s="12" t="s">
        <v>4145</v>
      </c>
      <c r="E1205" s="12">
        <v>130</v>
      </c>
      <c r="F1205" s="12" t="s">
        <v>36</v>
      </c>
      <c r="G1205" s="13">
        <v>41766</v>
      </c>
      <c r="H1205" s="12" t="s">
        <v>3010</v>
      </c>
      <c r="I1205" s="12" t="s">
        <v>10</v>
      </c>
      <c r="J1205" s="13">
        <v>42635.518776539349</v>
      </c>
      <c r="K1205" s="13">
        <v>42635.518776539349</v>
      </c>
      <c r="L1205" s="46" t="s">
        <v>4146</v>
      </c>
      <c r="M1205" s="49"/>
      <c r="N1205" s="50"/>
      <c r="O1205" s="14"/>
      <c r="P1205" s="14"/>
      <c r="Q1205" s="14"/>
      <c r="R1205" s="14"/>
      <c r="S1205" s="14"/>
      <c r="T1205" s="100"/>
      <c r="U1205" s="101"/>
      <c r="V1205" s="101"/>
      <c r="W1205" s="101"/>
      <c r="X1205" s="101"/>
      <c r="Y1205" s="13">
        <v>42635.518776539349</v>
      </c>
      <c r="Z1205" s="12" t="s">
        <v>4147</v>
      </c>
      <c r="AA1205" s="13"/>
    </row>
    <row r="1206" spans="1:27" s="9" customFormat="1" x14ac:dyDescent="0.3">
      <c r="A1206" s="8">
        <v>1205</v>
      </c>
      <c r="B1206" s="9">
        <v>201401594</v>
      </c>
      <c r="C1206" s="9" t="s">
        <v>4148</v>
      </c>
      <c r="D1206" s="9" t="s">
        <v>4149</v>
      </c>
      <c r="E1206" s="9">
        <v>130</v>
      </c>
      <c r="F1206" s="9" t="s">
        <v>36</v>
      </c>
      <c r="G1206" s="6">
        <v>38919</v>
      </c>
      <c r="H1206" s="9" t="s">
        <v>3008</v>
      </c>
      <c r="I1206" s="9" t="s">
        <v>16</v>
      </c>
      <c r="J1206" s="6">
        <v>42655.879767708335</v>
      </c>
      <c r="K1206" s="6">
        <v>42655.879767708335</v>
      </c>
      <c r="L1206" s="76">
        <v>2046</v>
      </c>
      <c r="M1206" s="51"/>
      <c r="N1206" s="52" t="s">
        <v>4150</v>
      </c>
      <c r="O1206" s="20">
        <v>1</v>
      </c>
      <c r="P1206" s="20"/>
      <c r="Q1206" s="20"/>
      <c r="R1206" s="20"/>
      <c r="S1206" s="20"/>
      <c r="T1206" s="100">
        <v>1</v>
      </c>
      <c r="U1206" s="101"/>
      <c r="V1206" s="101"/>
      <c r="W1206" s="101"/>
      <c r="X1206" s="101"/>
      <c r="Y1206" s="19">
        <v>42655.859784756947</v>
      </c>
      <c r="Z1206" s="16" t="s">
        <v>4151</v>
      </c>
      <c r="AA1206" s="6"/>
    </row>
    <row r="1207" spans="1:27" s="9" customFormat="1" x14ac:dyDescent="0.3">
      <c r="A1207" s="8">
        <v>1206</v>
      </c>
      <c r="B1207" s="9">
        <v>201401617</v>
      </c>
      <c r="C1207" s="9" t="s">
        <v>4152</v>
      </c>
      <c r="D1207" s="9" t="s">
        <v>4153</v>
      </c>
      <c r="E1207" s="9">
        <v>508</v>
      </c>
      <c r="F1207" s="9" t="s">
        <v>166</v>
      </c>
      <c r="G1207" s="6">
        <v>41768</v>
      </c>
      <c r="H1207" s="9" t="s">
        <v>3008</v>
      </c>
      <c r="I1207" s="9" t="s">
        <v>16</v>
      </c>
      <c r="J1207" s="6">
        <v>42620.461095023151</v>
      </c>
      <c r="K1207" s="6">
        <v>42620.461095023151</v>
      </c>
      <c r="L1207" s="76">
        <v>2043</v>
      </c>
      <c r="M1207" s="51"/>
      <c r="N1207" s="52" t="s">
        <v>4154</v>
      </c>
      <c r="O1207" s="20">
        <v>1</v>
      </c>
      <c r="P1207" s="20">
        <v>28</v>
      </c>
      <c r="Q1207" s="20"/>
      <c r="R1207" s="20"/>
      <c r="S1207" s="20"/>
      <c r="T1207" s="100">
        <v>1</v>
      </c>
      <c r="U1207" s="101">
        <v>28</v>
      </c>
      <c r="V1207" s="101"/>
      <c r="W1207" s="101"/>
      <c r="X1207" s="101"/>
      <c r="Y1207" s="19">
        <v>42620.419936030092</v>
      </c>
      <c r="Z1207" s="16" t="s">
        <v>4155</v>
      </c>
      <c r="AA1207" s="6"/>
    </row>
    <row r="1208" spans="1:27" s="9" customFormat="1" x14ac:dyDescent="0.3">
      <c r="A1208" s="8">
        <v>1207</v>
      </c>
      <c r="B1208" s="9">
        <v>201401706</v>
      </c>
      <c r="C1208" s="9" t="s">
        <v>4156</v>
      </c>
      <c r="D1208" s="9" t="s">
        <v>3022</v>
      </c>
      <c r="E1208" s="9">
        <v>538</v>
      </c>
      <c r="F1208" s="9" t="s">
        <v>105</v>
      </c>
      <c r="G1208" s="6">
        <v>41785</v>
      </c>
      <c r="H1208" s="9" t="s">
        <v>3008</v>
      </c>
      <c r="I1208" s="9" t="s">
        <v>16</v>
      </c>
      <c r="J1208" s="6">
        <v>42373.763033599535</v>
      </c>
      <c r="K1208" s="6">
        <v>42373.763033599535</v>
      </c>
      <c r="L1208" s="76">
        <v>2091</v>
      </c>
      <c r="M1208" s="51" t="s">
        <v>4157</v>
      </c>
      <c r="N1208" s="52" t="s">
        <v>4158</v>
      </c>
      <c r="O1208" s="20">
        <v>4</v>
      </c>
      <c r="P1208" s="20">
        <v>8</v>
      </c>
      <c r="Q1208" s="20"/>
      <c r="R1208" s="20"/>
      <c r="S1208" s="20"/>
      <c r="T1208" s="100">
        <v>4</v>
      </c>
      <c r="U1208" s="101">
        <v>8</v>
      </c>
      <c r="V1208" s="101"/>
      <c r="W1208" s="101"/>
      <c r="X1208" s="101"/>
      <c r="Y1208" s="19">
        <v>42373.733708912034</v>
      </c>
      <c r="Z1208" s="16" t="s">
        <v>4159</v>
      </c>
      <c r="AA1208" s="6"/>
    </row>
    <row r="1209" spans="1:27" s="9" customFormat="1" x14ac:dyDescent="0.3">
      <c r="A1209" s="8">
        <v>1208</v>
      </c>
      <c r="B1209" s="9">
        <v>201401709</v>
      </c>
      <c r="C1209" s="9" t="s">
        <v>4160</v>
      </c>
      <c r="D1209" s="9" t="s">
        <v>1623</v>
      </c>
      <c r="E1209" s="9">
        <v>130</v>
      </c>
      <c r="F1209" s="9" t="s">
        <v>36</v>
      </c>
      <c r="G1209" s="6">
        <v>38292</v>
      </c>
      <c r="H1209" s="9" t="s">
        <v>3008</v>
      </c>
      <c r="I1209" s="9" t="s">
        <v>16</v>
      </c>
      <c r="J1209" s="6">
        <v>42707.537019560186</v>
      </c>
      <c r="K1209" s="6">
        <v>42707.537019560186</v>
      </c>
      <c r="L1209" s="76">
        <v>2134</v>
      </c>
      <c r="M1209" s="51"/>
      <c r="N1209" s="52" t="s">
        <v>4161</v>
      </c>
      <c r="O1209" s="20"/>
      <c r="P1209" s="20"/>
      <c r="Q1209" s="20"/>
      <c r="R1209" s="20"/>
      <c r="S1209" s="20"/>
      <c r="T1209" s="100"/>
      <c r="U1209" s="101"/>
      <c r="V1209" s="101"/>
      <c r="W1209" s="101"/>
      <c r="X1209" s="101"/>
      <c r="Y1209" s="19">
        <v>42707.537019560186</v>
      </c>
      <c r="Z1209" s="16" t="s">
        <v>4162</v>
      </c>
      <c r="AA1209" s="6"/>
    </row>
    <row r="1210" spans="1:27" s="9" customFormat="1" x14ac:dyDescent="0.3">
      <c r="A1210" s="8">
        <v>1209</v>
      </c>
      <c r="B1210" s="9">
        <v>201401770</v>
      </c>
      <c r="C1210" s="9" t="s">
        <v>4163</v>
      </c>
      <c r="D1210" s="9" t="s">
        <v>3572</v>
      </c>
      <c r="E1210" s="9">
        <v>119</v>
      </c>
      <c r="F1210" s="9" t="s">
        <v>2</v>
      </c>
      <c r="G1210" s="6">
        <v>40018</v>
      </c>
      <c r="H1210" s="9" t="s">
        <v>3008</v>
      </c>
      <c r="I1210" s="9" t="s">
        <v>16</v>
      </c>
      <c r="J1210" s="6">
        <v>42446.534171145831</v>
      </c>
      <c r="K1210" s="6">
        <v>42446.534171145831</v>
      </c>
      <c r="L1210" s="76">
        <v>2043</v>
      </c>
      <c r="M1210" s="51"/>
      <c r="N1210" s="52" t="s">
        <v>4164</v>
      </c>
      <c r="O1210" s="20">
        <v>1</v>
      </c>
      <c r="P1210" s="20">
        <v>2</v>
      </c>
      <c r="Q1210" s="20"/>
      <c r="R1210" s="20"/>
      <c r="S1210" s="20"/>
      <c r="T1210" s="100">
        <v>1</v>
      </c>
      <c r="U1210" s="101">
        <v>2</v>
      </c>
      <c r="V1210" s="101"/>
      <c r="W1210" s="101"/>
      <c r="X1210" s="101"/>
      <c r="Y1210" s="19">
        <v>42446.766200231483</v>
      </c>
      <c r="Z1210" s="16" t="s">
        <v>4165</v>
      </c>
      <c r="AA1210" s="6"/>
    </row>
    <row r="1211" spans="1:27" s="9" customFormat="1" x14ac:dyDescent="0.3">
      <c r="A1211" s="8">
        <v>1210</v>
      </c>
      <c r="B1211" s="9">
        <v>201401771</v>
      </c>
      <c r="C1211" s="9" t="s">
        <v>4163</v>
      </c>
      <c r="D1211" s="9" t="s">
        <v>4166</v>
      </c>
      <c r="E1211" s="9">
        <v>119</v>
      </c>
      <c r="F1211" s="9" t="s">
        <v>2</v>
      </c>
      <c r="G1211" s="6">
        <v>41574</v>
      </c>
      <c r="H1211" s="9" t="s">
        <v>3010</v>
      </c>
      <c r="I1211" s="9" t="s">
        <v>10</v>
      </c>
      <c r="J1211" s="6">
        <v>42467.867433715277</v>
      </c>
      <c r="K1211" s="6">
        <v>42467.867433715277</v>
      </c>
      <c r="L1211" s="76">
        <v>2043</v>
      </c>
      <c r="M1211" s="51"/>
      <c r="N1211" s="52" t="s">
        <v>4106</v>
      </c>
      <c r="O1211" s="20">
        <v>1</v>
      </c>
      <c r="P1211" s="20">
        <v>21</v>
      </c>
      <c r="Q1211" s="20"/>
      <c r="R1211" s="20"/>
      <c r="S1211" s="20"/>
      <c r="T1211" s="100">
        <v>1</v>
      </c>
      <c r="U1211" s="101">
        <v>21</v>
      </c>
      <c r="V1211" s="101"/>
      <c r="W1211" s="101"/>
      <c r="X1211" s="101"/>
      <c r="Y1211" s="19">
        <v>42467.867433715277</v>
      </c>
      <c r="Z1211" s="16" t="s">
        <v>4167</v>
      </c>
      <c r="AA1211" s="6"/>
    </row>
    <row r="1212" spans="1:27" s="12" customFormat="1" x14ac:dyDescent="0.3">
      <c r="A1212" s="11">
        <v>1211</v>
      </c>
      <c r="B1212" s="12">
        <v>201401796</v>
      </c>
      <c r="C1212" s="12" t="s">
        <v>3980</v>
      </c>
      <c r="D1212" s="12" t="s">
        <v>1569</v>
      </c>
      <c r="E1212" s="12">
        <v>131</v>
      </c>
      <c r="F1212" s="12" t="s">
        <v>24</v>
      </c>
      <c r="G1212" s="13">
        <v>41661</v>
      </c>
      <c r="H1212" s="12" t="s">
        <v>3008</v>
      </c>
      <c r="I1212" s="12" t="s">
        <v>16</v>
      </c>
      <c r="J1212" s="13">
        <v>42658.602755243053</v>
      </c>
      <c r="K1212" s="13">
        <v>42658.602755243053</v>
      </c>
      <c r="L1212" s="46" t="s">
        <v>875</v>
      </c>
      <c r="M1212" s="49"/>
      <c r="N1212" s="50"/>
      <c r="O1212" s="14"/>
      <c r="P1212" s="14"/>
      <c r="Q1212" s="14"/>
      <c r="R1212" s="14"/>
      <c r="S1212" s="14"/>
      <c r="T1212" s="100"/>
      <c r="U1212" s="101"/>
      <c r="V1212" s="101"/>
      <c r="W1212" s="101"/>
      <c r="X1212" s="101"/>
      <c r="Y1212" s="13">
        <v>42658.602755243053</v>
      </c>
      <c r="Z1212" s="12" t="s">
        <v>4168</v>
      </c>
      <c r="AA1212" s="13"/>
    </row>
    <row r="1213" spans="1:27" s="9" customFormat="1" x14ac:dyDescent="0.3">
      <c r="A1213" s="8">
        <v>1212</v>
      </c>
      <c r="B1213" s="9">
        <v>201401804</v>
      </c>
      <c r="C1213" s="9" t="s">
        <v>4169</v>
      </c>
      <c r="D1213" s="9" t="s">
        <v>1774</v>
      </c>
      <c r="E1213" s="9">
        <v>505</v>
      </c>
      <c r="F1213" s="9" t="s">
        <v>1225</v>
      </c>
      <c r="G1213" s="6">
        <v>41781</v>
      </c>
      <c r="H1213" s="9" t="s">
        <v>3008</v>
      </c>
      <c r="I1213" s="9" t="s">
        <v>16</v>
      </c>
      <c r="J1213" s="6">
        <v>42512.791728784723</v>
      </c>
      <c r="K1213" s="6">
        <v>42512.791728784723</v>
      </c>
      <c r="L1213" s="76">
        <v>2086</v>
      </c>
      <c r="M1213" s="51"/>
      <c r="N1213" s="52" t="s">
        <v>4170</v>
      </c>
      <c r="O1213" s="20">
        <v>62</v>
      </c>
      <c r="P1213" s="20"/>
      <c r="Q1213" s="20"/>
      <c r="R1213" s="20"/>
      <c r="S1213" s="20"/>
      <c r="T1213" s="100">
        <v>62</v>
      </c>
      <c r="U1213" s="101"/>
      <c r="V1213" s="101"/>
      <c r="W1213" s="101"/>
      <c r="X1213" s="101"/>
      <c r="Y1213" s="19">
        <v>42512.788706979169</v>
      </c>
      <c r="Z1213" s="16" t="s">
        <v>4171</v>
      </c>
      <c r="AA1213" s="6"/>
    </row>
    <row r="1214" spans="1:27" s="12" customFormat="1" x14ac:dyDescent="0.3">
      <c r="A1214" s="11">
        <v>1213</v>
      </c>
      <c r="B1214" s="12">
        <v>201401840</v>
      </c>
      <c r="C1214" s="12" t="s">
        <v>2679</v>
      </c>
      <c r="D1214" s="12" t="s">
        <v>4172</v>
      </c>
      <c r="E1214" s="12">
        <v>499</v>
      </c>
      <c r="F1214" s="12" t="s">
        <v>40</v>
      </c>
      <c r="G1214" s="13">
        <v>41834</v>
      </c>
      <c r="H1214" s="12" t="s">
        <v>3008</v>
      </c>
      <c r="I1214" s="12" t="s">
        <v>16</v>
      </c>
      <c r="J1214" s="13">
        <v>42473.641401620371</v>
      </c>
      <c r="K1214" s="13">
        <v>42473.641401620371</v>
      </c>
      <c r="L1214" s="46" t="s">
        <v>4173</v>
      </c>
      <c r="M1214" s="49"/>
      <c r="N1214" s="50"/>
      <c r="O1214" s="14"/>
      <c r="P1214" s="14"/>
      <c r="Q1214" s="14"/>
      <c r="R1214" s="14"/>
      <c r="S1214" s="14"/>
      <c r="T1214" s="100"/>
      <c r="U1214" s="101"/>
      <c r="V1214" s="101"/>
      <c r="W1214" s="101"/>
      <c r="X1214" s="101"/>
      <c r="Y1214" s="13">
        <v>42473.654200694444</v>
      </c>
      <c r="Z1214" s="12" t="s">
        <v>4174</v>
      </c>
      <c r="AA1214" s="13"/>
    </row>
    <row r="1215" spans="1:27" s="9" customFormat="1" x14ac:dyDescent="0.3">
      <c r="A1215" s="8">
        <v>1214</v>
      </c>
      <c r="B1215" s="9">
        <v>201401862</v>
      </c>
      <c r="C1215" s="9" t="s">
        <v>4175</v>
      </c>
      <c r="D1215" s="9" t="s">
        <v>3887</v>
      </c>
      <c r="E1215" s="9">
        <v>499</v>
      </c>
      <c r="F1215" s="9" t="s">
        <v>40</v>
      </c>
      <c r="G1215" s="6">
        <v>37496</v>
      </c>
      <c r="H1215" s="9" t="s">
        <v>3008</v>
      </c>
      <c r="I1215" s="9" t="s">
        <v>16</v>
      </c>
      <c r="J1215" s="6">
        <v>42427.610340011575</v>
      </c>
      <c r="K1215" s="6">
        <v>42427.610340011575</v>
      </c>
      <c r="L1215" s="76">
        <v>2157</v>
      </c>
      <c r="M1215" s="51"/>
      <c r="N1215" s="52" t="s">
        <v>4176</v>
      </c>
      <c r="O1215" s="20"/>
      <c r="P1215" s="20"/>
      <c r="Q1215" s="20"/>
      <c r="R1215" s="20"/>
      <c r="S1215" s="20"/>
      <c r="T1215" s="100"/>
      <c r="U1215" s="101"/>
      <c r="V1215" s="101"/>
      <c r="W1215" s="101"/>
      <c r="X1215" s="101"/>
      <c r="Y1215" s="19">
        <v>42427.644269756944</v>
      </c>
      <c r="Z1215" s="16" t="s">
        <v>4177</v>
      </c>
      <c r="AA1215" s="6"/>
    </row>
    <row r="1216" spans="1:27" s="9" customFormat="1" x14ac:dyDescent="0.3">
      <c r="A1216" s="8">
        <v>1215</v>
      </c>
      <c r="B1216" s="9">
        <v>201401887</v>
      </c>
      <c r="C1216" s="9" t="s">
        <v>4178</v>
      </c>
      <c r="D1216" s="9" t="s">
        <v>3701</v>
      </c>
      <c r="E1216" s="9">
        <v>131</v>
      </c>
      <c r="F1216" s="9" t="s">
        <v>24</v>
      </c>
      <c r="G1216" s="6">
        <v>41760</v>
      </c>
      <c r="H1216" s="9" t="s">
        <v>3010</v>
      </c>
      <c r="I1216" s="9" t="s">
        <v>10</v>
      </c>
      <c r="J1216" s="6">
        <v>42377.499176354169</v>
      </c>
      <c r="K1216" s="6">
        <v>42377.499176354169</v>
      </c>
      <c r="L1216" s="76">
        <v>2043</v>
      </c>
      <c r="M1216" s="51"/>
      <c r="N1216" s="52" t="s">
        <v>4179</v>
      </c>
      <c r="O1216" s="20">
        <v>1</v>
      </c>
      <c r="P1216" s="20">
        <v>4</v>
      </c>
      <c r="Q1216" s="20"/>
      <c r="R1216" s="20"/>
      <c r="S1216" s="20"/>
      <c r="T1216" s="100">
        <v>1</v>
      </c>
      <c r="U1216" s="101">
        <v>4</v>
      </c>
      <c r="V1216" s="101"/>
      <c r="W1216" s="101"/>
      <c r="X1216" s="101"/>
      <c r="Y1216" s="19">
        <v>42377.499176354169</v>
      </c>
      <c r="Z1216" s="16" t="s">
        <v>4180</v>
      </c>
      <c r="AA1216" s="6"/>
    </row>
    <row r="1217" spans="1:27" s="12" customFormat="1" x14ac:dyDescent="0.3">
      <c r="A1217" s="11">
        <v>1216</v>
      </c>
      <c r="B1217" s="12">
        <v>201401913</v>
      </c>
      <c r="C1217" s="12" t="s">
        <v>4181</v>
      </c>
      <c r="D1217" s="12" t="s">
        <v>129</v>
      </c>
      <c r="E1217" s="12">
        <v>499</v>
      </c>
      <c r="F1217" s="12" t="s">
        <v>40</v>
      </c>
      <c r="G1217" s="13">
        <v>41823</v>
      </c>
      <c r="H1217" s="12" t="s">
        <v>3010</v>
      </c>
      <c r="I1217" s="12" t="s">
        <v>10</v>
      </c>
      <c r="J1217" s="13">
        <v>42524.855773495372</v>
      </c>
      <c r="K1217" s="13">
        <v>42524.855773495372</v>
      </c>
      <c r="L1217" s="46" t="s">
        <v>4146</v>
      </c>
      <c r="M1217" s="49"/>
      <c r="N1217" s="50"/>
      <c r="O1217" s="14"/>
      <c r="P1217" s="14"/>
      <c r="Q1217" s="14"/>
      <c r="R1217" s="14"/>
      <c r="S1217" s="14"/>
      <c r="T1217" s="100"/>
      <c r="U1217" s="101"/>
      <c r="V1217" s="101"/>
      <c r="W1217" s="101"/>
      <c r="X1217" s="101"/>
      <c r="Y1217" s="13">
        <v>42524.879401041668</v>
      </c>
      <c r="Z1217" s="12" t="s">
        <v>4182</v>
      </c>
      <c r="AA1217" s="13"/>
    </row>
    <row r="1218" spans="1:27" s="9" customFormat="1" x14ac:dyDescent="0.3">
      <c r="A1218" s="8">
        <v>1217</v>
      </c>
      <c r="B1218" s="9">
        <v>201401914</v>
      </c>
      <c r="C1218" s="9" t="s">
        <v>4183</v>
      </c>
      <c r="D1218" s="9" t="s">
        <v>4184</v>
      </c>
      <c r="E1218" s="9">
        <v>499</v>
      </c>
      <c r="F1218" s="9" t="s">
        <v>40</v>
      </c>
      <c r="G1218" s="6">
        <v>41398</v>
      </c>
      <c r="H1218" s="9" t="s">
        <v>3010</v>
      </c>
      <c r="I1218" s="9" t="s">
        <v>10</v>
      </c>
      <c r="J1218" s="6">
        <v>42461.610651192132</v>
      </c>
      <c r="K1218" s="6">
        <v>42461.610651192132</v>
      </c>
      <c r="L1218" s="76">
        <v>2232</v>
      </c>
      <c r="M1218" s="51"/>
      <c r="N1218" s="52" t="s">
        <v>4185</v>
      </c>
      <c r="O1218" s="20">
        <v>10</v>
      </c>
      <c r="P1218" s="20"/>
      <c r="Q1218" s="20"/>
      <c r="R1218" s="20"/>
      <c r="S1218" s="20"/>
      <c r="T1218" s="100">
        <v>10</v>
      </c>
      <c r="U1218" s="101"/>
      <c r="V1218" s="101"/>
      <c r="W1218" s="101"/>
      <c r="X1218" s="101"/>
      <c r="Y1218" s="19">
        <v>42461.636428321763</v>
      </c>
      <c r="Z1218" s="16" t="s">
        <v>4186</v>
      </c>
      <c r="AA1218" s="6"/>
    </row>
    <row r="1219" spans="1:27" s="9" customFormat="1" x14ac:dyDescent="0.3">
      <c r="A1219" s="8">
        <v>1218</v>
      </c>
      <c r="B1219" s="9">
        <v>201401928</v>
      </c>
      <c r="C1219" s="9" t="s">
        <v>4187</v>
      </c>
      <c r="D1219" s="9" t="s">
        <v>4188</v>
      </c>
      <c r="E1219" s="9">
        <v>312</v>
      </c>
      <c r="F1219" s="9" t="s">
        <v>1541</v>
      </c>
      <c r="G1219" s="6">
        <v>41522</v>
      </c>
      <c r="H1219" s="9" t="s">
        <v>3016</v>
      </c>
      <c r="I1219" s="9" t="s">
        <v>53</v>
      </c>
      <c r="J1219" s="6">
        <v>42639.551443206015</v>
      </c>
      <c r="K1219" s="6">
        <v>42639.551443206015</v>
      </c>
      <c r="L1219" s="76">
        <v>2043</v>
      </c>
      <c r="M1219" s="51"/>
      <c r="N1219" s="52" t="s">
        <v>734</v>
      </c>
      <c r="O1219" s="20">
        <v>1</v>
      </c>
      <c r="P1219" s="20"/>
      <c r="Q1219" s="20"/>
      <c r="R1219" s="20"/>
      <c r="S1219" s="20"/>
      <c r="T1219" s="100">
        <v>1</v>
      </c>
      <c r="U1219" s="101"/>
      <c r="V1219" s="101"/>
      <c r="W1219" s="101"/>
      <c r="X1219" s="101"/>
      <c r="Y1219" s="19">
        <v>42639.525020451387</v>
      </c>
      <c r="Z1219" s="16" t="s">
        <v>4189</v>
      </c>
      <c r="AA1219" s="6"/>
    </row>
    <row r="1220" spans="1:27" s="9" customFormat="1" x14ac:dyDescent="0.3">
      <c r="A1220" s="8">
        <v>1219</v>
      </c>
      <c r="B1220" s="9">
        <v>201401935</v>
      </c>
      <c r="C1220" s="9" t="s">
        <v>4190</v>
      </c>
      <c r="D1220" s="9" t="s">
        <v>4191</v>
      </c>
      <c r="E1220" s="9">
        <v>119</v>
      </c>
      <c r="F1220" s="9" t="s">
        <v>2</v>
      </c>
      <c r="G1220" s="6">
        <v>41341</v>
      </c>
      <c r="H1220" s="9" t="s">
        <v>3008</v>
      </c>
      <c r="I1220" s="9" t="s">
        <v>16</v>
      </c>
      <c r="J1220" s="6">
        <v>42597.676763113428</v>
      </c>
      <c r="K1220" s="6">
        <v>42597.676763113428</v>
      </c>
      <c r="L1220" s="43">
        <v>2071</v>
      </c>
      <c r="M1220" s="44" t="s">
        <v>4192</v>
      </c>
      <c r="N1220" s="42" t="s">
        <v>4193</v>
      </c>
      <c r="O1220" s="1">
        <v>21</v>
      </c>
      <c r="P1220" s="1">
        <v>28</v>
      </c>
      <c r="Q1220" s="1">
        <v>1</v>
      </c>
      <c r="R1220" s="1">
        <v>2</v>
      </c>
      <c r="S1220" s="1"/>
      <c r="T1220" s="102">
        <v>21</v>
      </c>
      <c r="U1220" s="103">
        <v>28</v>
      </c>
      <c r="V1220" s="103">
        <v>1</v>
      </c>
      <c r="W1220" s="103">
        <v>2</v>
      </c>
      <c r="X1220" s="103"/>
      <c r="Y1220" s="6">
        <v>42597.676763113428</v>
      </c>
      <c r="Z1220" s="9" t="s">
        <v>4194</v>
      </c>
      <c r="AA1220" s="6"/>
    </row>
    <row r="1221" spans="1:27" s="9" customFormat="1" x14ac:dyDescent="0.3">
      <c r="A1221" s="8">
        <v>1220</v>
      </c>
      <c r="B1221" s="9">
        <v>201401964</v>
      </c>
      <c r="C1221" s="9" t="s">
        <v>4195</v>
      </c>
      <c r="D1221" s="9" t="s">
        <v>857</v>
      </c>
      <c r="E1221" s="9">
        <v>131</v>
      </c>
      <c r="F1221" s="9" t="s">
        <v>24</v>
      </c>
      <c r="G1221" s="6">
        <v>36304</v>
      </c>
      <c r="H1221" s="9" t="s">
        <v>3010</v>
      </c>
      <c r="I1221" s="9" t="s">
        <v>10</v>
      </c>
      <c r="J1221" s="6">
        <v>42469.462873344906</v>
      </c>
      <c r="K1221" s="6">
        <v>42469.462873344906</v>
      </c>
      <c r="L1221" s="43">
        <v>2087</v>
      </c>
      <c r="M1221" s="44" t="s">
        <v>4196</v>
      </c>
      <c r="N1221" s="42" t="s">
        <v>4197</v>
      </c>
      <c r="O1221" s="1">
        <v>1</v>
      </c>
      <c r="P1221" s="1">
        <v>2</v>
      </c>
      <c r="Q1221" s="1">
        <v>21</v>
      </c>
      <c r="R1221" s="1"/>
      <c r="S1221" s="1"/>
      <c r="T1221" s="102">
        <v>1</v>
      </c>
      <c r="U1221" s="103">
        <v>2</v>
      </c>
      <c r="V1221" s="103">
        <v>21</v>
      </c>
      <c r="W1221" s="103"/>
      <c r="X1221" s="103"/>
      <c r="Y1221" s="6">
        <v>42469.432153090274</v>
      </c>
      <c r="Z1221" s="9" t="s">
        <v>4198</v>
      </c>
      <c r="AA1221" s="6"/>
    </row>
    <row r="1222" spans="1:27" s="9" customFormat="1" x14ac:dyDescent="0.3">
      <c r="A1222" s="8">
        <v>1221</v>
      </c>
      <c r="B1222" s="9">
        <v>201402000</v>
      </c>
      <c r="C1222" s="9" t="s">
        <v>4199</v>
      </c>
      <c r="D1222" s="9" t="s">
        <v>4200</v>
      </c>
      <c r="E1222" s="9">
        <v>499</v>
      </c>
      <c r="F1222" s="9" t="s">
        <v>40</v>
      </c>
      <c r="G1222" s="6">
        <v>37150</v>
      </c>
      <c r="H1222" s="9" t="s">
        <v>3010</v>
      </c>
      <c r="I1222" s="9" t="s">
        <v>10</v>
      </c>
      <c r="J1222" s="6">
        <v>42391.879895868056</v>
      </c>
      <c r="K1222" s="6">
        <v>42391.879895868056</v>
      </c>
      <c r="L1222" s="43">
        <v>2021</v>
      </c>
      <c r="M1222" s="44" t="s">
        <v>4201</v>
      </c>
      <c r="N1222" s="42" t="s">
        <v>4202</v>
      </c>
      <c r="O1222" s="1">
        <v>14</v>
      </c>
      <c r="P1222" s="1">
        <v>23</v>
      </c>
      <c r="Q1222" s="1"/>
      <c r="R1222" s="1"/>
      <c r="S1222" s="1"/>
      <c r="T1222" s="102">
        <v>14</v>
      </c>
      <c r="U1222" s="103">
        <v>23</v>
      </c>
      <c r="V1222" s="103"/>
      <c r="W1222" s="103"/>
      <c r="X1222" s="103"/>
      <c r="Y1222" s="6">
        <v>42391.855487233799</v>
      </c>
      <c r="Z1222" s="9" t="s">
        <v>4203</v>
      </c>
      <c r="AA1222" s="6"/>
    </row>
    <row r="1223" spans="1:27" s="9" customFormat="1" x14ac:dyDescent="0.3">
      <c r="A1223" s="8">
        <v>1222</v>
      </c>
      <c r="B1223" s="9">
        <v>201402030</v>
      </c>
      <c r="C1223" s="9" t="s">
        <v>4204</v>
      </c>
      <c r="D1223" s="9" t="s">
        <v>3339</v>
      </c>
      <c r="E1223" s="9">
        <v>598</v>
      </c>
      <c r="F1223" s="9" t="s">
        <v>8</v>
      </c>
      <c r="G1223" s="6">
        <v>41533</v>
      </c>
      <c r="H1223" s="9" t="s">
        <v>3010</v>
      </c>
      <c r="I1223" s="9" t="s">
        <v>10</v>
      </c>
      <c r="J1223" s="6">
        <v>42511.545490428238</v>
      </c>
      <c r="K1223" s="6">
        <v>42511.545490428238</v>
      </c>
      <c r="L1223" s="43">
        <v>2082</v>
      </c>
      <c r="M1223" s="44" t="s">
        <v>4205</v>
      </c>
      <c r="N1223" s="42" t="s">
        <v>4197</v>
      </c>
      <c r="O1223" s="1">
        <v>1</v>
      </c>
      <c r="P1223" s="1">
        <v>2</v>
      </c>
      <c r="Q1223" s="1">
        <v>21</v>
      </c>
      <c r="R1223" s="1"/>
      <c r="S1223" s="1"/>
      <c r="T1223" s="102">
        <v>1</v>
      </c>
      <c r="U1223" s="103">
        <v>2</v>
      </c>
      <c r="V1223" s="103">
        <v>21</v>
      </c>
      <c r="W1223" s="103"/>
      <c r="X1223" s="103"/>
      <c r="Y1223" s="6">
        <v>42511.471502083332</v>
      </c>
      <c r="Z1223" s="9" t="s">
        <v>4206</v>
      </c>
      <c r="AA1223" s="6"/>
    </row>
    <row r="1224" spans="1:27" s="9" customFormat="1" x14ac:dyDescent="0.3">
      <c r="A1224" s="8">
        <v>1223</v>
      </c>
      <c r="B1224" s="9">
        <v>201402082</v>
      </c>
      <c r="C1224" s="9" t="s">
        <v>3728</v>
      </c>
      <c r="D1224" s="9" t="s">
        <v>3044</v>
      </c>
      <c r="E1224" s="9">
        <v>119</v>
      </c>
      <c r="F1224" s="9" t="s">
        <v>2</v>
      </c>
      <c r="G1224" s="6">
        <v>41639</v>
      </c>
      <c r="H1224" s="9" t="s">
        <v>3008</v>
      </c>
      <c r="I1224" s="9" t="s">
        <v>16</v>
      </c>
      <c r="J1224" s="6">
        <v>42503.809033564816</v>
      </c>
      <c r="K1224" s="6">
        <v>42503.809033564816</v>
      </c>
      <c r="L1224" s="43">
        <v>2043</v>
      </c>
      <c r="M1224" s="44"/>
      <c r="N1224" s="42" t="s">
        <v>722</v>
      </c>
      <c r="O1224" s="1">
        <v>1</v>
      </c>
      <c r="P1224" s="1">
        <v>21</v>
      </c>
      <c r="Q1224" s="1"/>
      <c r="R1224" s="1"/>
      <c r="S1224" s="1"/>
      <c r="T1224" s="102">
        <v>1</v>
      </c>
      <c r="U1224" s="103">
        <v>21</v>
      </c>
      <c r="V1224" s="103"/>
      <c r="W1224" s="103"/>
      <c r="X1224" s="103"/>
      <c r="Y1224" s="6">
        <v>42503.80426084491</v>
      </c>
      <c r="Z1224" s="9" t="s">
        <v>4207</v>
      </c>
      <c r="AA1224" s="6"/>
    </row>
    <row r="1225" spans="1:27" s="9" customFormat="1" x14ac:dyDescent="0.3">
      <c r="A1225" s="8">
        <v>1224</v>
      </c>
      <c r="B1225" s="9">
        <v>201402116</v>
      </c>
      <c r="C1225" s="9" t="s">
        <v>4208</v>
      </c>
      <c r="D1225" s="9" t="s">
        <v>4209</v>
      </c>
      <c r="E1225" s="9">
        <v>508</v>
      </c>
      <c r="F1225" s="9" t="s">
        <v>166</v>
      </c>
      <c r="G1225" s="6">
        <v>41690</v>
      </c>
      <c r="H1225" s="9" t="s">
        <v>3008</v>
      </c>
      <c r="I1225" s="9" t="s">
        <v>16</v>
      </c>
      <c r="J1225" s="6">
        <v>42461.450169710646</v>
      </c>
      <c r="K1225" s="6">
        <v>42461.450169710646</v>
      </c>
      <c r="L1225" s="43" t="s">
        <v>1122</v>
      </c>
      <c r="M1225" s="44"/>
      <c r="N1225" s="42"/>
      <c r="O1225" s="1"/>
      <c r="P1225" s="1"/>
      <c r="Q1225" s="1"/>
      <c r="R1225" s="1"/>
      <c r="S1225" s="1"/>
      <c r="T1225" s="102"/>
      <c r="U1225" s="103"/>
      <c r="V1225" s="103"/>
      <c r="W1225" s="103"/>
      <c r="X1225" s="103"/>
      <c r="Y1225" s="6">
        <v>42461.442608136575</v>
      </c>
      <c r="Z1225" s="9" t="s">
        <v>4210</v>
      </c>
      <c r="AA1225" s="6"/>
    </row>
    <row r="1226" spans="1:27" s="9" customFormat="1" x14ac:dyDescent="0.3">
      <c r="A1226" s="8">
        <v>1225</v>
      </c>
      <c r="B1226" s="9">
        <v>201402151</v>
      </c>
      <c r="C1226" s="9" t="s">
        <v>4211</v>
      </c>
      <c r="D1226" s="9" t="s">
        <v>2265</v>
      </c>
      <c r="E1226" s="9">
        <v>128</v>
      </c>
      <c r="F1226" s="9" t="s">
        <v>242</v>
      </c>
      <c r="G1226" s="6">
        <v>41840</v>
      </c>
      <c r="H1226" s="9" t="s">
        <v>3016</v>
      </c>
      <c r="I1226" s="9" t="s">
        <v>53</v>
      </c>
      <c r="J1226" s="6">
        <v>42471.655951886576</v>
      </c>
      <c r="K1226" s="6">
        <v>42471.655951886576</v>
      </c>
      <c r="L1226" s="43">
        <v>2043</v>
      </c>
      <c r="M1226" s="44"/>
      <c r="N1226" s="42" t="s">
        <v>4212</v>
      </c>
      <c r="O1226" s="1">
        <v>1</v>
      </c>
      <c r="P1226" s="1"/>
      <c r="Q1226" s="1"/>
      <c r="R1226" s="1"/>
      <c r="S1226" s="1"/>
      <c r="T1226" s="102">
        <v>1</v>
      </c>
      <c r="U1226" s="103"/>
      <c r="V1226" s="103"/>
      <c r="W1226" s="103"/>
      <c r="X1226" s="103"/>
      <c r="Y1226" s="6">
        <v>42471.655635219904</v>
      </c>
      <c r="Z1226" s="9" t="s">
        <v>4213</v>
      </c>
      <c r="AA1226" s="6"/>
    </row>
    <row r="1227" spans="1:27" s="9" customFormat="1" x14ac:dyDescent="0.3">
      <c r="A1227" s="8">
        <v>1226</v>
      </c>
      <c r="B1227" s="9">
        <v>201402196</v>
      </c>
      <c r="C1227" s="9" t="s">
        <v>4214</v>
      </c>
      <c r="D1227" s="9" t="s">
        <v>4215</v>
      </c>
      <c r="E1227" s="9">
        <v>598</v>
      </c>
      <c r="F1227" s="9" t="s">
        <v>8</v>
      </c>
      <c r="G1227" s="6">
        <v>39234</v>
      </c>
      <c r="H1227" s="9" t="s">
        <v>3008</v>
      </c>
      <c r="I1227" s="9" t="s">
        <v>16</v>
      </c>
      <c r="J1227" s="6">
        <v>42423.466373645831</v>
      </c>
      <c r="K1227" s="6">
        <v>42423.466373645831</v>
      </c>
      <c r="L1227" s="43">
        <v>2063</v>
      </c>
      <c r="M1227" s="44"/>
      <c r="N1227" s="42" t="s">
        <v>4216</v>
      </c>
      <c r="O1227" s="1">
        <v>42</v>
      </c>
      <c r="P1227" s="1">
        <v>21</v>
      </c>
      <c r="Q1227" s="1"/>
      <c r="R1227" s="1"/>
      <c r="S1227" s="1"/>
      <c r="T1227" s="111">
        <v>4203</v>
      </c>
      <c r="U1227" s="103">
        <v>21</v>
      </c>
      <c r="V1227" s="103"/>
      <c r="W1227" s="103"/>
      <c r="X1227" s="103"/>
      <c r="Y1227" s="6">
        <v>42423.500751273146</v>
      </c>
      <c r="Z1227" s="9" t="s">
        <v>4217</v>
      </c>
      <c r="AA1227" s="6"/>
    </row>
    <row r="1228" spans="1:27" s="9" customFormat="1" x14ac:dyDescent="0.3">
      <c r="A1228" s="8">
        <v>1227</v>
      </c>
      <c r="B1228" s="9">
        <v>201402205</v>
      </c>
      <c r="C1228" s="9" t="s">
        <v>4218</v>
      </c>
      <c r="D1228" s="9" t="s">
        <v>152</v>
      </c>
      <c r="E1228" s="9">
        <v>312</v>
      </c>
      <c r="F1228" s="9" t="s">
        <v>1541</v>
      </c>
      <c r="G1228" s="6">
        <v>41800</v>
      </c>
      <c r="H1228" s="9" t="s">
        <v>3008</v>
      </c>
      <c r="I1228" s="9" t="s">
        <v>16</v>
      </c>
      <c r="J1228" s="6">
        <v>42382.850881712962</v>
      </c>
      <c r="K1228" s="6">
        <v>42382.850881712962</v>
      </c>
      <c r="L1228" s="43">
        <v>2230</v>
      </c>
      <c r="M1228" s="44"/>
      <c r="N1228" s="42" t="s">
        <v>529</v>
      </c>
      <c r="O1228" s="1">
        <v>21</v>
      </c>
      <c r="P1228" s="1"/>
      <c r="Q1228" s="1"/>
      <c r="R1228" s="1"/>
      <c r="S1228" s="1"/>
      <c r="T1228" s="102">
        <v>21</v>
      </c>
      <c r="U1228" s="103"/>
      <c r="V1228" s="103"/>
      <c r="W1228" s="103"/>
      <c r="X1228" s="103"/>
      <c r="Y1228" s="6">
        <v>42382.861660567127</v>
      </c>
      <c r="Z1228" s="9" t="s">
        <v>4219</v>
      </c>
      <c r="AA1228" s="6"/>
    </row>
    <row r="1229" spans="1:27" s="9" customFormat="1" x14ac:dyDescent="0.3">
      <c r="A1229" s="8">
        <v>1228</v>
      </c>
      <c r="B1229" s="9">
        <v>201402209</v>
      </c>
      <c r="C1229" s="9" t="s">
        <v>4220</v>
      </c>
      <c r="D1229" s="9" t="s">
        <v>4221</v>
      </c>
      <c r="E1229" s="9">
        <v>499</v>
      </c>
      <c r="F1229" s="9" t="s">
        <v>40</v>
      </c>
      <c r="G1229" s="6">
        <v>37681</v>
      </c>
      <c r="H1229" s="9" t="s">
        <v>3008</v>
      </c>
      <c r="I1229" s="9" t="s">
        <v>16</v>
      </c>
      <c r="J1229" s="6">
        <v>42631.490526076392</v>
      </c>
      <c r="K1229" s="6">
        <v>42631.490526076392</v>
      </c>
      <c r="L1229" s="43">
        <v>2157</v>
      </c>
      <c r="M1229" s="44" t="s">
        <v>4222</v>
      </c>
      <c r="N1229" s="42"/>
      <c r="O1229" s="1">
        <v>22109</v>
      </c>
      <c r="P1229" s="1"/>
      <c r="Q1229" s="1"/>
      <c r="R1229" s="1"/>
      <c r="S1229" s="1"/>
      <c r="T1229" s="111">
        <v>221</v>
      </c>
      <c r="U1229" s="103"/>
      <c r="V1229" s="103"/>
      <c r="W1229" s="103"/>
      <c r="X1229" s="103"/>
      <c r="Y1229" s="6">
        <v>42631.429365277778</v>
      </c>
      <c r="Z1229" s="9" t="s">
        <v>4223</v>
      </c>
      <c r="AA1229" s="6"/>
    </row>
    <row r="1230" spans="1:27" s="9" customFormat="1" x14ac:dyDescent="0.3">
      <c r="A1230" s="8">
        <v>1229</v>
      </c>
      <c r="B1230" s="9">
        <v>201402245</v>
      </c>
      <c r="C1230" s="9" t="s">
        <v>4224</v>
      </c>
      <c r="D1230" s="9" t="s">
        <v>4225</v>
      </c>
      <c r="E1230" s="9">
        <v>499</v>
      </c>
      <c r="F1230" s="9" t="s">
        <v>40</v>
      </c>
      <c r="G1230" s="6">
        <v>41728</v>
      </c>
      <c r="H1230" s="9" t="s">
        <v>3010</v>
      </c>
      <c r="I1230" s="9" t="s">
        <v>10</v>
      </c>
      <c r="J1230" s="6">
        <v>42730.497620636575</v>
      </c>
      <c r="K1230" s="6">
        <v>42730.497620636575</v>
      </c>
      <c r="L1230" s="43" t="s">
        <v>1122</v>
      </c>
      <c r="M1230" s="44"/>
      <c r="N1230" s="42"/>
      <c r="O1230" s="1"/>
      <c r="P1230" s="1"/>
      <c r="Q1230" s="1"/>
      <c r="R1230" s="1"/>
      <c r="S1230" s="1"/>
      <c r="T1230" s="102"/>
      <c r="U1230" s="103"/>
      <c r="V1230" s="103"/>
      <c r="W1230" s="103"/>
      <c r="X1230" s="103"/>
      <c r="Y1230" s="6">
        <v>42730.486063194447</v>
      </c>
      <c r="Z1230" s="9" t="s">
        <v>4226</v>
      </c>
      <c r="AA1230" s="6"/>
    </row>
    <row r="1231" spans="1:27" s="9" customFormat="1" x14ac:dyDescent="0.3">
      <c r="A1231" s="8">
        <v>1230</v>
      </c>
      <c r="B1231" s="9">
        <v>201402263</v>
      </c>
      <c r="C1231" s="9" t="s">
        <v>4227</v>
      </c>
      <c r="D1231" s="9" t="s">
        <v>2308</v>
      </c>
      <c r="E1231" s="9">
        <v>126</v>
      </c>
      <c r="F1231" s="9" t="s">
        <v>64</v>
      </c>
      <c r="G1231" s="6">
        <v>37212</v>
      </c>
      <c r="H1231" s="9" t="s">
        <v>3008</v>
      </c>
      <c r="I1231" s="9" t="s">
        <v>16</v>
      </c>
      <c r="J1231" s="6">
        <v>42389.630399340276</v>
      </c>
      <c r="K1231" s="6">
        <v>42389.630399340276</v>
      </c>
      <c r="L1231" s="43">
        <v>2160</v>
      </c>
      <c r="M1231" s="44" t="s">
        <v>4228</v>
      </c>
      <c r="N1231" s="42"/>
      <c r="O1231" s="1"/>
      <c r="P1231" s="1"/>
      <c r="Q1231" s="1"/>
      <c r="R1231" s="1"/>
      <c r="S1231" s="1"/>
      <c r="T1231" s="102"/>
      <c r="U1231" s="103"/>
      <c r="V1231" s="103"/>
      <c r="W1231" s="103"/>
      <c r="X1231" s="103"/>
      <c r="Y1231" s="6">
        <v>42389.624809490742</v>
      </c>
      <c r="Z1231" s="9" t="s">
        <v>4229</v>
      </c>
      <c r="AA1231" s="6"/>
    </row>
    <row r="1232" spans="1:27" s="9" customFormat="1" x14ac:dyDescent="0.3">
      <c r="A1232" s="8">
        <v>1231</v>
      </c>
      <c r="B1232" s="9">
        <v>201402281</v>
      </c>
      <c r="C1232" s="9" t="s">
        <v>4230</v>
      </c>
      <c r="D1232" s="9" t="s">
        <v>4231</v>
      </c>
      <c r="E1232" s="9">
        <v>14</v>
      </c>
      <c r="F1232" s="9" t="s">
        <v>271</v>
      </c>
      <c r="G1232" s="6">
        <v>39378</v>
      </c>
      <c r="H1232" s="9" t="s">
        <v>3016</v>
      </c>
      <c r="I1232" s="9" t="s">
        <v>53</v>
      </c>
      <c r="J1232" s="6">
        <v>42410.507479513886</v>
      </c>
      <c r="K1232" s="6">
        <v>42410.507479513886</v>
      </c>
      <c r="L1232" s="43">
        <v>2274</v>
      </c>
      <c r="M1232" s="44" t="s">
        <v>4232</v>
      </c>
      <c r="N1232" s="42" t="s">
        <v>4233</v>
      </c>
      <c r="O1232" s="1">
        <v>34</v>
      </c>
      <c r="P1232" s="1">
        <v>15</v>
      </c>
      <c r="Q1232" s="1">
        <v>4</v>
      </c>
      <c r="R1232" s="1"/>
      <c r="S1232" s="1"/>
      <c r="T1232" s="102">
        <v>34</v>
      </c>
      <c r="U1232" s="103">
        <v>15</v>
      </c>
      <c r="V1232" s="103">
        <v>4</v>
      </c>
      <c r="W1232" s="103"/>
      <c r="X1232" s="103"/>
      <c r="Y1232" s="6">
        <v>42410.507479513886</v>
      </c>
      <c r="Z1232" s="9" t="s">
        <v>4234</v>
      </c>
      <c r="AA1232" s="6"/>
    </row>
    <row r="1233" spans="1:27" s="9" customFormat="1" x14ac:dyDescent="0.3">
      <c r="A1233" s="8">
        <v>1232</v>
      </c>
      <c r="B1233" s="9">
        <v>201402326</v>
      </c>
      <c r="C1233" s="9" t="s">
        <v>3524</v>
      </c>
      <c r="D1233" s="9" t="s">
        <v>2308</v>
      </c>
      <c r="E1233" s="9">
        <v>130</v>
      </c>
      <c r="F1233" s="9" t="s">
        <v>36</v>
      </c>
      <c r="G1233" s="6">
        <v>36708</v>
      </c>
      <c r="H1233" s="9" t="s">
        <v>3016</v>
      </c>
      <c r="I1233" s="9" t="s">
        <v>53</v>
      </c>
      <c r="J1233" s="6">
        <v>42481.585403784724</v>
      </c>
      <c r="K1233" s="6">
        <v>42481.585403784724</v>
      </c>
      <c r="L1233" s="43">
        <v>2087</v>
      </c>
      <c r="M1233" s="44" t="s">
        <v>4235</v>
      </c>
      <c r="N1233" s="42" t="s">
        <v>521</v>
      </c>
      <c r="O1233" s="1">
        <v>27</v>
      </c>
      <c r="P1233" s="1"/>
      <c r="Q1233" s="1"/>
      <c r="R1233" s="1"/>
      <c r="S1233" s="1"/>
      <c r="T1233" s="102">
        <v>27</v>
      </c>
      <c r="U1233" s="103"/>
      <c r="V1233" s="103"/>
      <c r="W1233" s="103"/>
      <c r="X1233" s="103"/>
      <c r="Y1233" s="6">
        <v>42481.585403784724</v>
      </c>
      <c r="Z1233" s="9" t="s">
        <v>4236</v>
      </c>
      <c r="AA1233" s="6"/>
    </row>
    <row r="1234" spans="1:27" s="9" customFormat="1" x14ac:dyDescent="0.3">
      <c r="A1234" s="8">
        <v>1233</v>
      </c>
      <c r="B1234" s="9">
        <v>201402381</v>
      </c>
      <c r="C1234" s="9" t="s">
        <v>4237</v>
      </c>
      <c r="D1234" s="9" t="s">
        <v>4238</v>
      </c>
      <c r="E1234" s="9">
        <v>508</v>
      </c>
      <c r="F1234" s="9" t="s">
        <v>166</v>
      </c>
      <c r="G1234" s="6">
        <v>41883</v>
      </c>
      <c r="H1234" s="9" t="s">
        <v>3008</v>
      </c>
      <c r="I1234" s="9" t="s">
        <v>16</v>
      </c>
      <c r="J1234" s="6">
        <v>42471.484927395832</v>
      </c>
      <c r="K1234" s="6">
        <v>42471.484927395832</v>
      </c>
      <c r="L1234" s="43" t="s">
        <v>1122</v>
      </c>
      <c r="M1234" s="44"/>
      <c r="N1234" s="42"/>
      <c r="O1234" s="1"/>
      <c r="P1234" s="1"/>
      <c r="Q1234" s="1"/>
      <c r="R1234" s="1"/>
      <c r="S1234" s="1"/>
      <c r="T1234" s="102"/>
      <c r="U1234" s="103"/>
      <c r="V1234" s="103"/>
      <c r="W1234" s="103"/>
      <c r="X1234" s="103"/>
      <c r="Y1234" s="6">
        <v>42471.484927395832</v>
      </c>
      <c r="Z1234" s="9" t="s">
        <v>4239</v>
      </c>
      <c r="AA1234" s="6"/>
    </row>
    <row r="1235" spans="1:27" s="9" customFormat="1" x14ac:dyDescent="0.3">
      <c r="A1235" s="8">
        <v>1234</v>
      </c>
      <c r="B1235" s="9">
        <v>201402383</v>
      </c>
      <c r="C1235" s="9" t="s">
        <v>4152</v>
      </c>
      <c r="D1235" s="9" t="s">
        <v>60</v>
      </c>
      <c r="E1235" s="9">
        <v>501</v>
      </c>
      <c r="F1235" s="9" t="s">
        <v>721</v>
      </c>
      <c r="G1235" s="6">
        <v>41858</v>
      </c>
      <c r="H1235" s="9" t="s">
        <v>3010</v>
      </c>
      <c r="I1235" s="9" t="s">
        <v>10</v>
      </c>
      <c r="J1235" s="6">
        <v>42488.52350408565</v>
      </c>
      <c r="K1235" s="6">
        <v>42488.52350408565</v>
      </c>
      <c r="L1235" s="43" t="s">
        <v>1210</v>
      </c>
      <c r="M1235" s="44"/>
      <c r="N1235" s="42"/>
      <c r="O1235" s="1"/>
      <c r="P1235" s="1"/>
      <c r="Q1235" s="1"/>
      <c r="R1235" s="1"/>
      <c r="S1235" s="1"/>
      <c r="T1235" s="102"/>
      <c r="U1235" s="103"/>
      <c r="V1235" s="103"/>
      <c r="W1235" s="103"/>
      <c r="X1235" s="103"/>
      <c r="Y1235" s="6">
        <v>42488.809885648145</v>
      </c>
      <c r="Z1235" s="9" t="s">
        <v>4240</v>
      </c>
      <c r="AA1235" s="6"/>
    </row>
    <row r="1236" spans="1:27" s="9" customFormat="1" x14ac:dyDescent="0.3">
      <c r="A1236" s="8">
        <v>1235</v>
      </c>
      <c r="B1236" s="9">
        <v>201402384</v>
      </c>
      <c r="C1236" s="9" t="s">
        <v>4241</v>
      </c>
      <c r="D1236" s="9" t="s">
        <v>4242</v>
      </c>
      <c r="E1236" s="9">
        <v>499</v>
      </c>
      <c r="F1236" s="9" t="s">
        <v>40</v>
      </c>
      <c r="G1236" s="6">
        <v>37622</v>
      </c>
      <c r="H1236" s="9" t="s">
        <v>3008</v>
      </c>
      <c r="I1236" s="9" t="s">
        <v>16</v>
      </c>
      <c r="J1236" s="6">
        <v>42412.655764467592</v>
      </c>
      <c r="K1236" s="6">
        <v>42412.655764467592</v>
      </c>
      <c r="L1236" s="43">
        <v>2001</v>
      </c>
      <c r="M1236" s="44" t="s">
        <v>2824</v>
      </c>
      <c r="N1236" s="42" t="s">
        <v>4243</v>
      </c>
      <c r="O1236" s="1">
        <v>14</v>
      </c>
      <c r="P1236" s="1">
        <v>5</v>
      </c>
      <c r="Q1236" s="1"/>
      <c r="R1236" s="1"/>
      <c r="S1236" s="1"/>
      <c r="T1236" s="102">
        <v>14</v>
      </c>
      <c r="U1236" s="103">
        <v>5</v>
      </c>
      <c r="V1236" s="103"/>
      <c r="W1236" s="103"/>
      <c r="X1236" s="103"/>
      <c r="Y1236" s="6">
        <v>42412.617781250003</v>
      </c>
      <c r="Z1236" s="9" t="s">
        <v>4244</v>
      </c>
      <c r="AA1236" s="6"/>
    </row>
    <row r="1237" spans="1:27" s="9" customFormat="1" x14ac:dyDescent="0.3">
      <c r="A1237" s="8">
        <v>1236</v>
      </c>
      <c r="B1237" s="9">
        <v>201402393</v>
      </c>
      <c r="C1237" s="9" t="s">
        <v>4245</v>
      </c>
      <c r="D1237" s="9" t="s">
        <v>2019</v>
      </c>
      <c r="E1237" s="9">
        <v>536</v>
      </c>
      <c r="F1237" s="9" t="s">
        <v>1483</v>
      </c>
      <c r="G1237" s="6">
        <v>41218</v>
      </c>
      <c r="H1237" s="9" t="s">
        <v>3010</v>
      </c>
      <c r="I1237" s="9" t="s">
        <v>10</v>
      </c>
      <c r="J1237" s="6">
        <v>42571.528303784726</v>
      </c>
      <c r="K1237" s="6">
        <v>42571.528303784726</v>
      </c>
      <c r="L1237" s="43">
        <v>2046</v>
      </c>
      <c r="M1237" s="44"/>
      <c r="N1237" s="42"/>
      <c r="O1237" s="1"/>
      <c r="P1237" s="1"/>
      <c r="Q1237" s="1"/>
      <c r="R1237" s="1"/>
      <c r="S1237" s="1"/>
      <c r="T1237" s="102"/>
      <c r="U1237" s="103"/>
      <c r="V1237" s="103"/>
      <c r="W1237" s="103"/>
      <c r="X1237" s="103"/>
      <c r="Y1237" s="6">
        <v>42571.609369293983</v>
      </c>
      <c r="Z1237" s="9" t="s">
        <v>4246</v>
      </c>
      <c r="AA1237" s="6"/>
    </row>
    <row r="1238" spans="1:27" s="9" customFormat="1" x14ac:dyDescent="0.3">
      <c r="A1238" s="8">
        <v>1237</v>
      </c>
      <c r="B1238" s="9">
        <v>201402411</v>
      </c>
      <c r="C1238" s="9" t="s">
        <v>4247</v>
      </c>
      <c r="D1238" s="9" t="s">
        <v>4248</v>
      </c>
      <c r="E1238" s="9">
        <v>304</v>
      </c>
      <c r="F1238" s="9" t="s">
        <v>126</v>
      </c>
      <c r="G1238" s="6">
        <v>41587</v>
      </c>
      <c r="H1238" s="9" t="s">
        <v>3008</v>
      </c>
      <c r="I1238" s="9" t="s">
        <v>16</v>
      </c>
      <c r="J1238" s="6">
        <v>42603.567660069442</v>
      </c>
      <c r="K1238" s="6">
        <v>42603.567660069442</v>
      </c>
      <c r="L1238" s="43">
        <v>2046</v>
      </c>
      <c r="M1238" s="44">
        <v>2185</v>
      </c>
      <c r="N1238" s="42"/>
      <c r="O1238" s="1"/>
      <c r="P1238" s="1"/>
      <c r="Q1238" s="1"/>
      <c r="R1238" s="1"/>
      <c r="S1238" s="1"/>
      <c r="T1238" s="102"/>
      <c r="U1238" s="103"/>
      <c r="V1238" s="103"/>
      <c r="W1238" s="103"/>
      <c r="X1238" s="103"/>
      <c r="Y1238" s="6">
        <v>42603.499312118052</v>
      </c>
      <c r="Z1238" s="9" t="s">
        <v>4249</v>
      </c>
      <c r="AA1238" s="6"/>
    </row>
    <row r="1239" spans="1:27" s="9" customFormat="1" x14ac:dyDescent="0.3">
      <c r="A1239" s="8">
        <v>1238</v>
      </c>
      <c r="B1239" s="9">
        <v>201402443</v>
      </c>
      <c r="C1239" s="9" t="s">
        <v>4250</v>
      </c>
      <c r="D1239" s="9" t="s">
        <v>4251</v>
      </c>
      <c r="E1239" s="9">
        <v>119</v>
      </c>
      <c r="F1239" s="9" t="s">
        <v>2</v>
      </c>
      <c r="G1239" s="6">
        <v>40922</v>
      </c>
      <c r="H1239" s="9" t="s">
        <v>3008</v>
      </c>
      <c r="I1239" s="9" t="s">
        <v>16</v>
      </c>
      <c r="J1239" s="6">
        <v>42686.626050543979</v>
      </c>
      <c r="K1239" s="6">
        <v>42686.626050543979</v>
      </c>
      <c r="L1239" s="43">
        <v>2284</v>
      </c>
      <c r="M1239" s="44"/>
      <c r="N1239" s="42" t="s">
        <v>4252</v>
      </c>
      <c r="O1239" s="1">
        <v>68</v>
      </c>
      <c r="P1239" s="1"/>
      <c r="Q1239" s="1"/>
      <c r="R1239" s="1"/>
      <c r="S1239" s="1"/>
      <c r="T1239" s="102">
        <v>68</v>
      </c>
      <c r="U1239" s="103"/>
      <c r="V1239" s="103"/>
      <c r="W1239" s="103"/>
      <c r="X1239" s="103"/>
      <c r="Y1239" s="6">
        <v>42686.584613854167</v>
      </c>
      <c r="Z1239" s="9" t="s">
        <v>4253</v>
      </c>
      <c r="AA1239" s="6"/>
    </row>
    <row r="1240" spans="1:27" s="9" customFormat="1" x14ac:dyDescent="0.3">
      <c r="A1240" s="8">
        <v>1239</v>
      </c>
      <c r="B1240" s="9">
        <v>201402498</v>
      </c>
      <c r="C1240" s="9" t="s">
        <v>3155</v>
      </c>
      <c r="D1240" s="9" t="s">
        <v>4254</v>
      </c>
      <c r="E1240" s="9">
        <v>536</v>
      </c>
      <c r="F1240" s="9" t="s">
        <v>1483</v>
      </c>
      <c r="G1240" s="6">
        <v>40354</v>
      </c>
      <c r="H1240" s="9" t="s">
        <v>3008</v>
      </c>
      <c r="I1240" s="9" t="s">
        <v>16</v>
      </c>
      <c r="J1240" s="6">
        <v>42703.741293206018</v>
      </c>
      <c r="K1240" s="6">
        <v>42703.741293206018</v>
      </c>
      <c r="L1240" s="43">
        <v>2178</v>
      </c>
      <c r="M1240" s="44">
        <v>2043</v>
      </c>
      <c r="N1240" s="42" t="s">
        <v>529</v>
      </c>
      <c r="O1240" s="1">
        <v>21</v>
      </c>
      <c r="P1240" s="1"/>
      <c r="Q1240" s="1"/>
      <c r="R1240" s="1"/>
      <c r="S1240" s="1"/>
      <c r="T1240" s="102">
        <v>21</v>
      </c>
      <c r="U1240" s="103"/>
      <c r="V1240" s="103"/>
      <c r="W1240" s="103"/>
      <c r="X1240" s="103"/>
      <c r="Y1240" s="6" t="s">
        <v>51</v>
      </c>
      <c r="Z1240" s="9" t="s">
        <v>51</v>
      </c>
      <c r="AA1240" s="6"/>
    </row>
    <row r="1241" spans="1:27" s="9" customFormat="1" x14ac:dyDescent="0.3">
      <c r="A1241" s="8">
        <v>1240</v>
      </c>
      <c r="B1241" s="9">
        <v>201402513</v>
      </c>
      <c r="C1241" s="9" t="s">
        <v>4255</v>
      </c>
      <c r="D1241" s="9" t="s">
        <v>3906</v>
      </c>
      <c r="E1241" s="9">
        <v>125</v>
      </c>
      <c r="F1241" s="9" t="s">
        <v>618</v>
      </c>
      <c r="G1241" s="6">
        <v>41905</v>
      </c>
      <c r="H1241" s="9" t="s">
        <v>3010</v>
      </c>
      <c r="I1241" s="9" t="s">
        <v>10</v>
      </c>
      <c r="J1241" s="6">
        <v>42434.487353703706</v>
      </c>
      <c r="K1241" s="6">
        <v>42434.487353703706</v>
      </c>
      <c r="L1241" s="43">
        <v>2109</v>
      </c>
      <c r="M1241" s="44"/>
      <c r="N1241" s="42" t="s">
        <v>4256</v>
      </c>
      <c r="O1241" s="1">
        <v>53</v>
      </c>
      <c r="P1241" s="1"/>
      <c r="Q1241" s="1"/>
      <c r="R1241" s="1"/>
      <c r="S1241" s="1"/>
      <c r="T1241" s="102">
        <v>53</v>
      </c>
      <c r="U1241" s="103"/>
      <c r="V1241" s="103"/>
      <c r="W1241" s="103"/>
      <c r="X1241" s="103"/>
      <c r="Y1241" s="6">
        <v>42434.49802619213</v>
      </c>
      <c r="AA1241" s="6"/>
    </row>
    <row r="1242" spans="1:27" s="9" customFormat="1" x14ac:dyDescent="0.3">
      <c r="A1242" s="8">
        <v>1241</v>
      </c>
      <c r="B1242" s="9">
        <v>201402550</v>
      </c>
      <c r="C1242" s="9" t="s">
        <v>4257</v>
      </c>
      <c r="D1242" s="9" t="s">
        <v>524</v>
      </c>
      <c r="E1242" s="9">
        <v>249</v>
      </c>
      <c r="F1242" s="9" t="s">
        <v>2803</v>
      </c>
      <c r="G1242" s="6">
        <v>41886</v>
      </c>
      <c r="H1242" s="9" t="s">
        <v>3010</v>
      </c>
      <c r="I1242" s="9" t="s">
        <v>10</v>
      </c>
      <c r="J1242" s="6">
        <v>42649.384341203702</v>
      </c>
      <c r="K1242" s="6">
        <v>42649.384341203702</v>
      </c>
      <c r="L1242" s="43">
        <v>2106</v>
      </c>
      <c r="M1242" s="44">
        <v>2043</v>
      </c>
      <c r="N1242" s="42" t="s">
        <v>1159</v>
      </c>
      <c r="O1242" s="1">
        <v>1</v>
      </c>
      <c r="P1242" s="1">
        <v>28</v>
      </c>
      <c r="Q1242" s="1"/>
      <c r="R1242" s="1"/>
      <c r="S1242" s="1"/>
      <c r="T1242" s="102">
        <v>1</v>
      </c>
      <c r="U1242" s="103">
        <v>28</v>
      </c>
      <c r="V1242" s="103"/>
      <c r="W1242" s="103"/>
      <c r="X1242" s="103"/>
      <c r="Y1242" s="6">
        <v>42649.384341203702</v>
      </c>
      <c r="Z1242" s="9" t="s">
        <v>4258</v>
      </c>
      <c r="AA1242" s="6"/>
    </row>
    <row r="1243" spans="1:27" s="9" customFormat="1" x14ac:dyDescent="0.3">
      <c r="A1243" s="8">
        <v>1242</v>
      </c>
      <c r="B1243" s="9">
        <v>201402568</v>
      </c>
      <c r="C1243" s="9" t="s">
        <v>4259</v>
      </c>
      <c r="D1243" s="9" t="s">
        <v>110</v>
      </c>
      <c r="E1243" s="9">
        <v>128</v>
      </c>
      <c r="F1243" s="9" t="s">
        <v>242</v>
      </c>
      <c r="G1243" s="6">
        <v>36871</v>
      </c>
      <c r="H1243" s="9" t="s">
        <v>3016</v>
      </c>
      <c r="I1243" s="9" t="s">
        <v>53</v>
      </c>
      <c r="J1243" s="6">
        <v>42552.798893715277</v>
      </c>
      <c r="K1243" s="6">
        <v>42552.798893715277</v>
      </c>
      <c r="L1243" s="43">
        <v>2116</v>
      </c>
      <c r="M1243" s="44">
        <v>2001</v>
      </c>
      <c r="N1243" s="42" t="s">
        <v>420</v>
      </c>
      <c r="O1243" s="1">
        <v>14</v>
      </c>
      <c r="P1243" s="1"/>
      <c r="Q1243" s="1"/>
      <c r="R1243" s="1"/>
      <c r="S1243" s="1"/>
      <c r="T1243" s="102">
        <v>14</v>
      </c>
      <c r="U1243" s="103"/>
      <c r="V1243" s="103"/>
      <c r="W1243" s="103"/>
      <c r="X1243" s="103"/>
      <c r="Y1243" s="6">
        <v>42552.718506712961</v>
      </c>
      <c r="Z1243" s="9" t="s">
        <v>4260</v>
      </c>
      <c r="AA1243" s="6"/>
    </row>
    <row r="1244" spans="1:27" s="9" customFormat="1" x14ac:dyDescent="0.3">
      <c r="A1244" s="8">
        <v>1243</v>
      </c>
      <c r="B1244" s="9">
        <v>201402571</v>
      </c>
      <c r="C1244" s="9" t="s">
        <v>4261</v>
      </c>
      <c r="D1244" s="9" t="s">
        <v>4262</v>
      </c>
      <c r="E1244" s="9">
        <v>499</v>
      </c>
      <c r="F1244" s="9" t="s">
        <v>40</v>
      </c>
      <c r="G1244" s="6">
        <v>41742</v>
      </c>
      <c r="H1244" s="9" t="s">
        <v>3010</v>
      </c>
      <c r="I1244" s="9" t="s">
        <v>10</v>
      </c>
      <c r="J1244" s="6">
        <v>42378.425935069441</v>
      </c>
      <c r="K1244" s="6">
        <v>42378.425935069441</v>
      </c>
      <c r="L1244" s="43" t="s">
        <v>1122</v>
      </c>
      <c r="M1244" s="44"/>
      <c r="N1244" s="42"/>
      <c r="O1244" s="1"/>
      <c r="P1244" s="1"/>
      <c r="Q1244" s="1"/>
      <c r="R1244" s="1"/>
      <c r="S1244" s="1"/>
      <c r="T1244" s="102"/>
      <c r="U1244" s="103"/>
      <c r="V1244" s="103"/>
      <c r="W1244" s="103"/>
      <c r="X1244" s="103"/>
      <c r="Y1244" s="6">
        <v>42378.420331331021</v>
      </c>
      <c r="Z1244" s="9" t="s">
        <v>4263</v>
      </c>
      <c r="AA1244" s="6"/>
    </row>
    <row r="1245" spans="1:27" s="9" customFormat="1" x14ac:dyDescent="0.3">
      <c r="A1245" s="8">
        <v>1244</v>
      </c>
      <c r="B1245" s="9">
        <v>201402606</v>
      </c>
      <c r="C1245" s="9" t="s">
        <v>4264</v>
      </c>
      <c r="D1245" s="9" t="s">
        <v>2010</v>
      </c>
      <c r="E1245" s="9">
        <v>119</v>
      </c>
      <c r="F1245" s="9" t="s">
        <v>2</v>
      </c>
      <c r="G1245" s="6">
        <v>38337</v>
      </c>
      <c r="H1245" s="9" t="s">
        <v>3016</v>
      </c>
      <c r="I1245" s="9" t="s">
        <v>53</v>
      </c>
      <c r="J1245" s="6">
        <v>42553.888219525463</v>
      </c>
      <c r="K1245" s="6">
        <v>42553.888219525463</v>
      </c>
      <c r="L1245" s="43">
        <v>2082</v>
      </c>
      <c r="M1245" s="44" t="s">
        <v>4265</v>
      </c>
      <c r="N1245" s="42" t="s">
        <v>413</v>
      </c>
      <c r="O1245" s="1">
        <v>1</v>
      </c>
      <c r="P1245" s="1">
        <v>2</v>
      </c>
      <c r="Q1245" s="1"/>
      <c r="R1245" s="1"/>
      <c r="S1245" s="1"/>
      <c r="T1245" s="102">
        <v>1</v>
      </c>
      <c r="U1245" s="103">
        <v>2</v>
      </c>
      <c r="V1245" s="103"/>
      <c r="W1245" s="103"/>
      <c r="X1245" s="103"/>
      <c r="Y1245" s="6">
        <v>42553.883668668983</v>
      </c>
      <c r="Z1245" s="9" t="s">
        <v>4266</v>
      </c>
      <c r="AA1245" s="6"/>
    </row>
    <row r="1246" spans="1:27" s="9" customFormat="1" x14ac:dyDescent="0.3">
      <c r="A1246" s="8">
        <v>1245</v>
      </c>
      <c r="B1246" s="9">
        <v>201402609</v>
      </c>
      <c r="C1246" s="9" t="s">
        <v>4267</v>
      </c>
      <c r="D1246" s="9" t="s">
        <v>4268</v>
      </c>
      <c r="E1246" s="9">
        <v>130</v>
      </c>
      <c r="F1246" s="9" t="s">
        <v>36</v>
      </c>
      <c r="G1246" s="6">
        <v>39433</v>
      </c>
      <c r="H1246" s="9" t="s">
        <v>3016</v>
      </c>
      <c r="I1246" s="9" t="s">
        <v>53</v>
      </c>
      <c r="J1246" s="6">
        <v>42515.482464386572</v>
      </c>
      <c r="K1246" s="6">
        <v>42515.482464386572</v>
      </c>
      <c r="L1246" s="43">
        <v>2161</v>
      </c>
      <c r="M1246" s="44">
        <v>2141</v>
      </c>
      <c r="N1246" s="42"/>
      <c r="O1246" s="1"/>
      <c r="P1246" s="1"/>
      <c r="Q1246" s="1"/>
      <c r="R1246" s="1"/>
      <c r="S1246" s="1"/>
      <c r="T1246" s="102"/>
      <c r="U1246" s="103"/>
      <c r="V1246" s="103"/>
      <c r="W1246" s="103"/>
      <c r="X1246" s="103"/>
      <c r="Y1246" s="6">
        <v>42515.4867900463</v>
      </c>
      <c r="Z1246" s="9" t="s">
        <v>4269</v>
      </c>
      <c r="AA1246" s="6"/>
    </row>
    <row r="1247" spans="1:27" s="9" customFormat="1" x14ac:dyDescent="0.3">
      <c r="A1247" s="8">
        <v>1246</v>
      </c>
      <c r="B1247" s="9">
        <v>201402660</v>
      </c>
      <c r="C1247" s="9" t="s">
        <v>4270</v>
      </c>
      <c r="D1247" s="9" t="s">
        <v>4271</v>
      </c>
      <c r="E1247" s="9">
        <v>125</v>
      </c>
      <c r="F1247" s="9" t="s">
        <v>618</v>
      </c>
      <c r="G1247" s="6">
        <v>41902</v>
      </c>
      <c r="H1247" s="9" t="s">
        <v>3005</v>
      </c>
      <c r="I1247" s="9" t="s">
        <v>4</v>
      </c>
      <c r="J1247" s="6">
        <v>42403.454259108796</v>
      </c>
      <c r="K1247" s="6">
        <v>42403.454259108796</v>
      </c>
      <c r="L1247" s="43">
        <v>2158</v>
      </c>
      <c r="M1247" s="44"/>
      <c r="N1247" s="42" t="s">
        <v>4272</v>
      </c>
      <c r="O1247" s="1"/>
      <c r="P1247" s="1"/>
      <c r="Q1247" s="1"/>
      <c r="R1247" s="1"/>
      <c r="S1247" s="1"/>
      <c r="T1247" s="102"/>
      <c r="U1247" s="103"/>
      <c r="V1247" s="103"/>
      <c r="W1247" s="103"/>
      <c r="X1247" s="103"/>
      <c r="Y1247" s="6">
        <v>42403.58855709491</v>
      </c>
      <c r="Z1247" s="9" t="s">
        <v>4273</v>
      </c>
      <c r="AA1247" s="6"/>
    </row>
    <row r="1248" spans="1:27" s="9" customFormat="1" x14ac:dyDescent="0.3">
      <c r="A1248" s="8">
        <v>1247</v>
      </c>
      <c r="B1248" s="9">
        <v>201402690</v>
      </c>
      <c r="C1248" s="9" t="s">
        <v>4274</v>
      </c>
      <c r="D1248" s="9" t="s">
        <v>4275</v>
      </c>
      <c r="E1248" s="9">
        <v>126</v>
      </c>
      <c r="F1248" s="9" t="s">
        <v>64</v>
      </c>
      <c r="G1248" s="6">
        <v>37884</v>
      </c>
      <c r="H1248" s="9" t="s">
        <v>3010</v>
      </c>
      <c r="I1248" s="9" t="s">
        <v>10</v>
      </c>
      <c r="J1248" s="6">
        <v>42602.700146909723</v>
      </c>
      <c r="K1248" s="6">
        <v>42602.700146909723</v>
      </c>
      <c r="L1248" s="43">
        <v>2101</v>
      </c>
      <c r="M1248" s="44">
        <v>2116</v>
      </c>
      <c r="N1248" s="42" t="s">
        <v>4276</v>
      </c>
      <c r="O1248" s="1">
        <v>21</v>
      </c>
      <c r="P1248" s="1">
        <v>28</v>
      </c>
      <c r="Q1248" s="1"/>
      <c r="R1248" s="1"/>
      <c r="S1248" s="1"/>
      <c r="T1248" s="102">
        <v>21</v>
      </c>
      <c r="U1248" s="103">
        <v>28</v>
      </c>
      <c r="V1248" s="103"/>
      <c r="W1248" s="103"/>
      <c r="X1248" s="103"/>
      <c r="Y1248" s="6">
        <v>42602.6899003125</v>
      </c>
      <c r="Z1248" s="9" t="s">
        <v>4277</v>
      </c>
      <c r="AA1248" s="6"/>
    </row>
    <row r="1249" spans="1:27" s="9" customFormat="1" x14ac:dyDescent="0.3">
      <c r="A1249" s="8">
        <v>1248</v>
      </c>
      <c r="B1249" s="9">
        <v>201500036</v>
      </c>
      <c r="C1249" s="9" t="s">
        <v>4278</v>
      </c>
      <c r="D1249" s="9" t="s">
        <v>4279</v>
      </c>
      <c r="E1249" s="9">
        <v>125</v>
      </c>
      <c r="F1249" s="9" t="s">
        <v>618</v>
      </c>
      <c r="G1249" s="6">
        <v>37266</v>
      </c>
      <c r="H1249" s="9" t="s">
        <v>3008</v>
      </c>
      <c r="I1249" s="9" t="s">
        <v>16</v>
      </c>
      <c r="J1249" s="6">
        <v>42601.609014467591</v>
      </c>
      <c r="K1249" s="6">
        <v>42601.609014467591</v>
      </c>
      <c r="L1249" s="43">
        <v>2181</v>
      </c>
      <c r="M1249" s="44" t="s">
        <v>4280</v>
      </c>
      <c r="N1249" s="42"/>
      <c r="O1249" s="1"/>
      <c r="P1249" s="1"/>
      <c r="Q1249" s="1"/>
      <c r="R1249" s="1"/>
      <c r="S1249" s="1"/>
      <c r="T1249" s="102"/>
      <c r="U1249" s="103"/>
      <c r="V1249" s="103"/>
      <c r="W1249" s="103"/>
      <c r="X1249" s="103"/>
      <c r="Y1249" s="6">
        <v>42601.609014467591</v>
      </c>
      <c r="Z1249" s="9" t="s">
        <v>4281</v>
      </c>
      <c r="AA1249" s="6"/>
    </row>
    <row r="1250" spans="1:27" s="9" customFormat="1" x14ac:dyDescent="0.3">
      <c r="A1250" s="8">
        <v>1249</v>
      </c>
      <c r="B1250" s="9">
        <v>201500048</v>
      </c>
      <c r="C1250" s="9" t="s">
        <v>4282</v>
      </c>
      <c r="D1250" s="9" t="s">
        <v>3519</v>
      </c>
      <c r="E1250" s="9">
        <v>598</v>
      </c>
      <c r="F1250" s="9" t="s">
        <v>8</v>
      </c>
      <c r="G1250" s="6">
        <v>40553</v>
      </c>
      <c r="H1250" s="9" t="s">
        <v>3008</v>
      </c>
      <c r="I1250" s="9" t="s">
        <v>16</v>
      </c>
      <c r="J1250" s="6">
        <v>42684.532894675925</v>
      </c>
      <c r="K1250" s="6">
        <v>42684.532894675925</v>
      </c>
      <c r="L1250" s="43">
        <v>2095</v>
      </c>
      <c r="M1250" s="44"/>
      <c r="N1250" s="42" t="s">
        <v>4283</v>
      </c>
      <c r="O1250" s="1">
        <v>106</v>
      </c>
      <c r="P1250" s="1"/>
      <c r="Q1250" s="1"/>
      <c r="R1250" s="1"/>
      <c r="S1250" s="1"/>
      <c r="T1250" s="111">
        <v>0</v>
      </c>
      <c r="U1250" s="103"/>
      <c r="V1250" s="103"/>
      <c r="W1250" s="103"/>
      <c r="X1250" s="103"/>
      <c r="Y1250" s="6">
        <v>42684.421266817131</v>
      </c>
      <c r="Z1250" s="9" t="s">
        <v>4284</v>
      </c>
      <c r="AA1250" s="6"/>
    </row>
    <row r="1251" spans="1:27" s="9" customFormat="1" x14ac:dyDescent="0.3">
      <c r="A1251" s="8">
        <v>1250</v>
      </c>
      <c r="B1251" s="9">
        <v>201500056</v>
      </c>
      <c r="C1251" s="9" t="s">
        <v>4285</v>
      </c>
      <c r="D1251" s="9" t="s">
        <v>617</v>
      </c>
      <c r="E1251" s="9">
        <v>499</v>
      </c>
      <c r="F1251" s="9" t="s">
        <v>40</v>
      </c>
      <c r="G1251" s="6">
        <v>37999</v>
      </c>
      <c r="H1251" s="9" t="s">
        <v>3010</v>
      </c>
      <c r="I1251" s="9" t="s">
        <v>10</v>
      </c>
      <c r="J1251" s="6">
        <v>42487.489034062499</v>
      </c>
      <c r="K1251" s="6">
        <v>42487.489034062499</v>
      </c>
      <c r="L1251" s="43">
        <v>2001</v>
      </c>
      <c r="M1251" s="44">
        <v>2116</v>
      </c>
      <c r="N1251" s="42" t="s">
        <v>780</v>
      </c>
      <c r="O1251" s="1">
        <v>5</v>
      </c>
      <c r="P1251" s="1"/>
      <c r="Q1251" s="1"/>
      <c r="R1251" s="1"/>
      <c r="S1251" s="1"/>
      <c r="T1251" s="102">
        <v>5</v>
      </c>
      <c r="U1251" s="103"/>
      <c r="V1251" s="103"/>
      <c r="W1251" s="103"/>
      <c r="X1251" s="103"/>
      <c r="Y1251" s="6">
        <v>42487.489034062499</v>
      </c>
      <c r="Z1251" s="9" t="s">
        <v>4286</v>
      </c>
      <c r="AA1251" s="6"/>
    </row>
    <row r="1252" spans="1:27" s="9" customFormat="1" x14ac:dyDescent="0.3">
      <c r="A1252" s="8">
        <v>1251</v>
      </c>
      <c r="B1252" s="9">
        <v>201500070</v>
      </c>
      <c r="C1252" s="9" t="s">
        <v>4287</v>
      </c>
      <c r="D1252" s="9" t="s">
        <v>524</v>
      </c>
      <c r="E1252" s="9">
        <v>119</v>
      </c>
      <c r="F1252" s="9" t="s">
        <v>2</v>
      </c>
      <c r="G1252" s="6">
        <v>41285</v>
      </c>
      <c r="H1252" s="9" t="s">
        <v>3008</v>
      </c>
      <c r="I1252" s="9" t="s">
        <v>16</v>
      </c>
      <c r="J1252" s="6">
        <v>42455.596078437498</v>
      </c>
      <c r="K1252" s="6">
        <v>42455.596078437498</v>
      </c>
      <c r="L1252" s="43">
        <v>2014</v>
      </c>
      <c r="M1252" s="44">
        <v>2043</v>
      </c>
      <c r="N1252" s="42" t="s">
        <v>4288</v>
      </c>
      <c r="O1252" s="1"/>
      <c r="P1252" s="1"/>
      <c r="Q1252" s="1"/>
      <c r="R1252" s="1"/>
      <c r="S1252" s="1"/>
      <c r="T1252" s="102"/>
      <c r="U1252" s="103"/>
      <c r="V1252" s="103"/>
      <c r="W1252" s="103"/>
      <c r="X1252" s="103"/>
      <c r="Y1252" s="6">
        <v>42455.573583599537</v>
      </c>
      <c r="Z1252" s="9" t="s">
        <v>4289</v>
      </c>
      <c r="AA1252" s="6"/>
    </row>
    <row r="1253" spans="1:27" s="9" customFormat="1" x14ac:dyDescent="0.3">
      <c r="A1253" s="8">
        <v>1252</v>
      </c>
      <c r="B1253" s="9">
        <v>201500099</v>
      </c>
      <c r="C1253" s="9" t="s">
        <v>4290</v>
      </c>
      <c r="D1253" s="9" t="s">
        <v>1834</v>
      </c>
      <c r="E1253" s="9">
        <v>131</v>
      </c>
      <c r="F1253" s="9" t="s">
        <v>24</v>
      </c>
      <c r="G1253" s="6">
        <v>37956</v>
      </c>
      <c r="H1253" s="9" t="s">
        <v>3008</v>
      </c>
      <c r="I1253" s="9" t="s">
        <v>16</v>
      </c>
      <c r="J1253" s="6">
        <v>42572.630444444447</v>
      </c>
      <c r="K1253" s="6">
        <v>42572.630444444447</v>
      </c>
      <c r="L1253" s="43">
        <v>2185</v>
      </c>
      <c r="M1253" s="44">
        <v>2092</v>
      </c>
      <c r="N1253" s="42" t="s">
        <v>359</v>
      </c>
      <c r="O1253" s="1">
        <v>23</v>
      </c>
      <c r="P1253" s="1"/>
      <c r="Q1253" s="1"/>
      <c r="R1253" s="1"/>
      <c r="S1253" s="1"/>
      <c r="T1253" s="102">
        <v>23</v>
      </c>
      <c r="U1253" s="103"/>
      <c r="V1253" s="103"/>
      <c r="W1253" s="103"/>
      <c r="X1253" s="103"/>
      <c r="Y1253" s="6">
        <v>42572.590480324077</v>
      </c>
      <c r="Z1253" s="9" t="s">
        <v>4291</v>
      </c>
      <c r="AA1253" s="6"/>
    </row>
    <row r="1254" spans="1:27" s="9" customFormat="1" x14ac:dyDescent="0.3">
      <c r="A1254" s="8">
        <v>1253</v>
      </c>
      <c r="B1254" s="9">
        <v>201500103</v>
      </c>
      <c r="C1254" s="9" t="s">
        <v>4292</v>
      </c>
      <c r="D1254" s="9" t="s">
        <v>4293</v>
      </c>
      <c r="E1254" s="9">
        <v>128</v>
      </c>
      <c r="F1254" s="9" t="s">
        <v>242</v>
      </c>
      <c r="G1254" s="6">
        <v>38779</v>
      </c>
      <c r="H1254" s="9" t="s">
        <v>3005</v>
      </c>
      <c r="I1254" s="9" t="s">
        <v>4</v>
      </c>
      <c r="J1254" s="6">
        <v>42498.434847372686</v>
      </c>
      <c r="K1254" s="6">
        <v>42498.434847372686</v>
      </c>
      <c r="L1254" s="43">
        <v>2120</v>
      </c>
      <c r="M1254" s="44">
        <v>2043</v>
      </c>
      <c r="N1254" s="42" t="s">
        <v>515</v>
      </c>
      <c r="O1254" s="1">
        <v>16</v>
      </c>
      <c r="P1254" s="1"/>
      <c r="Q1254" s="1"/>
      <c r="R1254" s="1"/>
      <c r="S1254" s="1"/>
      <c r="T1254" s="102">
        <v>16</v>
      </c>
      <c r="U1254" s="103"/>
      <c r="V1254" s="103"/>
      <c r="W1254" s="103"/>
      <c r="X1254" s="103"/>
      <c r="Y1254" s="6">
        <v>42498.416700231479</v>
      </c>
      <c r="Z1254" s="9" t="s">
        <v>4294</v>
      </c>
      <c r="AA1254" s="6"/>
    </row>
    <row r="1255" spans="1:27" s="9" customFormat="1" x14ac:dyDescent="0.3">
      <c r="A1255" s="8">
        <v>1254</v>
      </c>
      <c r="B1255" s="9">
        <v>201500116</v>
      </c>
      <c r="C1255" s="9" t="s">
        <v>4295</v>
      </c>
      <c r="D1255" s="9" t="s">
        <v>876</v>
      </c>
      <c r="E1255" s="9">
        <v>23</v>
      </c>
      <c r="F1255" s="9" t="s">
        <v>840</v>
      </c>
      <c r="G1255" s="6">
        <v>41967</v>
      </c>
      <c r="H1255" s="9" t="s">
        <v>3010</v>
      </c>
      <c r="I1255" s="9" t="s">
        <v>10</v>
      </c>
      <c r="J1255" s="6">
        <v>42491.361889085645</v>
      </c>
      <c r="K1255" s="6">
        <v>42491.361889085645</v>
      </c>
      <c r="L1255" s="43">
        <v>2043</v>
      </c>
      <c r="M1255" s="44"/>
      <c r="N1255" s="42" t="s">
        <v>413</v>
      </c>
      <c r="O1255" s="1">
        <v>1</v>
      </c>
      <c r="P1255" s="1">
        <v>2</v>
      </c>
      <c r="Q1255" s="1"/>
      <c r="R1255" s="1"/>
      <c r="S1255" s="1"/>
      <c r="T1255" s="102">
        <v>1</v>
      </c>
      <c r="U1255" s="103">
        <v>2</v>
      </c>
      <c r="V1255" s="103"/>
      <c r="W1255" s="103"/>
      <c r="X1255" s="103"/>
      <c r="Y1255" s="6">
        <v>42491.361889085645</v>
      </c>
      <c r="Z1255" s="9" t="s">
        <v>4296</v>
      </c>
      <c r="AA1255" s="6"/>
    </row>
    <row r="1256" spans="1:27" s="9" customFormat="1" x14ac:dyDescent="0.3">
      <c r="A1256" s="8">
        <v>1255</v>
      </c>
      <c r="B1256" s="9">
        <v>201500122</v>
      </c>
      <c r="C1256" s="9" t="s">
        <v>4297</v>
      </c>
      <c r="D1256" s="9" t="s">
        <v>550</v>
      </c>
      <c r="E1256" s="9">
        <v>499</v>
      </c>
      <c r="F1256" s="9" t="s">
        <v>40</v>
      </c>
      <c r="G1256" s="6">
        <v>37953</v>
      </c>
      <c r="H1256" s="9" t="s">
        <v>3016</v>
      </c>
      <c r="I1256" s="9" t="s">
        <v>53</v>
      </c>
      <c r="J1256" s="6">
        <v>42702.845874733794</v>
      </c>
      <c r="K1256" s="6">
        <v>42702.845874733794</v>
      </c>
      <c r="L1256" s="43">
        <v>2116</v>
      </c>
      <c r="M1256" s="44">
        <v>2244</v>
      </c>
      <c r="N1256" s="42" t="s">
        <v>4298</v>
      </c>
      <c r="O1256" s="1">
        <v>21</v>
      </c>
      <c r="P1256" s="1">
        <v>27</v>
      </c>
      <c r="Q1256" s="1"/>
      <c r="R1256" s="1"/>
      <c r="S1256" s="1"/>
      <c r="T1256" s="102">
        <v>21</v>
      </c>
      <c r="U1256" s="103">
        <v>27</v>
      </c>
      <c r="V1256" s="103"/>
      <c r="W1256" s="103"/>
      <c r="X1256" s="103"/>
      <c r="Y1256" s="6">
        <v>42702.845874733794</v>
      </c>
      <c r="Z1256" s="9" t="s">
        <v>4299</v>
      </c>
      <c r="AA1256" s="6"/>
    </row>
    <row r="1257" spans="1:27" s="9" customFormat="1" x14ac:dyDescent="0.3">
      <c r="A1257" s="8">
        <v>1256</v>
      </c>
      <c r="B1257" s="9">
        <v>201500162</v>
      </c>
      <c r="C1257" s="9" t="s">
        <v>4300</v>
      </c>
      <c r="D1257" s="9" t="s">
        <v>1549</v>
      </c>
      <c r="E1257" s="9">
        <v>598</v>
      </c>
      <c r="F1257" s="9" t="s">
        <v>8</v>
      </c>
      <c r="G1257" s="6">
        <v>41666</v>
      </c>
      <c r="H1257" s="9" t="s">
        <v>3008</v>
      </c>
      <c r="I1257" s="9" t="s">
        <v>16</v>
      </c>
      <c r="J1257" s="6">
        <v>42642.711824537037</v>
      </c>
      <c r="K1257" s="6">
        <v>42642.711824537037</v>
      </c>
      <c r="L1257" s="43">
        <v>2024</v>
      </c>
      <c r="M1257" s="44"/>
      <c r="N1257" s="42" t="s">
        <v>6458</v>
      </c>
      <c r="O1257" s="1">
        <v>1</v>
      </c>
      <c r="P1257" s="1">
        <v>58</v>
      </c>
      <c r="Q1257" s="1"/>
      <c r="R1257" s="1"/>
      <c r="S1257" s="1"/>
      <c r="T1257" s="102">
        <v>1</v>
      </c>
      <c r="U1257" s="103">
        <v>58</v>
      </c>
      <c r="V1257" s="103"/>
      <c r="W1257" s="103"/>
      <c r="X1257" s="103"/>
      <c r="Y1257" s="6">
        <v>42642.700710879632</v>
      </c>
      <c r="Z1257" s="9" t="s">
        <v>4301</v>
      </c>
      <c r="AA1257" s="6"/>
    </row>
    <row r="1258" spans="1:27" s="9" customFormat="1" x14ac:dyDescent="0.3">
      <c r="A1258" s="8">
        <v>1257</v>
      </c>
      <c r="B1258" s="9">
        <v>201500182</v>
      </c>
      <c r="C1258" s="9" t="s">
        <v>3916</v>
      </c>
      <c r="D1258" s="9" t="s">
        <v>3350</v>
      </c>
      <c r="E1258" s="9">
        <v>130</v>
      </c>
      <c r="F1258" s="9" t="s">
        <v>36</v>
      </c>
      <c r="G1258" s="6">
        <v>38018</v>
      </c>
      <c r="H1258" s="9" t="s">
        <v>3008</v>
      </c>
      <c r="I1258" s="9" t="s">
        <v>16</v>
      </c>
      <c r="J1258" s="6">
        <v>42396.441885497683</v>
      </c>
      <c r="K1258" s="6">
        <v>42396.441885497683</v>
      </c>
      <c r="L1258" s="43">
        <v>2039</v>
      </c>
      <c r="M1258" s="44" t="s">
        <v>4302</v>
      </c>
      <c r="N1258" s="42" t="s">
        <v>4303</v>
      </c>
      <c r="O1258" s="1">
        <v>5</v>
      </c>
      <c r="P1258" s="1"/>
      <c r="Q1258" s="1"/>
      <c r="R1258" s="1"/>
      <c r="S1258" s="1"/>
      <c r="T1258" s="102">
        <v>5</v>
      </c>
      <c r="U1258" s="103"/>
      <c r="V1258" s="103"/>
      <c r="W1258" s="103"/>
      <c r="X1258" s="103"/>
      <c r="Y1258" s="6">
        <v>42396.398706678243</v>
      </c>
      <c r="Z1258" s="9" t="s">
        <v>4304</v>
      </c>
      <c r="AA1258" s="6"/>
    </row>
    <row r="1259" spans="1:27" s="9" customFormat="1" x14ac:dyDescent="0.3">
      <c r="A1259" s="8">
        <v>1258</v>
      </c>
      <c r="B1259" s="9">
        <v>201500204</v>
      </c>
      <c r="C1259" s="9" t="s">
        <v>4305</v>
      </c>
      <c r="D1259" s="9" t="s">
        <v>612</v>
      </c>
      <c r="E1259" s="9">
        <v>128</v>
      </c>
      <c r="F1259" s="9" t="s">
        <v>242</v>
      </c>
      <c r="G1259" s="6">
        <v>41888</v>
      </c>
      <c r="H1259" s="9" t="s">
        <v>3008</v>
      </c>
      <c r="I1259" s="9" t="s">
        <v>16</v>
      </c>
      <c r="J1259" s="6">
        <v>42595.598552233794</v>
      </c>
      <c r="K1259" s="6">
        <v>42595.598552233794</v>
      </c>
      <c r="L1259" s="43">
        <v>2213</v>
      </c>
      <c r="M1259" s="44" t="s">
        <v>4306</v>
      </c>
      <c r="N1259" s="42"/>
      <c r="O1259" s="1"/>
      <c r="P1259" s="1"/>
      <c r="Q1259" s="1"/>
      <c r="R1259" s="1"/>
      <c r="S1259" s="1"/>
      <c r="T1259" s="102"/>
      <c r="U1259" s="103"/>
      <c r="V1259" s="103"/>
      <c r="W1259" s="103"/>
      <c r="X1259" s="103"/>
      <c r="Y1259" s="6">
        <v>42595.393998576386</v>
      </c>
      <c r="Z1259" s="9" t="s">
        <v>4307</v>
      </c>
      <c r="AA1259" s="6"/>
    </row>
    <row r="1260" spans="1:27" s="9" customFormat="1" x14ac:dyDescent="0.3">
      <c r="A1260" s="8">
        <v>1259</v>
      </c>
      <c r="B1260" s="9">
        <v>201500242</v>
      </c>
      <c r="C1260" s="9" t="s">
        <v>4308</v>
      </c>
      <c r="D1260" s="9" t="s">
        <v>2694</v>
      </c>
      <c r="E1260" s="9">
        <v>125</v>
      </c>
      <c r="F1260" s="9" t="s">
        <v>618</v>
      </c>
      <c r="G1260" s="6">
        <v>38006</v>
      </c>
      <c r="H1260" s="9" t="s">
        <v>3016</v>
      </c>
      <c r="I1260" s="9" t="s">
        <v>53</v>
      </c>
      <c r="J1260" s="6">
        <v>42570.522413773149</v>
      </c>
      <c r="K1260" s="6">
        <v>42570.522413773149</v>
      </c>
      <c r="L1260" s="43">
        <v>2082</v>
      </c>
      <c r="M1260" s="44" t="s">
        <v>4309</v>
      </c>
      <c r="N1260" s="42" t="s">
        <v>4310</v>
      </c>
      <c r="O1260" s="1">
        <v>1</v>
      </c>
      <c r="P1260" s="1">
        <v>2</v>
      </c>
      <c r="Q1260" s="1">
        <v>42</v>
      </c>
      <c r="R1260" s="1"/>
      <c r="S1260" s="1"/>
      <c r="T1260" s="102">
        <v>1</v>
      </c>
      <c r="U1260" s="103">
        <v>2</v>
      </c>
      <c r="V1260" s="103">
        <v>42</v>
      </c>
      <c r="W1260" s="103"/>
      <c r="X1260" s="103"/>
      <c r="Y1260" s="6">
        <v>42570.522413773149</v>
      </c>
      <c r="Z1260" s="9" t="s">
        <v>4311</v>
      </c>
      <c r="AA1260" s="6"/>
    </row>
    <row r="1261" spans="1:27" s="9" customFormat="1" x14ac:dyDescent="0.3">
      <c r="A1261" s="8">
        <v>1260</v>
      </c>
      <c r="B1261" s="9">
        <v>201500249</v>
      </c>
      <c r="C1261" s="9" t="s">
        <v>4312</v>
      </c>
      <c r="D1261" s="9" t="s">
        <v>2179</v>
      </c>
      <c r="E1261" s="9">
        <v>130</v>
      </c>
      <c r="F1261" s="9" t="s">
        <v>36</v>
      </c>
      <c r="G1261" s="6">
        <v>38108</v>
      </c>
      <c r="H1261" s="9" t="s">
        <v>3010</v>
      </c>
      <c r="I1261" s="9" t="s">
        <v>10</v>
      </c>
      <c r="J1261" s="6">
        <v>42376.509833530094</v>
      </c>
      <c r="K1261" s="6">
        <v>42376.509833530094</v>
      </c>
      <c r="L1261" s="43">
        <v>2117</v>
      </c>
      <c r="M1261" s="44"/>
      <c r="N1261" s="42" t="s">
        <v>4313</v>
      </c>
      <c r="O1261" s="1">
        <v>2406</v>
      </c>
      <c r="P1261" s="1"/>
      <c r="Q1261" s="1"/>
      <c r="R1261" s="1"/>
      <c r="S1261" s="1"/>
      <c r="T1261" s="111">
        <v>24</v>
      </c>
      <c r="U1261" s="103"/>
      <c r="V1261" s="103"/>
      <c r="W1261" s="103"/>
      <c r="X1261" s="103"/>
      <c r="Y1261" s="6">
        <v>42376.599474618059</v>
      </c>
      <c r="Z1261" s="9" t="s">
        <v>4314</v>
      </c>
      <c r="AA1261" s="6"/>
    </row>
    <row r="1262" spans="1:27" s="9" customFormat="1" x14ac:dyDescent="0.3">
      <c r="A1262" s="8">
        <v>1261</v>
      </c>
      <c r="B1262" s="9">
        <v>201500280</v>
      </c>
      <c r="C1262" s="9" t="s">
        <v>4315</v>
      </c>
      <c r="D1262" s="9" t="s">
        <v>4316</v>
      </c>
      <c r="E1262" s="9">
        <v>598</v>
      </c>
      <c r="F1262" s="9" t="s">
        <v>8</v>
      </c>
      <c r="G1262" s="6">
        <v>41061</v>
      </c>
      <c r="H1262" s="9" t="s">
        <v>3008</v>
      </c>
      <c r="I1262" s="9" t="s">
        <v>16</v>
      </c>
      <c r="J1262" s="6">
        <v>42523.820507060183</v>
      </c>
      <c r="K1262" s="6">
        <v>42523.820507060183</v>
      </c>
      <c r="L1262" s="43">
        <v>2039</v>
      </c>
      <c r="M1262" s="44" t="s">
        <v>4317</v>
      </c>
      <c r="N1262" s="42" t="s">
        <v>4318</v>
      </c>
      <c r="O1262" s="1">
        <v>14</v>
      </c>
      <c r="P1262" s="1"/>
      <c r="Q1262" s="1"/>
      <c r="R1262" s="1"/>
      <c r="S1262" s="1"/>
      <c r="T1262" s="111">
        <v>1401</v>
      </c>
      <c r="U1262" s="103"/>
      <c r="V1262" s="103"/>
      <c r="W1262" s="103"/>
      <c r="X1262" s="103"/>
      <c r="Y1262" s="6">
        <v>42523.721223298613</v>
      </c>
      <c r="Z1262" s="9" t="s">
        <v>4319</v>
      </c>
      <c r="AA1262" s="6"/>
    </row>
    <row r="1263" spans="1:27" s="9" customFormat="1" x14ac:dyDescent="0.3">
      <c r="A1263" s="8">
        <v>1262</v>
      </c>
      <c r="B1263" s="9">
        <v>201500297</v>
      </c>
      <c r="C1263" s="9" t="s">
        <v>4320</v>
      </c>
      <c r="D1263" s="9" t="s">
        <v>4321</v>
      </c>
      <c r="E1263" s="9">
        <v>110</v>
      </c>
      <c r="F1263" s="9" t="s">
        <v>2287</v>
      </c>
      <c r="G1263" s="6">
        <v>41934</v>
      </c>
      <c r="H1263" s="9" t="s">
        <v>3008</v>
      </c>
      <c r="I1263" s="9" t="s">
        <v>16</v>
      </c>
      <c r="J1263" s="6">
        <v>42651.531923495371</v>
      </c>
      <c r="K1263" s="6">
        <v>42651.531923495371</v>
      </c>
      <c r="L1263" s="43" t="s">
        <v>1210</v>
      </c>
      <c r="M1263" s="44"/>
      <c r="N1263" s="42"/>
      <c r="O1263" s="1"/>
      <c r="P1263" s="1"/>
      <c r="Q1263" s="1"/>
      <c r="R1263" s="1"/>
      <c r="S1263" s="1"/>
      <c r="T1263" s="102"/>
      <c r="U1263" s="103"/>
      <c r="V1263" s="103"/>
      <c r="W1263" s="103"/>
      <c r="X1263" s="103"/>
      <c r="Y1263" s="6">
        <v>42651.517816203705</v>
      </c>
      <c r="Z1263" s="9" t="s">
        <v>4322</v>
      </c>
      <c r="AA1263" s="6"/>
    </row>
    <row r="1264" spans="1:27" s="9" customFormat="1" x14ac:dyDescent="0.3">
      <c r="A1264" s="8">
        <v>1263</v>
      </c>
      <c r="B1264" s="9">
        <v>201500310</v>
      </c>
      <c r="C1264" s="9" t="s">
        <v>2908</v>
      </c>
      <c r="D1264" s="9" t="s">
        <v>4323</v>
      </c>
      <c r="E1264" s="9">
        <v>130</v>
      </c>
      <c r="F1264" s="9" t="s">
        <v>36</v>
      </c>
      <c r="G1264" s="6">
        <v>38494</v>
      </c>
      <c r="H1264" s="9" t="s">
        <v>3008</v>
      </c>
      <c r="I1264" s="9" t="s">
        <v>16</v>
      </c>
      <c r="J1264" s="6">
        <v>42570.710240590277</v>
      </c>
      <c r="K1264" s="6">
        <v>42570.710240590277</v>
      </c>
      <c r="L1264" s="43">
        <v>2188</v>
      </c>
      <c r="M1264" s="44"/>
      <c r="N1264" s="42" t="s">
        <v>4324</v>
      </c>
      <c r="O1264" s="1">
        <v>23</v>
      </c>
      <c r="P1264" s="1"/>
      <c r="Q1264" s="1"/>
      <c r="R1264" s="1"/>
      <c r="S1264" s="1"/>
      <c r="T1264" s="102">
        <v>23</v>
      </c>
      <c r="U1264" s="103"/>
      <c r="V1264" s="103"/>
      <c r="W1264" s="103"/>
      <c r="X1264" s="103"/>
      <c r="Y1264" s="6">
        <v>42570.596700543982</v>
      </c>
      <c r="Z1264" s="9" t="s">
        <v>4325</v>
      </c>
      <c r="AA1264" s="6"/>
    </row>
    <row r="1265" spans="1:27" s="9" customFormat="1" x14ac:dyDescent="0.3">
      <c r="A1265" s="8">
        <v>1264</v>
      </c>
      <c r="B1265" s="9">
        <v>201500324</v>
      </c>
      <c r="C1265" s="9" t="s">
        <v>4326</v>
      </c>
      <c r="D1265" s="9" t="s">
        <v>2154</v>
      </c>
      <c r="E1265" s="9">
        <v>499</v>
      </c>
      <c r="F1265" s="9" t="s">
        <v>40</v>
      </c>
      <c r="G1265" s="6">
        <v>38774</v>
      </c>
      <c r="H1265" s="9" t="s">
        <v>3010</v>
      </c>
      <c r="I1265" s="9" t="s">
        <v>10</v>
      </c>
      <c r="J1265" s="6">
        <v>42376.670846030094</v>
      </c>
      <c r="K1265" s="6">
        <v>42376.670846030094</v>
      </c>
      <c r="L1265" s="43">
        <v>2077</v>
      </c>
      <c r="M1265" s="44" t="s">
        <v>4327</v>
      </c>
      <c r="N1265" s="42" t="s">
        <v>3745</v>
      </c>
      <c r="O1265" s="1">
        <v>11</v>
      </c>
      <c r="P1265" s="1"/>
      <c r="Q1265" s="1"/>
      <c r="R1265" s="1"/>
      <c r="S1265" s="1"/>
      <c r="T1265" s="102">
        <v>11</v>
      </c>
      <c r="U1265" s="103"/>
      <c r="V1265" s="103"/>
      <c r="W1265" s="103"/>
      <c r="X1265" s="103"/>
      <c r="Y1265" s="6">
        <v>42376.657351354166</v>
      </c>
      <c r="Z1265" s="9" t="s">
        <v>4328</v>
      </c>
      <c r="AA1265" s="6"/>
    </row>
    <row r="1266" spans="1:27" s="9" customFormat="1" x14ac:dyDescent="0.3">
      <c r="A1266" s="8">
        <v>1265</v>
      </c>
      <c r="B1266" s="9">
        <v>201500337</v>
      </c>
      <c r="C1266" s="9" t="s">
        <v>3155</v>
      </c>
      <c r="D1266" s="9" t="s">
        <v>4329</v>
      </c>
      <c r="E1266" s="9">
        <v>499</v>
      </c>
      <c r="F1266" s="9" t="s">
        <v>40</v>
      </c>
      <c r="G1266" s="6">
        <v>40966</v>
      </c>
      <c r="H1266" s="9" t="s">
        <v>3010</v>
      </c>
      <c r="I1266" s="9" t="s">
        <v>10</v>
      </c>
      <c r="J1266" s="6">
        <v>42495.84459922454</v>
      </c>
      <c r="K1266" s="6">
        <v>42495.84459922454</v>
      </c>
      <c r="L1266" s="43">
        <v>2039</v>
      </c>
      <c r="M1266" s="44"/>
      <c r="N1266" s="42" t="s">
        <v>4330</v>
      </c>
      <c r="O1266" s="1">
        <v>21</v>
      </c>
      <c r="P1266" s="1">
        <v>14</v>
      </c>
      <c r="Q1266" s="1"/>
      <c r="R1266" s="1"/>
      <c r="S1266" s="1"/>
      <c r="T1266" s="102">
        <v>21</v>
      </c>
      <c r="U1266" s="103">
        <v>14</v>
      </c>
      <c r="V1266" s="103"/>
      <c r="W1266" s="103"/>
      <c r="X1266" s="103"/>
      <c r="Y1266" s="6" t="s">
        <v>51</v>
      </c>
      <c r="Z1266" s="9" t="s">
        <v>51</v>
      </c>
      <c r="AA1266" s="6"/>
    </row>
    <row r="1267" spans="1:27" s="9" customFormat="1" x14ac:dyDescent="0.3">
      <c r="A1267" s="8">
        <v>1266</v>
      </c>
      <c r="B1267" s="9">
        <v>201500382</v>
      </c>
      <c r="C1267" s="9" t="s">
        <v>806</v>
      </c>
      <c r="D1267" s="9">
        <v>1</v>
      </c>
      <c r="E1267" s="9">
        <v>699</v>
      </c>
      <c r="F1267" s="9" t="s">
        <v>4331</v>
      </c>
      <c r="G1267" s="6" t="s">
        <v>51</v>
      </c>
      <c r="H1267" s="9" t="s">
        <v>3005</v>
      </c>
      <c r="I1267" s="9" t="s">
        <v>4</v>
      </c>
      <c r="J1267" s="6">
        <v>42696.65270633102</v>
      </c>
      <c r="K1267" s="6">
        <v>42696.65270633102</v>
      </c>
      <c r="L1267" s="43" t="s">
        <v>4332</v>
      </c>
      <c r="M1267" s="44"/>
      <c r="N1267" s="42"/>
      <c r="O1267" s="1"/>
      <c r="P1267" s="1"/>
      <c r="Q1267" s="1"/>
      <c r="R1267" s="1"/>
      <c r="S1267" s="1"/>
      <c r="T1267" s="102"/>
      <c r="U1267" s="103"/>
      <c r="V1267" s="103"/>
      <c r="W1267" s="103"/>
      <c r="X1267" s="103"/>
      <c r="Y1267" s="6" t="s">
        <v>51</v>
      </c>
      <c r="Z1267" s="9" t="s">
        <v>51</v>
      </c>
      <c r="AA1267" s="6"/>
    </row>
    <row r="1268" spans="1:27" s="9" customFormat="1" x14ac:dyDescent="0.3">
      <c r="A1268" s="8">
        <v>1267</v>
      </c>
      <c r="B1268" s="9">
        <v>201500383</v>
      </c>
      <c r="C1268" s="9" t="s">
        <v>4333</v>
      </c>
      <c r="D1268" s="9" t="s">
        <v>4334</v>
      </c>
      <c r="E1268" s="9">
        <v>119</v>
      </c>
      <c r="F1268" s="9" t="s">
        <v>2</v>
      </c>
      <c r="G1268" s="6">
        <v>38292</v>
      </c>
      <c r="H1268" s="9" t="s">
        <v>3005</v>
      </c>
      <c r="I1268" s="9" t="s">
        <v>4</v>
      </c>
      <c r="J1268" s="6">
        <v>42478.716202662035</v>
      </c>
      <c r="K1268" s="6">
        <v>42478.716202662035</v>
      </c>
      <c r="L1268" s="43">
        <v>2001</v>
      </c>
      <c r="M1268" s="44"/>
      <c r="N1268" s="42" t="s">
        <v>4303</v>
      </c>
      <c r="O1268" s="1">
        <v>5</v>
      </c>
      <c r="P1268" s="1"/>
      <c r="Q1268" s="1"/>
      <c r="R1268" s="1"/>
      <c r="S1268" s="1"/>
      <c r="T1268" s="102">
        <v>5</v>
      </c>
      <c r="U1268" s="103"/>
      <c r="V1268" s="103"/>
      <c r="W1268" s="103"/>
      <c r="X1268" s="103"/>
      <c r="Y1268" s="6">
        <v>42478.716202662035</v>
      </c>
      <c r="Z1268" s="9" t="s">
        <v>4335</v>
      </c>
      <c r="AA1268" s="6"/>
    </row>
    <row r="1269" spans="1:27" s="9" customFormat="1" x14ac:dyDescent="0.3">
      <c r="A1269" s="8">
        <v>1268</v>
      </c>
      <c r="B1269" s="9">
        <v>201500411</v>
      </c>
      <c r="C1269" s="9" t="s">
        <v>3686</v>
      </c>
      <c r="D1269" s="9" t="s">
        <v>4336</v>
      </c>
      <c r="E1269" s="9">
        <v>598</v>
      </c>
      <c r="F1269" s="9" t="s">
        <v>8</v>
      </c>
      <c r="G1269" s="6" t="s">
        <v>51</v>
      </c>
      <c r="H1269" s="9" t="s">
        <v>3008</v>
      </c>
      <c r="I1269" s="9" t="s">
        <v>16</v>
      </c>
      <c r="J1269" s="6">
        <v>42380.5048346412</v>
      </c>
      <c r="K1269" s="6">
        <v>42380.5048346412</v>
      </c>
      <c r="L1269" s="43">
        <v>2211</v>
      </c>
      <c r="M1269" s="44"/>
      <c r="N1269" s="42" t="s">
        <v>4337</v>
      </c>
      <c r="O1269" s="1">
        <v>45</v>
      </c>
      <c r="P1269" s="1">
        <v>22215</v>
      </c>
      <c r="Q1269" s="1"/>
      <c r="R1269" s="1"/>
      <c r="S1269" s="1"/>
      <c r="T1269" s="102">
        <v>45</v>
      </c>
      <c r="U1269" s="112">
        <v>222</v>
      </c>
      <c r="V1269" s="103"/>
      <c r="W1269" s="103"/>
      <c r="X1269" s="103"/>
      <c r="Y1269" s="6">
        <v>42380.5048346412</v>
      </c>
      <c r="Z1269" s="9" t="s">
        <v>4338</v>
      </c>
      <c r="AA1269" s="6"/>
    </row>
    <row r="1270" spans="1:27" s="9" customFormat="1" x14ac:dyDescent="0.3">
      <c r="A1270" s="8">
        <v>1269</v>
      </c>
      <c r="B1270" s="9">
        <v>201500420</v>
      </c>
      <c r="C1270" s="9" t="s">
        <v>4339</v>
      </c>
      <c r="D1270" s="9" t="s">
        <v>4340</v>
      </c>
      <c r="E1270" s="9">
        <v>499</v>
      </c>
      <c r="F1270" s="9" t="s">
        <v>40</v>
      </c>
      <c r="G1270" s="6">
        <v>40773</v>
      </c>
      <c r="H1270" s="9" t="s">
        <v>3010</v>
      </c>
      <c r="I1270" s="9" t="s">
        <v>10</v>
      </c>
      <c r="J1270" s="6">
        <v>42423.628149999997</v>
      </c>
      <c r="K1270" s="6">
        <v>42423.628149999997</v>
      </c>
      <c r="L1270" s="43">
        <v>2185</v>
      </c>
      <c r="M1270" s="44"/>
      <c r="N1270" s="42"/>
      <c r="O1270" s="1"/>
      <c r="P1270" s="1"/>
      <c r="Q1270" s="1"/>
      <c r="R1270" s="1"/>
      <c r="S1270" s="1"/>
      <c r="T1270" s="102"/>
      <c r="U1270" s="103"/>
      <c r="V1270" s="103"/>
      <c r="W1270" s="103"/>
      <c r="X1270" s="103"/>
      <c r="Y1270" s="6" t="s">
        <v>51</v>
      </c>
      <c r="Z1270" s="9" t="s">
        <v>51</v>
      </c>
      <c r="AA1270" s="6"/>
    </row>
    <row r="1271" spans="1:27" s="9" customFormat="1" x14ac:dyDescent="0.3">
      <c r="A1271" s="8">
        <v>1270</v>
      </c>
      <c r="B1271" s="9">
        <v>201500433</v>
      </c>
      <c r="C1271" s="9" t="s">
        <v>4108</v>
      </c>
      <c r="D1271" s="9" t="s">
        <v>4341</v>
      </c>
      <c r="E1271" s="9">
        <v>505</v>
      </c>
      <c r="F1271" s="9" t="s">
        <v>1225</v>
      </c>
      <c r="G1271" s="6">
        <v>42001</v>
      </c>
      <c r="H1271" s="9" t="s">
        <v>3008</v>
      </c>
      <c r="I1271" s="9" t="s">
        <v>16</v>
      </c>
      <c r="J1271" s="6">
        <v>42468.503794247685</v>
      </c>
      <c r="K1271" s="6">
        <v>42468.503794247685</v>
      </c>
      <c r="L1271" s="43">
        <v>2091</v>
      </c>
      <c r="M1271" s="44"/>
      <c r="N1271" s="42" t="s">
        <v>4342</v>
      </c>
      <c r="O1271" s="1"/>
      <c r="P1271" s="1"/>
      <c r="Q1271" s="1"/>
      <c r="R1271" s="1"/>
      <c r="S1271" s="1"/>
      <c r="T1271" s="102"/>
      <c r="U1271" s="103"/>
      <c r="V1271" s="103"/>
      <c r="W1271" s="103"/>
      <c r="X1271" s="103"/>
      <c r="Y1271" s="6">
        <v>42468.811566203702</v>
      </c>
      <c r="Z1271" s="9" t="e">
        <f>- 금식 확인  - 마취전 검사상 특이사항 없음.  - 중성화 진행.</f>
        <v>#NAME?</v>
      </c>
      <c r="AA1271" s="6"/>
    </row>
    <row r="1272" spans="1:27" s="9" customFormat="1" x14ac:dyDescent="0.3">
      <c r="A1272" s="8">
        <v>1271</v>
      </c>
      <c r="B1272" s="9">
        <v>201500442</v>
      </c>
      <c r="C1272" s="9" t="s">
        <v>4343</v>
      </c>
      <c r="D1272" s="9" t="s">
        <v>4344</v>
      </c>
      <c r="E1272" s="9">
        <v>598</v>
      </c>
      <c r="F1272" s="9" t="s">
        <v>8</v>
      </c>
      <c r="G1272" s="6">
        <v>39143</v>
      </c>
      <c r="H1272" s="9" t="s">
        <v>3008</v>
      </c>
      <c r="I1272" s="9" t="s">
        <v>16</v>
      </c>
      <c r="J1272" s="6">
        <v>42571.969619560186</v>
      </c>
      <c r="K1272" s="6">
        <v>42571.969619560186</v>
      </c>
      <c r="L1272" s="43">
        <v>2178</v>
      </c>
      <c r="M1272" s="44"/>
      <c r="N1272" s="42" t="s">
        <v>4345</v>
      </c>
      <c r="O1272" s="1">
        <v>28</v>
      </c>
      <c r="P1272" s="1"/>
      <c r="Q1272" s="1"/>
      <c r="R1272" s="1"/>
      <c r="S1272" s="1"/>
      <c r="T1272" s="102">
        <v>28</v>
      </c>
      <c r="U1272" s="103"/>
      <c r="V1272" s="103"/>
      <c r="W1272" s="103"/>
      <c r="X1272" s="103"/>
      <c r="Y1272" s="6">
        <v>42571.965961608796</v>
      </c>
      <c r="Z1272" s="9" t="s">
        <v>4346</v>
      </c>
      <c r="AA1272" s="6"/>
    </row>
    <row r="1273" spans="1:27" s="9" customFormat="1" x14ac:dyDescent="0.3">
      <c r="A1273" s="8">
        <v>1272</v>
      </c>
      <c r="B1273" s="9">
        <v>201500471</v>
      </c>
      <c r="C1273" s="9" t="s">
        <v>4347</v>
      </c>
      <c r="D1273" s="9" t="s">
        <v>1011</v>
      </c>
      <c r="E1273" s="9">
        <v>499</v>
      </c>
      <c r="F1273" s="9" t="s">
        <v>40</v>
      </c>
      <c r="G1273" s="6">
        <v>37337</v>
      </c>
      <c r="H1273" s="9" t="s">
        <v>3008</v>
      </c>
      <c r="I1273" s="9" t="s">
        <v>16</v>
      </c>
      <c r="J1273" s="6">
        <v>42629.796649999997</v>
      </c>
      <c r="K1273" s="6">
        <v>42629.796649999997</v>
      </c>
      <c r="L1273" s="43">
        <v>2082</v>
      </c>
      <c r="M1273" s="44">
        <v>2085</v>
      </c>
      <c r="N1273" s="42" t="s">
        <v>3855</v>
      </c>
      <c r="O1273" s="1">
        <v>1</v>
      </c>
      <c r="P1273" s="1"/>
      <c r="Q1273" s="1"/>
      <c r="R1273" s="1"/>
      <c r="S1273" s="1"/>
      <c r="T1273" s="102">
        <v>1</v>
      </c>
      <c r="U1273" s="103"/>
      <c r="V1273" s="103"/>
      <c r="W1273" s="103"/>
      <c r="X1273" s="103"/>
      <c r="Y1273" s="6">
        <v>42629.796627662035</v>
      </c>
      <c r="Z1273" s="9" t="s">
        <v>4348</v>
      </c>
      <c r="AA1273" s="6"/>
    </row>
    <row r="1274" spans="1:27" s="9" customFormat="1" x14ac:dyDescent="0.3">
      <c r="A1274" s="8">
        <v>1273</v>
      </c>
      <c r="B1274" s="9">
        <v>201500477</v>
      </c>
      <c r="C1274" s="9" t="s">
        <v>4349</v>
      </c>
      <c r="D1274" s="9" t="s">
        <v>1444</v>
      </c>
      <c r="E1274" s="9">
        <v>499</v>
      </c>
      <c r="F1274" s="9" t="s">
        <v>40</v>
      </c>
      <c r="G1274" s="6">
        <v>36702</v>
      </c>
      <c r="H1274" s="9" t="s">
        <v>3005</v>
      </c>
      <c r="I1274" s="9" t="s">
        <v>4</v>
      </c>
      <c r="J1274" s="6">
        <v>42691.42803260417</v>
      </c>
      <c r="K1274" s="6">
        <v>42691.42803260417</v>
      </c>
      <c r="L1274" s="43">
        <v>2021</v>
      </c>
      <c r="M1274" s="44"/>
      <c r="N1274" s="42" t="s">
        <v>4350</v>
      </c>
      <c r="O1274" s="1">
        <v>5</v>
      </c>
      <c r="P1274" s="1">
        <v>14</v>
      </c>
      <c r="Q1274" s="1"/>
      <c r="R1274" s="1"/>
      <c r="S1274" s="1"/>
      <c r="T1274" s="102">
        <v>5</v>
      </c>
      <c r="U1274" s="103">
        <v>14</v>
      </c>
      <c r="V1274" s="103"/>
      <c r="W1274" s="103"/>
      <c r="X1274" s="103"/>
      <c r="Y1274" s="6">
        <v>42691.428019675928</v>
      </c>
      <c r="Z1274" s="9" t="s">
        <v>4351</v>
      </c>
      <c r="AA1274" s="6"/>
    </row>
    <row r="1275" spans="1:27" s="9" customFormat="1" x14ac:dyDescent="0.3">
      <c r="A1275" s="8">
        <v>1274</v>
      </c>
      <c r="B1275" s="9">
        <v>201500496</v>
      </c>
      <c r="C1275" s="9" t="s">
        <v>1064</v>
      </c>
      <c r="D1275" s="9" t="s">
        <v>4352</v>
      </c>
      <c r="E1275" s="9">
        <v>598</v>
      </c>
      <c r="F1275" s="9" t="s">
        <v>8</v>
      </c>
      <c r="G1275" s="6" t="s">
        <v>51</v>
      </c>
      <c r="H1275" s="9" t="s">
        <v>3010</v>
      </c>
      <c r="I1275" s="9" t="s">
        <v>10</v>
      </c>
      <c r="J1275" s="6">
        <v>42410.469431446756</v>
      </c>
      <c r="K1275" s="6">
        <v>42410.469431446756</v>
      </c>
      <c r="L1275" s="43">
        <v>2178</v>
      </c>
      <c r="M1275" s="44"/>
      <c r="N1275" s="42"/>
      <c r="O1275" s="1"/>
      <c r="P1275" s="1"/>
      <c r="Q1275" s="1"/>
      <c r="R1275" s="1"/>
      <c r="S1275" s="1"/>
      <c r="T1275" s="102"/>
      <c r="U1275" s="103"/>
      <c r="V1275" s="103"/>
      <c r="W1275" s="103"/>
      <c r="X1275" s="103"/>
      <c r="Y1275" s="6">
        <v>42410.473426620367</v>
      </c>
      <c r="Z1275" s="9" t="s">
        <v>4353</v>
      </c>
      <c r="AA1275" s="6"/>
    </row>
    <row r="1276" spans="1:27" s="9" customFormat="1" x14ac:dyDescent="0.3">
      <c r="A1276" s="8">
        <v>1275</v>
      </c>
      <c r="B1276" s="9">
        <v>201500499</v>
      </c>
      <c r="C1276" s="9" t="s">
        <v>4354</v>
      </c>
      <c r="D1276" s="9" t="s">
        <v>1785</v>
      </c>
      <c r="E1276" s="9">
        <v>499</v>
      </c>
      <c r="F1276" s="9" t="s">
        <v>40</v>
      </c>
      <c r="G1276" s="6">
        <v>41871</v>
      </c>
      <c r="H1276" s="9" t="s">
        <v>3008</v>
      </c>
      <c r="I1276" s="9" t="s">
        <v>16</v>
      </c>
      <c r="J1276" s="6">
        <v>42650.471330092594</v>
      </c>
      <c r="K1276" s="6">
        <v>42650.471330092594</v>
      </c>
      <c r="L1276" s="43">
        <v>2229</v>
      </c>
      <c r="M1276" s="44"/>
      <c r="N1276" s="42" t="s">
        <v>4355</v>
      </c>
      <c r="O1276" s="1">
        <v>30</v>
      </c>
      <c r="P1276" s="1">
        <v>15</v>
      </c>
      <c r="Q1276" s="1"/>
      <c r="R1276" s="1"/>
      <c r="S1276" s="1"/>
      <c r="T1276" s="102">
        <v>30</v>
      </c>
      <c r="U1276" s="103">
        <v>15</v>
      </c>
      <c r="V1276" s="103"/>
      <c r="W1276" s="103"/>
      <c r="X1276" s="103"/>
      <c r="Y1276" s="6">
        <v>42650.471330092594</v>
      </c>
      <c r="Z1276" s="9" t="s">
        <v>4356</v>
      </c>
      <c r="AA1276" s="6"/>
    </row>
    <row r="1277" spans="1:27" s="9" customFormat="1" x14ac:dyDescent="0.3">
      <c r="A1277" s="8">
        <v>1276</v>
      </c>
      <c r="B1277" s="9">
        <v>201500503</v>
      </c>
      <c r="C1277" s="9" t="s">
        <v>4357</v>
      </c>
      <c r="D1277" s="9" t="s">
        <v>4358</v>
      </c>
      <c r="E1277" s="9">
        <v>598</v>
      </c>
      <c r="F1277" s="9" t="s">
        <v>8</v>
      </c>
      <c r="G1277" s="6">
        <v>42042</v>
      </c>
      <c r="H1277" s="9" t="s">
        <v>3008</v>
      </c>
      <c r="I1277" s="9" t="s">
        <v>16</v>
      </c>
      <c r="J1277" s="6">
        <v>42386.458163229167</v>
      </c>
      <c r="K1277" s="6">
        <v>42386.458163229167</v>
      </c>
      <c r="L1277" s="43" t="s">
        <v>1122</v>
      </c>
      <c r="M1277" s="44"/>
      <c r="N1277" s="42"/>
      <c r="O1277" s="1"/>
      <c r="P1277" s="1"/>
      <c r="Q1277" s="1"/>
      <c r="R1277" s="1"/>
      <c r="S1277" s="1"/>
      <c r="T1277" s="102"/>
      <c r="U1277" s="103"/>
      <c r="V1277" s="103"/>
      <c r="W1277" s="103"/>
      <c r="X1277" s="103"/>
      <c r="Y1277" s="6">
        <v>42386.454051701388</v>
      </c>
      <c r="Z1277" s="9" t="s">
        <v>4359</v>
      </c>
      <c r="AA1277" s="6"/>
    </row>
    <row r="1278" spans="1:27" s="9" customFormat="1" x14ac:dyDescent="0.3">
      <c r="A1278" s="8">
        <v>1277</v>
      </c>
      <c r="B1278" s="9">
        <v>201500522</v>
      </c>
      <c r="C1278" s="9" t="s">
        <v>4360</v>
      </c>
      <c r="D1278" s="9" t="s">
        <v>182</v>
      </c>
      <c r="E1278" s="9">
        <v>107</v>
      </c>
      <c r="F1278" s="9" t="s">
        <v>44</v>
      </c>
      <c r="G1278" s="6">
        <v>39871</v>
      </c>
      <c r="H1278" s="9" t="s">
        <v>3005</v>
      </c>
      <c r="I1278" s="9" t="s">
        <v>4</v>
      </c>
      <c r="J1278" s="6">
        <v>42469.52140853009</v>
      </c>
      <c r="K1278" s="6">
        <v>42469.52140853009</v>
      </c>
      <c r="L1278" s="43">
        <v>2087</v>
      </c>
      <c r="M1278" s="44">
        <v>2082</v>
      </c>
      <c r="N1278" s="42" t="s">
        <v>4361</v>
      </c>
      <c r="O1278" s="1">
        <v>1</v>
      </c>
      <c r="P1278" s="1">
        <v>2</v>
      </c>
      <c r="Q1278" s="1"/>
      <c r="R1278" s="1"/>
      <c r="S1278" s="1"/>
      <c r="T1278" s="102">
        <v>1</v>
      </c>
      <c r="U1278" s="103">
        <v>2</v>
      </c>
      <c r="V1278" s="103"/>
      <c r="W1278" s="103"/>
      <c r="X1278" s="103"/>
      <c r="Y1278" s="6">
        <v>42469.52140853009</v>
      </c>
      <c r="Z1278" s="9" t="s">
        <v>4362</v>
      </c>
      <c r="AA1278" s="6"/>
    </row>
    <row r="1279" spans="1:27" s="9" customFormat="1" x14ac:dyDescent="0.3">
      <c r="A1279" s="8">
        <v>1278</v>
      </c>
      <c r="B1279" s="9">
        <v>201500540</v>
      </c>
      <c r="C1279" s="9" t="s">
        <v>4363</v>
      </c>
      <c r="D1279" s="9" t="s">
        <v>4364</v>
      </c>
      <c r="E1279" s="9">
        <v>499</v>
      </c>
      <c r="F1279" s="9" t="s">
        <v>40</v>
      </c>
      <c r="G1279" s="6">
        <v>41789</v>
      </c>
      <c r="H1279" s="9" t="s">
        <v>3010</v>
      </c>
      <c r="I1279" s="9" t="s">
        <v>10</v>
      </c>
      <c r="J1279" s="6">
        <v>42375.455172951391</v>
      </c>
      <c r="K1279" s="6">
        <v>42375.455172951391</v>
      </c>
      <c r="L1279" s="43">
        <v>2185</v>
      </c>
      <c r="M1279" s="44"/>
      <c r="N1279" s="42" t="s">
        <v>359</v>
      </c>
      <c r="O1279" s="1">
        <v>23</v>
      </c>
      <c r="P1279" s="1"/>
      <c r="Q1279" s="1"/>
      <c r="R1279" s="1"/>
      <c r="S1279" s="1"/>
      <c r="T1279" s="102">
        <v>23</v>
      </c>
      <c r="U1279" s="103"/>
      <c r="V1279" s="103"/>
      <c r="W1279" s="103"/>
      <c r="X1279" s="103"/>
      <c r="Y1279" s="6">
        <v>42375.444429432871</v>
      </c>
      <c r="Z1279" s="9" t="s">
        <v>4365</v>
      </c>
      <c r="AA1279" s="6"/>
    </row>
    <row r="1280" spans="1:27" s="9" customFormat="1" x14ac:dyDescent="0.3">
      <c r="A1280" s="8">
        <v>1279</v>
      </c>
      <c r="B1280" s="9">
        <v>201500560</v>
      </c>
      <c r="C1280" s="9" t="s">
        <v>4366</v>
      </c>
      <c r="D1280" s="9" t="s">
        <v>2308</v>
      </c>
      <c r="E1280" s="9">
        <v>499</v>
      </c>
      <c r="F1280" s="9" t="s">
        <v>40</v>
      </c>
      <c r="G1280" s="6">
        <v>38080</v>
      </c>
      <c r="H1280" s="9" t="s">
        <v>3010</v>
      </c>
      <c r="I1280" s="9" t="s">
        <v>10</v>
      </c>
      <c r="J1280" s="6">
        <v>42448.566393900466</v>
      </c>
      <c r="K1280" s="6">
        <v>42448.566393900466</v>
      </c>
      <c r="L1280" s="43">
        <v>2116</v>
      </c>
      <c r="M1280" s="44"/>
      <c r="N1280" s="42" t="s">
        <v>4367</v>
      </c>
      <c r="O1280" s="1">
        <v>22106</v>
      </c>
      <c r="P1280" s="1"/>
      <c r="Q1280" s="1"/>
      <c r="R1280" s="1"/>
      <c r="S1280" s="1"/>
      <c r="T1280" s="111">
        <v>221</v>
      </c>
      <c r="U1280" s="103"/>
      <c r="V1280" s="103"/>
      <c r="W1280" s="103"/>
      <c r="X1280" s="103"/>
      <c r="Y1280" s="6">
        <v>42448.559323229165</v>
      </c>
      <c r="Z1280" s="9" t="s">
        <v>4368</v>
      </c>
      <c r="AA1280" s="6"/>
    </row>
    <row r="1281" spans="1:27" s="9" customFormat="1" x14ac:dyDescent="0.3">
      <c r="A1281" s="8">
        <v>1280</v>
      </c>
      <c r="B1281" s="9">
        <v>201500567</v>
      </c>
      <c r="C1281" s="9" t="s">
        <v>4369</v>
      </c>
      <c r="D1281" s="9" t="s">
        <v>1268</v>
      </c>
      <c r="E1281" s="9">
        <v>125</v>
      </c>
      <c r="F1281" s="9" t="s">
        <v>618</v>
      </c>
      <c r="G1281" s="6">
        <v>42025</v>
      </c>
      <c r="H1281" s="9" t="s">
        <v>3016</v>
      </c>
      <c r="I1281" s="9" t="s">
        <v>53</v>
      </c>
      <c r="J1281" s="6">
        <v>42402.570038773149</v>
      </c>
      <c r="K1281" s="6">
        <v>42402.570038773149</v>
      </c>
      <c r="L1281" s="43">
        <v>2065</v>
      </c>
      <c r="M1281" s="44"/>
      <c r="N1281" s="42"/>
      <c r="O1281" s="1"/>
      <c r="P1281" s="1"/>
      <c r="Q1281" s="1"/>
      <c r="R1281" s="1"/>
      <c r="S1281" s="1"/>
      <c r="T1281" s="102"/>
      <c r="U1281" s="103"/>
      <c r="V1281" s="103"/>
      <c r="W1281" s="103"/>
      <c r="X1281" s="103"/>
      <c r="Y1281" s="6">
        <v>42402.649601701392</v>
      </c>
      <c r="Z1281" s="9" t="s">
        <v>4370</v>
      </c>
      <c r="AA1281" s="6"/>
    </row>
    <row r="1282" spans="1:27" s="9" customFormat="1" x14ac:dyDescent="0.3">
      <c r="A1282" s="8">
        <v>1281</v>
      </c>
      <c r="B1282" s="9">
        <v>201500574</v>
      </c>
      <c r="C1282" s="9" t="s">
        <v>4371</v>
      </c>
      <c r="D1282" s="9" t="s">
        <v>4372</v>
      </c>
      <c r="E1282" s="9">
        <v>78</v>
      </c>
      <c r="F1282" s="9" t="s">
        <v>3947</v>
      </c>
      <c r="G1282" s="6">
        <v>40272</v>
      </c>
      <c r="H1282" s="9" t="s">
        <v>3008</v>
      </c>
      <c r="I1282" s="9" t="s">
        <v>16</v>
      </c>
      <c r="J1282" s="6">
        <v>42397.733285300928</v>
      </c>
      <c r="K1282" s="6">
        <v>42397.733285300928</v>
      </c>
      <c r="L1282" s="43">
        <v>2221</v>
      </c>
      <c r="M1282" s="44"/>
      <c r="N1282" s="42" t="s">
        <v>4373</v>
      </c>
      <c r="O1282" s="1">
        <v>22115</v>
      </c>
      <c r="P1282" s="1"/>
      <c r="Q1282" s="1"/>
      <c r="R1282" s="1"/>
      <c r="S1282" s="1"/>
      <c r="T1282" s="111">
        <v>221</v>
      </c>
      <c r="U1282" s="103"/>
      <c r="V1282" s="103"/>
      <c r="W1282" s="103"/>
      <c r="X1282" s="103"/>
      <c r="Y1282" s="6">
        <v>42397.731223263887</v>
      </c>
      <c r="Z1282" s="9" t="s">
        <v>4374</v>
      </c>
      <c r="AA1282" s="6"/>
    </row>
    <row r="1283" spans="1:27" s="9" customFormat="1" x14ac:dyDescent="0.3">
      <c r="A1283" s="8">
        <v>1282</v>
      </c>
      <c r="B1283" s="9">
        <v>201500588</v>
      </c>
      <c r="C1283" s="9" t="s">
        <v>4375</v>
      </c>
      <c r="D1283" s="9" t="s">
        <v>4376</v>
      </c>
      <c r="E1283" s="9">
        <v>598</v>
      </c>
      <c r="F1283" s="9" t="s">
        <v>8</v>
      </c>
      <c r="G1283" s="6">
        <v>42053</v>
      </c>
      <c r="H1283" s="9" t="s">
        <v>3008</v>
      </c>
      <c r="I1283" s="9" t="s">
        <v>16</v>
      </c>
      <c r="J1283" s="6">
        <v>42372.464349386573</v>
      </c>
      <c r="K1283" s="6">
        <v>42372.464349386573</v>
      </c>
      <c r="L1283" s="43" t="s">
        <v>4377</v>
      </c>
      <c r="M1283" s="44"/>
      <c r="N1283" s="42"/>
      <c r="O1283" s="1"/>
      <c r="P1283" s="1"/>
      <c r="Q1283" s="1"/>
      <c r="R1283" s="1"/>
      <c r="S1283" s="1"/>
      <c r="T1283" s="102"/>
      <c r="U1283" s="103"/>
      <c r="V1283" s="103"/>
      <c r="W1283" s="103"/>
      <c r="X1283" s="103"/>
      <c r="Y1283" s="6">
        <v>42372.461872222222</v>
      </c>
      <c r="Z1283" s="9" t="s">
        <v>4378</v>
      </c>
      <c r="AA1283" s="6"/>
    </row>
    <row r="1284" spans="1:27" s="9" customFormat="1" x14ac:dyDescent="0.3">
      <c r="A1284" s="8">
        <v>1283</v>
      </c>
      <c r="B1284" s="9">
        <v>201500649</v>
      </c>
      <c r="C1284" s="9" t="s">
        <v>4379</v>
      </c>
      <c r="D1284" s="9" t="s">
        <v>4380</v>
      </c>
      <c r="E1284" s="9">
        <v>304</v>
      </c>
      <c r="F1284" s="9" t="s">
        <v>126</v>
      </c>
      <c r="G1284" s="6">
        <v>41886</v>
      </c>
      <c r="H1284" s="9" t="s">
        <v>3010</v>
      </c>
      <c r="I1284" s="9" t="s">
        <v>10</v>
      </c>
      <c r="J1284" s="6">
        <v>42439.517399618053</v>
      </c>
      <c r="K1284" s="6">
        <v>42439.517399618053</v>
      </c>
      <c r="L1284" s="43" t="s">
        <v>4381</v>
      </c>
      <c r="M1284" s="44"/>
      <c r="N1284" s="42"/>
      <c r="O1284" s="1"/>
      <c r="P1284" s="1"/>
      <c r="Q1284" s="1"/>
      <c r="R1284" s="1"/>
      <c r="S1284" s="1"/>
      <c r="T1284" s="102"/>
      <c r="U1284" s="103"/>
      <c r="V1284" s="103"/>
      <c r="W1284" s="103"/>
      <c r="X1284" s="103"/>
      <c r="Y1284" s="6">
        <v>42439.517399618053</v>
      </c>
      <c r="Z1284" s="9" t="s">
        <v>4382</v>
      </c>
      <c r="AA1284" s="6"/>
    </row>
    <row r="1285" spans="1:27" s="9" customFormat="1" x14ac:dyDescent="0.3">
      <c r="A1285" s="8">
        <v>1284</v>
      </c>
      <c r="B1285" s="9">
        <v>201500701</v>
      </c>
      <c r="C1285" s="9" t="s">
        <v>4383</v>
      </c>
      <c r="D1285" s="9" t="s">
        <v>3004</v>
      </c>
      <c r="E1285" s="9">
        <v>304</v>
      </c>
      <c r="F1285" s="9" t="s">
        <v>126</v>
      </c>
      <c r="G1285" s="6">
        <v>40654</v>
      </c>
      <c r="H1285" s="9" t="s">
        <v>3010</v>
      </c>
      <c r="I1285" s="9" t="s">
        <v>10</v>
      </c>
      <c r="J1285" s="6">
        <v>42507.464792708335</v>
      </c>
      <c r="K1285" s="6">
        <v>42507.464792708335</v>
      </c>
      <c r="L1285" s="43" t="s">
        <v>4384</v>
      </c>
      <c r="M1285" s="44"/>
      <c r="N1285" s="42"/>
      <c r="O1285" s="1"/>
      <c r="P1285" s="1"/>
      <c r="Q1285" s="1"/>
      <c r="R1285" s="1"/>
      <c r="S1285" s="1"/>
      <c r="T1285" s="102"/>
      <c r="U1285" s="103"/>
      <c r="V1285" s="103"/>
      <c r="W1285" s="103"/>
      <c r="X1285" s="103"/>
      <c r="Y1285" s="6">
        <v>42507.464792708335</v>
      </c>
      <c r="Z1285" s="9" t="s">
        <v>4385</v>
      </c>
      <c r="AA1285" s="6"/>
    </row>
    <row r="1286" spans="1:27" s="9" customFormat="1" x14ac:dyDescent="0.3">
      <c r="A1286" s="8">
        <v>1285</v>
      </c>
      <c r="B1286" s="9">
        <v>201500716</v>
      </c>
      <c r="C1286" s="9" t="s">
        <v>4386</v>
      </c>
      <c r="D1286" s="9" t="s">
        <v>4387</v>
      </c>
      <c r="E1286" s="9">
        <v>499</v>
      </c>
      <c r="F1286" s="9" t="s">
        <v>40</v>
      </c>
      <c r="G1286" s="6">
        <v>41998</v>
      </c>
      <c r="H1286" s="9" t="s">
        <v>3010</v>
      </c>
      <c r="I1286" s="9" t="s">
        <v>10</v>
      </c>
      <c r="J1286" s="6">
        <v>42693.63628298611</v>
      </c>
      <c r="K1286" s="6">
        <v>42693.63628298611</v>
      </c>
      <c r="L1286" s="43">
        <v>2212</v>
      </c>
      <c r="M1286" s="44"/>
      <c r="N1286" s="42" t="s">
        <v>4388</v>
      </c>
      <c r="O1286" s="1">
        <v>46</v>
      </c>
      <c r="P1286" s="1"/>
      <c r="Q1286" s="1"/>
      <c r="R1286" s="1"/>
      <c r="S1286" s="1"/>
      <c r="T1286" s="102">
        <v>46</v>
      </c>
      <c r="U1286" s="103"/>
      <c r="V1286" s="103"/>
      <c r="W1286" s="103"/>
      <c r="X1286" s="103"/>
      <c r="Y1286" s="6">
        <v>42693.788760185183</v>
      </c>
      <c r="Z1286" s="9" t="s">
        <v>4389</v>
      </c>
      <c r="AA1286" s="6"/>
    </row>
    <row r="1287" spans="1:27" s="9" customFormat="1" x14ac:dyDescent="0.3">
      <c r="A1287" s="8">
        <v>1286</v>
      </c>
      <c r="B1287" s="9">
        <v>201500724</v>
      </c>
      <c r="C1287" s="9" t="s">
        <v>4390</v>
      </c>
      <c r="D1287" s="9" t="s">
        <v>1774</v>
      </c>
      <c r="E1287" s="9">
        <v>499</v>
      </c>
      <c r="F1287" s="9" t="s">
        <v>40</v>
      </c>
      <c r="G1287" s="6">
        <v>37007</v>
      </c>
      <c r="H1287" s="9" t="s">
        <v>3008</v>
      </c>
      <c r="I1287" s="9" t="s">
        <v>16</v>
      </c>
      <c r="J1287" s="6">
        <v>42592.685393831016</v>
      </c>
      <c r="K1287" s="6">
        <v>42592.685393831016</v>
      </c>
      <c r="L1287" s="43">
        <v>2229</v>
      </c>
      <c r="M1287" s="44" t="s">
        <v>4222</v>
      </c>
      <c r="N1287" s="42"/>
      <c r="O1287" s="1">
        <v>22109</v>
      </c>
      <c r="P1287" s="1"/>
      <c r="Q1287" s="1"/>
      <c r="R1287" s="1"/>
      <c r="S1287" s="1"/>
      <c r="T1287" s="111">
        <v>221</v>
      </c>
      <c r="U1287" s="103"/>
      <c r="V1287" s="103"/>
      <c r="W1287" s="103"/>
      <c r="X1287" s="103"/>
      <c r="Y1287" s="6">
        <v>42592.677417511572</v>
      </c>
      <c r="Z1287" s="9" t="s">
        <v>4391</v>
      </c>
      <c r="AA1287" s="6"/>
    </row>
    <row r="1288" spans="1:27" s="9" customFormat="1" x14ac:dyDescent="0.3">
      <c r="A1288" s="8">
        <v>1287</v>
      </c>
      <c r="B1288" s="9">
        <v>201500739</v>
      </c>
      <c r="C1288" s="9" t="s">
        <v>4392</v>
      </c>
      <c r="D1288" s="9" t="s">
        <v>4393</v>
      </c>
      <c r="E1288" s="9">
        <v>499</v>
      </c>
      <c r="F1288" s="9" t="s">
        <v>40</v>
      </c>
      <c r="G1288" s="6">
        <v>35431</v>
      </c>
      <c r="H1288" s="9" t="s">
        <v>3010</v>
      </c>
      <c r="I1288" s="9" t="s">
        <v>10</v>
      </c>
      <c r="J1288" s="6">
        <v>42378.529840127318</v>
      </c>
      <c r="K1288" s="6">
        <v>42378.529840127318</v>
      </c>
      <c r="L1288" s="43">
        <v>2087</v>
      </c>
      <c r="M1288" s="44" t="s">
        <v>4394</v>
      </c>
      <c r="N1288" s="42" t="s">
        <v>1479</v>
      </c>
      <c r="O1288" s="1">
        <v>28</v>
      </c>
      <c r="P1288" s="1"/>
      <c r="Q1288" s="1"/>
      <c r="R1288" s="1"/>
      <c r="S1288" s="1"/>
      <c r="T1288" s="102">
        <v>28</v>
      </c>
      <c r="U1288" s="103"/>
      <c r="V1288" s="103"/>
      <c r="W1288" s="103"/>
      <c r="X1288" s="103"/>
      <c r="Y1288" s="6">
        <v>42378.538475034722</v>
      </c>
      <c r="Z1288" s="9" t="s">
        <v>4395</v>
      </c>
      <c r="AA1288" s="6"/>
    </row>
    <row r="1289" spans="1:27" s="9" customFormat="1" x14ac:dyDescent="0.3">
      <c r="A1289" s="8">
        <v>1288</v>
      </c>
      <c r="B1289" s="9">
        <v>201500745</v>
      </c>
      <c r="C1289" s="9" t="s">
        <v>3847</v>
      </c>
      <c r="D1289" s="9" t="s">
        <v>4396</v>
      </c>
      <c r="E1289" s="9">
        <v>598</v>
      </c>
      <c r="F1289" s="9" t="s">
        <v>8</v>
      </c>
      <c r="G1289" s="6">
        <v>41667</v>
      </c>
      <c r="H1289" s="9" t="s">
        <v>3008</v>
      </c>
      <c r="I1289" s="9" t="s">
        <v>16</v>
      </c>
      <c r="J1289" s="6">
        <v>42701.814523576388</v>
      </c>
      <c r="K1289" s="6">
        <v>42701.814523576388</v>
      </c>
      <c r="L1289" s="43">
        <v>2022</v>
      </c>
      <c r="M1289" s="44"/>
      <c r="N1289" s="42" t="s">
        <v>1479</v>
      </c>
      <c r="O1289" s="1">
        <v>28</v>
      </c>
      <c r="P1289" s="1"/>
      <c r="Q1289" s="1"/>
      <c r="R1289" s="1"/>
      <c r="S1289" s="1"/>
      <c r="T1289" s="102">
        <v>28</v>
      </c>
      <c r="U1289" s="103"/>
      <c r="V1289" s="103"/>
      <c r="W1289" s="103"/>
      <c r="X1289" s="103"/>
      <c r="Y1289" s="6">
        <v>42701.920247256945</v>
      </c>
      <c r="Z1289" s="9" t="s">
        <v>4397</v>
      </c>
      <c r="AA1289" s="6"/>
    </row>
    <row r="1290" spans="1:27" s="9" customFormat="1" x14ac:dyDescent="0.3">
      <c r="A1290" s="8">
        <v>1289</v>
      </c>
      <c r="B1290" s="9">
        <v>201500762</v>
      </c>
      <c r="C1290" s="9" t="s">
        <v>4398</v>
      </c>
      <c r="D1290" s="9" t="s">
        <v>4399</v>
      </c>
      <c r="E1290" s="9">
        <v>309</v>
      </c>
      <c r="F1290" s="9" t="s">
        <v>691</v>
      </c>
      <c r="G1290" s="6">
        <v>42005</v>
      </c>
      <c r="H1290" s="9" t="s">
        <v>3016</v>
      </c>
      <c r="I1290" s="9" t="s">
        <v>53</v>
      </c>
      <c r="J1290" s="6">
        <v>42510.625655520831</v>
      </c>
      <c r="K1290" s="6">
        <v>42510.625655520831</v>
      </c>
      <c r="L1290" s="43">
        <v>2022</v>
      </c>
      <c r="M1290" s="44" t="s">
        <v>4400</v>
      </c>
      <c r="N1290" s="42" t="s">
        <v>4401</v>
      </c>
      <c r="O1290" s="1">
        <v>21</v>
      </c>
      <c r="P1290" s="1">
        <v>28</v>
      </c>
      <c r="Q1290" s="1"/>
      <c r="R1290" s="1"/>
      <c r="S1290" s="1"/>
      <c r="T1290" s="102">
        <v>21</v>
      </c>
      <c r="U1290" s="103">
        <v>28</v>
      </c>
      <c r="V1290" s="103"/>
      <c r="W1290" s="103"/>
      <c r="X1290" s="103"/>
      <c r="Y1290" s="6">
        <v>42510.615549456015</v>
      </c>
      <c r="Z1290" s="9" t="s">
        <v>4402</v>
      </c>
      <c r="AA1290" s="6"/>
    </row>
    <row r="1291" spans="1:27" s="9" customFormat="1" x14ac:dyDescent="0.3">
      <c r="A1291" s="8">
        <v>1290</v>
      </c>
      <c r="B1291" s="9">
        <v>201500777</v>
      </c>
      <c r="C1291" s="9" t="s">
        <v>4403</v>
      </c>
      <c r="D1291" s="9" t="s">
        <v>2213</v>
      </c>
      <c r="E1291" s="9">
        <v>119</v>
      </c>
      <c r="F1291" s="9" t="s">
        <v>2</v>
      </c>
      <c r="G1291" s="6">
        <v>42049</v>
      </c>
      <c r="H1291" s="9" t="s">
        <v>3010</v>
      </c>
      <c r="I1291" s="9" t="s">
        <v>10</v>
      </c>
      <c r="J1291" s="6">
        <v>42398.535961423608</v>
      </c>
      <c r="K1291" s="6">
        <v>42398.535961423608</v>
      </c>
      <c r="L1291" s="43" t="s">
        <v>1122</v>
      </c>
      <c r="M1291" s="44"/>
      <c r="N1291" s="42"/>
      <c r="O1291" s="1"/>
      <c r="P1291" s="1"/>
      <c r="Q1291" s="1"/>
      <c r="R1291" s="1"/>
      <c r="S1291" s="1"/>
      <c r="T1291" s="102"/>
      <c r="U1291" s="103"/>
      <c r="V1291" s="103"/>
      <c r="W1291" s="103"/>
      <c r="X1291" s="103"/>
      <c r="Y1291" s="6">
        <v>42398.518565509257</v>
      </c>
      <c r="Z1291" s="9" t="s">
        <v>4404</v>
      </c>
      <c r="AA1291" s="6"/>
    </row>
    <row r="1292" spans="1:27" s="9" customFormat="1" x14ac:dyDescent="0.3">
      <c r="A1292" s="8">
        <v>1291</v>
      </c>
      <c r="B1292" s="9">
        <v>201500779</v>
      </c>
      <c r="C1292" s="9" t="s">
        <v>4405</v>
      </c>
      <c r="D1292" s="9" t="s">
        <v>2573</v>
      </c>
      <c r="E1292" s="9">
        <v>499</v>
      </c>
      <c r="F1292" s="9" t="s">
        <v>40</v>
      </c>
      <c r="G1292" s="6">
        <v>40300</v>
      </c>
      <c r="H1292" s="9" t="s">
        <v>51</v>
      </c>
      <c r="I1292" s="9" t="s">
        <v>51</v>
      </c>
      <c r="J1292" s="6">
        <v>42576.549236192128</v>
      </c>
      <c r="K1292" s="6">
        <v>42576.549236192128</v>
      </c>
      <c r="L1292" s="43" t="s">
        <v>4406</v>
      </c>
      <c r="M1292" s="44"/>
      <c r="N1292" s="42"/>
      <c r="O1292" s="1"/>
      <c r="P1292" s="1"/>
      <c r="Q1292" s="1"/>
      <c r="R1292" s="1"/>
      <c r="S1292" s="1"/>
      <c r="T1292" s="102"/>
      <c r="U1292" s="103"/>
      <c r="V1292" s="103"/>
      <c r="W1292" s="103"/>
      <c r="X1292" s="103"/>
      <c r="Y1292" s="6">
        <v>42576.48284355324</v>
      </c>
      <c r="Z1292" s="9" t="s">
        <v>4407</v>
      </c>
      <c r="AA1292" s="6"/>
    </row>
    <row r="1293" spans="1:27" s="9" customFormat="1" x14ac:dyDescent="0.3">
      <c r="A1293" s="8">
        <v>1292</v>
      </c>
      <c r="B1293" s="9">
        <v>201500788</v>
      </c>
      <c r="C1293" s="9" t="s">
        <v>4408</v>
      </c>
      <c r="D1293" s="9" t="s">
        <v>718</v>
      </c>
      <c r="E1293" s="9">
        <v>499</v>
      </c>
      <c r="F1293" s="9" t="s">
        <v>40</v>
      </c>
      <c r="G1293" s="6">
        <v>37016</v>
      </c>
      <c r="H1293" s="9" t="s">
        <v>3008</v>
      </c>
      <c r="I1293" s="9" t="s">
        <v>16</v>
      </c>
      <c r="J1293" s="6">
        <v>42412.763343206017</v>
      </c>
      <c r="K1293" s="6">
        <v>42412.763343206017</v>
      </c>
      <c r="L1293" s="43">
        <v>2229</v>
      </c>
      <c r="M1293" s="44"/>
      <c r="N1293" s="42" t="s">
        <v>4409</v>
      </c>
      <c r="O1293" s="1">
        <v>30</v>
      </c>
      <c r="P1293" s="1">
        <v>15</v>
      </c>
      <c r="Q1293" s="1"/>
      <c r="R1293" s="1"/>
      <c r="S1293" s="1"/>
      <c r="T1293" s="102">
        <v>30</v>
      </c>
      <c r="U1293" s="103">
        <v>15</v>
      </c>
      <c r="V1293" s="103"/>
      <c r="W1293" s="103"/>
      <c r="X1293" s="103"/>
      <c r="Y1293" s="6">
        <v>42412.75767496528</v>
      </c>
      <c r="Z1293" s="9" t="s">
        <v>4410</v>
      </c>
      <c r="AA1293" s="6"/>
    </row>
    <row r="1294" spans="1:27" s="9" customFormat="1" x14ac:dyDescent="0.3">
      <c r="A1294" s="8">
        <v>1293</v>
      </c>
      <c r="B1294" s="9">
        <v>201500801</v>
      </c>
      <c r="C1294" s="9" t="s">
        <v>4411</v>
      </c>
      <c r="D1294" s="9" t="s">
        <v>4412</v>
      </c>
      <c r="E1294" s="9">
        <v>131</v>
      </c>
      <c r="F1294" s="9" t="s">
        <v>24</v>
      </c>
      <c r="G1294" s="6">
        <v>41216</v>
      </c>
      <c r="H1294" s="9" t="s">
        <v>3008</v>
      </c>
      <c r="I1294" s="9" t="s">
        <v>16</v>
      </c>
      <c r="J1294" s="6">
        <v>42690.524049155094</v>
      </c>
      <c r="K1294" s="6">
        <v>42690.524049155094</v>
      </c>
      <c r="L1294" s="43">
        <v>2185</v>
      </c>
      <c r="M1294" s="44"/>
      <c r="N1294" s="42"/>
      <c r="O1294" s="1"/>
      <c r="P1294" s="1"/>
      <c r="Q1294" s="1"/>
      <c r="R1294" s="1"/>
      <c r="S1294" s="1"/>
      <c r="T1294" s="102"/>
      <c r="U1294" s="103"/>
      <c r="V1294" s="103"/>
      <c r="W1294" s="103"/>
      <c r="X1294" s="103"/>
      <c r="Y1294" s="6">
        <v>42690.507201388886</v>
      </c>
      <c r="Z1294" s="9" t="s">
        <v>4413</v>
      </c>
      <c r="AA1294" s="6"/>
    </row>
    <row r="1295" spans="1:27" s="9" customFormat="1" x14ac:dyDescent="0.3">
      <c r="A1295" s="8">
        <v>1294</v>
      </c>
      <c r="B1295" s="9">
        <v>201500819</v>
      </c>
      <c r="C1295" s="9" t="s">
        <v>4414</v>
      </c>
      <c r="D1295" s="9" t="s">
        <v>4415</v>
      </c>
      <c r="E1295" s="9">
        <v>312</v>
      </c>
      <c r="F1295" s="9" t="s">
        <v>1541</v>
      </c>
      <c r="G1295" s="6">
        <v>40670</v>
      </c>
      <c r="H1295" s="9" t="s">
        <v>3008</v>
      </c>
      <c r="I1295" s="9" t="s">
        <v>16</v>
      </c>
      <c r="J1295" s="6">
        <v>42490.48301142361</v>
      </c>
      <c r="K1295" s="6">
        <v>42490.48301142361</v>
      </c>
      <c r="L1295" s="43" t="s">
        <v>4416</v>
      </c>
      <c r="M1295" s="44"/>
      <c r="N1295" s="42"/>
      <c r="O1295" s="1"/>
      <c r="P1295" s="1"/>
      <c r="Q1295" s="1"/>
      <c r="R1295" s="1"/>
      <c r="S1295" s="1"/>
      <c r="T1295" s="102"/>
      <c r="U1295" s="103"/>
      <c r="V1295" s="103"/>
      <c r="W1295" s="103"/>
      <c r="X1295" s="103"/>
      <c r="Y1295" s="6">
        <v>42490.48301142361</v>
      </c>
      <c r="Z1295" s="9" t="s">
        <v>4417</v>
      </c>
      <c r="AA1295" s="6"/>
    </row>
    <row r="1296" spans="1:27" s="9" customFormat="1" x14ac:dyDescent="0.3">
      <c r="A1296" s="8">
        <v>1295</v>
      </c>
      <c r="B1296" s="9">
        <v>201500846</v>
      </c>
      <c r="C1296" s="9" t="s">
        <v>4418</v>
      </c>
      <c r="D1296" s="9" t="s">
        <v>1604</v>
      </c>
      <c r="E1296" s="9">
        <v>508</v>
      </c>
      <c r="F1296" s="9" t="s">
        <v>166</v>
      </c>
      <c r="G1296" s="6">
        <v>38777</v>
      </c>
      <c r="H1296" s="9" t="s">
        <v>3008</v>
      </c>
      <c r="I1296" s="9" t="s">
        <v>16</v>
      </c>
      <c r="J1296" s="6">
        <v>42442.498925659726</v>
      </c>
      <c r="K1296" s="6">
        <v>42442.498925659726</v>
      </c>
      <c r="L1296" s="43">
        <v>2087</v>
      </c>
      <c r="M1296" s="44"/>
      <c r="N1296" s="42" t="s">
        <v>722</v>
      </c>
      <c r="O1296" s="1">
        <v>1</v>
      </c>
      <c r="P1296" s="1">
        <v>21</v>
      </c>
      <c r="Q1296" s="1"/>
      <c r="R1296" s="1"/>
      <c r="S1296" s="1"/>
      <c r="T1296" s="102">
        <v>1</v>
      </c>
      <c r="U1296" s="103">
        <v>21</v>
      </c>
      <c r="V1296" s="103"/>
      <c r="W1296" s="103"/>
      <c r="X1296" s="103"/>
      <c r="Y1296" s="6">
        <v>42442.4810502662</v>
      </c>
      <c r="Z1296" s="9" t="s">
        <v>4419</v>
      </c>
      <c r="AA1296" s="6"/>
    </row>
    <row r="1297" spans="1:28" s="9" customFormat="1" x14ac:dyDescent="0.3">
      <c r="A1297" s="8">
        <v>1296</v>
      </c>
      <c r="B1297" s="9">
        <v>201500853</v>
      </c>
      <c r="C1297" s="9" t="s">
        <v>4420</v>
      </c>
      <c r="D1297" s="9" t="s">
        <v>3942</v>
      </c>
      <c r="E1297" s="9">
        <v>128</v>
      </c>
      <c r="F1297" s="9" t="s">
        <v>242</v>
      </c>
      <c r="G1297" s="6">
        <v>42089</v>
      </c>
      <c r="H1297" s="9" t="s">
        <v>3010</v>
      </c>
      <c r="I1297" s="9" t="s">
        <v>10</v>
      </c>
      <c r="J1297" s="6">
        <v>42443.467277812502</v>
      </c>
      <c r="K1297" s="6">
        <v>42443.467277812502</v>
      </c>
      <c r="L1297" s="43">
        <v>2255</v>
      </c>
      <c r="M1297" s="44"/>
      <c r="N1297" s="42"/>
      <c r="O1297" s="1"/>
      <c r="P1297" s="1"/>
      <c r="Q1297" s="1"/>
      <c r="R1297" s="1"/>
      <c r="S1297" s="1"/>
      <c r="T1297" s="102"/>
      <c r="U1297" s="103"/>
      <c r="V1297" s="103"/>
      <c r="W1297" s="103"/>
      <c r="X1297" s="103"/>
      <c r="Y1297" s="6">
        <v>42443.467277812502</v>
      </c>
      <c r="Z1297" s="9" t="s">
        <v>4421</v>
      </c>
      <c r="AA1297" s="6"/>
    </row>
    <row r="1298" spans="1:28" s="9" customFormat="1" x14ac:dyDescent="0.3">
      <c r="A1298" s="8">
        <v>1297</v>
      </c>
      <c r="B1298" s="9">
        <v>201500881</v>
      </c>
      <c r="C1298" s="9" t="s">
        <v>4422</v>
      </c>
      <c r="D1298" s="9" t="s">
        <v>4423</v>
      </c>
      <c r="E1298" s="9">
        <v>312</v>
      </c>
      <c r="F1298" s="9" t="s">
        <v>1541</v>
      </c>
      <c r="G1298" s="6">
        <v>42126</v>
      </c>
      <c r="H1298" s="9" t="s">
        <v>3010</v>
      </c>
      <c r="I1298" s="9" t="s">
        <v>10</v>
      </c>
      <c r="J1298" s="6">
        <v>42523.492158067129</v>
      </c>
      <c r="K1298" s="6">
        <v>42523.492158067129</v>
      </c>
      <c r="L1298" s="43">
        <v>2193</v>
      </c>
      <c r="M1298" s="44"/>
      <c r="N1298" s="42" t="s">
        <v>4424</v>
      </c>
      <c r="O1298" s="1">
        <v>30</v>
      </c>
      <c r="P1298" s="1">
        <v>4</v>
      </c>
      <c r="Q1298" s="1"/>
      <c r="R1298" s="1"/>
      <c r="S1298" s="1"/>
      <c r="T1298" s="102">
        <v>30</v>
      </c>
      <c r="U1298" s="103">
        <v>4</v>
      </c>
      <c r="V1298" s="103"/>
      <c r="W1298" s="103"/>
      <c r="X1298" s="103"/>
      <c r="Y1298" s="6">
        <v>42523.452003321756</v>
      </c>
      <c r="Z1298" s="9" t="s">
        <v>4425</v>
      </c>
      <c r="AA1298" s="6"/>
    </row>
    <row r="1299" spans="1:28" s="9" customFormat="1" x14ac:dyDescent="0.3">
      <c r="A1299" s="8">
        <v>1298</v>
      </c>
      <c r="B1299" s="9">
        <v>201500924</v>
      </c>
      <c r="C1299" s="9" t="s">
        <v>4426</v>
      </c>
      <c r="D1299" s="9" t="s">
        <v>4427</v>
      </c>
      <c r="E1299" s="9">
        <v>597</v>
      </c>
      <c r="F1299" s="9" t="s">
        <v>792</v>
      </c>
      <c r="G1299" s="6">
        <v>42054</v>
      </c>
      <c r="H1299" s="9" t="s">
        <v>3008</v>
      </c>
      <c r="I1299" s="9" t="s">
        <v>16</v>
      </c>
      <c r="J1299" s="6">
        <v>42577.509344756945</v>
      </c>
      <c r="K1299" s="6">
        <v>42577.509344756945</v>
      </c>
      <c r="L1299" s="43" t="s">
        <v>4381</v>
      </c>
      <c r="M1299" s="44"/>
      <c r="N1299" s="42"/>
      <c r="O1299" s="1"/>
      <c r="P1299" s="1"/>
      <c r="Q1299" s="1"/>
      <c r="R1299" s="1"/>
      <c r="S1299" s="1"/>
      <c r="T1299" s="102"/>
      <c r="U1299" s="103"/>
      <c r="V1299" s="103"/>
      <c r="W1299" s="103"/>
      <c r="X1299" s="103"/>
      <c r="Y1299" s="6">
        <v>42577.509344756945</v>
      </c>
      <c r="Z1299" s="9" t="s">
        <v>4428</v>
      </c>
      <c r="AA1299" s="6"/>
    </row>
    <row r="1300" spans="1:28" s="9" customFormat="1" x14ac:dyDescent="0.3">
      <c r="A1300" s="8">
        <v>1299</v>
      </c>
      <c r="B1300" s="9">
        <v>201500981</v>
      </c>
      <c r="C1300" s="9" t="s">
        <v>4429</v>
      </c>
      <c r="D1300" s="9" t="s">
        <v>4430</v>
      </c>
      <c r="E1300" s="9">
        <v>499</v>
      </c>
      <c r="F1300" s="9" t="s">
        <v>40</v>
      </c>
      <c r="G1300" s="6">
        <v>39387</v>
      </c>
      <c r="H1300" s="9" t="s">
        <v>3008</v>
      </c>
      <c r="I1300" s="9" t="s">
        <v>16</v>
      </c>
      <c r="J1300" s="6">
        <v>42531.68093101852</v>
      </c>
      <c r="K1300" s="6">
        <v>42531.68093101852</v>
      </c>
      <c r="L1300" s="43">
        <v>2001</v>
      </c>
      <c r="M1300" s="44"/>
      <c r="N1300" s="42" t="s">
        <v>1715</v>
      </c>
      <c r="O1300" s="1">
        <v>5</v>
      </c>
      <c r="P1300" s="1">
        <v>14</v>
      </c>
      <c r="Q1300" s="1"/>
      <c r="R1300" s="1"/>
      <c r="S1300" s="1"/>
      <c r="T1300" s="102">
        <v>5</v>
      </c>
      <c r="U1300" s="103">
        <v>14</v>
      </c>
      <c r="V1300" s="103"/>
      <c r="W1300" s="103"/>
      <c r="X1300" s="103"/>
      <c r="Y1300" s="6">
        <v>42531.653124456017</v>
      </c>
      <c r="Z1300" s="9" t="s">
        <v>4431</v>
      </c>
      <c r="AA1300" s="6"/>
    </row>
    <row r="1301" spans="1:28" s="9" customFormat="1" x14ac:dyDescent="0.3">
      <c r="A1301" s="8">
        <v>1300</v>
      </c>
      <c r="B1301" s="9">
        <v>201500994</v>
      </c>
      <c r="C1301" s="9" t="s">
        <v>4432</v>
      </c>
      <c r="D1301" s="9" t="s">
        <v>718</v>
      </c>
      <c r="E1301" s="9">
        <v>119</v>
      </c>
      <c r="F1301" s="9" t="s">
        <v>2</v>
      </c>
      <c r="G1301" s="6">
        <v>41800</v>
      </c>
      <c r="H1301" s="9" t="s">
        <v>3008</v>
      </c>
      <c r="I1301" s="9" t="s">
        <v>16</v>
      </c>
      <c r="J1301" s="6">
        <v>42634.588267326391</v>
      </c>
      <c r="K1301" s="6">
        <v>42634.588267326391</v>
      </c>
      <c r="L1301" s="43">
        <v>2082</v>
      </c>
      <c r="M1301" s="44"/>
      <c r="N1301" s="42" t="s">
        <v>3855</v>
      </c>
      <c r="O1301" s="1">
        <v>1</v>
      </c>
      <c r="P1301" s="1"/>
      <c r="Q1301" s="1"/>
      <c r="R1301" s="1"/>
      <c r="S1301" s="1"/>
      <c r="T1301" s="102">
        <v>1</v>
      </c>
      <c r="U1301" s="103"/>
      <c r="V1301" s="103"/>
      <c r="W1301" s="103"/>
      <c r="X1301" s="103"/>
      <c r="Y1301" s="6">
        <v>42634.57987415509</v>
      </c>
      <c r="Z1301" s="9" t="s">
        <v>4433</v>
      </c>
      <c r="AA1301" s="6"/>
    </row>
    <row r="1302" spans="1:28" s="9" customFormat="1" x14ac:dyDescent="0.3">
      <c r="A1302" s="8">
        <v>1301</v>
      </c>
      <c r="B1302" s="9">
        <v>201501027</v>
      </c>
      <c r="C1302" s="9" t="s">
        <v>4434</v>
      </c>
      <c r="D1302" s="9" t="s">
        <v>98</v>
      </c>
      <c r="E1302" s="9">
        <v>305</v>
      </c>
      <c r="F1302" s="9" t="s">
        <v>225</v>
      </c>
      <c r="G1302" s="6">
        <v>36317</v>
      </c>
      <c r="H1302" s="9" t="s">
        <v>3005</v>
      </c>
      <c r="I1302" s="9" t="s">
        <v>4</v>
      </c>
      <c r="J1302" s="6">
        <v>42430.430975613424</v>
      </c>
      <c r="K1302" s="6">
        <v>42430.430975613424</v>
      </c>
      <c r="L1302" s="43">
        <v>2126</v>
      </c>
      <c r="M1302" s="44"/>
      <c r="N1302" s="42" t="s">
        <v>515</v>
      </c>
      <c r="O1302" s="1">
        <v>16</v>
      </c>
      <c r="P1302" s="1"/>
      <c r="Q1302" s="1"/>
      <c r="R1302" s="1"/>
      <c r="S1302" s="1"/>
      <c r="T1302" s="102">
        <v>16</v>
      </c>
      <c r="U1302" s="103"/>
      <c r="V1302" s="103"/>
      <c r="W1302" s="103"/>
      <c r="X1302" s="103"/>
      <c r="Y1302" s="6">
        <v>42430.430975613424</v>
      </c>
      <c r="Z1302" s="9" t="s">
        <v>4435</v>
      </c>
      <c r="AA1302" s="6"/>
    </row>
    <row r="1303" spans="1:28" s="9" customFormat="1" x14ac:dyDescent="0.3">
      <c r="A1303" s="8">
        <v>1302</v>
      </c>
      <c r="B1303" s="9">
        <v>201501032</v>
      </c>
      <c r="C1303" s="9" t="s">
        <v>4436</v>
      </c>
      <c r="D1303" s="9" t="s">
        <v>1878</v>
      </c>
      <c r="E1303" s="9">
        <v>499</v>
      </c>
      <c r="F1303" s="9" t="s">
        <v>40</v>
      </c>
      <c r="G1303" s="6">
        <v>42036</v>
      </c>
      <c r="H1303" s="9" t="s">
        <v>3016</v>
      </c>
      <c r="I1303" s="9" t="s">
        <v>53</v>
      </c>
      <c r="J1303" s="6">
        <v>42551.636883946761</v>
      </c>
      <c r="K1303" s="6">
        <v>42551.636883946761</v>
      </c>
      <c r="L1303" s="43">
        <v>2161</v>
      </c>
      <c r="M1303" s="44"/>
      <c r="N1303" s="42"/>
      <c r="O1303" s="1"/>
      <c r="P1303" s="1"/>
      <c r="Q1303" s="1"/>
      <c r="R1303" s="1"/>
      <c r="S1303" s="1"/>
      <c r="T1303" s="102"/>
      <c r="U1303" s="103"/>
      <c r="V1303" s="103"/>
      <c r="W1303" s="103"/>
      <c r="X1303" s="103"/>
      <c r="Y1303" s="6">
        <v>42551.602871678238</v>
      </c>
      <c r="Z1303" s="9" t="s">
        <v>4437</v>
      </c>
      <c r="AA1303" s="6"/>
    </row>
    <row r="1304" spans="1:28" s="9" customFormat="1" x14ac:dyDescent="0.3">
      <c r="A1304" s="8">
        <v>1303</v>
      </c>
      <c r="B1304" s="9">
        <v>201501078</v>
      </c>
      <c r="C1304" s="9" t="s">
        <v>3951</v>
      </c>
      <c r="D1304" s="9" t="s">
        <v>4438</v>
      </c>
      <c r="E1304" s="9">
        <v>499</v>
      </c>
      <c r="F1304" s="9" t="s">
        <v>40</v>
      </c>
      <c r="G1304" s="6">
        <v>41069</v>
      </c>
      <c r="H1304" s="9" t="s">
        <v>3016</v>
      </c>
      <c r="I1304" s="9" t="s">
        <v>53</v>
      </c>
      <c r="J1304" s="6">
        <v>42598.950172303237</v>
      </c>
      <c r="K1304" s="6">
        <v>42598.950172303237</v>
      </c>
      <c r="L1304" s="43">
        <v>2263</v>
      </c>
      <c r="M1304" s="44"/>
      <c r="N1304" s="42" t="s">
        <v>4439</v>
      </c>
      <c r="O1304" s="1">
        <v>3</v>
      </c>
      <c r="P1304" s="1">
        <v>6</v>
      </c>
      <c r="Q1304" s="1"/>
      <c r="R1304" s="1"/>
      <c r="S1304" s="1"/>
      <c r="T1304" s="102">
        <v>3</v>
      </c>
      <c r="U1304" s="103">
        <v>6</v>
      </c>
      <c r="V1304" s="103"/>
      <c r="W1304" s="103"/>
      <c r="X1304" s="103"/>
      <c r="Y1304" s="6">
        <v>42598.8903627662</v>
      </c>
      <c r="Z1304" s="9" t="s">
        <v>4440</v>
      </c>
      <c r="AA1304" s="6"/>
    </row>
    <row r="1305" spans="1:28" s="9" customFormat="1" x14ac:dyDescent="0.3">
      <c r="A1305" s="8">
        <v>1304</v>
      </c>
      <c r="B1305" s="9">
        <v>201501114</v>
      </c>
      <c r="C1305" s="9" t="s">
        <v>4441</v>
      </c>
      <c r="D1305" s="9" t="s">
        <v>4442</v>
      </c>
      <c r="E1305" s="9">
        <v>598</v>
      </c>
      <c r="F1305" s="9" t="s">
        <v>8</v>
      </c>
      <c r="G1305" s="6">
        <v>39614</v>
      </c>
      <c r="H1305" s="9" t="s">
        <v>3010</v>
      </c>
      <c r="I1305" s="9" t="s">
        <v>10</v>
      </c>
      <c r="J1305" s="6">
        <v>42434.904092557874</v>
      </c>
      <c r="K1305" s="6">
        <v>42434.904092557874</v>
      </c>
      <c r="L1305" s="43">
        <v>2061</v>
      </c>
      <c r="M1305" s="44"/>
      <c r="N1305" s="42" t="s">
        <v>4443</v>
      </c>
      <c r="O1305" s="1">
        <v>42</v>
      </c>
      <c r="P1305" s="1">
        <v>15</v>
      </c>
      <c r="Q1305" s="1"/>
      <c r="R1305" s="1"/>
      <c r="S1305" s="1"/>
      <c r="T1305" s="111">
        <v>4203</v>
      </c>
      <c r="U1305" s="103">
        <v>15</v>
      </c>
      <c r="V1305" s="103"/>
      <c r="W1305" s="103"/>
      <c r="X1305" s="103"/>
      <c r="Y1305" s="6">
        <v>42434.904092557874</v>
      </c>
      <c r="Z1305" s="9" t="s">
        <v>4444</v>
      </c>
      <c r="AA1305" s="6"/>
    </row>
    <row r="1306" spans="1:28" s="9" customFormat="1" x14ac:dyDescent="0.3">
      <c r="A1306" s="8">
        <v>1305</v>
      </c>
      <c r="B1306" s="9">
        <v>201501117</v>
      </c>
      <c r="C1306" s="9" t="s">
        <v>4445</v>
      </c>
      <c r="D1306" s="9" t="s">
        <v>143</v>
      </c>
      <c r="E1306" s="9">
        <v>119</v>
      </c>
      <c r="F1306" s="9" t="s">
        <v>2</v>
      </c>
      <c r="G1306" s="6">
        <v>39814</v>
      </c>
      <c r="H1306" s="9" t="s">
        <v>3008</v>
      </c>
      <c r="I1306" s="9" t="s">
        <v>16</v>
      </c>
      <c r="J1306" s="6">
        <v>42432.573732407407</v>
      </c>
      <c r="K1306" s="6">
        <v>42432.573732407407</v>
      </c>
      <c r="L1306" s="43" t="s">
        <v>1122</v>
      </c>
      <c r="M1306" s="44"/>
      <c r="N1306" s="42"/>
      <c r="O1306" s="1"/>
      <c r="P1306" s="1"/>
      <c r="Q1306" s="1"/>
      <c r="R1306" s="1"/>
      <c r="S1306" s="1"/>
      <c r="T1306" s="102"/>
      <c r="U1306" s="103"/>
      <c r="V1306" s="103"/>
      <c r="W1306" s="103"/>
      <c r="X1306" s="103"/>
      <c r="Y1306" s="6">
        <v>42432.875613622688</v>
      </c>
      <c r="Z1306" s="9" t="e">
        <f>- 마취 전 검사상 특이사항 없음.  - 남아중성화 진행 및 mass 제거  - Mass가 아니라 염증  - 염증 제거.</f>
        <v>#NAME?</v>
      </c>
      <c r="AA1306" s="6"/>
    </row>
    <row r="1307" spans="1:28" s="9" customFormat="1" x14ac:dyDescent="0.3">
      <c r="A1307" s="8">
        <v>1306</v>
      </c>
      <c r="B1307" s="9">
        <v>201501174</v>
      </c>
      <c r="C1307" s="9" t="s">
        <v>4446</v>
      </c>
      <c r="D1307" s="9" t="s">
        <v>4447</v>
      </c>
      <c r="E1307" s="9" t="s">
        <v>51</v>
      </c>
      <c r="F1307" s="9" t="s">
        <v>51</v>
      </c>
      <c r="G1307" s="6">
        <v>42096</v>
      </c>
      <c r="H1307" s="9" t="s">
        <v>3008</v>
      </c>
      <c r="I1307" s="9" t="s">
        <v>16</v>
      </c>
      <c r="J1307" s="19">
        <v>42417.525660567131</v>
      </c>
      <c r="K1307" s="19">
        <v>42417.525660567131</v>
      </c>
      <c r="L1307" s="40" t="s">
        <v>4448</v>
      </c>
      <c r="M1307" s="41"/>
      <c r="N1307" s="42"/>
      <c r="O1307" s="1"/>
      <c r="P1307" s="1"/>
      <c r="Q1307" s="1"/>
      <c r="R1307" s="1"/>
      <c r="S1307" s="1"/>
      <c r="T1307" s="102"/>
      <c r="U1307" s="103"/>
      <c r="V1307" s="103"/>
      <c r="W1307" s="103"/>
      <c r="X1307" s="103"/>
      <c r="Y1307" s="6">
        <v>42417.525660567131</v>
      </c>
      <c r="Z1307" s="9" t="s">
        <v>4449</v>
      </c>
      <c r="AA1307" s="6"/>
    </row>
    <row r="1308" spans="1:28" s="9" customFormat="1" x14ac:dyDescent="0.3">
      <c r="A1308" s="8">
        <v>1307</v>
      </c>
      <c r="B1308" s="9">
        <v>201501180</v>
      </c>
      <c r="C1308" s="9" t="s">
        <v>4450</v>
      </c>
      <c r="D1308" s="9" t="s">
        <v>1302</v>
      </c>
      <c r="E1308" s="9">
        <v>130</v>
      </c>
      <c r="F1308" s="9" t="s">
        <v>36</v>
      </c>
      <c r="G1308" s="6">
        <v>42089</v>
      </c>
      <c r="H1308" s="9" t="s">
        <v>3008</v>
      </c>
      <c r="I1308" s="9" t="s">
        <v>16</v>
      </c>
      <c r="J1308" s="19">
        <v>42433.51057283565</v>
      </c>
      <c r="K1308" s="19">
        <v>42433.51057283565</v>
      </c>
      <c r="L1308" s="40" t="s">
        <v>4448</v>
      </c>
      <c r="M1308" s="41"/>
      <c r="N1308" s="42"/>
      <c r="O1308" s="1"/>
      <c r="P1308" s="1"/>
      <c r="Q1308" s="1"/>
      <c r="R1308" s="1"/>
      <c r="S1308" s="1"/>
      <c r="T1308" s="102"/>
      <c r="U1308" s="103"/>
      <c r="V1308" s="103"/>
      <c r="W1308" s="103"/>
      <c r="X1308" s="103"/>
      <c r="Y1308" s="6">
        <v>42433.557530555554</v>
      </c>
      <c r="Z1308" s="9" t="s">
        <v>4451</v>
      </c>
      <c r="AA1308" s="6"/>
    </row>
    <row r="1309" spans="1:28" s="9" customFormat="1" x14ac:dyDescent="0.3">
      <c r="A1309" s="8">
        <v>1308</v>
      </c>
      <c r="B1309" s="9">
        <v>201501208</v>
      </c>
      <c r="C1309" s="9" t="s">
        <v>2476</v>
      </c>
      <c r="D1309" s="9" t="s">
        <v>4452</v>
      </c>
      <c r="E1309" s="9">
        <v>127</v>
      </c>
      <c r="F1309" s="9" t="s">
        <v>47</v>
      </c>
      <c r="G1309" s="6">
        <v>38534</v>
      </c>
      <c r="H1309" s="9" t="s">
        <v>3008</v>
      </c>
      <c r="I1309" s="9" t="s">
        <v>16</v>
      </c>
      <c r="J1309" s="19">
        <v>42370.462613391202</v>
      </c>
      <c r="K1309" s="19">
        <v>42370.462613391202</v>
      </c>
      <c r="L1309" s="43">
        <v>2092</v>
      </c>
      <c r="M1309" s="41"/>
      <c r="N1309" s="42" t="s">
        <v>4454</v>
      </c>
      <c r="O1309" s="1">
        <v>8</v>
      </c>
      <c r="P1309" s="1">
        <v>9</v>
      </c>
      <c r="Q1309" s="1"/>
      <c r="R1309" s="1"/>
      <c r="S1309" s="1"/>
      <c r="T1309" s="102">
        <v>8</v>
      </c>
      <c r="U1309" s="112">
        <v>901</v>
      </c>
      <c r="V1309" s="103"/>
      <c r="W1309" s="103"/>
      <c r="X1309" s="103"/>
      <c r="Y1309" s="6">
        <v>42370.462613391202</v>
      </c>
      <c r="Z1309" s="9" t="s">
        <v>4455</v>
      </c>
      <c r="AA1309" s="6"/>
      <c r="AB1309" s="9" t="s">
        <v>4453</v>
      </c>
    </row>
    <row r="1310" spans="1:28" s="9" customFormat="1" x14ac:dyDescent="0.3">
      <c r="A1310" s="8">
        <v>1309</v>
      </c>
      <c r="B1310" s="9">
        <v>201501211</v>
      </c>
      <c r="C1310" s="9" t="s">
        <v>790</v>
      </c>
      <c r="D1310" s="9" t="s">
        <v>4456</v>
      </c>
      <c r="E1310" s="9">
        <v>507</v>
      </c>
      <c r="F1310" s="9" t="s">
        <v>71</v>
      </c>
      <c r="G1310" s="6">
        <v>42073</v>
      </c>
      <c r="H1310" s="9" t="s">
        <v>3008</v>
      </c>
      <c r="I1310" s="9" t="s">
        <v>16</v>
      </c>
      <c r="J1310" s="19">
        <v>42538.442613969906</v>
      </c>
      <c r="K1310" s="19">
        <v>42538.442613969906</v>
      </c>
      <c r="L1310" s="43">
        <v>2091</v>
      </c>
      <c r="M1310" s="41"/>
      <c r="N1310" s="42" t="s">
        <v>4457</v>
      </c>
      <c r="O1310" s="1">
        <v>8</v>
      </c>
      <c r="P1310" s="1">
        <v>21</v>
      </c>
      <c r="Q1310" s="1"/>
      <c r="R1310" s="1"/>
      <c r="S1310" s="1"/>
      <c r="T1310" s="102">
        <v>8</v>
      </c>
      <c r="U1310" s="103">
        <v>21</v>
      </c>
      <c r="V1310" s="103"/>
      <c r="W1310" s="103"/>
      <c r="X1310" s="103"/>
      <c r="Y1310" s="6">
        <v>42538.411987268519</v>
      </c>
      <c r="Z1310" s="9" t="s">
        <v>4458</v>
      </c>
      <c r="AA1310" s="6"/>
      <c r="AB1310" s="9" t="s">
        <v>4453</v>
      </c>
    </row>
    <row r="1311" spans="1:28" s="9" customFormat="1" x14ac:dyDescent="0.3">
      <c r="A1311" s="8">
        <v>1310</v>
      </c>
      <c r="B1311" s="9">
        <v>201501213</v>
      </c>
      <c r="C1311" s="9" t="s">
        <v>4459</v>
      </c>
      <c r="D1311" s="9" t="s">
        <v>4460</v>
      </c>
      <c r="E1311" s="9">
        <v>128</v>
      </c>
      <c r="F1311" s="9" t="s">
        <v>242</v>
      </c>
      <c r="G1311" s="6">
        <v>42086</v>
      </c>
      <c r="H1311" s="9" t="s">
        <v>3010</v>
      </c>
      <c r="I1311" s="9" t="s">
        <v>10</v>
      </c>
      <c r="J1311" s="19">
        <v>42375.419824884259</v>
      </c>
      <c r="K1311" s="19">
        <v>42375.419824884259</v>
      </c>
      <c r="L1311" s="40" t="s">
        <v>3781</v>
      </c>
      <c r="M1311" s="41"/>
      <c r="N1311" s="42"/>
      <c r="O1311" s="1"/>
      <c r="P1311" s="1"/>
      <c r="Q1311" s="1"/>
      <c r="R1311" s="1"/>
      <c r="S1311" s="1"/>
      <c r="T1311" s="102"/>
      <c r="U1311" s="103"/>
      <c r="V1311" s="103"/>
      <c r="W1311" s="103"/>
      <c r="X1311" s="103"/>
      <c r="Y1311" s="6">
        <v>42375.398333564815</v>
      </c>
      <c r="Z1311" s="9" t="s">
        <v>4461</v>
      </c>
      <c r="AA1311" s="6"/>
    </row>
    <row r="1312" spans="1:28" s="9" customFormat="1" x14ac:dyDescent="0.3">
      <c r="A1312" s="8">
        <v>1311</v>
      </c>
      <c r="B1312" s="9">
        <v>201501220</v>
      </c>
      <c r="C1312" s="9" t="s">
        <v>4462</v>
      </c>
      <c r="D1312" s="9" t="s">
        <v>4463</v>
      </c>
      <c r="E1312" s="9">
        <v>312</v>
      </c>
      <c r="F1312" s="9" t="s">
        <v>1541</v>
      </c>
      <c r="G1312" s="6">
        <v>42132</v>
      </c>
      <c r="H1312" s="9" t="s">
        <v>3016</v>
      </c>
      <c r="I1312" s="9" t="s">
        <v>53</v>
      </c>
      <c r="J1312" s="19">
        <v>42514.584180636572</v>
      </c>
      <c r="K1312" s="19">
        <v>42514.584180636572</v>
      </c>
      <c r="L1312" s="40" t="s">
        <v>4464</v>
      </c>
      <c r="M1312" s="41"/>
      <c r="N1312" s="42"/>
      <c r="O1312" s="1"/>
      <c r="P1312" s="1"/>
      <c r="Q1312" s="1"/>
      <c r="R1312" s="1"/>
      <c r="S1312" s="1"/>
      <c r="T1312" s="102"/>
      <c r="U1312" s="103"/>
      <c r="V1312" s="103"/>
      <c r="W1312" s="103"/>
      <c r="X1312" s="103"/>
      <c r="Y1312" s="6">
        <v>42514.492965127312</v>
      </c>
      <c r="Z1312" s="9" t="s">
        <v>4465</v>
      </c>
      <c r="AA1312" s="6"/>
    </row>
    <row r="1313" spans="1:28" s="9" customFormat="1" x14ac:dyDescent="0.3">
      <c r="A1313" s="8">
        <v>1312</v>
      </c>
      <c r="B1313" s="9">
        <v>201501221</v>
      </c>
      <c r="C1313" s="9" t="s">
        <v>4462</v>
      </c>
      <c r="D1313" s="9" t="s">
        <v>4466</v>
      </c>
      <c r="E1313" s="9">
        <v>312</v>
      </c>
      <c r="F1313" s="9" t="s">
        <v>1541</v>
      </c>
      <c r="G1313" s="6">
        <v>42132</v>
      </c>
      <c r="H1313" s="9" t="s">
        <v>3005</v>
      </c>
      <c r="I1313" s="9" t="s">
        <v>4</v>
      </c>
      <c r="J1313" s="19">
        <v>42514.559613657409</v>
      </c>
      <c r="K1313" s="19">
        <v>42514.559613657409</v>
      </c>
      <c r="L1313" s="40" t="s">
        <v>4464</v>
      </c>
      <c r="M1313" s="41"/>
      <c r="N1313" s="42"/>
      <c r="O1313" s="1"/>
      <c r="P1313" s="1"/>
      <c r="Q1313" s="1"/>
      <c r="R1313" s="1"/>
      <c r="S1313" s="1"/>
      <c r="T1313" s="102"/>
      <c r="U1313" s="103"/>
      <c r="V1313" s="103"/>
      <c r="W1313" s="103"/>
      <c r="X1313" s="103"/>
      <c r="Y1313" s="6">
        <v>42514.663681562502</v>
      </c>
      <c r="Z1313" s="9" t="s">
        <v>4467</v>
      </c>
      <c r="AA1313" s="6"/>
    </row>
    <row r="1314" spans="1:28" s="9" customFormat="1" x14ac:dyDescent="0.3">
      <c r="A1314" s="8">
        <v>1313</v>
      </c>
      <c r="B1314" s="9">
        <v>201501230</v>
      </c>
      <c r="C1314" s="9" t="s">
        <v>3488</v>
      </c>
      <c r="D1314" s="9" t="s">
        <v>1302</v>
      </c>
      <c r="E1314" s="9">
        <v>531</v>
      </c>
      <c r="F1314" s="9" t="s">
        <v>14</v>
      </c>
      <c r="G1314" s="6">
        <v>42121</v>
      </c>
      <c r="H1314" s="9" t="s">
        <v>3008</v>
      </c>
      <c r="I1314" s="9" t="s">
        <v>16</v>
      </c>
      <c r="J1314" s="19">
        <v>42434.472078819446</v>
      </c>
      <c r="K1314" s="19">
        <v>42434.472078819446</v>
      </c>
      <c r="L1314" s="40" t="s">
        <v>3781</v>
      </c>
      <c r="M1314" s="41"/>
      <c r="N1314" s="42"/>
      <c r="O1314" s="1"/>
      <c r="P1314" s="1"/>
      <c r="Q1314" s="1"/>
      <c r="R1314" s="1"/>
      <c r="S1314" s="1"/>
      <c r="T1314" s="102"/>
      <c r="U1314" s="103"/>
      <c r="V1314" s="103"/>
      <c r="W1314" s="103"/>
      <c r="X1314" s="103"/>
      <c r="Y1314" s="6">
        <v>42434.468025347225</v>
      </c>
      <c r="Z1314" s="9" t="s">
        <v>4468</v>
      </c>
      <c r="AA1314" s="6"/>
    </row>
    <row r="1315" spans="1:28" s="9" customFormat="1" x14ac:dyDescent="0.3">
      <c r="A1315" s="8">
        <v>1314</v>
      </c>
      <c r="B1315" s="9">
        <v>201501242</v>
      </c>
      <c r="C1315" s="9" t="s">
        <v>4469</v>
      </c>
      <c r="D1315" s="9" t="s">
        <v>4470</v>
      </c>
      <c r="E1315" s="9">
        <v>500</v>
      </c>
      <c r="F1315" s="9" t="s">
        <v>32</v>
      </c>
      <c r="G1315" s="6">
        <v>42128</v>
      </c>
      <c r="H1315" s="9" t="s">
        <v>3008</v>
      </c>
      <c r="I1315" s="9" t="s">
        <v>16</v>
      </c>
      <c r="J1315" s="19">
        <v>42444.482981365742</v>
      </c>
      <c r="K1315" s="19">
        <v>42444.482981365742</v>
      </c>
      <c r="L1315" s="40" t="s">
        <v>3781</v>
      </c>
      <c r="M1315" s="41"/>
      <c r="N1315" s="42"/>
      <c r="O1315" s="1"/>
      <c r="P1315" s="1"/>
      <c r="Q1315" s="1"/>
      <c r="R1315" s="1"/>
      <c r="S1315" s="1"/>
      <c r="T1315" s="102"/>
      <c r="U1315" s="103"/>
      <c r="V1315" s="103"/>
      <c r="W1315" s="103"/>
      <c r="X1315" s="103"/>
      <c r="Y1315" s="6">
        <v>42444.459140659725</v>
      </c>
      <c r="Z1315" s="9" t="s">
        <v>4471</v>
      </c>
      <c r="AA1315" s="6"/>
    </row>
    <row r="1316" spans="1:28" s="9" customFormat="1" x14ac:dyDescent="0.3">
      <c r="A1316" s="8">
        <v>1315</v>
      </c>
      <c r="B1316" s="9">
        <v>201501246</v>
      </c>
      <c r="C1316" s="9" t="s">
        <v>4472</v>
      </c>
      <c r="D1316" s="9" t="s">
        <v>524</v>
      </c>
      <c r="E1316" s="9">
        <v>499</v>
      </c>
      <c r="F1316" s="9" t="s">
        <v>40</v>
      </c>
      <c r="G1316" s="6">
        <v>39634</v>
      </c>
      <c r="H1316" s="9" t="s">
        <v>3008</v>
      </c>
      <c r="I1316" s="9" t="s">
        <v>16</v>
      </c>
      <c r="J1316" s="19">
        <v>42608.40941443287</v>
      </c>
      <c r="K1316" s="19">
        <v>42608.40941443287</v>
      </c>
      <c r="L1316" s="43">
        <v>2181</v>
      </c>
      <c r="M1316" s="41"/>
      <c r="N1316" s="42" t="s">
        <v>4474</v>
      </c>
      <c r="O1316" s="1">
        <v>23</v>
      </c>
      <c r="P1316" s="1">
        <v>28</v>
      </c>
      <c r="Q1316" s="1">
        <v>21</v>
      </c>
      <c r="R1316" s="1"/>
      <c r="S1316" s="1"/>
      <c r="T1316" s="102">
        <v>23</v>
      </c>
      <c r="U1316" s="103">
        <v>28</v>
      </c>
      <c r="V1316" s="103">
        <v>21</v>
      </c>
      <c r="W1316" s="103"/>
      <c r="X1316" s="103"/>
      <c r="Y1316" s="6">
        <v>42608.40941443287</v>
      </c>
      <c r="Z1316" s="9" t="s">
        <v>4475</v>
      </c>
      <c r="AA1316" s="6"/>
      <c r="AB1316" s="9" t="s">
        <v>4473</v>
      </c>
    </row>
    <row r="1317" spans="1:28" s="9" customFormat="1" x14ac:dyDescent="0.3">
      <c r="A1317" s="8">
        <v>1316</v>
      </c>
      <c r="B1317" s="9">
        <v>201501254</v>
      </c>
      <c r="C1317" s="9" t="s">
        <v>4476</v>
      </c>
      <c r="D1317" s="9" t="s">
        <v>4477</v>
      </c>
      <c r="E1317" s="9">
        <v>598</v>
      </c>
      <c r="F1317" s="9" t="s">
        <v>8</v>
      </c>
      <c r="G1317" s="6">
        <v>42139</v>
      </c>
      <c r="H1317" s="9" t="s">
        <v>3016</v>
      </c>
      <c r="I1317" s="9" t="s">
        <v>53</v>
      </c>
      <c r="J1317" s="19">
        <v>42419.559548761572</v>
      </c>
      <c r="K1317" s="19">
        <v>42419.559548761572</v>
      </c>
      <c r="L1317" s="43">
        <v>2272</v>
      </c>
      <c r="M1317" s="41"/>
      <c r="N1317" s="42" t="s">
        <v>4479</v>
      </c>
      <c r="O1317" s="1">
        <v>3215</v>
      </c>
      <c r="P1317" s="1"/>
      <c r="Q1317" s="1"/>
      <c r="R1317" s="1"/>
      <c r="S1317" s="1"/>
      <c r="T1317" s="111">
        <v>0</v>
      </c>
      <c r="U1317" s="103"/>
      <c r="V1317" s="103"/>
      <c r="W1317" s="103"/>
      <c r="X1317" s="103"/>
      <c r="Y1317" s="6">
        <v>42419.74038491898</v>
      </c>
      <c r="Z1317" s="9" t="s">
        <v>4480</v>
      </c>
      <c r="AA1317" s="6"/>
      <c r="AB1317" s="9" t="s">
        <v>4478</v>
      </c>
    </row>
    <row r="1318" spans="1:28" s="9" customFormat="1" x14ac:dyDescent="0.3">
      <c r="A1318" s="8">
        <v>1317</v>
      </c>
      <c r="B1318" s="9">
        <v>201501269</v>
      </c>
      <c r="C1318" s="9" t="s">
        <v>4481</v>
      </c>
      <c r="D1318" s="9" t="s">
        <v>4482</v>
      </c>
      <c r="E1318" s="9">
        <v>598</v>
      </c>
      <c r="F1318" s="9" t="s">
        <v>8</v>
      </c>
      <c r="G1318" s="6">
        <v>42145</v>
      </c>
      <c r="H1318" s="9" t="s">
        <v>3008</v>
      </c>
      <c r="I1318" s="9" t="s">
        <v>16</v>
      </c>
      <c r="J1318" s="19">
        <v>42383.450002546298</v>
      </c>
      <c r="K1318" s="19">
        <v>42383.450002546298</v>
      </c>
      <c r="L1318" s="40" t="s">
        <v>3781</v>
      </c>
      <c r="M1318" s="41"/>
      <c r="N1318" s="42"/>
      <c r="O1318" s="1"/>
      <c r="P1318" s="1"/>
      <c r="Q1318" s="1"/>
      <c r="R1318" s="1"/>
      <c r="S1318" s="1"/>
      <c r="T1318" s="102"/>
      <c r="U1318" s="103"/>
      <c r="V1318" s="103"/>
      <c r="W1318" s="103"/>
      <c r="X1318" s="103"/>
      <c r="Y1318" s="6" t="s">
        <v>51</v>
      </c>
      <c r="Z1318" s="9" t="s">
        <v>51</v>
      </c>
      <c r="AA1318" s="6"/>
    </row>
    <row r="1319" spans="1:28" s="9" customFormat="1" x14ac:dyDescent="0.3">
      <c r="A1319" s="8">
        <v>1318</v>
      </c>
      <c r="B1319" s="9">
        <v>201501336</v>
      </c>
      <c r="C1319" s="9" t="s">
        <v>3541</v>
      </c>
      <c r="D1319" s="9" t="s">
        <v>3263</v>
      </c>
      <c r="E1319" s="9">
        <v>499</v>
      </c>
      <c r="F1319" s="9" t="s">
        <v>40</v>
      </c>
      <c r="G1319" s="6">
        <v>40717</v>
      </c>
      <c r="H1319" s="9" t="s">
        <v>3016</v>
      </c>
      <c r="I1319" s="9" t="s">
        <v>53</v>
      </c>
      <c r="J1319" s="19">
        <v>42479.612772916669</v>
      </c>
      <c r="K1319" s="19">
        <v>42479.612772916669</v>
      </c>
      <c r="L1319" s="43">
        <v>2170</v>
      </c>
      <c r="M1319" s="41"/>
      <c r="N1319" s="42" t="s">
        <v>4484</v>
      </c>
      <c r="O1319" s="1">
        <v>38</v>
      </c>
      <c r="P1319" s="1"/>
      <c r="Q1319" s="1"/>
      <c r="R1319" s="1"/>
      <c r="S1319" s="1"/>
      <c r="T1319" s="102">
        <v>38</v>
      </c>
      <c r="U1319" s="103"/>
      <c r="V1319" s="103"/>
      <c r="W1319" s="103"/>
      <c r="X1319" s="103"/>
      <c r="Y1319" s="6">
        <v>42479.636913657407</v>
      </c>
      <c r="Z1319" s="9" t="s">
        <v>4485</v>
      </c>
      <c r="AA1319" s="6"/>
      <c r="AB1319" s="9" t="s">
        <v>4483</v>
      </c>
    </row>
    <row r="1320" spans="1:28" s="9" customFormat="1" x14ac:dyDescent="0.3">
      <c r="A1320" s="8">
        <v>1319</v>
      </c>
      <c r="B1320" s="9">
        <v>201501349</v>
      </c>
      <c r="C1320" s="9" t="s">
        <v>4486</v>
      </c>
      <c r="D1320" s="9" t="s">
        <v>4487</v>
      </c>
      <c r="E1320" s="9">
        <v>598</v>
      </c>
      <c r="F1320" s="9" t="s">
        <v>8</v>
      </c>
      <c r="G1320" s="6">
        <v>42125</v>
      </c>
      <c r="H1320" s="9" t="s">
        <v>3008</v>
      </c>
      <c r="I1320" s="9" t="s">
        <v>16</v>
      </c>
      <c r="J1320" s="19">
        <v>42423.850675891204</v>
      </c>
      <c r="K1320" s="19">
        <v>42423.850675891204</v>
      </c>
      <c r="L1320" s="43">
        <v>2267</v>
      </c>
      <c r="M1320" s="41"/>
      <c r="N1320" s="42" t="s">
        <v>4489</v>
      </c>
      <c r="O1320" s="1">
        <v>28</v>
      </c>
      <c r="P1320" s="1">
        <v>11</v>
      </c>
      <c r="Q1320" s="1"/>
      <c r="R1320" s="1"/>
      <c r="S1320" s="1"/>
      <c r="T1320" s="102">
        <v>28</v>
      </c>
      <c r="U1320" s="103">
        <v>11</v>
      </c>
      <c r="V1320" s="103"/>
      <c r="W1320" s="103"/>
      <c r="X1320" s="103"/>
      <c r="Y1320" s="6">
        <v>42423.828585069445</v>
      </c>
      <c r="Z1320" s="9" t="s">
        <v>4490</v>
      </c>
      <c r="AA1320" s="6"/>
      <c r="AB1320" s="9" t="s">
        <v>4488</v>
      </c>
    </row>
    <row r="1321" spans="1:28" s="9" customFormat="1" x14ac:dyDescent="0.3">
      <c r="A1321" s="8">
        <v>1320</v>
      </c>
      <c r="B1321" s="9">
        <v>201501358</v>
      </c>
      <c r="C1321" s="9" t="s">
        <v>4491</v>
      </c>
      <c r="D1321" s="9" t="s">
        <v>1073</v>
      </c>
      <c r="E1321" s="9">
        <v>125</v>
      </c>
      <c r="F1321" s="9" t="s">
        <v>618</v>
      </c>
      <c r="G1321" s="6">
        <v>42112</v>
      </c>
      <c r="H1321" s="9" t="s">
        <v>3008</v>
      </c>
      <c r="I1321" s="9" t="s">
        <v>16</v>
      </c>
      <c r="J1321" s="19">
        <v>42462.523071412033</v>
      </c>
      <c r="K1321" s="19">
        <v>42462.523071412033</v>
      </c>
      <c r="L1321" s="40" t="s">
        <v>3781</v>
      </c>
      <c r="M1321" s="41"/>
      <c r="N1321" s="42"/>
      <c r="O1321" s="1"/>
      <c r="P1321" s="1"/>
      <c r="Q1321" s="1"/>
      <c r="R1321" s="1"/>
      <c r="S1321" s="1"/>
      <c r="T1321" s="102"/>
      <c r="U1321" s="103"/>
      <c r="V1321" s="103"/>
      <c r="W1321" s="103"/>
      <c r="X1321" s="103"/>
      <c r="Y1321" s="6">
        <v>42462.509409143517</v>
      </c>
      <c r="Z1321" s="9" t="s">
        <v>4492</v>
      </c>
      <c r="AA1321" s="6"/>
    </row>
    <row r="1322" spans="1:28" s="9" customFormat="1" x14ac:dyDescent="0.3">
      <c r="A1322" s="8">
        <v>1321</v>
      </c>
      <c r="B1322" s="9">
        <v>201501370</v>
      </c>
      <c r="C1322" s="9" t="s">
        <v>4493</v>
      </c>
      <c r="D1322" s="9" t="s">
        <v>4494</v>
      </c>
      <c r="E1322" s="9">
        <v>98</v>
      </c>
      <c r="F1322" s="9" t="s">
        <v>2502</v>
      </c>
      <c r="G1322" s="6">
        <v>38857</v>
      </c>
      <c r="H1322" s="9" t="s">
        <v>3008</v>
      </c>
      <c r="I1322" s="9" t="s">
        <v>16</v>
      </c>
      <c r="J1322" s="19">
        <v>42462.732124768518</v>
      </c>
      <c r="K1322" s="19">
        <v>42462.732124768518</v>
      </c>
      <c r="L1322" s="43">
        <v>2228</v>
      </c>
      <c r="M1322" s="41"/>
      <c r="N1322" s="42" t="s">
        <v>4496</v>
      </c>
      <c r="O1322" s="1">
        <v>22215</v>
      </c>
      <c r="P1322" s="1"/>
      <c r="Q1322" s="1"/>
      <c r="R1322" s="1"/>
      <c r="S1322" s="1"/>
      <c r="T1322" s="111">
        <v>222</v>
      </c>
      <c r="U1322" s="103"/>
      <c r="V1322" s="103"/>
      <c r="W1322" s="103"/>
      <c r="X1322" s="103"/>
      <c r="Y1322" s="6">
        <v>42462.739040972221</v>
      </c>
      <c r="Z1322" s="9" t="s">
        <v>4497</v>
      </c>
      <c r="AA1322" s="6"/>
      <c r="AB1322" s="9" t="s">
        <v>4495</v>
      </c>
    </row>
    <row r="1323" spans="1:28" s="9" customFormat="1" x14ac:dyDescent="0.3">
      <c r="A1323" s="8">
        <v>1322</v>
      </c>
      <c r="B1323" s="9">
        <v>201501375</v>
      </c>
      <c r="C1323" s="9" t="s">
        <v>4498</v>
      </c>
      <c r="D1323" s="9" t="s">
        <v>686</v>
      </c>
      <c r="E1323" s="9">
        <v>119</v>
      </c>
      <c r="F1323" s="9" t="s">
        <v>2</v>
      </c>
      <c r="G1323" s="6">
        <v>38191</v>
      </c>
      <c r="H1323" s="9" t="s">
        <v>3008</v>
      </c>
      <c r="I1323" s="9" t="s">
        <v>16</v>
      </c>
      <c r="J1323" s="19">
        <v>42439.63931053241</v>
      </c>
      <c r="K1323" s="19">
        <v>42439.63931053241</v>
      </c>
      <c r="L1323" s="43">
        <v>2142</v>
      </c>
      <c r="M1323" s="41"/>
      <c r="N1323" s="42" t="s">
        <v>4500</v>
      </c>
      <c r="O1323" s="1">
        <v>41</v>
      </c>
      <c r="P1323" s="1"/>
      <c r="Q1323" s="1"/>
      <c r="R1323" s="1"/>
      <c r="S1323" s="1"/>
      <c r="T1323" s="102">
        <v>41</v>
      </c>
      <c r="U1323" s="103"/>
      <c r="V1323" s="103"/>
      <c r="W1323" s="103"/>
      <c r="X1323" s="103"/>
      <c r="Y1323" s="6">
        <v>42439.135493090274</v>
      </c>
      <c r="Z1323" s="9" t="s">
        <v>4501</v>
      </c>
      <c r="AA1323" s="6"/>
      <c r="AB1323" s="9" t="s">
        <v>4499</v>
      </c>
    </row>
    <row r="1324" spans="1:28" s="9" customFormat="1" x14ac:dyDescent="0.3">
      <c r="A1324" s="8">
        <v>1323</v>
      </c>
      <c r="B1324" s="9">
        <v>201501377</v>
      </c>
      <c r="C1324" s="9" t="s">
        <v>3214</v>
      </c>
      <c r="D1324" s="9" t="s">
        <v>4502</v>
      </c>
      <c r="E1324" s="9">
        <v>517</v>
      </c>
      <c r="F1324" s="9" t="s">
        <v>3216</v>
      </c>
      <c r="G1324" s="6">
        <v>40288</v>
      </c>
      <c r="H1324" s="9" t="s">
        <v>3010</v>
      </c>
      <c r="I1324" s="9" t="s">
        <v>10</v>
      </c>
      <c r="J1324" s="19">
        <v>42396.527924768518</v>
      </c>
      <c r="K1324" s="19">
        <v>42396.527924768518</v>
      </c>
      <c r="L1324" s="43">
        <v>2087</v>
      </c>
      <c r="M1324" s="41"/>
      <c r="N1324" s="42" t="s">
        <v>529</v>
      </c>
      <c r="O1324" s="1">
        <v>21</v>
      </c>
      <c r="P1324" s="1"/>
      <c r="Q1324" s="1"/>
      <c r="R1324" s="1"/>
      <c r="S1324" s="1"/>
      <c r="T1324" s="102">
        <v>21</v>
      </c>
      <c r="U1324" s="103"/>
      <c r="V1324" s="103"/>
      <c r="W1324" s="103"/>
      <c r="X1324" s="103"/>
      <c r="Y1324" s="6">
        <v>42396.553610150462</v>
      </c>
      <c r="Z1324" s="9" t="s">
        <v>4503</v>
      </c>
      <c r="AA1324" s="6"/>
      <c r="AB1324" s="9" t="s">
        <v>4453</v>
      </c>
    </row>
    <row r="1325" spans="1:28" s="9" customFormat="1" x14ac:dyDescent="0.3">
      <c r="A1325" s="8">
        <v>1324</v>
      </c>
      <c r="B1325" s="9">
        <v>201501383</v>
      </c>
      <c r="C1325" s="9" t="s">
        <v>4481</v>
      </c>
      <c r="D1325" s="9" t="s">
        <v>3186</v>
      </c>
      <c r="E1325" s="9">
        <v>598</v>
      </c>
      <c r="F1325" s="9" t="s">
        <v>8</v>
      </c>
      <c r="G1325" s="6">
        <v>42116</v>
      </c>
      <c r="H1325" s="9" t="s">
        <v>3008</v>
      </c>
      <c r="I1325" s="9" t="s">
        <v>16</v>
      </c>
      <c r="J1325" s="19">
        <v>42383.447028854163</v>
      </c>
      <c r="K1325" s="19">
        <v>42383.447028854163</v>
      </c>
      <c r="L1325" s="40" t="s">
        <v>4448</v>
      </c>
      <c r="M1325" s="41"/>
      <c r="N1325" s="42"/>
      <c r="O1325" s="1"/>
      <c r="P1325" s="1"/>
      <c r="Q1325" s="1"/>
      <c r="R1325" s="1"/>
      <c r="S1325" s="1"/>
      <c r="T1325" s="102"/>
      <c r="U1325" s="103"/>
      <c r="V1325" s="103"/>
      <c r="W1325" s="103"/>
      <c r="X1325" s="103"/>
      <c r="Y1325" s="6">
        <v>42383.447028854163</v>
      </c>
      <c r="Z1325" s="9" t="s">
        <v>4504</v>
      </c>
      <c r="AA1325" s="6"/>
    </row>
    <row r="1326" spans="1:28" s="9" customFormat="1" x14ac:dyDescent="0.3">
      <c r="A1326" s="8">
        <v>1325</v>
      </c>
      <c r="B1326" s="9">
        <v>201501390</v>
      </c>
      <c r="C1326" s="9" t="s">
        <v>4505</v>
      </c>
      <c r="D1326" s="9" t="s">
        <v>4506</v>
      </c>
      <c r="E1326" s="9">
        <v>499</v>
      </c>
      <c r="F1326" s="9" t="s">
        <v>40</v>
      </c>
      <c r="G1326" s="6">
        <v>37828</v>
      </c>
      <c r="H1326" s="9" t="s">
        <v>3008</v>
      </c>
      <c r="I1326" s="9" t="s">
        <v>16</v>
      </c>
      <c r="J1326" s="19">
        <v>42688.783242164354</v>
      </c>
      <c r="K1326" s="19">
        <v>42688.783242164354</v>
      </c>
      <c r="L1326" s="43">
        <v>2230</v>
      </c>
      <c r="M1326" s="41"/>
      <c r="N1326" s="42" t="s">
        <v>4508</v>
      </c>
      <c r="O1326" s="1">
        <v>28</v>
      </c>
      <c r="P1326" s="1"/>
      <c r="Q1326" s="1"/>
      <c r="R1326" s="1"/>
      <c r="S1326" s="1"/>
      <c r="T1326" s="102">
        <v>28</v>
      </c>
      <c r="U1326" s="103"/>
      <c r="V1326" s="103"/>
      <c r="W1326" s="103"/>
      <c r="X1326" s="103"/>
      <c r="Y1326" s="6">
        <v>42688.713465624998</v>
      </c>
      <c r="Z1326" s="9" t="s">
        <v>4509</v>
      </c>
      <c r="AA1326" s="6"/>
      <c r="AB1326" s="9" t="s">
        <v>4507</v>
      </c>
    </row>
    <row r="1327" spans="1:28" s="9" customFormat="1" x14ac:dyDescent="0.3">
      <c r="A1327" s="8">
        <v>1326</v>
      </c>
      <c r="B1327" s="9">
        <v>201501393</v>
      </c>
      <c r="C1327" s="9" t="s">
        <v>4510</v>
      </c>
      <c r="D1327" s="9" t="s">
        <v>4511</v>
      </c>
      <c r="E1327" s="9">
        <v>598</v>
      </c>
      <c r="F1327" s="9" t="s">
        <v>8</v>
      </c>
      <c r="G1327" s="6">
        <v>42188</v>
      </c>
      <c r="H1327" s="9" t="s">
        <v>3008</v>
      </c>
      <c r="I1327" s="9" t="s">
        <v>16</v>
      </c>
      <c r="J1327" s="19">
        <v>42431.464860185188</v>
      </c>
      <c r="K1327" s="19">
        <v>42431.464860185188</v>
      </c>
      <c r="L1327" s="40" t="s">
        <v>3781</v>
      </c>
      <c r="M1327" s="41"/>
      <c r="N1327" s="42"/>
      <c r="O1327" s="1"/>
      <c r="P1327" s="1"/>
      <c r="Q1327" s="1"/>
      <c r="R1327" s="1"/>
      <c r="S1327" s="1"/>
      <c r="T1327" s="102"/>
      <c r="U1327" s="103"/>
      <c r="V1327" s="103"/>
      <c r="W1327" s="103"/>
      <c r="X1327" s="103"/>
      <c r="Y1327" s="6">
        <v>42431.464860185188</v>
      </c>
      <c r="Z1327" s="9" t="e">
        <f>- 금식확인.  - 마취 전 검사상 특이사항 없음.  - 중성화 진행.  - 익일 후처치  - 일주일 뒤 실밥 제거.</f>
        <v>#NAME?</v>
      </c>
      <c r="AA1327" s="6"/>
    </row>
    <row r="1328" spans="1:28" s="9" customFormat="1" x14ac:dyDescent="0.3">
      <c r="A1328" s="8">
        <v>1327</v>
      </c>
      <c r="B1328" s="9">
        <v>201501395</v>
      </c>
      <c r="C1328" s="9" t="s">
        <v>4512</v>
      </c>
      <c r="D1328" s="9" t="s">
        <v>4293</v>
      </c>
      <c r="E1328" s="9">
        <v>499</v>
      </c>
      <c r="F1328" s="9" t="s">
        <v>40</v>
      </c>
      <c r="G1328" s="6">
        <v>38559</v>
      </c>
      <c r="H1328" s="9" t="s">
        <v>3008</v>
      </c>
      <c r="I1328" s="9" t="s">
        <v>16</v>
      </c>
      <c r="J1328" s="19">
        <v>42512.773750810185</v>
      </c>
      <c r="K1328" s="19">
        <v>42512.773750810185</v>
      </c>
      <c r="L1328" s="43">
        <v>2001</v>
      </c>
      <c r="M1328" s="41"/>
      <c r="N1328" s="42" t="s">
        <v>420</v>
      </c>
      <c r="O1328" s="1">
        <v>14</v>
      </c>
      <c r="P1328" s="1"/>
      <c r="Q1328" s="1"/>
      <c r="R1328" s="1"/>
      <c r="S1328" s="1"/>
      <c r="T1328" s="102">
        <v>14</v>
      </c>
      <c r="U1328" s="103"/>
      <c r="V1328" s="103"/>
      <c r="W1328" s="103"/>
      <c r="X1328" s="103"/>
      <c r="Y1328" s="6">
        <v>42512.763444097225</v>
      </c>
      <c r="Z1328" s="9" t="s">
        <v>4514</v>
      </c>
      <c r="AA1328" s="6"/>
      <c r="AB1328" s="9" t="s">
        <v>4513</v>
      </c>
    </row>
    <row r="1329" spans="1:28" s="9" customFormat="1" x14ac:dyDescent="0.3">
      <c r="A1329" s="8">
        <v>1328</v>
      </c>
      <c r="B1329" s="9">
        <v>201501397</v>
      </c>
      <c r="C1329" s="9" t="s">
        <v>4515</v>
      </c>
      <c r="D1329" s="9" t="s">
        <v>149</v>
      </c>
      <c r="E1329" s="9">
        <v>499</v>
      </c>
      <c r="F1329" s="9" t="s">
        <v>40</v>
      </c>
      <c r="G1329" s="6">
        <v>38012</v>
      </c>
      <c r="H1329" s="9" t="s">
        <v>3010</v>
      </c>
      <c r="I1329" s="9" t="s">
        <v>10</v>
      </c>
      <c r="J1329" s="19">
        <v>42469.627010335651</v>
      </c>
      <c r="K1329" s="19">
        <v>42469.627010335651</v>
      </c>
      <c r="L1329" s="43">
        <v>2001</v>
      </c>
      <c r="M1329" s="41"/>
      <c r="N1329" s="42" t="s">
        <v>420</v>
      </c>
      <c r="O1329" s="1">
        <v>14</v>
      </c>
      <c r="P1329" s="1"/>
      <c r="Q1329" s="1"/>
      <c r="R1329" s="1"/>
      <c r="S1329" s="1"/>
      <c r="T1329" s="102">
        <v>14</v>
      </c>
      <c r="U1329" s="103"/>
      <c r="V1329" s="103"/>
      <c r="W1329" s="103"/>
      <c r="X1329" s="103"/>
      <c r="Y1329" s="6">
        <v>42469.617531944445</v>
      </c>
      <c r="Z1329" s="9" t="s">
        <v>4516</v>
      </c>
      <c r="AA1329" s="6"/>
      <c r="AB1329" s="9" t="s">
        <v>4513</v>
      </c>
    </row>
    <row r="1330" spans="1:28" s="9" customFormat="1" x14ac:dyDescent="0.3">
      <c r="A1330" s="8">
        <v>1329</v>
      </c>
      <c r="B1330" s="9">
        <v>201501400</v>
      </c>
      <c r="C1330" s="9" t="s">
        <v>4517</v>
      </c>
      <c r="D1330" s="9" t="s">
        <v>617</v>
      </c>
      <c r="E1330" s="9">
        <v>201</v>
      </c>
      <c r="F1330" s="9" t="s">
        <v>20</v>
      </c>
      <c r="G1330" s="6">
        <v>42116</v>
      </c>
      <c r="H1330" s="9" t="s">
        <v>3016</v>
      </c>
      <c r="I1330" s="9" t="s">
        <v>53</v>
      </c>
      <c r="J1330" s="19">
        <v>42659.036496562498</v>
      </c>
      <c r="K1330" s="19">
        <v>42659.036496562498</v>
      </c>
      <c r="L1330" s="43">
        <v>2109</v>
      </c>
      <c r="M1330" s="41"/>
      <c r="N1330" s="42" t="s">
        <v>4519</v>
      </c>
      <c r="O1330" s="1">
        <v>29</v>
      </c>
      <c r="P1330" s="1">
        <v>35</v>
      </c>
      <c r="Q1330" s="1"/>
      <c r="R1330" s="1"/>
      <c r="S1330" s="1"/>
      <c r="T1330" s="102">
        <v>29</v>
      </c>
      <c r="U1330" s="103">
        <v>35</v>
      </c>
      <c r="V1330" s="103"/>
      <c r="W1330" s="103"/>
      <c r="X1330" s="103"/>
      <c r="Y1330" s="6">
        <v>42659.035238391203</v>
      </c>
      <c r="Z1330" s="9" t="s">
        <v>4520</v>
      </c>
      <c r="AA1330" s="6"/>
      <c r="AB1330" s="9" t="s">
        <v>4518</v>
      </c>
    </row>
    <row r="1331" spans="1:28" s="9" customFormat="1" x14ac:dyDescent="0.3">
      <c r="A1331" s="8">
        <v>1330</v>
      </c>
      <c r="B1331" s="9">
        <v>201501403</v>
      </c>
      <c r="C1331" s="9" t="s">
        <v>4521</v>
      </c>
      <c r="D1331" s="9" t="s">
        <v>1302</v>
      </c>
      <c r="E1331" s="9">
        <v>128</v>
      </c>
      <c r="F1331" s="9" t="s">
        <v>242</v>
      </c>
      <c r="G1331" s="6">
        <v>42121</v>
      </c>
      <c r="H1331" s="9" t="s">
        <v>3008</v>
      </c>
      <c r="I1331" s="9" t="s">
        <v>16</v>
      </c>
      <c r="J1331" s="19">
        <v>42411.465326736114</v>
      </c>
      <c r="K1331" s="19">
        <v>42411.465326736114</v>
      </c>
      <c r="L1331" s="40" t="s">
        <v>4448</v>
      </c>
      <c r="M1331" s="41"/>
      <c r="N1331" s="42"/>
      <c r="O1331" s="1"/>
      <c r="P1331" s="1"/>
      <c r="Q1331" s="1"/>
      <c r="R1331" s="1"/>
      <c r="S1331" s="1"/>
      <c r="T1331" s="102"/>
      <c r="U1331" s="103"/>
      <c r="V1331" s="103"/>
      <c r="W1331" s="103"/>
      <c r="X1331" s="103"/>
      <c r="Y1331" s="6">
        <v>42411.465213159725</v>
      </c>
      <c r="Z1331" s="9" t="s">
        <v>4522</v>
      </c>
      <c r="AA1331" s="6"/>
    </row>
    <row r="1332" spans="1:28" s="9" customFormat="1" x14ac:dyDescent="0.3">
      <c r="A1332" s="8">
        <v>1331</v>
      </c>
      <c r="B1332" s="9">
        <v>201501405</v>
      </c>
      <c r="C1332" s="9" t="s">
        <v>4523</v>
      </c>
      <c r="D1332" s="9" t="s">
        <v>1604</v>
      </c>
      <c r="E1332" s="9">
        <v>508</v>
      </c>
      <c r="F1332" s="9" t="s">
        <v>166</v>
      </c>
      <c r="G1332" s="6">
        <v>42089</v>
      </c>
      <c r="H1332" s="9" t="s">
        <v>3008</v>
      </c>
      <c r="I1332" s="9" t="s">
        <v>16</v>
      </c>
      <c r="J1332" s="19">
        <v>42421.501439270833</v>
      </c>
      <c r="K1332" s="19">
        <v>42421.501439270833</v>
      </c>
      <c r="L1332" s="40" t="s">
        <v>4524</v>
      </c>
      <c r="M1332" s="41"/>
      <c r="N1332" s="42"/>
      <c r="O1332" s="1"/>
      <c r="P1332" s="1"/>
      <c r="Q1332" s="1"/>
      <c r="R1332" s="1"/>
      <c r="S1332" s="1"/>
      <c r="T1332" s="102"/>
      <c r="U1332" s="103"/>
      <c r="V1332" s="103"/>
      <c r="W1332" s="103"/>
      <c r="X1332" s="103"/>
      <c r="Y1332" s="6">
        <v>42421.465030636573</v>
      </c>
      <c r="Z1332" s="9" t="s">
        <v>4525</v>
      </c>
      <c r="AA1332" s="6"/>
    </row>
    <row r="1333" spans="1:28" s="9" customFormat="1" x14ac:dyDescent="0.3">
      <c r="A1333" s="8">
        <v>1332</v>
      </c>
      <c r="B1333" s="9">
        <v>201501414</v>
      </c>
      <c r="C1333" s="9" t="s">
        <v>4526</v>
      </c>
      <c r="D1333" s="9" t="s">
        <v>1814</v>
      </c>
      <c r="E1333" s="9">
        <v>500</v>
      </c>
      <c r="F1333" s="9" t="s">
        <v>32</v>
      </c>
      <c r="G1333" s="6">
        <v>42082</v>
      </c>
      <c r="H1333" s="9" t="s">
        <v>3008</v>
      </c>
      <c r="I1333" s="9" t="s">
        <v>16</v>
      </c>
      <c r="J1333" s="19">
        <v>42382.496069675923</v>
      </c>
      <c r="K1333" s="19">
        <v>42382.496069675923</v>
      </c>
      <c r="L1333" s="40" t="s">
        <v>3781</v>
      </c>
      <c r="M1333" s="41"/>
      <c r="N1333" s="42"/>
      <c r="O1333" s="1"/>
      <c r="P1333" s="1"/>
      <c r="Q1333" s="1"/>
      <c r="R1333" s="1"/>
      <c r="S1333" s="1"/>
      <c r="T1333" s="102"/>
      <c r="U1333" s="103"/>
      <c r="V1333" s="103"/>
      <c r="W1333" s="103"/>
      <c r="X1333" s="103"/>
      <c r="Y1333" s="6">
        <v>42382.47881990741</v>
      </c>
      <c r="Z1333" s="9" t="s">
        <v>4527</v>
      </c>
      <c r="AA1333" s="6"/>
    </row>
    <row r="1334" spans="1:28" s="9" customFormat="1" x14ac:dyDescent="0.3">
      <c r="A1334" s="8">
        <v>1333</v>
      </c>
      <c r="B1334" s="9">
        <v>201501415</v>
      </c>
      <c r="C1334" s="9" t="s">
        <v>4287</v>
      </c>
      <c r="D1334" s="9" t="s">
        <v>2201</v>
      </c>
      <c r="E1334" s="9">
        <v>312</v>
      </c>
      <c r="F1334" s="9" t="s">
        <v>1541</v>
      </c>
      <c r="G1334" s="6">
        <v>42045</v>
      </c>
      <c r="H1334" s="9" t="s">
        <v>3016</v>
      </c>
      <c r="I1334" s="9" t="s">
        <v>53</v>
      </c>
      <c r="J1334" s="19">
        <v>42455.596894062503</v>
      </c>
      <c r="K1334" s="19">
        <v>42455.596894062503</v>
      </c>
      <c r="L1334" s="43">
        <v>2043</v>
      </c>
      <c r="M1334" s="41"/>
      <c r="N1334" s="42" t="s">
        <v>4529</v>
      </c>
      <c r="O1334" s="1">
        <v>21</v>
      </c>
      <c r="P1334" s="1">
        <v>1</v>
      </c>
      <c r="Q1334" s="1">
        <v>2</v>
      </c>
      <c r="R1334" s="1"/>
      <c r="S1334" s="1"/>
      <c r="T1334" s="102">
        <v>21</v>
      </c>
      <c r="U1334" s="103">
        <v>1</v>
      </c>
      <c r="V1334" s="103">
        <v>2</v>
      </c>
      <c r="W1334" s="103"/>
      <c r="X1334" s="103"/>
      <c r="Y1334" s="6">
        <v>42455.590150891207</v>
      </c>
      <c r="Z1334" s="9" t="s">
        <v>4530</v>
      </c>
      <c r="AA1334" s="6"/>
      <c r="AB1334" s="9" t="s">
        <v>4528</v>
      </c>
    </row>
    <row r="1335" spans="1:28" s="9" customFormat="1" x14ac:dyDescent="0.3">
      <c r="A1335" s="8">
        <v>1334</v>
      </c>
      <c r="B1335" s="9">
        <v>201501417</v>
      </c>
      <c r="C1335" s="9" t="s">
        <v>115</v>
      </c>
      <c r="D1335" s="9" t="s">
        <v>4531</v>
      </c>
      <c r="E1335" s="9">
        <v>598</v>
      </c>
      <c r="F1335" s="9" t="s">
        <v>8</v>
      </c>
      <c r="G1335" s="6">
        <v>42151</v>
      </c>
      <c r="H1335" s="9" t="s">
        <v>3010</v>
      </c>
      <c r="I1335" s="9" t="s">
        <v>10</v>
      </c>
      <c r="J1335" s="19">
        <v>42406.660618020833</v>
      </c>
      <c r="K1335" s="19">
        <v>42406.660618020833</v>
      </c>
      <c r="L1335" s="40" t="s">
        <v>4448</v>
      </c>
      <c r="M1335" s="41"/>
      <c r="N1335" s="42"/>
      <c r="O1335" s="1"/>
      <c r="P1335" s="1"/>
      <c r="Q1335" s="1"/>
      <c r="R1335" s="1"/>
      <c r="S1335" s="1"/>
      <c r="T1335" s="102"/>
      <c r="U1335" s="103"/>
      <c r="V1335" s="103"/>
      <c r="W1335" s="103"/>
      <c r="X1335" s="103"/>
      <c r="Y1335" s="6">
        <v>42406.627375891207</v>
      </c>
      <c r="Z1335" s="9" t="s">
        <v>4532</v>
      </c>
      <c r="AA1335" s="6"/>
    </row>
    <row r="1336" spans="1:28" s="9" customFormat="1" x14ac:dyDescent="0.3">
      <c r="A1336" s="8">
        <v>1335</v>
      </c>
      <c r="B1336" s="9">
        <v>201501433</v>
      </c>
      <c r="C1336" s="9" t="s">
        <v>4533</v>
      </c>
      <c r="D1336" s="9" t="s">
        <v>4534</v>
      </c>
      <c r="E1336" s="9">
        <v>552</v>
      </c>
      <c r="F1336" s="9" t="s">
        <v>83</v>
      </c>
      <c r="G1336" s="6">
        <v>40753</v>
      </c>
      <c r="H1336" s="9" t="s">
        <v>3010</v>
      </c>
      <c r="I1336" s="9" t="s">
        <v>10</v>
      </c>
      <c r="J1336" s="19">
        <v>42511.484252314818</v>
      </c>
      <c r="K1336" s="19">
        <v>42511.484252314818</v>
      </c>
      <c r="L1336" s="40" t="s">
        <v>3781</v>
      </c>
      <c r="M1336" s="41"/>
      <c r="N1336" s="42"/>
      <c r="O1336" s="1"/>
      <c r="P1336" s="1"/>
      <c r="Q1336" s="1"/>
      <c r="R1336" s="1"/>
      <c r="S1336" s="1"/>
      <c r="T1336" s="102"/>
      <c r="U1336" s="103"/>
      <c r="V1336" s="103"/>
      <c r="W1336" s="103"/>
      <c r="X1336" s="103"/>
      <c r="Y1336" s="6">
        <v>42511.481670717592</v>
      </c>
      <c r="Z1336" s="9" t="e">
        <f>- 금식 확인.  - 마취 전 검사상 특이사항 없음.  - 중성화 진행.</f>
        <v>#NAME?</v>
      </c>
      <c r="AA1336" s="6"/>
    </row>
    <row r="1337" spans="1:28" s="9" customFormat="1" x14ac:dyDescent="0.3">
      <c r="A1337" s="8">
        <v>1336</v>
      </c>
      <c r="B1337" s="9">
        <v>201501440</v>
      </c>
      <c r="C1337" s="9" t="s">
        <v>4535</v>
      </c>
      <c r="D1337" s="9" t="s">
        <v>4536</v>
      </c>
      <c r="E1337" s="9">
        <v>501</v>
      </c>
      <c r="F1337" s="9" t="s">
        <v>721</v>
      </c>
      <c r="G1337" s="6">
        <v>39659</v>
      </c>
      <c r="H1337" s="9" t="s">
        <v>3008</v>
      </c>
      <c r="I1337" s="9" t="s">
        <v>16</v>
      </c>
      <c r="J1337" s="19">
        <v>42511.544611840276</v>
      </c>
      <c r="K1337" s="19">
        <v>42511.544611840276</v>
      </c>
      <c r="L1337" s="43">
        <v>2170</v>
      </c>
      <c r="M1337" s="41"/>
      <c r="N1337" s="42" t="s">
        <v>4537</v>
      </c>
      <c r="O1337" s="1">
        <v>38</v>
      </c>
      <c r="P1337" s="1"/>
      <c r="Q1337" s="1"/>
      <c r="R1337" s="1"/>
      <c r="S1337" s="1"/>
      <c r="T1337" s="102">
        <v>38</v>
      </c>
      <c r="U1337" s="103"/>
      <c r="V1337" s="103"/>
      <c r="W1337" s="103"/>
      <c r="X1337" s="103"/>
      <c r="Y1337" s="6">
        <v>42511.544611840276</v>
      </c>
      <c r="Z1337" s="9" t="s">
        <v>4538</v>
      </c>
      <c r="AA1337" s="6"/>
      <c r="AB1337" s="9" t="s">
        <v>4483</v>
      </c>
    </row>
    <row r="1338" spans="1:28" s="9" customFormat="1" x14ac:dyDescent="0.3">
      <c r="A1338" s="8">
        <v>1337</v>
      </c>
      <c r="B1338" s="9">
        <v>201501442</v>
      </c>
      <c r="C1338" s="9" t="s">
        <v>4539</v>
      </c>
      <c r="D1338" s="9" t="s">
        <v>540</v>
      </c>
      <c r="E1338" s="9">
        <v>499</v>
      </c>
      <c r="F1338" s="9" t="s">
        <v>40</v>
      </c>
      <c r="G1338" s="6">
        <v>42154</v>
      </c>
      <c r="H1338" s="9" t="s">
        <v>3008</v>
      </c>
      <c r="I1338" s="9" t="s">
        <v>16</v>
      </c>
      <c r="J1338" s="19">
        <v>42390.51251828704</v>
      </c>
      <c r="K1338" s="19">
        <v>42390.51251828704</v>
      </c>
      <c r="L1338" s="40" t="s">
        <v>3781</v>
      </c>
      <c r="M1338" s="41"/>
      <c r="N1338" s="42"/>
      <c r="O1338" s="1"/>
      <c r="P1338" s="1"/>
      <c r="Q1338" s="1"/>
      <c r="R1338" s="1"/>
      <c r="S1338" s="1"/>
      <c r="T1338" s="102"/>
      <c r="U1338" s="103"/>
      <c r="V1338" s="103"/>
      <c r="W1338" s="103"/>
      <c r="X1338" s="103"/>
      <c r="Y1338" s="6">
        <v>42390.49343923611</v>
      </c>
      <c r="Z1338" s="9" t="e">
        <f>- 마취 전 검사상 특이사항 없음.  - 중성화 진행.  - 좌측 완전 잠복</f>
        <v>#NAME?</v>
      </c>
      <c r="AA1338" s="6"/>
    </row>
    <row r="1339" spans="1:28" s="9" customFormat="1" x14ac:dyDescent="0.3">
      <c r="A1339" s="8">
        <v>1338</v>
      </c>
      <c r="B1339" s="9">
        <v>201501467</v>
      </c>
      <c r="C1339" s="9" t="s">
        <v>4540</v>
      </c>
      <c r="D1339" s="9" t="s">
        <v>934</v>
      </c>
      <c r="E1339" s="9">
        <v>131</v>
      </c>
      <c r="F1339" s="9" t="s">
        <v>24</v>
      </c>
      <c r="G1339" s="6">
        <v>38385</v>
      </c>
      <c r="H1339" s="9" t="s">
        <v>3005</v>
      </c>
      <c r="I1339" s="9" t="s">
        <v>4</v>
      </c>
      <c r="J1339" s="19">
        <v>42557.474881400463</v>
      </c>
      <c r="K1339" s="19">
        <v>42557.474881400463</v>
      </c>
      <c r="L1339" s="43">
        <v>2082</v>
      </c>
      <c r="M1339" s="41"/>
      <c r="N1339" s="42" t="s">
        <v>4542</v>
      </c>
      <c r="O1339" s="1">
        <v>21</v>
      </c>
      <c r="P1339" s="1">
        <v>1</v>
      </c>
      <c r="Q1339" s="1">
        <v>2</v>
      </c>
      <c r="R1339" s="1"/>
      <c r="S1339" s="1"/>
      <c r="T1339" s="102">
        <v>21</v>
      </c>
      <c r="U1339" s="103">
        <v>1</v>
      </c>
      <c r="V1339" s="103">
        <v>2</v>
      </c>
      <c r="W1339" s="103"/>
      <c r="X1339" s="103"/>
      <c r="Y1339" s="6">
        <v>42557.459746562497</v>
      </c>
      <c r="Z1339" s="9" t="s">
        <v>4543</v>
      </c>
      <c r="AA1339" s="6"/>
      <c r="AB1339" s="9" t="s">
        <v>4541</v>
      </c>
    </row>
    <row r="1340" spans="1:28" s="9" customFormat="1" x14ac:dyDescent="0.3">
      <c r="A1340" s="8">
        <v>1339</v>
      </c>
      <c r="B1340" s="9">
        <v>201501477</v>
      </c>
      <c r="C1340" s="9" t="s">
        <v>4544</v>
      </c>
      <c r="D1340" s="9" t="s">
        <v>3166</v>
      </c>
      <c r="E1340" s="9">
        <v>131</v>
      </c>
      <c r="F1340" s="9" t="s">
        <v>24</v>
      </c>
      <c r="G1340" s="6">
        <v>37473</v>
      </c>
      <c r="H1340" s="9" t="s">
        <v>3016</v>
      </c>
      <c r="I1340" s="9" t="s">
        <v>53</v>
      </c>
      <c r="J1340" s="19">
        <v>42483.610684224535</v>
      </c>
      <c r="K1340" s="19">
        <v>42483.610684224535</v>
      </c>
      <c r="L1340" s="43">
        <v>2001</v>
      </c>
      <c r="M1340" s="41"/>
      <c r="N1340" s="42" t="s">
        <v>420</v>
      </c>
      <c r="O1340" s="1">
        <v>14</v>
      </c>
      <c r="P1340" s="1"/>
      <c r="Q1340" s="1"/>
      <c r="R1340" s="1"/>
      <c r="S1340" s="1"/>
      <c r="T1340" s="102">
        <v>14</v>
      </c>
      <c r="U1340" s="103"/>
      <c r="V1340" s="103"/>
      <c r="W1340" s="103"/>
      <c r="X1340" s="103"/>
      <c r="Y1340" s="6">
        <v>42483.519291319448</v>
      </c>
      <c r="Z1340" s="9" t="s">
        <v>4545</v>
      </c>
      <c r="AA1340" s="6"/>
      <c r="AB1340" s="9" t="s">
        <v>4513</v>
      </c>
    </row>
    <row r="1341" spans="1:28" s="9" customFormat="1" x14ac:dyDescent="0.3">
      <c r="A1341" s="8">
        <v>1340</v>
      </c>
      <c r="B1341" s="9">
        <v>201501487</v>
      </c>
      <c r="C1341" s="9" t="s">
        <v>4546</v>
      </c>
      <c r="D1341" s="9" t="s">
        <v>4547</v>
      </c>
      <c r="E1341" s="9">
        <v>499</v>
      </c>
      <c r="F1341" s="9" t="s">
        <v>40</v>
      </c>
      <c r="G1341" s="6">
        <v>39664</v>
      </c>
      <c r="H1341" s="9" t="s">
        <v>3010</v>
      </c>
      <c r="I1341" s="9" t="s">
        <v>10</v>
      </c>
      <c r="J1341" s="19">
        <v>42598.664778784725</v>
      </c>
      <c r="K1341" s="19">
        <v>42598.664778784725</v>
      </c>
      <c r="L1341" s="43">
        <v>2101</v>
      </c>
      <c r="M1341" s="41"/>
      <c r="N1341" s="42" t="s">
        <v>4548</v>
      </c>
      <c r="O1341" s="1">
        <v>28</v>
      </c>
      <c r="P1341" s="1">
        <v>1</v>
      </c>
      <c r="Q1341" s="1">
        <v>21</v>
      </c>
      <c r="R1341" s="1"/>
      <c r="S1341" s="1"/>
      <c r="T1341" s="102">
        <v>28</v>
      </c>
      <c r="U1341" s="103">
        <v>1</v>
      </c>
      <c r="V1341" s="103">
        <v>21</v>
      </c>
      <c r="W1341" s="103"/>
      <c r="X1341" s="103"/>
      <c r="Y1341" s="6">
        <v>42598.661397141201</v>
      </c>
      <c r="Z1341" s="9" t="s">
        <v>4549</v>
      </c>
      <c r="AA1341" s="6"/>
      <c r="AB1341" s="9" t="s">
        <v>4518</v>
      </c>
    </row>
    <row r="1342" spans="1:28" s="9" customFormat="1" x14ac:dyDescent="0.3">
      <c r="A1342" s="8">
        <v>1341</v>
      </c>
      <c r="B1342" s="9">
        <v>201501504</v>
      </c>
      <c r="C1342" s="9" t="s">
        <v>3149</v>
      </c>
      <c r="D1342" s="9" t="s">
        <v>277</v>
      </c>
      <c r="E1342" s="9">
        <v>126</v>
      </c>
      <c r="F1342" s="9" t="s">
        <v>64</v>
      </c>
      <c r="G1342" s="6">
        <v>42161</v>
      </c>
      <c r="H1342" s="9" t="s">
        <v>3010</v>
      </c>
      <c r="I1342" s="9" t="s">
        <v>10</v>
      </c>
      <c r="J1342" s="19">
        <v>42377.809254976855</v>
      </c>
      <c r="K1342" s="19">
        <v>42377.809254976855</v>
      </c>
      <c r="L1342" s="40" t="s">
        <v>3781</v>
      </c>
      <c r="M1342" s="41"/>
      <c r="N1342" s="42"/>
      <c r="O1342" s="1"/>
      <c r="P1342" s="1"/>
      <c r="Q1342" s="1"/>
      <c r="R1342" s="1"/>
      <c r="S1342" s="1"/>
      <c r="T1342" s="102"/>
      <c r="U1342" s="103"/>
      <c r="V1342" s="103"/>
      <c r="W1342" s="103"/>
      <c r="X1342" s="103"/>
      <c r="Y1342" s="6">
        <v>42377.577080937503</v>
      </c>
      <c r="Z1342" s="9" t="s">
        <v>4550</v>
      </c>
      <c r="AA1342" s="6"/>
    </row>
    <row r="1343" spans="1:28" s="9" customFormat="1" x14ac:dyDescent="0.3">
      <c r="A1343" s="8">
        <v>1342</v>
      </c>
      <c r="B1343" s="9">
        <v>201501505</v>
      </c>
      <c r="C1343" s="9" t="s">
        <v>3149</v>
      </c>
      <c r="D1343" s="9" t="s">
        <v>4551</v>
      </c>
      <c r="E1343" s="9">
        <v>126</v>
      </c>
      <c r="F1343" s="9" t="s">
        <v>64</v>
      </c>
      <c r="G1343" s="6">
        <v>42161</v>
      </c>
      <c r="H1343" s="9" t="s">
        <v>3008</v>
      </c>
      <c r="I1343" s="9" t="s">
        <v>16</v>
      </c>
      <c r="J1343" s="19">
        <v>42666.514356793981</v>
      </c>
      <c r="K1343" s="19">
        <v>42666.514356793981</v>
      </c>
      <c r="L1343" s="43">
        <v>2185</v>
      </c>
      <c r="M1343" s="41"/>
      <c r="N1343" s="42" t="s">
        <v>525</v>
      </c>
      <c r="O1343" s="1">
        <v>23</v>
      </c>
      <c r="P1343" s="1"/>
      <c r="Q1343" s="1"/>
      <c r="R1343" s="1"/>
      <c r="S1343" s="1"/>
      <c r="T1343" s="102">
        <v>23</v>
      </c>
      <c r="U1343" s="103"/>
      <c r="V1343" s="103"/>
      <c r="W1343" s="103"/>
      <c r="X1343" s="103"/>
      <c r="Y1343" s="6">
        <v>42666.496687152779</v>
      </c>
      <c r="Z1343" s="9" t="s">
        <v>4553</v>
      </c>
      <c r="AA1343" s="6"/>
      <c r="AB1343" s="9" t="s">
        <v>4552</v>
      </c>
    </row>
    <row r="1344" spans="1:28" s="9" customFormat="1" x14ac:dyDescent="0.3">
      <c r="A1344" s="8">
        <v>1343</v>
      </c>
      <c r="B1344" s="9">
        <v>201501507</v>
      </c>
      <c r="C1344" s="9" t="s">
        <v>3386</v>
      </c>
      <c r="D1344" s="9" t="s">
        <v>67</v>
      </c>
      <c r="E1344" s="9">
        <v>598</v>
      </c>
      <c r="F1344" s="9" t="s">
        <v>8</v>
      </c>
      <c r="G1344" s="6">
        <v>42085</v>
      </c>
      <c r="H1344" s="9" t="s">
        <v>3008</v>
      </c>
      <c r="I1344" s="9" t="s">
        <v>16</v>
      </c>
      <c r="J1344" s="19">
        <v>42688.442731828705</v>
      </c>
      <c r="K1344" s="19">
        <v>42688.442731828705</v>
      </c>
      <c r="L1344" s="43">
        <v>2170</v>
      </c>
      <c r="M1344" s="41"/>
      <c r="N1344" s="42" t="s">
        <v>4554</v>
      </c>
      <c r="O1344" s="1">
        <v>38</v>
      </c>
      <c r="P1344" s="1"/>
      <c r="Q1344" s="1"/>
      <c r="R1344" s="1"/>
      <c r="S1344" s="1"/>
      <c r="T1344" s="102">
        <v>38</v>
      </c>
      <c r="U1344" s="103"/>
      <c r="V1344" s="103"/>
      <c r="W1344" s="103"/>
      <c r="X1344" s="103"/>
      <c r="Y1344" s="6">
        <v>42688.442731828705</v>
      </c>
      <c r="Z1344" s="9" t="s">
        <v>4555</v>
      </c>
      <c r="AA1344" s="6"/>
      <c r="AB1344" s="9" t="s">
        <v>4483</v>
      </c>
    </row>
    <row r="1345" spans="1:28" s="9" customFormat="1" x14ac:dyDescent="0.3">
      <c r="A1345" s="8">
        <v>1344</v>
      </c>
      <c r="B1345" s="9">
        <v>201501542</v>
      </c>
      <c r="C1345" s="9" t="s">
        <v>4556</v>
      </c>
      <c r="D1345" s="9" t="s">
        <v>280</v>
      </c>
      <c r="E1345" s="9">
        <v>536</v>
      </c>
      <c r="F1345" s="9" t="s">
        <v>1483</v>
      </c>
      <c r="G1345" s="6">
        <v>42151</v>
      </c>
      <c r="H1345" s="9" t="s">
        <v>3010</v>
      </c>
      <c r="I1345" s="9" t="s">
        <v>10</v>
      </c>
      <c r="J1345" s="19">
        <v>42393.610543518516</v>
      </c>
      <c r="K1345" s="19">
        <v>42393.610543518516</v>
      </c>
      <c r="L1345" s="40" t="s">
        <v>4448</v>
      </c>
      <c r="M1345" s="41"/>
      <c r="N1345" s="42"/>
      <c r="O1345" s="1"/>
      <c r="P1345" s="1"/>
      <c r="Q1345" s="1"/>
      <c r="R1345" s="1"/>
      <c r="S1345" s="1"/>
      <c r="T1345" s="102"/>
      <c r="U1345" s="103"/>
      <c r="V1345" s="103"/>
      <c r="W1345" s="103"/>
      <c r="X1345" s="103"/>
      <c r="Y1345" s="6">
        <v>42393.486182256944</v>
      </c>
      <c r="Z1345" s="9" t="s">
        <v>4557</v>
      </c>
      <c r="AA1345" s="6"/>
    </row>
    <row r="1346" spans="1:28" s="9" customFormat="1" x14ac:dyDescent="0.3">
      <c r="A1346" s="8">
        <v>1345</v>
      </c>
      <c r="B1346" s="9">
        <v>201501547</v>
      </c>
      <c r="C1346" s="9" t="s">
        <v>4558</v>
      </c>
      <c r="D1346" s="9" t="s">
        <v>1302</v>
      </c>
      <c r="E1346" s="9">
        <v>499</v>
      </c>
      <c r="F1346" s="9" t="s">
        <v>40</v>
      </c>
      <c r="G1346" s="6">
        <v>42041</v>
      </c>
      <c r="H1346" s="9" t="s">
        <v>3008</v>
      </c>
      <c r="I1346" s="9" t="s">
        <v>16</v>
      </c>
      <c r="J1346" s="19">
        <v>42462.968873344907</v>
      </c>
      <c r="K1346" s="19">
        <v>42462.968873344907</v>
      </c>
      <c r="L1346" s="43">
        <v>2043</v>
      </c>
      <c r="M1346" s="41"/>
      <c r="N1346" s="42" t="s">
        <v>4559</v>
      </c>
      <c r="O1346" s="1">
        <v>1</v>
      </c>
      <c r="P1346" s="1"/>
      <c r="Q1346" s="1"/>
      <c r="R1346" s="1"/>
      <c r="S1346" s="1"/>
      <c r="T1346" s="102">
        <v>1</v>
      </c>
      <c r="U1346" s="103"/>
      <c r="V1346" s="103"/>
      <c r="W1346" s="103"/>
      <c r="X1346" s="103"/>
      <c r="Y1346" s="6">
        <v>42462.968873344907</v>
      </c>
      <c r="Z1346" s="9" t="s">
        <v>4560</v>
      </c>
      <c r="AA1346" s="6"/>
      <c r="AB1346" s="9" t="s">
        <v>4528</v>
      </c>
    </row>
    <row r="1347" spans="1:28" s="9" customFormat="1" x14ac:dyDescent="0.3">
      <c r="A1347" s="8">
        <v>1346</v>
      </c>
      <c r="B1347" s="9">
        <v>201501580</v>
      </c>
      <c r="C1347" s="9" t="s">
        <v>4561</v>
      </c>
      <c r="D1347" s="9" t="s">
        <v>4562</v>
      </c>
      <c r="E1347" s="9">
        <v>599</v>
      </c>
      <c r="F1347" s="9" t="s">
        <v>40</v>
      </c>
      <c r="G1347" s="6">
        <v>42132</v>
      </c>
      <c r="H1347" s="9" t="s">
        <v>3008</v>
      </c>
      <c r="I1347" s="9" t="s">
        <v>16</v>
      </c>
      <c r="J1347" s="19">
        <v>42434.615543437503</v>
      </c>
      <c r="K1347" s="19">
        <v>42434.615543437503</v>
      </c>
      <c r="L1347" s="40" t="s">
        <v>4524</v>
      </c>
      <c r="M1347" s="41"/>
      <c r="N1347" s="42"/>
      <c r="O1347" s="1"/>
      <c r="P1347" s="1"/>
      <c r="Q1347" s="1"/>
      <c r="R1347" s="1"/>
      <c r="S1347" s="1"/>
      <c r="T1347" s="102"/>
      <c r="U1347" s="103"/>
      <c r="V1347" s="103"/>
      <c r="W1347" s="103"/>
      <c r="X1347" s="103"/>
      <c r="Y1347" s="6">
        <v>42434.536993668982</v>
      </c>
      <c r="Z1347" s="9" t="s">
        <v>4563</v>
      </c>
      <c r="AA1347" s="6"/>
    </row>
    <row r="1348" spans="1:28" s="9" customFormat="1" x14ac:dyDescent="0.3">
      <c r="A1348" s="8">
        <v>1347</v>
      </c>
      <c r="B1348" s="9">
        <v>201501583</v>
      </c>
      <c r="C1348" s="9" t="s">
        <v>4564</v>
      </c>
      <c r="D1348" s="9" t="s">
        <v>2688</v>
      </c>
      <c r="E1348" s="9">
        <v>119</v>
      </c>
      <c r="F1348" s="9" t="s">
        <v>2</v>
      </c>
      <c r="G1348" s="6">
        <v>41865</v>
      </c>
      <c r="H1348" s="9" t="s">
        <v>3008</v>
      </c>
      <c r="I1348" s="9" t="s">
        <v>16</v>
      </c>
      <c r="J1348" s="19">
        <v>42401.468073298609</v>
      </c>
      <c r="K1348" s="19">
        <v>42401.468073298609</v>
      </c>
      <c r="L1348" s="40" t="s">
        <v>4448</v>
      </c>
      <c r="M1348" s="41"/>
      <c r="N1348" s="42"/>
      <c r="O1348" s="1"/>
      <c r="P1348" s="1"/>
      <c r="Q1348" s="1"/>
      <c r="R1348" s="1"/>
      <c r="S1348" s="1"/>
      <c r="T1348" s="102"/>
      <c r="U1348" s="103"/>
      <c r="V1348" s="103"/>
      <c r="W1348" s="103"/>
      <c r="X1348" s="103"/>
      <c r="Y1348" s="6">
        <v>42401.463087766206</v>
      </c>
      <c r="Z1348" s="9" t="s">
        <v>4565</v>
      </c>
      <c r="AA1348" s="6"/>
    </row>
    <row r="1349" spans="1:28" s="9" customFormat="1" x14ac:dyDescent="0.3">
      <c r="A1349" s="8">
        <v>1348</v>
      </c>
      <c r="B1349" s="9">
        <v>201501589</v>
      </c>
      <c r="C1349" s="9" t="s">
        <v>4566</v>
      </c>
      <c r="D1349" s="9" t="s">
        <v>4567</v>
      </c>
      <c r="E1349" s="9">
        <v>312</v>
      </c>
      <c r="F1349" s="9" t="s">
        <v>1541</v>
      </c>
      <c r="G1349" s="6">
        <v>42158</v>
      </c>
      <c r="H1349" s="9" t="s">
        <v>3008</v>
      </c>
      <c r="I1349" s="9" t="s">
        <v>16</v>
      </c>
      <c r="J1349" s="19">
        <v>42396.48439135417</v>
      </c>
      <c r="K1349" s="19">
        <v>42396.48439135417</v>
      </c>
      <c r="L1349" s="43">
        <v>2114</v>
      </c>
      <c r="M1349" s="41"/>
      <c r="N1349" s="42" t="s">
        <v>4568</v>
      </c>
      <c r="O1349" s="1">
        <v>54</v>
      </c>
      <c r="P1349" s="1"/>
      <c r="Q1349" s="1"/>
      <c r="R1349" s="1"/>
      <c r="S1349" s="1"/>
      <c r="T1349" s="102">
        <v>54</v>
      </c>
      <c r="U1349" s="103"/>
      <c r="V1349" s="103"/>
      <c r="W1349" s="103"/>
      <c r="X1349" s="103"/>
      <c r="Y1349" s="6">
        <v>42396.464497222223</v>
      </c>
      <c r="Z1349" s="9" t="s">
        <v>4569</v>
      </c>
      <c r="AA1349" s="6"/>
      <c r="AB1349" s="9" t="s">
        <v>4518</v>
      </c>
    </row>
    <row r="1350" spans="1:28" s="9" customFormat="1" x14ac:dyDescent="0.3">
      <c r="A1350" s="8">
        <v>1349</v>
      </c>
      <c r="B1350" s="9">
        <v>201501590</v>
      </c>
      <c r="C1350" s="9" t="s">
        <v>4570</v>
      </c>
      <c r="D1350" s="9" t="s">
        <v>1482</v>
      </c>
      <c r="E1350" s="9">
        <v>90</v>
      </c>
      <c r="F1350" s="9" t="s">
        <v>89</v>
      </c>
      <c r="G1350" s="6">
        <v>42110</v>
      </c>
      <c r="H1350" s="9" t="s">
        <v>3016</v>
      </c>
      <c r="I1350" s="9" t="s">
        <v>53</v>
      </c>
      <c r="J1350" s="19">
        <v>42533.642112303241</v>
      </c>
      <c r="K1350" s="19">
        <v>42533.642112303241</v>
      </c>
      <c r="L1350" s="43">
        <v>2195</v>
      </c>
      <c r="M1350" s="41"/>
      <c r="N1350" s="42" t="s">
        <v>4572</v>
      </c>
      <c r="O1350" s="1">
        <v>29</v>
      </c>
      <c r="P1350" s="1"/>
      <c r="Q1350" s="1"/>
      <c r="R1350" s="1"/>
      <c r="S1350" s="1"/>
      <c r="T1350" s="102">
        <v>29</v>
      </c>
      <c r="U1350" s="103"/>
      <c r="V1350" s="103"/>
      <c r="W1350" s="103"/>
      <c r="X1350" s="103"/>
      <c r="Y1350" s="6">
        <v>42533.725595138887</v>
      </c>
      <c r="Z1350" s="9" t="s">
        <v>4573</v>
      </c>
      <c r="AA1350" s="6"/>
      <c r="AB1350" s="9" t="s">
        <v>4571</v>
      </c>
    </row>
    <row r="1351" spans="1:28" s="9" customFormat="1" x14ac:dyDescent="0.3">
      <c r="A1351" s="8">
        <v>1350</v>
      </c>
      <c r="B1351" s="9">
        <v>201501603</v>
      </c>
      <c r="C1351" s="9" t="s">
        <v>4574</v>
      </c>
      <c r="D1351" s="9" t="s">
        <v>4575</v>
      </c>
      <c r="E1351" s="9">
        <v>130</v>
      </c>
      <c r="F1351" s="9" t="s">
        <v>36</v>
      </c>
      <c r="G1351" s="6">
        <v>38581</v>
      </c>
      <c r="H1351" s="9" t="s">
        <v>3016</v>
      </c>
      <c r="I1351" s="9" t="s">
        <v>53</v>
      </c>
      <c r="J1351" s="19">
        <v>42606.66128133102</v>
      </c>
      <c r="K1351" s="19">
        <v>42606.66128133102</v>
      </c>
      <c r="L1351" s="43">
        <v>2170</v>
      </c>
      <c r="M1351" s="41"/>
      <c r="N1351" s="42" t="s">
        <v>4577</v>
      </c>
      <c r="O1351" s="1">
        <v>21</v>
      </c>
      <c r="P1351" s="1"/>
      <c r="Q1351" s="1"/>
      <c r="R1351" s="1"/>
      <c r="S1351" s="1"/>
      <c r="T1351" s="102">
        <v>21</v>
      </c>
      <c r="U1351" s="103"/>
      <c r="V1351" s="103"/>
      <c r="W1351" s="103"/>
      <c r="X1351" s="103"/>
      <c r="Y1351" s="6">
        <v>42606.532538194442</v>
      </c>
      <c r="Z1351" s="9" t="s">
        <v>4578</v>
      </c>
      <c r="AA1351" s="6"/>
      <c r="AB1351" s="9" t="s">
        <v>4576</v>
      </c>
    </row>
    <row r="1352" spans="1:28" s="9" customFormat="1" x14ac:dyDescent="0.3">
      <c r="A1352" s="8">
        <v>1351</v>
      </c>
      <c r="B1352" s="9">
        <v>201501606</v>
      </c>
      <c r="C1352" s="9" t="s">
        <v>4579</v>
      </c>
      <c r="D1352" s="9" t="s">
        <v>514</v>
      </c>
      <c r="E1352" s="9">
        <v>201</v>
      </c>
      <c r="F1352" s="9" t="s">
        <v>20</v>
      </c>
      <c r="G1352" s="6">
        <v>42111</v>
      </c>
      <c r="H1352" s="9" t="s">
        <v>3010</v>
      </c>
      <c r="I1352" s="9" t="s">
        <v>10</v>
      </c>
      <c r="J1352" s="19">
        <v>42427.585887928239</v>
      </c>
      <c r="K1352" s="19">
        <v>42427.585887928239</v>
      </c>
      <c r="L1352" s="40" t="s">
        <v>3781</v>
      </c>
      <c r="M1352" s="41"/>
      <c r="N1352" s="42"/>
      <c r="O1352" s="1"/>
      <c r="P1352" s="1"/>
      <c r="Q1352" s="1"/>
      <c r="R1352" s="1"/>
      <c r="S1352" s="1"/>
      <c r="T1352" s="102"/>
      <c r="U1352" s="103"/>
      <c r="V1352" s="103"/>
      <c r="W1352" s="103"/>
      <c r="X1352" s="103"/>
      <c r="Y1352" s="6">
        <v>42427.929094097221</v>
      </c>
      <c r="Z1352" s="9" t="s">
        <v>4580</v>
      </c>
      <c r="AA1352" s="6"/>
    </row>
    <row r="1353" spans="1:28" s="9" customFormat="1" x14ac:dyDescent="0.3">
      <c r="A1353" s="8">
        <v>1352</v>
      </c>
      <c r="B1353" s="9">
        <v>201501611</v>
      </c>
      <c r="C1353" s="9" t="s">
        <v>4581</v>
      </c>
      <c r="D1353" s="9" t="s">
        <v>27</v>
      </c>
      <c r="E1353" s="9">
        <v>130</v>
      </c>
      <c r="F1353" s="9" t="s">
        <v>36</v>
      </c>
      <c r="G1353" s="6">
        <v>38036</v>
      </c>
      <c r="H1353" s="9" t="s">
        <v>3010</v>
      </c>
      <c r="I1353" s="9" t="s">
        <v>10</v>
      </c>
      <c r="J1353" s="19">
        <v>42370.629248923608</v>
      </c>
      <c r="K1353" s="19">
        <v>42370.629248923608</v>
      </c>
      <c r="L1353" s="43">
        <v>2043</v>
      </c>
      <c r="M1353" s="41"/>
      <c r="N1353" s="42" t="s">
        <v>529</v>
      </c>
      <c r="O1353" s="1">
        <v>21</v>
      </c>
      <c r="P1353" s="1"/>
      <c r="Q1353" s="1"/>
      <c r="R1353" s="1"/>
      <c r="S1353" s="1"/>
      <c r="T1353" s="102">
        <v>21</v>
      </c>
      <c r="U1353" s="103"/>
      <c r="V1353" s="103"/>
      <c r="W1353" s="103"/>
      <c r="X1353" s="103"/>
      <c r="Y1353" s="6">
        <v>42370.492354201386</v>
      </c>
      <c r="Z1353" s="9" t="s">
        <v>4582</v>
      </c>
      <c r="AA1353" s="6"/>
      <c r="AB1353" s="9" t="s">
        <v>4528</v>
      </c>
    </row>
    <row r="1354" spans="1:28" s="9" customFormat="1" x14ac:dyDescent="0.3">
      <c r="A1354" s="8">
        <v>1353</v>
      </c>
      <c r="B1354" s="9">
        <v>201501642</v>
      </c>
      <c r="C1354" s="9" t="s">
        <v>4583</v>
      </c>
      <c r="D1354" s="9" t="s">
        <v>4584</v>
      </c>
      <c r="E1354" s="9">
        <v>499</v>
      </c>
      <c r="F1354" s="9" t="s">
        <v>40</v>
      </c>
      <c r="G1354" s="6">
        <v>39072</v>
      </c>
      <c r="H1354" s="9" t="s">
        <v>3005</v>
      </c>
      <c r="I1354" s="9" t="s">
        <v>4</v>
      </c>
      <c r="J1354" s="19">
        <v>42653.695938194447</v>
      </c>
      <c r="K1354" s="19">
        <v>42653.695938194447</v>
      </c>
      <c r="L1354" s="43">
        <v>2082</v>
      </c>
      <c r="M1354" s="41"/>
      <c r="N1354" s="42" t="s">
        <v>4542</v>
      </c>
      <c r="O1354" s="1">
        <v>21</v>
      </c>
      <c r="P1354" s="1">
        <v>1</v>
      </c>
      <c r="Q1354" s="1">
        <v>2</v>
      </c>
      <c r="R1354" s="1"/>
      <c r="S1354" s="1"/>
      <c r="T1354" s="102">
        <v>21</v>
      </c>
      <c r="U1354" s="103">
        <v>1</v>
      </c>
      <c r="V1354" s="103">
        <v>2</v>
      </c>
      <c r="W1354" s="103"/>
      <c r="X1354" s="103"/>
      <c r="Y1354" s="6">
        <v>42653.532260266205</v>
      </c>
      <c r="Z1354" s="9" t="s">
        <v>4586</v>
      </c>
      <c r="AA1354" s="6"/>
      <c r="AB1354" s="9" t="s">
        <v>4585</v>
      </c>
    </row>
    <row r="1355" spans="1:28" s="9" customFormat="1" x14ac:dyDescent="0.3">
      <c r="A1355" s="8">
        <v>1354</v>
      </c>
      <c r="B1355" s="9">
        <v>201501649</v>
      </c>
      <c r="C1355" s="9" t="s">
        <v>4587</v>
      </c>
      <c r="D1355" s="9" t="s">
        <v>4588</v>
      </c>
      <c r="E1355" s="9">
        <v>598</v>
      </c>
      <c r="F1355" s="9" t="s">
        <v>8</v>
      </c>
      <c r="G1355" s="6">
        <v>42147</v>
      </c>
      <c r="H1355" s="9" t="s">
        <v>3008</v>
      </c>
      <c r="I1355" s="9" t="s">
        <v>16</v>
      </c>
      <c r="J1355" s="19">
        <v>42374.467979085646</v>
      </c>
      <c r="K1355" s="19">
        <v>42374.467979085646</v>
      </c>
      <c r="L1355" s="40" t="s">
        <v>4448</v>
      </c>
      <c r="M1355" s="41"/>
      <c r="N1355" s="42"/>
      <c r="O1355" s="1"/>
      <c r="P1355" s="1"/>
      <c r="Q1355" s="1"/>
      <c r="R1355" s="1"/>
      <c r="S1355" s="1"/>
      <c r="T1355" s="102"/>
      <c r="U1355" s="103"/>
      <c r="V1355" s="103"/>
      <c r="W1355" s="103"/>
      <c r="X1355" s="103"/>
      <c r="Y1355" s="6">
        <v>42374.452787465278</v>
      </c>
      <c r="Z1355" s="9" t="s">
        <v>4589</v>
      </c>
      <c r="AA1355" s="6"/>
    </row>
    <row r="1356" spans="1:28" s="9" customFormat="1" x14ac:dyDescent="0.3">
      <c r="A1356" s="8">
        <v>1355</v>
      </c>
      <c r="B1356" s="9">
        <v>201501660</v>
      </c>
      <c r="C1356" s="9" t="s">
        <v>1002</v>
      </c>
      <c r="D1356" s="9" t="s">
        <v>4590</v>
      </c>
      <c r="E1356" s="9">
        <v>127</v>
      </c>
      <c r="F1356" s="9" t="s">
        <v>47</v>
      </c>
      <c r="G1356" s="6">
        <v>37915</v>
      </c>
      <c r="H1356" s="9" t="s">
        <v>3010</v>
      </c>
      <c r="I1356" s="9" t="s">
        <v>10</v>
      </c>
      <c r="J1356" s="19">
        <v>42481.655369479166</v>
      </c>
      <c r="K1356" s="19">
        <v>42481.655369479166</v>
      </c>
      <c r="L1356" s="43">
        <v>2001</v>
      </c>
      <c r="M1356" s="41"/>
      <c r="N1356" s="42" t="s">
        <v>1609</v>
      </c>
      <c r="O1356" s="1">
        <v>14</v>
      </c>
      <c r="P1356" s="1"/>
      <c r="Q1356" s="1"/>
      <c r="R1356" s="1"/>
      <c r="S1356" s="1"/>
      <c r="T1356" s="102">
        <v>14</v>
      </c>
      <c r="U1356" s="103"/>
      <c r="V1356" s="103"/>
      <c r="W1356" s="103"/>
      <c r="X1356" s="103"/>
      <c r="Y1356" s="6">
        <v>42481.655369479166</v>
      </c>
      <c r="Z1356" s="9" t="s">
        <v>4591</v>
      </c>
      <c r="AA1356" s="6"/>
      <c r="AB1356" s="9" t="s">
        <v>4513</v>
      </c>
    </row>
    <row r="1357" spans="1:28" s="9" customFormat="1" x14ac:dyDescent="0.3">
      <c r="A1357" s="8">
        <v>1356</v>
      </c>
      <c r="B1357" s="9">
        <v>201501663</v>
      </c>
      <c r="C1357" s="9" t="s">
        <v>4592</v>
      </c>
      <c r="D1357" s="9" t="s">
        <v>419</v>
      </c>
      <c r="E1357" s="9">
        <v>500</v>
      </c>
      <c r="F1357" s="9" t="s">
        <v>32</v>
      </c>
      <c r="G1357" s="6">
        <v>40414</v>
      </c>
      <c r="H1357" s="9" t="s">
        <v>3010</v>
      </c>
      <c r="I1357" s="9" t="s">
        <v>10</v>
      </c>
      <c r="J1357" s="19">
        <v>42429.647446030096</v>
      </c>
      <c r="K1357" s="19">
        <v>42429.647446030096</v>
      </c>
      <c r="L1357" s="40" t="s">
        <v>4593</v>
      </c>
      <c r="M1357" s="41"/>
      <c r="N1357" s="42"/>
      <c r="O1357" s="1"/>
      <c r="P1357" s="1"/>
      <c r="Q1357" s="1"/>
      <c r="R1357" s="1"/>
      <c r="S1357" s="1"/>
      <c r="T1357" s="102"/>
      <c r="U1357" s="103"/>
      <c r="V1357" s="103"/>
      <c r="W1357" s="103"/>
      <c r="X1357" s="103"/>
      <c r="Y1357" s="6">
        <v>42429.629666550929</v>
      </c>
      <c r="Z1357" s="9" t="s">
        <v>4594</v>
      </c>
      <c r="AA1357" s="6"/>
    </row>
    <row r="1358" spans="1:28" s="9" customFormat="1" x14ac:dyDescent="0.3">
      <c r="A1358" s="8">
        <v>1357</v>
      </c>
      <c r="B1358" s="9">
        <v>201501664</v>
      </c>
      <c r="C1358" s="9" t="s">
        <v>4595</v>
      </c>
      <c r="D1358" s="9" t="s">
        <v>3394</v>
      </c>
      <c r="E1358" s="9">
        <v>508</v>
      </c>
      <c r="F1358" s="9" t="s">
        <v>166</v>
      </c>
      <c r="G1358" s="6">
        <v>42179</v>
      </c>
      <c r="H1358" s="9" t="s">
        <v>3005</v>
      </c>
      <c r="I1358" s="9" t="s">
        <v>4</v>
      </c>
      <c r="J1358" s="19">
        <v>42378.655118981478</v>
      </c>
      <c r="K1358" s="19">
        <v>42378.655118981478</v>
      </c>
      <c r="L1358" s="43">
        <v>2087</v>
      </c>
      <c r="M1358" s="41"/>
      <c r="N1358" s="42" t="s">
        <v>4596</v>
      </c>
      <c r="O1358" s="1">
        <v>21</v>
      </c>
      <c r="P1358" s="1"/>
      <c r="Q1358" s="1"/>
      <c r="R1358" s="1"/>
      <c r="S1358" s="1"/>
      <c r="T1358" s="102">
        <v>21</v>
      </c>
      <c r="U1358" s="103"/>
      <c r="V1358" s="103"/>
      <c r="W1358" s="103"/>
      <c r="X1358" s="103"/>
      <c r="Y1358" s="6">
        <v>42378.652355289349</v>
      </c>
      <c r="Z1358" s="9" t="s">
        <v>4597</v>
      </c>
      <c r="AA1358" s="6"/>
      <c r="AB1358" s="9" t="s">
        <v>4453</v>
      </c>
    </row>
    <row r="1359" spans="1:28" s="9" customFormat="1" x14ac:dyDescent="0.3">
      <c r="A1359" s="8">
        <v>1358</v>
      </c>
      <c r="B1359" s="9">
        <v>201501670</v>
      </c>
      <c r="C1359" s="9" t="s">
        <v>4598</v>
      </c>
      <c r="D1359" s="9" t="s">
        <v>1894</v>
      </c>
      <c r="E1359" s="9" t="s">
        <v>51</v>
      </c>
      <c r="F1359" s="9" t="s">
        <v>51</v>
      </c>
      <c r="G1359" s="6">
        <v>37362</v>
      </c>
      <c r="H1359" s="9" t="s">
        <v>3005</v>
      </c>
      <c r="I1359" s="9" t="s">
        <v>4</v>
      </c>
      <c r="J1359" s="19">
        <v>42437.598006793982</v>
      </c>
      <c r="K1359" s="19">
        <v>42437.598006793982</v>
      </c>
      <c r="L1359" s="43">
        <v>2082</v>
      </c>
      <c r="M1359" s="41"/>
      <c r="N1359" s="42" t="s">
        <v>4529</v>
      </c>
      <c r="O1359" s="1">
        <v>21</v>
      </c>
      <c r="P1359" s="1">
        <v>1</v>
      </c>
      <c r="Q1359" s="1">
        <v>2</v>
      </c>
      <c r="R1359" s="1"/>
      <c r="S1359" s="1"/>
      <c r="T1359" s="102">
        <v>21</v>
      </c>
      <c r="U1359" s="103">
        <v>1</v>
      </c>
      <c r="V1359" s="103">
        <v>2</v>
      </c>
      <c r="W1359" s="103"/>
      <c r="X1359" s="103"/>
      <c r="Y1359" s="6">
        <v>42437.555657523146</v>
      </c>
      <c r="Z1359" s="9" t="s">
        <v>4599</v>
      </c>
      <c r="AA1359" s="6"/>
      <c r="AB1359" s="9" t="s">
        <v>4585</v>
      </c>
    </row>
    <row r="1360" spans="1:28" s="9" customFormat="1" x14ac:dyDescent="0.3">
      <c r="A1360" s="8">
        <v>1359</v>
      </c>
      <c r="B1360" s="9">
        <v>201501678</v>
      </c>
      <c r="C1360" s="9" t="s">
        <v>4600</v>
      </c>
      <c r="D1360" s="9" t="s">
        <v>4601</v>
      </c>
      <c r="E1360" s="9">
        <v>128</v>
      </c>
      <c r="F1360" s="9" t="s">
        <v>242</v>
      </c>
      <c r="G1360" s="6">
        <v>41980</v>
      </c>
      <c r="H1360" s="9" t="s">
        <v>3008</v>
      </c>
      <c r="I1360" s="9" t="s">
        <v>16</v>
      </c>
      <c r="J1360" s="19">
        <v>42508.594715011575</v>
      </c>
      <c r="K1360" s="19">
        <v>42508.594715011575</v>
      </c>
      <c r="L1360" s="43">
        <v>2255</v>
      </c>
      <c r="M1360" s="41"/>
      <c r="N1360" s="42" t="s">
        <v>4602</v>
      </c>
      <c r="O1360" s="1">
        <v>2503</v>
      </c>
      <c r="P1360" s="1">
        <v>28</v>
      </c>
      <c r="Q1360" s="1"/>
      <c r="R1360" s="1"/>
      <c r="S1360" s="1"/>
      <c r="T1360" s="111">
        <v>25</v>
      </c>
      <c r="U1360" s="103">
        <v>28</v>
      </c>
      <c r="V1360" s="103"/>
      <c r="W1360" s="103"/>
      <c r="X1360" s="103"/>
      <c r="Y1360" s="6">
        <v>42508.088452465279</v>
      </c>
      <c r="Z1360" s="9" t="s">
        <v>4603</v>
      </c>
      <c r="AA1360" s="6"/>
      <c r="AB1360" s="9" t="s">
        <v>4478</v>
      </c>
    </row>
    <row r="1361" spans="1:28" s="9" customFormat="1" x14ac:dyDescent="0.3">
      <c r="A1361" s="8">
        <v>1360</v>
      </c>
      <c r="B1361" s="9">
        <v>201501698</v>
      </c>
      <c r="C1361" s="9" t="s">
        <v>4604</v>
      </c>
      <c r="D1361" s="9" t="s">
        <v>3044</v>
      </c>
      <c r="E1361" s="9">
        <v>130</v>
      </c>
      <c r="F1361" s="9" t="s">
        <v>36</v>
      </c>
      <c r="G1361" s="6">
        <v>40785</v>
      </c>
      <c r="H1361" s="9" t="s">
        <v>3016</v>
      </c>
      <c r="I1361" s="9" t="s">
        <v>53</v>
      </c>
      <c r="J1361" s="19">
        <v>42576.446074652777</v>
      </c>
      <c r="K1361" s="19">
        <v>42576.446074652777</v>
      </c>
      <c r="L1361" s="43">
        <v>2221</v>
      </c>
      <c r="M1361" s="41"/>
      <c r="N1361" s="42" t="s">
        <v>4606</v>
      </c>
      <c r="O1361" s="1">
        <v>22115</v>
      </c>
      <c r="P1361" s="1"/>
      <c r="Q1361" s="1"/>
      <c r="R1361" s="1"/>
      <c r="S1361" s="1"/>
      <c r="T1361" s="111">
        <v>221</v>
      </c>
      <c r="U1361" s="103"/>
      <c r="V1361" s="103"/>
      <c r="W1361" s="103"/>
      <c r="X1361" s="103"/>
      <c r="Y1361" s="6">
        <v>42576.446074652777</v>
      </c>
      <c r="Z1361" s="9" t="s">
        <v>4607</v>
      </c>
      <c r="AA1361" s="6"/>
      <c r="AB1361" s="9" t="s">
        <v>4605</v>
      </c>
    </row>
    <row r="1362" spans="1:28" s="9" customFormat="1" x14ac:dyDescent="0.3">
      <c r="A1362" s="8">
        <v>1361</v>
      </c>
      <c r="B1362" s="9">
        <v>201501700</v>
      </c>
      <c r="C1362" s="9" t="s">
        <v>4608</v>
      </c>
      <c r="D1362" s="9" t="s">
        <v>511</v>
      </c>
      <c r="E1362" s="9">
        <v>598</v>
      </c>
      <c r="F1362" s="9" t="s">
        <v>8</v>
      </c>
      <c r="G1362" s="6">
        <v>42185</v>
      </c>
      <c r="H1362" s="9" t="s">
        <v>3008</v>
      </c>
      <c r="I1362" s="9" t="s">
        <v>16</v>
      </c>
      <c r="J1362" s="19">
        <v>42371.632580555553</v>
      </c>
      <c r="K1362" s="19">
        <v>42371.632580555553</v>
      </c>
      <c r="L1362" s="40" t="s">
        <v>4448</v>
      </c>
      <c r="M1362" s="41"/>
      <c r="N1362" s="42"/>
      <c r="O1362" s="1"/>
      <c r="P1362" s="1"/>
      <c r="Q1362" s="1"/>
      <c r="R1362" s="1"/>
      <c r="S1362" s="1"/>
      <c r="T1362" s="102"/>
      <c r="U1362" s="103"/>
      <c r="V1362" s="103"/>
      <c r="W1362" s="103"/>
      <c r="X1362" s="103"/>
      <c r="Y1362" s="6">
        <v>42371.605898379632</v>
      </c>
      <c r="Z1362" s="9" t="s">
        <v>4609</v>
      </c>
      <c r="AA1362" s="6"/>
    </row>
    <row r="1363" spans="1:28" s="9" customFormat="1" x14ac:dyDescent="0.3">
      <c r="A1363" s="8">
        <v>1362</v>
      </c>
      <c r="B1363" s="9">
        <v>201501715</v>
      </c>
      <c r="C1363" s="9" t="s">
        <v>4610</v>
      </c>
      <c r="D1363" s="9" t="s">
        <v>4611</v>
      </c>
      <c r="E1363" s="9">
        <v>598</v>
      </c>
      <c r="F1363" s="9" t="s">
        <v>8</v>
      </c>
      <c r="G1363" s="6">
        <v>38959</v>
      </c>
      <c r="H1363" s="9" t="s">
        <v>3010</v>
      </c>
      <c r="I1363" s="9" t="s">
        <v>10</v>
      </c>
      <c r="J1363" s="19">
        <v>42528.494909525463</v>
      </c>
      <c r="K1363" s="19">
        <v>42528.494909525463</v>
      </c>
      <c r="L1363" s="43">
        <v>2181</v>
      </c>
      <c r="M1363" s="41"/>
      <c r="N1363" s="42" t="s">
        <v>4612</v>
      </c>
      <c r="O1363" s="1">
        <v>28</v>
      </c>
      <c r="P1363" s="1">
        <v>23</v>
      </c>
      <c r="Q1363" s="1"/>
      <c r="R1363" s="1"/>
      <c r="S1363" s="1"/>
      <c r="T1363" s="102">
        <v>28</v>
      </c>
      <c r="U1363" s="103">
        <v>23</v>
      </c>
      <c r="V1363" s="103"/>
      <c r="W1363" s="103"/>
      <c r="X1363" s="103"/>
      <c r="Y1363" s="6">
        <v>42528.494909525463</v>
      </c>
      <c r="Z1363" s="9" t="s">
        <v>4613</v>
      </c>
      <c r="AA1363" s="6"/>
      <c r="AB1363" s="9" t="s">
        <v>4552</v>
      </c>
    </row>
    <row r="1364" spans="1:28" s="9" customFormat="1" x14ac:dyDescent="0.3">
      <c r="A1364" s="8">
        <v>1363</v>
      </c>
      <c r="B1364" s="9">
        <v>201501735</v>
      </c>
      <c r="C1364" s="9" t="s">
        <v>4614</v>
      </c>
      <c r="D1364" s="9" t="s">
        <v>1378</v>
      </c>
      <c r="E1364" s="9">
        <v>499</v>
      </c>
      <c r="F1364" s="9" t="s">
        <v>40</v>
      </c>
      <c r="G1364" s="6">
        <v>42077</v>
      </c>
      <c r="H1364" s="9" t="s">
        <v>3016</v>
      </c>
      <c r="I1364" s="9" t="s">
        <v>53</v>
      </c>
      <c r="J1364" s="19">
        <v>42456.709143055552</v>
      </c>
      <c r="K1364" s="19">
        <v>42456.709143055552</v>
      </c>
      <c r="L1364" s="43">
        <v>2001</v>
      </c>
      <c r="M1364" s="41"/>
      <c r="N1364" s="42" t="s">
        <v>1609</v>
      </c>
      <c r="O1364" s="1">
        <v>14</v>
      </c>
      <c r="P1364" s="1"/>
      <c r="Q1364" s="1"/>
      <c r="R1364" s="1"/>
      <c r="S1364" s="1"/>
      <c r="T1364" s="102">
        <v>14</v>
      </c>
      <c r="U1364" s="103"/>
      <c r="V1364" s="103"/>
      <c r="W1364" s="103"/>
      <c r="X1364" s="103"/>
      <c r="Y1364" s="6">
        <v>42456.709143055552</v>
      </c>
      <c r="Z1364" s="9" t="s">
        <v>4615</v>
      </c>
      <c r="AA1364" s="6"/>
      <c r="AB1364" s="9" t="s">
        <v>4513</v>
      </c>
    </row>
    <row r="1365" spans="1:28" s="9" customFormat="1" x14ac:dyDescent="0.3">
      <c r="A1365" s="8">
        <v>1364</v>
      </c>
      <c r="B1365" s="9">
        <v>201501741</v>
      </c>
      <c r="C1365" s="9" t="s">
        <v>2708</v>
      </c>
      <c r="D1365" s="9" t="s">
        <v>60</v>
      </c>
      <c r="E1365" s="9">
        <v>304</v>
      </c>
      <c r="F1365" s="9" t="s">
        <v>126</v>
      </c>
      <c r="G1365" s="6">
        <v>42159</v>
      </c>
      <c r="H1365" s="9" t="s">
        <v>3016</v>
      </c>
      <c r="I1365" s="9" t="s">
        <v>53</v>
      </c>
      <c r="J1365" s="19">
        <v>42626.477093055553</v>
      </c>
      <c r="K1365" s="19">
        <v>42626.477093055553</v>
      </c>
      <c r="L1365" s="43">
        <v>2185</v>
      </c>
      <c r="M1365" s="41"/>
      <c r="N1365" s="42" t="s">
        <v>1468</v>
      </c>
      <c r="O1365" s="1">
        <v>23</v>
      </c>
      <c r="P1365" s="1"/>
      <c r="Q1365" s="1"/>
      <c r="R1365" s="1"/>
      <c r="S1365" s="1"/>
      <c r="T1365" s="102">
        <v>23</v>
      </c>
      <c r="U1365" s="103"/>
      <c r="V1365" s="103"/>
      <c r="W1365" s="103"/>
      <c r="X1365" s="103"/>
      <c r="Y1365" s="6">
        <v>42626.477093055553</v>
      </c>
      <c r="Z1365" s="9" t="s">
        <v>4616</v>
      </c>
      <c r="AA1365" s="6"/>
      <c r="AB1365" s="9" t="s">
        <v>4552</v>
      </c>
    </row>
    <row r="1366" spans="1:28" s="9" customFormat="1" x14ac:dyDescent="0.3">
      <c r="A1366" s="8">
        <v>1365</v>
      </c>
      <c r="B1366" s="9">
        <v>201501783</v>
      </c>
      <c r="C1366" s="9" t="s">
        <v>4617</v>
      </c>
      <c r="D1366" s="9" t="s">
        <v>4618</v>
      </c>
      <c r="E1366" s="9">
        <v>598</v>
      </c>
      <c r="F1366" s="9" t="s">
        <v>8</v>
      </c>
      <c r="G1366" s="6">
        <v>42134</v>
      </c>
      <c r="H1366" s="9" t="s">
        <v>3008</v>
      </c>
      <c r="I1366" s="9" t="s">
        <v>16</v>
      </c>
      <c r="J1366" s="19">
        <v>42390.582132754629</v>
      </c>
      <c r="K1366" s="19">
        <v>42390.582132754629</v>
      </c>
      <c r="L1366" s="40" t="s">
        <v>4448</v>
      </c>
      <c r="M1366" s="41"/>
      <c r="N1366" s="42"/>
      <c r="O1366" s="1"/>
      <c r="P1366" s="1"/>
      <c r="Q1366" s="1"/>
      <c r="R1366" s="1"/>
      <c r="S1366" s="1"/>
      <c r="T1366" s="102"/>
      <c r="U1366" s="103"/>
      <c r="V1366" s="103"/>
      <c r="W1366" s="103"/>
      <c r="X1366" s="103"/>
      <c r="Y1366" s="6">
        <v>42390.582132754629</v>
      </c>
      <c r="Z1366" s="9" t="s">
        <v>4619</v>
      </c>
      <c r="AA1366" s="6"/>
    </row>
    <row r="1367" spans="1:28" s="9" customFormat="1" x14ac:dyDescent="0.3">
      <c r="A1367" s="8">
        <v>1366</v>
      </c>
      <c r="B1367" s="9">
        <v>201501799</v>
      </c>
      <c r="C1367" s="9" t="s">
        <v>4620</v>
      </c>
      <c r="D1367" s="9" t="s">
        <v>683</v>
      </c>
      <c r="E1367" s="9">
        <v>499</v>
      </c>
      <c r="F1367" s="9" t="s">
        <v>40</v>
      </c>
      <c r="G1367" s="6">
        <v>37257</v>
      </c>
      <c r="H1367" s="9" t="s">
        <v>3008</v>
      </c>
      <c r="I1367" s="9" t="s">
        <v>16</v>
      </c>
      <c r="J1367" s="19">
        <v>42552.43270459491</v>
      </c>
      <c r="K1367" s="19">
        <v>42552.43270459491</v>
      </c>
      <c r="L1367" s="43">
        <v>2001</v>
      </c>
      <c r="M1367" s="41"/>
      <c r="N1367" s="42" t="s">
        <v>1609</v>
      </c>
      <c r="O1367" s="1">
        <v>14</v>
      </c>
      <c r="P1367" s="1"/>
      <c r="Q1367" s="1"/>
      <c r="R1367" s="1"/>
      <c r="S1367" s="1"/>
      <c r="T1367" s="102">
        <v>14</v>
      </c>
      <c r="U1367" s="103"/>
      <c r="V1367" s="103"/>
      <c r="W1367" s="103"/>
      <c r="X1367" s="103"/>
      <c r="Y1367" s="6">
        <v>42552.43270459491</v>
      </c>
      <c r="Z1367" s="9" t="s">
        <v>4621</v>
      </c>
      <c r="AA1367" s="6"/>
      <c r="AB1367" s="9" t="s">
        <v>4513</v>
      </c>
    </row>
    <row r="1368" spans="1:28" s="9" customFormat="1" x14ac:dyDescent="0.3">
      <c r="A1368" s="8">
        <v>1367</v>
      </c>
      <c r="B1368" s="9">
        <v>201501819</v>
      </c>
      <c r="C1368" s="9" t="s">
        <v>1508</v>
      </c>
      <c r="D1368" s="9" t="s">
        <v>4622</v>
      </c>
      <c r="E1368" s="9">
        <v>598</v>
      </c>
      <c r="F1368" s="9" t="s">
        <v>8</v>
      </c>
      <c r="G1368" s="6">
        <v>42138</v>
      </c>
      <c r="H1368" s="9" t="s">
        <v>3010</v>
      </c>
      <c r="I1368" s="9" t="s">
        <v>10</v>
      </c>
      <c r="J1368" s="19">
        <v>42516.493171793983</v>
      </c>
      <c r="K1368" s="19">
        <v>42516.493171793983</v>
      </c>
      <c r="L1368" s="40" t="s">
        <v>4448</v>
      </c>
      <c r="M1368" s="41"/>
      <c r="N1368" s="42"/>
      <c r="O1368" s="1"/>
      <c r="P1368" s="1"/>
      <c r="Q1368" s="1"/>
      <c r="R1368" s="1"/>
      <c r="S1368" s="1"/>
      <c r="T1368" s="102"/>
      <c r="U1368" s="103"/>
      <c r="V1368" s="103"/>
      <c r="W1368" s="103"/>
      <c r="X1368" s="103"/>
      <c r="Y1368" s="6">
        <v>42516.493171793983</v>
      </c>
      <c r="Z1368" s="9" t="s">
        <v>4623</v>
      </c>
      <c r="AA1368" s="6"/>
    </row>
    <row r="1369" spans="1:28" s="9" customFormat="1" x14ac:dyDescent="0.3">
      <c r="A1369" s="8">
        <v>1368</v>
      </c>
      <c r="B1369" s="9">
        <v>201501821</v>
      </c>
      <c r="C1369" s="9" t="s">
        <v>4624</v>
      </c>
      <c r="D1369" s="9" t="s">
        <v>4625</v>
      </c>
      <c r="E1369" s="9">
        <v>598</v>
      </c>
      <c r="F1369" s="9" t="s">
        <v>8</v>
      </c>
      <c r="G1369" s="6">
        <v>42212</v>
      </c>
      <c r="H1369" s="9" t="s">
        <v>3008</v>
      </c>
      <c r="I1369" s="9" t="s">
        <v>16</v>
      </c>
      <c r="J1369" s="19">
        <v>42370.489943090281</v>
      </c>
      <c r="K1369" s="19">
        <v>42370.489943090281</v>
      </c>
      <c r="L1369" s="40" t="s">
        <v>4448</v>
      </c>
      <c r="M1369" s="41"/>
      <c r="N1369" s="42"/>
      <c r="O1369" s="1"/>
      <c r="P1369" s="1"/>
      <c r="Q1369" s="1"/>
      <c r="R1369" s="1"/>
      <c r="S1369" s="1"/>
      <c r="T1369" s="102"/>
      <c r="U1369" s="103"/>
      <c r="V1369" s="103"/>
      <c r="W1369" s="103"/>
      <c r="X1369" s="103"/>
      <c r="Y1369" s="6">
        <v>42370.489943090281</v>
      </c>
      <c r="Z1369" s="9" t="s">
        <v>4626</v>
      </c>
      <c r="AA1369" s="6"/>
    </row>
    <row r="1370" spans="1:28" s="9" customFormat="1" x14ac:dyDescent="0.3">
      <c r="A1370" s="8">
        <v>1369</v>
      </c>
      <c r="B1370" s="9">
        <v>201501835</v>
      </c>
      <c r="C1370" s="9" t="s">
        <v>4627</v>
      </c>
      <c r="D1370" s="9" t="s">
        <v>4628</v>
      </c>
      <c r="E1370" s="9">
        <v>128</v>
      </c>
      <c r="F1370" s="9" t="s">
        <v>242</v>
      </c>
      <c r="G1370" s="6">
        <v>42168</v>
      </c>
      <c r="H1370" s="9" t="s">
        <v>3010</v>
      </c>
      <c r="I1370" s="9" t="s">
        <v>10</v>
      </c>
      <c r="J1370" s="19">
        <v>42405.496920486112</v>
      </c>
      <c r="K1370" s="19">
        <v>42405.496920486112</v>
      </c>
      <c r="L1370" s="40" t="s">
        <v>3781</v>
      </c>
      <c r="M1370" s="41"/>
      <c r="N1370" s="42"/>
      <c r="O1370" s="1"/>
      <c r="P1370" s="1"/>
      <c r="Q1370" s="1"/>
      <c r="R1370" s="1"/>
      <c r="S1370" s="1"/>
      <c r="T1370" s="102"/>
      <c r="U1370" s="103"/>
      <c r="V1370" s="103"/>
      <c r="W1370" s="103"/>
      <c r="X1370" s="103"/>
      <c r="Y1370" s="6">
        <v>42405.430969594905</v>
      </c>
      <c r="Z1370" s="9" t="s">
        <v>4629</v>
      </c>
      <c r="AA1370" s="6"/>
    </row>
    <row r="1371" spans="1:28" s="9" customFormat="1" x14ac:dyDescent="0.3">
      <c r="A1371" s="8">
        <v>1370</v>
      </c>
      <c r="B1371" s="9">
        <v>201501847</v>
      </c>
      <c r="C1371" s="9" t="s">
        <v>4630</v>
      </c>
      <c r="D1371" s="9" t="s">
        <v>1330</v>
      </c>
      <c r="E1371" s="9">
        <v>598</v>
      </c>
      <c r="F1371" s="9" t="s">
        <v>8</v>
      </c>
      <c r="G1371" s="6">
        <v>42203</v>
      </c>
      <c r="H1371" s="9" t="s">
        <v>3008</v>
      </c>
      <c r="I1371" s="9" t="s">
        <v>16</v>
      </c>
      <c r="J1371" s="19">
        <v>42435.498204201387</v>
      </c>
      <c r="K1371" s="19">
        <v>42435.498204201387</v>
      </c>
      <c r="L1371" s="40" t="s">
        <v>4448</v>
      </c>
      <c r="M1371" s="41"/>
      <c r="N1371" s="42"/>
      <c r="O1371" s="1"/>
      <c r="P1371" s="1"/>
      <c r="Q1371" s="1"/>
      <c r="R1371" s="1"/>
      <c r="S1371" s="1"/>
      <c r="T1371" s="102"/>
      <c r="U1371" s="103"/>
      <c r="V1371" s="103"/>
      <c r="W1371" s="103"/>
      <c r="X1371" s="103"/>
      <c r="Y1371" s="6">
        <v>42435.498204201387</v>
      </c>
      <c r="Z1371" s="9" t="s">
        <v>4631</v>
      </c>
      <c r="AA1371" s="6"/>
    </row>
    <row r="1372" spans="1:28" s="9" customFormat="1" x14ac:dyDescent="0.3">
      <c r="A1372" s="8">
        <v>1371</v>
      </c>
      <c r="B1372" s="9">
        <v>201501857</v>
      </c>
      <c r="C1372" s="9" t="s">
        <v>4632</v>
      </c>
      <c r="D1372" s="9" t="s">
        <v>4633</v>
      </c>
      <c r="E1372" s="9">
        <v>119</v>
      </c>
      <c r="F1372" s="9" t="s">
        <v>2</v>
      </c>
      <c r="G1372" s="6">
        <v>42206</v>
      </c>
      <c r="H1372" s="9" t="s">
        <v>3008</v>
      </c>
      <c r="I1372" s="9" t="s">
        <v>16</v>
      </c>
      <c r="J1372" s="19">
        <v>42393.462251886573</v>
      </c>
      <c r="K1372" s="19">
        <v>42393.462251886573</v>
      </c>
      <c r="L1372" s="40" t="s">
        <v>4448</v>
      </c>
      <c r="M1372" s="41"/>
      <c r="N1372" s="42"/>
      <c r="O1372" s="1"/>
      <c r="P1372" s="1"/>
      <c r="Q1372" s="1"/>
      <c r="R1372" s="1"/>
      <c r="S1372" s="1"/>
      <c r="T1372" s="102"/>
      <c r="U1372" s="103"/>
      <c r="V1372" s="103"/>
      <c r="W1372" s="103"/>
      <c r="X1372" s="103"/>
      <c r="Y1372" s="6">
        <v>42393.462251886573</v>
      </c>
      <c r="Z1372" s="9" t="s">
        <v>4634</v>
      </c>
      <c r="AA1372" s="6"/>
    </row>
    <row r="1373" spans="1:28" s="9" customFormat="1" x14ac:dyDescent="0.3">
      <c r="A1373" s="8">
        <v>1372</v>
      </c>
      <c r="B1373" s="9">
        <v>201501864</v>
      </c>
      <c r="C1373" s="9" t="s">
        <v>4635</v>
      </c>
      <c r="D1373" s="9" t="s">
        <v>4636</v>
      </c>
      <c r="E1373" s="9">
        <v>598</v>
      </c>
      <c r="F1373" s="9" t="s">
        <v>8</v>
      </c>
      <c r="G1373" s="6">
        <v>42236</v>
      </c>
      <c r="H1373" s="9" t="s">
        <v>3008</v>
      </c>
      <c r="I1373" s="9" t="s">
        <v>16</v>
      </c>
      <c r="J1373" s="19">
        <v>42538.490501851855</v>
      </c>
      <c r="K1373" s="19">
        <v>42538.490501851855</v>
      </c>
      <c r="L1373" s="40" t="s">
        <v>4448</v>
      </c>
      <c r="M1373" s="41"/>
      <c r="N1373" s="42"/>
      <c r="O1373" s="1"/>
      <c r="P1373" s="1"/>
      <c r="Q1373" s="1"/>
      <c r="R1373" s="1"/>
      <c r="S1373" s="1"/>
      <c r="T1373" s="102"/>
      <c r="U1373" s="103"/>
      <c r="V1373" s="103"/>
      <c r="W1373" s="103"/>
      <c r="X1373" s="103"/>
      <c r="Y1373" s="6">
        <v>42538.454235185185</v>
      </c>
      <c r="Z1373" s="9" t="s">
        <v>4637</v>
      </c>
      <c r="AA1373" s="6"/>
    </row>
    <row r="1374" spans="1:28" s="9" customFormat="1" x14ac:dyDescent="0.3">
      <c r="A1374" s="8">
        <v>1373</v>
      </c>
      <c r="B1374" s="9">
        <v>201501869</v>
      </c>
      <c r="C1374" s="9" t="s">
        <v>187</v>
      </c>
      <c r="D1374" s="9" t="s">
        <v>4638</v>
      </c>
      <c r="E1374" s="9">
        <v>538</v>
      </c>
      <c r="F1374" s="9" t="s">
        <v>105</v>
      </c>
      <c r="G1374" s="6">
        <v>42206</v>
      </c>
      <c r="H1374" s="9" t="s">
        <v>3010</v>
      </c>
      <c r="I1374" s="9" t="s">
        <v>10</v>
      </c>
      <c r="J1374" s="19">
        <v>42440.494758993053</v>
      </c>
      <c r="K1374" s="19">
        <v>42440.494758993053</v>
      </c>
      <c r="L1374" s="40" t="s">
        <v>4448</v>
      </c>
      <c r="M1374" s="41"/>
      <c r="N1374" s="42"/>
      <c r="O1374" s="1"/>
      <c r="P1374" s="1"/>
      <c r="Q1374" s="1"/>
      <c r="R1374" s="1"/>
      <c r="S1374" s="1"/>
      <c r="T1374" s="102"/>
      <c r="U1374" s="103"/>
      <c r="V1374" s="103"/>
      <c r="W1374" s="103"/>
      <c r="X1374" s="103"/>
      <c r="Y1374" s="6">
        <v>42440.494758993053</v>
      </c>
      <c r="Z1374" s="9" t="e">
        <f>- 구토/설사 없음.  - 금식 완료.  - 마취 전 검사상특이사항 없음.  - 중성화 진행</f>
        <v>#NAME?</v>
      </c>
      <c r="AA1374" s="6"/>
    </row>
    <row r="1375" spans="1:28" s="9" customFormat="1" x14ac:dyDescent="0.3">
      <c r="A1375" s="8">
        <v>1374</v>
      </c>
      <c r="B1375" s="9">
        <v>201501876</v>
      </c>
      <c r="C1375" s="9" t="s">
        <v>4639</v>
      </c>
      <c r="D1375" s="9" t="s">
        <v>467</v>
      </c>
      <c r="E1375" s="9">
        <v>130</v>
      </c>
      <c r="F1375" s="9" t="s">
        <v>36</v>
      </c>
      <c r="G1375" s="6">
        <v>40497</v>
      </c>
      <c r="H1375" s="9" t="s">
        <v>3008</v>
      </c>
      <c r="I1375" s="9" t="s">
        <v>16</v>
      </c>
      <c r="J1375" s="19">
        <v>42397.405482951392</v>
      </c>
      <c r="K1375" s="19">
        <v>42397.405482951392</v>
      </c>
      <c r="L1375" s="40" t="s">
        <v>4640</v>
      </c>
      <c r="M1375" s="41"/>
      <c r="N1375" s="42"/>
      <c r="O1375" s="1"/>
      <c r="P1375" s="1"/>
      <c r="Q1375" s="1"/>
      <c r="R1375" s="1"/>
      <c r="S1375" s="1"/>
      <c r="T1375" s="102"/>
      <c r="U1375" s="103"/>
      <c r="V1375" s="103"/>
      <c r="W1375" s="103"/>
      <c r="X1375" s="103"/>
      <c r="Y1375" s="6">
        <v>42397.459949687502</v>
      </c>
      <c r="Z1375" s="9" t="s">
        <v>4641</v>
      </c>
      <c r="AA1375" s="6"/>
    </row>
    <row r="1376" spans="1:28" s="9" customFormat="1" x14ac:dyDescent="0.3">
      <c r="A1376" s="8">
        <v>1375</v>
      </c>
      <c r="B1376" s="9">
        <v>201501884</v>
      </c>
      <c r="C1376" s="9" t="s">
        <v>4642</v>
      </c>
      <c r="D1376" s="9" t="s">
        <v>676</v>
      </c>
      <c r="E1376" s="9">
        <v>130</v>
      </c>
      <c r="F1376" s="9" t="s">
        <v>36</v>
      </c>
      <c r="G1376" s="6">
        <v>38281</v>
      </c>
      <c r="H1376" s="9" t="s">
        <v>3008</v>
      </c>
      <c r="I1376" s="9" t="s">
        <v>16</v>
      </c>
      <c r="J1376" s="19">
        <v>42519.696998495368</v>
      </c>
      <c r="K1376" s="19">
        <v>42519.696998495368</v>
      </c>
      <c r="L1376" s="43">
        <v>2001</v>
      </c>
      <c r="M1376" s="41"/>
      <c r="N1376" s="42" t="s">
        <v>1609</v>
      </c>
      <c r="O1376" s="1">
        <v>14</v>
      </c>
      <c r="P1376" s="1"/>
      <c r="Q1376" s="1"/>
      <c r="R1376" s="1"/>
      <c r="S1376" s="1"/>
      <c r="T1376" s="102">
        <v>14</v>
      </c>
      <c r="U1376" s="103"/>
      <c r="V1376" s="103"/>
      <c r="W1376" s="103"/>
      <c r="X1376" s="103"/>
      <c r="Y1376" s="6">
        <v>42519.617331712965</v>
      </c>
      <c r="Z1376" s="9" t="s">
        <v>4643</v>
      </c>
      <c r="AA1376" s="6"/>
      <c r="AB1376" s="9" t="s">
        <v>4513</v>
      </c>
    </row>
    <row r="1377" spans="1:28" s="9" customFormat="1" x14ac:dyDescent="0.3">
      <c r="A1377" s="8">
        <v>1376</v>
      </c>
      <c r="B1377" s="9">
        <v>201501886</v>
      </c>
      <c r="C1377" s="9" t="s">
        <v>4644</v>
      </c>
      <c r="D1377" s="9" t="s">
        <v>612</v>
      </c>
      <c r="E1377" s="9">
        <v>598</v>
      </c>
      <c r="F1377" s="9" t="s">
        <v>8</v>
      </c>
      <c r="G1377" s="6">
        <v>42237</v>
      </c>
      <c r="H1377" s="9" t="s">
        <v>3008</v>
      </c>
      <c r="I1377" s="9" t="s">
        <v>16</v>
      </c>
      <c r="J1377" s="19">
        <v>42489.475500428242</v>
      </c>
      <c r="K1377" s="19">
        <v>42489.475500428242</v>
      </c>
      <c r="L1377" s="40" t="s">
        <v>4448</v>
      </c>
      <c r="M1377" s="41"/>
      <c r="N1377" s="42"/>
      <c r="O1377" s="1"/>
      <c r="P1377" s="1"/>
      <c r="Q1377" s="1"/>
      <c r="R1377" s="1"/>
      <c r="S1377" s="1"/>
      <c r="T1377" s="102"/>
      <c r="U1377" s="103"/>
      <c r="V1377" s="103"/>
      <c r="W1377" s="103"/>
      <c r="X1377" s="103"/>
      <c r="Y1377" s="6">
        <v>42489.470112465278</v>
      </c>
      <c r="Z1377" s="9" t="e">
        <f ca="1">- 금식 확인.  - 마취 전 검사상 특이사항 없음.  - 항체가 검사상 Herpes 낮으나(3), 보호자분께서 빨리 수술 하고 싶어하셔서 진행.  - 수술 후 호흡기 질환 가능성 설명드림.  - 실밥 제거 및 후처치는 근처 병원에서 하실 예정.</f>
        <v>#NAME?</v>
      </c>
      <c r="AA1377" s="6"/>
    </row>
    <row r="1378" spans="1:28" s="9" customFormat="1" x14ac:dyDescent="0.3">
      <c r="A1378" s="8">
        <v>1377</v>
      </c>
      <c r="B1378" s="9">
        <v>201501889</v>
      </c>
      <c r="C1378" s="9" t="s">
        <v>4645</v>
      </c>
      <c r="D1378" s="9" t="s">
        <v>4646</v>
      </c>
      <c r="E1378" s="9">
        <v>598</v>
      </c>
      <c r="F1378" s="9" t="s">
        <v>8</v>
      </c>
      <c r="G1378" s="6">
        <v>42176</v>
      </c>
      <c r="H1378" s="9" t="s">
        <v>3010</v>
      </c>
      <c r="I1378" s="9" t="s">
        <v>10</v>
      </c>
      <c r="J1378" s="19">
        <v>42374.491369675925</v>
      </c>
      <c r="K1378" s="19">
        <v>42374.491369675925</v>
      </c>
      <c r="L1378" s="40" t="s">
        <v>4448</v>
      </c>
      <c r="M1378" s="41"/>
      <c r="N1378" s="42"/>
      <c r="O1378" s="1"/>
      <c r="P1378" s="1"/>
      <c r="Q1378" s="1"/>
      <c r="R1378" s="1"/>
      <c r="S1378" s="1"/>
      <c r="T1378" s="102"/>
      <c r="U1378" s="103"/>
      <c r="V1378" s="103"/>
      <c r="W1378" s="103"/>
      <c r="X1378" s="103"/>
      <c r="Y1378" s="6">
        <v>42374.450245254629</v>
      </c>
      <c r="Z1378" s="9" t="s">
        <v>4647</v>
      </c>
      <c r="AA1378" s="6"/>
    </row>
    <row r="1379" spans="1:28" s="9" customFormat="1" x14ac:dyDescent="0.3">
      <c r="A1379" s="8">
        <v>1378</v>
      </c>
      <c r="B1379" s="9">
        <v>201501893</v>
      </c>
      <c r="C1379" s="9" t="s">
        <v>4648</v>
      </c>
      <c r="D1379" s="9" t="s">
        <v>4649</v>
      </c>
      <c r="E1379" s="9">
        <v>90</v>
      </c>
      <c r="F1379" s="9" t="s">
        <v>89</v>
      </c>
      <c r="G1379" s="6">
        <v>42192</v>
      </c>
      <c r="H1379" s="9" t="s">
        <v>3008</v>
      </c>
      <c r="I1379" s="9" t="s">
        <v>16</v>
      </c>
      <c r="J1379" s="19">
        <v>42382.487204513891</v>
      </c>
      <c r="K1379" s="19">
        <v>42382.487204513891</v>
      </c>
      <c r="L1379" s="43">
        <v>2114</v>
      </c>
      <c r="M1379" s="41"/>
      <c r="N1379" s="42" t="s">
        <v>4568</v>
      </c>
      <c r="O1379" s="1">
        <v>54</v>
      </c>
      <c r="P1379" s="1"/>
      <c r="Q1379" s="1"/>
      <c r="R1379" s="1"/>
      <c r="S1379" s="1"/>
      <c r="T1379" s="102">
        <v>54</v>
      </c>
      <c r="U1379" s="103"/>
      <c r="V1379" s="103"/>
      <c r="W1379" s="103"/>
      <c r="X1379" s="103"/>
      <c r="Y1379" s="6">
        <v>42382.839886423608</v>
      </c>
      <c r="Z1379" s="9" t="s">
        <v>4650</v>
      </c>
      <c r="AA1379" s="6"/>
      <c r="AB1379" s="9" t="s">
        <v>4518</v>
      </c>
    </row>
    <row r="1380" spans="1:28" s="9" customFormat="1" x14ac:dyDescent="0.3">
      <c r="A1380" s="8">
        <v>1379</v>
      </c>
      <c r="B1380" s="9">
        <v>201501894</v>
      </c>
      <c r="C1380" s="9" t="s">
        <v>4651</v>
      </c>
      <c r="D1380" s="9" t="s">
        <v>3022</v>
      </c>
      <c r="E1380" s="9">
        <v>123</v>
      </c>
      <c r="F1380" s="9" t="s">
        <v>28</v>
      </c>
      <c r="G1380" s="6">
        <v>37889</v>
      </c>
      <c r="H1380" s="9" t="s">
        <v>3016</v>
      </c>
      <c r="I1380" s="9" t="s">
        <v>53</v>
      </c>
      <c r="J1380" s="19">
        <v>42450.658594756947</v>
      </c>
      <c r="K1380" s="19">
        <v>42450.658594756947</v>
      </c>
      <c r="L1380" s="43">
        <v>2001</v>
      </c>
      <c r="M1380" s="41"/>
      <c r="N1380" s="42" t="s">
        <v>1609</v>
      </c>
      <c r="O1380" s="1">
        <v>14</v>
      </c>
      <c r="P1380" s="1"/>
      <c r="Q1380" s="1"/>
      <c r="R1380" s="1"/>
      <c r="S1380" s="1"/>
      <c r="T1380" s="102">
        <v>14</v>
      </c>
      <c r="U1380" s="103"/>
      <c r="V1380" s="103"/>
      <c r="W1380" s="103"/>
      <c r="X1380" s="103"/>
      <c r="Y1380" s="6">
        <v>42450.641667476855</v>
      </c>
      <c r="Z1380" s="9" t="s">
        <v>4652</v>
      </c>
      <c r="AA1380" s="6"/>
      <c r="AB1380" s="9" t="s">
        <v>4513</v>
      </c>
    </row>
    <row r="1381" spans="1:28" s="9" customFormat="1" x14ac:dyDescent="0.3">
      <c r="A1381" s="8">
        <v>1380</v>
      </c>
      <c r="B1381" s="9">
        <v>201501897</v>
      </c>
      <c r="C1381" s="9" t="s">
        <v>244</v>
      </c>
      <c r="D1381" s="9" t="s">
        <v>2823</v>
      </c>
      <c r="E1381" s="9">
        <v>598</v>
      </c>
      <c r="F1381" s="9" t="s">
        <v>8</v>
      </c>
      <c r="G1381" s="6">
        <v>42209</v>
      </c>
      <c r="H1381" s="9" t="s">
        <v>3010</v>
      </c>
      <c r="I1381" s="9" t="s">
        <v>10</v>
      </c>
      <c r="J1381" s="19">
        <v>42395.431362696756</v>
      </c>
      <c r="K1381" s="19">
        <v>42395.431362696756</v>
      </c>
      <c r="L1381" s="40" t="s">
        <v>4448</v>
      </c>
      <c r="M1381" s="41"/>
      <c r="N1381" s="42"/>
      <c r="O1381" s="1"/>
      <c r="P1381" s="1"/>
      <c r="Q1381" s="1"/>
      <c r="R1381" s="1"/>
      <c r="S1381" s="1"/>
      <c r="T1381" s="102"/>
      <c r="U1381" s="103"/>
      <c r="V1381" s="103"/>
      <c r="W1381" s="103"/>
      <c r="X1381" s="103"/>
      <c r="Y1381" s="6">
        <v>42395.259918981479</v>
      </c>
      <c r="Z1381" s="9" t="s">
        <v>4653</v>
      </c>
      <c r="AA1381" s="6"/>
    </row>
    <row r="1382" spans="1:28" s="9" customFormat="1" x14ac:dyDescent="0.3">
      <c r="A1382" s="8">
        <v>1381</v>
      </c>
      <c r="B1382" s="9">
        <v>201501898</v>
      </c>
      <c r="C1382" s="9" t="s">
        <v>244</v>
      </c>
      <c r="D1382" s="9" t="s">
        <v>981</v>
      </c>
      <c r="E1382" s="9">
        <v>598</v>
      </c>
      <c r="F1382" s="9" t="s">
        <v>8</v>
      </c>
      <c r="G1382" s="6">
        <v>42209</v>
      </c>
      <c r="H1382" s="9" t="s">
        <v>3010</v>
      </c>
      <c r="I1382" s="9" t="s">
        <v>10</v>
      </c>
      <c r="J1382" s="19">
        <v>42395.430270254627</v>
      </c>
      <c r="K1382" s="19">
        <v>42395.430270254627</v>
      </c>
      <c r="L1382" s="40" t="s">
        <v>4448</v>
      </c>
      <c r="M1382" s="41"/>
      <c r="N1382" s="42"/>
      <c r="O1382" s="1"/>
      <c r="P1382" s="1"/>
      <c r="Q1382" s="1"/>
      <c r="R1382" s="1"/>
      <c r="S1382" s="1"/>
      <c r="T1382" s="102"/>
      <c r="U1382" s="103"/>
      <c r="V1382" s="103"/>
      <c r="W1382" s="103"/>
      <c r="X1382" s="103"/>
      <c r="Y1382" s="6">
        <v>42395.270138310188</v>
      </c>
      <c r="Z1382" s="9" t="s">
        <v>4654</v>
      </c>
      <c r="AA1382" s="6"/>
    </row>
    <row r="1383" spans="1:28" s="9" customFormat="1" x14ac:dyDescent="0.3">
      <c r="A1383" s="8">
        <v>1382</v>
      </c>
      <c r="B1383" s="9">
        <v>201501900</v>
      </c>
      <c r="C1383" s="9" t="s">
        <v>4655</v>
      </c>
      <c r="D1383" s="9" t="s">
        <v>228</v>
      </c>
      <c r="E1383" s="9">
        <v>598</v>
      </c>
      <c r="F1383" s="9" t="s">
        <v>8</v>
      </c>
      <c r="G1383" s="6">
        <v>42250</v>
      </c>
      <c r="H1383" s="9" t="s">
        <v>3010</v>
      </c>
      <c r="I1383" s="9" t="s">
        <v>10</v>
      </c>
      <c r="J1383" s="19">
        <v>42563.546757141201</v>
      </c>
      <c r="K1383" s="19">
        <v>42563.546757141201</v>
      </c>
      <c r="L1383" s="40" t="s">
        <v>4448</v>
      </c>
      <c r="M1383" s="41"/>
      <c r="N1383" s="42"/>
      <c r="O1383" s="1"/>
      <c r="P1383" s="1"/>
      <c r="Q1383" s="1"/>
      <c r="R1383" s="1"/>
      <c r="S1383" s="1"/>
      <c r="T1383" s="102"/>
      <c r="U1383" s="103"/>
      <c r="V1383" s="103"/>
      <c r="W1383" s="103"/>
      <c r="X1383" s="103"/>
      <c r="Y1383" s="6">
        <v>42563.604068981484</v>
      </c>
      <c r="Z1383" s="9" t="s">
        <v>4656</v>
      </c>
      <c r="AA1383" s="6"/>
    </row>
    <row r="1384" spans="1:28" s="9" customFormat="1" x14ac:dyDescent="0.3">
      <c r="A1384" s="8">
        <v>1383</v>
      </c>
      <c r="B1384" s="9">
        <v>201501901</v>
      </c>
      <c r="C1384" s="9" t="s">
        <v>4657</v>
      </c>
      <c r="D1384" s="9" t="s">
        <v>2661</v>
      </c>
      <c r="E1384" s="9">
        <v>499</v>
      </c>
      <c r="F1384" s="9" t="s">
        <v>40</v>
      </c>
      <c r="G1384" s="6">
        <v>41722</v>
      </c>
      <c r="H1384" s="9" t="s">
        <v>3008</v>
      </c>
      <c r="I1384" s="9" t="s">
        <v>16</v>
      </c>
      <c r="J1384" s="19">
        <v>42624.807555011575</v>
      </c>
      <c r="K1384" s="19">
        <v>42624.807555011575</v>
      </c>
      <c r="L1384" s="43">
        <v>2283</v>
      </c>
      <c r="M1384" s="41"/>
      <c r="N1384" s="42" t="s">
        <v>4658</v>
      </c>
      <c r="O1384" s="1">
        <v>19</v>
      </c>
      <c r="P1384" s="1">
        <v>28</v>
      </c>
      <c r="Q1384" s="1"/>
      <c r="R1384" s="1"/>
      <c r="S1384" s="1"/>
      <c r="T1384" s="111">
        <v>1901</v>
      </c>
      <c r="U1384" s="103">
        <v>28</v>
      </c>
      <c r="V1384" s="103"/>
      <c r="W1384" s="103"/>
      <c r="X1384" s="103"/>
      <c r="Y1384" s="6">
        <v>42624.800773842595</v>
      </c>
      <c r="Z1384" s="9" t="s">
        <v>4659</v>
      </c>
      <c r="AA1384" s="6"/>
      <c r="AB1384" s="9" t="s">
        <v>4478</v>
      </c>
    </row>
    <row r="1385" spans="1:28" s="9" customFormat="1" x14ac:dyDescent="0.3">
      <c r="A1385" s="8">
        <v>1384</v>
      </c>
      <c r="B1385" s="9">
        <v>201501921</v>
      </c>
      <c r="C1385" s="9" t="s">
        <v>4660</v>
      </c>
      <c r="D1385" s="9" t="s">
        <v>4661</v>
      </c>
      <c r="E1385" s="9">
        <v>501</v>
      </c>
      <c r="F1385" s="9" t="s">
        <v>721</v>
      </c>
      <c r="G1385" s="6">
        <v>41178</v>
      </c>
      <c r="H1385" s="9" t="s">
        <v>3008</v>
      </c>
      <c r="I1385" s="9" t="s">
        <v>16</v>
      </c>
      <c r="J1385" s="19">
        <v>42441.541694016203</v>
      </c>
      <c r="K1385" s="19">
        <v>42441.541694016203</v>
      </c>
      <c r="L1385" s="43">
        <v>2170</v>
      </c>
      <c r="M1385" s="41"/>
      <c r="N1385" s="42" t="s">
        <v>4554</v>
      </c>
      <c r="O1385" s="1">
        <v>38</v>
      </c>
      <c r="P1385" s="1"/>
      <c r="Q1385" s="1"/>
      <c r="R1385" s="1"/>
      <c r="S1385" s="1"/>
      <c r="T1385" s="102">
        <v>38</v>
      </c>
      <c r="U1385" s="103"/>
      <c r="V1385" s="103"/>
      <c r="W1385" s="103"/>
      <c r="X1385" s="103"/>
      <c r="Y1385" s="6">
        <v>42441.541694016203</v>
      </c>
      <c r="Z1385" s="9" t="s">
        <v>4662</v>
      </c>
      <c r="AA1385" s="6"/>
      <c r="AB1385" s="9" t="s">
        <v>4483</v>
      </c>
    </row>
    <row r="1386" spans="1:28" s="9" customFormat="1" x14ac:dyDescent="0.3">
      <c r="A1386" s="8">
        <v>1385</v>
      </c>
      <c r="B1386" s="9">
        <v>201501923</v>
      </c>
      <c r="C1386" s="9" t="s">
        <v>4663</v>
      </c>
      <c r="D1386" s="9" t="s">
        <v>4664</v>
      </c>
      <c r="E1386" s="9">
        <v>499</v>
      </c>
      <c r="F1386" s="9" t="s">
        <v>40</v>
      </c>
      <c r="G1386" s="6">
        <v>42204</v>
      </c>
      <c r="H1386" s="9" t="s">
        <v>3010</v>
      </c>
      <c r="I1386" s="9" t="s">
        <v>10</v>
      </c>
      <c r="J1386" s="19">
        <v>42416.505864583334</v>
      </c>
      <c r="K1386" s="19">
        <v>42416.505864583334</v>
      </c>
      <c r="L1386" s="40" t="s">
        <v>4448</v>
      </c>
      <c r="M1386" s="41"/>
      <c r="N1386" s="42"/>
      <c r="O1386" s="1"/>
      <c r="P1386" s="1"/>
      <c r="Q1386" s="1"/>
      <c r="R1386" s="1"/>
      <c r="S1386" s="1"/>
      <c r="T1386" s="102"/>
      <c r="U1386" s="103"/>
      <c r="V1386" s="103"/>
      <c r="W1386" s="103"/>
      <c r="X1386" s="103"/>
      <c r="Y1386" s="6">
        <v>42416.528246145834</v>
      </c>
      <c r="Z1386" s="9" t="s">
        <v>4665</v>
      </c>
      <c r="AA1386" s="6"/>
    </row>
    <row r="1387" spans="1:28" s="9" customFormat="1" x14ac:dyDescent="0.3">
      <c r="A1387" s="8">
        <v>1386</v>
      </c>
      <c r="B1387" s="9">
        <v>201501943</v>
      </c>
      <c r="C1387" s="9" t="s">
        <v>4666</v>
      </c>
      <c r="D1387" s="9" t="s">
        <v>137</v>
      </c>
      <c r="E1387" s="9">
        <v>538</v>
      </c>
      <c r="F1387" s="9" t="s">
        <v>105</v>
      </c>
      <c r="G1387" s="6">
        <v>41760</v>
      </c>
      <c r="H1387" s="9" t="s">
        <v>3010</v>
      </c>
      <c r="I1387" s="9" t="s">
        <v>10</v>
      </c>
      <c r="J1387" s="19">
        <v>42417.517750497682</v>
      </c>
      <c r="K1387" s="19">
        <v>42417.517750497682</v>
      </c>
      <c r="L1387" s="40" t="s">
        <v>4448</v>
      </c>
      <c r="M1387" s="41"/>
      <c r="N1387" s="42"/>
      <c r="O1387" s="1"/>
      <c r="P1387" s="1"/>
      <c r="Q1387" s="1"/>
      <c r="R1387" s="1"/>
      <c r="S1387" s="1"/>
      <c r="T1387" s="102"/>
      <c r="U1387" s="103"/>
      <c r="V1387" s="103"/>
      <c r="W1387" s="103"/>
      <c r="X1387" s="103"/>
      <c r="Y1387" s="6">
        <v>42417.625214039355</v>
      </c>
      <c r="Z1387" s="9" t="s">
        <v>4667</v>
      </c>
      <c r="AA1387" s="6"/>
    </row>
    <row r="1388" spans="1:28" s="9" customFormat="1" x14ac:dyDescent="0.3">
      <c r="A1388" s="8">
        <v>1387</v>
      </c>
      <c r="B1388" s="9">
        <v>201501953</v>
      </c>
      <c r="C1388" s="9" t="s">
        <v>4668</v>
      </c>
      <c r="D1388" s="9" t="s">
        <v>2730</v>
      </c>
      <c r="E1388" s="9">
        <v>119</v>
      </c>
      <c r="F1388" s="9" t="s">
        <v>2</v>
      </c>
      <c r="G1388" s="6">
        <v>42004</v>
      </c>
      <c r="H1388" s="9" t="s">
        <v>3010</v>
      </c>
      <c r="I1388" s="9" t="s">
        <v>10</v>
      </c>
      <c r="J1388" s="19">
        <v>42413.446903819444</v>
      </c>
      <c r="K1388" s="19">
        <v>42413.446903819444</v>
      </c>
      <c r="L1388" s="40" t="s">
        <v>4448</v>
      </c>
      <c r="M1388" s="41"/>
      <c r="N1388" s="42"/>
      <c r="O1388" s="1"/>
      <c r="P1388" s="1"/>
      <c r="Q1388" s="1"/>
      <c r="R1388" s="1"/>
      <c r="S1388" s="1"/>
      <c r="T1388" s="102"/>
      <c r="U1388" s="103"/>
      <c r="V1388" s="103"/>
      <c r="W1388" s="103"/>
      <c r="X1388" s="103"/>
      <c r="Y1388" s="6">
        <v>42413.611337696762</v>
      </c>
      <c r="Z1388" s="9" t="e">
        <f>- 마취전 검사상 특이사항 없음.  - 중성화 진행  - 유치발치 진행</f>
        <v>#NAME?</v>
      </c>
      <c r="AA1388" s="6"/>
    </row>
    <row r="1389" spans="1:28" s="9" customFormat="1" x14ac:dyDescent="0.3">
      <c r="A1389" s="8">
        <v>1388</v>
      </c>
      <c r="B1389" s="9">
        <v>201501956</v>
      </c>
      <c r="C1389" s="9" t="s">
        <v>4669</v>
      </c>
      <c r="D1389" s="9" t="s">
        <v>27</v>
      </c>
      <c r="E1389" s="9">
        <v>598</v>
      </c>
      <c r="F1389" s="9" t="s">
        <v>8</v>
      </c>
      <c r="G1389" s="6">
        <v>41883</v>
      </c>
      <c r="H1389" s="9" t="s">
        <v>3010</v>
      </c>
      <c r="I1389" s="9" t="s">
        <v>10</v>
      </c>
      <c r="J1389" s="19">
        <v>42389.520488541668</v>
      </c>
      <c r="K1389" s="19">
        <v>42389.520488541668</v>
      </c>
      <c r="L1389" s="40" t="s">
        <v>4448</v>
      </c>
      <c r="M1389" s="41"/>
      <c r="N1389" s="42"/>
      <c r="O1389" s="1"/>
      <c r="P1389" s="1"/>
      <c r="Q1389" s="1"/>
      <c r="R1389" s="1"/>
      <c r="S1389" s="1"/>
      <c r="T1389" s="102"/>
      <c r="U1389" s="103"/>
      <c r="V1389" s="103"/>
      <c r="W1389" s="103"/>
      <c r="X1389" s="103"/>
      <c r="Y1389" s="6">
        <v>42389.520488541668</v>
      </c>
      <c r="Z1389" s="9" t="e">
        <f>- 금식 완료.  - 마취 전 검사상 특이사항 보이지 않음.  - 아이가 예민하여 피부 봉합 진행하지 않음.  - 환묘복으로 진행.  - 익일 퇴원 예정.</f>
        <v>#NAME?</v>
      </c>
      <c r="AA1389" s="6"/>
    </row>
    <row r="1390" spans="1:28" s="9" customFormat="1" x14ac:dyDescent="0.3">
      <c r="A1390" s="8">
        <v>1389</v>
      </c>
      <c r="B1390" s="9">
        <v>201501963</v>
      </c>
      <c r="C1390" s="9" t="s">
        <v>4670</v>
      </c>
      <c r="D1390" s="9" t="s">
        <v>4671</v>
      </c>
      <c r="E1390" s="9">
        <v>598</v>
      </c>
      <c r="F1390" s="9" t="s">
        <v>8</v>
      </c>
      <c r="G1390" s="6">
        <v>42222</v>
      </c>
      <c r="H1390" s="9" t="s">
        <v>3010</v>
      </c>
      <c r="I1390" s="9" t="s">
        <v>10</v>
      </c>
      <c r="J1390" s="19">
        <v>42426.435771909724</v>
      </c>
      <c r="K1390" s="19">
        <v>42426.435771909724</v>
      </c>
      <c r="L1390" s="40" t="s">
        <v>3781</v>
      </c>
      <c r="M1390" s="41"/>
      <c r="N1390" s="42"/>
      <c r="O1390" s="1"/>
      <c r="P1390" s="1"/>
      <c r="Q1390" s="1"/>
      <c r="R1390" s="1"/>
      <c r="S1390" s="1"/>
      <c r="T1390" s="102"/>
      <c r="U1390" s="103"/>
      <c r="V1390" s="103"/>
      <c r="W1390" s="103"/>
      <c r="X1390" s="103"/>
      <c r="Y1390" s="6">
        <v>42426.435771909724</v>
      </c>
      <c r="Z1390" s="9" t="s">
        <v>4672</v>
      </c>
      <c r="AA1390" s="6"/>
    </row>
    <row r="1391" spans="1:28" s="9" customFormat="1" x14ac:dyDescent="0.3">
      <c r="A1391" s="8">
        <v>1390</v>
      </c>
      <c r="B1391" s="9">
        <v>201501974</v>
      </c>
      <c r="C1391" s="9" t="s">
        <v>4673</v>
      </c>
      <c r="D1391" s="9" t="s">
        <v>4674</v>
      </c>
      <c r="E1391" s="9">
        <v>107</v>
      </c>
      <c r="F1391" s="9" t="s">
        <v>44</v>
      </c>
      <c r="G1391" s="6">
        <v>37095</v>
      </c>
      <c r="H1391" s="9" t="s">
        <v>3010</v>
      </c>
      <c r="I1391" s="9" t="s">
        <v>10</v>
      </c>
      <c r="J1391" s="19">
        <v>42439.542695405093</v>
      </c>
      <c r="K1391" s="19">
        <v>42439.542695405093</v>
      </c>
      <c r="L1391" s="43">
        <v>2001</v>
      </c>
      <c r="M1391" s="41"/>
      <c r="N1391" s="42" t="s">
        <v>1609</v>
      </c>
      <c r="O1391" s="1">
        <v>14</v>
      </c>
      <c r="P1391" s="1"/>
      <c r="Q1391" s="1"/>
      <c r="R1391" s="1"/>
      <c r="S1391" s="1"/>
      <c r="T1391" s="102">
        <v>14</v>
      </c>
      <c r="U1391" s="103"/>
      <c r="V1391" s="103"/>
      <c r="W1391" s="103"/>
      <c r="X1391" s="103"/>
      <c r="Y1391" s="6">
        <v>42439.618232175926</v>
      </c>
      <c r="Z1391" s="9" t="s">
        <v>4675</v>
      </c>
      <c r="AA1391" s="6"/>
      <c r="AB1391" s="9" t="s">
        <v>4513</v>
      </c>
    </row>
    <row r="1392" spans="1:28" s="9" customFormat="1" x14ac:dyDescent="0.3">
      <c r="A1392" s="8">
        <v>1391</v>
      </c>
      <c r="B1392" s="9">
        <v>201501980</v>
      </c>
      <c r="C1392" s="9" t="s">
        <v>4676</v>
      </c>
      <c r="D1392" s="9" t="s">
        <v>1</v>
      </c>
      <c r="E1392" s="9">
        <v>598</v>
      </c>
      <c r="F1392" s="9" t="s">
        <v>8</v>
      </c>
      <c r="G1392" s="6">
        <v>42188</v>
      </c>
      <c r="H1392" s="9" t="s">
        <v>3010</v>
      </c>
      <c r="I1392" s="9" t="s">
        <v>10</v>
      </c>
      <c r="J1392" s="19">
        <v>42459.450562997685</v>
      </c>
      <c r="K1392" s="19">
        <v>42459.450562997685</v>
      </c>
      <c r="L1392" s="40" t="s">
        <v>3781</v>
      </c>
      <c r="M1392" s="41"/>
      <c r="N1392" s="42"/>
      <c r="O1392" s="1"/>
      <c r="P1392" s="1"/>
      <c r="Q1392" s="1"/>
      <c r="R1392" s="1"/>
      <c r="S1392" s="1"/>
      <c r="T1392" s="102"/>
      <c r="U1392" s="103"/>
      <c r="V1392" s="103"/>
      <c r="W1392" s="103"/>
      <c r="X1392" s="103"/>
      <c r="Y1392" s="6">
        <v>42459.428066782406</v>
      </c>
      <c r="Z1392" s="9" t="s">
        <v>4677</v>
      </c>
      <c r="AA1392" s="6"/>
    </row>
    <row r="1393" spans="1:28" s="9" customFormat="1" x14ac:dyDescent="0.3">
      <c r="A1393" s="8">
        <v>1392</v>
      </c>
      <c r="B1393" s="9">
        <v>201501982</v>
      </c>
      <c r="C1393" s="9" t="s">
        <v>4678</v>
      </c>
      <c r="D1393" s="9" t="s">
        <v>4679</v>
      </c>
      <c r="E1393" s="9">
        <v>107</v>
      </c>
      <c r="F1393" s="9" t="s">
        <v>44</v>
      </c>
      <c r="G1393" s="6">
        <v>37257</v>
      </c>
      <c r="H1393" s="9" t="s">
        <v>3010</v>
      </c>
      <c r="I1393" s="9" t="s">
        <v>10</v>
      </c>
      <c r="J1393" s="19">
        <v>42383.802629861108</v>
      </c>
      <c r="K1393" s="19">
        <v>42383.802629861108</v>
      </c>
      <c r="L1393" s="43">
        <v>2031</v>
      </c>
      <c r="M1393" s="41"/>
      <c r="N1393" s="42" t="s">
        <v>4681</v>
      </c>
      <c r="O1393" s="1">
        <v>13</v>
      </c>
      <c r="P1393" s="1"/>
      <c r="Q1393" s="1"/>
      <c r="R1393" s="1"/>
      <c r="S1393" s="1"/>
      <c r="T1393" s="102">
        <v>13</v>
      </c>
      <c r="U1393" s="103"/>
      <c r="V1393" s="103"/>
      <c r="W1393" s="103"/>
      <c r="X1393" s="103"/>
      <c r="Y1393" s="6">
        <v>42383.484677696761</v>
      </c>
      <c r="Z1393" s="9" t="s">
        <v>4682</v>
      </c>
      <c r="AA1393" s="6"/>
      <c r="AB1393" s="9" t="s">
        <v>4680</v>
      </c>
    </row>
    <row r="1394" spans="1:28" s="9" customFormat="1" x14ac:dyDescent="0.3">
      <c r="A1394" s="8">
        <v>1393</v>
      </c>
      <c r="B1394" s="9">
        <v>201501985</v>
      </c>
      <c r="C1394" s="9" t="s">
        <v>4683</v>
      </c>
      <c r="D1394" s="9" t="s">
        <v>101</v>
      </c>
      <c r="E1394" s="9">
        <v>598</v>
      </c>
      <c r="F1394" s="9" t="s">
        <v>8</v>
      </c>
      <c r="G1394" s="6">
        <v>42250</v>
      </c>
      <c r="H1394" s="9" t="s">
        <v>3010</v>
      </c>
      <c r="I1394" s="9" t="s">
        <v>10</v>
      </c>
      <c r="J1394" s="6">
        <v>42432.486700266207</v>
      </c>
      <c r="K1394" s="6">
        <v>42432.486700266207</v>
      </c>
      <c r="L1394" s="40"/>
      <c r="M1394" s="41"/>
      <c r="N1394" s="42" t="s">
        <v>833</v>
      </c>
      <c r="O1394" s="1"/>
      <c r="P1394" s="1"/>
      <c r="Q1394" s="1"/>
      <c r="R1394" s="1"/>
      <c r="S1394" s="1"/>
      <c r="T1394" s="102"/>
      <c r="U1394" s="103"/>
      <c r="V1394" s="103"/>
      <c r="W1394" s="103"/>
      <c r="X1394" s="103"/>
      <c r="Y1394" s="6">
        <v>42432.477919872683</v>
      </c>
      <c r="Z1394" s="9" t="s">
        <v>4684</v>
      </c>
      <c r="AA1394" s="6"/>
    </row>
    <row r="1395" spans="1:28" s="9" customFormat="1" x14ac:dyDescent="0.3">
      <c r="A1395" s="8">
        <v>1394</v>
      </c>
      <c r="B1395" s="9">
        <v>201501988</v>
      </c>
      <c r="C1395" s="9" t="s">
        <v>4685</v>
      </c>
      <c r="D1395" s="9" t="s">
        <v>4686</v>
      </c>
      <c r="E1395" s="9" t="s">
        <v>51</v>
      </c>
      <c r="F1395" s="9" t="s">
        <v>51</v>
      </c>
      <c r="G1395" s="6">
        <v>42190</v>
      </c>
      <c r="H1395" s="9" t="s">
        <v>3010</v>
      </c>
      <c r="I1395" s="9" t="s">
        <v>10</v>
      </c>
      <c r="J1395" s="6">
        <v>42733.489239895833</v>
      </c>
      <c r="K1395" s="6">
        <v>42733.489239895833</v>
      </c>
      <c r="L1395" s="40"/>
      <c r="M1395" s="41"/>
      <c r="N1395" s="42" t="s">
        <v>833</v>
      </c>
      <c r="O1395" s="1"/>
      <c r="P1395" s="1"/>
      <c r="Q1395" s="1"/>
      <c r="R1395" s="1"/>
      <c r="S1395" s="1"/>
      <c r="T1395" s="102"/>
      <c r="U1395" s="103"/>
      <c r="V1395" s="103"/>
      <c r="W1395" s="103"/>
      <c r="X1395" s="103"/>
      <c r="Y1395" s="6">
        <v>42733.679734606485</v>
      </c>
      <c r="Z1395" s="9" t="s">
        <v>4687</v>
      </c>
      <c r="AA1395" s="6"/>
    </row>
    <row r="1396" spans="1:28" s="9" customFormat="1" x14ac:dyDescent="0.3">
      <c r="A1396" s="8">
        <v>1395</v>
      </c>
      <c r="B1396" s="9">
        <v>201501999</v>
      </c>
      <c r="C1396" s="9" t="s">
        <v>2711</v>
      </c>
      <c r="D1396" s="9" t="s">
        <v>4688</v>
      </c>
      <c r="E1396" s="9">
        <v>500</v>
      </c>
      <c r="F1396" s="9" t="s">
        <v>32</v>
      </c>
      <c r="G1396" s="6">
        <v>39842</v>
      </c>
      <c r="H1396" s="9" t="s">
        <v>3008</v>
      </c>
      <c r="I1396" s="9" t="s">
        <v>16</v>
      </c>
      <c r="J1396" s="6">
        <v>42398.722795254631</v>
      </c>
      <c r="K1396" s="6">
        <v>42398.722795254631</v>
      </c>
      <c r="L1396" s="40">
        <v>2228</v>
      </c>
      <c r="M1396" s="41"/>
      <c r="N1396" s="42" t="s">
        <v>4689</v>
      </c>
      <c r="O1396" s="1">
        <v>22215</v>
      </c>
      <c r="P1396" s="1"/>
      <c r="Q1396" s="1"/>
      <c r="R1396" s="1"/>
      <c r="S1396" s="1"/>
      <c r="T1396" s="111">
        <v>222</v>
      </c>
      <c r="U1396" s="103"/>
      <c r="V1396" s="103"/>
      <c r="W1396" s="103"/>
      <c r="X1396" s="103"/>
      <c r="Y1396" s="6">
        <v>42398.995429050927</v>
      </c>
      <c r="Z1396" s="9" t="s">
        <v>4690</v>
      </c>
      <c r="AA1396" s="6"/>
    </row>
    <row r="1397" spans="1:28" s="9" customFormat="1" x14ac:dyDescent="0.3">
      <c r="A1397" s="8">
        <v>1396</v>
      </c>
      <c r="B1397" s="9">
        <v>201502001</v>
      </c>
      <c r="C1397" s="9" t="s">
        <v>4655</v>
      </c>
      <c r="D1397" s="9" t="s">
        <v>250</v>
      </c>
      <c r="E1397" s="9">
        <v>598</v>
      </c>
      <c r="F1397" s="9" t="s">
        <v>8</v>
      </c>
      <c r="G1397" s="6">
        <v>42192</v>
      </c>
      <c r="H1397" s="9" t="s">
        <v>3008</v>
      </c>
      <c r="I1397" s="9" t="s">
        <v>16</v>
      </c>
      <c r="J1397" s="6">
        <v>42419.504180324075</v>
      </c>
      <c r="K1397" s="6">
        <v>42419.504180324075</v>
      </c>
      <c r="L1397" s="40">
        <v>2194</v>
      </c>
      <c r="M1397" s="41"/>
      <c r="N1397" s="42" t="s">
        <v>359</v>
      </c>
      <c r="O1397" s="1">
        <v>23</v>
      </c>
      <c r="P1397" s="1"/>
      <c r="Q1397" s="1"/>
      <c r="R1397" s="1"/>
      <c r="S1397" s="1"/>
      <c r="T1397" s="102">
        <v>23</v>
      </c>
      <c r="U1397" s="103"/>
      <c r="V1397" s="103"/>
      <c r="W1397" s="103"/>
      <c r="X1397" s="103"/>
      <c r="Y1397" s="6">
        <v>42419.504180324075</v>
      </c>
      <c r="Z1397" s="9" t="s">
        <v>4691</v>
      </c>
      <c r="AA1397" s="6"/>
    </row>
    <row r="1398" spans="1:28" s="9" customFormat="1" x14ac:dyDescent="0.3">
      <c r="A1398" s="8">
        <v>1397</v>
      </c>
      <c r="B1398" s="9">
        <v>201502003</v>
      </c>
      <c r="C1398" s="9" t="s">
        <v>4692</v>
      </c>
      <c r="D1398" s="9" t="s">
        <v>228</v>
      </c>
      <c r="E1398" s="9">
        <v>598</v>
      </c>
      <c r="F1398" s="9" t="s">
        <v>8</v>
      </c>
      <c r="G1398" s="6">
        <v>42101</v>
      </c>
      <c r="H1398" s="9" t="s">
        <v>3010</v>
      </c>
      <c r="I1398" s="9" t="s">
        <v>10</v>
      </c>
      <c r="J1398" s="6">
        <v>42390.642235914354</v>
      </c>
      <c r="K1398" s="6">
        <v>42390.642235914354</v>
      </c>
      <c r="L1398" s="40"/>
      <c r="M1398" s="41"/>
      <c r="N1398" s="42" t="s">
        <v>814</v>
      </c>
      <c r="O1398" s="1"/>
      <c r="P1398" s="1"/>
      <c r="Q1398" s="1"/>
      <c r="R1398" s="1"/>
      <c r="S1398" s="1"/>
      <c r="T1398" s="102"/>
      <c r="U1398" s="103"/>
      <c r="V1398" s="103"/>
      <c r="W1398" s="103"/>
      <c r="X1398" s="103"/>
      <c r="Y1398" s="6">
        <v>42390.642235914354</v>
      </c>
      <c r="Z1398" s="9" t="s">
        <v>4693</v>
      </c>
      <c r="AA1398" s="6"/>
    </row>
    <row r="1399" spans="1:28" s="9" customFormat="1" x14ac:dyDescent="0.3">
      <c r="A1399" s="8">
        <v>1398</v>
      </c>
      <c r="B1399" s="9">
        <v>201502015</v>
      </c>
      <c r="C1399" s="9" t="s">
        <v>4694</v>
      </c>
      <c r="D1399" s="9" t="s">
        <v>1003</v>
      </c>
      <c r="E1399" s="9">
        <v>598</v>
      </c>
      <c r="F1399" s="9" t="s">
        <v>8</v>
      </c>
      <c r="G1399" s="6">
        <v>42072</v>
      </c>
      <c r="H1399" s="9" t="s">
        <v>3010</v>
      </c>
      <c r="I1399" s="9" t="s">
        <v>10</v>
      </c>
      <c r="J1399" s="6">
        <v>42412.500162615739</v>
      </c>
      <c r="K1399" s="6">
        <v>42412.500162615739</v>
      </c>
      <c r="L1399" s="40">
        <v>2195</v>
      </c>
      <c r="M1399" s="41"/>
      <c r="N1399" s="42" t="s">
        <v>4695</v>
      </c>
      <c r="O1399" s="1">
        <v>30</v>
      </c>
      <c r="P1399" s="1">
        <v>23</v>
      </c>
      <c r="Q1399" s="1"/>
      <c r="R1399" s="1"/>
      <c r="S1399" s="1"/>
      <c r="T1399" s="102">
        <v>30</v>
      </c>
      <c r="U1399" s="103">
        <v>23</v>
      </c>
      <c r="V1399" s="103"/>
      <c r="W1399" s="103"/>
      <c r="X1399" s="103"/>
      <c r="Y1399" s="6">
        <v>42412.500162615739</v>
      </c>
      <c r="Z1399" s="9" t="s">
        <v>4696</v>
      </c>
      <c r="AA1399" s="6"/>
    </row>
    <row r="1400" spans="1:28" s="9" customFormat="1" x14ac:dyDescent="0.3">
      <c r="A1400" s="8">
        <v>1399</v>
      </c>
      <c r="B1400" s="9">
        <v>201502016</v>
      </c>
      <c r="C1400" s="9" t="s">
        <v>1068</v>
      </c>
      <c r="D1400" s="9" t="s">
        <v>3186</v>
      </c>
      <c r="E1400" s="9">
        <v>598</v>
      </c>
      <c r="F1400" s="9" t="s">
        <v>8</v>
      </c>
      <c r="G1400" s="6">
        <v>40598</v>
      </c>
      <c r="H1400" s="9" t="s">
        <v>3008</v>
      </c>
      <c r="I1400" s="9" t="s">
        <v>16</v>
      </c>
      <c r="J1400" s="6">
        <v>42617.86441234954</v>
      </c>
      <c r="K1400" s="6">
        <v>42617.86441234954</v>
      </c>
      <c r="L1400" s="40">
        <v>2082</v>
      </c>
      <c r="M1400" s="41"/>
      <c r="N1400" s="42" t="s">
        <v>734</v>
      </c>
      <c r="O1400" s="1">
        <v>1</v>
      </c>
      <c r="P1400" s="1"/>
      <c r="Q1400" s="1"/>
      <c r="R1400" s="1"/>
      <c r="S1400" s="1"/>
      <c r="T1400" s="102">
        <v>1</v>
      </c>
      <c r="U1400" s="103"/>
      <c r="V1400" s="103"/>
      <c r="W1400" s="103"/>
      <c r="X1400" s="103"/>
      <c r="Y1400" s="6">
        <v>42617.802460219908</v>
      </c>
      <c r="Z1400" s="9" t="s">
        <v>4697</v>
      </c>
      <c r="AA1400" s="6"/>
    </row>
    <row r="1401" spans="1:28" s="9" customFormat="1" x14ac:dyDescent="0.3">
      <c r="A1401" s="8">
        <v>1400</v>
      </c>
      <c r="B1401" s="9">
        <v>201502027</v>
      </c>
      <c r="C1401" s="9" t="s">
        <v>4698</v>
      </c>
      <c r="D1401" s="9" t="s">
        <v>2308</v>
      </c>
      <c r="E1401" s="9">
        <v>516</v>
      </c>
      <c r="F1401" s="9" t="s">
        <v>939</v>
      </c>
      <c r="G1401" s="6">
        <v>42197</v>
      </c>
      <c r="H1401" s="9" t="s">
        <v>3010</v>
      </c>
      <c r="I1401" s="9" t="s">
        <v>10</v>
      </c>
      <c r="J1401" s="6">
        <v>42405.440980127314</v>
      </c>
      <c r="K1401" s="6">
        <v>42405.440980127314</v>
      </c>
      <c r="L1401" s="40"/>
      <c r="M1401" s="41"/>
      <c r="N1401" s="42" t="s">
        <v>833</v>
      </c>
      <c r="O1401" s="1"/>
      <c r="P1401" s="1"/>
      <c r="Q1401" s="1"/>
      <c r="R1401" s="1"/>
      <c r="S1401" s="1"/>
      <c r="T1401" s="102"/>
      <c r="U1401" s="103"/>
      <c r="V1401" s="103"/>
      <c r="W1401" s="103"/>
      <c r="X1401" s="103"/>
      <c r="Y1401" s="6">
        <v>42405.440980127314</v>
      </c>
      <c r="Z1401" s="9" t="s">
        <v>4699</v>
      </c>
      <c r="AA1401" s="6"/>
    </row>
    <row r="1402" spans="1:28" s="9" customFormat="1" x14ac:dyDescent="0.3">
      <c r="A1402" s="8">
        <v>1401</v>
      </c>
      <c r="B1402" s="9">
        <v>201502028</v>
      </c>
      <c r="C1402" s="9" t="s">
        <v>4698</v>
      </c>
      <c r="D1402" s="9" t="s">
        <v>3047</v>
      </c>
      <c r="E1402" s="9">
        <v>516</v>
      </c>
      <c r="F1402" s="9" t="s">
        <v>939</v>
      </c>
      <c r="G1402" s="6">
        <v>42197</v>
      </c>
      <c r="H1402" s="9" t="s">
        <v>3010</v>
      </c>
      <c r="I1402" s="9" t="s">
        <v>10</v>
      </c>
      <c r="J1402" s="6">
        <v>42405.440468321758</v>
      </c>
      <c r="K1402" s="6">
        <v>42405.440468321758</v>
      </c>
      <c r="L1402" s="40"/>
      <c r="M1402" s="41"/>
      <c r="N1402" s="42" t="s">
        <v>833</v>
      </c>
      <c r="O1402" s="1"/>
      <c r="P1402" s="1"/>
      <c r="Q1402" s="1"/>
      <c r="R1402" s="1"/>
      <c r="S1402" s="1"/>
      <c r="T1402" s="102"/>
      <c r="U1402" s="103"/>
      <c r="V1402" s="103"/>
      <c r="W1402" s="103"/>
      <c r="X1402" s="103"/>
      <c r="Y1402" s="6">
        <v>42405.429198692131</v>
      </c>
      <c r="Z1402" s="9" t="s">
        <v>4700</v>
      </c>
      <c r="AA1402" s="6"/>
    </row>
    <row r="1403" spans="1:28" s="9" customFormat="1" x14ac:dyDescent="0.3">
      <c r="A1403" s="8">
        <v>1402</v>
      </c>
      <c r="B1403" s="9">
        <v>201502032</v>
      </c>
      <c r="C1403" s="9" t="s">
        <v>4701</v>
      </c>
      <c r="D1403" s="9" t="s">
        <v>196</v>
      </c>
      <c r="E1403" s="9">
        <v>119</v>
      </c>
      <c r="F1403" s="9" t="s">
        <v>2</v>
      </c>
      <c r="G1403" s="6">
        <v>42217</v>
      </c>
      <c r="H1403" s="9" t="s">
        <v>3008</v>
      </c>
      <c r="I1403" s="9" t="s">
        <v>16</v>
      </c>
      <c r="J1403" s="6">
        <v>42413.585650891204</v>
      </c>
      <c r="K1403" s="6">
        <v>42413.585650891204</v>
      </c>
      <c r="L1403" s="40"/>
      <c r="M1403" s="41"/>
      <c r="N1403" s="42" t="s">
        <v>814</v>
      </c>
      <c r="O1403" s="1"/>
      <c r="P1403" s="1"/>
      <c r="Q1403" s="1"/>
      <c r="R1403" s="1"/>
      <c r="S1403" s="1"/>
      <c r="T1403" s="102"/>
      <c r="U1403" s="103"/>
      <c r="V1403" s="103"/>
      <c r="W1403" s="103"/>
      <c r="X1403" s="103"/>
      <c r="Y1403" s="6">
        <v>42413.585650891204</v>
      </c>
      <c r="Z1403" s="9" t="s">
        <v>4702</v>
      </c>
      <c r="AA1403" s="6"/>
    </row>
    <row r="1404" spans="1:28" s="9" customFormat="1" x14ac:dyDescent="0.3">
      <c r="A1404" s="8">
        <v>1403</v>
      </c>
      <c r="B1404" s="9">
        <v>201502042</v>
      </c>
      <c r="C1404" s="9" t="s">
        <v>4635</v>
      </c>
      <c r="D1404" s="9" t="s">
        <v>4703</v>
      </c>
      <c r="E1404" s="9">
        <v>598</v>
      </c>
      <c r="F1404" s="9" t="s">
        <v>8</v>
      </c>
      <c r="G1404" s="6">
        <v>42283</v>
      </c>
      <c r="H1404" s="9" t="s">
        <v>3008</v>
      </c>
      <c r="I1404" s="9" t="s">
        <v>16</v>
      </c>
      <c r="J1404" s="6">
        <v>42538.49091782407</v>
      </c>
      <c r="K1404" s="6">
        <v>42538.49091782407</v>
      </c>
      <c r="L1404" s="40">
        <v>2046</v>
      </c>
      <c r="M1404" s="41"/>
      <c r="N1404" s="42" t="s">
        <v>4704</v>
      </c>
      <c r="O1404" s="1">
        <v>21</v>
      </c>
      <c r="P1404" s="1">
        <v>1</v>
      </c>
      <c r="Q1404" s="1"/>
      <c r="R1404" s="1"/>
      <c r="S1404" s="1"/>
      <c r="T1404" s="102">
        <v>21</v>
      </c>
      <c r="U1404" s="103">
        <v>1</v>
      </c>
      <c r="V1404" s="103"/>
      <c r="W1404" s="103"/>
      <c r="X1404" s="103"/>
      <c r="Y1404" s="6">
        <v>42538.876584953701</v>
      </c>
      <c r="Z1404" s="9" t="s">
        <v>4705</v>
      </c>
      <c r="AA1404" s="6"/>
    </row>
    <row r="1405" spans="1:28" s="9" customFormat="1" x14ac:dyDescent="0.3">
      <c r="A1405" s="8">
        <v>1404</v>
      </c>
      <c r="B1405" s="9">
        <v>201502055</v>
      </c>
      <c r="C1405" s="9" t="s">
        <v>4706</v>
      </c>
      <c r="D1405" s="9" t="s">
        <v>1735</v>
      </c>
      <c r="E1405" s="9">
        <v>598</v>
      </c>
      <c r="F1405" s="9" t="s">
        <v>8</v>
      </c>
      <c r="G1405" s="6">
        <v>42229</v>
      </c>
      <c r="H1405" s="9" t="s">
        <v>3008</v>
      </c>
      <c r="I1405" s="9" t="s">
        <v>16</v>
      </c>
      <c r="J1405" s="6">
        <v>42472.478749733797</v>
      </c>
      <c r="K1405" s="6">
        <v>42472.478749733797</v>
      </c>
      <c r="L1405" s="40">
        <v>2194</v>
      </c>
      <c r="M1405" s="41"/>
      <c r="N1405" s="42" t="s">
        <v>4707</v>
      </c>
      <c r="O1405" s="1">
        <v>23</v>
      </c>
      <c r="P1405" s="1"/>
      <c r="Q1405" s="1"/>
      <c r="R1405" s="1"/>
      <c r="S1405" s="1"/>
      <c r="T1405" s="102">
        <v>23</v>
      </c>
      <c r="U1405" s="103"/>
      <c r="V1405" s="103"/>
      <c r="W1405" s="103"/>
      <c r="X1405" s="103"/>
      <c r="Y1405" s="6">
        <v>42472.478749733797</v>
      </c>
      <c r="Z1405" s="9" t="s">
        <v>4708</v>
      </c>
      <c r="AA1405" s="6"/>
    </row>
    <row r="1406" spans="1:28" s="9" customFormat="1" x14ac:dyDescent="0.3">
      <c r="A1406" s="8">
        <v>1405</v>
      </c>
      <c r="B1406" s="9">
        <v>201502057</v>
      </c>
      <c r="C1406" s="9" t="s">
        <v>4709</v>
      </c>
      <c r="D1406" s="9" t="s">
        <v>4710</v>
      </c>
      <c r="E1406" s="9">
        <v>90</v>
      </c>
      <c r="F1406" s="9" t="s">
        <v>89</v>
      </c>
      <c r="G1406" s="6">
        <v>42226</v>
      </c>
      <c r="H1406" s="9" t="s">
        <v>3005</v>
      </c>
      <c r="I1406" s="9" t="s">
        <v>4</v>
      </c>
      <c r="J1406" s="6">
        <v>42425.46804537037</v>
      </c>
      <c r="K1406" s="6">
        <v>42425.46804537037</v>
      </c>
      <c r="L1406" s="40">
        <v>2046</v>
      </c>
      <c r="M1406" s="41"/>
      <c r="N1406" s="42" t="s">
        <v>4711</v>
      </c>
      <c r="O1406" s="1">
        <v>2515</v>
      </c>
      <c r="P1406" s="1"/>
      <c r="Q1406" s="1"/>
      <c r="R1406" s="1"/>
      <c r="S1406" s="1"/>
      <c r="T1406" s="111">
        <v>25</v>
      </c>
      <c r="U1406" s="103"/>
      <c r="V1406" s="103"/>
      <c r="W1406" s="103"/>
      <c r="X1406" s="103"/>
      <c r="Y1406" s="6">
        <v>42425.447074999996</v>
      </c>
      <c r="Z1406" s="9" t="s">
        <v>4712</v>
      </c>
      <c r="AA1406" s="6"/>
    </row>
    <row r="1407" spans="1:28" s="9" customFormat="1" x14ac:dyDescent="0.3">
      <c r="A1407" s="8">
        <v>1406</v>
      </c>
      <c r="B1407" s="9">
        <v>201502060</v>
      </c>
      <c r="C1407" s="9" t="s">
        <v>4713</v>
      </c>
      <c r="D1407" s="9" t="s">
        <v>3166</v>
      </c>
      <c r="E1407" s="9">
        <v>598</v>
      </c>
      <c r="F1407" s="9" t="s">
        <v>8</v>
      </c>
      <c r="G1407" s="6">
        <v>42199</v>
      </c>
      <c r="H1407" s="9" t="s">
        <v>3010</v>
      </c>
      <c r="I1407" s="9" t="s">
        <v>10</v>
      </c>
      <c r="J1407" s="6">
        <v>42655.4477428588</v>
      </c>
      <c r="K1407" s="6">
        <v>42655.4477428588</v>
      </c>
      <c r="L1407" s="40"/>
      <c r="M1407" s="41"/>
      <c r="N1407" s="42" t="s">
        <v>833</v>
      </c>
      <c r="O1407" s="1"/>
      <c r="P1407" s="1"/>
      <c r="Q1407" s="1"/>
      <c r="R1407" s="1"/>
      <c r="S1407" s="1"/>
      <c r="T1407" s="102"/>
      <c r="U1407" s="103"/>
      <c r="V1407" s="103"/>
      <c r="W1407" s="103"/>
      <c r="X1407" s="103"/>
      <c r="Y1407" s="6">
        <v>42655.447561956018</v>
      </c>
      <c r="Z1407" s="9" t="s">
        <v>4714</v>
      </c>
      <c r="AA1407" s="6"/>
    </row>
    <row r="1408" spans="1:28" s="9" customFormat="1" x14ac:dyDescent="0.3">
      <c r="A1408" s="8">
        <v>1407</v>
      </c>
      <c r="B1408" s="9">
        <v>201502065</v>
      </c>
      <c r="C1408" s="9" t="s">
        <v>4715</v>
      </c>
      <c r="D1408" s="9" t="s">
        <v>4716</v>
      </c>
      <c r="E1408" s="9">
        <v>507</v>
      </c>
      <c r="F1408" s="9" t="s">
        <v>71</v>
      </c>
      <c r="G1408" s="6">
        <v>41256</v>
      </c>
      <c r="H1408" s="9" t="s">
        <v>3010</v>
      </c>
      <c r="I1408" s="9" t="s">
        <v>10</v>
      </c>
      <c r="J1408" s="6">
        <v>42651.411575925929</v>
      </c>
      <c r="K1408" s="6">
        <v>42651.411575925929</v>
      </c>
      <c r="L1408" s="40">
        <v>2193</v>
      </c>
      <c r="M1408" s="41"/>
      <c r="N1408" s="42" t="s">
        <v>4717</v>
      </c>
      <c r="O1408" s="1">
        <v>23</v>
      </c>
      <c r="P1408" s="1"/>
      <c r="Q1408" s="1"/>
      <c r="R1408" s="1"/>
      <c r="S1408" s="1"/>
      <c r="T1408" s="102">
        <v>23</v>
      </c>
      <c r="U1408" s="103"/>
      <c r="V1408" s="103"/>
      <c r="W1408" s="103"/>
      <c r="X1408" s="103"/>
      <c r="Y1408" s="6">
        <v>42651.411575925929</v>
      </c>
      <c r="Z1408" s="9" t="s">
        <v>4718</v>
      </c>
      <c r="AA1408" s="6"/>
    </row>
    <row r="1409" spans="1:27" s="9" customFormat="1" x14ac:dyDescent="0.3">
      <c r="A1409" s="8">
        <v>1408</v>
      </c>
      <c r="B1409" s="9">
        <v>201502077</v>
      </c>
      <c r="C1409" s="9" t="s">
        <v>4719</v>
      </c>
      <c r="D1409" s="9" t="s">
        <v>448</v>
      </c>
      <c r="E1409" s="9">
        <v>598</v>
      </c>
      <c r="F1409" s="9" t="s">
        <v>8</v>
      </c>
      <c r="G1409" s="6">
        <v>42251</v>
      </c>
      <c r="H1409" s="9" t="s">
        <v>3010</v>
      </c>
      <c r="I1409" s="9" t="s">
        <v>10</v>
      </c>
      <c r="J1409" s="6">
        <v>42556.527866898148</v>
      </c>
      <c r="K1409" s="6">
        <v>42556.527866898148</v>
      </c>
      <c r="L1409" s="40">
        <v>2048</v>
      </c>
      <c r="M1409" s="41" t="s">
        <v>4720</v>
      </c>
      <c r="N1409" s="42" t="s">
        <v>4721</v>
      </c>
      <c r="O1409" s="1">
        <v>2</v>
      </c>
      <c r="P1409" s="1">
        <v>46</v>
      </c>
      <c r="Q1409" s="1"/>
      <c r="R1409" s="1"/>
      <c r="S1409" s="1"/>
      <c r="T1409" s="102">
        <v>2</v>
      </c>
      <c r="U1409" s="103">
        <v>46</v>
      </c>
      <c r="V1409" s="103"/>
      <c r="W1409" s="103"/>
      <c r="X1409" s="103"/>
      <c r="Y1409" s="6">
        <v>42556.518390474535</v>
      </c>
      <c r="Z1409" s="9" t="s">
        <v>4722</v>
      </c>
      <c r="AA1409" s="6"/>
    </row>
    <row r="1410" spans="1:27" s="9" customFormat="1" x14ac:dyDescent="0.3">
      <c r="A1410" s="8">
        <v>1409</v>
      </c>
      <c r="B1410" s="9">
        <v>201502079</v>
      </c>
      <c r="C1410" s="9" t="s">
        <v>4723</v>
      </c>
      <c r="D1410" s="9" t="s">
        <v>4724</v>
      </c>
      <c r="E1410" s="9">
        <v>499</v>
      </c>
      <c r="F1410" s="9" t="s">
        <v>40</v>
      </c>
      <c r="G1410" s="6">
        <v>42200</v>
      </c>
      <c r="H1410" s="9" t="s">
        <v>3008</v>
      </c>
      <c r="I1410" s="9" t="s">
        <v>16</v>
      </c>
      <c r="J1410" s="6">
        <v>42441.487348379633</v>
      </c>
      <c r="K1410" s="6">
        <v>42441.487348379633</v>
      </c>
      <c r="L1410" s="40">
        <v>2114</v>
      </c>
      <c r="M1410" s="41"/>
      <c r="N1410" s="42" t="s">
        <v>4725</v>
      </c>
      <c r="O1410" s="1">
        <v>54</v>
      </c>
      <c r="P1410" s="1"/>
      <c r="Q1410" s="1"/>
      <c r="R1410" s="1"/>
      <c r="S1410" s="1"/>
      <c r="T1410" s="102">
        <v>54</v>
      </c>
      <c r="U1410" s="103"/>
      <c r="V1410" s="103"/>
      <c r="W1410" s="103"/>
      <c r="X1410" s="103"/>
      <c r="Y1410" s="6">
        <v>42441.483667048611</v>
      </c>
      <c r="Z1410" s="9" t="s">
        <v>4726</v>
      </c>
      <c r="AA1410" s="6"/>
    </row>
    <row r="1411" spans="1:27" s="9" customFormat="1" x14ac:dyDescent="0.3">
      <c r="A1411" s="8">
        <v>1410</v>
      </c>
      <c r="B1411" s="9">
        <v>201502101</v>
      </c>
      <c r="C1411" s="9" t="s">
        <v>4727</v>
      </c>
      <c r="D1411" s="9" t="s">
        <v>4145</v>
      </c>
      <c r="E1411" s="9">
        <v>119</v>
      </c>
      <c r="F1411" s="9" t="s">
        <v>2</v>
      </c>
      <c r="G1411" s="6">
        <v>41568</v>
      </c>
      <c r="H1411" s="9" t="s">
        <v>3016</v>
      </c>
      <c r="I1411" s="9" t="s">
        <v>53</v>
      </c>
      <c r="J1411" s="6">
        <v>42642.795412187501</v>
      </c>
      <c r="K1411" s="6">
        <v>42642.795412187501</v>
      </c>
      <c r="L1411" s="40">
        <v>2043</v>
      </c>
      <c r="M1411" s="41"/>
      <c r="N1411" s="42" t="s">
        <v>4704</v>
      </c>
      <c r="O1411" s="1">
        <v>21</v>
      </c>
      <c r="P1411" s="1">
        <v>1</v>
      </c>
      <c r="Q1411" s="1"/>
      <c r="R1411" s="1"/>
      <c r="S1411" s="1"/>
      <c r="T1411" s="102">
        <v>21</v>
      </c>
      <c r="U1411" s="103">
        <v>1</v>
      </c>
      <c r="V1411" s="103"/>
      <c r="W1411" s="103"/>
      <c r="X1411" s="103"/>
      <c r="Y1411" s="6">
        <v>42642.797809641204</v>
      </c>
      <c r="Z1411" s="9" t="s">
        <v>4728</v>
      </c>
      <c r="AA1411" s="6"/>
    </row>
    <row r="1412" spans="1:27" s="9" customFormat="1" x14ac:dyDescent="0.3">
      <c r="A1412" s="8">
        <v>1411</v>
      </c>
      <c r="B1412" s="9">
        <v>201502119</v>
      </c>
      <c r="C1412" s="9" t="s">
        <v>4729</v>
      </c>
      <c r="D1412" s="9" t="s">
        <v>4730</v>
      </c>
      <c r="E1412" s="9">
        <v>499</v>
      </c>
      <c r="F1412" s="9" t="s">
        <v>40</v>
      </c>
      <c r="G1412" s="6">
        <v>42240</v>
      </c>
      <c r="H1412" s="9" t="s">
        <v>3008</v>
      </c>
      <c r="I1412" s="9" t="s">
        <v>16</v>
      </c>
      <c r="J1412" s="6">
        <v>42414.534753703701</v>
      </c>
      <c r="K1412" s="6">
        <v>42414.534753703701</v>
      </c>
      <c r="L1412" s="40">
        <v>2043</v>
      </c>
      <c r="M1412" s="41"/>
      <c r="N1412" s="42" t="s">
        <v>4731</v>
      </c>
      <c r="O1412" s="1">
        <v>1</v>
      </c>
      <c r="P1412" s="1"/>
      <c r="Q1412" s="1"/>
      <c r="R1412" s="1"/>
      <c r="S1412" s="1"/>
      <c r="T1412" s="102">
        <v>1</v>
      </c>
      <c r="U1412" s="103"/>
      <c r="V1412" s="103"/>
      <c r="W1412" s="103"/>
      <c r="X1412" s="103"/>
      <c r="Y1412" s="6">
        <v>42414.534753703701</v>
      </c>
      <c r="Z1412" s="9" t="s">
        <v>4732</v>
      </c>
      <c r="AA1412" s="6"/>
    </row>
    <row r="1413" spans="1:27" s="9" customFormat="1" x14ac:dyDescent="0.3">
      <c r="A1413" s="8">
        <v>1412</v>
      </c>
      <c r="B1413" s="9">
        <v>201502128</v>
      </c>
      <c r="C1413" s="9" t="s">
        <v>4733</v>
      </c>
      <c r="D1413" s="9" t="s">
        <v>4734</v>
      </c>
      <c r="E1413" s="9">
        <v>125</v>
      </c>
      <c r="F1413" s="9" t="s">
        <v>618</v>
      </c>
      <c r="G1413" s="6">
        <v>42238</v>
      </c>
      <c r="H1413" s="9" t="s">
        <v>3008</v>
      </c>
      <c r="I1413" s="9" t="s">
        <v>16</v>
      </c>
      <c r="J1413" s="6">
        <v>42389.417636493054</v>
      </c>
      <c r="K1413" s="6">
        <v>42389.417636493054</v>
      </c>
      <c r="L1413" s="40">
        <v>2046</v>
      </c>
      <c r="M1413" s="41"/>
      <c r="N1413" s="42" t="s">
        <v>4711</v>
      </c>
      <c r="O1413" s="1">
        <v>2515</v>
      </c>
      <c r="P1413" s="1"/>
      <c r="Q1413" s="1"/>
      <c r="R1413" s="1"/>
      <c r="S1413" s="1"/>
      <c r="T1413" s="111">
        <v>25</v>
      </c>
      <c r="U1413" s="103"/>
      <c r="V1413" s="103"/>
      <c r="W1413" s="103"/>
      <c r="X1413" s="103"/>
      <c r="Y1413" s="6">
        <v>42389.691945486113</v>
      </c>
      <c r="Z1413" s="9" t="s">
        <v>4735</v>
      </c>
      <c r="AA1413" s="6"/>
    </row>
    <row r="1414" spans="1:27" s="9" customFormat="1" x14ac:dyDescent="0.3">
      <c r="A1414" s="8">
        <v>1413</v>
      </c>
      <c r="B1414" s="9">
        <v>201502146</v>
      </c>
      <c r="C1414" s="9" t="s">
        <v>4736</v>
      </c>
      <c r="D1414" s="9" t="s">
        <v>4737</v>
      </c>
      <c r="E1414" s="9">
        <v>508</v>
      </c>
      <c r="F1414" s="9" t="s">
        <v>166</v>
      </c>
      <c r="G1414" s="6">
        <v>42216</v>
      </c>
      <c r="H1414" s="9" t="s">
        <v>3008</v>
      </c>
      <c r="I1414" s="9" t="s">
        <v>16</v>
      </c>
      <c r="J1414" s="6">
        <v>42448.607066087963</v>
      </c>
      <c r="K1414" s="6">
        <v>42448.607066087963</v>
      </c>
      <c r="L1414" s="40">
        <v>2030</v>
      </c>
      <c r="M1414" s="41"/>
      <c r="N1414" s="42" t="s">
        <v>420</v>
      </c>
      <c r="O1414" s="1">
        <v>14</v>
      </c>
      <c r="P1414" s="1"/>
      <c r="Q1414" s="1"/>
      <c r="R1414" s="1"/>
      <c r="S1414" s="1"/>
      <c r="T1414" s="102">
        <v>14</v>
      </c>
      <c r="U1414" s="103"/>
      <c r="V1414" s="103"/>
      <c r="W1414" s="103"/>
      <c r="X1414" s="103"/>
      <c r="Y1414" s="6">
        <v>42448.607066087963</v>
      </c>
      <c r="Z1414" s="9" t="s">
        <v>4738</v>
      </c>
      <c r="AA1414" s="6"/>
    </row>
    <row r="1415" spans="1:27" s="9" customFormat="1" x14ac:dyDescent="0.3">
      <c r="A1415" s="8">
        <v>1414</v>
      </c>
      <c r="B1415" s="9">
        <v>201502159</v>
      </c>
      <c r="C1415" s="9" t="s">
        <v>4715</v>
      </c>
      <c r="D1415" s="9" t="s">
        <v>4739</v>
      </c>
      <c r="E1415" s="9">
        <v>505</v>
      </c>
      <c r="F1415" s="9" t="s">
        <v>1225</v>
      </c>
      <c r="G1415" s="6">
        <v>41244</v>
      </c>
      <c r="H1415" s="9" t="s">
        <v>3010</v>
      </c>
      <c r="I1415" s="9" t="s">
        <v>10</v>
      </c>
      <c r="J1415" s="6">
        <v>42651.414373182874</v>
      </c>
      <c r="K1415" s="6">
        <v>42651.414373182874</v>
      </c>
      <c r="L1415" s="40"/>
      <c r="M1415" s="41"/>
      <c r="N1415" s="42" t="s">
        <v>545</v>
      </c>
      <c r="O1415" s="1"/>
      <c r="P1415" s="1"/>
      <c r="Q1415" s="1"/>
      <c r="R1415" s="1"/>
      <c r="S1415" s="1"/>
      <c r="T1415" s="102"/>
      <c r="U1415" s="103"/>
      <c r="V1415" s="103"/>
      <c r="W1415" s="103"/>
      <c r="X1415" s="103"/>
      <c r="Y1415" s="6">
        <v>42651.418942557873</v>
      </c>
      <c r="Z1415" s="9" t="s">
        <v>4740</v>
      </c>
      <c r="AA1415" s="6"/>
    </row>
    <row r="1416" spans="1:27" s="9" customFormat="1" x14ac:dyDescent="0.3">
      <c r="A1416" s="8">
        <v>1415</v>
      </c>
      <c r="B1416" s="9">
        <v>201502165</v>
      </c>
      <c r="C1416" s="9" t="s">
        <v>4741</v>
      </c>
      <c r="D1416" s="9" t="s">
        <v>143</v>
      </c>
      <c r="E1416" s="9">
        <v>499</v>
      </c>
      <c r="F1416" s="9" t="s">
        <v>40</v>
      </c>
      <c r="G1416" s="6">
        <v>42226</v>
      </c>
      <c r="H1416" s="9" t="s">
        <v>3010</v>
      </c>
      <c r="I1416" s="9" t="s">
        <v>10</v>
      </c>
      <c r="J1416" s="6">
        <v>42591.555956944445</v>
      </c>
      <c r="K1416" s="6">
        <v>42591.555956944445</v>
      </c>
      <c r="L1416" s="40"/>
      <c r="M1416" s="41"/>
      <c r="N1416" s="42" t="s">
        <v>833</v>
      </c>
      <c r="O1416" s="1"/>
      <c r="P1416" s="1"/>
      <c r="Q1416" s="1"/>
      <c r="R1416" s="1"/>
      <c r="S1416" s="1"/>
      <c r="T1416" s="102"/>
      <c r="U1416" s="103"/>
      <c r="V1416" s="103"/>
      <c r="W1416" s="103"/>
      <c r="X1416" s="103"/>
      <c r="Y1416" s="6">
        <v>42591.773363541666</v>
      </c>
      <c r="Z1416" s="9" t="s">
        <v>4742</v>
      </c>
      <c r="AA1416" s="6"/>
    </row>
    <row r="1417" spans="1:27" s="9" customFormat="1" x14ac:dyDescent="0.3">
      <c r="A1417" s="8">
        <v>1416</v>
      </c>
      <c r="B1417" s="9">
        <v>201502181</v>
      </c>
      <c r="C1417" s="9" t="s">
        <v>4743</v>
      </c>
      <c r="D1417" s="9" t="s">
        <v>4744</v>
      </c>
      <c r="E1417" s="9">
        <v>119</v>
      </c>
      <c r="F1417" s="9" t="s">
        <v>2</v>
      </c>
      <c r="G1417" s="6">
        <v>42153</v>
      </c>
      <c r="H1417" s="9" t="s">
        <v>3008</v>
      </c>
      <c r="I1417" s="9" t="s">
        <v>16</v>
      </c>
      <c r="J1417" s="6">
        <v>42599.638676504626</v>
      </c>
      <c r="K1417" s="6">
        <v>42599.638676504626</v>
      </c>
      <c r="L1417" s="40">
        <v>2022</v>
      </c>
      <c r="M1417" s="41" t="s">
        <v>4745</v>
      </c>
      <c r="N1417" s="42" t="s">
        <v>780</v>
      </c>
      <c r="O1417" s="1">
        <v>5</v>
      </c>
      <c r="P1417" s="1"/>
      <c r="Q1417" s="1"/>
      <c r="R1417" s="1"/>
      <c r="S1417" s="1"/>
      <c r="T1417" s="102">
        <v>5</v>
      </c>
      <c r="U1417" s="103"/>
      <c r="V1417" s="103"/>
      <c r="W1417" s="103"/>
      <c r="X1417" s="103"/>
      <c r="Y1417" s="6">
        <v>42599.636530520831</v>
      </c>
      <c r="Z1417" s="9" t="s">
        <v>4746</v>
      </c>
      <c r="AA1417" s="6"/>
    </row>
    <row r="1418" spans="1:27" s="9" customFormat="1" x14ac:dyDescent="0.3">
      <c r="A1418" s="8">
        <v>1417</v>
      </c>
      <c r="B1418" s="9">
        <v>201502189</v>
      </c>
      <c r="C1418" s="9" t="s">
        <v>4747</v>
      </c>
      <c r="D1418" s="9" t="s">
        <v>1073</v>
      </c>
      <c r="E1418" s="9">
        <v>499</v>
      </c>
      <c r="F1418" s="9" t="s">
        <v>40</v>
      </c>
      <c r="G1418" s="6">
        <v>42201</v>
      </c>
      <c r="H1418" s="9" t="s">
        <v>3008</v>
      </c>
      <c r="I1418" s="9" t="s">
        <v>16</v>
      </c>
      <c r="J1418" s="6">
        <v>42451.502400578705</v>
      </c>
      <c r="K1418" s="6">
        <v>42451.502400578705</v>
      </c>
      <c r="L1418" s="40">
        <v>2185</v>
      </c>
      <c r="M1418" s="41"/>
      <c r="N1418" s="42" t="s">
        <v>4748</v>
      </c>
      <c r="O1418" s="1">
        <v>23</v>
      </c>
      <c r="P1418" s="1"/>
      <c r="Q1418" s="1"/>
      <c r="R1418" s="1"/>
      <c r="S1418" s="1"/>
      <c r="T1418" s="102">
        <v>23</v>
      </c>
      <c r="U1418" s="103"/>
      <c r="V1418" s="103"/>
      <c r="W1418" s="103"/>
      <c r="X1418" s="103"/>
      <c r="Y1418" s="6">
        <v>42451.502400578705</v>
      </c>
      <c r="Z1418" s="9" t="s">
        <v>4749</v>
      </c>
      <c r="AA1418" s="6"/>
    </row>
    <row r="1419" spans="1:27" s="9" customFormat="1" x14ac:dyDescent="0.3">
      <c r="A1419" s="8">
        <v>1418</v>
      </c>
      <c r="B1419" s="9">
        <v>201502190</v>
      </c>
      <c r="C1419" s="9" t="s">
        <v>3731</v>
      </c>
      <c r="D1419" s="9" t="s">
        <v>4750</v>
      </c>
      <c r="E1419" s="9">
        <v>538</v>
      </c>
      <c r="F1419" s="9" t="s">
        <v>105</v>
      </c>
      <c r="G1419" s="6">
        <v>42243</v>
      </c>
      <c r="H1419" s="9" t="s">
        <v>3008</v>
      </c>
      <c r="I1419" s="9" t="s">
        <v>16</v>
      </c>
      <c r="J1419" s="6">
        <v>42543.504768055558</v>
      </c>
      <c r="K1419" s="6">
        <v>42543.504768055558</v>
      </c>
      <c r="L1419" s="40">
        <v>2134</v>
      </c>
      <c r="M1419" s="41"/>
      <c r="N1419" s="42" t="s">
        <v>4751</v>
      </c>
      <c r="O1419" s="1">
        <v>22208</v>
      </c>
      <c r="P1419" s="1"/>
      <c r="Q1419" s="1"/>
      <c r="R1419" s="1"/>
      <c r="S1419" s="1"/>
      <c r="T1419" s="111">
        <v>222</v>
      </c>
      <c r="U1419" s="103"/>
      <c r="V1419" s="103"/>
      <c r="W1419" s="103"/>
      <c r="X1419" s="103"/>
      <c r="Y1419" s="6">
        <v>42543.814362268517</v>
      </c>
      <c r="Z1419" s="9" t="s">
        <v>4752</v>
      </c>
      <c r="AA1419" s="6"/>
    </row>
    <row r="1420" spans="1:27" s="9" customFormat="1" x14ac:dyDescent="0.3">
      <c r="A1420" s="8">
        <v>1419</v>
      </c>
      <c r="B1420" s="9">
        <v>201502198</v>
      </c>
      <c r="C1420" s="9" t="s">
        <v>4753</v>
      </c>
      <c r="D1420" s="9" t="s">
        <v>4754</v>
      </c>
      <c r="E1420" s="9">
        <v>130</v>
      </c>
      <c r="F1420" s="9" t="s">
        <v>36</v>
      </c>
      <c r="G1420" s="6">
        <v>38552</v>
      </c>
      <c r="H1420" s="9" t="s">
        <v>3008</v>
      </c>
      <c r="I1420" s="9" t="s">
        <v>16</v>
      </c>
      <c r="J1420" s="6">
        <v>42473.813357025465</v>
      </c>
      <c r="K1420" s="6">
        <v>42473.813357025465</v>
      </c>
      <c r="L1420" s="40">
        <v>2118</v>
      </c>
      <c r="M1420" s="41" t="s">
        <v>4755</v>
      </c>
      <c r="N1420" s="42" t="s">
        <v>4756</v>
      </c>
      <c r="O1420" s="1">
        <v>2</v>
      </c>
      <c r="P1420" s="1">
        <v>27</v>
      </c>
      <c r="Q1420" s="1"/>
      <c r="R1420" s="1"/>
      <c r="S1420" s="1"/>
      <c r="T1420" s="102">
        <v>2</v>
      </c>
      <c r="U1420" s="103">
        <v>27</v>
      </c>
      <c r="V1420" s="103"/>
      <c r="W1420" s="103"/>
      <c r="X1420" s="103"/>
      <c r="Y1420" s="6">
        <v>42473.805003738424</v>
      </c>
      <c r="Z1420" s="9" t="s">
        <v>4757</v>
      </c>
      <c r="AA1420" s="6"/>
    </row>
    <row r="1421" spans="1:27" s="9" customFormat="1" x14ac:dyDescent="0.3">
      <c r="A1421" s="8">
        <v>1420</v>
      </c>
      <c r="B1421" s="9">
        <v>201502205</v>
      </c>
      <c r="C1421" s="9" t="s">
        <v>4758</v>
      </c>
      <c r="D1421" s="9" t="s">
        <v>4759</v>
      </c>
      <c r="E1421" s="9">
        <v>598</v>
      </c>
      <c r="F1421" s="9" t="s">
        <v>8</v>
      </c>
      <c r="G1421" s="6">
        <v>42095</v>
      </c>
      <c r="H1421" s="9" t="s">
        <v>3005</v>
      </c>
      <c r="I1421" s="9" t="s">
        <v>4</v>
      </c>
      <c r="J1421" s="6">
        <v>42481.530013391202</v>
      </c>
      <c r="K1421" s="6">
        <v>42481.530013391202</v>
      </c>
      <c r="L1421" s="40">
        <v>2043</v>
      </c>
      <c r="M1421" s="41"/>
      <c r="N1421" s="42" t="s">
        <v>4760</v>
      </c>
      <c r="O1421" s="1">
        <v>1</v>
      </c>
      <c r="P1421" s="1">
        <v>2</v>
      </c>
      <c r="Q1421" s="1"/>
      <c r="R1421" s="1"/>
      <c r="S1421" s="1"/>
      <c r="T1421" s="102">
        <v>1</v>
      </c>
      <c r="U1421" s="103">
        <v>2</v>
      </c>
      <c r="V1421" s="103"/>
      <c r="W1421" s="103"/>
      <c r="X1421" s="103"/>
      <c r="Y1421" s="6">
        <v>42481.510789814813</v>
      </c>
      <c r="Z1421" s="9" t="s">
        <v>4761</v>
      </c>
      <c r="AA1421" s="6"/>
    </row>
    <row r="1422" spans="1:27" s="9" customFormat="1" x14ac:dyDescent="0.3">
      <c r="A1422" s="8">
        <v>1421</v>
      </c>
      <c r="B1422" s="9">
        <v>201502210</v>
      </c>
      <c r="C1422" s="9" t="s">
        <v>3653</v>
      </c>
      <c r="D1422" s="9" t="s">
        <v>4762</v>
      </c>
      <c r="E1422" s="9" t="s">
        <v>51</v>
      </c>
      <c r="F1422" s="9" t="s">
        <v>51</v>
      </c>
      <c r="G1422" s="6">
        <v>41275</v>
      </c>
      <c r="H1422" s="9" t="s">
        <v>3008</v>
      </c>
      <c r="I1422" s="9" t="s">
        <v>16</v>
      </c>
      <c r="J1422" s="6">
        <v>42572.490192708334</v>
      </c>
      <c r="K1422" s="6">
        <v>42572.490192708334</v>
      </c>
      <c r="L1422" s="40"/>
      <c r="M1422" s="41"/>
      <c r="N1422" s="42" t="s">
        <v>4763</v>
      </c>
      <c r="O1422" s="1"/>
      <c r="P1422" s="1"/>
      <c r="Q1422" s="1"/>
      <c r="R1422" s="1"/>
      <c r="S1422" s="1"/>
      <c r="T1422" s="102"/>
      <c r="U1422" s="103"/>
      <c r="V1422" s="103"/>
      <c r="W1422" s="103"/>
      <c r="X1422" s="103"/>
      <c r="Y1422" s="6">
        <v>42572.751883067132</v>
      </c>
      <c r="Z1422" s="9" t="s">
        <v>4764</v>
      </c>
      <c r="AA1422" s="6"/>
    </row>
    <row r="1423" spans="1:27" s="9" customFormat="1" x14ac:dyDescent="0.3">
      <c r="A1423" s="8">
        <v>1422</v>
      </c>
      <c r="B1423" s="9">
        <v>201502224</v>
      </c>
      <c r="C1423" s="9" t="s">
        <v>4765</v>
      </c>
      <c r="D1423" s="9" t="s">
        <v>4766</v>
      </c>
      <c r="E1423" s="9">
        <v>312</v>
      </c>
      <c r="F1423" s="9" t="s">
        <v>1541</v>
      </c>
      <c r="G1423" s="6">
        <v>42197</v>
      </c>
      <c r="H1423" s="9" t="s">
        <v>3008</v>
      </c>
      <c r="I1423" s="9" t="s">
        <v>16</v>
      </c>
      <c r="J1423" s="6">
        <v>42371.462751157407</v>
      </c>
      <c r="K1423" s="6">
        <v>42371.462751157407</v>
      </c>
      <c r="L1423" s="40"/>
      <c r="M1423" s="41"/>
      <c r="N1423" s="42" t="s">
        <v>4763</v>
      </c>
      <c r="O1423" s="1"/>
      <c r="P1423" s="1"/>
      <c r="Q1423" s="1"/>
      <c r="R1423" s="1"/>
      <c r="S1423" s="1"/>
      <c r="T1423" s="102"/>
      <c r="U1423" s="103"/>
      <c r="V1423" s="103"/>
      <c r="W1423" s="103"/>
      <c r="X1423" s="103"/>
      <c r="Y1423" s="6">
        <v>42371.462751157407</v>
      </c>
      <c r="Z1423" s="9" t="s">
        <v>4767</v>
      </c>
      <c r="AA1423" s="6"/>
    </row>
    <row r="1424" spans="1:27" s="9" customFormat="1" x14ac:dyDescent="0.3">
      <c r="A1424" s="8">
        <v>1423</v>
      </c>
      <c r="B1424" s="9">
        <v>201502228</v>
      </c>
      <c r="C1424" s="9" t="s">
        <v>4768</v>
      </c>
      <c r="D1424" s="9" t="s">
        <v>686</v>
      </c>
      <c r="E1424" s="9">
        <v>131</v>
      </c>
      <c r="F1424" s="9" t="s">
        <v>24</v>
      </c>
      <c r="G1424" s="6">
        <v>42227</v>
      </c>
      <c r="H1424" s="9" t="s">
        <v>3016</v>
      </c>
      <c r="I1424" s="9" t="s">
        <v>53</v>
      </c>
      <c r="J1424" s="6">
        <v>42562.764472418981</v>
      </c>
      <c r="K1424" s="6">
        <v>42562.764472418981</v>
      </c>
      <c r="L1424" s="40">
        <v>2046</v>
      </c>
      <c r="M1424" s="41"/>
      <c r="N1424" s="42" t="s">
        <v>4704</v>
      </c>
      <c r="O1424" s="1">
        <v>21</v>
      </c>
      <c r="P1424" s="1">
        <v>1</v>
      </c>
      <c r="Q1424" s="1"/>
      <c r="R1424" s="1"/>
      <c r="S1424" s="1"/>
      <c r="T1424" s="102">
        <v>21</v>
      </c>
      <c r="U1424" s="103">
        <v>1</v>
      </c>
      <c r="V1424" s="103"/>
      <c r="W1424" s="103"/>
      <c r="X1424" s="103"/>
      <c r="Y1424" s="6">
        <v>42562.682053356482</v>
      </c>
      <c r="Z1424" s="9" t="s">
        <v>4769</v>
      </c>
      <c r="AA1424" s="6"/>
    </row>
    <row r="1425" spans="1:27" s="9" customFormat="1" x14ac:dyDescent="0.3">
      <c r="A1425" s="8">
        <v>1424</v>
      </c>
      <c r="B1425" s="9">
        <v>201502243</v>
      </c>
      <c r="C1425" s="9" t="s">
        <v>4770</v>
      </c>
      <c r="D1425" s="9" t="s">
        <v>4771</v>
      </c>
      <c r="E1425" s="9">
        <v>596</v>
      </c>
      <c r="F1425" s="9" t="s">
        <v>827</v>
      </c>
      <c r="G1425" s="6">
        <v>42220</v>
      </c>
      <c r="H1425" s="9" t="s">
        <v>3008</v>
      </c>
      <c r="I1425" s="9" t="s">
        <v>16</v>
      </c>
      <c r="J1425" s="6">
        <v>42529.483755868052</v>
      </c>
      <c r="K1425" s="6">
        <v>42529.483755868052</v>
      </c>
      <c r="L1425" s="40"/>
      <c r="M1425" s="41"/>
      <c r="N1425" s="42" t="s">
        <v>4763</v>
      </c>
      <c r="O1425" s="1"/>
      <c r="P1425" s="1"/>
      <c r="Q1425" s="1"/>
      <c r="R1425" s="1"/>
      <c r="S1425" s="1"/>
      <c r="T1425" s="102"/>
      <c r="U1425" s="103"/>
      <c r="V1425" s="103"/>
      <c r="W1425" s="103"/>
      <c r="X1425" s="103"/>
      <c r="Y1425" s="6">
        <v>42529.799370486115</v>
      </c>
      <c r="Z1425" s="9" t="s">
        <v>4772</v>
      </c>
      <c r="AA1425" s="6"/>
    </row>
    <row r="1426" spans="1:27" s="9" customFormat="1" x14ac:dyDescent="0.3">
      <c r="A1426" s="8">
        <v>1425</v>
      </c>
      <c r="B1426" s="9">
        <v>201502245</v>
      </c>
      <c r="C1426" s="9" t="s">
        <v>4773</v>
      </c>
      <c r="D1426" s="9" t="s">
        <v>2065</v>
      </c>
      <c r="E1426" s="9">
        <v>119</v>
      </c>
      <c r="F1426" s="9" t="s">
        <v>2</v>
      </c>
      <c r="G1426" s="6">
        <v>42217</v>
      </c>
      <c r="H1426" s="9" t="s">
        <v>3005</v>
      </c>
      <c r="I1426" s="9" t="s">
        <v>4</v>
      </c>
      <c r="J1426" s="6">
        <v>42627.04496871528</v>
      </c>
      <c r="K1426" s="6">
        <v>42627.04496871528</v>
      </c>
      <c r="L1426" s="40">
        <v>2049</v>
      </c>
      <c r="M1426" s="41"/>
      <c r="N1426" s="42" t="s">
        <v>4774</v>
      </c>
      <c r="O1426" s="1">
        <v>28</v>
      </c>
      <c r="P1426" s="1">
        <v>2</v>
      </c>
      <c r="Q1426" s="1">
        <v>42</v>
      </c>
      <c r="R1426" s="1"/>
      <c r="S1426" s="1"/>
      <c r="T1426" s="102">
        <v>28</v>
      </c>
      <c r="U1426" s="103">
        <v>2</v>
      </c>
      <c r="V1426" s="103">
        <v>42</v>
      </c>
      <c r="W1426" s="103"/>
      <c r="X1426" s="103"/>
      <c r="Y1426" s="6">
        <v>42627.04496871528</v>
      </c>
      <c r="Z1426" s="9" t="s">
        <v>4775</v>
      </c>
      <c r="AA1426" s="6"/>
    </row>
    <row r="1427" spans="1:27" s="9" customFormat="1" x14ac:dyDescent="0.3">
      <c r="A1427" s="8">
        <v>1426</v>
      </c>
      <c r="B1427" s="9">
        <v>201502265</v>
      </c>
      <c r="C1427" s="9" t="s">
        <v>4776</v>
      </c>
      <c r="D1427" s="9" t="s">
        <v>718</v>
      </c>
      <c r="E1427" s="9">
        <v>98</v>
      </c>
      <c r="F1427" s="9" t="s">
        <v>2502</v>
      </c>
      <c r="G1427" s="6">
        <v>38366</v>
      </c>
      <c r="H1427" s="9" t="s">
        <v>3016</v>
      </c>
      <c r="I1427" s="9" t="s">
        <v>53</v>
      </c>
      <c r="J1427" s="6">
        <v>42379.172284108798</v>
      </c>
      <c r="K1427" s="6">
        <v>42379.172284108798</v>
      </c>
      <c r="L1427" s="40">
        <v>2017</v>
      </c>
      <c r="M1427" s="41"/>
      <c r="N1427" s="42" t="s">
        <v>4777</v>
      </c>
      <c r="O1427" s="1">
        <v>6</v>
      </c>
      <c r="P1427" s="1"/>
      <c r="Q1427" s="1"/>
      <c r="R1427" s="1"/>
      <c r="S1427" s="1"/>
      <c r="T1427" s="102">
        <v>6</v>
      </c>
      <c r="U1427" s="103"/>
      <c r="V1427" s="103"/>
      <c r="W1427" s="103"/>
      <c r="X1427" s="103"/>
      <c r="Y1427" s="6">
        <v>42379.16022164352</v>
      </c>
      <c r="Z1427" s="9" t="s">
        <v>4778</v>
      </c>
      <c r="AA1427" s="6"/>
    </row>
    <row r="1428" spans="1:27" s="9" customFormat="1" x14ac:dyDescent="0.3">
      <c r="A1428" s="8">
        <v>1427</v>
      </c>
      <c r="B1428" s="9">
        <v>201502279</v>
      </c>
      <c r="C1428" s="9" t="s">
        <v>4779</v>
      </c>
      <c r="D1428" s="9" t="s">
        <v>196</v>
      </c>
      <c r="E1428" s="9">
        <v>128</v>
      </c>
      <c r="F1428" s="9" t="s">
        <v>242</v>
      </c>
      <c r="G1428" s="6">
        <v>42231</v>
      </c>
      <c r="H1428" s="9" t="s">
        <v>3008</v>
      </c>
      <c r="I1428" s="9" t="s">
        <v>16</v>
      </c>
      <c r="J1428" s="6">
        <v>42446.471846608794</v>
      </c>
      <c r="K1428" s="6">
        <v>42446.471846608794</v>
      </c>
      <c r="L1428" s="40">
        <v>2114</v>
      </c>
      <c r="M1428" s="41"/>
      <c r="N1428" s="42" t="s">
        <v>4780</v>
      </c>
      <c r="O1428" s="1">
        <v>54</v>
      </c>
      <c r="P1428" s="1"/>
      <c r="Q1428" s="1"/>
      <c r="R1428" s="1"/>
      <c r="S1428" s="1"/>
      <c r="T1428" s="102">
        <v>54</v>
      </c>
      <c r="U1428" s="103"/>
      <c r="V1428" s="103"/>
      <c r="W1428" s="103"/>
      <c r="X1428" s="103"/>
      <c r="Y1428" s="6">
        <v>42446.469444131944</v>
      </c>
      <c r="Z1428" s="9" t="s">
        <v>4781</v>
      </c>
      <c r="AA1428" s="6"/>
    </row>
    <row r="1429" spans="1:27" s="9" customFormat="1" x14ac:dyDescent="0.3">
      <c r="A1429" s="8">
        <v>1428</v>
      </c>
      <c r="B1429" s="9">
        <v>201502293</v>
      </c>
      <c r="C1429" s="9" t="s">
        <v>4782</v>
      </c>
      <c r="D1429" s="9" t="s">
        <v>4783</v>
      </c>
      <c r="E1429" s="9">
        <v>598</v>
      </c>
      <c r="F1429" s="9" t="s">
        <v>8</v>
      </c>
      <c r="G1429" s="6">
        <v>42257</v>
      </c>
      <c r="H1429" s="9" t="s">
        <v>3005</v>
      </c>
      <c r="I1429" s="9" t="s">
        <v>4</v>
      </c>
      <c r="J1429" s="6">
        <v>42662.457966435184</v>
      </c>
      <c r="K1429" s="6">
        <v>42662.457966435184</v>
      </c>
      <c r="L1429" s="40">
        <v>2046</v>
      </c>
      <c r="M1429" s="41"/>
      <c r="N1429" s="42" t="s">
        <v>4784</v>
      </c>
      <c r="O1429" s="1">
        <v>2515</v>
      </c>
      <c r="P1429" s="1"/>
      <c r="Q1429" s="1"/>
      <c r="R1429" s="1"/>
      <c r="S1429" s="1"/>
      <c r="T1429" s="111">
        <v>25</v>
      </c>
      <c r="U1429" s="103"/>
      <c r="V1429" s="103"/>
      <c r="W1429" s="103"/>
      <c r="X1429" s="103"/>
      <c r="Y1429" s="6">
        <v>42662.453432210648</v>
      </c>
      <c r="Z1429" s="9" t="s">
        <v>4785</v>
      </c>
      <c r="AA1429" s="6"/>
    </row>
    <row r="1430" spans="1:27" s="9" customFormat="1" x14ac:dyDescent="0.3">
      <c r="A1430" s="8">
        <v>1429</v>
      </c>
      <c r="B1430" s="9">
        <v>201502295</v>
      </c>
      <c r="C1430" s="9" t="s">
        <v>4786</v>
      </c>
      <c r="D1430" s="9" t="s">
        <v>4787</v>
      </c>
      <c r="E1430" s="9">
        <v>598</v>
      </c>
      <c r="F1430" s="9" t="s">
        <v>8</v>
      </c>
      <c r="G1430" s="6">
        <v>42238</v>
      </c>
      <c r="H1430" s="9" t="s">
        <v>3008</v>
      </c>
      <c r="I1430" s="9" t="s">
        <v>16</v>
      </c>
      <c r="J1430" s="6">
        <v>42433.46504664352</v>
      </c>
      <c r="K1430" s="6">
        <v>42433.46504664352</v>
      </c>
      <c r="L1430" s="40"/>
      <c r="M1430" s="41"/>
      <c r="N1430" s="42" t="s">
        <v>4788</v>
      </c>
      <c r="O1430" s="1"/>
      <c r="P1430" s="1"/>
      <c r="Q1430" s="1"/>
      <c r="R1430" s="1"/>
      <c r="S1430" s="1"/>
      <c r="T1430" s="102"/>
      <c r="U1430" s="103"/>
      <c r="V1430" s="103"/>
      <c r="W1430" s="103"/>
      <c r="X1430" s="103"/>
      <c r="Y1430" s="6">
        <v>42433.46504664352</v>
      </c>
      <c r="Z1430" s="9" t="s">
        <v>4789</v>
      </c>
      <c r="AA1430" s="6"/>
    </row>
    <row r="1431" spans="1:27" s="9" customFormat="1" x14ac:dyDescent="0.3">
      <c r="A1431" s="8">
        <v>1430</v>
      </c>
      <c r="B1431" s="9">
        <v>201502316</v>
      </c>
      <c r="C1431" s="9" t="s">
        <v>4261</v>
      </c>
      <c r="D1431" s="9" t="s">
        <v>4790</v>
      </c>
      <c r="E1431" s="9">
        <v>499</v>
      </c>
      <c r="F1431" s="9" t="s">
        <v>40</v>
      </c>
      <c r="G1431" s="6">
        <v>42274</v>
      </c>
      <c r="H1431" s="9" t="s">
        <v>3008</v>
      </c>
      <c r="I1431" s="9" t="s">
        <v>16</v>
      </c>
      <c r="J1431" s="6">
        <v>42630.502334756944</v>
      </c>
      <c r="K1431" s="6">
        <v>42630.502334756944</v>
      </c>
      <c r="L1431" s="40">
        <v>2185</v>
      </c>
      <c r="M1431" s="41"/>
      <c r="N1431" s="42" t="s">
        <v>4791</v>
      </c>
      <c r="O1431" s="1">
        <v>23</v>
      </c>
      <c r="P1431" s="1"/>
      <c r="Q1431" s="1"/>
      <c r="R1431" s="1"/>
      <c r="S1431" s="1"/>
      <c r="T1431" s="102">
        <v>23</v>
      </c>
      <c r="U1431" s="103"/>
      <c r="V1431" s="103"/>
      <c r="W1431" s="103"/>
      <c r="X1431" s="103"/>
      <c r="Y1431" s="6">
        <v>42630.502334756944</v>
      </c>
      <c r="Z1431" s="9" t="s">
        <v>4792</v>
      </c>
      <c r="AA1431" s="6"/>
    </row>
    <row r="1432" spans="1:27" s="9" customFormat="1" x14ac:dyDescent="0.3">
      <c r="A1432" s="8">
        <v>1431</v>
      </c>
      <c r="B1432" s="9">
        <v>201502318</v>
      </c>
      <c r="C1432" s="9" t="s">
        <v>4793</v>
      </c>
      <c r="D1432" s="9" t="s">
        <v>4794</v>
      </c>
      <c r="E1432" s="9">
        <v>508</v>
      </c>
      <c r="F1432" s="9" t="s">
        <v>166</v>
      </c>
      <c r="G1432" s="6">
        <v>42240</v>
      </c>
      <c r="H1432" s="9" t="s">
        <v>3008</v>
      </c>
      <c r="I1432" s="9" t="s">
        <v>16</v>
      </c>
      <c r="J1432" s="6">
        <v>42552.504008680553</v>
      </c>
      <c r="K1432" s="6">
        <v>42552.504008680553</v>
      </c>
      <c r="L1432" s="40"/>
      <c r="M1432" s="41"/>
      <c r="N1432" s="42" t="s">
        <v>4795</v>
      </c>
      <c r="O1432" s="1"/>
      <c r="P1432" s="1"/>
      <c r="Q1432" s="1"/>
      <c r="R1432" s="1"/>
      <c r="S1432" s="1"/>
      <c r="T1432" s="102"/>
      <c r="U1432" s="103"/>
      <c r="V1432" s="103"/>
      <c r="W1432" s="103"/>
      <c r="X1432" s="103"/>
      <c r="Y1432" s="6">
        <v>42552.505651736108</v>
      </c>
      <c r="Z1432" s="9" t="s">
        <v>4796</v>
      </c>
      <c r="AA1432" s="6"/>
    </row>
    <row r="1433" spans="1:27" s="9" customFormat="1" x14ac:dyDescent="0.3">
      <c r="A1433" s="8">
        <v>1432</v>
      </c>
      <c r="B1433" s="9">
        <v>201502330</v>
      </c>
      <c r="C1433" s="9" t="s">
        <v>4797</v>
      </c>
      <c r="D1433" s="9" t="s">
        <v>622</v>
      </c>
      <c r="E1433" s="9">
        <v>531</v>
      </c>
      <c r="F1433" s="9" t="s">
        <v>14</v>
      </c>
      <c r="G1433" s="6">
        <v>42272</v>
      </c>
      <c r="H1433" s="9" t="s">
        <v>3008</v>
      </c>
      <c r="I1433" s="9" t="s">
        <v>16</v>
      </c>
      <c r="J1433" s="6">
        <v>42484.467218483798</v>
      </c>
      <c r="K1433" s="6">
        <v>42484.467218483798</v>
      </c>
      <c r="L1433" s="40">
        <v>2082</v>
      </c>
      <c r="M1433" s="41"/>
      <c r="N1433" s="42" t="s">
        <v>4798</v>
      </c>
      <c r="O1433" s="1">
        <v>1</v>
      </c>
      <c r="P1433" s="1">
        <v>2</v>
      </c>
      <c r="Q1433" s="1"/>
      <c r="R1433" s="1"/>
      <c r="S1433" s="1"/>
      <c r="T1433" s="102">
        <v>1</v>
      </c>
      <c r="U1433" s="103">
        <v>2</v>
      </c>
      <c r="V1433" s="103"/>
      <c r="W1433" s="103"/>
      <c r="X1433" s="103"/>
      <c r="Y1433" s="6">
        <v>42484.455308217592</v>
      </c>
      <c r="Z1433" s="9" t="s">
        <v>4799</v>
      </c>
      <c r="AA1433" s="6"/>
    </row>
    <row r="1434" spans="1:27" s="9" customFormat="1" x14ac:dyDescent="0.3">
      <c r="A1434" s="8">
        <v>1433</v>
      </c>
      <c r="B1434" s="9">
        <v>201502335</v>
      </c>
      <c r="C1434" s="9" t="s">
        <v>2812</v>
      </c>
      <c r="D1434" s="9" t="s">
        <v>2308</v>
      </c>
      <c r="E1434" s="9">
        <v>531</v>
      </c>
      <c r="F1434" s="9" t="s">
        <v>14</v>
      </c>
      <c r="G1434" s="6">
        <v>42210</v>
      </c>
      <c r="H1434" s="9" t="s">
        <v>3010</v>
      </c>
      <c r="I1434" s="9" t="s">
        <v>10</v>
      </c>
      <c r="J1434" s="6">
        <v>42472.504584525464</v>
      </c>
      <c r="K1434" s="6">
        <v>42472.504584525464</v>
      </c>
      <c r="L1434" s="40">
        <v>2157</v>
      </c>
      <c r="M1434" s="41" t="s">
        <v>4800</v>
      </c>
      <c r="N1434" s="42" t="s">
        <v>4801</v>
      </c>
      <c r="O1434" s="1">
        <v>45</v>
      </c>
      <c r="P1434" s="1">
        <v>46</v>
      </c>
      <c r="Q1434" s="1">
        <v>14</v>
      </c>
      <c r="R1434" s="1"/>
      <c r="S1434" s="1"/>
      <c r="T1434" s="102">
        <v>45</v>
      </c>
      <c r="U1434" s="103">
        <v>46</v>
      </c>
      <c r="V1434" s="112">
        <v>1401</v>
      </c>
      <c r="W1434" s="103"/>
      <c r="X1434" s="103"/>
      <c r="Y1434" s="6">
        <v>42472.468370949071</v>
      </c>
      <c r="Z1434" s="9" t="s">
        <v>4802</v>
      </c>
      <c r="AA1434" s="6"/>
    </row>
    <row r="1435" spans="1:27" s="9" customFormat="1" x14ac:dyDescent="0.3">
      <c r="A1435" s="8">
        <v>1434</v>
      </c>
      <c r="B1435" s="9">
        <v>201502344</v>
      </c>
      <c r="C1435" s="9" t="s">
        <v>4803</v>
      </c>
      <c r="D1435" s="9" t="s">
        <v>2322</v>
      </c>
      <c r="E1435" s="9">
        <v>128</v>
      </c>
      <c r="F1435" s="9" t="s">
        <v>242</v>
      </c>
      <c r="G1435" s="6">
        <v>38676</v>
      </c>
      <c r="H1435" s="9" t="s">
        <v>3016</v>
      </c>
      <c r="I1435" s="9" t="s">
        <v>53</v>
      </c>
      <c r="J1435" s="6">
        <v>42374.553597881946</v>
      </c>
      <c r="K1435" s="6">
        <v>42374.553597881946</v>
      </c>
      <c r="L1435" s="40">
        <v>2181</v>
      </c>
      <c r="M1435" s="41"/>
      <c r="N1435" s="42" t="s">
        <v>4804</v>
      </c>
      <c r="O1435" s="1">
        <v>29</v>
      </c>
      <c r="P1435" s="1"/>
      <c r="Q1435" s="1"/>
      <c r="R1435" s="1"/>
      <c r="S1435" s="1"/>
      <c r="T1435" s="102">
        <v>29</v>
      </c>
      <c r="U1435" s="103"/>
      <c r="V1435" s="103"/>
      <c r="W1435" s="103"/>
      <c r="X1435" s="103"/>
      <c r="Y1435" s="6">
        <v>42374.883547337966</v>
      </c>
      <c r="Z1435" s="9" t="s">
        <v>4805</v>
      </c>
      <c r="AA1435" s="6"/>
    </row>
    <row r="1436" spans="1:27" s="9" customFormat="1" x14ac:dyDescent="0.3">
      <c r="A1436" s="8">
        <v>1435</v>
      </c>
      <c r="B1436" s="9">
        <v>201502347</v>
      </c>
      <c r="C1436" s="9" t="s">
        <v>4806</v>
      </c>
      <c r="D1436" s="9" t="s">
        <v>4807</v>
      </c>
      <c r="E1436" s="9">
        <v>507</v>
      </c>
      <c r="F1436" s="9" t="s">
        <v>71</v>
      </c>
      <c r="G1436" s="6">
        <v>42247</v>
      </c>
      <c r="H1436" s="9" t="s">
        <v>3008</v>
      </c>
      <c r="I1436" s="9" t="s">
        <v>16</v>
      </c>
      <c r="J1436" s="6">
        <v>42480.461373032405</v>
      </c>
      <c r="K1436" s="6">
        <v>42480.461373032405</v>
      </c>
      <c r="L1436" s="40">
        <v>2046</v>
      </c>
      <c r="M1436" s="41"/>
      <c r="N1436" s="42" t="s">
        <v>4808</v>
      </c>
      <c r="O1436" s="1">
        <v>1</v>
      </c>
      <c r="P1436" s="1">
        <v>21</v>
      </c>
      <c r="Q1436" s="1"/>
      <c r="R1436" s="1"/>
      <c r="S1436" s="1"/>
      <c r="T1436" s="102">
        <v>1</v>
      </c>
      <c r="U1436" s="103">
        <v>21</v>
      </c>
      <c r="V1436" s="103"/>
      <c r="W1436" s="103"/>
      <c r="X1436" s="103"/>
      <c r="Y1436" s="6">
        <v>42480.461373032405</v>
      </c>
      <c r="Z1436" s="9" t="s">
        <v>4809</v>
      </c>
      <c r="AA1436" s="6"/>
    </row>
    <row r="1437" spans="1:27" s="9" customFormat="1" x14ac:dyDescent="0.3">
      <c r="A1437" s="8">
        <v>1436</v>
      </c>
      <c r="B1437" s="9">
        <v>201502356</v>
      </c>
      <c r="C1437" s="9" t="s">
        <v>4810</v>
      </c>
      <c r="D1437" s="9" t="s">
        <v>196</v>
      </c>
      <c r="E1437" s="9">
        <v>126</v>
      </c>
      <c r="F1437" s="9" t="s">
        <v>64</v>
      </c>
      <c r="G1437" s="6">
        <v>39032</v>
      </c>
      <c r="H1437" s="9" t="s">
        <v>3016</v>
      </c>
      <c r="I1437" s="9" t="s">
        <v>53</v>
      </c>
      <c r="J1437" s="6">
        <v>42581.460877662037</v>
      </c>
      <c r="K1437" s="6">
        <v>42581.460877662037</v>
      </c>
      <c r="L1437" s="40">
        <v>2213</v>
      </c>
      <c r="M1437" s="41"/>
      <c r="N1437" s="42" t="s">
        <v>4811</v>
      </c>
      <c r="O1437" s="1">
        <v>45</v>
      </c>
      <c r="P1437" s="1">
        <v>46</v>
      </c>
      <c r="Q1437" s="1"/>
      <c r="R1437" s="1"/>
      <c r="S1437" s="1"/>
      <c r="T1437" s="102">
        <v>45</v>
      </c>
      <c r="U1437" s="103">
        <v>46</v>
      </c>
      <c r="V1437" s="103"/>
      <c r="W1437" s="103"/>
      <c r="X1437" s="103"/>
      <c r="Y1437" s="6">
        <v>42581.445151504631</v>
      </c>
      <c r="Z1437" s="9" t="s">
        <v>4812</v>
      </c>
      <c r="AA1437" s="6"/>
    </row>
    <row r="1438" spans="1:27" s="9" customFormat="1" x14ac:dyDescent="0.3">
      <c r="A1438" s="8">
        <v>1437</v>
      </c>
      <c r="B1438" s="9">
        <v>201502367</v>
      </c>
      <c r="C1438" s="9" t="s">
        <v>4813</v>
      </c>
      <c r="D1438" s="9" t="s">
        <v>212</v>
      </c>
      <c r="E1438" s="9">
        <v>123</v>
      </c>
      <c r="F1438" s="9" t="s">
        <v>28</v>
      </c>
      <c r="G1438" s="6">
        <v>42272</v>
      </c>
      <c r="H1438" s="9" t="s">
        <v>3016</v>
      </c>
      <c r="I1438" s="9" t="s">
        <v>53</v>
      </c>
      <c r="J1438" s="6">
        <v>42715.682281793983</v>
      </c>
      <c r="K1438" s="6">
        <v>42715.682281793983</v>
      </c>
      <c r="L1438" s="40">
        <v>2137</v>
      </c>
      <c r="M1438" s="41" t="s">
        <v>4814</v>
      </c>
      <c r="N1438" s="42" t="s">
        <v>4815</v>
      </c>
      <c r="O1438" s="1">
        <v>41</v>
      </c>
      <c r="P1438" s="1"/>
      <c r="Q1438" s="1"/>
      <c r="R1438" s="1"/>
      <c r="S1438" s="1"/>
      <c r="T1438" s="102">
        <v>41</v>
      </c>
      <c r="U1438" s="103"/>
      <c r="V1438" s="103"/>
      <c r="W1438" s="103"/>
      <c r="X1438" s="103"/>
      <c r="Y1438" s="6">
        <v>42715.677122488429</v>
      </c>
      <c r="Z1438" s="9" t="s">
        <v>4816</v>
      </c>
      <c r="AA1438" s="6"/>
    </row>
    <row r="1439" spans="1:27" s="9" customFormat="1" x14ac:dyDescent="0.3">
      <c r="A1439" s="8">
        <v>1438</v>
      </c>
      <c r="B1439" s="9">
        <v>201502368</v>
      </c>
      <c r="C1439" s="9" t="s">
        <v>2209</v>
      </c>
      <c r="D1439" s="9" t="s">
        <v>4817</v>
      </c>
      <c r="E1439" s="9">
        <v>538</v>
      </c>
      <c r="F1439" s="9" t="s">
        <v>105</v>
      </c>
      <c r="G1439" s="6">
        <v>42248</v>
      </c>
      <c r="H1439" s="9" t="s">
        <v>3008</v>
      </c>
      <c r="I1439" s="9" t="s">
        <v>16</v>
      </c>
      <c r="J1439" s="6">
        <v>42531.438062997688</v>
      </c>
      <c r="K1439" s="6">
        <v>42531.438062997688</v>
      </c>
      <c r="L1439" s="40">
        <v>2206</v>
      </c>
      <c r="M1439" s="41"/>
      <c r="N1439" s="42" t="s">
        <v>4818</v>
      </c>
      <c r="O1439" s="1">
        <v>46</v>
      </c>
      <c r="P1439" s="1"/>
      <c r="Q1439" s="1"/>
      <c r="R1439" s="1"/>
      <c r="S1439" s="1"/>
      <c r="T1439" s="102">
        <v>46</v>
      </c>
      <c r="U1439" s="103"/>
      <c r="V1439" s="103"/>
      <c r="W1439" s="103"/>
      <c r="X1439" s="103"/>
      <c r="Y1439" s="6">
        <v>42531.41984278935</v>
      </c>
      <c r="Z1439" s="9" t="s">
        <v>4819</v>
      </c>
      <c r="AA1439" s="6"/>
    </row>
    <row r="1440" spans="1:27" s="9" customFormat="1" x14ac:dyDescent="0.3">
      <c r="A1440" s="8">
        <v>1439</v>
      </c>
      <c r="B1440" s="9">
        <v>201502384</v>
      </c>
      <c r="C1440" s="9" t="s">
        <v>4820</v>
      </c>
      <c r="D1440" s="9" t="s">
        <v>4821</v>
      </c>
      <c r="E1440" s="9" t="s">
        <v>51</v>
      </c>
      <c r="F1440" s="9" t="s">
        <v>51</v>
      </c>
      <c r="G1440" s="6">
        <v>42267</v>
      </c>
      <c r="H1440" s="9" t="s">
        <v>3008</v>
      </c>
      <c r="I1440" s="9" t="s">
        <v>16</v>
      </c>
      <c r="J1440" s="6">
        <v>42460.09690640046</v>
      </c>
      <c r="K1440" s="6">
        <v>42460.09690640046</v>
      </c>
      <c r="L1440" s="40">
        <v>2039</v>
      </c>
      <c r="M1440" s="41"/>
      <c r="N1440" s="42" t="s">
        <v>4822</v>
      </c>
      <c r="O1440" s="1">
        <v>6</v>
      </c>
      <c r="P1440" s="1">
        <v>5</v>
      </c>
      <c r="Q1440" s="1">
        <v>41</v>
      </c>
      <c r="R1440" s="1"/>
      <c r="S1440" s="1"/>
      <c r="T1440" s="102">
        <v>6</v>
      </c>
      <c r="U1440" s="103">
        <v>5</v>
      </c>
      <c r="V1440" s="103">
        <v>41</v>
      </c>
      <c r="W1440" s="103"/>
      <c r="X1440" s="103"/>
      <c r="Y1440" s="6">
        <v>42460.081720254631</v>
      </c>
      <c r="Z1440" s="9" t="s">
        <v>4823</v>
      </c>
      <c r="AA1440" s="6"/>
    </row>
    <row r="1441" spans="1:27" s="9" customFormat="1" x14ac:dyDescent="0.3">
      <c r="A1441" s="8">
        <v>1440</v>
      </c>
      <c r="B1441" s="9">
        <v>201502399</v>
      </c>
      <c r="C1441" s="9" t="s">
        <v>3686</v>
      </c>
      <c r="D1441" s="9" t="s">
        <v>4824</v>
      </c>
      <c r="E1441" s="9">
        <v>598</v>
      </c>
      <c r="F1441" s="9" t="s">
        <v>8</v>
      </c>
      <c r="G1441" s="6">
        <v>41240</v>
      </c>
      <c r="H1441" s="9" t="s">
        <v>3010</v>
      </c>
      <c r="I1441" s="9" t="s">
        <v>10</v>
      </c>
      <c r="J1441" s="6">
        <v>42710.535092743055</v>
      </c>
      <c r="K1441" s="6">
        <v>42710.535092743055</v>
      </c>
      <c r="L1441" s="40">
        <v>2170</v>
      </c>
      <c r="M1441" s="41"/>
      <c r="N1441" s="42" t="s">
        <v>4825</v>
      </c>
      <c r="O1441" s="1">
        <v>26</v>
      </c>
      <c r="P1441" s="1">
        <v>38</v>
      </c>
      <c r="Q1441" s="1"/>
      <c r="R1441" s="1"/>
      <c r="S1441" s="1"/>
      <c r="T1441" s="102">
        <v>26</v>
      </c>
      <c r="U1441" s="103">
        <v>38</v>
      </c>
      <c r="V1441" s="103"/>
      <c r="W1441" s="103"/>
      <c r="X1441" s="103"/>
      <c r="Y1441" s="6">
        <v>42710.799314930555</v>
      </c>
      <c r="Z1441" s="9" t="s">
        <v>4826</v>
      </c>
      <c r="AA1441" s="6"/>
    </row>
    <row r="1442" spans="1:27" s="9" customFormat="1" x14ac:dyDescent="0.3">
      <c r="A1442" s="8">
        <v>1441</v>
      </c>
      <c r="B1442" s="9">
        <v>201502400</v>
      </c>
      <c r="C1442" s="9" t="s">
        <v>4827</v>
      </c>
      <c r="D1442" s="9" t="s">
        <v>3596</v>
      </c>
      <c r="E1442" s="9">
        <v>499</v>
      </c>
      <c r="F1442" s="9" t="s">
        <v>40</v>
      </c>
      <c r="G1442" s="6">
        <v>39203</v>
      </c>
      <c r="H1442" s="9" t="s">
        <v>3016</v>
      </c>
      <c r="I1442" s="9" t="s">
        <v>53</v>
      </c>
      <c r="J1442" s="6">
        <v>42375.601431979165</v>
      </c>
      <c r="K1442" s="6">
        <v>42375.601431979165</v>
      </c>
      <c r="L1442" s="40">
        <v>2244</v>
      </c>
      <c r="M1442" s="41" t="s">
        <v>4828</v>
      </c>
      <c r="N1442" s="42" t="s">
        <v>4829</v>
      </c>
      <c r="O1442" s="1">
        <v>1</v>
      </c>
      <c r="P1442" s="1">
        <v>2</v>
      </c>
      <c r="Q1442" s="1"/>
      <c r="R1442" s="1"/>
      <c r="S1442" s="1"/>
      <c r="T1442" s="102">
        <v>1</v>
      </c>
      <c r="U1442" s="103">
        <v>2</v>
      </c>
      <c r="V1442" s="103"/>
      <c r="W1442" s="103"/>
      <c r="X1442" s="103"/>
      <c r="Y1442" s="6">
        <v>42375.619740624999</v>
      </c>
      <c r="Z1442" s="9" t="s">
        <v>4830</v>
      </c>
      <c r="AA1442" s="6"/>
    </row>
    <row r="1443" spans="1:27" s="9" customFormat="1" x14ac:dyDescent="0.3">
      <c r="A1443" s="8">
        <v>1442</v>
      </c>
      <c r="B1443" s="9">
        <v>201502407</v>
      </c>
      <c r="C1443" s="9" t="s">
        <v>4831</v>
      </c>
      <c r="D1443" s="9" t="s">
        <v>4832</v>
      </c>
      <c r="E1443" s="9">
        <v>508</v>
      </c>
      <c r="F1443" s="9" t="s">
        <v>166</v>
      </c>
      <c r="G1443" s="6">
        <v>42226</v>
      </c>
      <c r="H1443" s="9" t="s">
        <v>3008</v>
      </c>
      <c r="I1443" s="9" t="s">
        <v>16</v>
      </c>
      <c r="J1443" s="6">
        <v>42419.47148148148</v>
      </c>
      <c r="K1443" s="6">
        <v>42419.47148148148</v>
      </c>
      <c r="L1443" s="40">
        <v>2095</v>
      </c>
      <c r="M1443" s="41"/>
      <c r="N1443" s="42" t="s">
        <v>4833</v>
      </c>
      <c r="O1443" s="1">
        <v>1</v>
      </c>
      <c r="P1443" s="1">
        <v>9</v>
      </c>
      <c r="Q1443" s="1"/>
      <c r="R1443" s="1"/>
      <c r="S1443" s="1"/>
      <c r="T1443" s="102">
        <v>1</v>
      </c>
      <c r="U1443" s="112">
        <v>901</v>
      </c>
      <c r="V1443" s="103"/>
      <c r="W1443" s="103"/>
      <c r="X1443" s="103"/>
      <c r="Y1443" s="6">
        <v>42419.47148148148</v>
      </c>
      <c r="Z1443" s="9" t="s">
        <v>4834</v>
      </c>
      <c r="AA1443" s="6"/>
    </row>
    <row r="1444" spans="1:27" s="9" customFormat="1" x14ac:dyDescent="0.3">
      <c r="A1444" s="8">
        <v>1443</v>
      </c>
      <c r="B1444" s="9">
        <v>201502417</v>
      </c>
      <c r="C1444" s="9" t="s">
        <v>4835</v>
      </c>
      <c r="D1444" s="9" t="s">
        <v>4836</v>
      </c>
      <c r="E1444" s="9">
        <v>499</v>
      </c>
      <c r="F1444" s="9" t="s">
        <v>40</v>
      </c>
      <c r="G1444" s="6">
        <v>42250</v>
      </c>
      <c r="H1444" s="9" t="s">
        <v>3010</v>
      </c>
      <c r="I1444" s="9" t="s">
        <v>10</v>
      </c>
      <c r="J1444" s="6">
        <v>42467.644187962964</v>
      </c>
      <c r="K1444" s="6">
        <v>42467.644187962964</v>
      </c>
      <c r="L1444" s="40">
        <v>2204</v>
      </c>
      <c r="M1444" s="41"/>
      <c r="N1444" s="42" t="s">
        <v>4837</v>
      </c>
      <c r="O1444" s="1">
        <v>22212</v>
      </c>
      <c r="P1444" s="1">
        <v>45</v>
      </c>
      <c r="Q1444" s="1"/>
      <c r="R1444" s="1"/>
      <c r="S1444" s="1"/>
      <c r="T1444" s="111">
        <v>222</v>
      </c>
      <c r="U1444" s="103">
        <v>45</v>
      </c>
      <c r="V1444" s="103"/>
      <c r="W1444" s="103"/>
      <c r="X1444" s="103"/>
      <c r="Y1444" s="6">
        <v>42467.644187962964</v>
      </c>
      <c r="Z1444" s="9" t="s">
        <v>4838</v>
      </c>
      <c r="AA1444" s="6"/>
    </row>
    <row r="1445" spans="1:27" s="9" customFormat="1" x14ac:dyDescent="0.3">
      <c r="A1445" s="8">
        <v>1444</v>
      </c>
      <c r="B1445" s="9">
        <v>201502419</v>
      </c>
      <c r="C1445" s="9" t="s">
        <v>3375</v>
      </c>
      <c r="D1445" s="9" t="s">
        <v>796</v>
      </c>
      <c r="E1445" s="9">
        <v>598</v>
      </c>
      <c r="F1445" s="9" t="s">
        <v>8</v>
      </c>
      <c r="G1445" s="6">
        <v>39203</v>
      </c>
      <c r="H1445" s="9" t="s">
        <v>3008</v>
      </c>
      <c r="I1445" s="9" t="s">
        <v>16</v>
      </c>
      <c r="J1445" s="6">
        <v>42373.840097916669</v>
      </c>
      <c r="K1445" s="6">
        <v>42373.840097916669</v>
      </c>
      <c r="L1445" s="40">
        <v>2087</v>
      </c>
      <c r="M1445" s="41" t="s">
        <v>4839</v>
      </c>
      <c r="N1445" s="42" t="s">
        <v>4840</v>
      </c>
      <c r="O1445" s="1">
        <v>28</v>
      </c>
      <c r="P1445" s="1">
        <v>1</v>
      </c>
      <c r="Q1445" s="1">
        <v>21</v>
      </c>
      <c r="R1445" s="1"/>
      <c r="S1445" s="1"/>
      <c r="T1445" s="102">
        <v>28</v>
      </c>
      <c r="U1445" s="103">
        <v>1</v>
      </c>
      <c r="V1445" s="103">
        <v>21</v>
      </c>
      <c r="W1445" s="103"/>
      <c r="X1445" s="103"/>
      <c r="Y1445" s="6">
        <v>42373.840097916669</v>
      </c>
      <c r="Z1445" s="9" t="s">
        <v>4841</v>
      </c>
      <c r="AA1445" s="6"/>
    </row>
    <row r="1446" spans="1:27" s="9" customFormat="1" x14ac:dyDescent="0.3">
      <c r="A1446" s="8">
        <v>1445</v>
      </c>
      <c r="B1446" s="9">
        <v>201502420</v>
      </c>
      <c r="C1446" s="9" t="s">
        <v>4842</v>
      </c>
      <c r="D1446" s="9" t="s">
        <v>412</v>
      </c>
      <c r="E1446" s="9">
        <v>499</v>
      </c>
      <c r="F1446" s="9" t="s">
        <v>40</v>
      </c>
      <c r="G1446" s="6">
        <v>40879</v>
      </c>
      <c r="H1446" s="9" t="s">
        <v>3008</v>
      </c>
      <c r="I1446" s="9" t="s">
        <v>16</v>
      </c>
      <c r="J1446" s="6">
        <v>42587.650668865739</v>
      </c>
      <c r="K1446" s="6">
        <v>42587.650668865739</v>
      </c>
      <c r="L1446" s="40">
        <v>2213</v>
      </c>
      <c r="M1446" s="41"/>
      <c r="N1446" s="42" t="s">
        <v>4843</v>
      </c>
      <c r="O1446" s="1">
        <v>46</v>
      </c>
      <c r="P1446" s="1">
        <v>22212</v>
      </c>
      <c r="Q1446" s="1"/>
      <c r="R1446" s="1"/>
      <c r="S1446" s="1"/>
      <c r="T1446" s="102">
        <v>46</v>
      </c>
      <c r="U1446" s="112">
        <v>222</v>
      </c>
      <c r="V1446" s="103"/>
      <c r="W1446" s="103"/>
      <c r="X1446" s="103"/>
      <c r="Y1446" s="6">
        <v>42587.942911458333</v>
      </c>
      <c r="Z1446" s="9" t="s">
        <v>4844</v>
      </c>
      <c r="AA1446" s="6"/>
    </row>
    <row r="1447" spans="1:27" s="9" customFormat="1" x14ac:dyDescent="0.3">
      <c r="A1447" s="8">
        <v>1446</v>
      </c>
      <c r="B1447" s="9">
        <v>201502421</v>
      </c>
      <c r="C1447" s="9" t="s">
        <v>4842</v>
      </c>
      <c r="D1447" s="9" t="s">
        <v>1266</v>
      </c>
      <c r="E1447" s="9">
        <v>499</v>
      </c>
      <c r="F1447" s="9" t="s">
        <v>40</v>
      </c>
      <c r="G1447" s="6">
        <v>39783</v>
      </c>
      <c r="H1447" s="9" t="s">
        <v>3008</v>
      </c>
      <c r="I1447" s="9" t="s">
        <v>16</v>
      </c>
      <c r="J1447" s="6">
        <v>42586.452528391201</v>
      </c>
      <c r="K1447" s="6">
        <v>42586.452528391201</v>
      </c>
      <c r="L1447" s="40"/>
      <c r="M1447" s="41"/>
      <c r="N1447" s="42" t="s">
        <v>4845</v>
      </c>
      <c r="O1447" s="1"/>
      <c r="P1447" s="1"/>
      <c r="Q1447" s="1"/>
      <c r="R1447" s="1"/>
      <c r="S1447" s="1"/>
      <c r="T1447" s="102"/>
      <c r="U1447" s="103"/>
      <c r="V1447" s="103"/>
      <c r="W1447" s="103"/>
      <c r="X1447" s="103"/>
      <c r="Y1447" s="6">
        <v>42586.449795752313</v>
      </c>
      <c r="Z1447" s="9" t="s">
        <v>4846</v>
      </c>
      <c r="AA1447" s="6"/>
    </row>
    <row r="1448" spans="1:27" s="9" customFormat="1" x14ac:dyDescent="0.3">
      <c r="A1448" s="8">
        <v>1447</v>
      </c>
      <c r="B1448" s="9">
        <v>201502436</v>
      </c>
      <c r="C1448" s="9" t="s">
        <v>600</v>
      </c>
      <c r="D1448" s="9" t="s">
        <v>110</v>
      </c>
      <c r="E1448" s="9">
        <v>499</v>
      </c>
      <c r="F1448" s="9" t="s">
        <v>40</v>
      </c>
      <c r="G1448" s="6">
        <v>36495</v>
      </c>
      <c r="H1448" s="9" t="s">
        <v>3010</v>
      </c>
      <c r="I1448" s="9" t="s">
        <v>10</v>
      </c>
      <c r="J1448" s="6">
        <v>42429.624184108798</v>
      </c>
      <c r="K1448" s="6">
        <v>42429.624184108798</v>
      </c>
      <c r="L1448" s="40">
        <v>2082</v>
      </c>
      <c r="M1448" s="41" t="s">
        <v>4847</v>
      </c>
      <c r="N1448" s="42" t="s">
        <v>4848</v>
      </c>
      <c r="O1448" s="1">
        <v>1</v>
      </c>
      <c r="P1448" s="1">
        <v>2</v>
      </c>
      <c r="Q1448" s="1"/>
      <c r="R1448" s="1"/>
      <c r="S1448" s="1"/>
      <c r="T1448" s="102">
        <v>1</v>
      </c>
      <c r="U1448" s="103">
        <v>2</v>
      </c>
      <c r="V1448" s="103"/>
      <c r="W1448" s="103"/>
      <c r="X1448" s="103"/>
      <c r="Y1448" s="6">
        <v>42429.607153668985</v>
      </c>
      <c r="Z1448" s="9" t="s">
        <v>4849</v>
      </c>
      <c r="AA1448" s="6"/>
    </row>
    <row r="1449" spans="1:27" s="9" customFormat="1" x14ac:dyDescent="0.3">
      <c r="A1449" s="8">
        <v>1448</v>
      </c>
      <c r="B1449" s="9">
        <v>201502437</v>
      </c>
      <c r="C1449" s="9" t="s">
        <v>4850</v>
      </c>
      <c r="D1449" s="9" t="s">
        <v>1224</v>
      </c>
      <c r="E1449" s="9">
        <v>131</v>
      </c>
      <c r="F1449" s="9" t="s">
        <v>24</v>
      </c>
      <c r="G1449" s="6">
        <v>39420</v>
      </c>
      <c r="H1449" s="9" t="s">
        <v>3008</v>
      </c>
      <c r="I1449" s="9" t="s">
        <v>16</v>
      </c>
      <c r="J1449" s="6">
        <v>42508.478018599541</v>
      </c>
      <c r="K1449" s="6">
        <v>42508.478018599541</v>
      </c>
      <c r="L1449" s="40">
        <v>2170</v>
      </c>
      <c r="M1449" s="41" t="s">
        <v>4851</v>
      </c>
      <c r="N1449" s="42" t="s">
        <v>4852</v>
      </c>
      <c r="O1449" s="1">
        <v>6</v>
      </c>
      <c r="P1449" s="1"/>
      <c r="Q1449" s="1"/>
      <c r="R1449" s="1"/>
      <c r="S1449" s="1"/>
      <c r="T1449" s="102">
        <v>6</v>
      </c>
      <c r="U1449" s="103"/>
      <c r="V1449" s="103"/>
      <c r="W1449" s="103"/>
      <c r="X1449" s="103"/>
      <c r="Y1449" s="6">
        <v>42508.478018599541</v>
      </c>
      <c r="Z1449" s="9" t="s">
        <v>4853</v>
      </c>
      <c r="AA1449" s="6"/>
    </row>
    <row r="1450" spans="1:27" s="9" customFormat="1" x14ac:dyDescent="0.3">
      <c r="A1450" s="8">
        <v>1449</v>
      </c>
      <c r="B1450" s="9">
        <v>201502440</v>
      </c>
      <c r="C1450" s="9" t="s">
        <v>4854</v>
      </c>
      <c r="D1450" s="9" t="s">
        <v>474</v>
      </c>
      <c r="E1450" s="9">
        <v>119</v>
      </c>
      <c r="F1450" s="9" t="s">
        <v>2</v>
      </c>
      <c r="G1450" s="6">
        <v>41978</v>
      </c>
      <c r="H1450" s="9" t="s">
        <v>3008</v>
      </c>
      <c r="I1450" s="9" t="s">
        <v>16</v>
      </c>
      <c r="J1450" s="6">
        <v>42469.499358252317</v>
      </c>
      <c r="K1450" s="6">
        <v>42469.499358252317</v>
      </c>
      <c r="L1450" s="40">
        <v>2043</v>
      </c>
      <c r="M1450" s="41"/>
      <c r="N1450" s="42" t="s">
        <v>4855</v>
      </c>
      <c r="O1450" s="1">
        <v>42</v>
      </c>
      <c r="P1450" s="1"/>
      <c r="Q1450" s="1"/>
      <c r="R1450" s="1"/>
      <c r="S1450" s="1"/>
      <c r="T1450" s="102">
        <v>42</v>
      </c>
      <c r="U1450" s="103"/>
      <c r="V1450" s="103"/>
      <c r="W1450" s="103"/>
      <c r="X1450" s="103"/>
      <c r="Y1450" s="6">
        <v>42469.499358252317</v>
      </c>
      <c r="Z1450" s="9" t="s">
        <v>4856</v>
      </c>
      <c r="AA1450" s="6"/>
    </row>
    <row r="1451" spans="1:27" s="9" customFormat="1" x14ac:dyDescent="0.3">
      <c r="A1451" s="8">
        <v>1450</v>
      </c>
      <c r="B1451" s="9">
        <v>201502441</v>
      </c>
      <c r="C1451" s="9" t="s">
        <v>4857</v>
      </c>
      <c r="D1451" s="9" t="s">
        <v>4858</v>
      </c>
      <c r="E1451" s="9">
        <v>598</v>
      </c>
      <c r="F1451" s="9" t="s">
        <v>8</v>
      </c>
      <c r="G1451" s="6">
        <v>42190</v>
      </c>
      <c r="H1451" s="9" t="s">
        <v>3010</v>
      </c>
      <c r="I1451" s="9" t="s">
        <v>10</v>
      </c>
      <c r="J1451" s="6">
        <v>42400.466727349536</v>
      </c>
      <c r="K1451" s="6">
        <v>42400.466727349536</v>
      </c>
      <c r="L1451" s="40"/>
      <c r="M1451" s="41"/>
      <c r="N1451" s="42" t="s">
        <v>4859</v>
      </c>
      <c r="O1451" s="1"/>
      <c r="P1451" s="1"/>
      <c r="Q1451" s="1"/>
      <c r="R1451" s="1"/>
      <c r="S1451" s="1"/>
      <c r="T1451" s="102"/>
      <c r="U1451" s="103"/>
      <c r="V1451" s="103"/>
      <c r="W1451" s="103"/>
      <c r="X1451" s="103"/>
      <c r="Y1451" s="6">
        <v>42400.463058831017</v>
      </c>
      <c r="Z1451" s="9" t="e">
        <f>- 금식 확인.  - 항체검사상 특이사항 없음.  - WBC나 높으나 보호자분 요청으로 수술 진행.  - 익일 퇴원예정.</f>
        <v>#NAME?</v>
      </c>
      <c r="AA1451" s="6"/>
    </row>
    <row r="1452" spans="1:27" s="9" customFormat="1" x14ac:dyDescent="0.3">
      <c r="A1452" s="8">
        <v>1451</v>
      </c>
      <c r="B1452" s="9">
        <v>201502443</v>
      </c>
      <c r="C1452" s="9" t="s">
        <v>4860</v>
      </c>
      <c r="D1452" s="9" t="s">
        <v>4861</v>
      </c>
      <c r="E1452" s="9">
        <v>131</v>
      </c>
      <c r="F1452" s="9" t="s">
        <v>24</v>
      </c>
      <c r="G1452" s="6">
        <v>40882</v>
      </c>
      <c r="H1452" s="9" t="s">
        <v>3005</v>
      </c>
      <c r="I1452" s="9" t="s">
        <v>4</v>
      </c>
      <c r="J1452" s="6">
        <v>42603.745855243054</v>
      </c>
      <c r="K1452" s="6">
        <v>42603.745855243054</v>
      </c>
      <c r="L1452" s="40">
        <v>2204</v>
      </c>
      <c r="M1452" s="41"/>
      <c r="N1452" s="42" t="s">
        <v>4862</v>
      </c>
      <c r="O1452" s="1">
        <v>22215</v>
      </c>
      <c r="P1452" s="1"/>
      <c r="Q1452" s="1"/>
      <c r="R1452" s="1"/>
      <c r="S1452" s="1"/>
      <c r="T1452" s="111">
        <v>222</v>
      </c>
      <c r="U1452" s="103"/>
      <c r="V1452" s="103"/>
      <c r="W1452" s="103"/>
      <c r="X1452" s="103"/>
      <c r="Y1452" s="6">
        <v>42603.733063194442</v>
      </c>
      <c r="Z1452" s="9" t="s">
        <v>4863</v>
      </c>
      <c r="AA1452" s="6"/>
    </row>
    <row r="1453" spans="1:27" s="9" customFormat="1" x14ac:dyDescent="0.3">
      <c r="A1453" s="8">
        <v>1452</v>
      </c>
      <c r="B1453" s="9">
        <v>201502447</v>
      </c>
      <c r="C1453" s="9" t="s">
        <v>4864</v>
      </c>
      <c r="D1453" s="9" t="s">
        <v>2730</v>
      </c>
      <c r="E1453" s="9">
        <v>501</v>
      </c>
      <c r="F1453" s="9" t="s">
        <v>721</v>
      </c>
      <c r="G1453" s="6">
        <v>42045</v>
      </c>
      <c r="H1453" s="9" t="s">
        <v>3008</v>
      </c>
      <c r="I1453" s="9" t="s">
        <v>16</v>
      </c>
      <c r="J1453" s="6">
        <v>42393.526411770836</v>
      </c>
      <c r="K1453" s="6">
        <v>42393.526411770836</v>
      </c>
      <c r="L1453" s="40">
        <v>2095</v>
      </c>
      <c r="M1453" s="41"/>
      <c r="N1453" s="42" t="s">
        <v>4865</v>
      </c>
      <c r="O1453" s="1">
        <v>9</v>
      </c>
      <c r="P1453" s="1"/>
      <c r="Q1453" s="1"/>
      <c r="R1453" s="1"/>
      <c r="S1453" s="1"/>
      <c r="T1453" s="111">
        <v>901</v>
      </c>
      <c r="U1453" s="103"/>
      <c r="V1453" s="103"/>
      <c r="W1453" s="103"/>
      <c r="X1453" s="103"/>
      <c r="Y1453" s="6">
        <v>42393.523890312499</v>
      </c>
      <c r="Z1453" s="9" t="s">
        <v>4866</v>
      </c>
      <c r="AA1453" s="6"/>
    </row>
    <row r="1454" spans="1:27" s="9" customFormat="1" x14ac:dyDescent="0.3">
      <c r="A1454" s="8">
        <v>1453</v>
      </c>
      <c r="B1454" s="9">
        <v>201502456</v>
      </c>
      <c r="C1454" s="9" t="s">
        <v>1448</v>
      </c>
      <c r="D1454" s="9" t="s">
        <v>718</v>
      </c>
      <c r="E1454" s="9">
        <v>128</v>
      </c>
      <c r="F1454" s="9" t="s">
        <v>242</v>
      </c>
      <c r="G1454" s="6">
        <v>42257</v>
      </c>
      <c r="H1454" s="9" t="s">
        <v>3010</v>
      </c>
      <c r="I1454" s="9" t="s">
        <v>10</v>
      </c>
      <c r="J1454" s="6">
        <v>42443.514402002314</v>
      </c>
      <c r="K1454" s="6">
        <v>42443.514402002314</v>
      </c>
      <c r="L1454" s="40">
        <v>2189</v>
      </c>
      <c r="M1454" s="41"/>
      <c r="N1454" s="42" t="s">
        <v>4707</v>
      </c>
      <c r="O1454" s="1">
        <v>23</v>
      </c>
      <c r="P1454" s="1"/>
      <c r="Q1454" s="1"/>
      <c r="R1454" s="1"/>
      <c r="S1454" s="1"/>
      <c r="T1454" s="102">
        <v>23</v>
      </c>
      <c r="U1454" s="103"/>
      <c r="V1454" s="103"/>
      <c r="W1454" s="103"/>
      <c r="X1454" s="103"/>
      <c r="Y1454" s="6">
        <v>42443.404528969906</v>
      </c>
      <c r="Z1454" s="9" t="s">
        <v>4867</v>
      </c>
      <c r="AA1454" s="6"/>
    </row>
    <row r="1455" spans="1:27" s="9" customFormat="1" x14ac:dyDescent="0.3">
      <c r="A1455" s="8">
        <v>1454</v>
      </c>
      <c r="B1455" s="9">
        <v>201502457</v>
      </c>
      <c r="C1455" s="9" t="s">
        <v>4868</v>
      </c>
      <c r="D1455" s="9" t="s">
        <v>1623</v>
      </c>
      <c r="E1455" s="9">
        <v>499</v>
      </c>
      <c r="F1455" s="9" t="s">
        <v>40</v>
      </c>
      <c r="G1455" s="6">
        <v>38238</v>
      </c>
      <c r="H1455" s="9" t="s">
        <v>3010</v>
      </c>
      <c r="I1455" s="9" t="s">
        <v>10</v>
      </c>
      <c r="J1455" s="6">
        <v>42381.539019212963</v>
      </c>
      <c r="K1455" s="6">
        <v>42381.539019212963</v>
      </c>
      <c r="L1455" s="40">
        <v>2087</v>
      </c>
      <c r="M1455" s="41" t="s">
        <v>4869</v>
      </c>
      <c r="N1455" s="42" t="s">
        <v>4870</v>
      </c>
      <c r="O1455" s="1">
        <v>21</v>
      </c>
      <c r="P1455" s="1">
        <v>28</v>
      </c>
      <c r="Q1455" s="1"/>
      <c r="R1455" s="1"/>
      <c r="S1455" s="1"/>
      <c r="T1455" s="102">
        <v>21</v>
      </c>
      <c r="U1455" s="103">
        <v>28</v>
      </c>
      <c r="V1455" s="103"/>
      <c r="W1455" s="103"/>
      <c r="X1455" s="103"/>
      <c r="Y1455" s="6">
        <v>42381.559961307874</v>
      </c>
      <c r="Z1455" s="9" t="s">
        <v>4871</v>
      </c>
      <c r="AA1455" s="6"/>
    </row>
    <row r="1456" spans="1:27" s="9" customFormat="1" x14ac:dyDescent="0.3">
      <c r="A1456" s="8">
        <v>1455</v>
      </c>
      <c r="B1456" s="9">
        <v>201502460</v>
      </c>
      <c r="C1456" s="9" t="s">
        <v>4872</v>
      </c>
      <c r="D1456" s="9" t="s">
        <v>2730</v>
      </c>
      <c r="E1456" s="9">
        <v>499</v>
      </c>
      <c r="F1456" s="9" t="s">
        <v>40</v>
      </c>
      <c r="G1456" s="6">
        <v>41252</v>
      </c>
      <c r="H1456" s="9" t="s">
        <v>3010</v>
      </c>
      <c r="I1456" s="9" t="s">
        <v>10</v>
      </c>
      <c r="J1456" s="6">
        <v>42481.499828159722</v>
      </c>
      <c r="K1456" s="6">
        <v>42481.499828159722</v>
      </c>
      <c r="L1456" s="40">
        <v>2158</v>
      </c>
      <c r="M1456" s="41"/>
      <c r="N1456" s="42" t="s">
        <v>4873</v>
      </c>
      <c r="O1456" s="1">
        <v>56</v>
      </c>
      <c r="P1456" s="1">
        <v>45</v>
      </c>
      <c r="Q1456" s="1"/>
      <c r="R1456" s="1"/>
      <c r="S1456" s="1"/>
      <c r="T1456" s="102">
        <v>56</v>
      </c>
      <c r="U1456" s="103">
        <v>45</v>
      </c>
      <c r="V1456" s="103"/>
      <c r="W1456" s="103"/>
      <c r="X1456" s="103"/>
      <c r="Y1456" s="6">
        <v>42481.499828159722</v>
      </c>
      <c r="Z1456" s="9" t="s">
        <v>4874</v>
      </c>
      <c r="AA1456" s="6"/>
    </row>
    <row r="1457" spans="1:27" s="9" customFormat="1" x14ac:dyDescent="0.3">
      <c r="A1457" s="8">
        <v>1456</v>
      </c>
      <c r="B1457" s="9">
        <v>201502461</v>
      </c>
      <c r="C1457" s="9" t="s">
        <v>4875</v>
      </c>
      <c r="D1457" s="9" t="s">
        <v>3788</v>
      </c>
      <c r="E1457" s="9">
        <v>201</v>
      </c>
      <c r="F1457" s="9" t="s">
        <v>20</v>
      </c>
      <c r="G1457" s="6">
        <v>42248</v>
      </c>
      <c r="H1457" s="9" t="s">
        <v>3008</v>
      </c>
      <c r="I1457" s="9" t="s">
        <v>16</v>
      </c>
      <c r="J1457" s="6">
        <v>42388.604074965275</v>
      </c>
      <c r="K1457" s="6">
        <v>42388.604074965275</v>
      </c>
      <c r="L1457" s="40">
        <v>2043</v>
      </c>
      <c r="M1457" s="41"/>
      <c r="N1457" s="42" t="s">
        <v>4876</v>
      </c>
      <c r="O1457" s="1">
        <v>1</v>
      </c>
      <c r="P1457" s="1">
        <v>21</v>
      </c>
      <c r="Q1457" s="1"/>
      <c r="R1457" s="1"/>
      <c r="S1457" s="1"/>
      <c r="T1457" s="102">
        <v>1</v>
      </c>
      <c r="U1457" s="103">
        <v>21</v>
      </c>
      <c r="V1457" s="103"/>
      <c r="W1457" s="103"/>
      <c r="X1457" s="103"/>
      <c r="Y1457" s="6">
        <v>42388.872544409722</v>
      </c>
      <c r="Z1457" s="9" t="s">
        <v>4877</v>
      </c>
      <c r="AA1457" s="6"/>
    </row>
    <row r="1458" spans="1:27" s="9" customFormat="1" x14ac:dyDescent="0.3">
      <c r="A1458" s="8">
        <v>1457</v>
      </c>
      <c r="B1458" s="9">
        <v>201502471</v>
      </c>
      <c r="C1458" s="9" t="s">
        <v>4878</v>
      </c>
      <c r="D1458" s="9" t="s">
        <v>1350</v>
      </c>
      <c r="E1458" s="9">
        <v>499</v>
      </c>
      <c r="F1458" s="9" t="s">
        <v>40</v>
      </c>
      <c r="G1458" s="6">
        <v>40159</v>
      </c>
      <c r="H1458" s="9" t="s">
        <v>3010</v>
      </c>
      <c r="I1458" s="9" t="s">
        <v>10</v>
      </c>
      <c r="J1458" s="6">
        <v>42474.477119907409</v>
      </c>
      <c r="K1458" s="6">
        <v>42474.477119907409</v>
      </c>
      <c r="L1458" s="40">
        <v>2102</v>
      </c>
      <c r="M1458" s="41" t="s">
        <v>4879</v>
      </c>
      <c r="N1458" s="42" t="s">
        <v>4880</v>
      </c>
      <c r="O1458" s="1">
        <v>2406</v>
      </c>
      <c r="P1458" s="1"/>
      <c r="Q1458" s="1"/>
      <c r="R1458" s="1"/>
      <c r="S1458" s="1"/>
      <c r="T1458" s="111">
        <v>24</v>
      </c>
      <c r="U1458" s="103"/>
      <c r="V1458" s="103"/>
      <c r="W1458" s="103"/>
      <c r="X1458" s="103"/>
      <c r="Y1458" s="6">
        <v>42474.462129317129</v>
      </c>
      <c r="Z1458" s="9" t="s">
        <v>4881</v>
      </c>
      <c r="AA1458" s="6"/>
    </row>
    <row r="1459" spans="1:27" s="9" customFormat="1" x14ac:dyDescent="0.3">
      <c r="A1459" s="8">
        <v>1458</v>
      </c>
      <c r="B1459" s="9">
        <v>201502478</v>
      </c>
      <c r="C1459" s="9" t="s">
        <v>4882</v>
      </c>
      <c r="D1459" s="9" t="s">
        <v>1026</v>
      </c>
      <c r="E1459" s="9">
        <v>499</v>
      </c>
      <c r="F1459" s="9" t="s">
        <v>40</v>
      </c>
      <c r="G1459" s="6">
        <v>37970</v>
      </c>
      <c r="H1459" s="9" t="s">
        <v>3010</v>
      </c>
      <c r="I1459" s="9" t="s">
        <v>10</v>
      </c>
      <c r="J1459" s="6">
        <v>42473.467023958336</v>
      </c>
      <c r="K1459" s="6">
        <v>42473.467023958336</v>
      </c>
      <c r="L1459" s="40">
        <v>2116</v>
      </c>
      <c r="M1459" s="41"/>
      <c r="N1459" s="42" t="s">
        <v>4883</v>
      </c>
      <c r="O1459" s="1">
        <v>22106</v>
      </c>
      <c r="P1459" s="1"/>
      <c r="Q1459" s="1"/>
      <c r="R1459" s="1"/>
      <c r="S1459" s="1"/>
      <c r="T1459" s="111">
        <v>221</v>
      </c>
      <c r="U1459" s="103"/>
      <c r="V1459" s="103"/>
      <c r="W1459" s="103"/>
      <c r="X1459" s="103"/>
      <c r="Y1459" s="6">
        <v>42473.56017326389</v>
      </c>
      <c r="Z1459" s="9" t="s">
        <v>4884</v>
      </c>
      <c r="AA1459" s="6"/>
    </row>
    <row r="1460" spans="1:27" s="9" customFormat="1" x14ac:dyDescent="0.3">
      <c r="A1460" s="8">
        <v>1459</v>
      </c>
      <c r="B1460" s="9">
        <v>201502488</v>
      </c>
      <c r="C1460" s="9" t="s">
        <v>4885</v>
      </c>
      <c r="D1460" s="9" t="s">
        <v>2582</v>
      </c>
      <c r="E1460" s="9">
        <v>119</v>
      </c>
      <c r="F1460" s="9" t="s">
        <v>2</v>
      </c>
      <c r="G1460" s="6">
        <v>42256</v>
      </c>
      <c r="H1460" s="9" t="s">
        <v>3010</v>
      </c>
      <c r="I1460" s="9" t="s">
        <v>10</v>
      </c>
      <c r="J1460" s="6">
        <v>42543.509781678244</v>
      </c>
      <c r="K1460" s="6">
        <v>42543.509781678244</v>
      </c>
      <c r="L1460" s="40"/>
      <c r="M1460" s="41"/>
      <c r="N1460" s="42" t="s">
        <v>4859</v>
      </c>
      <c r="O1460" s="1"/>
      <c r="P1460" s="1"/>
      <c r="Q1460" s="1"/>
      <c r="R1460" s="1"/>
      <c r="S1460" s="1"/>
      <c r="T1460" s="102"/>
      <c r="U1460" s="103"/>
      <c r="V1460" s="103"/>
      <c r="W1460" s="103"/>
      <c r="X1460" s="103"/>
      <c r="Y1460" s="6">
        <v>42543.537839085649</v>
      </c>
      <c r="Z1460" s="9" t="s">
        <v>4886</v>
      </c>
      <c r="AA1460" s="6"/>
    </row>
    <row r="1461" spans="1:27" s="9" customFormat="1" x14ac:dyDescent="0.3">
      <c r="A1461" s="8">
        <v>1460</v>
      </c>
      <c r="B1461" s="9">
        <v>201502492</v>
      </c>
      <c r="C1461" s="9" t="s">
        <v>605</v>
      </c>
      <c r="D1461" s="9" t="s">
        <v>4887</v>
      </c>
      <c r="E1461" s="9">
        <v>507</v>
      </c>
      <c r="F1461" s="9" t="s">
        <v>71</v>
      </c>
      <c r="G1461" s="6">
        <v>41257</v>
      </c>
      <c r="H1461" s="9" t="s">
        <v>3008</v>
      </c>
      <c r="I1461" s="9" t="s">
        <v>16</v>
      </c>
      <c r="J1461" s="6">
        <v>42383.470622337962</v>
      </c>
      <c r="K1461" s="6">
        <v>42383.470622337962</v>
      </c>
      <c r="L1461" s="40">
        <v>2071</v>
      </c>
      <c r="M1461" s="41"/>
      <c r="N1461" s="42" t="s">
        <v>4731</v>
      </c>
      <c r="O1461" s="1">
        <v>1</v>
      </c>
      <c r="P1461" s="1"/>
      <c r="Q1461" s="1"/>
      <c r="R1461" s="1"/>
      <c r="S1461" s="1"/>
      <c r="T1461" s="102">
        <v>1</v>
      </c>
      <c r="U1461" s="103"/>
      <c r="V1461" s="103"/>
      <c r="W1461" s="103"/>
      <c r="X1461" s="103"/>
      <c r="Y1461" s="6">
        <v>42383.642842939815</v>
      </c>
      <c r="Z1461" s="9" t="s">
        <v>4888</v>
      </c>
      <c r="AA1461" s="6"/>
    </row>
    <row r="1462" spans="1:27" s="9" customFormat="1" x14ac:dyDescent="0.3">
      <c r="A1462" s="8">
        <v>1461</v>
      </c>
      <c r="B1462" s="9">
        <v>201502501</v>
      </c>
      <c r="C1462" s="9" t="s">
        <v>4889</v>
      </c>
      <c r="D1462" s="9" t="s">
        <v>4890</v>
      </c>
      <c r="E1462" s="9">
        <v>119</v>
      </c>
      <c r="F1462" s="9" t="s">
        <v>2</v>
      </c>
      <c r="G1462" s="6">
        <v>39845</v>
      </c>
      <c r="H1462" s="9" t="s">
        <v>3010</v>
      </c>
      <c r="I1462" s="9" t="s">
        <v>10</v>
      </c>
      <c r="J1462" s="6">
        <v>42376.816276157406</v>
      </c>
      <c r="K1462" s="6">
        <v>42376.816276157406</v>
      </c>
      <c r="L1462" s="40">
        <v>2232</v>
      </c>
      <c r="M1462" s="41" t="s">
        <v>4720</v>
      </c>
      <c r="N1462" s="42" t="s">
        <v>4891</v>
      </c>
      <c r="O1462" s="1">
        <v>8</v>
      </c>
      <c r="P1462" s="1">
        <v>100</v>
      </c>
      <c r="Q1462" s="1"/>
      <c r="R1462" s="1"/>
      <c r="S1462" s="1"/>
      <c r="T1462" s="102">
        <v>8</v>
      </c>
      <c r="U1462" s="112">
        <v>79</v>
      </c>
      <c r="V1462" s="103"/>
      <c r="W1462" s="103"/>
      <c r="X1462" s="103"/>
      <c r="Y1462" s="6">
        <v>42376.785692511578</v>
      </c>
      <c r="Z1462" s="9" t="s">
        <v>4892</v>
      </c>
      <c r="AA1462" s="6"/>
    </row>
    <row r="1463" spans="1:27" s="9" customFormat="1" x14ac:dyDescent="0.3">
      <c r="A1463" s="8">
        <v>1462</v>
      </c>
      <c r="B1463" s="9">
        <v>201502518</v>
      </c>
      <c r="C1463" s="9" t="s">
        <v>4893</v>
      </c>
      <c r="D1463" s="9" t="s">
        <v>4894</v>
      </c>
      <c r="E1463" s="9">
        <v>599</v>
      </c>
      <c r="F1463" s="9" t="s">
        <v>40</v>
      </c>
      <c r="G1463" s="6">
        <v>42277</v>
      </c>
      <c r="H1463" s="9" t="s">
        <v>3005</v>
      </c>
      <c r="I1463" s="9" t="s">
        <v>4</v>
      </c>
      <c r="J1463" s="6">
        <v>42456.684091087962</v>
      </c>
      <c r="K1463" s="6">
        <v>42456.684091087962</v>
      </c>
      <c r="L1463" s="40">
        <v>2267</v>
      </c>
      <c r="M1463" s="41"/>
      <c r="N1463" s="42" t="s">
        <v>4895</v>
      </c>
      <c r="O1463" s="1">
        <v>28</v>
      </c>
      <c r="P1463" s="1">
        <v>23</v>
      </c>
      <c r="Q1463" s="1"/>
      <c r="R1463" s="1"/>
      <c r="S1463" s="1"/>
      <c r="T1463" s="102">
        <v>28</v>
      </c>
      <c r="U1463" s="103">
        <v>23</v>
      </c>
      <c r="V1463" s="103"/>
      <c r="W1463" s="103"/>
      <c r="X1463" s="103"/>
      <c r="Y1463" s="6">
        <v>42456.661329432871</v>
      </c>
      <c r="Z1463" s="9" t="s">
        <v>4896</v>
      </c>
      <c r="AA1463" s="6"/>
    </row>
    <row r="1464" spans="1:27" s="9" customFormat="1" x14ac:dyDescent="0.3">
      <c r="A1464" s="8">
        <v>1463</v>
      </c>
      <c r="B1464" s="9">
        <v>201502525</v>
      </c>
      <c r="C1464" s="9" t="s">
        <v>4897</v>
      </c>
      <c r="D1464" s="9" t="s">
        <v>4898</v>
      </c>
      <c r="E1464" s="9">
        <v>125</v>
      </c>
      <c r="F1464" s="9" t="s">
        <v>618</v>
      </c>
      <c r="G1464" s="6">
        <v>41626</v>
      </c>
      <c r="H1464" s="9" t="s">
        <v>3008</v>
      </c>
      <c r="I1464" s="9" t="s">
        <v>16</v>
      </c>
      <c r="J1464" s="6">
        <v>42523.514057175926</v>
      </c>
      <c r="K1464" s="6">
        <v>42523.514057175926</v>
      </c>
      <c r="L1464" s="40">
        <v>2258</v>
      </c>
      <c r="M1464" s="41"/>
      <c r="N1464" s="42" t="s">
        <v>4899</v>
      </c>
      <c r="O1464" s="1">
        <v>56</v>
      </c>
      <c r="P1464" s="1">
        <v>46</v>
      </c>
      <c r="Q1464" s="1"/>
      <c r="R1464" s="1"/>
      <c r="S1464" s="1"/>
      <c r="T1464" s="102">
        <v>56</v>
      </c>
      <c r="U1464" s="103">
        <v>46</v>
      </c>
      <c r="V1464" s="103"/>
      <c r="W1464" s="103"/>
      <c r="X1464" s="103"/>
      <c r="Y1464" s="6">
        <v>42523.514570949075</v>
      </c>
      <c r="Z1464" s="9" t="s">
        <v>4900</v>
      </c>
      <c r="AA1464" s="6"/>
    </row>
    <row r="1465" spans="1:27" s="9" customFormat="1" x14ac:dyDescent="0.3">
      <c r="A1465" s="8">
        <v>1464</v>
      </c>
      <c r="B1465" s="9">
        <v>201502533</v>
      </c>
      <c r="C1465" s="9" t="s">
        <v>4901</v>
      </c>
      <c r="D1465" s="9" t="s">
        <v>4902</v>
      </c>
      <c r="E1465" s="9">
        <v>507</v>
      </c>
      <c r="F1465" s="9" t="s">
        <v>71</v>
      </c>
      <c r="G1465" s="6">
        <v>42296</v>
      </c>
      <c r="H1465" s="9" t="s">
        <v>3010</v>
      </c>
      <c r="I1465" s="9" t="s">
        <v>10</v>
      </c>
      <c r="J1465" s="6">
        <v>42571.64668622685</v>
      </c>
      <c r="K1465" s="6">
        <v>42571.64668622685</v>
      </c>
      <c r="L1465" s="40"/>
      <c r="M1465" s="41"/>
      <c r="N1465" s="42" t="s">
        <v>4903</v>
      </c>
      <c r="O1465" s="1"/>
      <c r="P1465" s="1"/>
      <c r="Q1465" s="1"/>
      <c r="R1465" s="1"/>
      <c r="S1465" s="1"/>
      <c r="T1465" s="102"/>
      <c r="U1465" s="103"/>
      <c r="V1465" s="103"/>
      <c r="W1465" s="103"/>
      <c r="X1465" s="103"/>
      <c r="Y1465" s="6">
        <v>42571.639876620371</v>
      </c>
      <c r="Z1465" s="9" t="s">
        <v>4904</v>
      </c>
      <c r="AA1465" s="6"/>
    </row>
    <row r="1466" spans="1:27" s="9" customFormat="1" x14ac:dyDescent="0.3">
      <c r="A1466" s="8">
        <v>1465</v>
      </c>
      <c r="B1466" s="9">
        <v>201502550</v>
      </c>
      <c r="C1466" s="9" t="s">
        <v>4905</v>
      </c>
      <c r="D1466" s="9" t="s">
        <v>676</v>
      </c>
      <c r="E1466" s="9">
        <v>205</v>
      </c>
      <c r="F1466" s="9" t="s">
        <v>602</v>
      </c>
      <c r="G1466" s="6">
        <v>42141</v>
      </c>
      <c r="H1466" s="9" t="s">
        <v>3005</v>
      </c>
      <c r="I1466" s="9" t="s">
        <v>4</v>
      </c>
      <c r="J1466" s="6">
        <v>42656.955633368052</v>
      </c>
      <c r="K1466" s="6">
        <v>42656.955633368052</v>
      </c>
      <c r="L1466" s="40">
        <v>2211</v>
      </c>
      <c r="M1466" s="41"/>
      <c r="N1466" s="42" t="s">
        <v>4906</v>
      </c>
      <c r="O1466" s="1">
        <v>22212</v>
      </c>
      <c r="P1466" s="1">
        <v>45</v>
      </c>
      <c r="Q1466" s="1"/>
      <c r="R1466" s="1"/>
      <c r="S1466" s="1"/>
      <c r="T1466" s="111">
        <v>222</v>
      </c>
      <c r="U1466" s="103">
        <v>45</v>
      </c>
      <c r="V1466" s="103"/>
      <c r="W1466" s="103"/>
      <c r="X1466" s="103"/>
      <c r="Y1466" s="6">
        <v>42656.94918221065</v>
      </c>
      <c r="Z1466" s="9" t="s">
        <v>4907</v>
      </c>
      <c r="AA1466" s="6"/>
    </row>
    <row r="1467" spans="1:27" s="9" customFormat="1" x14ac:dyDescent="0.3">
      <c r="A1467" s="8">
        <v>1466</v>
      </c>
      <c r="B1467" s="9">
        <v>201502553</v>
      </c>
      <c r="C1467" s="9" t="s">
        <v>4908</v>
      </c>
      <c r="D1467" s="9" t="s">
        <v>4909</v>
      </c>
      <c r="E1467" s="9">
        <v>538</v>
      </c>
      <c r="F1467" s="9" t="s">
        <v>105</v>
      </c>
      <c r="G1467" s="6">
        <v>42285</v>
      </c>
      <c r="H1467" s="9" t="s">
        <v>3008</v>
      </c>
      <c r="I1467" s="9" t="s">
        <v>16</v>
      </c>
      <c r="J1467" s="6">
        <v>42406.492706018522</v>
      </c>
      <c r="K1467" s="6">
        <v>42406.492706018522</v>
      </c>
      <c r="L1467" s="40">
        <v>2046</v>
      </c>
      <c r="M1467" s="41"/>
      <c r="N1467" s="42" t="s">
        <v>4731</v>
      </c>
      <c r="O1467" s="1">
        <v>1</v>
      </c>
      <c r="P1467" s="1"/>
      <c r="Q1467" s="1"/>
      <c r="R1467" s="1"/>
      <c r="S1467" s="1"/>
      <c r="T1467" s="102">
        <v>1</v>
      </c>
      <c r="U1467" s="103"/>
      <c r="V1467" s="103"/>
      <c r="W1467" s="103"/>
      <c r="X1467" s="103"/>
      <c r="Y1467" s="6">
        <v>42406.45653116898</v>
      </c>
      <c r="Z1467" s="9" t="s">
        <v>4910</v>
      </c>
      <c r="AA1467" s="6"/>
    </row>
    <row r="1468" spans="1:27" s="9" customFormat="1" x14ac:dyDescent="0.3">
      <c r="A1468" s="8">
        <v>1467</v>
      </c>
      <c r="B1468" s="9">
        <v>201502556</v>
      </c>
      <c r="C1468" s="9" t="s">
        <v>4911</v>
      </c>
      <c r="D1468" s="9" t="s">
        <v>4912</v>
      </c>
      <c r="E1468" s="9">
        <v>259</v>
      </c>
      <c r="F1468" s="9" t="s">
        <v>468</v>
      </c>
      <c r="G1468" s="6">
        <v>40900</v>
      </c>
      <c r="H1468" s="9" t="s">
        <v>3010</v>
      </c>
      <c r="I1468" s="9" t="s">
        <v>10</v>
      </c>
      <c r="J1468" s="6">
        <v>42706.483692048612</v>
      </c>
      <c r="K1468" s="6">
        <v>42706.483692048612</v>
      </c>
      <c r="L1468" s="40">
        <v>2193</v>
      </c>
      <c r="M1468" s="41"/>
      <c r="N1468" s="42" t="s">
        <v>4913</v>
      </c>
      <c r="O1468" s="1">
        <v>30</v>
      </c>
      <c r="P1468" s="1">
        <v>23</v>
      </c>
      <c r="Q1468" s="1"/>
      <c r="R1468" s="1"/>
      <c r="S1468" s="1"/>
      <c r="T1468" s="102">
        <v>30</v>
      </c>
      <c r="U1468" s="103">
        <v>23</v>
      </c>
      <c r="V1468" s="103"/>
      <c r="W1468" s="103"/>
      <c r="X1468" s="103"/>
      <c r="Y1468" s="6">
        <v>42706.415378819445</v>
      </c>
      <c r="Z1468" s="9" t="s">
        <v>4914</v>
      </c>
      <c r="AA1468" s="6"/>
    </row>
    <row r="1469" spans="1:27" s="9" customFormat="1" x14ac:dyDescent="0.3">
      <c r="A1469" s="8">
        <v>1468</v>
      </c>
      <c r="B1469" s="9">
        <v>201502572</v>
      </c>
      <c r="C1469" s="9" t="s">
        <v>4915</v>
      </c>
      <c r="D1469" s="9" t="s">
        <v>4916</v>
      </c>
      <c r="E1469" s="9">
        <v>499</v>
      </c>
      <c r="F1469" s="9" t="s">
        <v>40</v>
      </c>
      <c r="G1469" s="6">
        <v>37618</v>
      </c>
      <c r="H1469" s="9" t="s">
        <v>3008</v>
      </c>
      <c r="I1469" s="9" t="s">
        <v>16</v>
      </c>
      <c r="J1469" s="6">
        <v>42374.583925925923</v>
      </c>
      <c r="K1469" s="6">
        <v>42374.583925925923</v>
      </c>
      <c r="L1469" s="40">
        <v>2087</v>
      </c>
      <c r="M1469" s="41" t="s">
        <v>4917</v>
      </c>
      <c r="N1469" s="42" t="s">
        <v>4918</v>
      </c>
      <c r="O1469" s="1">
        <v>1</v>
      </c>
      <c r="P1469" s="1"/>
      <c r="Q1469" s="1"/>
      <c r="R1469" s="1"/>
      <c r="S1469" s="1"/>
      <c r="T1469" s="102">
        <v>1</v>
      </c>
      <c r="U1469" s="103"/>
      <c r="V1469" s="103"/>
      <c r="W1469" s="103"/>
      <c r="X1469" s="103"/>
      <c r="Y1469" s="6">
        <v>42374.582673460645</v>
      </c>
      <c r="Z1469" s="9" t="s">
        <v>4919</v>
      </c>
      <c r="AA1469" s="6"/>
    </row>
    <row r="1470" spans="1:27" s="9" customFormat="1" x14ac:dyDescent="0.3">
      <c r="A1470" s="8">
        <v>1469</v>
      </c>
      <c r="B1470" s="9">
        <v>201502584</v>
      </c>
      <c r="C1470" s="9" t="s">
        <v>4920</v>
      </c>
      <c r="D1470" s="9" t="s">
        <v>137</v>
      </c>
      <c r="E1470" s="9">
        <v>499</v>
      </c>
      <c r="F1470" s="9" t="s">
        <v>40</v>
      </c>
      <c r="G1470" s="6">
        <v>38716</v>
      </c>
      <c r="H1470" s="9" t="s">
        <v>3010</v>
      </c>
      <c r="I1470" s="9" t="s">
        <v>10</v>
      </c>
      <c r="J1470" s="6">
        <v>42370.340542743055</v>
      </c>
      <c r="K1470" s="6">
        <v>42370.340542743055</v>
      </c>
      <c r="L1470" s="40">
        <v>2230</v>
      </c>
      <c r="M1470" s="41" t="s">
        <v>4921</v>
      </c>
      <c r="N1470" s="42" t="s">
        <v>4922</v>
      </c>
      <c r="O1470" s="1">
        <v>1</v>
      </c>
      <c r="P1470" s="1">
        <v>13</v>
      </c>
      <c r="Q1470" s="1">
        <v>14</v>
      </c>
      <c r="R1470" s="1"/>
      <c r="S1470" s="1"/>
      <c r="T1470" s="102">
        <v>1</v>
      </c>
      <c r="U1470" s="103">
        <v>13</v>
      </c>
      <c r="V1470" s="112">
        <v>1401</v>
      </c>
      <c r="W1470" s="103"/>
      <c r="X1470" s="103"/>
      <c r="Y1470" s="6">
        <v>42370.340542743055</v>
      </c>
      <c r="Z1470" s="9" t="s">
        <v>4923</v>
      </c>
      <c r="AA1470" s="6"/>
    </row>
    <row r="1471" spans="1:27" s="9" customFormat="1" x14ac:dyDescent="0.3">
      <c r="A1471" s="8">
        <v>1470</v>
      </c>
      <c r="B1471" s="9">
        <v>201502591</v>
      </c>
      <c r="C1471" s="9" t="s">
        <v>4924</v>
      </c>
      <c r="D1471" s="9" t="s">
        <v>4925</v>
      </c>
      <c r="E1471" s="9">
        <v>516</v>
      </c>
      <c r="F1471" s="9" t="s">
        <v>939</v>
      </c>
      <c r="G1471" s="6">
        <v>42298</v>
      </c>
      <c r="H1471" s="9" t="s">
        <v>3008</v>
      </c>
      <c r="I1471" s="9" t="s">
        <v>16</v>
      </c>
      <c r="J1471" s="6">
        <v>42436.535343518517</v>
      </c>
      <c r="K1471" s="6">
        <v>42436.535343518517</v>
      </c>
      <c r="L1471" s="40">
        <v>2213</v>
      </c>
      <c r="M1471" s="41"/>
      <c r="N1471" s="42" t="s">
        <v>4926</v>
      </c>
      <c r="O1471" s="1">
        <v>46</v>
      </c>
      <c r="P1471" s="1">
        <v>45</v>
      </c>
      <c r="Q1471" s="1"/>
      <c r="R1471" s="1"/>
      <c r="S1471" s="1"/>
      <c r="T1471" s="102">
        <v>46</v>
      </c>
      <c r="U1471" s="103">
        <v>45</v>
      </c>
      <c r="V1471" s="103"/>
      <c r="W1471" s="103"/>
      <c r="X1471" s="103"/>
      <c r="Y1471" s="6">
        <v>42436.503321446762</v>
      </c>
      <c r="Z1471" s="9" t="s">
        <v>4927</v>
      </c>
      <c r="AA1471" s="6"/>
    </row>
    <row r="1472" spans="1:27" s="9" customFormat="1" x14ac:dyDescent="0.3">
      <c r="A1472" s="8">
        <v>1471</v>
      </c>
      <c r="B1472" s="9">
        <v>201502598</v>
      </c>
      <c r="C1472" s="9" t="s">
        <v>4928</v>
      </c>
      <c r="D1472" s="9" t="s">
        <v>1417</v>
      </c>
      <c r="E1472" s="9">
        <v>538</v>
      </c>
      <c r="F1472" s="9" t="s">
        <v>105</v>
      </c>
      <c r="G1472" s="6">
        <v>42292</v>
      </c>
      <c r="H1472" s="9" t="s">
        <v>3010</v>
      </c>
      <c r="I1472" s="9" t="s">
        <v>10</v>
      </c>
      <c r="J1472" s="6">
        <v>42566.525472997688</v>
      </c>
      <c r="K1472" s="6">
        <v>42566.525472997688</v>
      </c>
      <c r="L1472" s="40"/>
      <c r="M1472" s="41"/>
      <c r="N1472" s="42" t="s">
        <v>4929</v>
      </c>
      <c r="O1472" s="1"/>
      <c r="P1472" s="1"/>
      <c r="Q1472" s="1"/>
      <c r="R1472" s="1"/>
      <c r="S1472" s="1"/>
      <c r="T1472" s="102"/>
      <c r="U1472" s="103"/>
      <c r="V1472" s="103"/>
      <c r="W1472" s="103"/>
      <c r="X1472" s="103"/>
      <c r="Y1472" s="6">
        <v>42566.650062997687</v>
      </c>
      <c r="Z1472" s="9" t="s">
        <v>4930</v>
      </c>
      <c r="AA1472" s="6"/>
    </row>
    <row r="1473" spans="1:27" s="9" customFormat="1" x14ac:dyDescent="0.3">
      <c r="A1473" s="8">
        <v>1472</v>
      </c>
      <c r="B1473" s="9">
        <v>201502605</v>
      </c>
      <c r="C1473" s="9" t="s">
        <v>4931</v>
      </c>
      <c r="D1473" s="9" t="s">
        <v>4932</v>
      </c>
      <c r="E1473" s="9">
        <v>508</v>
      </c>
      <c r="F1473" s="9" t="s">
        <v>166</v>
      </c>
      <c r="G1473" s="6">
        <v>42278</v>
      </c>
      <c r="H1473" s="9" t="s">
        <v>3010</v>
      </c>
      <c r="I1473" s="9" t="s">
        <v>10</v>
      </c>
      <c r="J1473" s="6">
        <v>42690.448336423608</v>
      </c>
      <c r="K1473" s="6">
        <v>42690.448336423608</v>
      </c>
      <c r="L1473" s="40"/>
      <c r="M1473" s="41"/>
      <c r="N1473" s="42" t="s">
        <v>4933</v>
      </c>
      <c r="O1473" s="1"/>
      <c r="P1473" s="1"/>
      <c r="Q1473" s="1"/>
      <c r="R1473" s="1"/>
      <c r="S1473" s="1"/>
      <c r="T1473" s="102"/>
      <c r="U1473" s="103"/>
      <c r="V1473" s="103"/>
      <c r="W1473" s="103"/>
      <c r="X1473" s="103"/>
      <c r="Y1473" s="6">
        <v>42690.448336423608</v>
      </c>
      <c r="Z1473" s="9" t="s">
        <v>4934</v>
      </c>
      <c r="AA1473" s="6"/>
    </row>
    <row r="1474" spans="1:27" s="9" customFormat="1" x14ac:dyDescent="0.3">
      <c r="A1474" s="8">
        <v>1473</v>
      </c>
      <c r="B1474" s="9">
        <v>201502618</v>
      </c>
      <c r="C1474" s="9" t="s">
        <v>4935</v>
      </c>
      <c r="D1474" s="9" t="s">
        <v>4936</v>
      </c>
      <c r="E1474" s="9">
        <v>119</v>
      </c>
      <c r="F1474" s="9" t="s">
        <v>2</v>
      </c>
      <c r="G1474" s="6">
        <v>38354</v>
      </c>
      <c r="H1474" s="9" t="s">
        <v>3010</v>
      </c>
      <c r="I1474" s="9" t="s">
        <v>10</v>
      </c>
      <c r="J1474" s="6">
        <v>42375.422859722225</v>
      </c>
      <c r="K1474" s="6">
        <v>42375.422859722225</v>
      </c>
      <c r="L1474" s="40">
        <v>2101</v>
      </c>
      <c r="M1474" s="41"/>
      <c r="N1474" s="42" t="s">
        <v>529</v>
      </c>
      <c r="O1474" s="1">
        <v>21</v>
      </c>
      <c r="P1474" s="1"/>
      <c r="Q1474" s="1"/>
      <c r="R1474" s="1"/>
      <c r="S1474" s="1"/>
      <c r="T1474" s="102">
        <v>21</v>
      </c>
      <c r="U1474" s="103"/>
      <c r="V1474" s="103"/>
      <c r="W1474" s="103"/>
      <c r="X1474" s="103"/>
      <c r="Y1474" s="6">
        <v>42375.391110648146</v>
      </c>
      <c r="Z1474" s="9" t="s">
        <v>4937</v>
      </c>
      <c r="AA1474" s="6"/>
    </row>
    <row r="1475" spans="1:27" s="9" customFormat="1" x14ac:dyDescent="0.3">
      <c r="A1475" s="8">
        <v>1474</v>
      </c>
      <c r="B1475" s="9">
        <v>201600004</v>
      </c>
      <c r="C1475" s="9" t="s">
        <v>4938</v>
      </c>
      <c r="D1475" s="9" t="s">
        <v>419</v>
      </c>
      <c r="E1475" s="9">
        <v>499</v>
      </c>
      <c r="F1475" s="9" t="s">
        <v>40</v>
      </c>
      <c r="G1475" s="6">
        <v>39479</v>
      </c>
      <c r="H1475" s="9" t="s">
        <v>3008</v>
      </c>
      <c r="I1475" s="9" t="s">
        <v>16</v>
      </c>
      <c r="J1475" s="6">
        <v>42371.523015358798</v>
      </c>
      <c r="K1475" s="6">
        <v>42371.523015358798</v>
      </c>
      <c r="L1475" s="40">
        <v>2022</v>
      </c>
      <c r="M1475" s="41"/>
      <c r="N1475" s="42" t="s">
        <v>4243</v>
      </c>
      <c r="O1475" s="1">
        <v>14</v>
      </c>
      <c r="P1475" s="1">
        <v>5</v>
      </c>
      <c r="Q1475" s="1"/>
      <c r="R1475" s="1"/>
      <c r="S1475" s="1"/>
      <c r="T1475" s="102">
        <v>14</v>
      </c>
      <c r="U1475" s="103">
        <v>5</v>
      </c>
      <c r="V1475" s="103"/>
      <c r="W1475" s="103"/>
      <c r="X1475" s="103"/>
      <c r="Y1475" s="6">
        <v>42371.336666006944</v>
      </c>
      <c r="Z1475" s="9" t="s">
        <v>4939</v>
      </c>
      <c r="AA1475" s="6"/>
    </row>
    <row r="1476" spans="1:27" s="9" customFormat="1" x14ac:dyDescent="0.3">
      <c r="A1476" s="8">
        <v>1475</v>
      </c>
      <c r="B1476" s="9">
        <v>201600006</v>
      </c>
      <c r="C1476" s="9" t="s">
        <v>4940</v>
      </c>
      <c r="D1476" s="9" t="s">
        <v>511</v>
      </c>
      <c r="E1476" s="9">
        <v>598</v>
      </c>
      <c r="F1476" s="9" t="s">
        <v>8</v>
      </c>
      <c r="G1476" s="6">
        <v>42005</v>
      </c>
      <c r="H1476" s="9" t="s">
        <v>3008</v>
      </c>
      <c r="I1476" s="9" t="s">
        <v>16</v>
      </c>
      <c r="J1476" s="6">
        <v>42370.833871296294</v>
      </c>
      <c r="K1476" s="6">
        <v>42370.833871296294</v>
      </c>
      <c r="L1476" s="40">
        <v>2095</v>
      </c>
      <c r="M1476" s="41"/>
      <c r="N1476" s="42" t="s">
        <v>4941</v>
      </c>
      <c r="O1476" s="1">
        <v>21</v>
      </c>
      <c r="P1476" s="1">
        <v>9</v>
      </c>
      <c r="Q1476" s="1">
        <v>8</v>
      </c>
      <c r="R1476" s="1"/>
      <c r="S1476" s="1"/>
      <c r="T1476" s="102">
        <v>21</v>
      </c>
      <c r="U1476" s="112">
        <v>902</v>
      </c>
      <c r="V1476" s="103">
        <v>8</v>
      </c>
      <c r="W1476" s="103"/>
      <c r="X1476" s="103"/>
      <c r="Y1476" s="6">
        <v>42370.786167789352</v>
      </c>
      <c r="Z1476" s="9" t="s">
        <v>4942</v>
      </c>
      <c r="AA1476" s="6"/>
    </row>
    <row r="1477" spans="1:27" s="9" customFormat="1" x14ac:dyDescent="0.3">
      <c r="A1477" s="8">
        <v>1476</v>
      </c>
      <c r="B1477" s="9">
        <v>201600007</v>
      </c>
      <c r="C1477" s="9" t="s">
        <v>4943</v>
      </c>
      <c r="D1477" s="9" t="s">
        <v>4944</v>
      </c>
      <c r="E1477" s="9">
        <v>125</v>
      </c>
      <c r="F1477" s="9" t="s">
        <v>618</v>
      </c>
      <c r="G1477" s="6">
        <v>39450</v>
      </c>
      <c r="H1477" s="9" t="s">
        <v>3008</v>
      </c>
      <c r="I1477" s="9" t="s">
        <v>16</v>
      </c>
      <c r="J1477" s="6">
        <v>42370.832856134257</v>
      </c>
      <c r="K1477" s="6">
        <v>42370.832856134257</v>
      </c>
      <c r="L1477" s="40">
        <v>2039</v>
      </c>
      <c r="M1477" s="41"/>
      <c r="N1477" s="42" t="s">
        <v>4945</v>
      </c>
      <c r="O1477" s="1">
        <v>14</v>
      </c>
      <c r="P1477" s="1">
        <v>5</v>
      </c>
      <c r="Q1477" s="1"/>
      <c r="R1477" s="1"/>
      <c r="S1477" s="1"/>
      <c r="T1477" s="102">
        <v>14</v>
      </c>
      <c r="U1477" s="103">
        <v>5</v>
      </c>
      <c r="V1477" s="103"/>
      <c r="W1477" s="103"/>
      <c r="X1477" s="103"/>
      <c r="Y1477" s="6">
        <v>42370.832856134257</v>
      </c>
      <c r="Z1477" s="9" t="s">
        <v>4946</v>
      </c>
      <c r="AA1477" s="6"/>
    </row>
    <row r="1478" spans="1:27" s="9" customFormat="1" x14ac:dyDescent="0.3">
      <c r="A1478" s="8">
        <v>1477</v>
      </c>
      <c r="B1478" s="9">
        <v>201600023</v>
      </c>
      <c r="C1478" s="9" t="s">
        <v>4947</v>
      </c>
      <c r="D1478" s="9" t="s">
        <v>1117</v>
      </c>
      <c r="E1478" s="9">
        <v>312</v>
      </c>
      <c r="F1478" s="9" t="s">
        <v>1541</v>
      </c>
      <c r="G1478" s="6">
        <v>42281</v>
      </c>
      <c r="H1478" s="9" t="s">
        <v>3008</v>
      </c>
      <c r="I1478" s="9" t="s">
        <v>16</v>
      </c>
      <c r="J1478" s="6">
        <v>42455.538670798611</v>
      </c>
      <c r="K1478" s="6">
        <v>42455.538670798611</v>
      </c>
      <c r="L1478" s="40"/>
      <c r="M1478" s="41"/>
      <c r="N1478" s="42" t="s">
        <v>4763</v>
      </c>
      <c r="O1478" s="1"/>
      <c r="P1478" s="1"/>
      <c r="Q1478" s="1"/>
      <c r="R1478" s="1"/>
      <c r="S1478" s="1"/>
      <c r="T1478" s="102"/>
      <c r="U1478" s="103"/>
      <c r="V1478" s="103"/>
      <c r="W1478" s="103"/>
      <c r="X1478" s="103"/>
      <c r="Y1478" s="6">
        <v>42455.457797071758</v>
      </c>
      <c r="Z1478" s="9" t="s">
        <v>4948</v>
      </c>
      <c r="AA1478" s="6"/>
    </row>
    <row r="1479" spans="1:27" s="9" customFormat="1" x14ac:dyDescent="0.3">
      <c r="A1479" s="8">
        <v>1478</v>
      </c>
      <c r="B1479" s="9">
        <v>201600024</v>
      </c>
      <c r="C1479" s="9" t="s">
        <v>4949</v>
      </c>
      <c r="D1479" s="9" t="s">
        <v>1482</v>
      </c>
      <c r="E1479" s="9">
        <v>508</v>
      </c>
      <c r="F1479" s="9" t="s">
        <v>166</v>
      </c>
      <c r="G1479" s="6">
        <v>42053</v>
      </c>
      <c r="H1479" s="9" t="s">
        <v>3005</v>
      </c>
      <c r="I1479" s="9" t="s">
        <v>4</v>
      </c>
      <c r="J1479" s="6">
        <v>42374.614315590276</v>
      </c>
      <c r="K1479" s="6">
        <v>42374.614315590276</v>
      </c>
      <c r="L1479" s="40">
        <v>2032</v>
      </c>
      <c r="M1479" s="41"/>
      <c r="N1479" s="42" t="s">
        <v>4950</v>
      </c>
      <c r="O1479" s="1">
        <v>14</v>
      </c>
      <c r="P1479" s="1">
        <v>27</v>
      </c>
      <c r="Q1479" s="1"/>
      <c r="R1479" s="1"/>
      <c r="S1479" s="1"/>
      <c r="T1479" s="102">
        <v>14</v>
      </c>
      <c r="U1479" s="103">
        <v>27</v>
      </c>
      <c r="V1479" s="103"/>
      <c r="W1479" s="103"/>
      <c r="X1479" s="103"/>
      <c r="Y1479" s="6">
        <v>42374.315236342591</v>
      </c>
      <c r="Z1479" s="9" t="s">
        <v>4951</v>
      </c>
      <c r="AA1479" s="6"/>
    </row>
    <row r="1480" spans="1:27" s="9" customFormat="1" x14ac:dyDescent="0.3">
      <c r="A1480" s="8">
        <v>1479</v>
      </c>
      <c r="B1480" s="9">
        <v>201600039</v>
      </c>
      <c r="C1480" s="9" t="s">
        <v>4952</v>
      </c>
      <c r="D1480" s="9" t="s">
        <v>879</v>
      </c>
      <c r="E1480" s="9">
        <v>499</v>
      </c>
      <c r="F1480" s="9" t="s">
        <v>40</v>
      </c>
      <c r="G1480" s="6">
        <v>39454</v>
      </c>
      <c r="H1480" s="9" t="s">
        <v>3010</v>
      </c>
      <c r="I1480" s="9" t="s">
        <v>10</v>
      </c>
      <c r="J1480" s="6">
        <v>42688.741219479169</v>
      </c>
      <c r="K1480" s="6">
        <v>42688.741219479169</v>
      </c>
      <c r="L1480" s="40">
        <v>2016</v>
      </c>
      <c r="M1480" s="41" t="s">
        <v>4953</v>
      </c>
      <c r="N1480" s="42" t="s">
        <v>4954</v>
      </c>
      <c r="O1480" s="1">
        <v>13</v>
      </c>
      <c r="P1480" s="1"/>
      <c r="Q1480" s="1"/>
      <c r="R1480" s="1"/>
      <c r="S1480" s="1"/>
      <c r="T1480" s="111">
        <v>1302</v>
      </c>
      <c r="U1480" s="103"/>
      <c r="V1480" s="103"/>
      <c r="W1480" s="103"/>
      <c r="X1480" s="103"/>
      <c r="Y1480" s="6">
        <v>42688.720235613429</v>
      </c>
      <c r="Z1480" s="9" t="s">
        <v>4955</v>
      </c>
      <c r="AA1480" s="6"/>
    </row>
    <row r="1481" spans="1:27" s="9" customFormat="1" x14ac:dyDescent="0.3">
      <c r="A1481" s="8">
        <v>1480</v>
      </c>
      <c r="B1481" s="9">
        <v>201600041</v>
      </c>
      <c r="C1481" s="9" t="s">
        <v>4956</v>
      </c>
      <c r="D1481" s="9" t="s">
        <v>4957</v>
      </c>
      <c r="E1481" s="9">
        <v>128</v>
      </c>
      <c r="F1481" s="9" t="s">
        <v>242</v>
      </c>
      <c r="G1481" s="6">
        <v>42283</v>
      </c>
      <c r="H1481" s="9" t="s">
        <v>3008</v>
      </c>
      <c r="I1481" s="9" t="s">
        <v>16</v>
      </c>
      <c r="J1481" s="6">
        <v>42477.525789270832</v>
      </c>
      <c r="K1481" s="6">
        <v>42477.525789270832</v>
      </c>
      <c r="L1481" s="40" t="s">
        <v>1122</v>
      </c>
      <c r="M1481" s="41"/>
      <c r="N1481" s="42"/>
      <c r="O1481" s="1"/>
      <c r="P1481" s="1"/>
      <c r="Q1481" s="1"/>
      <c r="R1481" s="1"/>
      <c r="S1481" s="1"/>
      <c r="T1481" s="102"/>
      <c r="U1481" s="103"/>
      <c r="V1481" s="103"/>
      <c r="W1481" s="103"/>
      <c r="X1481" s="103"/>
      <c r="Y1481" s="6">
        <v>42477.525789270832</v>
      </c>
      <c r="Z1481" s="9" t="s">
        <v>4958</v>
      </c>
      <c r="AA1481" s="6"/>
    </row>
    <row r="1482" spans="1:27" s="9" customFormat="1" x14ac:dyDescent="0.3">
      <c r="A1482" s="8">
        <v>1481</v>
      </c>
      <c r="B1482" s="9">
        <v>201600042</v>
      </c>
      <c r="C1482" s="9" t="s">
        <v>4959</v>
      </c>
      <c r="D1482" s="9" t="s">
        <v>1878</v>
      </c>
      <c r="E1482" s="9">
        <v>125</v>
      </c>
      <c r="F1482" s="9" t="s">
        <v>618</v>
      </c>
      <c r="G1482" s="6">
        <v>36535</v>
      </c>
      <c r="H1482" s="9" t="s">
        <v>3010</v>
      </c>
      <c r="I1482" s="9" t="s">
        <v>10</v>
      </c>
      <c r="J1482" s="6">
        <v>42375.671808136576</v>
      </c>
      <c r="K1482" s="6">
        <v>42375.671808136576</v>
      </c>
      <c r="L1482" s="40">
        <v>2016</v>
      </c>
      <c r="M1482" s="41" t="s">
        <v>4960</v>
      </c>
      <c r="N1482" s="42" t="s">
        <v>4961</v>
      </c>
      <c r="O1482" s="1">
        <v>5</v>
      </c>
      <c r="P1482" s="1">
        <v>16</v>
      </c>
      <c r="Q1482" s="1">
        <v>21</v>
      </c>
      <c r="R1482" s="1"/>
      <c r="S1482" s="1"/>
      <c r="T1482" s="102">
        <v>5</v>
      </c>
      <c r="U1482" s="112">
        <v>1601</v>
      </c>
      <c r="V1482" s="103">
        <v>21</v>
      </c>
      <c r="W1482" s="103"/>
      <c r="X1482" s="103"/>
      <c r="Y1482" s="6">
        <v>42375.671808136576</v>
      </c>
      <c r="Z1482" s="9" t="s">
        <v>4962</v>
      </c>
      <c r="AA1482" s="6"/>
    </row>
    <row r="1483" spans="1:27" s="9" customFormat="1" x14ac:dyDescent="0.3">
      <c r="A1483" s="8">
        <v>1482</v>
      </c>
      <c r="B1483" s="9">
        <v>201600050</v>
      </c>
      <c r="C1483" s="9" t="s">
        <v>4963</v>
      </c>
      <c r="D1483" s="9" t="s">
        <v>4964</v>
      </c>
      <c r="E1483" s="9">
        <v>499</v>
      </c>
      <c r="F1483" s="9" t="s">
        <v>40</v>
      </c>
      <c r="G1483" s="6">
        <v>42213</v>
      </c>
      <c r="H1483" s="9" t="s">
        <v>3008</v>
      </c>
      <c r="I1483" s="9" t="s">
        <v>16</v>
      </c>
      <c r="J1483" s="6">
        <v>42412.472593437502</v>
      </c>
      <c r="K1483" s="6">
        <v>42412.472593437502</v>
      </c>
      <c r="L1483" s="40" t="s">
        <v>1122</v>
      </c>
      <c r="M1483" s="41"/>
      <c r="N1483" s="42"/>
      <c r="O1483" s="1"/>
      <c r="P1483" s="1"/>
      <c r="Q1483" s="1"/>
      <c r="R1483" s="1"/>
      <c r="S1483" s="1"/>
      <c r="T1483" s="102"/>
      <c r="U1483" s="103"/>
      <c r="V1483" s="103"/>
      <c r="W1483" s="103"/>
      <c r="X1483" s="103"/>
      <c r="Y1483" s="6">
        <v>42412.472593437502</v>
      </c>
      <c r="Z1483" s="9" t="s">
        <v>4965</v>
      </c>
      <c r="AA1483" s="6"/>
    </row>
    <row r="1484" spans="1:27" s="9" customFormat="1" x14ac:dyDescent="0.3">
      <c r="A1484" s="8">
        <v>1483</v>
      </c>
      <c r="B1484" s="9">
        <v>201600051</v>
      </c>
      <c r="C1484" s="9" t="s">
        <v>4966</v>
      </c>
      <c r="D1484" s="9" t="s">
        <v>2709</v>
      </c>
      <c r="E1484" s="9">
        <v>648</v>
      </c>
      <c r="F1484" s="9" t="s">
        <v>40</v>
      </c>
      <c r="G1484" s="6">
        <v>38726</v>
      </c>
      <c r="H1484" s="9" t="s">
        <v>3016</v>
      </c>
      <c r="I1484" s="9" t="s">
        <v>53</v>
      </c>
      <c r="J1484" s="6">
        <v>42376.71947384259</v>
      </c>
      <c r="K1484" s="6">
        <v>42376.71947384259</v>
      </c>
      <c r="L1484" s="40">
        <v>2090</v>
      </c>
      <c r="M1484" s="41" t="s">
        <v>4967</v>
      </c>
      <c r="N1484" s="42" t="s">
        <v>4731</v>
      </c>
      <c r="O1484" s="1">
        <v>1</v>
      </c>
      <c r="P1484" s="1"/>
      <c r="Q1484" s="1"/>
      <c r="R1484" s="1"/>
      <c r="S1484" s="1"/>
      <c r="T1484" s="102">
        <v>1</v>
      </c>
      <c r="U1484" s="103"/>
      <c r="V1484" s="103"/>
      <c r="W1484" s="103"/>
      <c r="X1484" s="103"/>
      <c r="Y1484" s="6">
        <v>42376.71947384259</v>
      </c>
      <c r="Z1484" s="9" t="s">
        <v>4968</v>
      </c>
      <c r="AA1484" s="6"/>
    </row>
    <row r="1485" spans="1:27" s="9" customFormat="1" x14ac:dyDescent="0.3">
      <c r="A1485" s="8">
        <v>1484</v>
      </c>
      <c r="B1485" s="9">
        <v>201600052</v>
      </c>
      <c r="C1485" s="9" t="s">
        <v>4969</v>
      </c>
      <c r="D1485" s="9" t="s">
        <v>2389</v>
      </c>
      <c r="E1485" s="9">
        <v>119</v>
      </c>
      <c r="F1485" s="9" t="s">
        <v>2</v>
      </c>
      <c r="G1485" s="6">
        <v>40551</v>
      </c>
      <c r="H1485" s="9" t="s">
        <v>3008</v>
      </c>
      <c r="I1485" s="9" t="s">
        <v>16</v>
      </c>
      <c r="J1485" s="6">
        <v>42417.498476817127</v>
      </c>
      <c r="K1485" s="6">
        <v>42417.498476817127</v>
      </c>
      <c r="L1485" s="40" t="s">
        <v>4970</v>
      </c>
      <c r="M1485" s="41"/>
      <c r="N1485" s="42"/>
      <c r="O1485" s="1"/>
      <c r="P1485" s="1"/>
      <c r="Q1485" s="1"/>
      <c r="R1485" s="1"/>
      <c r="S1485" s="1"/>
      <c r="T1485" s="102"/>
      <c r="U1485" s="103"/>
      <c r="V1485" s="103"/>
      <c r="W1485" s="103"/>
      <c r="X1485" s="103"/>
      <c r="Y1485" s="6">
        <v>42417.498476817127</v>
      </c>
      <c r="Z1485" s="9" t="e">
        <f ca="1">- 금식 확인.  - 편측 준잠복(오른쪽 피하 잠복)  - 준 잠복 중성화 수술 진행  - 익일 후처치  - 일주일 뒤 실밥제거.</f>
        <v>#NAME?</v>
      </c>
      <c r="AA1485" s="6"/>
    </row>
    <row r="1486" spans="1:27" s="9" customFormat="1" x14ac:dyDescent="0.3">
      <c r="A1486" s="8">
        <v>1485</v>
      </c>
      <c r="B1486" s="9">
        <v>201600057</v>
      </c>
      <c r="C1486" s="9" t="s">
        <v>4971</v>
      </c>
      <c r="D1486" s="9" t="s">
        <v>4972</v>
      </c>
      <c r="E1486" s="9">
        <v>499</v>
      </c>
      <c r="F1486" s="9" t="s">
        <v>40</v>
      </c>
      <c r="G1486" s="6">
        <v>42303</v>
      </c>
      <c r="H1486" s="9" t="s">
        <v>3008</v>
      </c>
      <c r="I1486" s="9" t="s">
        <v>16</v>
      </c>
      <c r="J1486" s="6">
        <v>42526.489366701389</v>
      </c>
      <c r="K1486" s="6">
        <v>42526.489366701389</v>
      </c>
      <c r="L1486" s="40" t="s">
        <v>1122</v>
      </c>
      <c r="M1486" s="41"/>
      <c r="N1486" s="42"/>
      <c r="O1486" s="1"/>
      <c r="P1486" s="1"/>
      <c r="Q1486" s="1"/>
      <c r="R1486" s="1"/>
      <c r="S1486" s="1"/>
      <c r="T1486" s="102"/>
      <c r="U1486" s="103"/>
      <c r="V1486" s="103"/>
      <c r="W1486" s="103"/>
      <c r="X1486" s="103"/>
      <c r="Y1486" s="6">
        <v>42526.486750613425</v>
      </c>
      <c r="Z1486" s="9" t="s">
        <v>4973</v>
      </c>
      <c r="AA1486" s="6"/>
    </row>
    <row r="1487" spans="1:27" s="9" customFormat="1" x14ac:dyDescent="0.3">
      <c r="A1487" s="8">
        <v>1486</v>
      </c>
      <c r="B1487" s="9">
        <v>201600062</v>
      </c>
      <c r="C1487" s="9" t="s">
        <v>4974</v>
      </c>
      <c r="D1487" s="9" t="s">
        <v>4975</v>
      </c>
      <c r="E1487" s="9">
        <v>119</v>
      </c>
      <c r="F1487" s="9" t="s">
        <v>2</v>
      </c>
      <c r="G1487" s="6">
        <v>42309</v>
      </c>
      <c r="H1487" s="9" t="s">
        <v>3005</v>
      </c>
      <c r="I1487" s="9" t="s">
        <v>4</v>
      </c>
      <c r="J1487" s="6">
        <v>42505.397288310189</v>
      </c>
      <c r="K1487" s="6">
        <v>42505.397288310189</v>
      </c>
      <c r="L1487" s="40">
        <v>2081</v>
      </c>
      <c r="M1487" s="41"/>
      <c r="N1487" s="42" t="s">
        <v>4976</v>
      </c>
      <c r="O1487" s="1">
        <v>1</v>
      </c>
      <c r="P1487" s="1">
        <v>21</v>
      </c>
      <c r="Q1487" s="1">
        <v>28</v>
      </c>
      <c r="R1487" s="1"/>
      <c r="S1487" s="1"/>
      <c r="T1487" s="102">
        <v>1</v>
      </c>
      <c r="U1487" s="103">
        <v>21</v>
      </c>
      <c r="V1487" s="103">
        <v>28</v>
      </c>
      <c r="W1487" s="103"/>
      <c r="X1487" s="103"/>
      <c r="Y1487" s="6">
        <v>42505.374393634258</v>
      </c>
      <c r="Z1487" s="9" t="s">
        <v>4977</v>
      </c>
      <c r="AA1487" s="6"/>
    </row>
    <row r="1488" spans="1:27" s="9" customFormat="1" x14ac:dyDescent="0.3">
      <c r="A1488" s="8">
        <v>1487</v>
      </c>
      <c r="B1488" s="9">
        <v>201600070</v>
      </c>
      <c r="C1488" s="9" t="s">
        <v>4893</v>
      </c>
      <c r="D1488" s="9" t="s">
        <v>2688</v>
      </c>
      <c r="E1488" s="9">
        <v>599</v>
      </c>
      <c r="F1488" s="9" t="s">
        <v>40</v>
      </c>
      <c r="G1488" s="6">
        <v>42186</v>
      </c>
      <c r="H1488" s="9" t="s">
        <v>3016</v>
      </c>
      <c r="I1488" s="9" t="s">
        <v>53</v>
      </c>
      <c r="J1488" s="6">
        <v>42612.531199965277</v>
      </c>
      <c r="K1488" s="6">
        <v>42612.531199965277</v>
      </c>
      <c r="L1488" s="40">
        <v>2267</v>
      </c>
      <c r="M1488" s="41"/>
      <c r="N1488" s="42" t="s">
        <v>4978</v>
      </c>
      <c r="O1488" s="1">
        <v>21</v>
      </c>
      <c r="P1488" s="1">
        <v>28</v>
      </c>
      <c r="Q1488" s="1"/>
      <c r="R1488" s="1"/>
      <c r="S1488" s="1"/>
      <c r="T1488" s="102">
        <v>21</v>
      </c>
      <c r="U1488" s="103">
        <v>28</v>
      </c>
      <c r="V1488" s="103"/>
      <c r="W1488" s="103"/>
      <c r="X1488" s="103"/>
      <c r="Y1488" s="6">
        <v>42612.489787500002</v>
      </c>
      <c r="Z1488" s="9" t="s">
        <v>4979</v>
      </c>
      <c r="AA1488" s="6"/>
    </row>
    <row r="1489" spans="1:27" s="9" customFormat="1" x14ac:dyDescent="0.3">
      <c r="A1489" s="8">
        <v>1488</v>
      </c>
      <c r="B1489" s="9">
        <v>201600074</v>
      </c>
      <c r="C1489" s="9" t="s">
        <v>4980</v>
      </c>
      <c r="D1489" s="9" t="s">
        <v>2941</v>
      </c>
      <c r="E1489" s="9">
        <v>598</v>
      </c>
      <c r="F1489" s="9" t="s">
        <v>8</v>
      </c>
      <c r="G1489" s="6">
        <v>40918</v>
      </c>
      <c r="H1489" s="9" t="s">
        <v>3008</v>
      </c>
      <c r="I1489" s="9" t="s">
        <v>16</v>
      </c>
      <c r="J1489" s="6">
        <v>42378.893056793982</v>
      </c>
      <c r="K1489" s="6">
        <v>42378.893056793982</v>
      </c>
      <c r="L1489" s="40">
        <v>2095</v>
      </c>
      <c r="M1489" s="41"/>
      <c r="N1489" s="42" t="s">
        <v>4976</v>
      </c>
      <c r="O1489" s="1">
        <v>1</v>
      </c>
      <c r="P1489" s="1">
        <v>21</v>
      </c>
      <c r="Q1489" s="1">
        <v>28</v>
      </c>
      <c r="R1489" s="1"/>
      <c r="S1489" s="1"/>
      <c r="T1489" s="102">
        <v>1</v>
      </c>
      <c r="U1489" s="103">
        <v>21</v>
      </c>
      <c r="V1489" s="103">
        <v>28</v>
      </c>
      <c r="W1489" s="103"/>
      <c r="X1489" s="103"/>
      <c r="Y1489" s="6">
        <v>42378.891863969904</v>
      </c>
      <c r="Z1489" s="9" t="s">
        <v>4981</v>
      </c>
      <c r="AA1489" s="6"/>
    </row>
    <row r="1490" spans="1:27" s="9" customFormat="1" x14ac:dyDescent="0.3">
      <c r="A1490" s="8">
        <v>1489</v>
      </c>
      <c r="B1490" s="9">
        <v>201600075</v>
      </c>
      <c r="C1490" s="9" t="s">
        <v>192</v>
      </c>
      <c r="D1490" s="9" t="s">
        <v>2699</v>
      </c>
      <c r="E1490" s="9">
        <v>536</v>
      </c>
      <c r="F1490" s="9" t="s">
        <v>1483</v>
      </c>
      <c r="G1490" s="6">
        <v>42120</v>
      </c>
      <c r="H1490" s="9" t="s">
        <v>3008</v>
      </c>
      <c r="I1490" s="9" t="s">
        <v>16</v>
      </c>
      <c r="J1490" s="6">
        <v>42379.106942511571</v>
      </c>
      <c r="K1490" s="6">
        <v>42379.106942511571</v>
      </c>
      <c r="L1490" s="40">
        <v>2095</v>
      </c>
      <c r="M1490" s="41"/>
      <c r="N1490" s="42" t="s">
        <v>4982</v>
      </c>
      <c r="O1490" s="1">
        <v>8</v>
      </c>
      <c r="P1490" s="1"/>
      <c r="Q1490" s="1"/>
      <c r="R1490" s="1"/>
      <c r="S1490" s="1"/>
      <c r="T1490" s="102">
        <v>8</v>
      </c>
      <c r="U1490" s="103"/>
      <c r="V1490" s="103"/>
      <c r="W1490" s="103"/>
      <c r="X1490" s="103"/>
      <c r="Y1490" s="6">
        <v>42379.105771493058</v>
      </c>
      <c r="Z1490" s="9" t="s">
        <v>4983</v>
      </c>
      <c r="AA1490" s="6"/>
    </row>
    <row r="1491" spans="1:27" s="9" customFormat="1" x14ac:dyDescent="0.3">
      <c r="A1491" s="8">
        <v>1490</v>
      </c>
      <c r="B1491" s="9">
        <v>201600076</v>
      </c>
      <c r="C1491" s="9" t="s">
        <v>4984</v>
      </c>
      <c r="D1491" s="9" t="s">
        <v>4551</v>
      </c>
      <c r="E1491" s="9">
        <v>499</v>
      </c>
      <c r="F1491" s="9" t="s">
        <v>40</v>
      </c>
      <c r="G1491" s="6">
        <v>39440</v>
      </c>
      <c r="H1491" s="9" t="s">
        <v>3010</v>
      </c>
      <c r="I1491" s="9" t="s">
        <v>10</v>
      </c>
      <c r="J1491" s="6">
        <v>42677.82605570602</v>
      </c>
      <c r="K1491" s="6">
        <v>42677.82605570602</v>
      </c>
      <c r="L1491" s="40">
        <v>2101</v>
      </c>
      <c r="M1491" s="41"/>
      <c r="N1491" s="42" t="s">
        <v>4978</v>
      </c>
      <c r="O1491" s="1">
        <v>21</v>
      </c>
      <c r="P1491" s="1">
        <v>28</v>
      </c>
      <c r="Q1491" s="1"/>
      <c r="R1491" s="1"/>
      <c r="S1491" s="1"/>
      <c r="T1491" s="102">
        <v>21</v>
      </c>
      <c r="U1491" s="103">
        <v>28</v>
      </c>
      <c r="V1491" s="103"/>
      <c r="W1491" s="103"/>
      <c r="X1491" s="103"/>
      <c r="Y1491" s="6">
        <v>42677.81255347222</v>
      </c>
      <c r="Z1491" s="9" t="s">
        <v>4985</v>
      </c>
      <c r="AA1491" s="6"/>
    </row>
    <row r="1492" spans="1:27" s="9" customFormat="1" x14ac:dyDescent="0.3">
      <c r="A1492" s="8">
        <v>1491</v>
      </c>
      <c r="B1492" s="9">
        <v>201600077</v>
      </c>
      <c r="C1492" s="9" t="s">
        <v>4986</v>
      </c>
      <c r="D1492" s="9" t="s">
        <v>749</v>
      </c>
      <c r="E1492" s="9">
        <v>201</v>
      </c>
      <c r="F1492" s="9" t="s">
        <v>20</v>
      </c>
      <c r="G1492" s="6">
        <v>42134</v>
      </c>
      <c r="H1492" s="9" t="s">
        <v>3008</v>
      </c>
      <c r="I1492" s="9" t="s">
        <v>16</v>
      </c>
      <c r="J1492" s="6">
        <v>42393.831253622688</v>
      </c>
      <c r="K1492" s="6">
        <v>42393.831253622688</v>
      </c>
      <c r="L1492" s="40" t="s">
        <v>1122</v>
      </c>
      <c r="M1492" s="41"/>
      <c r="N1492" s="42"/>
      <c r="O1492" s="1"/>
      <c r="P1492" s="1"/>
      <c r="Q1492" s="1"/>
      <c r="R1492" s="1"/>
      <c r="S1492" s="1"/>
      <c r="T1492" s="102"/>
      <c r="U1492" s="103"/>
      <c r="V1492" s="103"/>
      <c r="W1492" s="103"/>
      <c r="X1492" s="103"/>
      <c r="Y1492" s="6">
        <v>42393.831253622688</v>
      </c>
      <c r="Z1492" s="9" t="s">
        <v>4987</v>
      </c>
      <c r="AA1492" s="6"/>
    </row>
    <row r="1493" spans="1:27" s="9" customFormat="1" x14ac:dyDescent="0.3">
      <c r="A1493" s="8">
        <v>1492</v>
      </c>
      <c r="B1493" s="9">
        <v>201600080</v>
      </c>
      <c r="C1493" s="9" t="s">
        <v>4988</v>
      </c>
      <c r="D1493" s="9" t="s">
        <v>250</v>
      </c>
      <c r="E1493" s="9">
        <v>499</v>
      </c>
      <c r="F1493" s="9" t="s">
        <v>40</v>
      </c>
      <c r="G1493" s="6">
        <v>36708</v>
      </c>
      <c r="H1493" s="9" t="s">
        <v>3008</v>
      </c>
      <c r="I1493" s="9" t="s">
        <v>16</v>
      </c>
      <c r="J1493" s="6">
        <v>42381.598332835645</v>
      </c>
      <c r="K1493" s="6">
        <v>42381.598332835645</v>
      </c>
      <c r="L1493" s="40">
        <v>2226</v>
      </c>
      <c r="M1493" s="41"/>
      <c r="N1493" s="42" t="s">
        <v>4989</v>
      </c>
      <c r="O1493" s="1">
        <v>22115</v>
      </c>
      <c r="P1493" s="1">
        <v>15</v>
      </c>
      <c r="Q1493" s="1"/>
      <c r="R1493" s="1"/>
      <c r="S1493" s="1"/>
      <c r="T1493" s="111">
        <v>221</v>
      </c>
      <c r="U1493" s="103">
        <v>15</v>
      </c>
      <c r="V1493" s="103"/>
      <c r="W1493" s="103"/>
      <c r="X1493" s="103"/>
      <c r="Y1493" s="6">
        <v>42381.598332835645</v>
      </c>
      <c r="Z1493" s="9" t="s">
        <v>4990</v>
      </c>
      <c r="AA1493" s="6"/>
    </row>
    <row r="1494" spans="1:27" s="9" customFormat="1" x14ac:dyDescent="0.3">
      <c r="A1494" s="8">
        <v>1493</v>
      </c>
      <c r="B1494" s="9">
        <v>201600083</v>
      </c>
      <c r="C1494" s="9" t="s">
        <v>3465</v>
      </c>
      <c r="D1494" s="9" t="s">
        <v>2322</v>
      </c>
      <c r="E1494" s="9">
        <v>598</v>
      </c>
      <c r="F1494" s="9" t="s">
        <v>8</v>
      </c>
      <c r="G1494" s="6">
        <v>42243</v>
      </c>
      <c r="H1494" s="9" t="s">
        <v>3008</v>
      </c>
      <c r="I1494" s="9" t="s">
        <v>16</v>
      </c>
      <c r="J1494" s="6">
        <v>42379.830700960651</v>
      </c>
      <c r="K1494" s="6">
        <v>42379.830700960651</v>
      </c>
      <c r="L1494" s="40">
        <v>2236</v>
      </c>
      <c r="M1494" s="41"/>
      <c r="N1494" s="42" t="s">
        <v>1159</v>
      </c>
      <c r="O1494" s="1">
        <v>1</v>
      </c>
      <c r="P1494" s="1">
        <v>28</v>
      </c>
      <c r="Q1494" s="1"/>
      <c r="R1494" s="1"/>
      <c r="S1494" s="1"/>
      <c r="T1494" s="102">
        <v>1</v>
      </c>
      <c r="U1494" s="103">
        <v>28</v>
      </c>
      <c r="V1494" s="103"/>
      <c r="W1494" s="103"/>
      <c r="X1494" s="103"/>
      <c r="Y1494" s="6">
        <v>42379.826469131942</v>
      </c>
      <c r="Z1494" s="9" t="s">
        <v>4991</v>
      </c>
      <c r="AA1494" s="6"/>
    </row>
    <row r="1495" spans="1:27" s="9" customFormat="1" x14ac:dyDescent="0.3">
      <c r="A1495" s="8">
        <v>1494</v>
      </c>
      <c r="B1495" s="9">
        <v>201600084</v>
      </c>
      <c r="C1495" s="9" t="s">
        <v>4992</v>
      </c>
      <c r="D1495" s="9" t="s">
        <v>612</v>
      </c>
      <c r="E1495" s="9">
        <v>201</v>
      </c>
      <c r="F1495" s="9" t="s">
        <v>20</v>
      </c>
      <c r="G1495" s="6">
        <v>42213</v>
      </c>
      <c r="H1495" s="9" t="s">
        <v>3008</v>
      </c>
      <c r="I1495" s="9" t="s">
        <v>16</v>
      </c>
      <c r="J1495" s="6">
        <v>42382.426169062499</v>
      </c>
      <c r="K1495" s="6">
        <v>42382.426169062499</v>
      </c>
      <c r="L1495" s="40" t="s">
        <v>1122</v>
      </c>
      <c r="M1495" s="41"/>
      <c r="N1495" s="42"/>
      <c r="O1495" s="1"/>
      <c r="P1495" s="1"/>
      <c r="Q1495" s="1"/>
      <c r="R1495" s="1"/>
      <c r="S1495" s="1"/>
      <c r="T1495" s="102"/>
      <c r="U1495" s="103"/>
      <c r="V1495" s="103"/>
      <c r="W1495" s="103"/>
      <c r="X1495" s="103"/>
      <c r="Y1495" s="6">
        <v>42382.426032175928</v>
      </c>
      <c r="Z1495" s="9" t="s">
        <v>4993</v>
      </c>
      <c r="AA1495" s="6"/>
    </row>
    <row r="1496" spans="1:27" s="9" customFormat="1" x14ac:dyDescent="0.3">
      <c r="A1496" s="8">
        <v>1495</v>
      </c>
      <c r="B1496" s="9">
        <v>201600085</v>
      </c>
      <c r="C1496" s="9" t="s">
        <v>4994</v>
      </c>
      <c r="D1496" s="9" t="s">
        <v>482</v>
      </c>
      <c r="E1496" s="9">
        <v>128</v>
      </c>
      <c r="F1496" s="9" t="s">
        <v>242</v>
      </c>
      <c r="G1496" s="6">
        <v>42320</v>
      </c>
      <c r="H1496" s="9" t="s">
        <v>3005</v>
      </c>
      <c r="I1496" s="9" t="s">
        <v>4</v>
      </c>
      <c r="J1496" s="6">
        <v>42380.616374803241</v>
      </c>
      <c r="K1496" s="6">
        <v>42380.616374803241</v>
      </c>
      <c r="L1496" s="40">
        <v>2049</v>
      </c>
      <c r="M1496" s="41"/>
      <c r="N1496" s="42" t="s">
        <v>4995</v>
      </c>
      <c r="O1496" s="1">
        <v>1</v>
      </c>
      <c r="P1496" s="1">
        <v>2</v>
      </c>
      <c r="Q1496" s="1"/>
      <c r="R1496" s="1"/>
      <c r="S1496" s="1"/>
      <c r="T1496" s="102">
        <v>1</v>
      </c>
      <c r="U1496" s="103">
        <v>2</v>
      </c>
      <c r="V1496" s="103"/>
      <c r="W1496" s="103"/>
      <c r="X1496" s="103"/>
      <c r="Y1496" s="6">
        <v>42380.616374803241</v>
      </c>
      <c r="Z1496" s="9" t="s">
        <v>4996</v>
      </c>
      <c r="AA1496" s="6"/>
    </row>
    <row r="1497" spans="1:27" s="9" customFormat="1" x14ac:dyDescent="0.3">
      <c r="A1497" s="8">
        <v>1496</v>
      </c>
      <c r="B1497" s="9">
        <v>201600086</v>
      </c>
      <c r="C1497" s="9" t="s">
        <v>4997</v>
      </c>
      <c r="D1497" s="9" t="s">
        <v>489</v>
      </c>
      <c r="E1497" s="9">
        <v>598</v>
      </c>
      <c r="F1497" s="9" t="s">
        <v>8</v>
      </c>
      <c r="G1497" s="6" t="s">
        <v>51</v>
      </c>
      <c r="H1497" s="9" t="s">
        <v>3016</v>
      </c>
      <c r="I1497" s="9" t="s">
        <v>53</v>
      </c>
      <c r="J1497" s="6">
        <v>42380.639243518519</v>
      </c>
      <c r="K1497" s="6">
        <v>42380.639243518519</v>
      </c>
      <c r="L1497" s="40">
        <v>2028</v>
      </c>
      <c r="M1497" s="41"/>
      <c r="N1497" s="42" t="s">
        <v>4998</v>
      </c>
      <c r="O1497" s="1">
        <v>41</v>
      </c>
      <c r="P1497" s="1">
        <v>6</v>
      </c>
      <c r="Q1497" s="1">
        <v>28</v>
      </c>
      <c r="R1497" s="1">
        <v>61</v>
      </c>
      <c r="S1497" s="1"/>
      <c r="T1497" s="102">
        <v>41</v>
      </c>
      <c r="U1497" s="103">
        <v>6</v>
      </c>
      <c r="V1497" s="103">
        <v>28</v>
      </c>
      <c r="W1497" s="103">
        <v>61</v>
      </c>
      <c r="X1497" s="103"/>
      <c r="Y1497" s="6">
        <v>42380.616044097223</v>
      </c>
      <c r="Z1497" s="9" t="s">
        <v>4999</v>
      </c>
      <c r="AA1497" s="6"/>
    </row>
    <row r="1498" spans="1:27" s="9" customFormat="1" x14ac:dyDescent="0.3">
      <c r="A1498" s="8">
        <v>1497</v>
      </c>
      <c r="B1498" s="9">
        <v>201600088</v>
      </c>
      <c r="C1498" s="9" t="s">
        <v>5000</v>
      </c>
      <c r="D1498" s="9" t="s">
        <v>4534</v>
      </c>
      <c r="E1498" s="9">
        <v>127</v>
      </c>
      <c r="F1498" s="9" t="s">
        <v>47</v>
      </c>
      <c r="G1498" s="6">
        <v>41989</v>
      </c>
      <c r="H1498" s="9" t="s">
        <v>3008</v>
      </c>
      <c r="I1498" s="9" t="s">
        <v>16</v>
      </c>
      <c r="J1498" s="6">
        <v>42380.785059988426</v>
      </c>
      <c r="K1498" s="6">
        <v>42380.785059988426</v>
      </c>
      <c r="L1498" s="40">
        <v>2184</v>
      </c>
      <c r="M1498" s="41"/>
      <c r="N1498" s="42" t="s">
        <v>359</v>
      </c>
      <c r="O1498" s="1">
        <v>23</v>
      </c>
      <c r="P1498" s="1"/>
      <c r="Q1498" s="1"/>
      <c r="R1498" s="1"/>
      <c r="S1498" s="1"/>
      <c r="T1498" s="102">
        <v>23</v>
      </c>
      <c r="U1498" s="103"/>
      <c r="V1498" s="103"/>
      <c r="W1498" s="103"/>
      <c r="X1498" s="103"/>
      <c r="Y1498" s="6">
        <v>42380.684253553241</v>
      </c>
      <c r="Z1498" s="9" t="s">
        <v>5001</v>
      </c>
      <c r="AA1498" s="6"/>
    </row>
    <row r="1499" spans="1:27" s="9" customFormat="1" x14ac:dyDescent="0.3">
      <c r="A1499" s="8">
        <v>1498</v>
      </c>
      <c r="B1499" s="9">
        <v>201600098</v>
      </c>
      <c r="C1499" s="9" t="s">
        <v>5002</v>
      </c>
      <c r="D1499" s="9" t="s">
        <v>5003</v>
      </c>
      <c r="E1499" s="9">
        <v>598</v>
      </c>
      <c r="F1499" s="9" t="s">
        <v>8</v>
      </c>
      <c r="G1499" s="6">
        <v>37512</v>
      </c>
      <c r="H1499" s="9" t="s">
        <v>3010</v>
      </c>
      <c r="I1499" s="9" t="s">
        <v>10</v>
      </c>
      <c r="J1499" s="6">
        <v>42382.610163113422</v>
      </c>
      <c r="K1499" s="6">
        <v>42382.610163113422</v>
      </c>
      <c r="L1499" s="40">
        <v>2247</v>
      </c>
      <c r="M1499" s="41" t="s">
        <v>5004</v>
      </c>
      <c r="N1499" s="42" t="s">
        <v>5005</v>
      </c>
      <c r="O1499" s="1">
        <v>10</v>
      </c>
      <c r="P1499" s="1">
        <v>27</v>
      </c>
      <c r="Q1499" s="1"/>
      <c r="R1499" s="1"/>
      <c r="S1499" s="1"/>
      <c r="T1499" s="102">
        <v>10</v>
      </c>
      <c r="U1499" s="103">
        <v>27</v>
      </c>
      <c r="V1499" s="103"/>
      <c r="W1499" s="103"/>
      <c r="X1499" s="103"/>
      <c r="Y1499" s="6">
        <v>42382.651966087964</v>
      </c>
      <c r="Z1499" s="9" t="s">
        <v>5006</v>
      </c>
      <c r="AA1499" s="6"/>
    </row>
    <row r="1500" spans="1:27" s="9" customFormat="1" x14ac:dyDescent="0.3">
      <c r="A1500" s="8">
        <v>1499</v>
      </c>
      <c r="B1500" s="9">
        <v>201600100</v>
      </c>
      <c r="C1500" s="9" t="s">
        <v>3465</v>
      </c>
      <c r="D1500" s="9" t="s">
        <v>5007</v>
      </c>
      <c r="E1500" s="9">
        <v>501</v>
      </c>
      <c r="F1500" s="9" t="s">
        <v>721</v>
      </c>
      <c r="G1500" s="6">
        <v>42066</v>
      </c>
      <c r="H1500" s="9" t="s">
        <v>3008</v>
      </c>
      <c r="I1500" s="9" t="s">
        <v>16</v>
      </c>
      <c r="J1500" s="6">
        <v>42385.641089201388</v>
      </c>
      <c r="K1500" s="6">
        <v>42385.641089201388</v>
      </c>
      <c r="L1500" s="40">
        <v>2236</v>
      </c>
      <c r="M1500" s="41"/>
      <c r="N1500" s="42" t="s">
        <v>4876</v>
      </c>
      <c r="O1500" s="1">
        <v>1</v>
      </c>
      <c r="P1500" s="1">
        <v>21</v>
      </c>
      <c r="Q1500" s="1"/>
      <c r="R1500" s="1"/>
      <c r="S1500" s="1"/>
      <c r="T1500" s="102">
        <v>1</v>
      </c>
      <c r="U1500" s="103">
        <v>21</v>
      </c>
      <c r="V1500" s="103"/>
      <c r="W1500" s="103"/>
      <c r="X1500" s="103"/>
      <c r="Y1500" s="6">
        <v>42385.599334722225</v>
      </c>
      <c r="Z1500" s="9" t="s">
        <v>5008</v>
      </c>
      <c r="AA1500" s="6"/>
    </row>
    <row r="1501" spans="1:27" s="9" customFormat="1" x14ac:dyDescent="0.3">
      <c r="A1501" s="8">
        <v>1500</v>
      </c>
      <c r="B1501" s="9">
        <v>201600101</v>
      </c>
      <c r="C1501" s="9" t="s">
        <v>5009</v>
      </c>
      <c r="D1501" s="9" t="s">
        <v>528</v>
      </c>
      <c r="E1501" s="9">
        <v>536</v>
      </c>
      <c r="F1501" s="9" t="s">
        <v>1483</v>
      </c>
      <c r="G1501" s="6">
        <v>37780</v>
      </c>
      <c r="H1501" s="9" t="s">
        <v>3010</v>
      </c>
      <c r="I1501" s="9" t="s">
        <v>10</v>
      </c>
      <c r="J1501" s="6">
        <v>42382.768089849538</v>
      </c>
      <c r="K1501" s="6">
        <v>42382.768089849538</v>
      </c>
      <c r="L1501" s="40">
        <v>2063</v>
      </c>
      <c r="M1501" s="41"/>
      <c r="N1501" s="42" t="s">
        <v>5010</v>
      </c>
      <c r="O1501" s="1">
        <v>21</v>
      </c>
      <c r="P1501" s="1">
        <v>42</v>
      </c>
      <c r="Q1501" s="1"/>
      <c r="R1501" s="1"/>
      <c r="S1501" s="1"/>
      <c r="T1501" s="102">
        <v>21</v>
      </c>
      <c r="U1501" s="112">
        <v>4203</v>
      </c>
      <c r="V1501" s="103"/>
      <c r="W1501" s="103"/>
      <c r="X1501" s="103"/>
      <c r="Y1501" s="6">
        <v>42382.738869560184</v>
      </c>
      <c r="Z1501" s="9" t="s">
        <v>5011</v>
      </c>
      <c r="AA1501" s="6"/>
    </row>
    <row r="1502" spans="1:27" s="9" customFormat="1" x14ac:dyDescent="0.3">
      <c r="A1502" s="8">
        <v>1501</v>
      </c>
      <c r="B1502" s="9">
        <v>201600102</v>
      </c>
      <c r="C1502" s="9" t="s">
        <v>246</v>
      </c>
      <c r="D1502" s="9" t="s">
        <v>1701</v>
      </c>
      <c r="E1502" s="9">
        <v>499</v>
      </c>
      <c r="F1502" s="9" t="s">
        <v>40</v>
      </c>
      <c r="G1502" s="6">
        <v>40192</v>
      </c>
      <c r="H1502" s="9" t="s">
        <v>3016</v>
      </c>
      <c r="I1502" s="9" t="s">
        <v>53</v>
      </c>
      <c r="J1502" s="6">
        <v>42390.506185104168</v>
      </c>
      <c r="K1502" s="6">
        <v>42390.506185104168</v>
      </c>
      <c r="L1502" s="40" t="s">
        <v>5012</v>
      </c>
      <c r="M1502" s="41"/>
      <c r="N1502" s="42"/>
      <c r="O1502" s="1"/>
      <c r="P1502" s="1"/>
      <c r="Q1502" s="1"/>
      <c r="R1502" s="1"/>
      <c r="S1502" s="1"/>
      <c r="T1502" s="102"/>
      <c r="U1502" s="103"/>
      <c r="V1502" s="103"/>
      <c r="W1502" s="103"/>
      <c r="X1502" s="103"/>
      <c r="Y1502" s="6">
        <v>42390.875714236114</v>
      </c>
      <c r="Z1502" s="9" t="s">
        <v>5013</v>
      </c>
      <c r="AA1502" s="6"/>
    </row>
    <row r="1503" spans="1:27" s="9" customFormat="1" x14ac:dyDescent="0.3">
      <c r="A1503" s="8">
        <v>1502</v>
      </c>
      <c r="B1503" s="9">
        <v>201600105</v>
      </c>
      <c r="C1503" s="9" t="s">
        <v>5014</v>
      </c>
      <c r="D1503" s="9" t="s">
        <v>2065</v>
      </c>
      <c r="E1503" s="9">
        <v>499</v>
      </c>
      <c r="F1503" s="9" t="s">
        <v>40</v>
      </c>
      <c r="G1503" s="6">
        <v>40468</v>
      </c>
      <c r="H1503" s="9" t="s">
        <v>3016</v>
      </c>
      <c r="I1503" s="9" t="s">
        <v>53</v>
      </c>
      <c r="J1503" s="6">
        <v>42400.832302893519</v>
      </c>
      <c r="K1503" s="6">
        <v>42400.832302893519</v>
      </c>
      <c r="L1503" s="40">
        <v>2058</v>
      </c>
      <c r="M1503" s="41"/>
      <c r="N1503" s="42" t="s">
        <v>5015</v>
      </c>
      <c r="O1503" s="1">
        <v>2</v>
      </c>
      <c r="P1503" s="1"/>
      <c r="Q1503" s="1"/>
      <c r="R1503" s="1"/>
      <c r="S1503" s="1"/>
      <c r="T1503" s="102">
        <v>2</v>
      </c>
      <c r="U1503" s="103"/>
      <c r="V1503" s="103"/>
      <c r="W1503" s="103"/>
      <c r="X1503" s="103"/>
      <c r="Y1503" s="6">
        <v>42400.824380937498</v>
      </c>
      <c r="Z1503" s="9" t="s">
        <v>5016</v>
      </c>
      <c r="AA1503" s="6"/>
    </row>
    <row r="1504" spans="1:27" s="9" customFormat="1" x14ac:dyDescent="0.3">
      <c r="A1504" s="8">
        <v>1503</v>
      </c>
      <c r="B1504" s="9">
        <v>201600109</v>
      </c>
      <c r="C1504" s="9" t="s">
        <v>5017</v>
      </c>
      <c r="D1504" s="9" t="s">
        <v>88</v>
      </c>
      <c r="E1504" s="9">
        <v>119</v>
      </c>
      <c r="F1504" s="9" t="s">
        <v>2</v>
      </c>
      <c r="G1504" s="6">
        <v>42042</v>
      </c>
      <c r="H1504" s="9" t="s">
        <v>3005</v>
      </c>
      <c r="I1504" s="9" t="s">
        <v>4</v>
      </c>
      <c r="J1504" s="6">
        <v>42384.992944988429</v>
      </c>
      <c r="K1504" s="6">
        <v>42384.992944988429</v>
      </c>
      <c r="L1504" s="40">
        <v>2287</v>
      </c>
      <c r="M1504" s="41"/>
      <c r="N1504" s="42" t="s">
        <v>5018</v>
      </c>
      <c r="O1504" s="1">
        <v>15</v>
      </c>
      <c r="P1504" s="1"/>
      <c r="Q1504" s="1"/>
      <c r="R1504" s="1"/>
      <c r="S1504" s="1"/>
      <c r="T1504" s="102">
        <v>15</v>
      </c>
      <c r="U1504" s="103"/>
      <c r="V1504" s="103"/>
      <c r="W1504" s="103"/>
      <c r="X1504" s="103"/>
      <c r="Y1504" s="6">
        <v>42384.992944988429</v>
      </c>
      <c r="Z1504" s="9" t="s">
        <v>5019</v>
      </c>
      <c r="AA1504" s="6"/>
    </row>
    <row r="1505" spans="1:27" s="9" customFormat="1" x14ac:dyDescent="0.3">
      <c r="A1505" s="8">
        <v>1504</v>
      </c>
      <c r="B1505" s="9">
        <v>201600111</v>
      </c>
      <c r="C1505" s="9" t="s">
        <v>5020</v>
      </c>
      <c r="D1505" s="9" t="s">
        <v>129</v>
      </c>
      <c r="E1505" s="9">
        <v>90</v>
      </c>
      <c r="F1505" s="9" t="s">
        <v>89</v>
      </c>
      <c r="G1505" s="6">
        <v>38005</v>
      </c>
      <c r="H1505" s="9" t="s">
        <v>3010</v>
      </c>
      <c r="I1505" s="9" t="s">
        <v>10</v>
      </c>
      <c r="J1505" s="6">
        <v>42385.470523692129</v>
      </c>
      <c r="K1505" s="6">
        <v>42385.470523692129</v>
      </c>
      <c r="L1505" s="40">
        <v>2101</v>
      </c>
      <c r="M1505" s="41"/>
      <c r="N1505" s="42" t="s">
        <v>5021</v>
      </c>
      <c r="O1505" s="1">
        <v>2</v>
      </c>
      <c r="P1505" s="1">
        <v>15</v>
      </c>
      <c r="Q1505" s="1">
        <v>21</v>
      </c>
      <c r="R1505" s="1"/>
      <c r="S1505" s="1"/>
      <c r="T1505" s="102">
        <v>2</v>
      </c>
      <c r="U1505" s="103">
        <v>15</v>
      </c>
      <c r="V1505" s="103">
        <v>21</v>
      </c>
      <c r="W1505" s="103"/>
      <c r="X1505" s="103"/>
      <c r="Y1505" s="6">
        <v>42385.435837418983</v>
      </c>
      <c r="Z1505" s="9" t="s">
        <v>5022</v>
      </c>
      <c r="AA1505" s="6"/>
    </row>
    <row r="1506" spans="1:27" s="9" customFormat="1" x14ac:dyDescent="0.3">
      <c r="A1506" s="8">
        <v>1505</v>
      </c>
      <c r="B1506" s="9">
        <v>201600112</v>
      </c>
      <c r="C1506" s="9" t="s">
        <v>5023</v>
      </c>
      <c r="D1506" s="9" t="s">
        <v>5024</v>
      </c>
      <c r="E1506" s="9">
        <v>598</v>
      </c>
      <c r="F1506" s="9" t="s">
        <v>8</v>
      </c>
      <c r="G1506" s="6">
        <v>42203</v>
      </c>
      <c r="H1506" s="9" t="s">
        <v>3010</v>
      </c>
      <c r="I1506" s="9" t="s">
        <v>10</v>
      </c>
      <c r="J1506" s="6">
        <v>42483.454798923609</v>
      </c>
      <c r="K1506" s="6">
        <v>42483.454798923609</v>
      </c>
      <c r="L1506" s="40" t="s">
        <v>1122</v>
      </c>
      <c r="M1506" s="41"/>
      <c r="N1506" s="42"/>
      <c r="O1506" s="1"/>
      <c r="P1506" s="1"/>
      <c r="Q1506" s="1"/>
      <c r="R1506" s="1"/>
      <c r="S1506" s="1"/>
      <c r="T1506" s="102"/>
      <c r="U1506" s="103"/>
      <c r="V1506" s="103"/>
      <c r="W1506" s="103"/>
      <c r="X1506" s="103"/>
      <c r="Y1506" s="6">
        <v>42483.457723645835</v>
      </c>
      <c r="Z1506" s="9" t="s">
        <v>5025</v>
      </c>
      <c r="AA1506" s="6"/>
    </row>
    <row r="1507" spans="1:27" s="9" customFormat="1" x14ac:dyDescent="0.3">
      <c r="A1507" s="8">
        <v>1506</v>
      </c>
      <c r="B1507" s="9">
        <v>201600113</v>
      </c>
      <c r="C1507" s="9" t="s">
        <v>5026</v>
      </c>
      <c r="D1507" s="9" t="s">
        <v>718</v>
      </c>
      <c r="E1507" s="9">
        <v>499</v>
      </c>
      <c r="F1507" s="9" t="s">
        <v>40</v>
      </c>
      <c r="G1507" s="6">
        <v>37895</v>
      </c>
      <c r="H1507" s="9" t="s">
        <v>3016</v>
      </c>
      <c r="I1507" s="9" t="s">
        <v>53</v>
      </c>
      <c r="J1507" s="6">
        <v>42385.608509027777</v>
      </c>
      <c r="K1507" s="6">
        <v>42385.608509027777</v>
      </c>
      <c r="L1507" s="40">
        <v>2101</v>
      </c>
      <c r="M1507" s="41"/>
      <c r="N1507" s="42" t="s">
        <v>5027</v>
      </c>
      <c r="O1507" s="1">
        <v>2406</v>
      </c>
      <c r="P1507" s="1">
        <v>2</v>
      </c>
      <c r="Q1507" s="1">
        <v>21</v>
      </c>
      <c r="R1507" s="1"/>
      <c r="S1507" s="1"/>
      <c r="T1507" s="111">
        <v>24</v>
      </c>
      <c r="U1507" s="103">
        <v>2</v>
      </c>
      <c r="V1507" s="103">
        <v>21</v>
      </c>
      <c r="W1507" s="103"/>
      <c r="X1507" s="103"/>
      <c r="Y1507" s="6">
        <v>42385.5574871875</v>
      </c>
      <c r="Z1507" s="9" t="s">
        <v>5028</v>
      </c>
      <c r="AA1507" s="6"/>
    </row>
    <row r="1508" spans="1:27" s="9" customFormat="1" x14ac:dyDescent="0.3">
      <c r="A1508" s="8">
        <v>1507</v>
      </c>
      <c r="B1508" s="9">
        <v>201600114</v>
      </c>
      <c r="C1508" s="9" t="s">
        <v>5029</v>
      </c>
      <c r="D1508" s="9" t="s">
        <v>3366</v>
      </c>
      <c r="E1508" s="9">
        <v>499</v>
      </c>
      <c r="F1508" s="9" t="s">
        <v>40</v>
      </c>
      <c r="G1508" s="6">
        <v>38443</v>
      </c>
      <c r="H1508" s="9" t="s">
        <v>3008</v>
      </c>
      <c r="I1508" s="9" t="s">
        <v>16</v>
      </c>
      <c r="J1508" s="6">
        <v>42385.595165856481</v>
      </c>
      <c r="K1508" s="6">
        <v>42385.595165856481</v>
      </c>
      <c r="L1508" s="40">
        <v>2240</v>
      </c>
      <c r="M1508" s="41"/>
      <c r="N1508" s="42" t="s">
        <v>3050</v>
      </c>
      <c r="O1508" s="1">
        <v>22112</v>
      </c>
      <c r="P1508" s="1"/>
      <c r="Q1508" s="1"/>
      <c r="R1508" s="1"/>
      <c r="S1508" s="1"/>
      <c r="T1508" s="111">
        <v>221</v>
      </c>
      <c r="U1508" s="103"/>
      <c r="V1508" s="103"/>
      <c r="W1508" s="103"/>
      <c r="X1508" s="103"/>
      <c r="Y1508" s="6">
        <v>42385.594977627312</v>
      </c>
      <c r="Z1508" s="9" t="s">
        <v>5030</v>
      </c>
      <c r="AA1508" s="6"/>
    </row>
    <row r="1509" spans="1:27" s="9" customFormat="1" x14ac:dyDescent="0.3">
      <c r="A1509" s="8">
        <v>1508</v>
      </c>
      <c r="B1509" s="9">
        <v>201600118</v>
      </c>
      <c r="C1509" s="9" t="s">
        <v>5031</v>
      </c>
      <c r="D1509" s="9" t="s">
        <v>5032</v>
      </c>
      <c r="E1509" s="9">
        <v>91</v>
      </c>
      <c r="F1509" s="9" t="s">
        <v>636</v>
      </c>
      <c r="G1509" s="6">
        <v>41290</v>
      </c>
      <c r="H1509" s="9" t="s">
        <v>3005</v>
      </c>
      <c r="I1509" s="9" t="s">
        <v>4</v>
      </c>
      <c r="J1509" s="6">
        <v>42385.758795057867</v>
      </c>
      <c r="K1509" s="6">
        <v>42385.758795057867</v>
      </c>
      <c r="L1509" s="40">
        <v>2031</v>
      </c>
      <c r="M1509" s="41"/>
      <c r="N1509" s="42" t="s">
        <v>5033</v>
      </c>
      <c r="O1509" s="1">
        <v>107</v>
      </c>
      <c r="P1509" s="1"/>
      <c r="Q1509" s="1"/>
      <c r="R1509" s="1"/>
      <c r="S1509" s="1"/>
      <c r="T1509" s="111">
        <v>0</v>
      </c>
      <c r="U1509" s="103"/>
      <c r="V1509" s="103"/>
      <c r="W1509" s="103"/>
      <c r="X1509" s="103"/>
      <c r="Y1509" s="6">
        <v>42385.735883912035</v>
      </c>
      <c r="Z1509" s="9" t="s">
        <v>5034</v>
      </c>
      <c r="AA1509" s="6"/>
    </row>
    <row r="1510" spans="1:27" s="9" customFormat="1" x14ac:dyDescent="0.3">
      <c r="A1510" s="8">
        <v>1509</v>
      </c>
      <c r="B1510" s="9">
        <v>201600121</v>
      </c>
      <c r="C1510" s="9" t="s">
        <v>4163</v>
      </c>
      <c r="D1510" s="9" t="s">
        <v>5035</v>
      </c>
      <c r="E1510" s="9">
        <v>500</v>
      </c>
      <c r="F1510" s="9" t="s">
        <v>32</v>
      </c>
      <c r="G1510" s="6">
        <v>41290</v>
      </c>
      <c r="H1510" s="9" t="s">
        <v>3008</v>
      </c>
      <c r="I1510" s="9" t="s">
        <v>16</v>
      </c>
      <c r="J1510" s="6">
        <v>42387.499485335647</v>
      </c>
      <c r="K1510" s="6">
        <v>42387.499485335647</v>
      </c>
      <c r="L1510" s="40" t="s">
        <v>1122</v>
      </c>
      <c r="M1510" s="41"/>
      <c r="N1510" s="42"/>
      <c r="O1510" s="1"/>
      <c r="P1510" s="1"/>
      <c r="Q1510" s="1"/>
      <c r="R1510" s="1"/>
      <c r="S1510" s="1"/>
      <c r="T1510" s="102"/>
      <c r="U1510" s="103"/>
      <c r="V1510" s="103"/>
      <c r="W1510" s="103"/>
      <c r="X1510" s="103"/>
      <c r="Y1510" s="6">
        <v>42387.502057673613</v>
      </c>
      <c r="Z1510" s="9" t="s">
        <v>5036</v>
      </c>
      <c r="AA1510" s="6"/>
    </row>
    <row r="1511" spans="1:27" s="9" customFormat="1" x14ac:dyDescent="0.3">
      <c r="A1511" s="8">
        <v>1510</v>
      </c>
      <c r="B1511" s="9">
        <v>201600130</v>
      </c>
      <c r="C1511" s="9" t="s">
        <v>5037</v>
      </c>
      <c r="D1511" s="9" t="s">
        <v>5038</v>
      </c>
      <c r="E1511" s="9">
        <v>499</v>
      </c>
      <c r="F1511" s="9" t="s">
        <v>40</v>
      </c>
      <c r="G1511" s="6" t="s">
        <v>51</v>
      </c>
      <c r="H1511" s="9" t="s">
        <v>3010</v>
      </c>
      <c r="I1511" s="9" t="s">
        <v>10</v>
      </c>
      <c r="J1511" s="6">
        <v>42389.709998379629</v>
      </c>
      <c r="K1511" s="6">
        <v>42389.709998379629</v>
      </c>
      <c r="L1511" s="40">
        <v>2116</v>
      </c>
      <c r="M1511" s="41" t="s">
        <v>4484</v>
      </c>
      <c r="N1511" s="42" t="s">
        <v>5039</v>
      </c>
      <c r="O1511" s="1">
        <v>22106</v>
      </c>
      <c r="P1511" s="1"/>
      <c r="Q1511" s="1"/>
      <c r="R1511" s="1"/>
      <c r="S1511" s="1"/>
      <c r="T1511" s="111">
        <v>221</v>
      </c>
      <c r="U1511" s="103"/>
      <c r="V1511" s="103"/>
      <c r="W1511" s="103"/>
      <c r="X1511" s="103"/>
      <c r="Y1511" s="6">
        <v>42389.712347881941</v>
      </c>
      <c r="Z1511" s="9" t="s">
        <v>5040</v>
      </c>
      <c r="AA1511" s="6"/>
    </row>
    <row r="1512" spans="1:27" s="9" customFormat="1" x14ac:dyDescent="0.3">
      <c r="A1512" s="8">
        <v>1511</v>
      </c>
      <c r="B1512" s="9">
        <v>201600143</v>
      </c>
      <c r="C1512" s="9" t="s">
        <v>5041</v>
      </c>
      <c r="D1512" s="9" t="s">
        <v>5042</v>
      </c>
      <c r="E1512" s="9">
        <v>201</v>
      </c>
      <c r="F1512" s="9" t="s">
        <v>20</v>
      </c>
      <c r="G1512" s="6">
        <v>42325</v>
      </c>
      <c r="H1512" s="9" t="s">
        <v>3008</v>
      </c>
      <c r="I1512" s="9" t="s">
        <v>16</v>
      </c>
      <c r="J1512" s="6">
        <v>42395.678376886572</v>
      </c>
      <c r="K1512" s="6">
        <v>42395.678376886572</v>
      </c>
      <c r="L1512" s="40">
        <v>2049</v>
      </c>
      <c r="M1512" s="41"/>
      <c r="N1512" s="42" t="s">
        <v>413</v>
      </c>
      <c r="O1512" s="1">
        <v>1</v>
      </c>
      <c r="P1512" s="1">
        <v>2</v>
      </c>
      <c r="Q1512" s="1"/>
      <c r="R1512" s="1"/>
      <c r="S1512" s="1"/>
      <c r="T1512" s="102">
        <v>1</v>
      </c>
      <c r="U1512" s="103">
        <v>2</v>
      </c>
      <c r="V1512" s="103"/>
      <c r="W1512" s="103"/>
      <c r="X1512" s="103"/>
      <c r="Y1512" s="6">
        <v>42395.678376886572</v>
      </c>
      <c r="Z1512" s="9" t="s">
        <v>5043</v>
      </c>
      <c r="AA1512" s="6"/>
    </row>
    <row r="1513" spans="1:27" s="9" customFormat="1" x14ac:dyDescent="0.3">
      <c r="A1513" s="8">
        <v>1512</v>
      </c>
      <c r="B1513" s="9">
        <v>201600146</v>
      </c>
      <c r="C1513" s="9" t="s">
        <v>5044</v>
      </c>
      <c r="D1513" s="9" t="s">
        <v>5045</v>
      </c>
      <c r="E1513" s="9">
        <v>598</v>
      </c>
      <c r="F1513" s="9" t="s">
        <v>8</v>
      </c>
      <c r="G1513" s="6">
        <v>40200</v>
      </c>
      <c r="H1513" s="9" t="s">
        <v>3008</v>
      </c>
      <c r="I1513" s="9" t="s">
        <v>16</v>
      </c>
      <c r="J1513" s="6">
        <v>42390.559181168981</v>
      </c>
      <c r="K1513" s="6">
        <v>42390.559181168981</v>
      </c>
      <c r="L1513" s="40">
        <v>2030</v>
      </c>
      <c r="M1513" s="41"/>
      <c r="N1513" s="42" t="s">
        <v>5046</v>
      </c>
      <c r="O1513" s="1">
        <v>14</v>
      </c>
      <c r="P1513" s="1"/>
      <c r="Q1513" s="1"/>
      <c r="R1513" s="1"/>
      <c r="S1513" s="1"/>
      <c r="T1513" s="102">
        <v>14</v>
      </c>
      <c r="U1513" s="103"/>
      <c r="V1513" s="103"/>
      <c r="W1513" s="103"/>
      <c r="X1513" s="103"/>
      <c r="Y1513" s="6">
        <v>42390.547232442128</v>
      </c>
      <c r="Z1513" s="9" t="s">
        <v>5047</v>
      </c>
      <c r="AA1513" s="6"/>
    </row>
    <row r="1514" spans="1:27" s="9" customFormat="1" x14ac:dyDescent="0.3">
      <c r="A1514" s="8">
        <v>1513</v>
      </c>
      <c r="B1514" s="9">
        <v>201600147</v>
      </c>
      <c r="C1514" s="9" t="s">
        <v>1056</v>
      </c>
      <c r="D1514" s="9" t="s">
        <v>5048</v>
      </c>
      <c r="E1514" s="9">
        <v>598</v>
      </c>
      <c r="F1514" s="9" t="s">
        <v>8</v>
      </c>
      <c r="G1514" s="6" t="s">
        <v>51</v>
      </c>
      <c r="H1514" s="9" t="s">
        <v>3016</v>
      </c>
      <c r="I1514" s="9" t="s">
        <v>53</v>
      </c>
      <c r="J1514" s="6">
        <v>42390.565914317129</v>
      </c>
      <c r="K1514" s="6">
        <v>42390.565914317129</v>
      </c>
      <c r="L1514" s="40">
        <v>2178</v>
      </c>
      <c r="M1514" s="41"/>
      <c r="N1514" s="42" t="s">
        <v>5049</v>
      </c>
      <c r="O1514" s="1">
        <v>61</v>
      </c>
      <c r="P1514" s="1"/>
      <c r="Q1514" s="1"/>
      <c r="R1514" s="1"/>
      <c r="S1514" s="1"/>
      <c r="T1514" s="102">
        <v>61</v>
      </c>
      <c r="U1514" s="103"/>
      <c r="V1514" s="103"/>
      <c r="W1514" s="103"/>
      <c r="X1514" s="103"/>
      <c r="Y1514" s="6">
        <v>42390.550180127313</v>
      </c>
      <c r="Z1514" s="9" t="s">
        <v>5050</v>
      </c>
      <c r="AA1514" s="6"/>
    </row>
    <row r="1515" spans="1:27" s="9" customFormat="1" x14ac:dyDescent="0.3">
      <c r="A1515" s="8">
        <v>1514</v>
      </c>
      <c r="B1515" s="9">
        <v>201600148</v>
      </c>
      <c r="C1515" s="9" t="s">
        <v>5051</v>
      </c>
      <c r="D1515" s="9" t="s">
        <v>5052</v>
      </c>
      <c r="E1515" s="9">
        <v>598</v>
      </c>
      <c r="F1515" s="9" t="s">
        <v>8</v>
      </c>
      <c r="G1515" s="6">
        <v>41661</v>
      </c>
      <c r="H1515" s="9" t="s">
        <v>3008</v>
      </c>
      <c r="I1515" s="9" t="s">
        <v>16</v>
      </c>
      <c r="J1515" s="6">
        <v>42391.50957199074</v>
      </c>
      <c r="K1515" s="6">
        <v>42391.50957199074</v>
      </c>
      <c r="L1515" s="40" t="s">
        <v>1122</v>
      </c>
      <c r="M1515" s="41"/>
      <c r="N1515" s="42"/>
      <c r="O1515" s="1"/>
      <c r="P1515" s="1"/>
      <c r="Q1515" s="1"/>
      <c r="R1515" s="1"/>
      <c r="S1515" s="1"/>
      <c r="T1515" s="102"/>
      <c r="U1515" s="103"/>
      <c r="V1515" s="103"/>
      <c r="W1515" s="103"/>
      <c r="X1515" s="103"/>
      <c r="Y1515" s="6">
        <v>42391.506359918982</v>
      </c>
      <c r="Z1515" s="9" t="s">
        <v>5053</v>
      </c>
      <c r="AA1515" s="6"/>
    </row>
    <row r="1516" spans="1:27" s="9" customFormat="1" x14ac:dyDescent="0.3">
      <c r="A1516" s="8">
        <v>1515</v>
      </c>
      <c r="B1516" s="9">
        <v>201600153</v>
      </c>
      <c r="C1516" s="9" t="s">
        <v>3686</v>
      </c>
      <c r="D1516" s="9" t="s">
        <v>676</v>
      </c>
      <c r="E1516" s="9">
        <v>598</v>
      </c>
      <c r="F1516" s="9" t="s">
        <v>8</v>
      </c>
      <c r="G1516" s="6">
        <v>40931</v>
      </c>
      <c r="H1516" s="9" t="s">
        <v>3008</v>
      </c>
      <c r="I1516" s="9" t="s">
        <v>16</v>
      </c>
      <c r="J1516" s="6">
        <v>42710.541828472225</v>
      </c>
      <c r="K1516" s="6">
        <v>42710.541828472225</v>
      </c>
      <c r="L1516" s="40" t="s">
        <v>5012</v>
      </c>
      <c r="M1516" s="41"/>
      <c r="N1516" s="42"/>
      <c r="O1516" s="1"/>
      <c r="P1516" s="1"/>
      <c r="Q1516" s="1"/>
      <c r="R1516" s="1"/>
      <c r="S1516" s="1"/>
      <c r="T1516" s="102"/>
      <c r="U1516" s="103"/>
      <c r="V1516" s="103"/>
      <c r="W1516" s="103"/>
      <c r="X1516" s="103"/>
      <c r="Y1516" s="6">
        <v>42710.576530671293</v>
      </c>
      <c r="Z1516" s="9" t="s">
        <v>5054</v>
      </c>
      <c r="AA1516" s="6"/>
    </row>
    <row r="1517" spans="1:27" s="9" customFormat="1" x14ac:dyDescent="0.3">
      <c r="A1517" s="8">
        <v>1516</v>
      </c>
      <c r="B1517" s="9">
        <v>201600154</v>
      </c>
      <c r="C1517" s="9" t="s">
        <v>3653</v>
      </c>
      <c r="D1517" s="9" t="s">
        <v>5055</v>
      </c>
      <c r="E1517" s="9">
        <v>598</v>
      </c>
      <c r="F1517" s="9" t="s">
        <v>8</v>
      </c>
      <c r="G1517" s="6">
        <v>41753</v>
      </c>
      <c r="H1517" s="9" t="s">
        <v>3010</v>
      </c>
      <c r="I1517" s="9" t="s">
        <v>10</v>
      </c>
      <c r="J1517" s="6">
        <v>42415.50158984954</v>
      </c>
      <c r="K1517" s="6">
        <v>42415.50158984954</v>
      </c>
      <c r="L1517" s="40" t="s">
        <v>5056</v>
      </c>
      <c r="M1517" s="41"/>
      <c r="N1517" s="42"/>
      <c r="O1517" s="1"/>
      <c r="P1517" s="1"/>
      <c r="Q1517" s="1"/>
      <c r="R1517" s="1"/>
      <c r="S1517" s="1"/>
      <c r="T1517" s="102"/>
      <c r="U1517" s="103"/>
      <c r="V1517" s="103"/>
      <c r="W1517" s="103"/>
      <c r="X1517" s="103"/>
      <c r="Y1517" s="6">
        <v>42415.501489895832</v>
      </c>
      <c r="Z1517" s="9" t="s">
        <v>5057</v>
      </c>
      <c r="AA1517" s="6"/>
    </row>
    <row r="1518" spans="1:27" s="9" customFormat="1" x14ac:dyDescent="0.3">
      <c r="A1518" s="8">
        <v>1517</v>
      </c>
      <c r="B1518" s="9">
        <v>201600157</v>
      </c>
      <c r="C1518" s="9" t="s">
        <v>5058</v>
      </c>
      <c r="D1518" s="9" t="s">
        <v>5059</v>
      </c>
      <c r="E1518" s="9">
        <v>127</v>
      </c>
      <c r="F1518" s="9" t="s">
        <v>47</v>
      </c>
      <c r="G1518" s="6">
        <v>38011</v>
      </c>
      <c r="H1518" s="9" t="s">
        <v>3016</v>
      </c>
      <c r="I1518" s="9" t="s">
        <v>53</v>
      </c>
      <c r="J1518" s="6">
        <v>42426.525135613425</v>
      </c>
      <c r="K1518" s="6">
        <v>42426.525135613425</v>
      </c>
      <c r="L1518" s="40">
        <v>2228</v>
      </c>
      <c r="M1518" s="41" t="s">
        <v>5060</v>
      </c>
      <c r="N1518" s="42" t="s">
        <v>5061</v>
      </c>
      <c r="O1518" s="1"/>
      <c r="P1518" s="1"/>
      <c r="Q1518" s="1"/>
      <c r="R1518" s="1"/>
      <c r="S1518" s="1"/>
      <c r="T1518" s="102"/>
      <c r="U1518" s="103"/>
      <c r="V1518" s="103"/>
      <c r="W1518" s="103"/>
      <c r="X1518" s="103"/>
      <c r="Y1518" s="6">
        <v>42426.874218252313</v>
      </c>
      <c r="Z1518" s="9" t="s">
        <v>5062</v>
      </c>
      <c r="AA1518" s="6"/>
    </row>
    <row r="1519" spans="1:27" s="9" customFormat="1" x14ac:dyDescent="0.3">
      <c r="A1519" s="8">
        <v>1518</v>
      </c>
      <c r="B1519" s="9">
        <v>201600158</v>
      </c>
      <c r="C1519" s="9" t="s">
        <v>5063</v>
      </c>
      <c r="D1519" s="9" t="s">
        <v>1655</v>
      </c>
      <c r="E1519" s="9">
        <v>508</v>
      </c>
      <c r="F1519" s="9" t="s">
        <v>166</v>
      </c>
      <c r="G1519" s="6">
        <v>41662</v>
      </c>
      <c r="H1519" s="9" t="s">
        <v>3008</v>
      </c>
      <c r="I1519" s="9" t="s">
        <v>16</v>
      </c>
      <c r="J1519" s="6">
        <v>42392.396012997684</v>
      </c>
      <c r="K1519" s="6">
        <v>42392.396012997684</v>
      </c>
      <c r="L1519" s="40">
        <v>2031</v>
      </c>
      <c r="M1519" s="41"/>
      <c r="N1519" s="42" t="s">
        <v>5046</v>
      </c>
      <c r="O1519" s="1">
        <v>14</v>
      </c>
      <c r="P1519" s="1"/>
      <c r="Q1519" s="1"/>
      <c r="R1519" s="1"/>
      <c r="S1519" s="1"/>
      <c r="T1519" s="102">
        <v>14</v>
      </c>
      <c r="U1519" s="103"/>
      <c r="V1519" s="103"/>
      <c r="W1519" s="103"/>
      <c r="X1519" s="103"/>
      <c r="Y1519" s="6">
        <v>42392.373933333336</v>
      </c>
      <c r="Z1519" s="9" t="s">
        <v>5064</v>
      </c>
      <c r="AA1519" s="6"/>
    </row>
    <row r="1520" spans="1:27" s="9" customFormat="1" x14ac:dyDescent="0.3">
      <c r="A1520" s="8">
        <v>1519</v>
      </c>
      <c r="B1520" s="9">
        <v>201600159</v>
      </c>
      <c r="C1520" s="9" t="s">
        <v>5065</v>
      </c>
      <c r="D1520" s="9" t="s">
        <v>4588</v>
      </c>
      <c r="E1520" s="9">
        <v>499</v>
      </c>
      <c r="F1520" s="9" t="s">
        <v>40</v>
      </c>
      <c r="G1520" s="6">
        <v>37647</v>
      </c>
      <c r="H1520" s="9" t="s">
        <v>3005</v>
      </c>
      <c r="I1520" s="9" t="s">
        <v>4</v>
      </c>
      <c r="J1520" s="6">
        <v>42392.498899687504</v>
      </c>
      <c r="K1520" s="6">
        <v>42392.498899687504</v>
      </c>
      <c r="L1520" s="40">
        <v>2036</v>
      </c>
      <c r="M1520" s="41"/>
      <c r="N1520" s="42" t="s">
        <v>5066</v>
      </c>
      <c r="O1520" s="1">
        <v>14</v>
      </c>
      <c r="P1520" s="1">
        <v>21</v>
      </c>
      <c r="Q1520" s="1"/>
      <c r="R1520" s="1"/>
      <c r="S1520" s="1"/>
      <c r="T1520" s="102">
        <v>14</v>
      </c>
      <c r="U1520" s="103">
        <v>21</v>
      </c>
      <c r="V1520" s="103"/>
      <c r="W1520" s="103"/>
      <c r="X1520" s="103"/>
      <c r="Y1520" s="6">
        <v>42392.484794791664</v>
      </c>
      <c r="Z1520" s="9" t="s">
        <v>5067</v>
      </c>
      <c r="AA1520" s="6"/>
    </row>
    <row r="1521" spans="1:27" s="9" customFormat="1" x14ac:dyDescent="0.3">
      <c r="A1521" s="8">
        <v>1520</v>
      </c>
      <c r="B1521" s="9">
        <v>201600163</v>
      </c>
      <c r="C1521" s="9" t="s">
        <v>5068</v>
      </c>
      <c r="D1521" s="9" t="s">
        <v>1378</v>
      </c>
      <c r="E1521" s="9">
        <v>304</v>
      </c>
      <c r="F1521" s="9" t="s">
        <v>126</v>
      </c>
      <c r="G1521" s="6">
        <v>42320</v>
      </c>
      <c r="H1521" s="9" t="s">
        <v>3016</v>
      </c>
      <c r="I1521" s="9" t="s">
        <v>53</v>
      </c>
      <c r="J1521" s="6">
        <v>42495.583647418978</v>
      </c>
      <c r="K1521" s="6">
        <v>42495.583647418978</v>
      </c>
      <c r="L1521" s="40">
        <v>2046</v>
      </c>
      <c r="M1521" s="41"/>
      <c r="N1521" s="42" t="s">
        <v>5069</v>
      </c>
      <c r="O1521" s="1">
        <v>21</v>
      </c>
      <c r="P1521" s="1">
        <v>28</v>
      </c>
      <c r="Q1521" s="1">
        <v>31</v>
      </c>
      <c r="R1521" s="1"/>
      <c r="S1521" s="1"/>
      <c r="T1521" s="102">
        <v>21</v>
      </c>
      <c r="U1521" s="103">
        <v>28</v>
      </c>
      <c r="V1521" s="103">
        <v>31</v>
      </c>
      <c r="W1521" s="103"/>
      <c r="X1521" s="103"/>
      <c r="Y1521" s="6">
        <v>42495.937459293978</v>
      </c>
      <c r="Z1521" s="9" t="s">
        <v>5070</v>
      </c>
      <c r="AA1521" s="6"/>
    </row>
    <row r="1522" spans="1:27" s="9" customFormat="1" x14ac:dyDescent="0.3">
      <c r="A1522" s="8">
        <v>1521</v>
      </c>
      <c r="B1522" s="9">
        <v>201600171</v>
      </c>
      <c r="C1522" s="9" t="s">
        <v>2476</v>
      </c>
      <c r="D1522" s="9" t="s">
        <v>5071</v>
      </c>
      <c r="E1522" s="9">
        <v>128</v>
      </c>
      <c r="F1522" s="9" t="s">
        <v>242</v>
      </c>
      <c r="G1522" s="6">
        <v>38120</v>
      </c>
      <c r="H1522" s="9" t="s">
        <v>3008</v>
      </c>
      <c r="I1522" s="9" t="s">
        <v>16</v>
      </c>
      <c r="J1522" s="6">
        <v>42395.597048807867</v>
      </c>
      <c r="K1522" s="6">
        <v>42395.597048807867</v>
      </c>
      <c r="L1522" s="40">
        <v>2244</v>
      </c>
      <c r="M1522" s="41" t="s">
        <v>5072</v>
      </c>
      <c r="N1522" s="42" t="s">
        <v>5073</v>
      </c>
      <c r="O1522" s="1">
        <v>90</v>
      </c>
      <c r="P1522" s="1"/>
      <c r="Q1522" s="1"/>
      <c r="R1522" s="1"/>
      <c r="S1522" s="1"/>
      <c r="T1522" s="111">
        <v>0</v>
      </c>
      <c r="U1522" s="103"/>
      <c r="V1522" s="103"/>
      <c r="W1522" s="103"/>
      <c r="X1522" s="103"/>
      <c r="Y1522" s="6">
        <v>42395.659454432869</v>
      </c>
      <c r="Z1522" s="9" t="s">
        <v>5074</v>
      </c>
      <c r="AA1522" s="6"/>
    </row>
    <row r="1523" spans="1:27" s="9" customFormat="1" x14ac:dyDescent="0.3">
      <c r="A1523" s="8">
        <v>1522</v>
      </c>
      <c r="B1523" s="9">
        <v>201600177</v>
      </c>
      <c r="C1523" s="9" t="s">
        <v>5075</v>
      </c>
      <c r="D1523" s="9" t="s">
        <v>5076</v>
      </c>
      <c r="E1523" s="9">
        <v>130</v>
      </c>
      <c r="F1523" s="9" t="s">
        <v>36</v>
      </c>
      <c r="G1523" s="6">
        <v>38016</v>
      </c>
      <c r="H1523" s="9" t="s">
        <v>3016</v>
      </c>
      <c r="I1523" s="9" t="s">
        <v>53</v>
      </c>
      <c r="J1523" s="6">
        <v>42396.518487037036</v>
      </c>
      <c r="K1523" s="6">
        <v>42396.518487037036</v>
      </c>
      <c r="L1523" s="40">
        <v>2084</v>
      </c>
      <c r="M1523" s="41"/>
      <c r="N1523" s="42" t="s">
        <v>5077</v>
      </c>
      <c r="O1523" s="1">
        <v>16</v>
      </c>
      <c r="P1523" s="1"/>
      <c r="Q1523" s="1"/>
      <c r="R1523" s="1"/>
      <c r="S1523" s="1"/>
      <c r="T1523" s="102">
        <v>16</v>
      </c>
      <c r="U1523" s="103"/>
      <c r="V1523" s="103"/>
      <c r="W1523" s="103"/>
      <c r="X1523" s="103"/>
      <c r="Y1523" s="6">
        <v>42396.519555787039</v>
      </c>
      <c r="Z1523" s="9" t="s">
        <v>5078</v>
      </c>
      <c r="AA1523" s="6"/>
    </row>
    <row r="1524" spans="1:27" s="9" customFormat="1" x14ac:dyDescent="0.3">
      <c r="A1524" s="8">
        <v>1523</v>
      </c>
      <c r="B1524" s="9">
        <v>201600179</v>
      </c>
      <c r="C1524" s="9" t="s">
        <v>4893</v>
      </c>
      <c r="D1524" s="9" t="s">
        <v>1026</v>
      </c>
      <c r="E1524" s="9">
        <v>552</v>
      </c>
      <c r="F1524" s="9" t="s">
        <v>83</v>
      </c>
      <c r="G1524" s="6">
        <v>39841</v>
      </c>
      <c r="H1524" s="9" t="s">
        <v>3016</v>
      </c>
      <c r="I1524" s="9" t="s">
        <v>53</v>
      </c>
      <c r="J1524" s="6">
        <v>42397.618906018521</v>
      </c>
      <c r="K1524" s="6">
        <v>42397.618906018521</v>
      </c>
      <c r="L1524" s="40">
        <v>2210</v>
      </c>
      <c r="M1524" s="41"/>
      <c r="N1524" s="42" t="s">
        <v>5079</v>
      </c>
      <c r="O1524" s="1">
        <v>46</v>
      </c>
      <c r="P1524" s="1">
        <v>45</v>
      </c>
      <c r="Q1524" s="1"/>
      <c r="R1524" s="1"/>
      <c r="S1524" s="1"/>
      <c r="T1524" s="102">
        <v>46</v>
      </c>
      <c r="U1524" s="103">
        <v>45</v>
      </c>
      <c r="V1524" s="103"/>
      <c r="W1524" s="103"/>
      <c r="X1524" s="103"/>
      <c r="Y1524" s="6">
        <v>42397.647444247683</v>
      </c>
      <c r="Z1524" s="9" t="s">
        <v>5080</v>
      </c>
      <c r="AA1524" s="6"/>
    </row>
    <row r="1525" spans="1:27" s="9" customFormat="1" x14ac:dyDescent="0.3">
      <c r="A1525" s="8">
        <v>1524</v>
      </c>
      <c r="B1525" s="9">
        <v>201600188</v>
      </c>
      <c r="C1525" s="9" t="s">
        <v>3818</v>
      </c>
      <c r="D1525" s="9" t="s">
        <v>5081</v>
      </c>
      <c r="E1525" s="9">
        <v>598</v>
      </c>
      <c r="F1525" s="9" t="s">
        <v>8</v>
      </c>
      <c r="G1525" s="6">
        <v>41852</v>
      </c>
      <c r="H1525" s="9" t="s">
        <v>3008</v>
      </c>
      <c r="I1525" s="9" t="s">
        <v>16</v>
      </c>
      <c r="J1525" s="6">
        <v>42397.963483414351</v>
      </c>
      <c r="K1525" s="6">
        <v>42397.963483414351</v>
      </c>
      <c r="L1525" s="40">
        <v>2071</v>
      </c>
      <c r="M1525" s="41"/>
      <c r="N1525" s="42" t="s">
        <v>734</v>
      </c>
      <c r="O1525" s="1">
        <v>1</v>
      </c>
      <c r="P1525" s="1"/>
      <c r="Q1525" s="1"/>
      <c r="R1525" s="1"/>
      <c r="S1525" s="1"/>
      <c r="T1525" s="102">
        <v>1</v>
      </c>
      <c r="U1525" s="103"/>
      <c r="V1525" s="103"/>
      <c r="W1525" s="103"/>
      <c r="X1525" s="103"/>
      <c r="Y1525" s="6">
        <v>42397.944273807872</v>
      </c>
      <c r="Z1525" s="9" t="s">
        <v>5082</v>
      </c>
      <c r="AA1525" s="6"/>
    </row>
    <row r="1526" spans="1:27" s="9" customFormat="1" x14ac:dyDescent="0.3">
      <c r="A1526" s="8">
        <v>1525</v>
      </c>
      <c r="B1526" s="9">
        <v>201600189</v>
      </c>
      <c r="C1526" s="9" t="s">
        <v>3686</v>
      </c>
      <c r="D1526" s="9" t="s">
        <v>5083</v>
      </c>
      <c r="E1526" s="9">
        <v>598</v>
      </c>
      <c r="F1526" s="9" t="s">
        <v>8</v>
      </c>
      <c r="G1526" s="6">
        <v>40572</v>
      </c>
      <c r="H1526" s="9" t="s">
        <v>3010</v>
      </c>
      <c r="I1526" s="9" t="s">
        <v>10</v>
      </c>
      <c r="J1526" s="6">
        <v>42617.435294212963</v>
      </c>
      <c r="K1526" s="6">
        <v>42617.435294212963</v>
      </c>
      <c r="L1526" s="40">
        <v>2176</v>
      </c>
      <c r="M1526" s="41"/>
      <c r="N1526" s="42" t="s">
        <v>3064</v>
      </c>
      <c r="O1526" s="1"/>
      <c r="P1526" s="1"/>
      <c r="Q1526" s="1"/>
      <c r="R1526" s="1"/>
      <c r="S1526" s="1"/>
      <c r="T1526" s="102"/>
      <c r="U1526" s="103"/>
      <c r="V1526" s="103"/>
      <c r="W1526" s="103"/>
      <c r="X1526" s="103"/>
      <c r="Y1526" s="6">
        <v>42617.473498495368</v>
      </c>
      <c r="Z1526" s="9" t="s">
        <v>5084</v>
      </c>
      <c r="AA1526" s="6"/>
    </row>
    <row r="1527" spans="1:27" s="9" customFormat="1" x14ac:dyDescent="0.3">
      <c r="A1527" s="8">
        <v>1526</v>
      </c>
      <c r="B1527" s="9">
        <v>201600193</v>
      </c>
      <c r="C1527" s="9" t="s">
        <v>5085</v>
      </c>
      <c r="D1527" s="9" t="s">
        <v>5086</v>
      </c>
      <c r="E1527" s="9">
        <v>131</v>
      </c>
      <c r="F1527" s="9" t="s">
        <v>24</v>
      </c>
      <c r="G1527" s="6">
        <v>38746</v>
      </c>
      <c r="H1527" s="9" t="s">
        <v>3010</v>
      </c>
      <c r="I1527" s="9" t="s">
        <v>10</v>
      </c>
      <c r="J1527" s="6">
        <v>42403.497946296295</v>
      </c>
      <c r="K1527" s="6">
        <v>42403.497946296295</v>
      </c>
      <c r="L1527" s="40">
        <v>2186</v>
      </c>
      <c r="M1527" s="41"/>
      <c r="N1527" s="42" t="s">
        <v>5061</v>
      </c>
      <c r="O1527" s="1"/>
      <c r="P1527" s="1"/>
      <c r="Q1527" s="1"/>
      <c r="R1527" s="1"/>
      <c r="S1527" s="1"/>
      <c r="T1527" s="102"/>
      <c r="U1527" s="103"/>
      <c r="V1527" s="103"/>
      <c r="W1527" s="103"/>
      <c r="X1527" s="103"/>
      <c r="Y1527" s="6">
        <v>42403.466141550925</v>
      </c>
      <c r="Z1527" s="9" t="s">
        <v>5087</v>
      </c>
      <c r="AA1527" s="6"/>
    </row>
    <row r="1528" spans="1:27" s="9" customFormat="1" x14ac:dyDescent="0.3">
      <c r="A1528" s="8">
        <v>1527</v>
      </c>
      <c r="B1528" s="9">
        <v>201600194</v>
      </c>
      <c r="C1528" s="9" t="s">
        <v>5088</v>
      </c>
      <c r="D1528" s="9" t="s">
        <v>1139</v>
      </c>
      <c r="E1528" s="9">
        <v>598</v>
      </c>
      <c r="F1528" s="9" t="s">
        <v>8</v>
      </c>
      <c r="G1528" s="6">
        <v>42034</v>
      </c>
      <c r="H1528" s="9" t="s">
        <v>3008</v>
      </c>
      <c r="I1528" s="9" t="s">
        <v>16</v>
      </c>
      <c r="J1528" s="6">
        <v>42521.524687881945</v>
      </c>
      <c r="K1528" s="6">
        <v>42521.524687881945</v>
      </c>
      <c r="L1528" s="40">
        <v>2274</v>
      </c>
      <c r="M1528" s="41"/>
      <c r="N1528" s="42" t="s">
        <v>5089</v>
      </c>
      <c r="O1528" s="1">
        <v>22115</v>
      </c>
      <c r="P1528" s="1"/>
      <c r="Q1528" s="1"/>
      <c r="R1528" s="1"/>
      <c r="S1528" s="1"/>
      <c r="T1528" s="111">
        <v>221</v>
      </c>
      <c r="U1528" s="103"/>
      <c r="V1528" s="103"/>
      <c r="W1528" s="103"/>
      <c r="X1528" s="103"/>
      <c r="Y1528" s="6">
        <v>42521.489167361113</v>
      </c>
      <c r="Z1528" s="9" t="s">
        <v>5090</v>
      </c>
      <c r="AA1528" s="6"/>
    </row>
    <row r="1529" spans="1:27" s="9" customFormat="1" x14ac:dyDescent="0.3">
      <c r="A1529" s="8">
        <v>1528</v>
      </c>
      <c r="B1529" s="9">
        <v>201600196</v>
      </c>
      <c r="C1529" s="9" t="s">
        <v>5091</v>
      </c>
      <c r="D1529" s="9" t="s">
        <v>5092</v>
      </c>
      <c r="E1529" s="9">
        <v>304</v>
      </c>
      <c r="F1529" s="9" t="s">
        <v>126</v>
      </c>
      <c r="G1529" s="6">
        <v>42272</v>
      </c>
      <c r="H1529" s="9" t="s">
        <v>3005</v>
      </c>
      <c r="I1529" s="9" t="s">
        <v>4</v>
      </c>
      <c r="J1529" s="6">
        <v>42400.835476307868</v>
      </c>
      <c r="K1529" s="6">
        <v>42400.835476307868</v>
      </c>
      <c r="L1529" s="40">
        <v>2049</v>
      </c>
      <c r="M1529" s="41"/>
      <c r="N1529" s="42" t="s">
        <v>4731</v>
      </c>
      <c r="O1529" s="1">
        <v>1</v>
      </c>
      <c r="P1529" s="1"/>
      <c r="Q1529" s="1"/>
      <c r="R1529" s="1"/>
      <c r="S1529" s="1"/>
      <c r="T1529" s="102">
        <v>1</v>
      </c>
      <c r="U1529" s="103"/>
      <c r="V1529" s="103"/>
      <c r="W1529" s="103"/>
      <c r="X1529" s="103"/>
      <c r="Y1529" s="6">
        <v>42400.831444212963</v>
      </c>
      <c r="Z1529" s="9" t="s">
        <v>5093</v>
      </c>
      <c r="AA1529" s="6"/>
    </row>
    <row r="1530" spans="1:27" s="9" customFormat="1" x14ac:dyDescent="0.3">
      <c r="A1530" s="8">
        <v>1529</v>
      </c>
      <c r="B1530" s="9">
        <v>201600209</v>
      </c>
      <c r="C1530" s="9" t="s">
        <v>5094</v>
      </c>
      <c r="D1530" s="9" t="s">
        <v>622</v>
      </c>
      <c r="E1530" s="9">
        <v>538</v>
      </c>
      <c r="F1530" s="9" t="s">
        <v>105</v>
      </c>
      <c r="G1530" s="6">
        <v>42219</v>
      </c>
      <c r="H1530" s="9" t="s">
        <v>3008</v>
      </c>
      <c r="I1530" s="9" t="s">
        <v>16</v>
      </c>
      <c r="J1530" s="6">
        <v>42402.511007870373</v>
      </c>
      <c r="K1530" s="6">
        <v>42402.511007870373</v>
      </c>
      <c r="L1530" s="40" t="s">
        <v>4970</v>
      </c>
      <c r="M1530" s="41"/>
      <c r="N1530" s="42"/>
      <c r="O1530" s="1"/>
      <c r="P1530" s="1"/>
      <c r="Q1530" s="1"/>
      <c r="R1530" s="1"/>
      <c r="S1530" s="1"/>
      <c r="T1530" s="102"/>
      <c r="U1530" s="103"/>
      <c r="V1530" s="103"/>
      <c r="W1530" s="103"/>
      <c r="X1530" s="103"/>
      <c r="Y1530" s="6">
        <v>42402.50806940972</v>
      </c>
      <c r="Z1530" s="9" t="s">
        <v>5095</v>
      </c>
      <c r="AA1530" s="6"/>
    </row>
    <row r="1531" spans="1:27" s="9" customFormat="1" x14ac:dyDescent="0.3">
      <c r="A1531" s="8">
        <v>1530</v>
      </c>
      <c r="B1531" s="9">
        <v>201600216</v>
      </c>
      <c r="C1531" s="9" t="s">
        <v>5096</v>
      </c>
      <c r="D1531" s="9" t="s">
        <v>5097</v>
      </c>
      <c r="E1531" s="9">
        <v>499</v>
      </c>
      <c r="F1531" s="9" t="s">
        <v>40</v>
      </c>
      <c r="G1531" s="6">
        <v>42260</v>
      </c>
      <c r="H1531" s="9" t="s">
        <v>3008</v>
      </c>
      <c r="I1531" s="9" t="s">
        <v>16</v>
      </c>
      <c r="J1531" s="6">
        <v>42517.428945254629</v>
      </c>
      <c r="K1531" s="6">
        <v>42517.428945254629</v>
      </c>
      <c r="L1531" s="40" t="s">
        <v>4970</v>
      </c>
      <c r="M1531" s="41"/>
      <c r="N1531" s="42"/>
      <c r="O1531" s="1"/>
      <c r="P1531" s="1"/>
      <c r="Q1531" s="1"/>
      <c r="R1531" s="1"/>
      <c r="S1531" s="1"/>
      <c r="T1531" s="102"/>
      <c r="U1531" s="103"/>
      <c r="V1531" s="103"/>
      <c r="W1531" s="103"/>
      <c r="X1531" s="103"/>
      <c r="Y1531" s="6">
        <v>42517.418342245372</v>
      </c>
      <c r="Z1531" s="9" t="s">
        <v>5098</v>
      </c>
      <c r="AA1531" s="6"/>
    </row>
    <row r="1532" spans="1:27" s="9" customFormat="1" x14ac:dyDescent="0.3">
      <c r="A1532" s="8">
        <v>1531</v>
      </c>
      <c r="B1532" s="9">
        <v>201600221</v>
      </c>
      <c r="C1532" s="9" t="s">
        <v>5099</v>
      </c>
      <c r="D1532" s="9" t="s">
        <v>3359</v>
      </c>
      <c r="E1532" s="9">
        <v>100</v>
      </c>
      <c r="F1532" s="9" t="s">
        <v>503</v>
      </c>
      <c r="G1532" s="6">
        <v>42288</v>
      </c>
      <c r="H1532" s="9" t="s">
        <v>3016</v>
      </c>
      <c r="I1532" s="9" t="s">
        <v>53</v>
      </c>
      <c r="J1532" s="6">
        <v>42403.148387847221</v>
      </c>
      <c r="K1532" s="6">
        <v>42403.148387847221</v>
      </c>
      <c r="L1532" s="40">
        <v>2046</v>
      </c>
      <c r="M1532" s="41" t="s">
        <v>5100</v>
      </c>
      <c r="N1532" s="42" t="s">
        <v>5101</v>
      </c>
      <c r="O1532" s="1">
        <v>35</v>
      </c>
      <c r="P1532" s="1">
        <v>1</v>
      </c>
      <c r="Q1532" s="1"/>
      <c r="R1532" s="1"/>
      <c r="S1532" s="1"/>
      <c r="T1532" s="102">
        <v>35</v>
      </c>
      <c r="U1532" s="112">
        <v>101</v>
      </c>
      <c r="V1532" s="103"/>
      <c r="W1532" s="103"/>
      <c r="X1532" s="103"/>
      <c r="Y1532" s="6">
        <v>42403.170268437498</v>
      </c>
      <c r="AA1532" s="6"/>
    </row>
    <row r="1533" spans="1:27" s="9" customFormat="1" x14ac:dyDescent="0.3">
      <c r="A1533" s="8">
        <v>1532</v>
      </c>
      <c r="B1533" s="9">
        <v>201600223</v>
      </c>
      <c r="C1533" s="9" t="s">
        <v>5102</v>
      </c>
      <c r="D1533" s="9" t="s">
        <v>5103</v>
      </c>
      <c r="E1533" s="9">
        <v>499</v>
      </c>
      <c r="F1533" s="9" t="s">
        <v>40</v>
      </c>
      <c r="G1533" s="6">
        <v>36526</v>
      </c>
      <c r="H1533" s="9" t="s">
        <v>3005</v>
      </c>
      <c r="I1533" s="9" t="s">
        <v>4</v>
      </c>
      <c r="J1533" s="6">
        <v>42403.50371542824</v>
      </c>
      <c r="K1533" s="6">
        <v>42403.50371542824</v>
      </c>
      <c r="L1533" s="40">
        <v>2046</v>
      </c>
      <c r="M1533" s="41" t="s">
        <v>5104</v>
      </c>
      <c r="N1533" s="42" t="s">
        <v>5105</v>
      </c>
      <c r="O1533" s="1">
        <v>1</v>
      </c>
      <c r="P1533" s="1">
        <v>4</v>
      </c>
      <c r="Q1533" s="1"/>
      <c r="R1533" s="1"/>
      <c r="S1533" s="1"/>
      <c r="T1533" s="102">
        <v>1</v>
      </c>
      <c r="U1533" s="103">
        <v>4</v>
      </c>
      <c r="V1533" s="103"/>
      <c r="W1533" s="103"/>
      <c r="X1533" s="103"/>
      <c r="Y1533" s="6">
        <v>42403.50371542824</v>
      </c>
      <c r="Z1533" s="9" t="s">
        <v>5106</v>
      </c>
      <c r="AA1533" s="6"/>
    </row>
    <row r="1534" spans="1:27" s="9" customFormat="1" x14ac:dyDescent="0.3">
      <c r="A1534" s="8">
        <v>1533</v>
      </c>
      <c r="B1534" s="9">
        <v>201600225</v>
      </c>
      <c r="C1534" s="9" t="s">
        <v>5107</v>
      </c>
      <c r="D1534" s="9" t="s">
        <v>1878</v>
      </c>
      <c r="E1534" s="9">
        <v>499</v>
      </c>
      <c r="F1534" s="9" t="s">
        <v>40</v>
      </c>
      <c r="G1534" s="6">
        <v>39873</v>
      </c>
      <c r="H1534" s="9" t="s">
        <v>3016</v>
      </c>
      <c r="I1534" s="9" t="s">
        <v>53</v>
      </c>
      <c r="J1534" s="6">
        <v>42420.703715277778</v>
      </c>
      <c r="K1534" s="6">
        <v>42420.703715277778</v>
      </c>
      <c r="L1534" s="40">
        <v>2089</v>
      </c>
      <c r="M1534" s="41" t="s">
        <v>5108</v>
      </c>
      <c r="N1534" s="42" t="s">
        <v>5109</v>
      </c>
      <c r="O1534" s="1">
        <v>21</v>
      </c>
      <c r="P1534" s="1">
        <v>22206</v>
      </c>
      <c r="Q1534" s="1"/>
      <c r="R1534" s="1"/>
      <c r="S1534" s="1"/>
      <c r="T1534" s="102">
        <v>21</v>
      </c>
      <c r="U1534" s="112">
        <v>222</v>
      </c>
      <c r="V1534" s="103"/>
      <c r="W1534" s="103"/>
      <c r="X1534" s="103"/>
      <c r="Y1534" s="6">
        <v>42420.699835497682</v>
      </c>
      <c r="Z1534" s="9" t="s">
        <v>5110</v>
      </c>
      <c r="AA1534" s="6"/>
    </row>
    <row r="1535" spans="1:27" s="9" customFormat="1" x14ac:dyDescent="0.3">
      <c r="A1535" s="8">
        <v>1534</v>
      </c>
      <c r="B1535" s="9">
        <v>201600226</v>
      </c>
      <c r="C1535" s="9" t="s">
        <v>5111</v>
      </c>
      <c r="D1535" s="9" t="s">
        <v>1774</v>
      </c>
      <c r="E1535" s="9">
        <v>128</v>
      </c>
      <c r="F1535" s="9" t="s">
        <v>242</v>
      </c>
      <c r="G1535" s="6">
        <v>42038</v>
      </c>
      <c r="H1535" s="9" t="s">
        <v>3005</v>
      </c>
      <c r="I1535" s="9" t="s">
        <v>4</v>
      </c>
      <c r="J1535" s="6">
        <v>42406.703156018521</v>
      </c>
      <c r="K1535" s="6">
        <v>42406.703156018521</v>
      </c>
      <c r="L1535" s="40">
        <v>2007</v>
      </c>
      <c r="M1535" s="41"/>
      <c r="N1535" s="42" t="s">
        <v>5112</v>
      </c>
      <c r="O1535" s="1">
        <v>5</v>
      </c>
      <c r="P1535" s="1"/>
      <c r="Q1535" s="1"/>
      <c r="R1535" s="1"/>
      <c r="S1535" s="1"/>
      <c r="T1535" s="102">
        <v>5</v>
      </c>
      <c r="U1535" s="103"/>
      <c r="V1535" s="103"/>
      <c r="W1535" s="103"/>
      <c r="X1535" s="103"/>
      <c r="Y1535" s="6">
        <v>42406.871978090276</v>
      </c>
      <c r="Z1535" s="9" t="s">
        <v>5113</v>
      </c>
      <c r="AA1535" s="6"/>
    </row>
    <row r="1536" spans="1:27" s="9" customFormat="1" x14ac:dyDescent="0.3">
      <c r="A1536" s="8">
        <v>1535</v>
      </c>
      <c r="B1536" s="9">
        <v>201600228</v>
      </c>
      <c r="C1536" s="9" t="s">
        <v>5114</v>
      </c>
      <c r="D1536" s="9" t="s">
        <v>5115</v>
      </c>
      <c r="E1536" s="9">
        <v>599</v>
      </c>
      <c r="F1536" s="9" t="s">
        <v>40</v>
      </c>
      <c r="G1536" s="6">
        <v>41939</v>
      </c>
      <c r="H1536" s="9" t="s">
        <v>3010</v>
      </c>
      <c r="I1536" s="9" t="s">
        <v>10</v>
      </c>
      <c r="J1536" s="6">
        <v>42409.523573148152</v>
      </c>
      <c r="K1536" s="6">
        <v>42409.523573148152</v>
      </c>
      <c r="L1536" s="40" t="s">
        <v>4970</v>
      </c>
      <c r="M1536" s="41"/>
      <c r="N1536" s="42"/>
      <c r="O1536" s="1"/>
      <c r="P1536" s="1"/>
      <c r="Q1536" s="1"/>
      <c r="R1536" s="1"/>
      <c r="S1536" s="1"/>
      <c r="T1536" s="102"/>
      <c r="U1536" s="103"/>
      <c r="V1536" s="103"/>
      <c r="W1536" s="103"/>
      <c r="X1536" s="103"/>
      <c r="Y1536" s="6">
        <v>42409.519545752315</v>
      </c>
      <c r="Z1536" s="9" t="s">
        <v>5116</v>
      </c>
      <c r="AA1536" s="6"/>
    </row>
    <row r="1537" spans="1:27" s="9" customFormat="1" x14ac:dyDescent="0.3">
      <c r="A1537" s="8">
        <v>1536</v>
      </c>
      <c r="B1537" s="9">
        <v>201600235</v>
      </c>
      <c r="C1537" s="9" t="s">
        <v>5117</v>
      </c>
      <c r="D1537" s="9" t="s">
        <v>1073</v>
      </c>
      <c r="E1537" s="9">
        <v>499</v>
      </c>
      <c r="F1537" s="9" t="s">
        <v>40</v>
      </c>
      <c r="G1537" s="6">
        <v>42205</v>
      </c>
      <c r="H1537" s="9" t="s">
        <v>3016</v>
      </c>
      <c r="I1537" s="9" t="s">
        <v>53</v>
      </c>
      <c r="J1537" s="6">
        <v>42404.480126620372</v>
      </c>
      <c r="K1537" s="6">
        <v>42404.480126620372</v>
      </c>
      <c r="L1537" s="40">
        <v>2091</v>
      </c>
      <c r="M1537" s="41" t="s">
        <v>5118</v>
      </c>
      <c r="N1537" s="42" t="s">
        <v>5119</v>
      </c>
      <c r="O1537" s="1">
        <v>16</v>
      </c>
      <c r="P1537" s="1">
        <v>1</v>
      </c>
      <c r="Q1537" s="1">
        <v>2406</v>
      </c>
      <c r="R1537" s="1"/>
      <c r="S1537" s="1"/>
      <c r="T1537" s="111">
        <v>1601</v>
      </c>
      <c r="U1537" s="103">
        <v>1</v>
      </c>
      <c r="V1537" s="112">
        <v>24</v>
      </c>
      <c r="W1537" s="103"/>
      <c r="X1537" s="103"/>
      <c r="Y1537" s="6">
        <v>42404.480126620372</v>
      </c>
      <c r="Z1537" s="9" t="s">
        <v>5120</v>
      </c>
      <c r="AA1537" s="6"/>
    </row>
    <row r="1538" spans="1:27" s="9" customFormat="1" x14ac:dyDescent="0.3">
      <c r="A1538" s="8">
        <v>1537</v>
      </c>
      <c r="B1538" s="9">
        <v>201600237</v>
      </c>
      <c r="C1538" s="9" t="s">
        <v>5121</v>
      </c>
      <c r="D1538" s="9" t="s">
        <v>2286</v>
      </c>
      <c r="E1538" s="9">
        <v>119</v>
      </c>
      <c r="F1538" s="9" t="s">
        <v>2</v>
      </c>
      <c r="G1538" s="6">
        <v>41840</v>
      </c>
      <c r="H1538" s="9" t="s">
        <v>3005</v>
      </c>
      <c r="I1538" s="9" t="s">
        <v>4</v>
      </c>
      <c r="J1538" s="6">
        <v>42404.703777002316</v>
      </c>
      <c r="K1538" s="6">
        <v>42404.703777002316</v>
      </c>
      <c r="L1538" s="40">
        <v>2195</v>
      </c>
      <c r="M1538" s="41"/>
      <c r="N1538" s="42" t="s">
        <v>5122</v>
      </c>
      <c r="O1538" s="1">
        <v>13</v>
      </c>
      <c r="P1538" s="1"/>
      <c r="Q1538" s="1"/>
      <c r="R1538" s="1"/>
      <c r="S1538" s="1"/>
      <c r="T1538" s="102">
        <v>13</v>
      </c>
      <c r="U1538" s="103"/>
      <c r="V1538" s="103"/>
      <c r="W1538" s="103"/>
      <c r="X1538" s="103"/>
      <c r="Y1538" s="6">
        <v>42404.737402777777</v>
      </c>
      <c r="Z1538" s="9" t="s">
        <v>5123</v>
      </c>
      <c r="AA1538" s="6"/>
    </row>
    <row r="1539" spans="1:27" s="9" customFormat="1" x14ac:dyDescent="0.3">
      <c r="A1539" s="8">
        <v>1538</v>
      </c>
      <c r="B1539" s="9">
        <v>201600241</v>
      </c>
      <c r="C1539" s="9" t="s">
        <v>5124</v>
      </c>
      <c r="D1539" s="9" t="s">
        <v>5125</v>
      </c>
      <c r="E1539" s="9">
        <v>142</v>
      </c>
      <c r="F1539" s="9" t="s">
        <v>5126</v>
      </c>
      <c r="G1539" s="6">
        <v>42293</v>
      </c>
      <c r="H1539" s="9" t="s">
        <v>3008</v>
      </c>
      <c r="I1539" s="9" t="s">
        <v>16</v>
      </c>
      <c r="J1539" s="6">
        <v>42448.626056250003</v>
      </c>
      <c r="K1539" s="6">
        <v>42448.626056250003</v>
      </c>
      <c r="L1539" s="40" t="s">
        <v>4970</v>
      </c>
      <c r="M1539" s="41"/>
      <c r="N1539" s="42"/>
      <c r="O1539" s="1"/>
      <c r="P1539" s="1"/>
      <c r="Q1539" s="1"/>
      <c r="R1539" s="1"/>
      <c r="S1539" s="1"/>
      <c r="T1539" s="102"/>
      <c r="U1539" s="103"/>
      <c r="V1539" s="103"/>
      <c r="W1539" s="103"/>
      <c r="X1539" s="103"/>
      <c r="Y1539" s="6">
        <v>42448.626056250003</v>
      </c>
      <c r="Z1539" s="9" t="s">
        <v>5127</v>
      </c>
      <c r="AA1539" s="6"/>
    </row>
    <row r="1540" spans="1:27" s="9" customFormat="1" x14ac:dyDescent="0.3">
      <c r="A1540" s="8">
        <v>1539</v>
      </c>
      <c r="B1540" s="9">
        <v>201600244</v>
      </c>
      <c r="C1540" s="9" t="s">
        <v>5128</v>
      </c>
      <c r="D1540" s="9" t="s">
        <v>5129</v>
      </c>
      <c r="E1540" s="9">
        <v>123</v>
      </c>
      <c r="F1540" s="9" t="s">
        <v>28</v>
      </c>
      <c r="G1540" s="6">
        <v>38126</v>
      </c>
      <c r="H1540" s="9" t="s">
        <v>3016</v>
      </c>
      <c r="I1540" s="9" t="s">
        <v>53</v>
      </c>
      <c r="J1540" s="6">
        <v>42405.814991319443</v>
      </c>
      <c r="K1540" s="6">
        <v>42405.814991319443</v>
      </c>
      <c r="L1540" s="40">
        <v>2001</v>
      </c>
      <c r="M1540" s="41"/>
      <c r="N1540" s="42" t="s">
        <v>5130</v>
      </c>
      <c r="O1540" s="1">
        <v>111</v>
      </c>
      <c r="P1540" s="1"/>
      <c r="Q1540" s="1"/>
      <c r="R1540" s="1"/>
      <c r="S1540" s="1"/>
      <c r="T1540" s="111">
        <v>0</v>
      </c>
      <c r="U1540" s="103"/>
      <c r="V1540" s="103"/>
      <c r="W1540" s="103"/>
      <c r="X1540" s="103"/>
      <c r="Y1540" s="6">
        <v>42405.814889664354</v>
      </c>
      <c r="Z1540" s="9" t="s">
        <v>5131</v>
      </c>
      <c r="AA1540" s="6"/>
    </row>
    <row r="1541" spans="1:27" s="9" customFormat="1" x14ac:dyDescent="0.3">
      <c r="A1541" s="8">
        <v>1540</v>
      </c>
      <c r="B1541" s="9">
        <v>201600245</v>
      </c>
      <c r="C1541" s="9" t="s">
        <v>5132</v>
      </c>
      <c r="D1541" s="9" t="s">
        <v>524</v>
      </c>
      <c r="E1541" s="9">
        <v>499</v>
      </c>
      <c r="F1541" s="9" t="s">
        <v>40</v>
      </c>
      <c r="G1541" s="6">
        <v>40970</v>
      </c>
      <c r="H1541" s="9" t="s">
        <v>3005</v>
      </c>
      <c r="I1541" s="9" t="s">
        <v>4</v>
      </c>
      <c r="J1541" s="6">
        <v>42406.449189236111</v>
      </c>
      <c r="K1541" s="6">
        <v>42406.449189236111</v>
      </c>
      <c r="L1541" s="40">
        <v>2140</v>
      </c>
      <c r="M1541" s="41" t="s">
        <v>5133</v>
      </c>
      <c r="N1541" s="42" t="s">
        <v>5134</v>
      </c>
      <c r="O1541" s="1">
        <v>34</v>
      </c>
      <c r="P1541" s="1"/>
      <c r="Q1541" s="1"/>
      <c r="R1541" s="1"/>
      <c r="S1541" s="1"/>
      <c r="T1541" s="102">
        <v>34</v>
      </c>
      <c r="U1541" s="103"/>
      <c r="V1541" s="103"/>
      <c r="W1541" s="103"/>
      <c r="X1541" s="103"/>
      <c r="Y1541" s="6">
        <v>42406.453220833333</v>
      </c>
      <c r="Z1541" s="9" t="s">
        <v>5135</v>
      </c>
      <c r="AA1541" s="6"/>
    </row>
    <row r="1542" spans="1:27" s="9" customFormat="1" x14ac:dyDescent="0.3">
      <c r="A1542" s="8">
        <v>1541</v>
      </c>
      <c r="B1542" s="9">
        <v>201600246</v>
      </c>
      <c r="C1542" s="9" t="s">
        <v>5136</v>
      </c>
      <c r="D1542" s="9" t="s">
        <v>1675</v>
      </c>
      <c r="E1542" s="9">
        <v>499</v>
      </c>
      <c r="F1542" s="9" t="s">
        <v>40</v>
      </c>
      <c r="G1542" s="6">
        <v>36678</v>
      </c>
      <c r="H1542" s="9" t="s">
        <v>3010</v>
      </c>
      <c r="I1542" s="9" t="s">
        <v>10</v>
      </c>
      <c r="J1542" s="6">
        <v>42406.603070833335</v>
      </c>
      <c r="K1542" s="6">
        <v>42406.603070833335</v>
      </c>
      <c r="L1542" s="40">
        <v>2137</v>
      </c>
      <c r="M1542" s="41"/>
      <c r="N1542" s="42" t="s">
        <v>5137</v>
      </c>
      <c r="O1542" s="1">
        <v>41</v>
      </c>
      <c r="P1542" s="1">
        <v>331</v>
      </c>
      <c r="Q1542" s="1"/>
      <c r="R1542" s="1"/>
      <c r="S1542" s="1"/>
      <c r="T1542" s="102">
        <v>41</v>
      </c>
      <c r="U1542" s="112">
        <v>33</v>
      </c>
      <c r="V1542" s="103"/>
      <c r="W1542" s="103"/>
      <c r="X1542" s="103"/>
      <c r="Y1542" s="6">
        <v>42406.584013344909</v>
      </c>
      <c r="Z1542" s="9" t="s">
        <v>5138</v>
      </c>
      <c r="AA1542" s="6"/>
    </row>
    <row r="1543" spans="1:27" s="9" customFormat="1" x14ac:dyDescent="0.3">
      <c r="A1543" s="8">
        <v>1542</v>
      </c>
      <c r="B1543" s="9">
        <v>201600247</v>
      </c>
      <c r="C1543" s="9" t="s">
        <v>5139</v>
      </c>
      <c r="D1543" s="9" t="s">
        <v>5140</v>
      </c>
      <c r="E1543" s="9">
        <v>131</v>
      </c>
      <c r="F1543" s="9" t="s">
        <v>24</v>
      </c>
      <c r="G1543" s="6">
        <v>42210</v>
      </c>
      <c r="H1543" s="9" t="s">
        <v>3008</v>
      </c>
      <c r="I1543" s="9" t="s">
        <v>16</v>
      </c>
      <c r="J1543" s="6">
        <v>42431.609270219909</v>
      </c>
      <c r="K1543" s="6">
        <v>42431.609270219909</v>
      </c>
      <c r="L1543" s="40" t="s">
        <v>4970</v>
      </c>
      <c r="M1543" s="41"/>
      <c r="N1543" s="42"/>
      <c r="O1543" s="1"/>
      <c r="P1543" s="1"/>
      <c r="Q1543" s="1"/>
      <c r="R1543" s="1"/>
      <c r="S1543" s="1"/>
      <c r="T1543" s="102"/>
      <c r="U1543" s="103"/>
      <c r="V1543" s="103"/>
      <c r="W1543" s="103"/>
      <c r="X1543" s="103"/>
      <c r="Y1543" s="6">
        <v>42431.609270219909</v>
      </c>
      <c r="Z1543" s="9" t="s">
        <v>5141</v>
      </c>
      <c r="AA1543" s="6"/>
    </row>
    <row r="1544" spans="1:27" s="9" customFormat="1" x14ac:dyDescent="0.3">
      <c r="A1544" s="8">
        <v>1543</v>
      </c>
      <c r="B1544" s="9">
        <v>201600253</v>
      </c>
      <c r="C1544" s="9" t="s">
        <v>5142</v>
      </c>
      <c r="D1544" s="9" t="s">
        <v>5143</v>
      </c>
      <c r="E1544" s="9">
        <v>304</v>
      </c>
      <c r="F1544" s="9" t="s">
        <v>126</v>
      </c>
      <c r="G1544" s="6">
        <v>40216</v>
      </c>
      <c r="H1544" s="9" t="s">
        <v>3008</v>
      </c>
      <c r="I1544" s="9" t="s">
        <v>16</v>
      </c>
      <c r="J1544" s="6">
        <v>42605.939585034721</v>
      </c>
      <c r="K1544" s="6">
        <v>42605.939585034721</v>
      </c>
      <c r="L1544" s="40">
        <v>2284</v>
      </c>
      <c r="M1544" s="41"/>
      <c r="N1544" s="42" t="s">
        <v>5144</v>
      </c>
      <c r="O1544" s="1">
        <v>21</v>
      </c>
      <c r="P1544" s="1"/>
      <c r="Q1544" s="1"/>
      <c r="R1544" s="1"/>
      <c r="S1544" s="1"/>
      <c r="T1544" s="102">
        <v>21</v>
      </c>
      <c r="U1544" s="103"/>
      <c r="V1544" s="103"/>
      <c r="W1544" s="103"/>
      <c r="X1544" s="103"/>
      <c r="Y1544" s="6">
        <v>42605.936010034726</v>
      </c>
      <c r="Z1544" s="9" t="s">
        <v>5145</v>
      </c>
      <c r="AA1544" s="6"/>
    </row>
    <row r="1545" spans="1:27" s="9" customFormat="1" x14ac:dyDescent="0.3">
      <c r="A1545" s="8">
        <v>1544</v>
      </c>
      <c r="B1545" s="9">
        <v>201600255</v>
      </c>
      <c r="C1545" s="9" t="s">
        <v>5146</v>
      </c>
      <c r="D1545" s="9" t="s">
        <v>5147</v>
      </c>
      <c r="E1545" s="9">
        <v>512</v>
      </c>
      <c r="F1545" s="9" t="s">
        <v>623</v>
      </c>
      <c r="G1545" s="6">
        <v>42192</v>
      </c>
      <c r="H1545" s="9" t="s">
        <v>3008</v>
      </c>
      <c r="I1545" s="9" t="s">
        <v>16</v>
      </c>
      <c r="J1545" s="6">
        <v>42409.594840428239</v>
      </c>
      <c r="K1545" s="6">
        <v>42409.594840428239</v>
      </c>
      <c r="L1545" s="40" t="s">
        <v>4970</v>
      </c>
      <c r="M1545" s="41"/>
      <c r="N1545" s="42"/>
      <c r="O1545" s="1"/>
      <c r="P1545" s="1"/>
      <c r="Q1545" s="1"/>
      <c r="R1545" s="1"/>
      <c r="S1545" s="1"/>
      <c r="T1545" s="102"/>
      <c r="U1545" s="103"/>
      <c r="V1545" s="103"/>
      <c r="W1545" s="103"/>
      <c r="X1545" s="103"/>
      <c r="Y1545" s="6">
        <v>42409.579986608798</v>
      </c>
      <c r="Z1545" s="9" t="s">
        <v>5148</v>
      </c>
      <c r="AA1545" s="6"/>
    </row>
    <row r="1546" spans="1:27" s="9" customFormat="1" x14ac:dyDescent="0.3">
      <c r="A1546" s="8">
        <v>1545</v>
      </c>
      <c r="B1546" s="9">
        <v>201600263</v>
      </c>
      <c r="C1546" s="9" t="s">
        <v>2185</v>
      </c>
      <c r="D1546" s="9" t="s">
        <v>5149</v>
      </c>
      <c r="E1546" s="9">
        <v>598</v>
      </c>
      <c r="F1546" s="9" t="s">
        <v>8</v>
      </c>
      <c r="G1546" s="6">
        <v>39965</v>
      </c>
      <c r="H1546" s="9" t="s">
        <v>3010</v>
      </c>
      <c r="I1546" s="9" t="s">
        <v>10</v>
      </c>
      <c r="J1546" s="6">
        <v>42544.568757604167</v>
      </c>
      <c r="K1546" s="6">
        <v>42544.568757604167</v>
      </c>
      <c r="L1546" s="40" t="s">
        <v>5150</v>
      </c>
      <c r="M1546" s="41"/>
      <c r="N1546" s="42"/>
      <c r="O1546" s="1"/>
      <c r="P1546" s="1"/>
      <c r="Q1546" s="1"/>
      <c r="R1546" s="1"/>
      <c r="S1546" s="1"/>
      <c r="T1546" s="102"/>
      <c r="U1546" s="103"/>
      <c r="V1546" s="103"/>
      <c r="W1546" s="103"/>
      <c r="X1546" s="103"/>
      <c r="Y1546" s="6">
        <v>42544.546141469909</v>
      </c>
      <c r="Z1546" s="9" t="s">
        <v>5151</v>
      </c>
      <c r="AA1546" s="6"/>
    </row>
    <row r="1547" spans="1:27" s="9" customFormat="1" x14ac:dyDescent="0.3">
      <c r="A1547" s="8">
        <v>1546</v>
      </c>
      <c r="B1547" s="9">
        <v>201600265</v>
      </c>
      <c r="C1547" s="9" t="s">
        <v>5152</v>
      </c>
      <c r="D1547" s="9" t="s">
        <v>1378</v>
      </c>
      <c r="E1547" s="9">
        <v>123</v>
      </c>
      <c r="F1547" s="9" t="s">
        <v>28</v>
      </c>
      <c r="G1547" s="6">
        <v>42241</v>
      </c>
      <c r="H1547" s="9" t="s">
        <v>3016</v>
      </c>
      <c r="I1547" s="9" t="s">
        <v>53</v>
      </c>
      <c r="J1547" s="6">
        <v>42410.648072337965</v>
      </c>
      <c r="K1547" s="6">
        <v>42410.648072337965</v>
      </c>
      <c r="L1547" s="40">
        <v>2133</v>
      </c>
      <c r="M1547" s="41"/>
      <c r="N1547" s="42" t="s">
        <v>5153</v>
      </c>
      <c r="O1547" s="1">
        <v>43</v>
      </c>
      <c r="P1547" s="1"/>
      <c r="Q1547" s="1"/>
      <c r="R1547" s="1"/>
      <c r="S1547" s="1"/>
      <c r="T1547" s="111">
        <v>29</v>
      </c>
      <c r="U1547" s="103"/>
      <c r="V1547" s="103"/>
      <c r="W1547" s="103"/>
      <c r="X1547" s="103"/>
      <c r="Y1547" s="6">
        <v>42410.644099155092</v>
      </c>
      <c r="Z1547" s="9" t="s">
        <v>5154</v>
      </c>
      <c r="AA1547" s="6"/>
    </row>
    <row r="1548" spans="1:27" s="9" customFormat="1" x14ac:dyDescent="0.3">
      <c r="A1548" s="8">
        <v>1547</v>
      </c>
      <c r="B1548" s="9">
        <v>201600267</v>
      </c>
      <c r="C1548" s="9" t="s">
        <v>5155</v>
      </c>
      <c r="D1548" s="9" t="s">
        <v>5156</v>
      </c>
      <c r="E1548" s="9">
        <v>516</v>
      </c>
      <c r="F1548" s="9" t="s">
        <v>939</v>
      </c>
      <c r="G1548" s="6">
        <v>42353</v>
      </c>
      <c r="H1548" s="9" t="s">
        <v>3016</v>
      </c>
      <c r="I1548" s="9" t="s">
        <v>53</v>
      </c>
      <c r="J1548" s="6">
        <v>42625.419376238424</v>
      </c>
      <c r="K1548" s="6">
        <v>42625.419376238424</v>
      </c>
      <c r="L1548" s="40">
        <v>2017</v>
      </c>
      <c r="M1548" s="41"/>
      <c r="N1548" s="42" t="s">
        <v>5157</v>
      </c>
      <c r="O1548" s="1">
        <v>6</v>
      </c>
      <c r="P1548" s="1"/>
      <c r="Q1548" s="1"/>
      <c r="R1548" s="1"/>
      <c r="S1548" s="1"/>
      <c r="T1548" s="102">
        <v>6</v>
      </c>
      <c r="U1548" s="103"/>
      <c r="V1548" s="103"/>
      <c r="W1548" s="103"/>
      <c r="X1548" s="103"/>
      <c r="Y1548" s="6">
        <v>42625.419376238424</v>
      </c>
      <c r="Z1548" s="9" t="s">
        <v>5158</v>
      </c>
      <c r="AA1548" s="6"/>
    </row>
    <row r="1549" spans="1:27" s="9" customFormat="1" x14ac:dyDescent="0.3">
      <c r="A1549" s="8">
        <v>1548</v>
      </c>
      <c r="B1549" s="9">
        <v>201600269</v>
      </c>
      <c r="C1549" s="9" t="s">
        <v>5159</v>
      </c>
      <c r="D1549" s="9" t="s">
        <v>110</v>
      </c>
      <c r="E1549" s="9">
        <v>499</v>
      </c>
      <c r="F1549" s="9" t="s">
        <v>40</v>
      </c>
      <c r="G1549" s="6">
        <v>37298</v>
      </c>
      <c r="H1549" s="9" t="s">
        <v>3010</v>
      </c>
      <c r="I1549" s="9" t="s">
        <v>10</v>
      </c>
      <c r="J1549" s="6">
        <v>42419.717462152781</v>
      </c>
      <c r="K1549" s="6">
        <v>42419.717462152781</v>
      </c>
      <c r="L1549" s="40">
        <v>2116</v>
      </c>
      <c r="M1549" s="41" t="s">
        <v>5160</v>
      </c>
      <c r="N1549" s="42" t="s">
        <v>5039</v>
      </c>
      <c r="O1549" s="1">
        <v>22106</v>
      </c>
      <c r="P1549" s="1"/>
      <c r="Q1549" s="1"/>
      <c r="R1549" s="1"/>
      <c r="S1549" s="1"/>
      <c r="T1549" s="111">
        <v>221</v>
      </c>
      <c r="U1549" s="103"/>
      <c r="V1549" s="103"/>
      <c r="W1549" s="103"/>
      <c r="X1549" s="103"/>
      <c r="Y1549" s="6">
        <v>42419.709839814815</v>
      </c>
      <c r="Z1549" s="9" t="s">
        <v>5161</v>
      </c>
      <c r="AA1549" s="6"/>
    </row>
    <row r="1550" spans="1:27" s="9" customFormat="1" x14ac:dyDescent="0.3">
      <c r="A1550" s="8">
        <v>1549</v>
      </c>
      <c r="B1550" s="9">
        <v>201600270</v>
      </c>
      <c r="C1550" s="9" t="s">
        <v>5162</v>
      </c>
      <c r="D1550" s="9" t="s">
        <v>3701</v>
      </c>
      <c r="E1550" s="9">
        <v>598</v>
      </c>
      <c r="F1550" s="9" t="s">
        <v>8</v>
      </c>
      <c r="G1550" s="6">
        <v>42196</v>
      </c>
      <c r="H1550" s="9" t="s">
        <v>3005</v>
      </c>
      <c r="I1550" s="9" t="s">
        <v>4</v>
      </c>
      <c r="J1550" s="6">
        <v>42411.695175844907</v>
      </c>
      <c r="K1550" s="6">
        <v>42411.695175844907</v>
      </c>
      <c r="L1550" s="40">
        <v>2043</v>
      </c>
      <c r="M1550" s="41"/>
      <c r="N1550" s="42" t="s">
        <v>4704</v>
      </c>
      <c r="O1550" s="1">
        <v>21</v>
      </c>
      <c r="P1550" s="1">
        <v>1</v>
      </c>
      <c r="Q1550" s="1"/>
      <c r="R1550" s="1"/>
      <c r="S1550" s="1"/>
      <c r="T1550" s="102">
        <v>21</v>
      </c>
      <c r="U1550" s="103">
        <v>1</v>
      </c>
      <c r="V1550" s="103"/>
      <c r="W1550" s="103"/>
      <c r="X1550" s="103"/>
      <c r="Y1550" s="6">
        <v>42411.69072280093</v>
      </c>
      <c r="Z1550" s="9" t="s">
        <v>5163</v>
      </c>
      <c r="AA1550" s="6"/>
    </row>
    <row r="1551" spans="1:27" s="9" customFormat="1" x14ac:dyDescent="0.3">
      <c r="A1551" s="8">
        <v>1550</v>
      </c>
      <c r="B1551" s="9">
        <v>201600273</v>
      </c>
      <c r="C1551" s="9" t="s">
        <v>5164</v>
      </c>
      <c r="D1551" s="9" t="s">
        <v>419</v>
      </c>
      <c r="E1551" s="9">
        <v>598</v>
      </c>
      <c r="F1551" s="9" t="s">
        <v>8</v>
      </c>
      <c r="G1551" s="6">
        <v>42248</v>
      </c>
      <c r="H1551" s="9" t="s">
        <v>3008</v>
      </c>
      <c r="I1551" s="9" t="s">
        <v>16</v>
      </c>
      <c r="J1551" s="6">
        <v>42420.413693553244</v>
      </c>
      <c r="K1551" s="6">
        <v>42420.413693553244</v>
      </c>
      <c r="L1551" s="40" t="s">
        <v>4970</v>
      </c>
      <c r="M1551" s="41"/>
      <c r="N1551" s="42"/>
      <c r="O1551" s="1"/>
      <c r="P1551" s="1"/>
      <c r="Q1551" s="1"/>
      <c r="R1551" s="1"/>
      <c r="S1551" s="1"/>
      <c r="T1551" s="102"/>
      <c r="U1551" s="103"/>
      <c r="V1551" s="103"/>
      <c r="W1551" s="103"/>
      <c r="X1551" s="103"/>
      <c r="Y1551" s="6">
        <v>42420.410254629627</v>
      </c>
      <c r="Z1551" s="9" t="s">
        <v>5165</v>
      </c>
      <c r="AA1551" s="6"/>
    </row>
    <row r="1552" spans="1:27" s="9" customFormat="1" x14ac:dyDescent="0.3">
      <c r="A1552" s="8">
        <v>1551</v>
      </c>
      <c r="B1552" s="9">
        <v>201600277</v>
      </c>
      <c r="C1552" s="9" t="s">
        <v>5166</v>
      </c>
      <c r="D1552" s="9" t="s">
        <v>5167</v>
      </c>
      <c r="E1552" s="9">
        <v>499</v>
      </c>
      <c r="F1552" s="9" t="s">
        <v>40</v>
      </c>
      <c r="G1552" s="6">
        <v>42259</v>
      </c>
      <c r="H1552" s="9" t="s">
        <v>3008</v>
      </c>
      <c r="I1552" s="9" t="s">
        <v>16</v>
      </c>
      <c r="J1552" s="6">
        <v>42424.482582673612</v>
      </c>
      <c r="K1552" s="6">
        <v>42424.482582673612</v>
      </c>
      <c r="L1552" s="40" t="s">
        <v>4970</v>
      </c>
      <c r="M1552" s="41"/>
      <c r="N1552" s="42"/>
      <c r="O1552" s="1"/>
      <c r="P1552" s="1"/>
      <c r="Q1552" s="1"/>
      <c r="R1552" s="1"/>
      <c r="S1552" s="1"/>
      <c r="T1552" s="102"/>
      <c r="U1552" s="103"/>
      <c r="V1552" s="103"/>
      <c r="W1552" s="103"/>
      <c r="X1552" s="103"/>
      <c r="Y1552" s="6">
        <v>42424.677446331021</v>
      </c>
      <c r="Z1552" s="9" t="s">
        <v>5168</v>
      </c>
      <c r="AA1552" s="6"/>
    </row>
    <row r="1553" spans="1:27" s="9" customFormat="1" x14ac:dyDescent="0.3">
      <c r="A1553" s="8">
        <v>1552</v>
      </c>
      <c r="B1553" s="9">
        <v>201600278</v>
      </c>
      <c r="C1553" s="9" t="s">
        <v>5169</v>
      </c>
      <c r="D1553" s="9" t="s">
        <v>2278</v>
      </c>
      <c r="E1553" s="9">
        <v>598</v>
      </c>
      <c r="F1553" s="9" t="s">
        <v>8</v>
      </c>
      <c r="G1553" s="6">
        <v>37299</v>
      </c>
      <c r="H1553" s="9" t="s">
        <v>3010</v>
      </c>
      <c r="I1553" s="9" t="s">
        <v>10</v>
      </c>
      <c r="J1553" s="6">
        <v>42417.514414699071</v>
      </c>
      <c r="K1553" s="6">
        <v>42417.514414699071</v>
      </c>
      <c r="L1553" s="40">
        <v>2224</v>
      </c>
      <c r="M1553" s="41"/>
      <c r="N1553" s="42" t="s">
        <v>5170</v>
      </c>
      <c r="O1553" s="1">
        <v>22212</v>
      </c>
      <c r="P1553" s="1"/>
      <c r="Q1553" s="1"/>
      <c r="R1553" s="1"/>
      <c r="S1553" s="1"/>
      <c r="T1553" s="111">
        <v>222</v>
      </c>
      <c r="U1553" s="103"/>
      <c r="V1553" s="103"/>
      <c r="W1553" s="103"/>
      <c r="X1553" s="103"/>
      <c r="Y1553" s="6">
        <v>42417.506288854165</v>
      </c>
      <c r="Z1553" s="9" t="s">
        <v>5171</v>
      </c>
      <c r="AA1553" s="6"/>
    </row>
    <row r="1554" spans="1:27" s="9" customFormat="1" x14ac:dyDescent="0.3">
      <c r="A1554" s="8">
        <v>1553</v>
      </c>
      <c r="B1554" s="9">
        <v>201600279</v>
      </c>
      <c r="C1554" s="9" t="s">
        <v>5172</v>
      </c>
      <c r="D1554" s="9" t="s">
        <v>686</v>
      </c>
      <c r="E1554" s="9">
        <v>128</v>
      </c>
      <c r="F1554" s="9" t="s">
        <v>242</v>
      </c>
      <c r="G1554" s="6">
        <v>42229</v>
      </c>
      <c r="H1554" s="9" t="s">
        <v>3016</v>
      </c>
      <c r="I1554" s="9" t="s">
        <v>53</v>
      </c>
      <c r="J1554" s="6">
        <v>42413.055493553242</v>
      </c>
      <c r="K1554" s="6">
        <v>42413.055493553242</v>
      </c>
      <c r="L1554" s="40">
        <v>2231</v>
      </c>
      <c r="M1554" s="41"/>
      <c r="N1554" s="42" t="s">
        <v>5173</v>
      </c>
      <c r="O1554" s="1">
        <v>21</v>
      </c>
      <c r="P1554" s="1">
        <v>8</v>
      </c>
      <c r="Q1554" s="1">
        <v>19</v>
      </c>
      <c r="R1554" s="1"/>
      <c r="S1554" s="1"/>
      <c r="T1554" s="102">
        <v>21</v>
      </c>
      <c r="U1554" s="103">
        <v>8</v>
      </c>
      <c r="V1554" s="112">
        <v>1901</v>
      </c>
      <c r="W1554" s="103"/>
      <c r="X1554" s="103"/>
      <c r="Y1554" s="6">
        <v>42413.036895451391</v>
      </c>
      <c r="Z1554" s="9" t="s">
        <v>5174</v>
      </c>
      <c r="AA1554" s="6"/>
    </row>
    <row r="1555" spans="1:27" s="9" customFormat="1" x14ac:dyDescent="0.3">
      <c r="A1555" s="8">
        <v>1554</v>
      </c>
      <c r="B1555" s="9">
        <v>201600281</v>
      </c>
      <c r="C1555" s="9" t="s">
        <v>5175</v>
      </c>
      <c r="D1555" s="9" t="s">
        <v>5176</v>
      </c>
      <c r="E1555" s="9">
        <v>123</v>
      </c>
      <c r="F1555" s="9" t="s">
        <v>28</v>
      </c>
      <c r="G1555" s="6">
        <v>42331</v>
      </c>
      <c r="H1555" s="9" t="s">
        <v>3008</v>
      </c>
      <c r="I1555" s="9" t="s">
        <v>16</v>
      </c>
      <c r="J1555" s="6">
        <v>42527.516717210645</v>
      </c>
      <c r="K1555" s="6">
        <v>42527.516717210645</v>
      </c>
      <c r="L1555" s="40" t="s">
        <v>4970</v>
      </c>
      <c r="M1555" s="41"/>
      <c r="N1555" s="42"/>
      <c r="O1555" s="1"/>
      <c r="P1555" s="1"/>
      <c r="Q1555" s="1"/>
      <c r="R1555" s="1"/>
      <c r="S1555" s="1"/>
      <c r="T1555" s="102"/>
      <c r="U1555" s="103"/>
      <c r="V1555" s="103"/>
      <c r="W1555" s="103"/>
      <c r="X1555" s="103"/>
      <c r="Y1555" s="6">
        <v>42527.504602696761</v>
      </c>
      <c r="Z1555" s="9" t="s">
        <v>5177</v>
      </c>
      <c r="AA1555" s="6"/>
    </row>
    <row r="1556" spans="1:27" s="9" customFormat="1" x14ac:dyDescent="0.3">
      <c r="A1556" s="8">
        <v>1555</v>
      </c>
      <c r="B1556" s="9">
        <v>201600282</v>
      </c>
      <c r="C1556" s="9" t="s">
        <v>5178</v>
      </c>
      <c r="D1556" s="9" t="s">
        <v>3154</v>
      </c>
      <c r="E1556" s="9" t="s">
        <v>51</v>
      </c>
      <c r="F1556" s="9" t="s">
        <v>51</v>
      </c>
      <c r="G1556" s="6">
        <v>37850</v>
      </c>
      <c r="H1556" s="9" t="s">
        <v>3010</v>
      </c>
      <c r="I1556" s="9" t="s">
        <v>10</v>
      </c>
      <c r="J1556" s="6">
        <v>42413.602327199071</v>
      </c>
      <c r="K1556" s="6">
        <v>42413.602327199071</v>
      </c>
      <c r="L1556" s="40">
        <v>2244</v>
      </c>
      <c r="M1556" s="41" t="s">
        <v>5179</v>
      </c>
      <c r="N1556" s="42" t="s">
        <v>5180</v>
      </c>
      <c r="O1556" s="1">
        <v>35</v>
      </c>
      <c r="P1556" s="1">
        <v>21</v>
      </c>
      <c r="Q1556" s="1">
        <v>10</v>
      </c>
      <c r="R1556" s="1"/>
      <c r="S1556" s="1"/>
      <c r="T1556" s="102">
        <v>35</v>
      </c>
      <c r="U1556" s="103">
        <v>21</v>
      </c>
      <c r="V1556" s="103">
        <v>10</v>
      </c>
      <c r="W1556" s="103"/>
      <c r="X1556" s="103"/>
      <c r="Y1556" s="6">
        <v>42413.889423414352</v>
      </c>
      <c r="Z1556" s="9" t="s">
        <v>5181</v>
      </c>
      <c r="AA1556" s="6"/>
    </row>
    <row r="1557" spans="1:27" s="9" customFormat="1" x14ac:dyDescent="0.3">
      <c r="A1557" s="8">
        <v>1556</v>
      </c>
      <c r="B1557" s="9">
        <v>201600284</v>
      </c>
      <c r="C1557" s="9" t="s">
        <v>5182</v>
      </c>
      <c r="D1557" s="9" t="s">
        <v>5183</v>
      </c>
      <c r="E1557" s="9">
        <v>598</v>
      </c>
      <c r="F1557" s="9" t="s">
        <v>8</v>
      </c>
      <c r="G1557" s="6">
        <v>42048</v>
      </c>
      <c r="H1557" s="9" t="s">
        <v>3016</v>
      </c>
      <c r="I1557" s="9" t="s">
        <v>53</v>
      </c>
      <c r="J1557" s="6">
        <v>42413.660248993052</v>
      </c>
      <c r="K1557" s="6">
        <v>42413.660248993052</v>
      </c>
      <c r="L1557" s="40">
        <v>2178</v>
      </c>
      <c r="M1557" s="41"/>
      <c r="N1557" s="42" t="s">
        <v>5184</v>
      </c>
      <c r="O1557" s="1">
        <v>61</v>
      </c>
      <c r="P1557" s="1"/>
      <c r="Q1557" s="1"/>
      <c r="R1557" s="1"/>
      <c r="S1557" s="1"/>
      <c r="T1557" s="102">
        <v>61</v>
      </c>
      <c r="U1557" s="103"/>
      <c r="V1557" s="103"/>
      <c r="W1557" s="103"/>
      <c r="X1557" s="103"/>
      <c r="Y1557" s="6">
        <v>42413.638397418981</v>
      </c>
      <c r="Z1557" s="9" t="s">
        <v>5185</v>
      </c>
      <c r="AA1557" s="6"/>
    </row>
    <row r="1558" spans="1:27" s="9" customFormat="1" x14ac:dyDescent="0.3">
      <c r="A1558" s="8">
        <v>1557</v>
      </c>
      <c r="B1558" s="9">
        <v>201600286</v>
      </c>
      <c r="C1558" s="9" t="s">
        <v>5186</v>
      </c>
      <c r="D1558" s="9" t="s">
        <v>146</v>
      </c>
      <c r="E1558" s="9">
        <v>508</v>
      </c>
      <c r="F1558" s="9" t="s">
        <v>166</v>
      </c>
      <c r="G1558" s="6">
        <v>42289</v>
      </c>
      <c r="H1558" s="9" t="s">
        <v>3010</v>
      </c>
      <c r="I1558" s="9" t="s">
        <v>10</v>
      </c>
      <c r="J1558" s="6">
        <v>42511.458979513889</v>
      </c>
      <c r="K1558" s="6">
        <v>42511.458979513889</v>
      </c>
      <c r="L1558" s="40" t="s">
        <v>4970</v>
      </c>
      <c r="M1558" s="41"/>
      <c r="N1558" s="42"/>
      <c r="O1558" s="1"/>
      <c r="P1558" s="1"/>
      <c r="Q1558" s="1"/>
      <c r="R1558" s="1"/>
      <c r="S1558" s="1"/>
      <c r="T1558" s="102"/>
      <c r="U1558" s="103"/>
      <c r="V1558" s="103"/>
      <c r="W1558" s="103"/>
      <c r="X1558" s="103"/>
      <c r="Y1558" s="6">
        <v>42511.444954826387</v>
      </c>
      <c r="Z1558" s="9" t="s">
        <v>5187</v>
      </c>
      <c r="AA1558" s="6"/>
    </row>
    <row r="1559" spans="1:27" s="9" customFormat="1" x14ac:dyDescent="0.3">
      <c r="A1559" s="8">
        <v>1558</v>
      </c>
      <c r="B1559" s="9">
        <v>201600287</v>
      </c>
      <c r="C1559" s="9" t="s">
        <v>5188</v>
      </c>
      <c r="D1559" s="9" t="s">
        <v>5189</v>
      </c>
      <c r="E1559" s="9">
        <v>130</v>
      </c>
      <c r="F1559" s="9" t="s">
        <v>36</v>
      </c>
      <c r="G1559" s="6">
        <v>42339</v>
      </c>
      <c r="H1559" s="9" t="s">
        <v>3016</v>
      </c>
      <c r="I1559" s="9" t="s">
        <v>53</v>
      </c>
      <c r="J1559" s="6">
        <v>42416.466894710647</v>
      </c>
      <c r="K1559" s="6">
        <v>42416.466894710647</v>
      </c>
      <c r="L1559" s="40">
        <v>2022</v>
      </c>
      <c r="M1559" s="41"/>
      <c r="N1559" s="42" t="s">
        <v>5190</v>
      </c>
      <c r="O1559" s="1">
        <v>6</v>
      </c>
      <c r="P1559" s="1">
        <v>5</v>
      </c>
      <c r="Q1559" s="1">
        <v>28</v>
      </c>
      <c r="R1559" s="1">
        <v>21</v>
      </c>
      <c r="S1559" s="1"/>
      <c r="T1559" s="102">
        <v>6</v>
      </c>
      <c r="U1559" s="103">
        <v>5</v>
      </c>
      <c r="V1559" s="103">
        <v>28</v>
      </c>
      <c r="W1559" s="103">
        <v>21</v>
      </c>
      <c r="X1559" s="103"/>
      <c r="Y1559" s="6">
        <v>42416.524380902774</v>
      </c>
      <c r="Z1559" s="9" t="s">
        <v>5191</v>
      </c>
      <c r="AA1559" s="6"/>
    </row>
    <row r="1560" spans="1:27" s="9" customFormat="1" x14ac:dyDescent="0.3">
      <c r="A1560" s="8">
        <v>1559</v>
      </c>
      <c r="B1560" s="9">
        <v>201600290</v>
      </c>
      <c r="C1560" s="9" t="s">
        <v>5192</v>
      </c>
      <c r="D1560" s="9" t="s">
        <v>1378</v>
      </c>
      <c r="E1560" s="9">
        <v>598</v>
      </c>
      <c r="F1560" s="9" t="s">
        <v>8</v>
      </c>
      <c r="G1560" s="6">
        <v>42291</v>
      </c>
      <c r="H1560" s="9" t="s">
        <v>3010</v>
      </c>
      <c r="I1560" s="9" t="s">
        <v>10</v>
      </c>
      <c r="J1560" s="6">
        <v>42524.52606103009</v>
      </c>
      <c r="K1560" s="6">
        <v>42524.52606103009</v>
      </c>
      <c r="L1560" s="40" t="s">
        <v>4970</v>
      </c>
      <c r="M1560" s="41"/>
      <c r="N1560" s="42"/>
      <c r="O1560" s="1"/>
      <c r="P1560" s="1"/>
      <c r="Q1560" s="1"/>
      <c r="R1560" s="1"/>
      <c r="S1560" s="1"/>
      <c r="T1560" s="102"/>
      <c r="U1560" s="103"/>
      <c r="V1560" s="103"/>
      <c r="W1560" s="103"/>
      <c r="X1560" s="103"/>
      <c r="Y1560" s="6">
        <v>42524.52606103009</v>
      </c>
      <c r="Z1560" s="9" t="s">
        <v>5193</v>
      </c>
      <c r="AA1560" s="6"/>
    </row>
    <row r="1561" spans="1:27" s="9" customFormat="1" x14ac:dyDescent="0.3">
      <c r="A1561" s="8">
        <v>1560</v>
      </c>
      <c r="B1561" s="9">
        <v>201600292</v>
      </c>
      <c r="C1561" s="9" t="s">
        <v>4363</v>
      </c>
      <c r="D1561" s="9" t="s">
        <v>1350</v>
      </c>
      <c r="E1561" s="9">
        <v>598</v>
      </c>
      <c r="F1561" s="9" t="s">
        <v>8</v>
      </c>
      <c r="G1561" s="6">
        <v>42291</v>
      </c>
      <c r="H1561" s="9" t="s">
        <v>3010</v>
      </c>
      <c r="I1561" s="9" t="s">
        <v>10</v>
      </c>
      <c r="J1561" s="6">
        <v>42529.559435648145</v>
      </c>
      <c r="K1561" s="6">
        <v>42529.559435648145</v>
      </c>
      <c r="L1561" s="40" t="s">
        <v>4970</v>
      </c>
      <c r="M1561" s="41"/>
      <c r="N1561" s="42"/>
      <c r="O1561" s="1"/>
      <c r="P1561" s="1"/>
      <c r="Q1561" s="1"/>
      <c r="R1561" s="1"/>
      <c r="S1561" s="1"/>
      <c r="T1561" s="102"/>
      <c r="U1561" s="103"/>
      <c r="V1561" s="103"/>
      <c r="W1561" s="103"/>
      <c r="X1561" s="103"/>
      <c r="Y1561" s="6">
        <v>42529.488288159722</v>
      </c>
      <c r="Z1561" s="9" t="s">
        <v>5194</v>
      </c>
      <c r="AA1561" s="6"/>
    </row>
    <row r="1562" spans="1:27" s="9" customFormat="1" x14ac:dyDescent="0.3">
      <c r="A1562" s="8">
        <v>1561</v>
      </c>
      <c r="B1562" s="9">
        <v>201600297</v>
      </c>
      <c r="C1562" s="9" t="s">
        <v>762</v>
      </c>
      <c r="D1562" s="9" t="s">
        <v>146</v>
      </c>
      <c r="E1562" s="9">
        <v>499</v>
      </c>
      <c r="F1562" s="9" t="s">
        <v>40</v>
      </c>
      <c r="G1562" s="6">
        <v>42337</v>
      </c>
      <c r="H1562" s="9" t="s">
        <v>3005</v>
      </c>
      <c r="I1562" s="9" t="s">
        <v>4</v>
      </c>
      <c r="J1562" s="6">
        <v>42415.539238460646</v>
      </c>
      <c r="K1562" s="6">
        <v>42415.539238460646</v>
      </c>
      <c r="L1562" s="40">
        <v>2049</v>
      </c>
      <c r="M1562" s="41"/>
      <c r="N1562" s="42" t="s">
        <v>5195</v>
      </c>
      <c r="O1562" s="1">
        <v>21</v>
      </c>
      <c r="P1562" s="1">
        <v>28</v>
      </c>
      <c r="Q1562" s="1">
        <v>2</v>
      </c>
      <c r="R1562" s="1"/>
      <c r="S1562" s="1"/>
      <c r="T1562" s="102">
        <v>21</v>
      </c>
      <c r="U1562" s="103">
        <v>28</v>
      </c>
      <c r="V1562" s="103">
        <v>2</v>
      </c>
      <c r="W1562" s="103"/>
      <c r="X1562" s="103"/>
      <c r="Y1562" s="6">
        <v>42415.461892013889</v>
      </c>
      <c r="Z1562" s="9" t="s">
        <v>5196</v>
      </c>
      <c r="AA1562" s="6"/>
    </row>
    <row r="1563" spans="1:27" s="9" customFormat="1" x14ac:dyDescent="0.3">
      <c r="A1563" s="8">
        <v>1562</v>
      </c>
      <c r="B1563" s="9">
        <v>201600299</v>
      </c>
      <c r="C1563" s="9" t="s">
        <v>5197</v>
      </c>
      <c r="D1563" s="9" t="s">
        <v>5198</v>
      </c>
      <c r="E1563" s="9">
        <v>14</v>
      </c>
      <c r="F1563" s="9" t="s">
        <v>271</v>
      </c>
      <c r="G1563" s="6">
        <v>40954</v>
      </c>
      <c r="H1563" s="9" t="s">
        <v>3008</v>
      </c>
      <c r="I1563" s="9" t="s">
        <v>16</v>
      </c>
      <c r="J1563" s="6">
        <v>42415.620302280091</v>
      </c>
      <c r="K1563" s="6">
        <v>42415.620302280091</v>
      </c>
      <c r="L1563" s="40">
        <v>2254</v>
      </c>
      <c r="M1563" s="41"/>
      <c r="N1563" s="42" t="s">
        <v>5199</v>
      </c>
      <c r="O1563" s="1">
        <v>8</v>
      </c>
      <c r="P1563" s="1">
        <v>2503</v>
      </c>
      <c r="Q1563" s="1"/>
      <c r="R1563" s="1"/>
      <c r="S1563" s="1"/>
      <c r="T1563" s="102">
        <v>8</v>
      </c>
      <c r="U1563" s="112">
        <v>25</v>
      </c>
      <c r="V1563" s="103"/>
      <c r="W1563" s="103"/>
      <c r="X1563" s="103"/>
      <c r="Y1563" s="6">
        <v>42415.60291253472</v>
      </c>
      <c r="Z1563" s="9" t="s">
        <v>5200</v>
      </c>
      <c r="AA1563" s="6"/>
    </row>
    <row r="1564" spans="1:27" s="9" customFormat="1" x14ac:dyDescent="0.3">
      <c r="A1564" s="8">
        <v>1563</v>
      </c>
      <c r="B1564" s="9">
        <v>201600300</v>
      </c>
      <c r="C1564" s="9" t="s">
        <v>5201</v>
      </c>
      <c r="D1564" s="9" t="s">
        <v>5202</v>
      </c>
      <c r="E1564" s="9">
        <v>499</v>
      </c>
      <c r="F1564" s="9" t="s">
        <v>40</v>
      </c>
      <c r="G1564" s="6">
        <v>40292</v>
      </c>
      <c r="H1564" s="9" t="s">
        <v>3005</v>
      </c>
      <c r="I1564" s="9" t="s">
        <v>4</v>
      </c>
      <c r="J1564" s="6">
        <v>42415.747452280091</v>
      </c>
      <c r="K1564" s="6">
        <v>42415.747452280091</v>
      </c>
      <c r="L1564" s="40">
        <v>2082</v>
      </c>
      <c r="M1564" s="41"/>
      <c r="N1564" s="42" t="s">
        <v>5203</v>
      </c>
      <c r="O1564" s="1">
        <v>1</v>
      </c>
      <c r="P1564" s="1">
        <v>28</v>
      </c>
      <c r="Q1564" s="1">
        <v>21</v>
      </c>
      <c r="R1564" s="1"/>
      <c r="S1564" s="1"/>
      <c r="T1564" s="102">
        <v>1</v>
      </c>
      <c r="U1564" s="103">
        <v>28</v>
      </c>
      <c r="V1564" s="103">
        <v>21</v>
      </c>
      <c r="W1564" s="103"/>
      <c r="X1564" s="103"/>
      <c r="Y1564" s="6">
        <v>42415.735957407407</v>
      </c>
      <c r="Z1564" s="9" t="s">
        <v>5204</v>
      </c>
      <c r="AA1564" s="6"/>
    </row>
    <row r="1565" spans="1:27" s="9" customFormat="1" x14ac:dyDescent="0.3">
      <c r="A1565" s="8">
        <v>1564</v>
      </c>
      <c r="B1565" s="9">
        <v>201600304</v>
      </c>
      <c r="C1565" s="9" t="s">
        <v>3653</v>
      </c>
      <c r="D1565" s="9" t="s">
        <v>5205</v>
      </c>
      <c r="E1565" s="9">
        <v>61</v>
      </c>
      <c r="F1565" s="9" t="s">
        <v>3655</v>
      </c>
      <c r="G1565" s="6">
        <v>42355</v>
      </c>
      <c r="H1565" s="9" t="s">
        <v>3008</v>
      </c>
      <c r="I1565" s="9" t="s">
        <v>16</v>
      </c>
      <c r="J1565" s="6">
        <v>42514.433669710648</v>
      </c>
      <c r="K1565" s="6">
        <v>42514.433669710648</v>
      </c>
      <c r="L1565" s="40" t="s">
        <v>4970</v>
      </c>
      <c r="M1565" s="41"/>
      <c r="N1565" s="42"/>
      <c r="O1565" s="1"/>
      <c r="P1565" s="1"/>
      <c r="Q1565" s="1"/>
      <c r="R1565" s="1"/>
      <c r="S1565" s="1"/>
      <c r="T1565" s="102"/>
      <c r="U1565" s="103"/>
      <c r="V1565" s="103"/>
      <c r="W1565" s="103"/>
      <c r="X1565" s="103"/>
      <c r="Y1565" s="6">
        <v>42514.425932488426</v>
      </c>
      <c r="Z1565" s="9" t="s">
        <v>5206</v>
      </c>
      <c r="AA1565" s="6"/>
    </row>
    <row r="1566" spans="1:27" s="9" customFormat="1" x14ac:dyDescent="0.3">
      <c r="A1566" s="8">
        <v>1565</v>
      </c>
      <c r="B1566" s="9">
        <v>201600306</v>
      </c>
      <c r="C1566" s="9" t="s">
        <v>5207</v>
      </c>
      <c r="D1566" s="9" t="s">
        <v>5208</v>
      </c>
      <c r="E1566" s="9">
        <v>499</v>
      </c>
      <c r="F1566" s="9" t="s">
        <v>40</v>
      </c>
      <c r="G1566" s="6">
        <v>36207</v>
      </c>
      <c r="H1566" s="9" t="s">
        <v>3008</v>
      </c>
      <c r="I1566" s="9" t="s">
        <v>16</v>
      </c>
      <c r="J1566" s="6">
        <v>42420.466535648149</v>
      </c>
      <c r="K1566" s="6">
        <v>42420.466535648149</v>
      </c>
      <c r="L1566" s="40">
        <v>2170</v>
      </c>
      <c r="M1566" s="41"/>
      <c r="N1566" s="42" t="s">
        <v>5209</v>
      </c>
      <c r="O1566" s="1">
        <v>26</v>
      </c>
      <c r="P1566" s="1">
        <v>61</v>
      </c>
      <c r="Q1566" s="1"/>
      <c r="R1566" s="1"/>
      <c r="S1566" s="1"/>
      <c r="T1566" s="102">
        <v>26</v>
      </c>
      <c r="U1566" s="103">
        <v>61</v>
      </c>
      <c r="V1566" s="103"/>
      <c r="W1566" s="103"/>
      <c r="X1566" s="103"/>
      <c r="Y1566" s="6">
        <v>42420.468107210647</v>
      </c>
      <c r="Z1566" s="9" t="s">
        <v>5210</v>
      </c>
      <c r="AA1566" s="6"/>
    </row>
    <row r="1567" spans="1:27" s="9" customFormat="1" x14ac:dyDescent="0.3">
      <c r="A1567" s="8">
        <v>1566</v>
      </c>
      <c r="B1567" s="9">
        <v>201600308</v>
      </c>
      <c r="C1567" s="9" t="s">
        <v>5211</v>
      </c>
      <c r="D1567" s="9" t="s">
        <v>3004</v>
      </c>
      <c r="E1567" s="9">
        <v>201</v>
      </c>
      <c r="F1567" s="9" t="s">
        <v>20</v>
      </c>
      <c r="G1567" s="6">
        <v>40590</v>
      </c>
      <c r="H1567" s="9" t="s">
        <v>3010</v>
      </c>
      <c r="I1567" s="9" t="s">
        <v>10</v>
      </c>
      <c r="J1567" s="6">
        <v>42443.417736886571</v>
      </c>
      <c r="K1567" s="6">
        <v>42443.417736886571</v>
      </c>
      <c r="L1567" s="40" t="s">
        <v>1122</v>
      </c>
      <c r="M1567" s="41"/>
      <c r="N1567" s="42"/>
      <c r="O1567" s="1"/>
      <c r="P1567" s="1"/>
      <c r="Q1567" s="1"/>
      <c r="R1567" s="1"/>
      <c r="S1567" s="1"/>
      <c r="T1567" s="102"/>
      <c r="U1567" s="103"/>
      <c r="V1567" s="103"/>
      <c r="W1567" s="103"/>
      <c r="X1567" s="103"/>
      <c r="Y1567" s="6">
        <v>42443.417736886571</v>
      </c>
      <c r="Z1567" s="9" t="s">
        <v>5212</v>
      </c>
      <c r="AA1567" s="6"/>
    </row>
    <row r="1568" spans="1:27" s="9" customFormat="1" x14ac:dyDescent="0.3">
      <c r="A1568" s="8">
        <v>1567</v>
      </c>
      <c r="B1568" s="9">
        <v>201600315</v>
      </c>
      <c r="C1568" s="9" t="s">
        <v>5213</v>
      </c>
      <c r="D1568" s="9" t="s">
        <v>412</v>
      </c>
      <c r="E1568" s="9">
        <v>119</v>
      </c>
      <c r="F1568" s="9" t="s">
        <v>2</v>
      </c>
      <c r="G1568" s="6">
        <v>42309</v>
      </c>
      <c r="H1568" s="9" t="s">
        <v>3008</v>
      </c>
      <c r="I1568" s="9" t="s">
        <v>16</v>
      </c>
      <c r="J1568" s="6">
        <v>42441.434808912039</v>
      </c>
      <c r="K1568" s="6">
        <v>42441.434808912039</v>
      </c>
      <c r="L1568" s="40" t="s">
        <v>1122</v>
      </c>
      <c r="M1568" s="41"/>
      <c r="N1568" s="42"/>
      <c r="O1568" s="1"/>
      <c r="P1568" s="1"/>
      <c r="Q1568" s="1"/>
      <c r="R1568" s="1"/>
      <c r="S1568" s="1"/>
      <c r="T1568" s="102"/>
      <c r="U1568" s="103"/>
      <c r="V1568" s="103"/>
      <c r="W1568" s="103"/>
      <c r="X1568" s="103"/>
      <c r="Y1568" s="6">
        <v>42441.434808912039</v>
      </c>
      <c r="Z1568" s="9" t="e">
        <f>- 구토/설사 없음.  - 식욕 좋음.  - 컨디션 좋음.  - 중성화 진행.  - 익일 후처치   - 일주일 뒤 실밥제거.</f>
        <v>#NAME?</v>
      </c>
      <c r="AA1568" s="6"/>
    </row>
    <row r="1569" spans="1:27" s="9" customFormat="1" x14ac:dyDescent="0.3">
      <c r="A1569" s="8">
        <v>1568</v>
      </c>
      <c r="B1569" s="9">
        <v>201600317</v>
      </c>
      <c r="C1569" s="9" t="s">
        <v>3737</v>
      </c>
      <c r="D1569" s="9" t="s">
        <v>4145</v>
      </c>
      <c r="E1569" s="9" t="s">
        <v>51</v>
      </c>
      <c r="F1569" s="9" t="s">
        <v>51</v>
      </c>
      <c r="G1569" s="6">
        <v>41566</v>
      </c>
      <c r="H1569" s="9" t="s">
        <v>3010</v>
      </c>
      <c r="I1569" s="9" t="s">
        <v>10</v>
      </c>
      <c r="J1569" s="6">
        <v>42422.556794479169</v>
      </c>
      <c r="K1569" s="6">
        <v>42422.556794479169</v>
      </c>
      <c r="L1569" s="40">
        <v>2101</v>
      </c>
      <c r="M1569" s="41"/>
      <c r="N1569" s="42"/>
      <c r="O1569" s="1"/>
      <c r="P1569" s="1"/>
      <c r="Q1569" s="1"/>
      <c r="R1569" s="1"/>
      <c r="S1569" s="1"/>
      <c r="T1569" s="102"/>
      <c r="U1569" s="103"/>
      <c r="V1569" s="103"/>
      <c r="W1569" s="103"/>
      <c r="X1569" s="103"/>
      <c r="Y1569" s="6">
        <v>42422.537454895835</v>
      </c>
      <c r="Z1569" s="9" t="s">
        <v>5214</v>
      </c>
      <c r="AA1569" s="6"/>
    </row>
    <row r="1570" spans="1:27" s="9" customFormat="1" x14ac:dyDescent="0.3">
      <c r="A1570" s="8">
        <v>1569</v>
      </c>
      <c r="B1570" s="9">
        <v>201600318</v>
      </c>
      <c r="C1570" s="9" t="s">
        <v>5215</v>
      </c>
      <c r="D1570" s="9" t="s">
        <v>5216</v>
      </c>
      <c r="E1570" s="9">
        <v>125</v>
      </c>
      <c r="F1570" s="9" t="s">
        <v>618</v>
      </c>
      <c r="G1570" s="6">
        <v>40405</v>
      </c>
      <c r="H1570" s="9" t="s">
        <v>3010</v>
      </c>
      <c r="I1570" s="9" t="s">
        <v>10</v>
      </c>
      <c r="J1570" s="6">
        <v>42619.869348576387</v>
      </c>
      <c r="K1570" s="6">
        <v>42619.869348576387</v>
      </c>
      <c r="L1570" s="40">
        <v>2101</v>
      </c>
      <c r="M1570" s="41"/>
      <c r="N1570" s="42" t="s">
        <v>5217</v>
      </c>
      <c r="O1570" s="1">
        <v>43</v>
      </c>
      <c r="P1570" s="1">
        <v>42</v>
      </c>
      <c r="Q1570" s="1"/>
      <c r="R1570" s="1"/>
      <c r="S1570" s="1"/>
      <c r="T1570" s="111">
        <v>29</v>
      </c>
      <c r="U1570" s="103">
        <v>42</v>
      </c>
      <c r="V1570" s="103"/>
      <c r="W1570" s="103"/>
      <c r="X1570" s="103"/>
      <c r="Y1570" s="6">
        <v>42619.83206990741</v>
      </c>
      <c r="Z1570" s="9" t="s">
        <v>5218</v>
      </c>
      <c r="AA1570" s="6"/>
    </row>
    <row r="1571" spans="1:27" s="9" customFormat="1" x14ac:dyDescent="0.3">
      <c r="A1571" s="8">
        <v>1570</v>
      </c>
      <c r="B1571" s="9">
        <v>201600323</v>
      </c>
      <c r="C1571" s="9" t="s">
        <v>5219</v>
      </c>
      <c r="D1571" s="9" t="s">
        <v>1073</v>
      </c>
      <c r="E1571" s="9">
        <v>499</v>
      </c>
      <c r="F1571" s="9" t="s">
        <v>40</v>
      </c>
      <c r="G1571" s="6">
        <v>42357</v>
      </c>
      <c r="H1571" s="9" t="s">
        <v>3010</v>
      </c>
      <c r="I1571" s="9" t="s">
        <v>10</v>
      </c>
      <c r="J1571" s="6">
        <v>42608.512909722223</v>
      </c>
      <c r="K1571" s="6">
        <v>42608.512909722223</v>
      </c>
      <c r="L1571" s="40" t="s">
        <v>1122</v>
      </c>
      <c r="M1571" s="41"/>
      <c r="N1571" s="42"/>
      <c r="O1571" s="1"/>
      <c r="P1571" s="1"/>
      <c r="Q1571" s="1"/>
      <c r="R1571" s="1"/>
      <c r="S1571" s="1"/>
      <c r="T1571" s="102"/>
      <c r="U1571" s="103"/>
      <c r="V1571" s="103"/>
      <c r="W1571" s="103"/>
      <c r="X1571" s="103"/>
      <c r="Y1571" s="6">
        <v>42608.752614432873</v>
      </c>
      <c r="Z1571" s="9" t="s">
        <v>5220</v>
      </c>
      <c r="AA1571" s="6"/>
    </row>
    <row r="1572" spans="1:27" s="9" customFormat="1" x14ac:dyDescent="0.3">
      <c r="A1572" s="8">
        <v>1571</v>
      </c>
      <c r="B1572" s="9">
        <v>201600324</v>
      </c>
      <c r="C1572" s="9" t="s">
        <v>1298</v>
      </c>
      <c r="D1572" s="9" t="s">
        <v>2688</v>
      </c>
      <c r="E1572" s="9">
        <v>598</v>
      </c>
      <c r="F1572" s="9" t="s">
        <v>8</v>
      </c>
      <c r="G1572" s="6">
        <v>42221</v>
      </c>
      <c r="H1572" s="9" t="s">
        <v>3010</v>
      </c>
      <c r="I1572" s="9" t="s">
        <v>10</v>
      </c>
      <c r="J1572" s="6">
        <v>42419.445897372687</v>
      </c>
      <c r="K1572" s="6">
        <v>42419.445897372687</v>
      </c>
      <c r="L1572" s="40" t="s">
        <v>5221</v>
      </c>
      <c r="M1572" s="41"/>
      <c r="N1572" s="42"/>
      <c r="O1572" s="1"/>
      <c r="P1572" s="1"/>
      <c r="Q1572" s="1"/>
      <c r="R1572" s="1"/>
      <c r="S1572" s="1"/>
      <c r="T1572" s="102"/>
      <c r="U1572" s="103"/>
      <c r="V1572" s="103"/>
      <c r="W1572" s="103"/>
      <c r="X1572" s="103"/>
      <c r="Y1572" s="6">
        <v>42419.437448726851</v>
      </c>
      <c r="Z1572" s="9" t="s">
        <v>5222</v>
      </c>
      <c r="AA1572" s="6"/>
    </row>
    <row r="1573" spans="1:27" s="9" customFormat="1" x14ac:dyDescent="0.3">
      <c r="A1573" s="8">
        <v>1572</v>
      </c>
      <c r="B1573" s="9">
        <v>201600326</v>
      </c>
      <c r="C1573" s="9" t="s">
        <v>5223</v>
      </c>
      <c r="D1573" s="9" t="s">
        <v>5224</v>
      </c>
      <c r="E1573" s="9">
        <v>598</v>
      </c>
      <c r="F1573" s="9" t="s">
        <v>8</v>
      </c>
      <c r="G1573" s="6">
        <v>42119</v>
      </c>
      <c r="H1573" s="9" t="s">
        <v>3010</v>
      </c>
      <c r="I1573" s="9" t="s">
        <v>10</v>
      </c>
      <c r="J1573" s="6">
        <v>42441.471037268515</v>
      </c>
      <c r="K1573" s="6">
        <v>42441.471037268515</v>
      </c>
      <c r="L1573" s="40" t="s">
        <v>1122</v>
      </c>
      <c r="M1573" s="41"/>
      <c r="N1573" s="42"/>
      <c r="O1573" s="1"/>
      <c r="P1573" s="1"/>
      <c r="Q1573" s="1"/>
      <c r="R1573" s="1"/>
      <c r="S1573" s="1"/>
      <c r="T1573" s="102"/>
      <c r="U1573" s="103"/>
      <c r="V1573" s="103"/>
      <c r="W1573" s="103"/>
      <c r="X1573" s="103"/>
      <c r="Y1573" s="6">
        <v>42441.45849675926</v>
      </c>
      <c r="Z1573" s="9" t="s">
        <v>5225</v>
      </c>
      <c r="AA1573" s="6"/>
    </row>
    <row r="1574" spans="1:27" s="9" customFormat="1" x14ac:dyDescent="0.3">
      <c r="A1574" s="8">
        <v>1573</v>
      </c>
      <c r="B1574" s="9">
        <v>201600328</v>
      </c>
      <c r="C1574" s="9" t="s">
        <v>5226</v>
      </c>
      <c r="D1574" s="9" t="s">
        <v>5227</v>
      </c>
      <c r="E1574" s="9">
        <v>130</v>
      </c>
      <c r="F1574" s="9" t="s">
        <v>36</v>
      </c>
      <c r="G1574" s="6">
        <v>42287</v>
      </c>
      <c r="H1574" s="9" t="s">
        <v>3010</v>
      </c>
      <c r="I1574" s="9" t="s">
        <v>10</v>
      </c>
      <c r="J1574" s="6">
        <v>42552.46497572917</v>
      </c>
      <c r="K1574" s="6">
        <v>42552.46497572917</v>
      </c>
      <c r="L1574" s="40" t="s">
        <v>1122</v>
      </c>
      <c r="M1574" s="41"/>
      <c r="N1574" s="42"/>
      <c r="O1574" s="1"/>
      <c r="P1574" s="1"/>
      <c r="Q1574" s="1"/>
      <c r="R1574" s="1"/>
      <c r="S1574" s="1"/>
      <c r="T1574" s="102"/>
      <c r="U1574" s="103"/>
      <c r="V1574" s="103"/>
      <c r="W1574" s="103"/>
      <c r="X1574" s="103"/>
      <c r="Y1574" s="6">
        <v>42552.46497572917</v>
      </c>
      <c r="Z1574" s="9" t="s">
        <v>5228</v>
      </c>
      <c r="AA1574" s="6"/>
    </row>
    <row r="1575" spans="1:27" s="9" customFormat="1" x14ac:dyDescent="0.3">
      <c r="A1575" s="8">
        <v>1574</v>
      </c>
      <c r="B1575" s="9">
        <v>201600329</v>
      </c>
      <c r="C1575" s="9" t="s">
        <v>415</v>
      </c>
      <c r="D1575" s="9" t="s">
        <v>2261</v>
      </c>
      <c r="E1575" s="9">
        <v>598</v>
      </c>
      <c r="F1575" s="9" t="s">
        <v>8</v>
      </c>
      <c r="G1575" s="6">
        <v>40958</v>
      </c>
      <c r="H1575" s="9" t="s">
        <v>3010</v>
      </c>
      <c r="I1575" s="9" t="s">
        <v>10</v>
      </c>
      <c r="J1575" s="6">
        <v>42419.865407291669</v>
      </c>
      <c r="K1575" s="6">
        <v>42419.865407291669</v>
      </c>
      <c r="L1575" s="40">
        <v>2099</v>
      </c>
      <c r="M1575" s="41"/>
      <c r="N1575" s="42" t="s">
        <v>5229</v>
      </c>
      <c r="O1575" s="1">
        <v>1</v>
      </c>
      <c r="P1575" s="1">
        <v>2</v>
      </c>
      <c r="Q1575" s="1">
        <v>28</v>
      </c>
      <c r="R1575" s="1"/>
      <c r="S1575" s="1"/>
      <c r="T1575" s="102">
        <v>1</v>
      </c>
      <c r="U1575" s="103">
        <v>2</v>
      </c>
      <c r="V1575" s="103">
        <v>28</v>
      </c>
      <c r="W1575" s="103"/>
      <c r="X1575" s="103"/>
      <c r="Y1575" s="6">
        <v>42419.865407291669</v>
      </c>
      <c r="Z1575" s="9" t="s">
        <v>5230</v>
      </c>
      <c r="AA1575" s="6"/>
    </row>
    <row r="1576" spans="1:27" s="9" customFormat="1" x14ac:dyDescent="0.3">
      <c r="A1576" s="8">
        <v>1575</v>
      </c>
      <c r="B1576" s="9">
        <v>201600330</v>
      </c>
      <c r="C1576" s="9" t="s">
        <v>5231</v>
      </c>
      <c r="D1576" s="9" t="s">
        <v>5232</v>
      </c>
      <c r="E1576" s="9">
        <v>499</v>
      </c>
      <c r="F1576" s="9" t="s">
        <v>40</v>
      </c>
      <c r="G1576" s="6">
        <v>39132</v>
      </c>
      <c r="H1576" s="9" t="s">
        <v>3005</v>
      </c>
      <c r="I1576" s="9" t="s">
        <v>4</v>
      </c>
      <c r="J1576" s="6">
        <v>42419.933895682872</v>
      </c>
      <c r="K1576" s="6">
        <v>42419.933895682872</v>
      </c>
      <c r="L1576" s="40">
        <v>2289</v>
      </c>
      <c r="M1576" s="41"/>
      <c r="N1576" s="42" t="s">
        <v>5233</v>
      </c>
      <c r="O1576" s="1">
        <v>28</v>
      </c>
      <c r="P1576" s="1">
        <v>40</v>
      </c>
      <c r="Q1576" s="1"/>
      <c r="R1576" s="1"/>
      <c r="S1576" s="1"/>
      <c r="T1576" s="102">
        <v>28</v>
      </c>
      <c r="U1576" s="103">
        <v>40</v>
      </c>
      <c r="V1576" s="103"/>
      <c r="W1576" s="103"/>
      <c r="X1576" s="103"/>
      <c r="Y1576" s="6">
        <v>42419.933895682872</v>
      </c>
      <c r="Z1576" s="9" t="s">
        <v>5234</v>
      </c>
      <c r="AA1576" s="6"/>
    </row>
    <row r="1577" spans="1:27" s="9" customFormat="1" x14ac:dyDescent="0.3">
      <c r="A1577" s="8">
        <v>1576</v>
      </c>
      <c r="B1577" s="9">
        <v>201600333</v>
      </c>
      <c r="C1577" s="9" t="s">
        <v>5235</v>
      </c>
      <c r="D1577" s="9" t="s">
        <v>5236</v>
      </c>
      <c r="E1577" s="9">
        <v>128</v>
      </c>
      <c r="F1577" s="9" t="s">
        <v>242</v>
      </c>
      <c r="G1577" s="6">
        <v>42348</v>
      </c>
      <c r="H1577" s="9" t="s">
        <v>3008</v>
      </c>
      <c r="I1577" s="9" t="s">
        <v>16</v>
      </c>
      <c r="J1577" s="6">
        <v>42558.588686574076</v>
      </c>
      <c r="K1577" s="6">
        <v>42558.588686574076</v>
      </c>
      <c r="L1577" s="40" t="s">
        <v>1122</v>
      </c>
      <c r="M1577" s="41"/>
      <c r="N1577" s="42"/>
      <c r="O1577" s="1"/>
      <c r="P1577" s="1"/>
      <c r="Q1577" s="1"/>
      <c r="R1577" s="1"/>
      <c r="S1577" s="1"/>
      <c r="T1577" s="102"/>
      <c r="U1577" s="103"/>
      <c r="V1577" s="103"/>
      <c r="W1577" s="103"/>
      <c r="X1577" s="103"/>
      <c r="Y1577" s="6">
        <v>42558.588686574076</v>
      </c>
      <c r="Z1577" s="9" t="s">
        <v>5237</v>
      </c>
      <c r="AA1577" s="6"/>
    </row>
    <row r="1578" spans="1:27" s="9" customFormat="1" x14ac:dyDescent="0.3">
      <c r="A1578" s="8">
        <v>1577</v>
      </c>
      <c r="B1578" s="9">
        <v>201600336</v>
      </c>
      <c r="C1578" s="9" t="s">
        <v>5238</v>
      </c>
      <c r="D1578" s="9" t="s">
        <v>5239</v>
      </c>
      <c r="E1578" s="9">
        <v>508</v>
      </c>
      <c r="F1578" s="9" t="s">
        <v>166</v>
      </c>
      <c r="G1578" s="6">
        <v>42230</v>
      </c>
      <c r="H1578" s="9" t="s">
        <v>3008</v>
      </c>
      <c r="I1578" s="9" t="s">
        <v>16</v>
      </c>
      <c r="J1578" s="6">
        <v>42422.425071956015</v>
      </c>
      <c r="K1578" s="6">
        <v>42422.425071956015</v>
      </c>
      <c r="L1578" s="40" t="s">
        <v>5221</v>
      </c>
      <c r="M1578" s="41"/>
      <c r="N1578" s="42"/>
      <c r="O1578" s="1"/>
      <c r="P1578" s="1"/>
      <c r="Q1578" s="1"/>
      <c r="R1578" s="1"/>
      <c r="S1578" s="1"/>
      <c r="T1578" s="102"/>
      <c r="U1578" s="103"/>
      <c r="V1578" s="103"/>
      <c r="W1578" s="103"/>
      <c r="X1578" s="103"/>
      <c r="Y1578" s="6">
        <v>42422.463416666666</v>
      </c>
      <c r="Z1578" s="9" t="s">
        <v>5240</v>
      </c>
      <c r="AA1578" s="6"/>
    </row>
    <row r="1579" spans="1:27" s="9" customFormat="1" x14ac:dyDescent="0.3">
      <c r="A1579" s="8">
        <v>1578</v>
      </c>
      <c r="B1579" s="9">
        <v>201600339</v>
      </c>
      <c r="C1579" s="9" t="s">
        <v>5142</v>
      </c>
      <c r="D1579" s="9" t="s">
        <v>5241</v>
      </c>
      <c r="E1579" s="9">
        <v>312</v>
      </c>
      <c r="F1579" s="9" t="s">
        <v>1541</v>
      </c>
      <c r="G1579" s="6">
        <v>42145</v>
      </c>
      <c r="H1579" s="9" t="s">
        <v>3008</v>
      </c>
      <c r="I1579" s="9" t="s">
        <v>16</v>
      </c>
      <c r="J1579" s="6">
        <v>42495.668681979165</v>
      </c>
      <c r="K1579" s="6">
        <v>42495.668681979165</v>
      </c>
      <c r="L1579" s="40">
        <v>2043</v>
      </c>
      <c r="M1579" s="41"/>
      <c r="N1579" s="42" t="s">
        <v>545</v>
      </c>
      <c r="O1579" s="1"/>
      <c r="P1579" s="1"/>
      <c r="Q1579" s="1"/>
      <c r="R1579" s="1"/>
      <c r="S1579" s="1"/>
      <c r="T1579" s="102"/>
      <c r="U1579" s="103"/>
      <c r="V1579" s="103"/>
      <c r="W1579" s="103"/>
      <c r="X1579" s="103"/>
      <c r="Y1579" s="6">
        <v>42495.627789467595</v>
      </c>
      <c r="Z1579" s="9" t="s">
        <v>5242</v>
      </c>
      <c r="AA1579" s="6"/>
    </row>
    <row r="1580" spans="1:27" s="9" customFormat="1" x14ac:dyDescent="0.3">
      <c r="A1580" s="8">
        <v>1579</v>
      </c>
      <c r="B1580" s="9">
        <v>201600340</v>
      </c>
      <c r="C1580" s="9" t="s">
        <v>5243</v>
      </c>
      <c r="D1580" s="9" t="s">
        <v>5244</v>
      </c>
      <c r="E1580" s="9">
        <v>598</v>
      </c>
      <c r="F1580" s="9" t="s">
        <v>8</v>
      </c>
      <c r="G1580" s="6" t="s">
        <v>51</v>
      </c>
      <c r="H1580" s="9" t="s">
        <v>3010</v>
      </c>
      <c r="I1580" s="9" t="s">
        <v>10</v>
      </c>
      <c r="J1580" s="6">
        <v>42421.507871261572</v>
      </c>
      <c r="K1580" s="6">
        <v>42421.507871261572</v>
      </c>
      <c r="L1580" s="40">
        <v>2029</v>
      </c>
      <c r="M1580" s="41"/>
      <c r="N1580" s="42" t="s">
        <v>5245</v>
      </c>
      <c r="O1580" s="1">
        <v>6</v>
      </c>
      <c r="P1580" s="1">
        <v>27</v>
      </c>
      <c r="Q1580" s="1"/>
      <c r="R1580" s="1"/>
      <c r="S1580" s="1"/>
      <c r="T1580" s="102">
        <v>6</v>
      </c>
      <c r="U1580" s="103">
        <v>27</v>
      </c>
      <c r="V1580" s="103"/>
      <c r="W1580" s="103"/>
      <c r="X1580" s="103"/>
      <c r="Y1580" s="6">
        <v>42421.505775844904</v>
      </c>
      <c r="Z1580" s="9" t="s">
        <v>5246</v>
      </c>
      <c r="AA1580" s="6"/>
    </row>
    <row r="1581" spans="1:27" s="9" customFormat="1" x14ac:dyDescent="0.3">
      <c r="A1581" s="8">
        <v>1580</v>
      </c>
      <c r="B1581" s="9">
        <v>201600342</v>
      </c>
      <c r="C1581" s="9" t="s">
        <v>5247</v>
      </c>
      <c r="D1581" s="9" t="s">
        <v>5248</v>
      </c>
      <c r="E1581" s="9">
        <v>125</v>
      </c>
      <c r="F1581" s="9" t="s">
        <v>618</v>
      </c>
      <c r="G1581" s="6">
        <v>36943</v>
      </c>
      <c r="H1581" s="9" t="s">
        <v>3008</v>
      </c>
      <c r="I1581" s="9" t="s">
        <v>16</v>
      </c>
      <c r="J1581" s="6">
        <v>42421.676781712966</v>
      </c>
      <c r="K1581" s="6">
        <v>42421.676781712966</v>
      </c>
      <c r="L1581" s="40">
        <v>2021</v>
      </c>
      <c r="M1581" s="41" t="s">
        <v>5249</v>
      </c>
      <c r="N1581" s="42" t="s">
        <v>5250</v>
      </c>
      <c r="O1581" s="1">
        <v>5</v>
      </c>
      <c r="P1581" s="1"/>
      <c r="Q1581" s="1"/>
      <c r="R1581" s="1"/>
      <c r="S1581" s="1"/>
      <c r="T1581" s="102">
        <v>5</v>
      </c>
      <c r="U1581" s="103"/>
      <c r="V1581" s="103"/>
      <c r="W1581" s="103"/>
      <c r="X1581" s="103"/>
      <c r="Y1581" s="6">
        <v>42421.676781712966</v>
      </c>
      <c r="Z1581" s="9" t="s">
        <v>5251</v>
      </c>
      <c r="AA1581" s="6"/>
    </row>
    <row r="1582" spans="1:27" s="9" customFormat="1" x14ac:dyDescent="0.3">
      <c r="A1582" s="8">
        <v>1581</v>
      </c>
      <c r="B1582" s="9">
        <v>201600343</v>
      </c>
      <c r="C1582" s="9" t="s">
        <v>5252</v>
      </c>
      <c r="D1582" s="9" t="s">
        <v>622</v>
      </c>
      <c r="E1582" s="9">
        <v>598</v>
      </c>
      <c r="F1582" s="9" t="s">
        <v>8</v>
      </c>
      <c r="G1582" s="6">
        <v>42309</v>
      </c>
      <c r="H1582" s="9" t="s">
        <v>3010</v>
      </c>
      <c r="I1582" s="9" t="s">
        <v>10</v>
      </c>
      <c r="J1582" s="6">
        <v>42517.486925543984</v>
      </c>
      <c r="K1582" s="6">
        <v>42517.486925543984</v>
      </c>
      <c r="L1582" s="40" t="s">
        <v>1122</v>
      </c>
      <c r="M1582" s="41"/>
      <c r="N1582" s="42"/>
      <c r="O1582" s="1"/>
      <c r="P1582" s="1"/>
      <c r="Q1582" s="1"/>
      <c r="R1582" s="1"/>
      <c r="S1582" s="1"/>
      <c r="T1582" s="102"/>
      <c r="U1582" s="103"/>
      <c r="V1582" s="103"/>
      <c r="W1582" s="103"/>
      <c r="X1582" s="103"/>
      <c r="Y1582" s="6">
        <v>42517.486925543984</v>
      </c>
      <c r="Z1582" s="9" t="e">
        <f ca="1">- 10-2908-1014  - 좌안 농성 눈곱  - 마취 전 검사상 특이사항 없음.  - 중성화 진행  - 익일 동거묘(만두) 스케일링 후 같이 퇴원.</f>
        <v>#NAME?</v>
      </c>
      <c r="AA1582" s="6"/>
    </row>
    <row r="1583" spans="1:27" s="9" customFormat="1" x14ac:dyDescent="0.3">
      <c r="A1583" s="8">
        <v>1582</v>
      </c>
      <c r="B1583" s="9">
        <v>201600344</v>
      </c>
      <c r="C1583" s="9" t="s">
        <v>3737</v>
      </c>
      <c r="D1583" s="9" t="s">
        <v>5253</v>
      </c>
      <c r="E1583" s="9">
        <v>599</v>
      </c>
      <c r="F1583" s="9" t="s">
        <v>40</v>
      </c>
      <c r="G1583" s="6">
        <v>42057</v>
      </c>
      <c r="H1583" s="9" t="s">
        <v>3008</v>
      </c>
      <c r="I1583" s="9" t="s">
        <v>16</v>
      </c>
      <c r="J1583" s="6">
        <v>42423.522144097224</v>
      </c>
      <c r="K1583" s="6">
        <v>42423.522144097224</v>
      </c>
      <c r="L1583" s="40" t="s">
        <v>5254</v>
      </c>
      <c r="M1583" s="41"/>
      <c r="N1583" s="42"/>
      <c r="O1583" s="1"/>
      <c r="P1583" s="1"/>
      <c r="Q1583" s="1"/>
      <c r="R1583" s="1"/>
      <c r="S1583" s="1"/>
      <c r="T1583" s="102"/>
      <c r="U1583" s="103"/>
      <c r="V1583" s="103"/>
      <c r="W1583" s="103"/>
      <c r="X1583" s="103"/>
      <c r="Y1583" s="6">
        <v>42423.510753043978</v>
      </c>
      <c r="Z1583" s="9" t="s">
        <v>5255</v>
      </c>
      <c r="AA1583" s="6"/>
    </row>
    <row r="1584" spans="1:27" s="9" customFormat="1" x14ac:dyDescent="0.3">
      <c r="A1584" s="8">
        <v>1583</v>
      </c>
      <c r="B1584" s="9">
        <v>201600347</v>
      </c>
      <c r="C1584" s="9" t="s">
        <v>5256</v>
      </c>
      <c r="D1584" s="9" t="s">
        <v>1604</v>
      </c>
      <c r="E1584" s="9">
        <v>598</v>
      </c>
      <c r="F1584" s="9" t="s">
        <v>8</v>
      </c>
      <c r="G1584" s="6">
        <v>41327</v>
      </c>
      <c r="H1584" s="9" t="s">
        <v>3008</v>
      </c>
      <c r="I1584" s="9" t="s">
        <v>16</v>
      </c>
      <c r="J1584" s="6">
        <v>42424.497475543983</v>
      </c>
      <c r="K1584" s="6">
        <v>42424.497475543983</v>
      </c>
      <c r="L1584" s="40" t="s">
        <v>5254</v>
      </c>
      <c r="M1584" s="41"/>
      <c r="N1584" s="42"/>
      <c r="O1584" s="1"/>
      <c r="P1584" s="1"/>
      <c r="Q1584" s="1"/>
      <c r="R1584" s="1"/>
      <c r="S1584" s="1"/>
      <c r="T1584" s="102"/>
      <c r="U1584" s="103"/>
      <c r="V1584" s="103"/>
      <c r="W1584" s="103"/>
      <c r="X1584" s="103"/>
      <c r="Y1584" s="6">
        <v>42424.468666701388</v>
      </c>
      <c r="Z1584" s="9" t="s">
        <v>5257</v>
      </c>
      <c r="AA1584" s="6"/>
    </row>
    <row r="1585" spans="1:27" s="9" customFormat="1" x14ac:dyDescent="0.3">
      <c r="A1585" s="8">
        <v>1584</v>
      </c>
      <c r="B1585" s="9">
        <v>201600348</v>
      </c>
      <c r="C1585" s="9" t="s">
        <v>5258</v>
      </c>
      <c r="D1585" s="9" t="s">
        <v>5259</v>
      </c>
      <c r="E1585" s="9">
        <v>119</v>
      </c>
      <c r="F1585" s="9" t="s">
        <v>2</v>
      </c>
      <c r="G1585" s="6">
        <v>41764</v>
      </c>
      <c r="H1585" s="9" t="s">
        <v>3008</v>
      </c>
      <c r="I1585" s="9" t="s">
        <v>16</v>
      </c>
      <c r="J1585" s="6">
        <v>42422.768500081016</v>
      </c>
      <c r="K1585" s="6">
        <v>42422.768500081016</v>
      </c>
      <c r="L1585" s="40">
        <v>2043</v>
      </c>
      <c r="M1585" s="41"/>
      <c r="N1585" s="42" t="s">
        <v>5260</v>
      </c>
      <c r="O1585" s="1">
        <v>1</v>
      </c>
      <c r="P1585" s="1">
        <v>21</v>
      </c>
      <c r="Q1585" s="1"/>
      <c r="R1585" s="1"/>
      <c r="S1585" s="1"/>
      <c r="T1585" s="111">
        <v>101</v>
      </c>
      <c r="U1585" s="103">
        <v>21</v>
      </c>
      <c r="V1585" s="103"/>
      <c r="W1585" s="103"/>
      <c r="X1585" s="103"/>
      <c r="Y1585" s="6">
        <v>42422.768500081016</v>
      </c>
      <c r="Z1585" s="9" t="s">
        <v>5261</v>
      </c>
      <c r="AA1585" s="6"/>
    </row>
    <row r="1586" spans="1:27" s="9" customFormat="1" x14ac:dyDescent="0.3">
      <c r="A1586" s="8">
        <v>1585</v>
      </c>
      <c r="B1586" s="9">
        <v>201600355</v>
      </c>
      <c r="C1586" s="9" t="s">
        <v>5262</v>
      </c>
      <c r="D1586" s="9" t="s">
        <v>4750</v>
      </c>
      <c r="E1586" s="9">
        <v>598</v>
      </c>
      <c r="F1586" s="9" t="s">
        <v>8</v>
      </c>
      <c r="G1586" s="6">
        <v>42217</v>
      </c>
      <c r="H1586" s="9" t="s">
        <v>3008</v>
      </c>
      <c r="I1586" s="9" t="s">
        <v>16</v>
      </c>
      <c r="J1586" s="6">
        <v>42430.519754548608</v>
      </c>
      <c r="K1586" s="6">
        <v>42430.519754548608</v>
      </c>
      <c r="L1586" s="40" t="s">
        <v>5221</v>
      </c>
      <c r="M1586" s="41"/>
      <c r="N1586" s="42"/>
      <c r="O1586" s="1"/>
      <c r="P1586" s="1"/>
      <c r="Q1586" s="1"/>
      <c r="R1586" s="1"/>
      <c r="S1586" s="1"/>
      <c r="T1586" s="102"/>
      <c r="U1586" s="103"/>
      <c r="V1586" s="103"/>
      <c r="W1586" s="103"/>
      <c r="X1586" s="103"/>
      <c r="Y1586" s="6">
        <v>42430.508653854165</v>
      </c>
      <c r="Z1586" s="9" t="s">
        <v>5263</v>
      </c>
      <c r="AA1586" s="6"/>
    </row>
    <row r="1587" spans="1:27" s="9" customFormat="1" x14ac:dyDescent="0.3">
      <c r="A1587" s="8">
        <v>1586</v>
      </c>
      <c r="B1587" s="9">
        <v>201600356</v>
      </c>
      <c r="C1587" s="9" t="s">
        <v>189</v>
      </c>
      <c r="D1587" s="9" t="s">
        <v>3083</v>
      </c>
      <c r="E1587" s="9">
        <v>598</v>
      </c>
      <c r="F1587" s="9" t="s">
        <v>8</v>
      </c>
      <c r="G1587" s="6">
        <v>41752</v>
      </c>
      <c r="H1587" s="9" t="s">
        <v>3010</v>
      </c>
      <c r="I1587" s="9" t="s">
        <v>10</v>
      </c>
      <c r="J1587" s="6">
        <v>42423.676388854168</v>
      </c>
      <c r="K1587" s="6">
        <v>42423.676388854168</v>
      </c>
      <c r="L1587" s="40">
        <v>2204</v>
      </c>
      <c r="M1587" s="41" t="s">
        <v>5264</v>
      </c>
      <c r="N1587" s="42" t="s">
        <v>5265</v>
      </c>
      <c r="O1587" s="1">
        <v>28</v>
      </c>
      <c r="P1587" s="1">
        <v>46</v>
      </c>
      <c r="Q1587" s="1"/>
      <c r="R1587" s="1"/>
      <c r="S1587" s="1"/>
      <c r="T1587" s="102">
        <v>28</v>
      </c>
      <c r="U1587" s="103">
        <v>46</v>
      </c>
      <c r="V1587" s="103"/>
      <c r="W1587" s="103"/>
      <c r="X1587" s="103"/>
      <c r="Y1587" s="6">
        <v>42423.632349652777</v>
      </c>
      <c r="Z1587" s="9" t="s">
        <v>5266</v>
      </c>
      <c r="AA1587" s="6"/>
    </row>
    <row r="1588" spans="1:27" s="9" customFormat="1" x14ac:dyDescent="0.3">
      <c r="A1588" s="8">
        <v>1587</v>
      </c>
      <c r="B1588" s="9">
        <v>201600357</v>
      </c>
      <c r="C1588" s="9" t="s">
        <v>5267</v>
      </c>
      <c r="D1588" s="9" t="s">
        <v>5268</v>
      </c>
      <c r="E1588" s="9">
        <v>123</v>
      </c>
      <c r="F1588" s="9" t="s">
        <v>28</v>
      </c>
      <c r="G1588" s="6">
        <v>42058</v>
      </c>
      <c r="H1588" s="9" t="s">
        <v>3005</v>
      </c>
      <c r="I1588" s="9" t="s">
        <v>4</v>
      </c>
      <c r="J1588" s="6">
        <v>42423.663380324077</v>
      </c>
      <c r="K1588" s="6">
        <v>42423.663380324077</v>
      </c>
      <c r="L1588" s="40">
        <v>2185</v>
      </c>
      <c r="M1588" s="41"/>
      <c r="N1588" s="42"/>
      <c r="O1588" s="1"/>
      <c r="P1588" s="1"/>
      <c r="Q1588" s="1"/>
      <c r="R1588" s="1"/>
      <c r="S1588" s="1"/>
      <c r="T1588" s="102"/>
      <c r="U1588" s="103"/>
      <c r="V1588" s="103"/>
      <c r="W1588" s="103"/>
      <c r="X1588" s="103"/>
      <c r="Y1588" s="6">
        <v>42423.66801828704</v>
      </c>
      <c r="Z1588" s="9" t="s">
        <v>5269</v>
      </c>
      <c r="AA1588" s="6"/>
    </row>
    <row r="1589" spans="1:27" s="9" customFormat="1" x14ac:dyDescent="0.3">
      <c r="A1589" s="8">
        <v>1588</v>
      </c>
      <c r="B1589" s="9">
        <v>201600360</v>
      </c>
      <c r="C1589" s="9" t="s">
        <v>4521</v>
      </c>
      <c r="D1589" s="9" t="s">
        <v>5270</v>
      </c>
      <c r="E1589" s="9">
        <v>499</v>
      </c>
      <c r="F1589" s="9" t="s">
        <v>40</v>
      </c>
      <c r="G1589" s="6">
        <v>42333</v>
      </c>
      <c r="H1589" s="9" t="s">
        <v>3016</v>
      </c>
      <c r="I1589" s="9" t="s">
        <v>53</v>
      </c>
      <c r="J1589" s="6">
        <v>42517.498058252313</v>
      </c>
      <c r="K1589" s="6">
        <v>42517.498058252313</v>
      </c>
      <c r="L1589" s="40">
        <v>2046</v>
      </c>
      <c r="M1589" s="41"/>
      <c r="N1589" s="42"/>
      <c r="O1589" s="1"/>
      <c r="P1589" s="1"/>
      <c r="Q1589" s="1"/>
      <c r="R1589" s="1"/>
      <c r="S1589" s="1"/>
      <c r="T1589" s="102"/>
      <c r="U1589" s="103"/>
      <c r="V1589" s="103"/>
      <c r="W1589" s="103"/>
      <c r="X1589" s="103"/>
      <c r="Y1589" s="6">
        <v>42517.163851770834</v>
      </c>
      <c r="Z1589" s="9" t="s">
        <v>5271</v>
      </c>
      <c r="AA1589" s="6"/>
    </row>
    <row r="1590" spans="1:27" s="9" customFormat="1" x14ac:dyDescent="0.3">
      <c r="A1590" s="8">
        <v>1589</v>
      </c>
      <c r="B1590" s="9">
        <v>201600361</v>
      </c>
      <c r="C1590" s="9" t="s">
        <v>5272</v>
      </c>
      <c r="D1590" s="9" t="s">
        <v>137</v>
      </c>
      <c r="E1590" s="9">
        <v>499</v>
      </c>
      <c r="F1590" s="9" t="s">
        <v>40</v>
      </c>
      <c r="G1590" s="6">
        <v>42345</v>
      </c>
      <c r="H1590" s="9" t="s">
        <v>3016</v>
      </c>
      <c r="I1590" s="9" t="s">
        <v>53</v>
      </c>
      <c r="J1590" s="6">
        <v>42676.695833483798</v>
      </c>
      <c r="K1590" s="6">
        <v>42676.695833483798</v>
      </c>
      <c r="L1590" s="40">
        <v>2082</v>
      </c>
      <c r="M1590" s="41"/>
      <c r="N1590" s="42" t="s">
        <v>5273</v>
      </c>
      <c r="O1590" s="1">
        <v>1</v>
      </c>
      <c r="P1590" s="1">
        <v>2</v>
      </c>
      <c r="Q1590" s="1"/>
      <c r="R1590" s="1"/>
      <c r="S1590" s="1"/>
      <c r="T1590" s="102">
        <v>1</v>
      </c>
      <c r="U1590" s="103">
        <v>2</v>
      </c>
      <c r="V1590" s="103"/>
      <c r="W1590" s="103"/>
      <c r="X1590" s="103"/>
      <c r="Y1590" s="6">
        <v>42676.655150347222</v>
      </c>
      <c r="Z1590" s="9" t="s">
        <v>5274</v>
      </c>
      <c r="AA1590" s="6"/>
    </row>
    <row r="1591" spans="1:27" s="9" customFormat="1" x14ac:dyDescent="0.3">
      <c r="A1591" s="8">
        <v>1590</v>
      </c>
      <c r="B1591" s="9">
        <v>201600362</v>
      </c>
      <c r="C1591" s="9" t="s">
        <v>5275</v>
      </c>
      <c r="D1591" s="9" t="s">
        <v>540</v>
      </c>
      <c r="E1591" s="9">
        <v>130</v>
      </c>
      <c r="F1591" s="9" t="s">
        <v>36</v>
      </c>
      <c r="G1591" s="6">
        <v>37676</v>
      </c>
      <c r="H1591" s="9" t="s">
        <v>3010</v>
      </c>
      <c r="I1591" s="9" t="s">
        <v>10</v>
      </c>
      <c r="J1591" s="6">
        <v>42424.540577465275</v>
      </c>
      <c r="K1591" s="6">
        <v>42424.540577465275</v>
      </c>
      <c r="L1591" s="40">
        <v>2274</v>
      </c>
      <c r="M1591" s="41"/>
      <c r="N1591" s="42" t="s">
        <v>5276</v>
      </c>
      <c r="O1591" s="1">
        <v>16</v>
      </c>
      <c r="P1591" s="1"/>
      <c r="Q1591" s="1"/>
      <c r="R1591" s="1"/>
      <c r="S1591" s="1"/>
      <c r="T1591" s="111">
        <v>1601</v>
      </c>
      <c r="U1591" s="103"/>
      <c r="V1591" s="103"/>
      <c r="W1591" s="103"/>
      <c r="X1591" s="103"/>
      <c r="Y1591" s="6">
        <v>42424.540577465275</v>
      </c>
      <c r="Z1591" s="9" t="s">
        <v>5277</v>
      </c>
      <c r="AA1591" s="6"/>
    </row>
    <row r="1592" spans="1:27" s="9" customFormat="1" x14ac:dyDescent="0.3">
      <c r="A1592" s="8">
        <v>1591</v>
      </c>
      <c r="B1592" s="9">
        <v>201600364</v>
      </c>
      <c r="C1592" s="9" t="s">
        <v>5278</v>
      </c>
      <c r="D1592" s="9" t="s">
        <v>5279</v>
      </c>
      <c r="E1592" s="9">
        <v>598</v>
      </c>
      <c r="F1592" s="9" t="s">
        <v>8</v>
      </c>
      <c r="G1592" s="6">
        <v>41694</v>
      </c>
      <c r="H1592" s="9" t="s">
        <v>3008</v>
      </c>
      <c r="I1592" s="9" t="s">
        <v>16</v>
      </c>
      <c r="J1592" s="6">
        <v>42424.75794383102</v>
      </c>
      <c r="K1592" s="6">
        <v>42424.75794383102</v>
      </c>
      <c r="L1592" s="40">
        <v>2236</v>
      </c>
      <c r="M1592" s="41"/>
      <c r="N1592" s="42" t="s">
        <v>734</v>
      </c>
      <c r="O1592" s="1">
        <v>1</v>
      </c>
      <c r="P1592" s="1"/>
      <c r="Q1592" s="1"/>
      <c r="R1592" s="1"/>
      <c r="S1592" s="1"/>
      <c r="T1592" s="102">
        <v>1</v>
      </c>
      <c r="U1592" s="103"/>
      <c r="V1592" s="103"/>
      <c r="W1592" s="103"/>
      <c r="X1592" s="103"/>
      <c r="Y1592" s="6">
        <v>42424.775493865738</v>
      </c>
      <c r="Z1592" s="9" t="s">
        <v>5280</v>
      </c>
      <c r="AA1592" s="6"/>
    </row>
    <row r="1593" spans="1:27" s="9" customFormat="1" x14ac:dyDescent="0.3">
      <c r="A1593" s="8">
        <v>1592</v>
      </c>
      <c r="B1593" s="9">
        <v>201600366</v>
      </c>
      <c r="C1593" s="9" t="s">
        <v>5281</v>
      </c>
      <c r="D1593" s="9" t="s">
        <v>78</v>
      </c>
      <c r="E1593" s="9">
        <v>507</v>
      </c>
      <c r="F1593" s="9" t="s">
        <v>71</v>
      </c>
      <c r="G1593" s="6">
        <v>41331</v>
      </c>
      <c r="H1593" s="9" t="s">
        <v>3008</v>
      </c>
      <c r="I1593" s="9" t="s">
        <v>16</v>
      </c>
      <c r="J1593" s="6">
        <v>42440.480982407411</v>
      </c>
      <c r="K1593" s="6">
        <v>42440.480982407411</v>
      </c>
      <c r="L1593" s="40">
        <v>2224</v>
      </c>
      <c r="M1593" s="41"/>
      <c r="N1593" s="42" t="s">
        <v>5282</v>
      </c>
      <c r="O1593" s="1">
        <v>45</v>
      </c>
      <c r="P1593" s="1">
        <v>56</v>
      </c>
      <c r="Q1593" s="1"/>
      <c r="R1593" s="1"/>
      <c r="S1593" s="1"/>
      <c r="T1593" s="102">
        <v>45</v>
      </c>
      <c r="U1593" s="103">
        <v>56</v>
      </c>
      <c r="V1593" s="103"/>
      <c r="W1593" s="103"/>
      <c r="X1593" s="103"/>
      <c r="Y1593" s="6">
        <v>42440.480982407411</v>
      </c>
      <c r="Z1593" s="9" t="s">
        <v>5283</v>
      </c>
      <c r="AA1593" s="6"/>
    </row>
    <row r="1594" spans="1:27" s="9" customFormat="1" x14ac:dyDescent="0.3">
      <c r="A1594" s="8">
        <v>1593</v>
      </c>
      <c r="B1594" s="9">
        <v>201600373</v>
      </c>
      <c r="C1594" s="9" t="s">
        <v>5284</v>
      </c>
      <c r="D1594" s="9" t="s">
        <v>5268</v>
      </c>
      <c r="E1594" s="9">
        <v>123</v>
      </c>
      <c r="F1594" s="9" t="s">
        <v>28</v>
      </c>
      <c r="G1594" s="6">
        <v>42005</v>
      </c>
      <c r="H1594" s="9" t="s">
        <v>3008</v>
      </c>
      <c r="I1594" s="9" t="s">
        <v>16</v>
      </c>
      <c r="J1594" s="6">
        <v>42425.809841006943</v>
      </c>
      <c r="K1594" s="6">
        <v>42425.809841006943</v>
      </c>
      <c r="L1594" s="40" t="s">
        <v>1122</v>
      </c>
      <c r="M1594" s="41"/>
      <c r="N1594" s="42"/>
      <c r="O1594" s="1"/>
      <c r="P1594" s="1"/>
      <c r="Q1594" s="1"/>
      <c r="R1594" s="1"/>
      <c r="S1594" s="1"/>
      <c r="T1594" s="102"/>
      <c r="U1594" s="103"/>
      <c r="V1594" s="103"/>
      <c r="W1594" s="103"/>
      <c r="X1594" s="103"/>
      <c r="Y1594" s="6">
        <v>42425.809841006943</v>
      </c>
      <c r="Z1594" s="9" t="e">
        <f>- 술전 입원.  - 면회 힘드셔서 카톡 보내드리기로함.  - 내일 수술 전 전화드리기로함.</f>
        <v>#NAME?</v>
      </c>
      <c r="AA1594" s="6"/>
    </row>
    <row r="1595" spans="1:27" s="9" customFormat="1" x14ac:dyDescent="0.3">
      <c r="A1595" s="8">
        <v>1594</v>
      </c>
      <c r="B1595" s="9">
        <v>201600376</v>
      </c>
      <c r="C1595" s="9" t="s">
        <v>5285</v>
      </c>
      <c r="D1595" s="9" t="s">
        <v>212</v>
      </c>
      <c r="E1595" s="9">
        <v>130</v>
      </c>
      <c r="F1595" s="9" t="s">
        <v>36</v>
      </c>
      <c r="G1595" s="6">
        <v>38042</v>
      </c>
      <c r="H1595" s="9" t="s">
        <v>3016</v>
      </c>
      <c r="I1595" s="9" t="s">
        <v>53</v>
      </c>
      <c r="J1595" s="6">
        <v>42425.833812118057</v>
      </c>
      <c r="K1595" s="6">
        <v>42425.833812118057</v>
      </c>
      <c r="L1595" s="40">
        <v>2022</v>
      </c>
      <c r="M1595" s="41"/>
      <c r="N1595" s="42" t="s">
        <v>5286</v>
      </c>
      <c r="O1595" s="1">
        <v>13</v>
      </c>
      <c r="P1595" s="1">
        <v>35</v>
      </c>
      <c r="Q1595" s="1"/>
      <c r="R1595" s="1"/>
      <c r="S1595" s="1"/>
      <c r="T1595" s="102">
        <v>13</v>
      </c>
      <c r="U1595" s="103">
        <v>35</v>
      </c>
      <c r="V1595" s="103"/>
      <c r="W1595" s="103"/>
      <c r="X1595" s="103"/>
      <c r="Y1595" s="6">
        <v>42425.819075960651</v>
      </c>
      <c r="Z1595" s="9" t="s">
        <v>5287</v>
      </c>
      <c r="AA1595" s="6"/>
    </row>
    <row r="1596" spans="1:27" s="9" customFormat="1" x14ac:dyDescent="0.3">
      <c r="A1596" s="8">
        <v>1595</v>
      </c>
      <c r="B1596" s="9">
        <v>201600380</v>
      </c>
      <c r="C1596" s="9" t="s">
        <v>5288</v>
      </c>
      <c r="D1596" s="9" t="s">
        <v>5289</v>
      </c>
      <c r="E1596" s="9">
        <v>130</v>
      </c>
      <c r="F1596" s="9" t="s">
        <v>36</v>
      </c>
      <c r="G1596" s="6">
        <v>41640</v>
      </c>
      <c r="H1596" s="9" t="s">
        <v>3016</v>
      </c>
      <c r="I1596" s="9" t="s">
        <v>53</v>
      </c>
      <c r="J1596" s="6">
        <v>42426.418087534723</v>
      </c>
      <c r="K1596" s="6">
        <v>42426.418087534723</v>
      </c>
      <c r="L1596" s="40">
        <v>2230</v>
      </c>
      <c r="M1596" s="41"/>
      <c r="N1596" s="42" t="s">
        <v>4401</v>
      </c>
      <c r="O1596" s="1">
        <v>21</v>
      </c>
      <c r="P1596" s="1">
        <v>28</v>
      </c>
      <c r="Q1596" s="1"/>
      <c r="R1596" s="1"/>
      <c r="S1596" s="1"/>
      <c r="T1596" s="102">
        <v>21</v>
      </c>
      <c r="U1596" s="103">
        <v>28</v>
      </c>
      <c r="V1596" s="103"/>
      <c r="W1596" s="103"/>
      <c r="X1596" s="103"/>
      <c r="Y1596" s="6">
        <v>42426.397157754633</v>
      </c>
      <c r="Z1596" s="9" t="s">
        <v>5290</v>
      </c>
      <c r="AA1596" s="6"/>
    </row>
    <row r="1597" spans="1:27" s="9" customFormat="1" x14ac:dyDescent="0.3">
      <c r="A1597" s="8">
        <v>1596</v>
      </c>
      <c r="B1597" s="9">
        <v>201600382</v>
      </c>
      <c r="C1597" s="9" t="s">
        <v>5291</v>
      </c>
      <c r="D1597" s="9" t="s">
        <v>5292</v>
      </c>
      <c r="E1597" s="9">
        <v>499</v>
      </c>
      <c r="F1597" s="9" t="s">
        <v>40</v>
      </c>
      <c r="G1597" s="6">
        <v>38774</v>
      </c>
      <c r="H1597" s="9" t="s">
        <v>3005</v>
      </c>
      <c r="I1597" s="9" t="s">
        <v>4</v>
      </c>
      <c r="J1597" s="6">
        <v>42426.613260879632</v>
      </c>
      <c r="K1597" s="6">
        <v>42426.613260879632</v>
      </c>
      <c r="L1597" s="40">
        <v>2001</v>
      </c>
      <c r="M1597" s="41"/>
      <c r="N1597" s="42" t="s">
        <v>5293</v>
      </c>
      <c r="O1597" s="1">
        <v>5</v>
      </c>
      <c r="P1597" s="1">
        <v>21</v>
      </c>
      <c r="Q1597" s="1"/>
      <c r="R1597" s="1"/>
      <c r="S1597" s="1"/>
      <c r="T1597" s="102">
        <v>5</v>
      </c>
      <c r="U1597" s="103">
        <v>21</v>
      </c>
      <c r="V1597" s="103"/>
      <c r="W1597" s="103"/>
      <c r="X1597" s="103"/>
      <c r="Y1597" s="6">
        <v>42426.613260879632</v>
      </c>
      <c r="Z1597" s="9" t="s">
        <v>5294</v>
      </c>
      <c r="AA1597" s="6"/>
    </row>
    <row r="1598" spans="1:27" s="9" customFormat="1" x14ac:dyDescent="0.3">
      <c r="A1598" s="8">
        <v>1597</v>
      </c>
      <c r="B1598" s="9">
        <v>201600383</v>
      </c>
      <c r="C1598" s="9" t="s">
        <v>5295</v>
      </c>
      <c r="D1598" s="9" t="s">
        <v>1735</v>
      </c>
      <c r="E1598" s="9">
        <v>119</v>
      </c>
      <c r="F1598" s="9" t="s">
        <v>2</v>
      </c>
      <c r="G1598" s="6">
        <v>40405</v>
      </c>
      <c r="H1598" s="9" t="s">
        <v>3008</v>
      </c>
      <c r="I1598" s="9" t="s">
        <v>16</v>
      </c>
      <c r="J1598" s="6">
        <v>42427.738868900466</v>
      </c>
      <c r="K1598" s="6">
        <v>42427.738868900466</v>
      </c>
      <c r="L1598" s="40">
        <v>2255</v>
      </c>
      <c r="M1598" s="41"/>
      <c r="N1598" s="42" t="s">
        <v>5296</v>
      </c>
      <c r="O1598" s="1">
        <v>2503</v>
      </c>
      <c r="P1598" s="1">
        <v>36</v>
      </c>
      <c r="Q1598" s="1"/>
      <c r="R1598" s="1"/>
      <c r="S1598" s="1"/>
      <c r="T1598" s="111">
        <v>25</v>
      </c>
      <c r="U1598" s="103">
        <v>36</v>
      </c>
      <c r="V1598" s="103"/>
      <c r="W1598" s="103"/>
      <c r="X1598" s="103"/>
      <c r="Y1598" s="6">
        <v>42427.376248611108</v>
      </c>
      <c r="Z1598" s="9" t="s">
        <v>5297</v>
      </c>
      <c r="AA1598" s="6"/>
    </row>
    <row r="1599" spans="1:27" s="9" customFormat="1" x14ac:dyDescent="0.3">
      <c r="A1599" s="8">
        <v>1598</v>
      </c>
      <c r="B1599" s="9">
        <v>201600387</v>
      </c>
      <c r="C1599" s="9" t="s">
        <v>5298</v>
      </c>
      <c r="D1599" s="9" t="s">
        <v>5299</v>
      </c>
      <c r="E1599" s="9">
        <v>599</v>
      </c>
      <c r="F1599" s="9" t="s">
        <v>40</v>
      </c>
      <c r="G1599" s="6">
        <v>42358</v>
      </c>
      <c r="H1599" s="9" t="s">
        <v>3016</v>
      </c>
      <c r="I1599" s="9" t="s">
        <v>53</v>
      </c>
      <c r="J1599" s="6">
        <v>42692.53051689815</v>
      </c>
      <c r="K1599" s="6">
        <v>42692.53051689815</v>
      </c>
      <c r="L1599" s="40">
        <v>2046</v>
      </c>
      <c r="M1599" s="41" t="s">
        <v>401</v>
      </c>
      <c r="N1599" s="42" t="s">
        <v>5300</v>
      </c>
      <c r="O1599" s="1">
        <v>28</v>
      </c>
      <c r="P1599" s="1">
        <v>1</v>
      </c>
      <c r="Q1599" s="1"/>
      <c r="R1599" s="1"/>
      <c r="S1599" s="1"/>
      <c r="T1599" s="102">
        <v>28</v>
      </c>
      <c r="U1599" s="103">
        <v>1</v>
      </c>
      <c r="V1599" s="103"/>
      <c r="W1599" s="103"/>
      <c r="X1599" s="103"/>
      <c r="Y1599" s="6">
        <v>42692.431232025461</v>
      </c>
      <c r="Z1599" s="9" t="s">
        <v>5301</v>
      </c>
      <c r="AA1599" s="6"/>
    </row>
    <row r="1600" spans="1:27" s="9" customFormat="1" x14ac:dyDescent="0.3">
      <c r="A1600" s="8">
        <v>1599</v>
      </c>
      <c r="B1600" s="9">
        <v>201600388</v>
      </c>
      <c r="C1600" s="9" t="s">
        <v>5302</v>
      </c>
      <c r="D1600" s="9" t="s">
        <v>2688</v>
      </c>
      <c r="E1600" s="9">
        <v>119</v>
      </c>
      <c r="F1600" s="9" t="s">
        <v>2</v>
      </c>
      <c r="G1600" s="6">
        <v>39448</v>
      </c>
      <c r="H1600" s="9" t="s">
        <v>3016</v>
      </c>
      <c r="I1600" s="9" t="s">
        <v>53</v>
      </c>
      <c r="J1600" s="6">
        <v>42427.524680092596</v>
      </c>
      <c r="K1600" s="6">
        <v>42427.524680092596</v>
      </c>
      <c r="L1600" s="40">
        <v>2275</v>
      </c>
      <c r="M1600" s="41"/>
      <c r="N1600" s="42" t="s">
        <v>5303</v>
      </c>
      <c r="O1600" s="1">
        <v>29</v>
      </c>
      <c r="P1600" s="1">
        <v>43</v>
      </c>
      <c r="Q1600" s="1"/>
      <c r="R1600" s="1"/>
      <c r="S1600" s="1"/>
      <c r="T1600" s="102">
        <v>29</v>
      </c>
      <c r="U1600" s="112">
        <v>29</v>
      </c>
      <c r="V1600" s="103"/>
      <c r="W1600" s="103"/>
      <c r="X1600" s="103"/>
      <c r="Y1600" s="6">
        <v>42427.524680092596</v>
      </c>
      <c r="Z1600" s="9" t="s">
        <v>5304</v>
      </c>
      <c r="AA1600" s="6"/>
    </row>
    <row r="1601" spans="1:27" s="9" customFormat="1" x14ac:dyDescent="0.3">
      <c r="A1601" s="8">
        <v>1600</v>
      </c>
      <c r="B1601" s="9">
        <v>201600389</v>
      </c>
      <c r="C1601" s="9" t="s">
        <v>2486</v>
      </c>
      <c r="D1601" s="9" t="s">
        <v>617</v>
      </c>
      <c r="E1601" s="9">
        <v>508</v>
      </c>
      <c r="F1601" s="9" t="s">
        <v>166</v>
      </c>
      <c r="G1601" s="6">
        <v>41992</v>
      </c>
      <c r="H1601" s="9" t="s">
        <v>3010</v>
      </c>
      <c r="I1601" s="9" t="s">
        <v>10</v>
      </c>
      <c r="J1601" s="6">
        <v>42427.625269942131</v>
      </c>
      <c r="K1601" s="6">
        <v>42427.625269942131</v>
      </c>
      <c r="L1601" s="40">
        <v>2095</v>
      </c>
      <c r="M1601" s="41"/>
      <c r="N1601" s="42" t="s">
        <v>5305</v>
      </c>
      <c r="O1601" s="1">
        <v>8</v>
      </c>
      <c r="P1601" s="1">
        <v>9</v>
      </c>
      <c r="Q1601" s="1"/>
      <c r="R1601" s="1"/>
      <c r="S1601" s="1"/>
      <c r="T1601" s="102">
        <v>8</v>
      </c>
      <c r="U1601" s="112">
        <v>902</v>
      </c>
      <c r="V1601" s="103"/>
      <c r="W1601" s="103"/>
      <c r="X1601" s="103"/>
      <c r="Y1601" s="6">
        <v>42427.625269942131</v>
      </c>
      <c r="Z1601" s="9" t="s">
        <v>5306</v>
      </c>
      <c r="AA1601" s="6"/>
    </row>
    <row r="1602" spans="1:27" s="9" customFormat="1" x14ac:dyDescent="0.3">
      <c r="A1602" s="8">
        <v>1601</v>
      </c>
      <c r="B1602" s="9">
        <v>201600391</v>
      </c>
      <c r="C1602" s="9" t="s">
        <v>5307</v>
      </c>
      <c r="D1602" s="9" t="s">
        <v>1350</v>
      </c>
      <c r="E1602" s="9">
        <v>499</v>
      </c>
      <c r="F1602" s="9" t="s">
        <v>40</v>
      </c>
      <c r="G1602" s="6">
        <v>37679</v>
      </c>
      <c r="H1602" s="9" t="s">
        <v>3010</v>
      </c>
      <c r="I1602" s="9" t="s">
        <v>10</v>
      </c>
      <c r="J1602" s="6">
        <v>42427.71200482639</v>
      </c>
      <c r="K1602" s="6">
        <v>42427.71200482639</v>
      </c>
      <c r="L1602" s="40">
        <v>2101</v>
      </c>
      <c r="M1602" s="41"/>
      <c r="N1602" s="42" t="s">
        <v>5308</v>
      </c>
      <c r="O1602" s="1">
        <v>21</v>
      </c>
      <c r="P1602" s="1">
        <v>1</v>
      </c>
      <c r="Q1602" s="1">
        <v>2</v>
      </c>
      <c r="R1602" s="1"/>
      <c r="S1602" s="1"/>
      <c r="T1602" s="102">
        <v>21</v>
      </c>
      <c r="U1602" s="103">
        <v>1</v>
      </c>
      <c r="V1602" s="103">
        <v>2</v>
      </c>
      <c r="W1602" s="103"/>
      <c r="X1602" s="103"/>
      <c r="Y1602" s="6">
        <v>42427.71200482639</v>
      </c>
      <c r="Z1602" s="9" t="s">
        <v>5309</v>
      </c>
      <c r="AA1602" s="6"/>
    </row>
    <row r="1603" spans="1:27" s="9" customFormat="1" x14ac:dyDescent="0.3">
      <c r="A1603" s="8">
        <v>1602</v>
      </c>
      <c r="B1603" s="9">
        <v>201600394</v>
      </c>
      <c r="C1603" s="9" t="s">
        <v>5310</v>
      </c>
      <c r="D1603" s="9" t="s">
        <v>101</v>
      </c>
      <c r="E1603" s="9">
        <v>499</v>
      </c>
      <c r="F1603" s="9" t="s">
        <v>40</v>
      </c>
      <c r="G1603" s="6">
        <v>38410</v>
      </c>
      <c r="H1603" s="9" t="s">
        <v>3010</v>
      </c>
      <c r="I1603" s="9" t="s">
        <v>10</v>
      </c>
      <c r="J1603" s="6">
        <v>42427.772865011575</v>
      </c>
      <c r="K1603" s="6">
        <v>42427.772865011575</v>
      </c>
      <c r="L1603" s="40">
        <v>2101</v>
      </c>
      <c r="M1603" s="41"/>
      <c r="N1603" s="42" t="s">
        <v>1167</v>
      </c>
      <c r="O1603" s="1">
        <v>2</v>
      </c>
      <c r="P1603" s="1"/>
      <c r="Q1603" s="1"/>
      <c r="R1603" s="1"/>
      <c r="S1603" s="1"/>
      <c r="T1603" s="102">
        <v>2</v>
      </c>
      <c r="U1603" s="103"/>
      <c r="V1603" s="103"/>
      <c r="W1603" s="103"/>
      <c r="X1603" s="103"/>
      <c r="Y1603" s="6">
        <v>42427.772865011575</v>
      </c>
      <c r="Z1603" s="9" t="s">
        <v>5311</v>
      </c>
      <c r="AA1603" s="6"/>
    </row>
    <row r="1604" spans="1:27" s="9" customFormat="1" x14ac:dyDescent="0.3">
      <c r="A1604" s="8">
        <v>1603</v>
      </c>
      <c r="B1604" s="9">
        <v>201600398</v>
      </c>
      <c r="C1604" s="9" t="s">
        <v>5312</v>
      </c>
      <c r="D1604" s="9" t="s">
        <v>1549</v>
      </c>
      <c r="E1604" s="9">
        <v>598</v>
      </c>
      <c r="F1604" s="9" t="s">
        <v>8</v>
      </c>
      <c r="G1604" s="6">
        <v>40967</v>
      </c>
      <c r="H1604" s="9" t="s">
        <v>3008</v>
      </c>
      <c r="I1604" s="9" t="s">
        <v>16</v>
      </c>
      <c r="J1604" s="6">
        <v>42429.730915706015</v>
      </c>
      <c r="K1604" s="6">
        <v>42429.730915706015</v>
      </c>
      <c r="L1604" s="40">
        <v>2024</v>
      </c>
      <c r="M1604" s="41" t="s">
        <v>5313</v>
      </c>
      <c r="N1604" s="42" t="s">
        <v>5314</v>
      </c>
      <c r="O1604" s="1">
        <v>21</v>
      </c>
      <c r="P1604" s="1">
        <v>6</v>
      </c>
      <c r="Q1604" s="1"/>
      <c r="R1604" s="1"/>
      <c r="S1604" s="1"/>
      <c r="T1604" s="102">
        <v>21</v>
      </c>
      <c r="U1604" s="103">
        <v>6</v>
      </c>
      <c r="V1604" s="103"/>
      <c r="W1604" s="103"/>
      <c r="X1604" s="103"/>
      <c r="Y1604" s="6">
        <v>42429.688567164354</v>
      </c>
      <c r="Z1604" s="9" t="s">
        <v>5315</v>
      </c>
      <c r="AA1604" s="6"/>
    </row>
    <row r="1605" spans="1:27" s="9" customFormat="1" x14ac:dyDescent="0.3">
      <c r="A1605" s="8">
        <v>1604</v>
      </c>
      <c r="B1605" s="9">
        <v>201600399</v>
      </c>
      <c r="C1605" s="9" t="s">
        <v>5316</v>
      </c>
      <c r="D1605" s="9" t="s">
        <v>5317</v>
      </c>
      <c r="E1605" s="9">
        <v>128</v>
      </c>
      <c r="F1605" s="9" t="s">
        <v>242</v>
      </c>
      <c r="G1605" s="6">
        <v>42063</v>
      </c>
      <c r="H1605" s="9" t="s">
        <v>3008</v>
      </c>
      <c r="I1605" s="9" t="s">
        <v>16</v>
      </c>
      <c r="J1605" s="6">
        <v>42428.610334375</v>
      </c>
      <c r="K1605" s="6">
        <v>42428.610334375</v>
      </c>
      <c r="L1605" s="40">
        <v>2193</v>
      </c>
      <c r="M1605" s="41"/>
      <c r="N1605" s="42" t="s">
        <v>5318</v>
      </c>
      <c r="O1605" s="1">
        <v>4</v>
      </c>
      <c r="P1605" s="1"/>
      <c r="Q1605" s="1"/>
      <c r="R1605" s="1"/>
      <c r="S1605" s="1"/>
      <c r="T1605" s="102">
        <v>4</v>
      </c>
      <c r="U1605" s="103"/>
      <c r="V1605" s="103"/>
      <c r="W1605" s="103"/>
      <c r="X1605" s="103"/>
      <c r="Y1605" s="6">
        <v>42428.583973877314</v>
      </c>
      <c r="Z1605" s="9" t="s">
        <v>5319</v>
      </c>
      <c r="AA1605" s="6"/>
    </row>
    <row r="1606" spans="1:27" s="9" customFormat="1" x14ac:dyDescent="0.3">
      <c r="A1606" s="8">
        <v>1605</v>
      </c>
      <c r="B1606" s="9">
        <v>201600400</v>
      </c>
      <c r="C1606" s="9" t="s">
        <v>4893</v>
      </c>
      <c r="D1606" s="9" t="s">
        <v>110</v>
      </c>
      <c r="E1606" s="9">
        <v>126</v>
      </c>
      <c r="F1606" s="9" t="s">
        <v>64</v>
      </c>
      <c r="G1606" s="6">
        <v>40237</v>
      </c>
      <c r="H1606" s="9" t="s">
        <v>3016</v>
      </c>
      <c r="I1606" s="9" t="s">
        <v>53</v>
      </c>
      <c r="J1606" s="6">
        <v>42428.704216203703</v>
      </c>
      <c r="K1606" s="6">
        <v>42428.704216203703</v>
      </c>
      <c r="L1606" s="40">
        <v>2283</v>
      </c>
      <c r="M1606" s="41"/>
      <c r="N1606" s="42" t="s">
        <v>5320</v>
      </c>
      <c r="O1606" s="1">
        <v>51</v>
      </c>
      <c r="P1606" s="1">
        <v>16</v>
      </c>
      <c r="Q1606" s="1"/>
      <c r="R1606" s="1"/>
      <c r="S1606" s="1"/>
      <c r="T1606" s="102">
        <v>51</v>
      </c>
      <c r="U1606" s="112">
        <v>1601</v>
      </c>
      <c r="V1606" s="103"/>
      <c r="W1606" s="103"/>
      <c r="X1606" s="103"/>
      <c r="Y1606" s="6">
        <v>42428.68593310185</v>
      </c>
      <c r="Z1606" s="9" t="s">
        <v>5321</v>
      </c>
      <c r="AA1606" s="6"/>
    </row>
    <row r="1607" spans="1:27" s="9" customFormat="1" x14ac:dyDescent="0.3">
      <c r="A1607" s="8">
        <v>1606</v>
      </c>
      <c r="B1607" s="9">
        <v>201600401</v>
      </c>
      <c r="C1607" s="9" t="s">
        <v>5322</v>
      </c>
      <c r="D1607" s="9" t="s">
        <v>3643</v>
      </c>
      <c r="E1607" s="9">
        <v>536</v>
      </c>
      <c r="F1607" s="9" t="s">
        <v>1483</v>
      </c>
      <c r="G1607" s="6">
        <v>39559</v>
      </c>
      <c r="H1607" s="9" t="s">
        <v>3008</v>
      </c>
      <c r="I1607" s="9" t="s">
        <v>16</v>
      </c>
      <c r="J1607" s="6">
        <v>42428.752594756945</v>
      </c>
      <c r="K1607" s="6">
        <v>42428.752594756945</v>
      </c>
      <c r="L1607" s="40">
        <v>2017</v>
      </c>
      <c r="M1607" s="41"/>
      <c r="N1607" s="42" t="s">
        <v>5250</v>
      </c>
      <c r="O1607" s="1">
        <v>5</v>
      </c>
      <c r="P1607" s="1"/>
      <c r="Q1607" s="1"/>
      <c r="R1607" s="1"/>
      <c r="S1607" s="1"/>
      <c r="T1607" s="102">
        <v>5</v>
      </c>
      <c r="U1607" s="103"/>
      <c r="V1607" s="103"/>
      <c r="W1607" s="103"/>
      <c r="X1607" s="103"/>
      <c r="Y1607" s="6">
        <v>42428.730424733796</v>
      </c>
      <c r="Z1607" s="9" t="s">
        <v>5323</v>
      </c>
      <c r="AA1607" s="6"/>
    </row>
    <row r="1608" spans="1:27" s="9" customFormat="1" x14ac:dyDescent="0.3">
      <c r="A1608" s="8">
        <v>1607</v>
      </c>
      <c r="B1608" s="9">
        <v>201600403</v>
      </c>
      <c r="C1608" s="9" t="s">
        <v>5324</v>
      </c>
      <c r="D1608" s="9" t="s">
        <v>1537</v>
      </c>
      <c r="E1608" s="9">
        <v>89</v>
      </c>
      <c r="F1608" s="9" t="s">
        <v>957</v>
      </c>
      <c r="G1608" s="6">
        <v>37680</v>
      </c>
      <c r="H1608" s="9" t="s">
        <v>3016</v>
      </c>
      <c r="I1608" s="9" t="s">
        <v>53</v>
      </c>
      <c r="J1608" s="6">
        <v>42428.86534837963</v>
      </c>
      <c r="K1608" s="6">
        <v>42428.86534837963</v>
      </c>
      <c r="L1608" s="40">
        <v>2084</v>
      </c>
      <c r="M1608" s="41" t="s">
        <v>5313</v>
      </c>
      <c r="N1608" s="42" t="s">
        <v>5325</v>
      </c>
      <c r="O1608" s="1">
        <v>28</v>
      </c>
      <c r="P1608" s="1">
        <v>59</v>
      </c>
      <c r="Q1608" s="1"/>
      <c r="R1608" s="1"/>
      <c r="S1608" s="1"/>
      <c r="T1608" s="102">
        <v>28</v>
      </c>
      <c r="U1608" s="103">
        <v>59</v>
      </c>
      <c r="V1608" s="103"/>
      <c r="W1608" s="103"/>
      <c r="X1608" s="103"/>
      <c r="Y1608" s="6">
        <v>42428.835724502314</v>
      </c>
      <c r="Z1608" s="9" t="s">
        <v>5326</v>
      </c>
      <c r="AA1608" s="6"/>
    </row>
    <row r="1609" spans="1:27" s="9" customFormat="1" x14ac:dyDescent="0.3">
      <c r="A1609" s="8">
        <v>1608</v>
      </c>
      <c r="B1609" s="9">
        <v>201600406</v>
      </c>
      <c r="C1609" s="9" t="s">
        <v>5327</v>
      </c>
      <c r="D1609" s="9" t="s">
        <v>5328</v>
      </c>
      <c r="E1609" s="9">
        <v>499</v>
      </c>
      <c r="F1609" s="9" t="s">
        <v>40</v>
      </c>
      <c r="G1609" s="6">
        <v>37680</v>
      </c>
      <c r="H1609" s="9" t="s">
        <v>3008</v>
      </c>
      <c r="I1609" s="9" t="s">
        <v>16</v>
      </c>
      <c r="J1609" s="6">
        <v>42429.639770335649</v>
      </c>
      <c r="K1609" s="6">
        <v>42429.639770335649</v>
      </c>
      <c r="L1609" s="40">
        <v>2087</v>
      </c>
      <c r="M1609" s="41" t="s">
        <v>5329</v>
      </c>
      <c r="N1609" s="42" t="s">
        <v>5330</v>
      </c>
      <c r="O1609" s="1">
        <v>27</v>
      </c>
      <c r="P1609" s="1">
        <v>5</v>
      </c>
      <c r="Q1609" s="1"/>
      <c r="R1609" s="1"/>
      <c r="S1609" s="1"/>
      <c r="T1609" s="102">
        <v>27</v>
      </c>
      <c r="U1609" s="103">
        <v>5</v>
      </c>
      <c r="V1609" s="103"/>
      <c r="W1609" s="103"/>
      <c r="X1609" s="103"/>
      <c r="Y1609" s="6">
        <v>42429.639770335649</v>
      </c>
      <c r="Z1609" s="9" t="s">
        <v>5331</v>
      </c>
      <c r="AA1609" s="6"/>
    </row>
    <row r="1610" spans="1:27" s="9" customFormat="1" x14ac:dyDescent="0.3">
      <c r="A1610" s="8">
        <v>1609</v>
      </c>
      <c r="B1610" s="9">
        <v>201600412</v>
      </c>
      <c r="C1610" s="9" t="s">
        <v>5332</v>
      </c>
      <c r="D1610" s="9" t="s">
        <v>2688</v>
      </c>
      <c r="E1610" s="9">
        <v>131</v>
      </c>
      <c r="F1610" s="9" t="s">
        <v>24</v>
      </c>
      <c r="G1610" s="6">
        <v>38046</v>
      </c>
      <c r="H1610" s="9" t="s">
        <v>3008</v>
      </c>
      <c r="I1610" s="9" t="s">
        <v>16</v>
      </c>
      <c r="J1610" s="6">
        <v>42429.735905983798</v>
      </c>
      <c r="K1610" s="6">
        <v>42429.735905983798</v>
      </c>
      <c r="L1610" s="40">
        <v>2071</v>
      </c>
      <c r="M1610" s="41"/>
      <c r="N1610" s="42" t="s">
        <v>5333</v>
      </c>
      <c r="O1610" s="1">
        <v>1</v>
      </c>
      <c r="P1610" s="1"/>
      <c r="Q1610" s="1"/>
      <c r="R1610" s="1"/>
      <c r="S1610" s="1"/>
      <c r="T1610" s="102">
        <v>1</v>
      </c>
      <c r="U1610" s="103"/>
      <c r="V1610" s="103"/>
      <c r="W1610" s="103"/>
      <c r="X1610" s="103"/>
      <c r="Y1610" s="6">
        <v>42429.706994525463</v>
      </c>
      <c r="Z1610" s="9" t="s">
        <v>5334</v>
      </c>
      <c r="AA1610" s="6"/>
    </row>
    <row r="1611" spans="1:27" s="9" customFormat="1" x14ac:dyDescent="0.3">
      <c r="A1611" s="8">
        <v>1610</v>
      </c>
      <c r="B1611" s="9">
        <v>201600415</v>
      </c>
      <c r="C1611" s="9" t="s">
        <v>5335</v>
      </c>
      <c r="D1611" s="9" t="s">
        <v>2227</v>
      </c>
      <c r="E1611" s="9">
        <v>312</v>
      </c>
      <c r="F1611" s="9" t="s">
        <v>1541</v>
      </c>
      <c r="G1611" s="6">
        <v>42361</v>
      </c>
      <c r="H1611" s="9" t="s">
        <v>3008</v>
      </c>
      <c r="I1611" s="9" t="s">
        <v>16</v>
      </c>
      <c r="J1611" s="6">
        <v>42492.880855671297</v>
      </c>
      <c r="K1611" s="6">
        <v>42492.880855671297</v>
      </c>
      <c r="L1611" s="40">
        <v>2231</v>
      </c>
      <c r="M1611" s="41"/>
      <c r="N1611" s="42" t="s">
        <v>5336</v>
      </c>
      <c r="O1611" s="1">
        <v>1</v>
      </c>
      <c r="P1611" s="1">
        <v>2</v>
      </c>
      <c r="Q1611" s="1"/>
      <c r="R1611" s="1"/>
      <c r="S1611" s="1"/>
      <c r="T1611" s="102">
        <v>1</v>
      </c>
      <c r="U1611" s="103">
        <v>2</v>
      </c>
      <c r="V1611" s="103"/>
      <c r="W1611" s="103"/>
      <c r="X1611" s="103"/>
      <c r="Y1611" s="6">
        <v>42492.879479398151</v>
      </c>
      <c r="Z1611" s="9" t="s">
        <v>5337</v>
      </c>
      <c r="AA1611" s="6"/>
    </row>
    <row r="1612" spans="1:27" s="9" customFormat="1" x14ac:dyDescent="0.3">
      <c r="A1612" s="8">
        <v>1611</v>
      </c>
      <c r="B1612" s="9">
        <v>201600418</v>
      </c>
      <c r="C1612" s="9" t="s">
        <v>5338</v>
      </c>
      <c r="D1612" s="9" t="s">
        <v>5339</v>
      </c>
      <c r="E1612" s="9">
        <v>304</v>
      </c>
      <c r="F1612" s="9" t="s">
        <v>126</v>
      </c>
      <c r="G1612" s="6" t="s">
        <v>51</v>
      </c>
      <c r="H1612" s="9" t="s">
        <v>3016</v>
      </c>
      <c r="I1612" s="9" t="s">
        <v>53</v>
      </c>
      <c r="J1612" s="6">
        <v>42430.072371875001</v>
      </c>
      <c r="K1612" s="6">
        <v>42430.072371875001</v>
      </c>
      <c r="L1612" s="40">
        <v>2275</v>
      </c>
      <c r="M1612" s="41"/>
      <c r="N1612" s="42" t="s">
        <v>5340</v>
      </c>
      <c r="O1612" s="1">
        <v>55</v>
      </c>
      <c r="P1612" s="1">
        <v>51</v>
      </c>
      <c r="Q1612" s="1"/>
      <c r="R1612" s="1"/>
      <c r="S1612" s="1"/>
      <c r="T1612" s="102">
        <v>55</v>
      </c>
      <c r="U1612" s="103">
        <v>51</v>
      </c>
      <c r="V1612" s="103"/>
      <c r="W1612" s="103"/>
      <c r="X1612" s="103"/>
      <c r="Y1612" s="6">
        <v>42430.068210532409</v>
      </c>
      <c r="Z1612" s="9" t="s">
        <v>5341</v>
      </c>
      <c r="AA1612" s="6"/>
    </row>
    <row r="1613" spans="1:27" s="9" customFormat="1" x14ac:dyDescent="0.3">
      <c r="A1613" s="8">
        <v>1612</v>
      </c>
      <c r="B1613" s="9">
        <v>201600420</v>
      </c>
      <c r="C1613" s="9" t="s">
        <v>5342</v>
      </c>
      <c r="D1613" s="9" t="s">
        <v>4686</v>
      </c>
      <c r="E1613" s="9">
        <v>500</v>
      </c>
      <c r="F1613" s="9" t="s">
        <v>32</v>
      </c>
      <c r="G1613" s="6">
        <v>42256</v>
      </c>
      <c r="H1613" s="9" t="s">
        <v>3010</v>
      </c>
      <c r="I1613" s="9" t="s">
        <v>10</v>
      </c>
      <c r="J1613" s="6">
        <v>42430.49201947917</v>
      </c>
      <c r="K1613" s="6">
        <v>42430.49201947917</v>
      </c>
      <c r="L1613" s="40" t="s">
        <v>5221</v>
      </c>
      <c r="M1613" s="41"/>
      <c r="N1613" s="42"/>
      <c r="O1613" s="1"/>
      <c r="P1613" s="1"/>
      <c r="Q1613" s="1"/>
      <c r="R1613" s="1"/>
      <c r="S1613" s="1"/>
      <c r="T1613" s="102"/>
      <c r="U1613" s="103"/>
      <c r="V1613" s="103"/>
      <c r="W1613" s="103"/>
      <c r="X1613" s="103"/>
      <c r="Y1613" s="6">
        <v>42430.485964814812</v>
      </c>
      <c r="Z1613" s="9" t="s">
        <v>5343</v>
      </c>
      <c r="AA1613" s="6"/>
    </row>
    <row r="1614" spans="1:27" s="9" customFormat="1" x14ac:dyDescent="0.3">
      <c r="A1614" s="8">
        <v>1613</v>
      </c>
      <c r="B1614" s="9">
        <v>201600421</v>
      </c>
      <c r="C1614" s="9" t="s">
        <v>5344</v>
      </c>
      <c r="D1614" s="9" t="s">
        <v>5045</v>
      </c>
      <c r="E1614" s="9">
        <v>308</v>
      </c>
      <c r="F1614" s="9" t="s">
        <v>1251</v>
      </c>
      <c r="G1614" s="6">
        <v>42272</v>
      </c>
      <c r="H1614" s="9" t="s">
        <v>3008</v>
      </c>
      <c r="I1614" s="9" t="s">
        <v>16</v>
      </c>
      <c r="J1614" s="6">
        <v>42448.504077546299</v>
      </c>
      <c r="K1614" s="6">
        <v>42448.504077546299</v>
      </c>
      <c r="L1614" s="40" t="s">
        <v>5221</v>
      </c>
      <c r="M1614" s="41"/>
      <c r="N1614" s="42"/>
      <c r="O1614" s="1"/>
      <c r="P1614" s="1"/>
      <c r="Q1614" s="1"/>
      <c r="R1614" s="1"/>
      <c r="S1614" s="1"/>
      <c r="T1614" s="102"/>
      <c r="U1614" s="103"/>
      <c r="V1614" s="103"/>
      <c r="W1614" s="103"/>
      <c r="X1614" s="103"/>
      <c r="Y1614" s="6">
        <v>42448.497626192133</v>
      </c>
      <c r="Z1614" s="9" t="s">
        <v>3232</v>
      </c>
      <c r="AA1614" s="6"/>
    </row>
    <row r="1615" spans="1:27" s="9" customFormat="1" x14ac:dyDescent="0.3">
      <c r="A1615" s="8">
        <v>1614</v>
      </c>
      <c r="B1615" s="9">
        <v>201600431</v>
      </c>
      <c r="C1615" s="9" t="s">
        <v>5345</v>
      </c>
      <c r="D1615" s="9" t="s">
        <v>5346</v>
      </c>
      <c r="E1615" s="9">
        <v>499</v>
      </c>
      <c r="F1615" s="9" t="s">
        <v>40</v>
      </c>
      <c r="G1615" s="6">
        <v>37318</v>
      </c>
      <c r="H1615" s="9" t="s">
        <v>3010</v>
      </c>
      <c r="I1615" s="9" t="s">
        <v>10</v>
      </c>
      <c r="J1615" s="6">
        <v>42432.513290856485</v>
      </c>
      <c r="K1615" s="6">
        <v>42432.513290856485</v>
      </c>
      <c r="L1615" s="40">
        <v>2031</v>
      </c>
      <c r="M1615" s="41"/>
      <c r="N1615" s="42" t="s">
        <v>5347</v>
      </c>
      <c r="O1615" s="1">
        <v>14</v>
      </c>
      <c r="P1615" s="1">
        <v>21</v>
      </c>
      <c r="Q1615" s="1"/>
      <c r="R1615" s="1"/>
      <c r="S1615" s="1"/>
      <c r="T1615" s="102">
        <v>14</v>
      </c>
      <c r="U1615" s="103">
        <v>21</v>
      </c>
      <c r="V1615" s="103"/>
      <c r="W1615" s="103"/>
      <c r="X1615" s="103"/>
      <c r="Y1615" s="6">
        <v>42432.04114533565</v>
      </c>
      <c r="Z1615" s="9" t="s">
        <v>5348</v>
      </c>
      <c r="AA1615" s="6"/>
    </row>
    <row r="1616" spans="1:27" s="9" customFormat="1" x14ac:dyDescent="0.3">
      <c r="A1616" s="8">
        <v>1615</v>
      </c>
      <c r="B1616" s="9">
        <v>201600438</v>
      </c>
      <c r="C1616" s="9" t="s">
        <v>5349</v>
      </c>
      <c r="D1616" s="9" t="s">
        <v>2322</v>
      </c>
      <c r="E1616" s="9" t="s">
        <v>51</v>
      </c>
      <c r="F1616" s="9" t="s">
        <v>51</v>
      </c>
      <c r="G1616" s="6">
        <v>42231</v>
      </c>
      <c r="H1616" s="9" t="s">
        <v>3010</v>
      </c>
      <c r="I1616" s="9" t="s">
        <v>10</v>
      </c>
      <c r="J1616" s="6">
        <v>42601.523615706021</v>
      </c>
      <c r="K1616" s="6">
        <v>42601.523615706021</v>
      </c>
      <c r="L1616" s="40" t="s">
        <v>5221</v>
      </c>
      <c r="M1616" s="41"/>
      <c r="N1616" s="42"/>
      <c r="O1616" s="1"/>
      <c r="P1616" s="1"/>
      <c r="Q1616" s="1"/>
      <c r="R1616" s="1"/>
      <c r="S1616" s="1"/>
      <c r="T1616" s="102"/>
      <c r="U1616" s="103"/>
      <c r="V1616" s="103"/>
      <c r="W1616" s="103"/>
      <c r="X1616" s="103"/>
      <c r="Y1616" s="6">
        <v>42601.523615706021</v>
      </c>
      <c r="Z1616" s="9" t="s">
        <v>5350</v>
      </c>
      <c r="AA1616" s="6"/>
    </row>
    <row r="1617" spans="1:27" s="9" customFormat="1" x14ac:dyDescent="0.3">
      <c r="A1617" s="8">
        <v>1616</v>
      </c>
      <c r="B1617" s="9">
        <v>201600439</v>
      </c>
      <c r="C1617" s="9" t="s">
        <v>5351</v>
      </c>
      <c r="D1617" s="9" t="s">
        <v>146</v>
      </c>
      <c r="E1617" s="9">
        <v>128</v>
      </c>
      <c r="F1617" s="9" t="s">
        <v>242</v>
      </c>
      <c r="G1617" s="6">
        <v>40789</v>
      </c>
      <c r="H1617" s="9" t="s">
        <v>3016</v>
      </c>
      <c r="I1617" s="9" t="s">
        <v>53</v>
      </c>
      <c r="J1617" s="6">
        <v>42432.989140046295</v>
      </c>
      <c r="K1617" s="6">
        <v>42432.989140046295</v>
      </c>
      <c r="L1617" s="40">
        <v>2126</v>
      </c>
      <c r="M1617" s="41"/>
      <c r="N1617" s="42" t="s">
        <v>5352</v>
      </c>
      <c r="O1617" s="1">
        <v>16</v>
      </c>
      <c r="P1617" s="1"/>
      <c r="Q1617" s="1"/>
      <c r="R1617" s="1"/>
      <c r="S1617" s="1"/>
      <c r="T1617" s="102">
        <v>16</v>
      </c>
      <c r="U1617" s="103"/>
      <c r="V1617" s="103"/>
      <c r="W1617" s="103"/>
      <c r="X1617" s="103"/>
      <c r="Y1617" s="6">
        <v>42432.980352662038</v>
      </c>
      <c r="Z1617" s="9" t="s">
        <v>5353</v>
      </c>
      <c r="AA1617" s="6"/>
    </row>
    <row r="1618" spans="1:27" s="9" customFormat="1" x14ac:dyDescent="0.3">
      <c r="A1618" s="8">
        <v>1617</v>
      </c>
      <c r="B1618" s="9">
        <v>201600444</v>
      </c>
      <c r="C1618" s="9" t="s">
        <v>5354</v>
      </c>
      <c r="D1618" s="9" t="s">
        <v>88</v>
      </c>
      <c r="E1618" s="9">
        <v>598</v>
      </c>
      <c r="F1618" s="9" t="s">
        <v>8</v>
      </c>
      <c r="G1618" s="6">
        <v>40452</v>
      </c>
      <c r="H1618" s="9" t="s">
        <v>3010</v>
      </c>
      <c r="I1618" s="9" t="s">
        <v>10</v>
      </c>
      <c r="J1618" s="6">
        <v>42433.845748993059</v>
      </c>
      <c r="K1618" s="6">
        <v>42433.845748993059</v>
      </c>
      <c r="L1618" s="40">
        <v>2041</v>
      </c>
      <c r="M1618" s="41"/>
      <c r="N1618" s="42" t="s">
        <v>5355</v>
      </c>
      <c r="O1618" s="1">
        <v>1</v>
      </c>
      <c r="P1618" s="1">
        <v>21</v>
      </c>
      <c r="Q1618" s="1"/>
      <c r="R1618" s="1"/>
      <c r="S1618" s="1"/>
      <c r="T1618" s="102">
        <v>1</v>
      </c>
      <c r="U1618" s="103">
        <v>21</v>
      </c>
      <c r="V1618" s="103"/>
      <c r="W1618" s="103"/>
      <c r="X1618" s="103"/>
      <c r="Y1618" s="6">
        <v>42433.926565162037</v>
      </c>
      <c r="Z1618" s="9" t="s">
        <v>5356</v>
      </c>
      <c r="AA1618" s="6"/>
    </row>
    <row r="1619" spans="1:27" s="9" customFormat="1" x14ac:dyDescent="0.3">
      <c r="A1619" s="8">
        <v>1618</v>
      </c>
      <c r="B1619" s="9">
        <v>201600452</v>
      </c>
      <c r="C1619" s="9" t="s">
        <v>5357</v>
      </c>
      <c r="D1619" s="9" t="s">
        <v>110</v>
      </c>
      <c r="E1619" s="9">
        <v>126</v>
      </c>
      <c r="F1619" s="9" t="s">
        <v>64</v>
      </c>
      <c r="G1619" s="6">
        <v>36955</v>
      </c>
      <c r="H1619" s="9" t="s">
        <v>3016</v>
      </c>
      <c r="I1619" s="9" t="s">
        <v>53</v>
      </c>
      <c r="J1619" s="6">
        <v>42434.678982604164</v>
      </c>
      <c r="K1619" s="6">
        <v>42434.678982604164</v>
      </c>
      <c r="L1619" s="40">
        <v>2082</v>
      </c>
      <c r="M1619" s="41"/>
      <c r="N1619" s="42" t="s">
        <v>5358</v>
      </c>
      <c r="O1619" s="1">
        <v>28</v>
      </c>
      <c r="P1619" s="1">
        <v>21</v>
      </c>
      <c r="Q1619" s="1">
        <v>1</v>
      </c>
      <c r="R1619" s="1"/>
      <c r="S1619" s="1"/>
      <c r="T1619" s="102">
        <v>28</v>
      </c>
      <c r="U1619" s="103">
        <v>21</v>
      </c>
      <c r="V1619" s="103">
        <v>1</v>
      </c>
      <c r="W1619" s="103"/>
      <c r="X1619" s="103"/>
      <c r="Y1619" s="6">
        <v>42434.678982604164</v>
      </c>
      <c r="Z1619" s="9" t="s">
        <v>5359</v>
      </c>
      <c r="AA1619" s="6"/>
    </row>
    <row r="1620" spans="1:27" s="9" customFormat="1" x14ac:dyDescent="0.3">
      <c r="A1620" s="8">
        <v>1619</v>
      </c>
      <c r="B1620" s="9">
        <v>201600453</v>
      </c>
      <c r="C1620" s="9" t="s">
        <v>5360</v>
      </c>
      <c r="D1620" s="9" t="s">
        <v>146</v>
      </c>
      <c r="E1620" s="9">
        <v>123</v>
      </c>
      <c r="F1620" s="9" t="s">
        <v>28</v>
      </c>
      <c r="G1620" s="6">
        <v>41699</v>
      </c>
      <c r="H1620" s="9" t="s">
        <v>3016</v>
      </c>
      <c r="I1620" s="9" t="s">
        <v>53</v>
      </c>
      <c r="J1620" s="6">
        <v>42497.860263657407</v>
      </c>
      <c r="K1620" s="6">
        <v>42497.860263657407</v>
      </c>
      <c r="L1620" s="40">
        <v>2009</v>
      </c>
      <c r="M1620" s="41"/>
      <c r="N1620" s="42" t="s">
        <v>5361</v>
      </c>
      <c r="O1620" s="1">
        <v>13</v>
      </c>
      <c r="P1620" s="1"/>
      <c r="Q1620" s="1"/>
      <c r="R1620" s="1"/>
      <c r="S1620" s="1"/>
      <c r="T1620" s="111">
        <v>1302</v>
      </c>
      <c r="U1620" s="103"/>
      <c r="V1620" s="103"/>
      <c r="W1620" s="103"/>
      <c r="X1620" s="103"/>
      <c r="Y1620" s="6">
        <v>42497.745589733793</v>
      </c>
      <c r="Z1620" s="9" t="s">
        <v>5362</v>
      </c>
      <c r="AA1620" s="6"/>
    </row>
    <row r="1621" spans="1:27" s="9" customFormat="1" x14ac:dyDescent="0.3">
      <c r="A1621" s="8">
        <v>1620</v>
      </c>
      <c r="B1621" s="9">
        <v>201600456</v>
      </c>
      <c r="C1621" s="9" t="s">
        <v>3548</v>
      </c>
      <c r="D1621" s="9" t="s">
        <v>5363</v>
      </c>
      <c r="E1621" s="9">
        <v>126</v>
      </c>
      <c r="F1621" s="9" t="s">
        <v>64</v>
      </c>
      <c r="G1621" s="6">
        <v>42343</v>
      </c>
      <c r="H1621" s="9" t="s">
        <v>3005</v>
      </c>
      <c r="I1621" s="9" t="s">
        <v>4</v>
      </c>
      <c r="J1621" s="6">
        <v>42434.872077349537</v>
      </c>
      <c r="K1621" s="6">
        <v>42434.872077349537</v>
      </c>
      <c r="L1621" s="40">
        <v>2193</v>
      </c>
      <c r="M1621" s="41"/>
      <c r="N1621" s="42" t="s">
        <v>5364</v>
      </c>
      <c r="O1621" s="1">
        <v>30</v>
      </c>
      <c r="P1621" s="1"/>
      <c r="Q1621" s="1"/>
      <c r="R1621" s="1"/>
      <c r="S1621" s="1"/>
      <c r="T1621" s="102">
        <v>30</v>
      </c>
      <c r="U1621" s="103"/>
      <c r="V1621" s="103"/>
      <c r="W1621" s="103"/>
      <c r="X1621" s="103"/>
      <c r="Y1621" s="6">
        <v>42434.794311921294</v>
      </c>
      <c r="Z1621" s="9" t="s">
        <v>5365</v>
      </c>
      <c r="AA1621" s="6"/>
    </row>
    <row r="1622" spans="1:27" s="9" customFormat="1" x14ac:dyDescent="0.3">
      <c r="A1622" s="8">
        <v>1621</v>
      </c>
      <c r="B1622" s="9">
        <v>201600457</v>
      </c>
      <c r="C1622" s="9" t="s">
        <v>5366</v>
      </c>
      <c r="D1622" s="9" t="s">
        <v>5367</v>
      </c>
      <c r="E1622" s="9">
        <v>130</v>
      </c>
      <c r="F1622" s="9" t="s">
        <v>36</v>
      </c>
      <c r="G1622" s="6">
        <v>38261</v>
      </c>
      <c r="H1622" s="9" t="s">
        <v>3008</v>
      </c>
      <c r="I1622" s="9" t="s">
        <v>16</v>
      </c>
      <c r="J1622" s="6">
        <v>42696.517462581018</v>
      </c>
      <c r="K1622" s="6">
        <v>42696.517462581018</v>
      </c>
      <c r="L1622" s="40">
        <v>2126</v>
      </c>
      <c r="M1622" s="41"/>
      <c r="N1622" s="42" t="s">
        <v>5352</v>
      </c>
      <c r="O1622" s="1">
        <v>16</v>
      </c>
      <c r="P1622" s="1"/>
      <c r="Q1622" s="1"/>
      <c r="R1622" s="1"/>
      <c r="S1622" s="1"/>
      <c r="T1622" s="102">
        <v>16</v>
      </c>
      <c r="U1622" s="103"/>
      <c r="V1622" s="103"/>
      <c r="W1622" s="103"/>
      <c r="X1622" s="103"/>
      <c r="Y1622" s="6">
        <v>42696.517462581018</v>
      </c>
      <c r="Z1622" s="9" t="s">
        <v>5368</v>
      </c>
      <c r="AA1622" s="6"/>
    </row>
    <row r="1623" spans="1:27" s="9" customFormat="1" x14ac:dyDescent="0.3">
      <c r="A1623" s="8">
        <v>1622</v>
      </c>
      <c r="B1623" s="9">
        <v>201600459</v>
      </c>
      <c r="C1623" s="9" t="s">
        <v>5369</v>
      </c>
      <c r="D1623" s="9" t="s">
        <v>1928</v>
      </c>
      <c r="E1623" s="9">
        <v>128</v>
      </c>
      <c r="F1623" s="9" t="s">
        <v>242</v>
      </c>
      <c r="G1623" s="6">
        <v>42278</v>
      </c>
      <c r="H1623" s="9" t="s">
        <v>3008</v>
      </c>
      <c r="I1623" s="9" t="s">
        <v>16</v>
      </c>
      <c r="J1623" s="6">
        <v>42435.929029131941</v>
      </c>
      <c r="K1623" s="6">
        <v>42435.929029131941</v>
      </c>
      <c r="L1623" s="40">
        <v>2193</v>
      </c>
      <c r="M1623" s="41"/>
      <c r="N1623" s="42" t="s">
        <v>5364</v>
      </c>
      <c r="O1623" s="1">
        <v>30</v>
      </c>
      <c r="P1623" s="1"/>
      <c r="Q1623" s="1"/>
      <c r="R1623" s="1"/>
      <c r="S1623" s="1"/>
      <c r="T1623" s="102">
        <v>30</v>
      </c>
      <c r="U1623" s="103"/>
      <c r="V1623" s="103"/>
      <c r="W1623" s="103"/>
      <c r="X1623" s="103"/>
      <c r="Y1623" s="6">
        <v>42435.775940624997</v>
      </c>
      <c r="Z1623" s="9" t="s">
        <v>5370</v>
      </c>
      <c r="AA1623" s="6"/>
    </row>
    <row r="1624" spans="1:27" s="9" customFormat="1" x14ac:dyDescent="0.3">
      <c r="A1624" s="8">
        <v>1623</v>
      </c>
      <c r="B1624" s="9">
        <v>201600460</v>
      </c>
      <c r="C1624" s="9" t="s">
        <v>5371</v>
      </c>
      <c r="D1624" s="9" t="s">
        <v>5232</v>
      </c>
      <c r="E1624" s="9">
        <v>531</v>
      </c>
      <c r="F1624" s="9" t="s">
        <v>14</v>
      </c>
      <c r="G1624" s="6">
        <v>42372</v>
      </c>
      <c r="H1624" s="9" t="s">
        <v>3005</v>
      </c>
      <c r="I1624" s="9" t="s">
        <v>4</v>
      </c>
      <c r="J1624" s="6">
        <v>42486.716866400464</v>
      </c>
      <c r="K1624" s="6">
        <v>42486.716866400464</v>
      </c>
      <c r="L1624" s="40">
        <v>2267</v>
      </c>
      <c r="M1624" s="41" t="s">
        <v>5372</v>
      </c>
      <c r="N1624" s="42" t="s">
        <v>5373</v>
      </c>
      <c r="O1624" s="1">
        <v>28</v>
      </c>
      <c r="P1624" s="1">
        <v>21</v>
      </c>
      <c r="Q1624" s="1">
        <v>3</v>
      </c>
      <c r="R1624" s="1"/>
      <c r="S1624" s="1"/>
      <c r="T1624" s="102">
        <v>28</v>
      </c>
      <c r="U1624" s="103">
        <v>21</v>
      </c>
      <c r="V1624" s="103">
        <v>3</v>
      </c>
      <c r="W1624" s="103"/>
      <c r="X1624" s="103"/>
      <c r="Y1624" s="6">
        <v>42486.674491400459</v>
      </c>
      <c r="Z1624" s="9" t="s">
        <v>5374</v>
      </c>
      <c r="AA1624" s="6"/>
    </row>
    <row r="1625" spans="1:27" s="9" customFormat="1" x14ac:dyDescent="0.3">
      <c r="A1625" s="8">
        <v>1624</v>
      </c>
      <c r="B1625" s="9">
        <v>201600461</v>
      </c>
      <c r="C1625" s="9" t="s">
        <v>5375</v>
      </c>
      <c r="D1625" s="9" t="s">
        <v>5376</v>
      </c>
      <c r="E1625" s="9">
        <v>131</v>
      </c>
      <c r="F1625" s="9" t="s">
        <v>24</v>
      </c>
      <c r="G1625" s="6">
        <v>37585</v>
      </c>
      <c r="H1625" s="9" t="s">
        <v>3010</v>
      </c>
      <c r="I1625" s="9" t="s">
        <v>10</v>
      </c>
      <c r="J1625" s="6">
        <v>42448.609066863428</v>
      </c>
      <c r="K1625" s="6">
        <v>42448.609066863428</v>
      </c>
      <c r="L1625" s="40">
        <v>2082</v>
      </c>
      <c r="M1625" s="41"/>
      <c r="N1625" s="42" t="s">
        <v>5377</v>
      </c>
      <c r="O1625" s="1">
        <v>1</v>
      </c>
      <c r="P1625" s="1">
        <v>2</v>
      </c>
      <c r="Q1625" s="1">
        <v>21</v>
      </c>
      <c r="R1625" s="1"/>
      <c r="S1625" s="1"/>
      <c r="T1625" s="102">
        <v>1</v>
      </c>
      <c r="U1625" s="103">
        <v>2</v>
      </c>
      <c r="V1625" s="103">
        <v>21</v>
      </c>
      <c r="W1625" s="103"/>
      <c r="X1625" s="103"/>
      <c r="Y1625" s="6">
        <v>42448.598518634259</v>
      </c>
      <c r="Z1625" s="9" t="s">
        <v>5378</v>
      </c>
      <c r="AA1625" s="6"/>
    </row>
    <row r="1626" spans="1:27" s="9" customFormat="1" x14ac:dyDescent="0.3">
      <c r="A1626" s="8">
        <v>1625</v>
      </c>
      <c r="B1626" s="9">
        <v>201600468</v>
      </c>
      <c r="C1626" s="9" t="s">
        <v>2554</v>
      </c>
      <c r="D1626" s="9" t="s">
        <v>5379</v>
      </c>
      <c r="E1626" s="9">
        <v>499</v>
      </c>
      <c r="F1626" s="9" t="s">
        <v>40</v>
      </c>
      <c r="G1626" s="6">
        <v>36958</v>
      </c>
      <c r="H1626" s="9" t="s">
        <v>3008</v>
      </c>
      <c r="I1626" s="9" t="s">
        <v>16</v>
      </c>
      <c r="J1626" s="6">
        <v>42437.477135185189</v>
      </c>
      <c r="K1626" s="6">
        <v>42437.477135185189</v>
      </c>
      <c r="L1626" s="40">
        <v>2043</v>
      </c>
      <c r="M1626" s="41" t="s">
        <v>5380</v>
      </c>
      <c r="N1626" s="42" t="s">
        <v>5381</v>
      </c>
      <c r="O1626" s="1">
        <v>1</v>
      </c>
      <c r="P1626" s="1">
        <v>23</v>
      </c>
      <c r="Q1626" s="1"/>
      <c r="R1626" s="1"/>
      <c r="S1626" s="1"/>
      <c r="T1626" s="102">
        <v>1</v>
      </c>
      <c r="U1626" s="103">
        <v>23</v>
      </c>
      <c r="V1626" s="103"/>
      <c r="W1626" s="103"/>
      <c r="X1626" s="103"/>
      <c r="Y1626" s="6">
        <v>42437.447743090277</v>
      </c>
      <c r="Z1626" s="9" t="s">
        <v>5382</v>
      </c>
      <c r="AA1626" s="6"/>
    </row>
    <row r="1627" spans="1:27" s="9" customFormat="1" x14ac:dyDescent="0.3">
      <c r="A1627" s="8">
        <v>1626</v>
      </c>
      <c r="B1627" s="9">
        <v>201600470</v>
      </c>
      <c r="C1627" s="9" t="s">
        <v>5383</v>
      </c>
      <c r="D1627" s="9" t="s">
        <v>2089</v>
      </c>
      <c r="E1627" s="9">
        <v>130</v>
      </c>
      <c r="F1627" s="9" t="s">
        <v>36</v>
      </c>
      <c r="G1627" s="6">
        <v>36587</v>
      </c>
      <c r="H1627" s="9" t="s">
        <v>3008</v>
      </c>
      <c r="I1627" s="9" t="s">
        <v>16</v>
      </c>
      <c r="J1627" s="6">
        <v>42437.601417858794</v>
      </c>
      <c r="K1627" s="6">
        <v>42437.601417858794</v>
      </c>
      <c r="L1627" s="40">
        <v>2233</v>
      </c>
      <c r="M1627" s="41" t="s">
        <v>5384</v>
      </c>
      <c r="N1627" s="42" t="s">
        <v>5385</v>
      </c>
      <c r="O1627" s="1">
        <v>5</v>
      </c>
      <c r="P1627" s="1">
        <v>22115</v>
      </c>
      <c r="Q1627" s="1"/>
      <c r="R1627" s="1"/>
      <c r="S1627" s="1"/>
      <c r="T1627" s="102">
        <v>5</v>
      </c>
      <c r="U1627" s="103">
        <v>22115</v>
      </c>
      <c r="V1627" s="103"/>
      <c r="W1627" s="103"/>
      <c r="X1627" s="103"/>
      <c r="Y1627" s="6">
        <v>42437.595790775464</v>
      </c>
      <c r="Z1627" s="9" t="s">
        <v>5386</v>
      </c>
      <c r="AA1627" s="6"/>
    </row>
    <row r="1628" spans="1:27" s="9" customFormat="1" x14ac:dyDescent="0.3">
      <c r="A1628" s="8">
        <v>1627</v>
      </c>
      <c r="B1628" s="9">
        <v>201600471</v>
      </c>
      <c r="C1628" s="9" t="s">
        <v>5387</v>
      </c>
      <c r="D1628" s="9" t="s">
        <v>5388</v>
      </c>
      <c r="E1628" s="9">
        <v>14</v>
      </c>
      <c r="F1628" s="9" t="s">
        <v>271</v>
      </c>
      <c r="G1628" s="6">
        <v>38054</v>
      </c>
      <c r="H1628" s="9" t="s">
        <v>3016</v>
      </c>
      <c r="I1628" s="9" t="s">
        <v>53</v>
      </c>
      <c r="J1628" s="6">
        <v>42437.625172187501</v>
      </c>
      <c r="K1628" s="6">
        <v>42437.625172187501</v>
      </c>
      <c r="L1628" s="40">
        <v>2116</v>
      </c>
      <c r="M1628" s="41" t="s">
        <v>5389</v>
      </c>
      <c r="N1628" s="42" t="s">
        <v>5390</v>
      </c>
      <c r="O1628" s="1">
        <v>14</v>
      </c>
      <c r="P1628" s="1">
        <v>11</v>
      </c>
      <c r="Q1628" s="1"/>
      <c r="R1628" s="1"/>
      <c r="S1628" s="1"/>
      <c r="T1628" s="102">
        <v>14</v>
      </c>
      <c r="U1628" s="103">
        <v>11</v>
      </c>
      <c r="V1628" s="103"/>
      <c r="W1628" s="103"/>
      <c r="X1628" s="103"/>
      <c r="Y1628" s="6">
        <v>42437.616902395835</v>
      </c>
      <c r="Z1628" s="9" t="s">
        <v>5391</v>
      </c>
      <c r="AA1628" s="6"/>
    </row>
    <row r="1629" spans="1:27" s="9" customFormat="1" x14ac:dyDescent="0.3">
      <c r="A1629" s="8">
        <v>1628</v>
      </c>
      <c r="B1629" s="9">
        <v>201600473</v>
      </c>
      <c r="C1629" s="9" t="s">
        <v>5392</v>
      </c>
      <c r="D1629" s="9" t="s">
        <v>5393</v>
      </c>
      <c r="E1629" s="9">
        <v>598</v>
      </c>
      <c r="F1629" s="9" t="s">
        <v>8</v>
      </c>
      <c r="G1629" s="6">
        <v>41678</v>
      </c>
      <c r="H1629" s="9" t="s">
        <v>3008</v>
      </c>
      <c r="I1629" s="9" t="s">
        <v>16</v>
      </c>
      <c r="J1629" s="6">
        <v>42437.754717442127</v>
      </c>
      <c r="K1629" s="6">
        <v>42437.754717442127</v>
      </c>
      <c r="L1629" s="40">
        <v>2156</v>
      </c>
      <c r="M1629" s="41"/>
      <c r="N1629" s="42" t="s">
        <v>5394</v>
      </c>
      <c r="O1629" s="1">
        <v>41</v>
      </c>
      <c r="P1629" s="1"/>
      <c r="Q1629" s="1"/>
      <c r="R1629" s="1"/>
      <c r="S1629" s="1"/>
      <c r="T1629" s="102">
        <v>41</v>
      </c>
      <c r="U1629" s="103"/>
      <c r="V1629" s="103"/>
      <c r="W1629" s="103"/>
      <c r="X1629" s="103"/>
      <c r="Y1629" s="6">
        <v>42437.742765937503</v>
      </c>
      <c r="Z1629" s="9" t="s">
        <v>5395</v>
      </c>
      <c r="AA1629" s="6"/>
    </row>
    <row r="1630" spans="1:27" s="9" customFormat="1" x14ac:dyDescent="0.3">
      <c r="A1630" s="8">
        <v>1629</v>
      </c>
      <c r="B1630" s="9">
        <v>201600475</v>
      </c>
      <c r="C1630" s="9" t="s">
        <v>5396</v>
      </c>
      <c r="D1630" s="9" t="s">
        <v>1701</v>
      </c>
      <c r="E1630" s="9">
        <v>599</v>
      </c>
      <c r="F1630" s="9" t="s">
        <v>40</v>
      </c>
      <c r="G1630" s="6">
        <v>42253</v>
      </c>
      <c r="H1630" s="9" t="s">
        <v>3008</v>
      </c>
      <c r="I1630" s="9" t="s">
        <v>16</v>
      </c>
      <c r="J1630" s="6">
        <v>42441.441968171297</v>
      </c>
      <c r="K1630" s="6">
        <v>42441.441968171297</v>
      </c>
      <c r="L1630" s="40" t="s">
        <v>5221</v>
      </c>
      <c r="M1630" s="41"/>
      <c r="N1630" s="42"/>
      <c r="O1630" s="1"/>
      <c r="P1630" s="1"/>
      <c r="Q1630" s="1"/>
      <c r="R1630" s="1"/>
      <c r="S1630" s="1"/>
      <c r="T1630" s="102"/>
      <c r="U1630" s="103"/>
      <c r="V1630" s="103"/>
      <c r="W1630" s="103"/>
      <c r="X1630" s="103"/>
      <c r="Y1630" s="6">
        <v>42441.428042858795</v>
      </c>
      <c r="Z1630" s="9" t="s">
        <v>5397</v>
      </c>
      <c r="AA1630" s="6"/>
    </row>
    <row r="1631" spans="1:27" s="9" customFormat="1" x14ac:dyDescent="0.3">
      <c r="A1631" s="8">
        <v>1630</v>
      </c>
      <c r="B1631" s="9">
        <v>201600477</v>
      </c>
      <c r="C1631" s="9" t="s">
        <v>5398</v>
      </c>
      <c r="D1631" s="9" t="s">
        <v>474</v>
      </c>
      <c r="E1631" s="9">
        <v>119</v>
      </c>
      <c r="F1631" s="9" t="s">
        <v>2</v>
      </c>
      <c r="G1631" s="6">
        <v>41601</v>
      </c>
      <c r="H1631" s="9" t="s">
        <v>3010</v>
      </c>
      <c r="I1631" s="9" t="s">
        <v>10</v>
      </c>
      <c r="J1631" s="6">
        <v>42479.481907638889</v>
      </c>
      <c r="K1631" s="6">
        <v>42479.481907638889</v>
      </c>
      <c r="L1631" s="40" t="s">
        <v>5221</v>
      </c>
      <c r="M1631" s="41"/>
      <c r="N1631" s="42"/>
      <c r="O1631" s="1"/>
      <c r="P1631" s="1"/>
      <c r="Q1631" s="1"/>
      <c r="R1631" s="1"/>
      <c r="S1631" s="1"/>
      <c r="T1631" s="102"/>
      <c r="U1631" s="103"/>
      <c r="V1631" s="103"/>
      <c r="W1631" s="103"/>
      <c r="X1631" s="103"/>
      <c r="Y1631" s="6">
        <v>42479.481907638889</v>
      </c>
      <c r="Z1631" s="9" t="s">
        <v>5399</v>
      </c>
      <c r="AA1631" s="6"/>
    </row>
    <row r="1632" spans="1:27" s="9" customFormat="1" x14ac:dyDescent="0.3">
      <c r="A1632" s="8">
        <v>1631</v>
      </c>
      <c r="B1632" s="9">
        <v>201600480</v>
      </c>
      <c r="C1632" s="9" t="s">
        <v>5400</v>
      </c>
      <c r="D1632" s="9" t="s">
        <v>5401</v>
      </c>
      <c r="E1632" s="9">
        <v>536</v>
      </c>
      <c r="F1632" s="9" t="s">
        <v>1483</v>
      </c>
      <c r="G1632" s="6">
        <v>41937</v>
      </c>
      <c r="H1632" s="9" t="s">
        <v>3005</v>
      </c>
      <c r="I1632" s="9" t="s">
        <v>4</v>
      </c>
      <c r="J1632" s="6">
        <v>42669.911555520834</v>
      </c>
      <c r="K1632" s="6">
        <v>42669.911555520834</v>
      </c>
      <c r="L1632" s="40">
        <v>2087</v>
      </c>
      <c r="M1632" s="41" t="s">
        <v>5402</v>
      </c>
      <c r="N1632" s="42" t="s">
        <v>5403</v>
      </c>
      <c r="O1632" s="1">
        <v>28</v>
      </c>
      <c r="P1632" s="1">
        <v>27</v>
      </c>
      <c r="Q1632" s="1"/>
      <c r="R1632" s="1"/>
      <c r="S1632" s="1"/>
      <c r="T1632" s="102">
        <v>28</v>
      </c>
      <c r="U1632" s="103">
        <v>27</v>
      </c>
      <c r="V1632" s="103"/>
      <c r="W1632" s="103"/>
      <c r="X1632" s="103"/>
      <c r="Y1632" s="6">
        <v>42669.963387037038</v>
      </c>
      <c r="Z1632" s="9" t="s">
        <v>5404</v>
      </c>
      <c r="AA1632" s="6"/>
    </row>
    <row r="1633" spans="1:27" s="9" customFormat="1" x14ac:dyDescent="0.3">
      <c r="A1633" s="8">
        <v>1632</v>
      </c>
      <c r="B1633" s="9">
        <v>201600481</v>
      </c>
      <c r="C1633" s="9" t="s">
        <v>4230</v>
      </c>
      <c r="D1633" s="9" t="s">
        <v>5405</v>
      </c>
      <c r="E1633" s="9">
        <v>242</v>
      </c>
      <c r="F1633" s="9" t="s">
        <v>5406</v>
      </c>
      <c r="G1633" s="6">
        <v>41891</v>
      </c>
      <c r="H1633" s="9" t="s">
        <v>3008</v>
      </c>
      <c r="I1633" s="9" t="s">
        <v>16</v>
      </c>
      <c r="J1633" s="6">
        <v>42438.960276620368</v>
      </c>
      <c r="K1633" s="6">
        <v>42438.960276620368</v>
      </c>
      <c r="L1633" s="40">
        <v>2020</v>
      </c>
      <c r="M1633" s="41" t="s">
        <v>5407</v>
      </c>
      <c r="N1633" s="42" t="s">
        <v>5408</v>
      </c>
      <c r="O1633" s="1">
        <v>5</v>
      </c>
      <c r="P1633" s="1">
        <v>3</v>
      </c>
      <c r="Q1633" s="1"/>
      <c r="R1633" s="1"/>
      <c r="S1633" s="1"/>
      <c r="T1633" s="102">
        <v>5</v>
      </c>
      <c r="U1633" s="103">
        <v>3</v>
      </c>
      <c r="V1633" s="103"/>
      <c r="W1633" s="103"/>
      <c r="X1633" s="103"/>
      <c r="Y1633" s="6">
        <v>42438.918608599539</v>
      </c>
      <c r="Z1633" s="9" t="s">
        <v>5409</v>
      </c>
      <c r="AA1633" s="6"/>
    </row>
    <row r="1634" spans="1:27" s="9" customFormat="1" x14ac:dyDescent="0.3">
      <c r="A1634" s="8">
        <v>1633</v>
      </c>
      <c r="B1634" s="9">
        <v>201600486</v>
      </c>
      <c r="C1634" s="9" t="s">
        <v>5410</v>
      </c>
      <c r="D1634" s="9" t="s">
        <v>5081</v>
      </c>
      <c r="E1634" s="9">
        <v>505</v>
      </c>
      <c r="F1634" s="9" t="s">
        <v>1225</v>
      </c>
      <c r="G1634" s="6">
        <v>42380</v>
      </c>
      <c r="H1634" s="9" t="s">
        <v>3008</v>
      </c>
      <c r="I1634" s="9" t="s">
        <v>16</v>
      </c>
      <c r="J1634" s="6">
        <v>42614.483862881942</v>
      </c>
      <c r="K1634" s="6">
        <v>42614.483862881942</v>
      </c>
      <c r="L1634" s="40" t="s">
        <v>5221</v>
      </c>
      <c r="M1634" s="41"/>
      <c r="N1634" s="42"/>
      <c r="O1634" s="1"/>
      <c r="P1634" s="1"/>
      <c r="Q1634" s="1"/>
      <c r="R1634" s="1"/>
      <c r="S1634" s="1"/>
      <c r="T1634" s="102"/>
      <c r="U1634" s="103"/>
      <c r="V1634" s="103"/>
      <c r="W1634" s="103"/>
      <c r="X1634" s="103"/>
      <c r="Y1634" s="6">
        <v>42614.483862881942</v>
      </c>
      <c r="Z1634" s="9" t="s">
        <v>5411</v>
      </c>
      <c r="AA1634" s="6"/>
    </row>
    <row r="1635" spans="1:27" s="9" customFormat="1" x14ac:dyDescent="0.3">
      <c r="A1635" s="8">
        <v>1634</v>
      </c>
      <c r="B1635" s="9">
        <v>201600489</v>
      </c>
      <c r="C1635" s="9" t="s">
        <v>5412</v>
      </c>
      <c r="D1635" s="9" t="s">
        <v>3725</v>
      </c>
      <c r="E1635" s="9">
        <v>127</v>
      </c>
      <c r="F1635" s="9" t="s">
        <v>47</v>
      </c>
      <c r="G1635" s="6">
        <v>36961</v>
      </c>
      <c r="H1635" s="9" t="s">
        <v>3010</v>
      </c>
      <c r="I1635" s="9" t="s">
        <v>10</v>
      </c>
      <c r="J1635" s="6">
        <v>42440.520492280091</v>
      </c>
      <c r="K1635" s="6">
        <v>42440.520492280091</v>
      </c>
      <c r="L1635" s="40">
        <v>2101</v>
      </c>
      <c r="M1635" s="41" t="s">
        <v>5413</v>
      </c>
      <c r="N1635" s="42" t="s">
        <v>5308</v>
      </c>
      <c r="O1635" s="1">
        <v>21</v>
      </c>
      <c r="P1635" s="1">
        <v>1</v>
      </c>
      <c r="Q1635" s="1">
        <v>2</v>
      </c>
      <c r="R1635" s="1"/>
      <c r="S1635" s="1"/>
      <c r="T1635" s="102">
        <v>21</v>
      </c>
      <c r="U1635" s="103">
        <v>1</v>
      </c>
      <c r="V1635" s="103">
        <v>2</v>
      </c>
      <c r="W1635" s="103"/>
      <c r="X1635" s="103"/>
      <c r="Y1635" s="6">
        <v>42440.517992442132</v>
      </c>
      <c r="Z1635" s="9" t="s">
        <v>5414</v>
      </c>
      <c r="AA1635" s="6"/>
    </row>
    <row r="1636" spans="1:27" s="9" customFormat="1" x14ac:dyDescent="0.3">
      <c r="A1636" s="8">
        <v>1635</v>
      </c>
      <c r="B1636" s="9">
        <v>201600492</v>
      </c>
      <c r="C1636" s="9" t="s">
        <v>5415</v>
      </c>
      <c r="D1636" s="9" t="s">
        <v>5416</v>
      </c>
      <c r="E1636" s="9">
        <v>499</v>
      </c>
      <c r="F1636" s="9" t="s">
        <v>40</v>
      </c>
      <c r="G1636" s="6">
        <v>39519</v>
      </c>
      <c r="H1636" s="9" t="s">
        <v>3010</v>
      </c>
      <c r="I1636" s="9" t="s">
        <v>10</v>
      </c>
      <c r="J1636" s="6">
        <v>42444.417432905095</v>
      </c>
      <c r="K1636" s="6">
        <v>42444.417432905095</v>
      </c>
      <c r="L1636" s="40">
        <v>2277</v>
      </c>
      <c r="M1636" s="41"/>
      <c r="N1636" s="42" t="s">
        <v>5417</v>
      </c>
      <c r="O1636" s="1">
        <v>21</v>
      </c>
      <c r="P1636" s="1"/>
      <c r="Q1636" s="1"/>
      <c r="R1636" s="1"/>
      <c r="S1636" s="1"/>
      <c r="T1636" s="102">
        <v>21</v>
      </c>
      <c r="U1636" s="103"/>
      <c r="V1636" s="103"/>
      <c r="W1636" s="103"/>
      <c r="X1636" s="103"/>
      <c r="Y1636" s="6">
        <v>42444.417432905095</v>
      </c>
      <c r="Z1636" s="9" t="s">
        <v>5418</v>
      </c>
      <c r="AA1636" s="6"/>
    </row>
    <row r="1637" spans="1:27" s="9" customFormat="1" x14ac:dyDescent="0.3">
      <c r="A1637" s="8">
        <v>1636</v>
      </c>
      <c r="B1637" s="9">
        <v>201600497</v>
      </c>
      <c r="C1637" s="9" t="s">
        <v>5419</v>
      </c>
      <c r="D1637" s="9" t="s">
        <v>5420</v>
      </c>
      <c r="E1637" s="9">
        <v>598</v>
      </c>
      <c r="F1637" s="9" t="s">
        <v>8</v>
      </c>
      <c r="G1637" s="6">
        <v>42107</v>
      </c>
      <c r="H1637" s="9" t="s">
        <v>3008</v>
      </c>
      <c r="I1637" s="9" t="s">
        <v>16</v>
      </c>
      <c r="J1637" s="6">
        <v>42442.51254614583</v>
      </c>
      <c r="K1637" s="6">
        <v>42442.51254614583</v>
      </c>
      <c r="L1637" s="40">
        <v>2126</v>
      </c>
      <c r="M1637" s="41"/>
      <c r="N1637" s="42" t="s">
        <v>5421</v>
      </c>
      <c r="O1637" s="1">
        <v>21</v>
      </c>
      <c r="P1637" s="1">
        <v>42</v>
      </c>
      <c r="Q1637" s="1"/>
      <c r="R1637" s="1"/>
      <c r="S1637" s="1"/>
      <c r="T1637" s="102">
        <v>21</v>
      </c>
      <c r="U1637" s="103">
        <v>42</v>
      </c>
      <c r="V1637" s="103"/>
      <c r="W1637" s="103"/>
      <c r="X1637" s="103"/>
      <c r="Y1637" s="6">
        <v>42442.498362500002</v>
      </c>
      <c r="Z1637" s="9" t="s">
        <v>5422</v>
      </c>
      <c r="AA1637" s="6"/>
    </row>
    <row r="1638" spans="1:27" s="9" customFormat="1" x14ac:dyDescent="0.3">
      <c r="A1638" s="8">
        <v>1637</v>
      </c>
      <c r="B1638" s="9">
        <v>201600506</v>
      </c>
      <c r="C1638" s="9" t="s">
        <v>5423</v>
      </c>
      <c r="D1638" s="9" t="s">
        <v>5424</v>
      </c>
      <c r="E1638" s="9">
        <v>500</v>
      </c>
      <c r="F1638" s="9" t="s">
        <v>32</v>
      </c>
      <c r="G1638" s="6">
        <v>39356</v>
      </c>
      <c r="H1638" s="9" t="s">
        <v>3010</v>
      </c>
      <c r="I1638" s="9" t="s">
        <v>10</v>
      </c>
      <c r="J1638" s="6">
        <v>42445.514178738427</v>
      </c>
      <c r="K1638" s="6">
        <v>42445.514178738427</v>
      </c>
      <c r="L1638" s="40" t="s">
        <v>5425</v>
      </c>
      <c r="M1638" s="41"/>
      <c r="N1638" s="42"/>
      <c r="O1638" s="1"/>
      <c r="P1638" s="1"/>
      <c r="Q1638" s="1"/>
      <c r="R1638" s="1"/>
      <c r="S1638" s="1"/>
      <c r="T1638" s="102"/>
      <c r="U1638" s="103"/>
      <c r="V1638" s="103"/>
      <c r="W1638" s="103"/>
      <c r="X1638" s="103"/>
      <c r="Y1638" s="6">
        <v>42445.488978969908</v>
      </c>
      <c r="Z1638" s="9" t="s">
        <v>5426</v>
      </c>
      <c r="AA1638" s="6"/>
    </row>
    <row r="1639" spans="1:27" s="9" customFormat="1" x14ac:dyDescent="0.3">
      <c r="A1639" s="8">
        <v>1638</v>
      </c>
      <c r="B1639" s="9">
        <v>201600507</v>
      </c>
      <c r="C1639" s="9" t="s">
        <v>5423</v>
      </c>
      <c r="D1639" s="9" t="s">
        <v>1953</v>
      </c>
      <c r="E1639" s="9">
        <v>500</v>
      </c>
      <c r="F1639" s="9" t="s">
        <v>32</v>
      </c>
      <c r="G1639" s="6">
        <v>39356</v>
      </c>
      <c r="H1639" s="9" t="s">
        <v>3008</v>
      </c>
      <c r="I1639" s="9" t="s">
        <v>16</v>
      </c>
      <c r="J1639" s="6">
        <v>42444.522240081016</v>
      </c>
      <c r="K1639" s="6">
        <v>42444.522240081016</v>
      </c>
      <c r="L1639" s="40">
        <v>2087</v>
      </c>
      <c r="M1639" s="41"/>
      <c r="N1639" s="42" t="s">
        <v>5425</v>
      </c>
      <c r="O1639" s="1"/>
      <c r="P1639" s="1"/>
      <c r="Q1639" s="1"/>
      <c r="R1639" s="1"/>
      <c r="S1639" s="1"/>
      <c r="T1639" s="102"/>
      <c r="U1639" s="103"/>
      <c r="V1639" s="103"/>
      <c r="W1639" s="103"/>
      <c r="X1639" s="103"/>
      <c r="Y1639" s="6">
        <v>42444.487571493053</v>
      </c>
      <c r="Z1639" s="9" t="s">
        <v>5427</v>
      </c>
      <c r="AA1639" s="6"/>
    </row>
    <row r="1640" spans="1:27" s="9" customFormat="1" x14ac:dyDescent="0.3">
      <c r="A1640" s="8">
        <v>1639</v>
      </c>
      <c r="B1640" s="9">
        <v>201600517</v>
      </c>
      <c r="C1640" s="9" t="s">
        <v>5428</v>
      </c>
      <c r="D1640" s="9" t="s">
        <v>5429</v>
      </c>
      <c r="E1640" s="9">
        <v>552</v>
      </c>
      <c r="F1640" s="9" t="s">
        <v>83</v>
      </c>
      <c r="G1640" s="6">
        <v>42371</v>
      </c>
      <c r="H1640" s="9" t="s">
        <v>3008</v>
      </c>
      <c r="I1640" s="9" t="s">
        <v>16</v>
      </c>
      <c r="J1640" s="6">
        <v>42589.594135451393</v>
      </c>
      <c r="K1640" s="6">
        <v>42589.594135451393</v>
      </c>
      <c r="L1640" s="40" t="s">
        <v>5430</v>
      </c>
      <c r="M1640" s="41"/>
      <c r="N1640" s="42"/>
      <c r="O1640" s="1"/>
      <c r="P1640" s="1"/>
      <c r="Q1640" s="1"/>
      <c r="R1640" s="1"/>
      <c r="S1640" s="1"/>
      <c r="T1640" s="102"/>
      <c r="U1640" s="103"/>
      <c r="V1640" s="103"/>
      <c r="W1640" s="103"/>
      <c r="X1640" s="103"/>
      <c r="Y1640" s="6">
        <v>42589.844964699078</v>
      </c>
      <c r="Z1640" s="9" t="s">
        <v>5431</v>
      </c>
      <c r="AA1640" s="6"/>
    </row>
    <row r="1641" spans="1:27" s="9" customFormat="1" x14ac:dyDescent="0.3">
      <c r="A1641" s="8">
        <v>1640</v>
      </c>
      <c r="B1641" s="9">
        <v>201600519</v>
      </c>
      <c r="C1641" s="9" t="s">
        <v>5432</v>
      </c>
      <c r="D1641" s="9" t="s">
        <v>182</v>
      </c>
      <c r="E1641" s="9">
        <v>119</v>
      </c>
      <c r="F1641" s="9" t="s">
        <v>2</v>
      </c>
      <c r="G1641" s="6">
        <v>42384</v>
      </c>
      <c r="H1641" s="9" t="s">
        <v>3005</v>
      </c>
      <c r="I1641" s="9" t="s">
        <v>4</v>
      </c>
      <c r="J1641" s="6">
        <v>42444.89411681713</v>
      </c>
      <c r="K1641" s="6">
        <v>42444.89411681713</v>
      </c>
      <c r="L1641" s="40">
        <v>2022</v>
      </c>
      <c r="M1641" s="41"/>
      <c r="N1641" s="42" t="s">
        <v>5433</v>
      </c>
      <c r="O1641" s="1">
        <v>35</v>
      </c>
      <c r="P1641" s="1">
        <v>2</v>
      </c>
      <c r="Q1641" s="1">
        <v>6</v>
      </c>
      <c r="R1641" s="1"/>
      <c r="S1641" s="1"/>
      <c r="T1641" s="102">
        <v>35</v>
      </c>
      <c r="U1641" s="103">
        <v>2</v>
      </c>
      <c r="V1641" s="103">
        <v>6</v>
      </c>
      <c r="W1641" s="103"/>
      <c r="X1641" s="103"/>
      <c r="Y1641" s="6">
        <v>42444.899359224539</v>
      </c>
      <c r="Z1641" s="9" t="s">
        <v>5434</v>
      </c>
      <c r="AA1641" s="6"/>
    </row>
    <row r="1642" spans="1:27" s="9" customFormat="1" x14ac:dyDescent="0.3">
      <c r="A1642" s="8">
        <v>1641</v>
      </c>
      <c r="B1642" s="9">
        <v>201600520</v>
      </c>
      <c r="C1642" s="9" t="s">
        <v>4521</v>
      </c>
      <c r="D1642" s="9" t="s">
        <v>1264</v>
      </c>
      <c r="E1642" s="9">
        <v>119</v>
      </c>
      <c r="F1642" s="9" t="s">
        <v>2</v>
      </c>
      <c r="G1642" s="6">
        <v>42372</v>
      </c>
      <c r="H1642" s="9" t="s">
        <v>3016</v>
      </c>
      <c r="I1642" s="9" t="s">
        <v>53</v>
      </c>
      <c r="J1642" s="6">
        <v>42598.896282094909</v>
      </c>
      <c r="K1642" s="6">
        <v>42598.896282094909</v>
      </c>
      <c r="L1642" s="40">
        <v>2257</v>
      </c>
      <c r="M1642" s="41"/>
      <c r="N1642" s="42" t="s">
        <v>5435</v>
      </c>
      <c r="O1642" s="1">
        <v>2503</v>
      </c>
      <c r="P1642" s="1"/>
      <c r="Q1642" s="1"/>
      <c r="R1642" s="1"/>
      <c r="S1642" s="1"/>
      <c r="T1642" s="111">
        <v>25</v>
      </c>
      <c r="U1642" s="103"/>
      <c r="V1642" s="103"/>
      <c r="W1642" s="103"/>
      <c r="X1642" s="103"/>
      <c r="Y1642" s="6">
        <v>42598.896282094909</v>
      </c>
      <c r="Z1642" s="9" t="s">
        <v>5436</v>
      </c>
      <c r="AA1642" s="6"/>
    </row>
    <row r="1643" spans="1:27" s="9" customFormat="1" x14ac:dyDescent="0.3">
      <c r="A1643" s="8">
        <v>1642</v>
      </c>
      <c r="B1643" s="9">
        <v>201600522</v>
      </c>
      <c r="C1643" s="9" t="s">
        <v>5437</v>
      </c>
      <c r="D1643" s="9" t="s">
        <v>1350</v>
      </c>
      <c r="E1643" s="9">
        <v>128</v>
      </c>
      <c r="F1643" s="9" t="s">
        <v>242</v>
      </c>
      <c r="G1643" s="6">
        <v>40985</v>
      </c>
      <c r="H1643" s="9" t="s">
        <v>3008</v>
      </c>
      <c r="I1643" s="9" t="s">
        <v>16</v>
      </c>
      <c r="J1643" s="6">
        <v>42446.439891319445</v>
      </c>
      <c r="K1643" s="6">
        <v>42446.439891319445</v>
      </c>
      <c r="L1643" s="40">
        <v>2140</v>
      </c>
      <c r="M1643" s="41"/>
      <c r="N1643" s="42" t="s">
        <v>5438</v>
      </c>
      <c r="O1643" s="1">
        <v>41</v>
      </c>
      <c r="P1643" s="1"/>
      <c r="Q1643" s="1"/>
      <c r="R1643" s="1"/>
      <c r="S1643" s="1"/>
      <c r="T1643" s="102">
        <v>41</v>
      </c>
      <c r="U1643" s="103"/>
      <c r="V1643" s="103"/>
      <c r="W1643" s="103"/>
      <c r="X1643" s="103"/>
      <c r="Y1643" s="6">
        <v>42446.430324884263</v>
      </c>
      <c r="Z1643" s="9" t="s">
        <v>5439</v>
      </c>
      <c r="AA1643" s="6"/>
    </row>
    <row r="1644" spans="1:27" s="9" customFormat="1" x14ac:dyDescent="0.3">
      <c r="A1644" s="8">
        <v>1643</v>
      </c>
      <c r="B1644" s="9">
        <v>201600523</v>
      </c>
      <c r="C1644" s="9" t="s">
        <v>5437</v>
      </c>
      <c r="D1644" s="9" t="s">
        <v>3860</v>
      </c>
      <c r="E1644" s="9">
        <v>128</v>
      </c>
      <c r="F1644" s="9" t="s">
        <v>242</v>
      </c>
      <c r="G1644" s="6">
        <v>40985</v>
      </c>
      <c r="H1644" s="9" t="s">
        <v>3016</v>
      </c>
      <c r="I1644" s="9" t="s">
        <v>53</v>
      </c>
      <c r="J1644" s="6">
        <v>42515.493491666668</v>
      </c>
      <c r="K1644" s="6">
        <v>42515.493491666668</v>
      </c>
      <c r="L1644" s="40">
        <v>2107</v>
      </c>
      <c r="M1644" s="41"/>
      <c r="N1644" s="42" t="s">
        <v>5440</v>
      </c>
      <c r="O1644" s="1">
        <v>21</v>
      </c>
      <c r="P1644" s="1">
        <v>2</v>
      </c>
      <c r="Q1644" s="1"/>
      <c r="R1644" s="1"/>
      <c r="S1644" s="1"/>
      <c r="T1644" s="102">
        <v>21</v>
      </c>
      <c r="U1644" s="103">
        <v>2</v>
      </c>
      <c r="V1644" s="103"/>
      <c r="W1644" s="103"/>
      <c r="X1644" s="103"/>
      <c r="Y1644" s="6">
        <v>42515.473180127316</v>
      </c>
      <c r="Z1644" s="9" t="s">
        <v>5441</v>
      </c>
      <c r="AA1644" s="6"/>
    </row>
    <row r="1645" spans="1:27" s="9" customFormat="1" x14ac:dyDescent="0.3">
      <c r="A1645" s="8">
        <v>1644</v>
      </c>
      <c r="B1645" s="9">
        <v>201600525</v>
      </c>
      <c r="C1645" s="9" t="s">
        <v>5442</v>
      </c>
      <c r="D1645" s="9" t="s">
        <v>2372</v>
      </c>
      <c r="E1645" s="9">
        <v>500</v>
      </c>
      <c r="F1645" s="9" t="s">
        <v>32</v>
      </c>
      <c r="G1645" s="6">
        <v>42309</v>
      </c>
      <c r="H1645" s="9" t="s">
        <v>3008</v>
      </c>
      <c r="I1645" s="9" t="s">
        <v>16</v>
      </c>
      <c r="J1645" s="6">
        <v>42525.522485104164</v>
      </c>
      <c r="K1645" s="6">
        <v>42525.522485104164</v>
      </c>
      <c r="L1645" s="40" t="s">
        <v>5221</v>
      </c>
      <c r="M1645" s="41"/>
      <c r="N1645" s="42"/>
      <c r="O1645" s="1"/>
      <c r="P1645" s="1"/>
      <c r="Q1645" s="1"/>
      <c r="R1645" s="1"/>
      <c r="S1645" s="1"/>
      <c r="T1645" s="102"/>
      <c r="U1645" s="103"/>
      <c r="V1645" s="103"/>
      <c r="W1645" s="103"/>
      <c r="X1645" s="103"/>
      <c r="Y1645" s="6">
        <v>42525.522485104164</v>
      </c>
      <c r="Z1645" s="9" t="s">
        <v>5443</v>
      </c>
      <c r="AA1645" s="6"/>
    </row>
    <row r="1646" spans="1:27" s="9" customFormat="1" x14ac:dyDescent="0.3">
      <c r="A1646" s="8">
        <v>1645</v>
      </c>
      <c r="B1646" s="9">
        <v>201600533</v>
      </c>
      <c r="C1646" s="9" t="s">
        <v>4893</v>
      </c>
      <c r="D1646" s="9" t="s">
        <v>4380</v>
      </c>
      <c r="E1646" s="9">
        <v>505</v>
      </c>
      <c r="F1646" s="9" t="s">
        <v>1225</v>
      </c>
      <c r="G1646" s="6">
        <v>42081</v>
      </c>
      <c r="H1646" s="9" t="s">
        <v>3010</v>
      </c>
      <c r="I1646" s="9" t="s">
        <v>10</v>
      </c>
      <c r="J1646" s="6">
        <v>42447.612253356485</v>
      </c>
      <c r="K1646" s="6">
        <v>42447.612253356485</v>
      </c>
      <c r="L1646" s="40" t="s">
        <v>5221</v>
      </c>
      <c r="M1646" s="41"/>
      <c r="N1646" s="42"/>
      <c r="O1646" s="1"/>
      <c r="P1646" s="1"/>
      <c r="Q1646" s="1"/>
      <c r="R1646" s="1"/>
      <c r="S1646" s="1"/>
      <c r="T1646" s="102"/>
      <c r="U1646" s="103"/>
      <c r="V1646" s="103"/>
      <c r="W1646" s="103"/>
      <c r="X1646" s="103"/>
      <c r="Y1646" s="6">
        <v>42447.612253356485</v>
      </c>
      <c r="Z1646" s="9" t="s">
        <v>5444</v>
      </c>
      <c r="AA1646" s="6"/>
    </row>
    <row r="1647" spans="1:27" s="9" customFormat="1" x14ac:dyDescent="0.3">
      <c r="A1647" s="8">
        <v>1646</v>
      </c>
      <c r="B1647" s="9">
        <v>201600535</v>
      </c>
      <c r="C1647" s="9" t="s">
        <v>4835</v>
      </c>
      <c r="D1647" s="9" t="s">
        <v>5445</v>
      </c>
      <c r="E1647" s="9">
        <v>499</v>
      </c>
      <c r="F1647" s="9" t="s">
        <v>40</v>
      </c>
      <c r="G1647" s="6">
        <v>42371</v>
      </c>
      <c r="H1647" s="9" t="s">
        <v>3010</v>
      </c>
      <c r="I1647" s="9" t="s">
        <v>10</v>
      </c>
      <c r="J1647" s="6">
        <v>42634.66971396991</v>
      </c>
      <c r="K1647" s="6">
        <v>42634.66971396991</v>
      </c>
      <c r="L1647" s="40" t="s">
        <v>5221</v>
      </c>
      <c r="M1647" s="41"/>
      <c r="N1647" s="42"/>
      <c r="O1647" s="1"/>
      <c r="P1647" s="1"/>
      <c r="Q1647" s="1"/>
      <c r="R1647" s="1"/>
      <c r="S1647" s="1"/>
      <c r="T1647" s="102"/>
      <c r="U1647" s="103"/>
      <c r="V1647" s="103"/>
      <c r="W1647" s="103"/>
      <c r="X1647" s="103"/>
      <c r="Y1647" s="6">
        <v>42634.659712650464</v>
      </c>
      <c r="Z1647" s="9" t="s">
        <v>5446</v>
      </c>
      <c r="AA1647" s="6"/>
    </row>
    <row r="1648" spans="1:27" s="9" customFormat="1" x14ac:dyDescent="0.3">
      <c r="A1648" s="8">
        <v>1647</v>
      </c>
      <c r="B1648" s="9">
        <v>201600536</v>
      </c>
      <c r="C1648" s="9" t="s">
        <v>5447</v>
      </c>
      <c r="D1648" s="9" t="s">
        <v>5448</v>
      </c>
      <c r="E1648" s="9">
        <v>552</v>
      </c>
      <c r="F1648" s="9" t="s">
        <v>83</v>
      </c>
      <c r="G1648" s="6">
        <v>42341</v>
      </c>
      <c r="H1648" s="9" t="s">
        <v>3008</v>
      </c>
      <c r="I1648" s="9" t="s">
        <v>16</v>
      </c>
      <c r="J1648" s="6">
        <v>42535.510267905091</v>
      </c>
      <c r="K1648" s="6">
        <v>42535.510267905091</v>
      </c>
      <c r="L1648" s="40" t="s">
        <v>5221</v>
      </c>
      <c r="M1648" s="41"/>
      <c r="N1648" s="42"/>
      <c r="O1648" s="1"/>
      <c r="P1648" s="1"/>
      <c r="Q1648" s="1"/>
      <c r="R1648" s="1"/>
      <c r="S1648" s="1"/>
      <c r="T1648" s="102"/>
      <c r="U1648" s="103"/>
      <c r="V1648" s="103"/>
      <c r="W1648" s="103"/>
      <c r="X1648" s="103"/>
      <c r="Y1648" s="6">
        <v>42535.510267905091</v>
      </c>
      <c r="Z1648" s="9" t="s">
        <v>5449</v>
      </c>
      <c r="AA1648" s="6"/>
    </row>
    <row r="1649" spans="1:27" s="9" customFormat="1" x14ac:dyDescent="0.3">
      <c r="A1649" s="8">
        <v>1648</v>
      </c>
      <c r="B1649" s="9">
        <v>201600539</v>
      </c>
      <c r="C1649" s="9" t="s">
        <v>4255</v>
      </c>
      <c r="D1649" s="9" t="s">
        <v>5450</v>
      </c>
      <c r="E1649" s="9">
        <v>499</v>
      </c>
      <c r="F1649" s="9" t="s">
        <v>40</v>
      </c>
      <c r="G1649" s="6">
        <v>42434</v>
      </c>
      <c r="H1649" s="9" t="s">
        <v>3008</v>
      </c>
      <c r="I1649" s="9" t="s">
        <v>16</v>
      </c>
      <c r="J1649" s="6">
        <v>42602.644682094906</v>
      </c>
      <c r="K1649" s="6">
        <v>42602.644682094906</v>
      </c>
      <c r="L1649" s="40" t="s">
        <v>5221</v>
      </c>
      <c r="M1649" s="41"/>
      <c r="N1649" s="42"/>
      <c r="O1649" s="1"/>
      <c r="P1649" s="1"/>
      <c r="Q1649" s="1"/>
      <c r="R1649" s="1"/>
      <c r="S1649" s="1"/>
      <c r="T1649" s="102"/>
      <c r="U1649" s="103"/>
      <c r="V1649" s="103"/>
      <c r="W1649" s="103"/>
      <c r="X1649" s="103"/>
      <c r="Y1649" s="6">
        <v>42602.625343518521</v>
      </c>
      <c r="Z1649" s="9" t="s">
        <v>5451</v>
      </c>
      <c r="AA1649" s="6"/>
    </row>
    <row r="1650" spans="1:27" s="9" customFormat="1" x14ac:dyDescent="0.3">
      <c r="A1650" s="8">
        <v>1649</v>
      </c>
      <c r="B1650" s="9">
        <v>201600541</v>
      </c>
      <c r="C1650" s="9" t="s">
        <v>5452</v>
      </c>
      <c r="D1650" s="9" t="s">
        <v>5453</v>
      </c>
      <c r="E1650" s="9">
        <v>499</v>
      </c>
      <c r="F1650" s="9" t="s">
        <v>40</v>
      </c>
      <c r="G1650" s="6">
        <v>36604</v>
      </c>
      <c r="H1650" s="9" t="s">
        <v>3016</v>
      </c>
      <c r="I1650" s="9" t="s">
        <v>53</v>
      </c>
      <c r="J1650" s="6">
        <v>42448.477190358797</v>
      </c>
      <c r="K1650" s="6">
        <v>42448.477190358797</v>
      </c>
      <c r="L1650" s="40">
        <v>2122</v>
      </c>
      <c r="M1650" s="41"/>
      <c r="N1650" s="42" t="s">
        <v>5454</v>
      </c>
      <c r="O1650" s="1">
        <v>30</v>
      </c>
      <c r="P1650" s="1">
        <v>43</v>
      </c>
      <c r="Q1650" s="1"/>
      <c r="R1650" s="1"/>
      <c r="S1650" s="1"/>
      <c r="T1650" s="102">
        <v>30</v>
      </c>
      <c r="U1650" s="112">
        <v>29</v>
      </c>
      <c r="V1650" s="103"/>
      <c r="W1650" s="103"/>
      <c r="X1650" s="103"/>
      <c r="Y1650" s="6">
        <v>42448.462195138891</v>
      </c>
      <c r="Z1650" s="9" t="s">
        <v>5455</v>
      </c>
      <c r="AA1650" s="6"/>
    </row>
    <row r="1651" spans="1:27" s="9" customFormat="1" x14ac:dyDescent="0.3">
      <c r="A1651" s="8">
        <v>1650</v>
      </c>
      <c r="B1651" s="9">
        <v>201600543</v>
      </c>
      <c r="C1651" s="9" t="s">
        <v>5456</v>
      </c>
      <c r="D1651" s="9" t="s">
        <v>718</v>
      </c>
      <c r="E1651" s="9">
        <v>308</v>
      </c>
      <c r="F1651" s="9" t="s">
        <v>1251</v>
      </c>
      <c r="G1651" s="6">
        <v>42388</v>
      </c>
      <c r="H1651" s="9" t="s">
        <v>3008</v>
      </c>
      <c r="I1651" s="9" t="s">
        <v>16</v>
      </c>
      <c r="J1651" s="6">
        <v>42576.432881678244</v>
      </c>
      <c r="K1651" s="6">
        <v>42576.432881678244</v>
      </c>
      <c r="L1651" s="40" t="s">
        <v>5221</v>
      </c>
      <c r="M1651" s="41"/>
      <c r="N1651" s="42"/>
      <c r="O1651" s="1"/>
      <c r="P1651" s="1"/>
      <c r="Q1651" s="1"/>
      <c r="R1651" s="1"/>
      <c r="S1651" s="1"/>
      <c r="T1651" s="102"/>
      <c r="U1651" s="103"/>
      <c r="V1651" s="103"/>
      <c r="W1651" s="103"/>
      <c r="X1651" s="103"/>
      <c r="Y1651" s="6">
        <v>42576.416355092595</v>
      </c>
      <c r="Z1651" s="9" t="s">
        <v>5457</v>
      </c>
      <c r="AA1651" s="6"/>
    </row>
    <row r="1652" spans="1:27" s="9" customFormat="1" x14ac:dyDescent="0.3">
      <c r="A1652" s="8">
        <v>1651</v>
      </c>
      <c r="B1652" s="9">
        <v>201600546</v>
      </c>
      <c r="C1652" s="9" t="s">
        <v>2032</v>
      </c>
      <c r="D1652" s="9" t="s">
        <v>718</v>
      </c>
      <c r="E1652" s="9">
        <v>499</v>
      </c>
      <c r="F1652" s="9" t="s">
        <v>40</v>
      </c>
      <c r="G1652" s="6">
        <v>40621</v>
      </c>
      <c r="H1652" s="9" t="s">
        <v>3005</v>
      </c>
      <c r="I1652" s="9" t="s">
        <v>4</v>
      </c>
      <c r="J1652" s="6">
        <v>42448.78354733796</v>
      </c>
      <c r="K1652" s="6">
        <v>42448.78354733796</v>
      </c>
      <c r="L1652" s="40">
        <v>2126</v>
      </c>
      <c r="M1652" s="41"/>
      <c r="N1652" s="42" t="s">
        <v>5458</v>
      </c>
      <c r="O1652" s="1">
        <v>51</v>
      </c>
      <c r="P1652" s="1">
        <v>40</v>
      </c>
      <c r="Q1652" s="1"/>
      <c r="R1652" s="1"/>
      <c r="S1652" s="1"/>
      <c r="T1652" s="102">
        <v>51</v>
      </c>
      <c r="U1652" s="103">
        <v>40</v>
      </c>
      <c r="V1652" s="103"/>
      <c r="W1652" s="103"/>
      <c r="X1652" s="103"/>
      <c r="Y1652" s="6">
        <v>42448.775555821761</v>
      </c>
      <c r="Z1652" s="9" t="s">
        <v>5459</v>
      </c>
      <c r="AA1652" s="6"/>
    </row>
    <row r="1653" spans="1:27" s="9" customFormat="1" x14ac:dyDescent="0.3">
      <c r="A1653" s="8">
        <v>1652</v>
      </c>
      <c r="B1653" s="9">
        <v>201600549</v>
      </c>
      <c r="C1653" s="9" t="s">
        <v>5460</v>
      </c>
      <c r="D1653" s="9" t="s">
        <v>1032</v>
      </c>
      <c r="E1653" s="9">
        <v>499</v>
      </c>
      <c r="F1653" s="9" t="s">
        <v>40</v>
      </c>
      <c r="G1653" s="6">
        <v>42186</v>
      </c>
      <c r="H1653" s="9" t="s">
        <v>3016</v>
      </c>
      <c r="I1653" s="9" t="s">
        <v>53</v>
      </c>
      <c r="J1653" s="6">
        <v>42456.523003854163</v>
      </c>
      <c r="K1653" s="6">
        <v>42456.523003854163</v>
      </c>
      <c r="L1653" s="40" t="s">
        <v>5461</v>
      </c>
      <c r="M1653" s="41"/>
      <c r="N1653" s="42"/>
      <c r="O1653" s="1"/>
      <c r="P1653" s="1"/>
      <c r="Q1653" s="1"/>
      <c r="R1653" s="1"/>
      <c r="S1653" s="1"/>
      <c r="T1653" s="102"/>
      <c r="U1653" s="103"/>
      <c r="V1653" s="103"/>
      <c r="W1653" s="103"/>
      <c r="X1653" s="103"/>
      <c r="Y1653" s="6">
        <v>42456.504317164348</v>
      </c>
      <c r="Z1653" s="9" t="s">
        <v>5462</v>
      </c>
      <c r="AA1653" s="6"/>
    </row>
    <row r="1654" spans="1:27" s="9" customFormat="1" x14ac:dyDescent="0.3">
      <c r="A1654" s="8">
        <v>1653</v>
      </c>
      <c r="B1654" s="9">
        <v>201600551</v>
      </c>
      <c r="C1654" s="9" t="s">
        <v>5410</v>
      </c>
      <c r="D1654" s="9" t="s">
        <v>5463</v>
      </c>
      <c r="E1654" s="9">
        <v>536</v>
      </c>
      <c r="F1654" s="9" t="s">
        <v>1483</v>
      </c>
      <c r="G1654" s="6">
        <v>42389</v>
      </c>
      <c r="H1654" s="9" t="s">
        <v>3016</v>
      </c>
      <c r="I1654" s="9" t="s">
        <v>53</v>
      </c>
      <c r="J1654" s="6">
        <v>42691.599952395831</v>
      </c>
      <c r="K1654" s="6">
        <v>42691.599952395831</v>
      </c>
      <c r="L1654" s="40">
        <v>2109</v>
      </c>
      <c r="M1654" s="41"/>
      <c r="N1654" s="42" t="s">
        <v>5464</v>
      </c>
      <c r="O1654" s="1">
        <v>28</v>
      </c>
      <c r="P1654" s="1">
        <v>11</v>
      </c>
      <c r="Q1654" s="1"/>
      <c r="R1654" s="1"/>
      <c r="S1654" s="1"/>
      <c r="T1654" s="102">
        <v>28</v>
      </c>
      <c r="U1654" s="103">
        <v>11</v>
      </c>
      <c r="V1654" s="103"/>
      <c r="W1654" s="103"/>
      <c r="X1654" s="103"/>
      <c r="Y1654" s="6">
        <v>42691.615767129631</v>
      </c>
      <c r="Z1654" s="9" t="s">
        <v>5465</v>
      </c>
      <c r="AA1654" s="6"/>
    </row>
    <row r="1655" spans="1:27" s="9" customFormat="1" x14ac:dyDescent="0.3">
      <c r="A1655" s="8">
        <v>1654</v>
      </c>
      <c r="B1655" s="9">
        <v>201600556</v>
      </c>
      <c r="C1655" s="9" t="s">
        <v>5466</v>
      </c>
      <c r="D1655" s="9" t="s">
        <v>2716</v>
      </c>
      <c r="E1655" s="9">
        <v>130</v>
      </c>
      <c r="F1655" s="9" t="s">
        <v>36</v>
      </c>
      <c r="G1655" s="6">
        <v>37701</v>
      </c>
      <c r="H1655" s="9" t="s">
        <v>3008</v>
      </c>
      <c r="I1655" s="9" t="s">
        <v>16</v>
      </c>
      <c r="J1655" s="6">
        <v>42449.837287731483</v>
      </c>
      <c r="K1655" s="6">
        <v>42449.837287731483</v>
      </c>
      <c r="L1655" s="40">
        <v>2002</v>
      </c>
      <c r="M1655" s="41"/>
      <c r="N1655" s="42" t="s">
        <v>5467</v>
      </c>
      <c r="O1655" s="1">
        <v>5</v>
      </c>
      <c r="P1655" s="1">
        <v>14</v>
      </c>
      <c r="Q1655" s="1"/>
      <c r="R1655" s="1"/>
      <c r="S1655" s="1"/>
      <c r="T1655" s="102">
        <v>5</v>
      </c>
      <c r="U1655" s="103">
        <v>14</v>
      </c>
      <c r="V1655" s="103"/>
      <c r="W1655" s="103"/>
      <c r="X1655" s="103"/>
      <c r="Y1655" s="6">
        <v>42449.828349189818</v>
      </c>
      <c r="Z1655" s="9" t="s">
        <v>5468</v>
      </c>
      <c r="AA1655" s="6"/>
    </row>
    <row r="1656" spans="1:27" s="9" customFormat="1" x14ac:dyDescent="0.3">
      <c r="A1656" s="8">
        <v>1655</v>
      </c>
      <c r="B1656" s="9">
        <v>201600561</v>
      </c>
      <c r="C1656" s="9" t="s">
        <v>5469</v>
      </c>
      <c r="D1656" s="9" t="s">
        <v>5470</v>
      </c>
      <c r="E1656" s="9">
        <v>499</v>
      </c>
      <c r="F1656" s="9" t="s">
        <v>40</v>
      </c>
      <c r="G1656" s="6">
        <v>40989</v>
      </c>
      <c r="H1656" s="9" t="s">
        <v>3005</v>
      </c>
      <c r="I1656" s="9" t="s">
        <v>4</v>
      </c>
      <c r="J1656" s="6">
        <v>42450.914731053243</v>
      </c>
      <c r="K1656" s="6">
        <v>42450.914731053243</v>
      </c>
      <c r="L1656" s="40">
        <v>2122</v>
      </c>
      <c r="M1656" s="41"/>
      <c r="N1656" s="42" t="s">
        <v>5471</v>
      </c>
      <c r="O1656" s="1">
        <v>16</v>
      </c>
      <c r="P1656" s="1">
        <v>1510</v>
      </c>
      <c r="Q1656" s="1">
        <v>3215</v>
      </c>
      <c r="R1656" s="1"/>
      <c r="S1656" s="1"/>
      <c r="T1656" s="102">
        <v>16</v>
      </c>
      <c r="U1656" s="112">
        <v>15</v>
      </c>
      <c r="V1656" s="112">
        <v>0</v>
      </c>
      <c r="W1656" s="103"/>
      <c r="X1656" s="103"/>
      <c r="Y1656" s="6">
        <v>42450.903558599537</v>
      </c>
      <c r="Z1656" s="9" t="s">
        <v>5472</v>
      </c>
      <c r="AA1656" s="6"/>
    </row>
    <row r="1657" spans="1:27" s="9" customFormat="1" x14ac:dyDescent="0.3">
      <c r="A1657" s="8">
        <v>1656</v>
      </c>
      <c r="B1657" s="9">
        <v>201600563</v>
      </c>
      <c r="C1657" s="9" t="s">
        <v>1365</v>
      </c>
      <c r="D1657" s="9" t="s">
        <v>5473</v>
      </c>
      <c r="E1657" s="9">
        <v>130</v>
      </c>
      <c r="F1657" s="9" t="s">
        <v>36</v>
      </c>
      <c r="G1657" s="6">
        <v>42358</v>
      </c>
      <c r="H1657" s="9" t="s">
        <v>3010</v>
      </c>
      <c r="I1657" s="9" t="s">
        <v>10</v>
      </c>
      <c r="J1657" s="6">
        <v>42451.561355324076</v>
      </c>
      <c r="K1657" s="6">
        <v>42451.561355324076</v>
      </c>
      <c r="L1657" s="40">
        <v>2034</v>
      </c>
      <c r="M1657" s="41"/>
      <c r="N1657" s="42" t="s">
        <v>5474</v>
      </c>
      <c r="O1657" s="1">
        <v>14</v>
      </c>
      <c r="P1657" s="1">
        <v>6</v>
      </c>
      <c r="Q1657" s="1"/>
      <c r="R1657" s="1"/>
      <c r="S1657" s="1"/>
      <c r="T1657" s="111">
        <v>1401</v>
      </c>
      <c r="U1657" s="103">
        <v>6</v>
      </c>
      <c r="V1657" s="103"/>
      <c r="W1657" s="103"/>
      <c r="X1657" s="103"/>
      <c r="Y1657" s="6">
        <v>42451.561355324076</v>
      </c>
      <c r="Z1657" s="9" t="s">
        <v>5475</v>
      </c>
      <c r="AA1657" s="6"/>
    </row>
    <row r="1658" spans="1:27" s="9" customFormat="1" x14ac:dyDescent="0.3">
      <c r="A1658" s="8">
        <v>1657</v>
      </c>
      <c r="B1658" s="9">
        <v>201600569</v>
      </c>
      <c r="C1658" s="9" t="s">
        <v>5375</v>
      </c>
      <c r="D1658" s="9" t="s">
        <v>2530</v>
      </c>
      <c r="E1658" s="9">
        <v>131</v>
      </c>
      <c r="F1658" s="9" t="s">
        <v>24</v>
      </c>
      <c r="G1658" s="6">
        <v>39083</v>
      </c>
      <c r="H1658" s="9" t="s">
        <v>3008</v>
      </c>
      <c r="I1658" s="9" t="s">
        <v>16</v>
      </c>
      <c r="J1658" s="6">
        <v>42452.883696180557</v>
      </c>
      <c r="K1658" s="6">
        <v>42452.883696180557</v>
      </c>
      <c r="L1658" s="40">
        <v>2071</v>
      </c>
      <c r="M1658" s="41"/>
      <c r="N1658" s="42" t="s">
        <v>5476</v>
      </c>
      <c r="O1658" s="1">
        <v>1</v>
      </c>
      <c r="P1658" s="1"/>
      <c r="Q1658" s="1"/>
      <c r="R1658" s="1"/>
      <c r="S1658" s="1"/>
      <c r="T1658" s="102">
        <v>1</v>
      </c>
      <c r="U1658" s="103"/>
      <c r="V1658" s="103"/>
      <c r="W1658" s="103"/>
      <c r="X1658" s="103"/>
      <c r="Y1658" s="6">
        <v>42452.883696180557</v>
      </c>
      <c r="Z1658" s="9" t="s">
        <v>5477</v>
      </c>
      <c r="AA1658" s="6"/>
    </row>
    <row r="1659" spans="1:27" s="9" customFormat="1" x14ac:dyDescent="0.3">
      <c r="A1659" s="8">
        <v>1658</v>
      </c>
      <c r="B1659" s="9">
        <v>201600570</v>
      </c>
      <c r="C1659" s="9" t="s">
        <v>5478</v>
      </c>
      <c r="D1659" s="9" t="s">
        <v>5479</v>
      </c>
      <c r="E1659" s="9">
        <v>499</v>
      </c>
      <c r="F1659" s="9" t="s">
        <v>40</v>
      </c>
      <c r="G1659" s="6">
        <v>37704</v>
      </c>
      <c r="H1659" s="9" t="s">
        <v>3016</v>
      </c>
      <c r="I1659" s="9" t="s">
        <v>53</v>
      </c>
      <c r="J1659" s="6">
        <v>42453.116565891207</v>
      </c>
      <c r="K1659" s="6">
        <v>42453.116565891207</v>
      </c>
      <c r="L1659" s="40">
        <v>2002</v>
      </c>
      <c r="M1659" s="41"/>
      <c r="N1659" s="42" t="s">
        <v>5480</v>
      </c>
      <c r="O1659" s="1">
        <v>21</v>
      </c>
      <c r="P1659" s="1">
        <v>14</v>
      </c>
      <c r="Q1659" s="1"/>
      <c r="R1659" s="1"/>
      <c r="S1659" s="1"/>
      <c r="T1659" s="102">
        <v>21</v>
      </c>
      <c r="U1659" s="103">
        <v>14</v>
      </c>
      <c r="V1659" s="103"/>
      <c r="W1659" s="103"/>
      <c r="X1659" s="103"/>
      <c r="Y1659" s="6">
        <v>42453.111792013886</v>
      </c>
      <c r="Z1659" s="9" t="s">
        <v>5481</v>
      </c>
      <c r="AA1659" s="6"/>
    </row>
    <row r="1660" spans="1:27" s="9" customFormat="1" x14ac:dyDescent="0.3">
      <c r="A1660" s="8">
        <v>1659</v>
      </c>
      <c r="B1660" s="9">
        <v>201600573</v>
      </c>
      <c r="C1660" s="9" t="s">
        <v>5375</v>
      </c>
      <c r="D1660" s="9" t="s">
        <v>4135</v>
      </c>
      <c r="E1660" s="9">
        <v>131</v>
      </c>
      <c r="F1660" s="9" t="s">
        <v>24</v>
      </c>
      <c r="G1660" s="6">
        <v>39165</v>
      </c>
      <c r="H1660" s="9" t="s">
        <v>3008</v>
      </c>
      <c r="I1660" s="9" t="s">
        <v>16</v>
      </c>
      <c r="J1660" s="6">
        <v>42453.462856284721</v>
      </c>
      <c r="K1660" s="6">
        <v>42453.462856284721</v>
      </c>
      <c r="L1660" s="40">
        <v>2043</v>
      </c>
      <c r="M1660" s="41"/>
      <c r="N1660" s="42" t="s">
        <v>2978</v>
      </c>
      <c r="O1660" s="1">
        <v>1</v>
      </c>
      <c r="P1660" s="1">
        <v>2</v>
      </c>
      <c r="Q1660" s="1"/>
      <c r="R1660" s="1"/>
      <c r="S1660" s="1"/>
      <c r="T1660" s="102">
        <v>1</v>
      </c>
      <c r="U1660" s="103">
        <v>2</v>
      </c>
      <c r="V1660" s="103"/>
      <c r="W1660" s="103"/>
      <c r="X1660" s="103"/>
      <c r="Y1660" s="6">
        <v>42453.455463506943</v>
      </c>
      <c r="Z1660" s="9" t="s">
        <v>5482</v>
      </c>
      <c r="AA1660" s="6"/>
    </row>
    <row r="1661" spans="1:27" s="9" customFormat="1" x14ac:dyDescent="0.3">
      <c r="A1661" s="8">
        <v>1660</v>
      </c>
      <c r="B1661" s="9">
        <v>201600575</v>
      </c>
      <c r="C1661" s="9" t="s">
        <v>5375</v>
      </c>
      <c r="D1661" s="9" t="s">
        <v>1268</v>
      </c>
      <c r="E1661" s="9">
        <v>131</v>
      </c>
      <c r="F1661" s="9" t="s">
        <v>24</v>
      </c>
      <c r="G1661" s="6">
        <v>39165</v>
      </c>
      <c r="H1661" s="9" t="s">
        <v>3016</v>
      </c>
      <c r="I1661" s="9" t="s">
        <v>53</v>
      </c>
      <c r="J1661" s="6">
        <v>42453.513685034719</v>
      </c>
      <c r="K1661" s="6">
        <v>42453.513685034719</v>
      </c>
      <c r="L1661" s="40">
        <v>2043</v>
      </c>
      <c r="M1661" s="41"/>
      <c r="N1661" s="42" t="s">
        <v>2978</v>
      </c>
      <c r="O1661" s="1">
        <v>1</v>
      </c>
      <c r="P1661" s="1">
        <v>2</v>
      </c>
      <c r="Q1661" s="1"/>
      <c r="R1661" s="1"/>
      <c r="S1661" s="1"/>
      <c r="T1661" s="102">
        <v>1</v>
      </c>
      <c r="U1661" s="103">
        <v>2</v>
      </c>
      <c r="V1661" s="103"/>
      <c r="W1661" s="103"/>
      <c r="X1661" s="103"/>
      <c r="Y1661" s="6">
        <v>42453.50585277778</v>
      </c>
      <c r="Z1661" s="9" t="s">
        <v>5483</v>
      </c>
      <c r="AA1661" s="6"/>
    </row>
    <row r="1662" spans="1:27" s="9" customFormat="1" x14ac:dyDescent="0.3">
      <c r="A1662" s="8">
        <v>1661</v>
      </c>
      <c r="B1662" s="9">
        <v>201600588</v>
      </c>
      <c r="C1662" s="9" t="s">
        <v>5371</v>
      </c>
      <c r="D1662" s="9" t="s">
        <v>5484</v>
      </c>
      <c r="E1662" s="9">
        <v>598</v>
      </c>
      <c r="F1662" s="9" t="s">
        <v>8</v>
      </c>
      <c r="G1662" s="6">
        <v>42273</v>
      </c>
      <c r="H1662" s="9" t="s">
        <v>3005</v>
      </c>
      <c r="I1662" s="9" t="s">
        <v>4</v>
      </c>
      <c r="J1662" s="6">
        <v>42494.835347106484</v>
      </c>
      <c r="K1662" s="6">
        <v>42494.835347106484</v>
      </c>
      <c r="L1662" s="40">
        <v>2236</v>
      </c>
      <c r="M1662" s="41"/>
      <c r="N1662" s="42" t="s">
        <v>5485</v>
      </c>
      <c r="O1662" s="1">
        <v>42</v>
      </c>
      <c r="P1662" s="1">
        <v>1</v>
      </c>
      <c r="Q1662" s="1">
        <v>21</v>
      </c>
      <c r="R1662" s="1"/>
      <c r="S1662" s="1"/>
      <c r="T1662" s="111">
        <v>4203</v>
      </c>
      <c r="U1662" s="103">
        <v>1</v>
      </c>
      <c r="V1662" s="103">
        <v>21</v>
      </c>
      <c r="W1662" s="103"/>
      <c r="X1662" s="103"/>
      <c r="Y1662" s="6">
        <v>42494.835347106484</v>
      </c>
      <c r="Z1662" s="9" t="s">
        <v>5486</v>
      </c>
      <c r="AA1662" s="6"/>
    </row>
    <row r="1663" spans="1:27" s="9" customFormat="1" x14ac:dyDescent="0.3">
      <c r="A1663" s="8">
        <v>1662</v>
      </c>
      <c r="B1663" s="9">
        <v>201600592</v>
      </c>
      <c r="C1663" s="9" t="s">
        <v>5487</v>
      </c>
      <c r="D1663" s="9" t="s">
        <v>5488</v>
      </c>
      <c r="E1663" s="9">
        <v>531</v>
      </c>
      <c r="F1663" s="9" t="s">
        <v>14</v>
      </c>
      <c r="G1663" s="6">
        <v>40263</v>
      </c>
      <c r="H1663" s="9" t="s">
        <v>3008</v>
      </c>
      <c r="I1663" s="9" t="s">
        <v>16</v>
      </c>
      <c r="J1663" s="6">
        <v>42455.680565011571</v>
      </c>
      <c r="K1663" s="6">
        <v>42455.680565011571</v>
      </c>
      <c r="L1663" s="40">
        <v>2088</v>
      </c>
      <c r="M1663" s="41" t="s">
        <v>5489</v>
      </c>
      <c r="N1663" s="42" t="s">
        <v>5490</v>
      </c>
      <c r="O1663" s="1">
        <v>1</v>
      </c>
      <c r="P1663" s="1">
        <v>1510</v>
      </c>
      <c r="Q1663" s="1"/>
      <c r="R1663" s="1"/>
      <c r="S1663" s="1"/>
      <c r="T1663" s="102">
        <v>1</v>
      </c>
      <c r="U1663" s="112">
        <v>15</v>
      </c>
      <c r="V1663" s="103"/>
      <c r="W1663" s="103"/>
      <c r="X1663" s="103"/>
      <c r="Y1663" s="6">
        <v>42455.668389733793</v>
      </c>
      <c r="Z1663" s="9" t="s">
        <v>5491</v>
      </c>
      <c r="AA1663" s="6"/>
    </row>
    <row r="1664" spans="1:27" s="9" customFormat="1" x14ac:dyDescent="0.3">
      <c r="A1664" s="8">
        <v>1663</v>
      </c>
      <c r="B1664" s="9">
        <v>201600593</v>
      </c>
      <c r="C1664" s="9" t="s">
        <v>5492</v>
      </c>
      <c r="D1664" s="9" t="s">
        <v>5493</v>
      </c>
      <c r="E1664" s="9">
        <v>508</v>
      </c>
      <c r="F1664" s="9" t="s">
        <v>166</v>
      </c>
      <c r="G1664" s="6">
        <v>42379</v>
      </c>
      <c r="H1664" s="9" t="s">
        <v>3008</v>
      </c>
      <c r="I1664" s="9" t="s">
        <v>16</v>
      </c>
      <c r="J1664" s="6">
        <v>42608.446954710649</v>
      </c>
      <c r="K1664" s="6">
        <v>42608.446954710649</v>
      </c>
      <c r="L1664" s="40" t="s">
        <v>1122</v>
      </c>
      <c r="M1664" s="41"/>
      <c r="N1664" s="42"/>
      <c r="O1664" s="1"/>
      <c r="P1664" s="1"/>
      <c r="Q1664" s="1"/>
      <c r="R1664" s="1"/>
      <c r="S1664" s="1"/>
      <c r="T1664" s="102"/>
      <c r="U1664" s="103"/>
      <c r="V1664" s="103"/>
      <c r="W1664" s="103"/>
      <c r="X1664" s="103"/>
      <c r="Y1664" s="6">
        <v>42608.446954710649</v>
      </c>
      <c r="Z1664" s="9" t="s">
        <v>5494</v>
      </c>
      <c r="AA1664" s="6"/>
    </row>
    <row r="1665" spans="1:27" s="9" customFormat="1" x14ac:dyDescent="0.3">
      <c r="A1665" s="8">
        <v>1664</v>
      </c>
      <c r="B1665" s="9">
        <v>201600601</v>
      </c>
      <c r="C1665" s="9" t="s">
        <v>5495</v>
      </c>
      <c r="D1665" s="9" t="s">
        <v>5496</v>
      </c>
      <c r="E1665" s="9">
        <v>126</v>
      </c>
      <c r="F1665" s="9" t="s">
        <v>64</v>
      </c>
      <c r="G1665" s="6">
        <v>42176</v>
      </c>
      <c r="H1665" s="9" t="s">
        <v>3010</v>
      </c>
      <c r="I1665" s="9" t="s">
        <v>10</v>
      </c>
      <c r="J1665" s="6">
        <v>42510.511768946759</v>
      </c>
      <c r="K1665" s="6">
        <v>42510.511768946759</v>
      </c>
      <c r="L1665" s="40" t="s">
        <v>5497</v>
      </c>
      <c r="M1665" s="41"/>
      <c r="N1665" s="42"/>
      <c r="O1665" s="1"/>
      <c r="P1665" s="1"/>
      <c r="Q1665" s="1"/>
      <c r="R1665" s="1"/>
      <c r="S1665" s="1"/>
      <c r="T1665" s="102"/>
      <c r="U1665" s="103"/>
      <c r="V1665" s="103"/>
      <c r="W1665" s="103"/>
      <c r="X1665" s="103"/>
      <c r="Y1665" s="6">
        <v>42510.511768946759</v>
      </c>
      <c r="Z1665" s="9" t="s">
        <v>5498</v>
      </c>
      <c r="AA1665" s="6"/>
    </row>
    <row r="1666" spans="1:27" s="9" customFormat="1" x14ac:dyDescent="0.3">
      <c r="A1666" s="8">
        <v>1665</v>
      </c>
      <c r="B1666" s="9">
        <v>201600605</v>
      </c>
      <c r="C1666" s="9" t="s">
        <v>5499</v>
      </c>
      <c r="D1666" s="9" t="s">
        <v>2734</v>
      </c>
      <c r="E1666" s="9">
        <v>598</v>
      </c>
      <c r="F1666" s="9" t="s">
        <v>8</v>
      </c>
      <c r="G1666" s="6">
        <v>40060</v>
      </c>
      <c r="H1666" s="9" t="s">
        <v>3008</v>
      </c>
      <c r="I1666" s="9" t="s">
        <v>16</v>
      </c>
      <c r="J1666" s="6">
        <v>42459.444240856479</v>
      </c>
      <c r="K1666" s="6">
        <v>42459.444240856479</v>
      </c>
      <c r="L1666" s="40">
        <v>2082</v>
      </c>
      <c r="M1666" s="41" t="s">
        <v>5500</v>
      </c>
      <c r="N1666" s="42" t="s">
        <v>5501</v>
      </c>
      <c r="O1666" s="1">
        <v>27</v>
      </c>
      <c r="P1666" s="1">
        <v>31</v>
      </c>
      <c r="Q1666" s="1">
        <v>21</v>
      </c>
      <c r="R1666" s="1"/>
      <c r="S1666" s="1"/>
      <c r="T1666" s="102">
        <v>27</v>
      </c>
      <c r="U1666" s="103">
        <v>31</v>
      </c>
      <c r="V1666" s="103">
        <v>21</v>
      </c>
      <c r="W1666" s="103"/>
      <c r="X1666" s="103"/>
      <c r="Y1666" s="6">
        <v>42459.435804745372</v>
      </c>
      <c r="Z1666" s="9" t="s">
        <v>5502</v>
      </c>
      <c r="AA1666" s="6"/>
    </row>
    <row r="1667" spans="1:27" s="9" customFormat="1" x14ac:dyDescent="0.3">
      <c r="A1667" s="8">
        <v>1666</v>
      </c>
      <c r="B1667" s="9">
        <v>201600606</v>
      </c>
      <c r="C1667" s="9" t="s">
        <v>5503</v>
      </c>
      <c r="D1667" s="9" t="s">
        <v>5504</v>
      </c>
      <c r="E1667" s="9">
        <v>598</v>
      </c>
      <c r="F1667" s="9" t="s">
        <v>8</v>
      </c>
      <c r="G1667" s="6" t="s">
        <v>51</v>
      </c>
      <c r="H1667" s="9" t="s">
        <v>3016</v>
      </c>
      <c r="I1667" s="9" t="s">
        <v>53</v>
      </c>
      <c r="J1667" s="6">
        <v>42481.709063854163</v>
      </c>
      <c r="K1667" s="6">
        <v>42481.709063854163</v>
      </c>
      <c r="L1667" s="40">
        <v>2106</v>
      </c>
      <c r="M1667" s="41"/>
      <c r="N1667" s="42" t="s">
        <v>5505</v>
      </c>
      <c r="O1667" s="1">
        <v>21</v>
      </c>
      <c r="P1667" s="1">
        <v>28</v>
      </c>
      <c r="Q1667" s="1">
        <v>4</v>
      </c>
      <c r="R1667" s="1"/>
      <c r="S1667" s="1"/>
      <c r="T1667" s="102">
        <v>21</v>
      </c>
      <c r="U1667" s="103">
        <v>28</v>
      </c>
      <c r="V1667" s="103">
        <v>4</v>
      </c>
      <c r="W1667" s="103"/>
      <c r="X1667" s="103"/>
      <c r="Y1667" s="6">
        <v>42481.719520219907</v>
      </c>
      <c r="Z1667" s="9" t="s">
        <v>5506</v>
      </c>
      <c r="AA1667" s="6"/>
    </row>
    <row r="1668" spans="1:27" s="9" customFormat="1" x14ac:dyDescent="0.3">
      <c r="A1668" s="8">
        <v>1667</v>
      </c>
      <c r="B1668" s="9">
        <v>201600611</v>
      </c>
      <c r="C1668" s="9" t="s">
        <v>4521</v>
      </c>
      <c r="D1668" s="9" t="s">
        <v>5507</v>
      </c>
      <c r="E1668" s="9">
        <v>499</v>
      </c>
      <c r="F1668" s="9" t="s">
        <v>40</v>
      </c>
      <c r="G1668" s="6">
        <v>38074</v>
      </c>
      <c r="H1668" s="9" t="s">
        <v>3008</v>
      </c>
      <c r="I1668" s="9" t="s">
        <v>16</v>
      </c>
      <c r="J1668" s="6">
        <v>42512.46569853009</v>
      </c>
      <c r="K1668" s="6">
        <v>42512.46569853009</v>
      </c>
      <c r="L1668" s="40" t="s">
        <v>875</v>
      </c>
      <c r="M1668" s="41"/>
      <c r="N1668" s="42"/>
      <c r="O1668" s="1"/>
      <c r="P1668" s="1"/>
      <c r="Q1668" s="1"/>
      <c r="R1668" s="1"/>
      <c r="S1668" s="1"/>
      <c r="T1668" s="102"/>
      <c r="U1668" s="103"/>
      <c r="V1668" s="103"/>
      <c r="W1668" s="103"/>
      <c r="X1668" s="103"/>
      <c r="Y1668" s="6">
        <v>42512.466816087966</v>
      </c>
      <c r="Z1668" s="9" t="s">
        <v>5508</v>
      </c>
      <c r="AA1668" s="6"/>
    </row>
    <row r="1669" spans="1:27" s="9" customFormat="1" x14ac:dyDescent="0.3">
      <c r="A1669" s="8">
        <v>1668</v>
      </c>
      <c r="B1669" s="9">
        <v>201600614</v>
      </c>
      <c r="C1669" s="9" t="s">
        <v>5410</v>
      </c>
      <c r="D1669" s="9" t="s">
        <v>2158</v>
      </c>
      <c r="E1669" s="9">
        <v>500</v>
      </c>
      <c r="F1669" s="9" t="s">
        <v>32</v>
      </c>
      <c r="G1669" s="6">
        <v>42397</v>
      </c>
      <c r="H1669" s="9" t="s">
        <v>3016</v>
      </c>
      <c r="I1669" s="9" t="s">
        <v>53</v>
      </c>
      <c r="J1669" s="6">
        <v>42728.726739502315</v>
      </c>
      <c r="K1669" s="6">
        <v>42728.726739502315</v>
      </c>
      <c r="L1669" s="40">
        <v>2109</v>
      </c>
      <c r="M1669" s="41"/>
      <c r="N1669" s="42" t="s">
        <v>5509</v>
      </c>
      <c r="O1669" s="1">
        <v>53</v>
      </c>
      <c r="P1669" s="1"/>
      <c r="Q1669" s="1"/>
      <c r="R1669" s="1"/>
      <c r="S1669" s="1"/>
      <c r="T1669" s="102">
        <v>53</v>
      </c>
      <c r="U1669" s="103"/>
      <c r="V1669" s="103"/>
      <c r="W1669" s="103"/>
      <c r="X1669" s="103"/>
      <c r="Y1669" s="6">
        <v>42728.687658101851</v>
      </c>
      <c r="Z1669" s="9" t="s">
        <v>5510</v>
      </c>
      <c r="AA1669" s="6"/>
    </row>
    <row r="1670" spans="1:27" s="9" customFormat="1" x14ac:dyDescent="0.3">
      <c r="A1670" s="8">
        <v>1669</v>
      </c>
      <c r="B1670" s="9">
        <v>201600616</v>
      </c>
      <c r="C1670" s="9" t="s">
        <v>5511</v>
      </c>
      <c r="D1670" s="9" t="s">
        <v>2023</v>
      </c>
      <c r="E1670" s="9">
        <v>130</v>
      </c>
      <c r="F1670" s="9" t="s">
        <v>36</v>
      </c>
      <c r="G1670" s="6">
        <v>37709</v>
      </c>
      <c r="H1670" s="9" t="s">
        <v>3008</v>
      </c>
      <c r="I1670" s="9" t="s">
        <v>16</v>
      </c>
      <c r="J1670" s="6">
        <v>42458.641554050926</v>
      </c>
      <c r="K1670" s="6">
        <v>42458.641554050926</v>
      </c>
      <c r="L1670" s="40">
        <v>2002</v>
      </c>
      <c r="M1670" s="41" t="s">
        <v>5512</v>
      </c>
      <c r="N1670" s="42" t="s">
        <v>5467</v>
      </c>
      <c r="O1670" s="1">
        <v>5</v>
      </c>
      <c r="P1670" s="1">
        <v>14</v>
      </c>
      <c r="Q1670" s="1"/>
      <c r="R1670" s="1"/>
      <c r="S1670" s="1"/>
      <c r="T1670" s="102">
        <v>5</v>
      </c>
      <c r="U1670" s="103">
        <v>14</v>
      </c>
      <c r="V1670" s="103"/>
      <c r="W1670" s="103"/>
      <c r="X1670" s="103"/>
      <c r="Y1670" s="6">
        <v>42458.598485995368</v>
      </c>
      <c r="Z1670" s="9" t="s">
        <v>5513</v>
      </c>
      <c r="AA1670" s="6"/>
    </row>
    <row r="1671" spans="1:27" s="9" customFormat="1" x14ac:dyDescent="0.3">
      <c r="A1671" s="8">
        <v>1670</v>
      </c>
      <c r="B1671" s="9">
        <v>201600619</v>
      </c>
      <c r="C1671" s="9" t="s">
        <v>5514</v>
      </c>
      <c r="D1671" s="9" t="s">
        <v>4916</v>
      </c>
      <c r="E1671" s="9">
        <v>499</v>
      </c>
      <c r="F1671" s="9" t="s">
        <v>40</v>
      </c>
      <c r="G1671" s="6">
        <v>42271</v>
      </c>
      <c r="H1671" s="9" t="s">
        <v>3008</v>
      </c>
      <c r="I1671" s="9" t="s">
        <v>16</v>
      </c>
      <c r="J1671" s="6">
        <v>42464.476842511576</v>
      </c>
      <c r="K1671" s="6">
        <v>42464.476842511576</v>
      </c>
      <c r="L1671" s="40" t="s">
        <v>1122</v>
      </c>
      <c r="M1671" s="41"/>
      <c r="N1671" s="42"/>
      <c r="O1671" s="1"/>
      <c r="P1671" s="1"/>
      <c r="Q1671" s="1"/>
      <c r="R1671" s="1"/>
      <c r="S1671" s="1"/>
      <c r="T1671" s="102"/>
      <c r="U1671" s="103"/>
      <c r="V1671" s="103"/>
      <c r="W1671" s="103"/>
      <c r="X1671" s="103"/>
      <c r="Y1671" s="6">
        <v>42464.467157025465</v>
      </c>
      <c r="Z1671" s="9" t="s">
        <v>5515</v>
      </c>
      <c r="AA1671" s="6"/>
    </row>
    <row r="1672" spans="1:27" s="9" customFormat="1" x14ac:dyDescent="0.3">
      <c r="A1672" s="8">
        <v>1671</v>
      </c>
      <c r="B1672" s="9">
        <v>201600632</v>
      </c>
      <c r="C1672" s="9" t="s">
        <v>5516</v>
      </c>
      <c r="D1672" s="9" t="s">
        <v>1537</v>
      </c>
      <c r="E1672" s="9">
        <v>128</v>
      </c>
      <c r="F1672" s="9" t="s">
        <v>242</v>
      </c>
      <c r="G1672" s="6">
        <v>42318</v>
      </c>
      <c r="H1672" s="9" t="s">
        <v>3005</v>
      </c>
      <c r="I1672" s="9" t="s">
        <v>4</v>
      </c>
      <c r="J1672" s="6">
        <v>42461.30000447917</v>
      </c>
      <c r="K1672" s="6">
        <v>42461.30000447917</v>
      </c>
      <c r="L1672" s="40">
        <v>2043</v>
      </c>
      <c r="M1672" s="41" t="s">
        <v>449</v>
      </c>
      <c r="N1672" s="42" t="s">
        <v>5517</v>
      </c>
      <c r="O1672" s="1">
        <v>1</v>
      </c>
      <c r="P1672" s="1">
        <v>331</v>
      </c>
      <c r="Q1672" s="1">
        <v>31</v>
      </c>
      <c r="R1672" s="1"/>
      <c r="S1672" s="1"/>
      <c r="T1672" s="102">
        <v>1</v>
      </c>
      <c r="U1672" s="112">
        <v>33</v>
      </c>
      <c r="V1672" s="103">
        <v>31</v>
      </c>
      <c r="W1672" s="103"/>
      <c r="X1672" s="103"/>
      <c r="Y1672" s="6">
        <v>42461.299118946758</v>
      </c>
      <c r="Z1672" s="9" t="s">
        <v>5518</v>
      </c>
      <c r="AA1672" s="6"/>
    </row>
    <row r="1673" spans="1:27" s="9" customFormat="1" x14ac:dyDescent="0.3">
      <c r="A1673" s="8">
        <v>1672</v>
      </c>
      <c r="B1673" s="9">
        <v>201600633</v>
      </c>
      <c r="C1673" s="9" t="s">
        <v>5519</v>
      </c>
      <c r="D1673" s="9" t="s">
        <v>1007</v>
      </c>
      <c r="E1673" s="9">
        <v>598</v>
      </c>
      <c r="F1673" s="9" t="s">
        <v>8</v>
      </c>
      <c r="G1673" s="6">
        <v>41609</v>
      </c>
      <c r="H1673" s="9" t="s">
        <v>3008</v>
      </c>
      <c r="I1673" s="9" t="s">
        <v>16</v>
      </c>
      <c r="J1673" s="6">
        <v>42461.431116979169</v>
      </c>
      <c r="K1673" s="6">
        <v>42461.431116979169</v>
      </c>
      <c r="L1673" s="40" t="s">
        <v>5497</v>
      </c>
      <c r="M1673" s="41"/>
      <c r="N1673" s="42"/>
      <c r="O1673" s="1"/>
      <c r="P1673" s="1"/>
      <c r="Q1673" s="1"/>
      <c r="R1673" s="1"/>
      <c r="S1673" s="1"/>
      <c r="T1673" s="102"/>
      <c r="U1673" s="103"/>
      <c r="V1673" s="103"/>
      <c r="W1673" s="103"/>
      <c r="X1673" s="103"/>
      <c r="Y1673" s="6">
        <v>42461.425578553244</v>
      </c>
      <c r="Z1673" s="9" t="s">
        <v>5520</v>
      </c>
      <c r="AA1673" s="6"/>
    </row>
    <row r="1674" spans="1:27" s="9" customFormat="1" x14ac:dyDescent="0.3">
      <c r="A1674" s="8">
        <v>1673</v>
      </c>
      <c r="B1674" s="9">
        <v>201600634</v>
      </c>
      <c r="C1674" s="9" t="s">
        <v>5521</v>
      </c>
      <c r="D1674" s="9" t="s">
        <v>5522</v>
      </c>
      <c r="E1674" s="9">
        <v>124</v>
      </c>
      <c r="F1674" s="9" t="s">
        <v>5523</v>
      </c>
      <c r="G1674" s="6">
        <v>38078</v>
      </c>
      <c r="H1674" s="9" t="s">
        <v>3005</v>
      </c>
      <c r="I1674" s="9" t="s">
        <v>4</v>
      </c>
      <c r="J1674" s="6">
        <v>42461.507273958334</v>
      </c>
      <c r="K1674" s="6">
        <v>42461.507273958334</v>
      </c>
      <c r="L1674" s="40">
        <v>2087</v>
      </c>
      <c r="M1674" s="41"/>
      <c r="N1674" s="42" t="s">
        <v>529</v>
      </c>
      <c r="O1674" s="1">
        <v>21</v>
      </c>
      <c r="P1674" s="1"/>
      <c r="Q1674" s="1"/>
      <c r="R1674" s="1"/>
      <c r="S1674" s="1"/>
      <c r="T1674" s="102">
        <v>21</v>
      </c>
      <c r="U1674" s="103"/>
      <c r="V1674" s="103"/>
      <c r="W1674" s="103"/>
      <c r="X1674" s="103"/>
      <c r="Y1674" s="6">
        <v>42461.507273958334</v>
      </c>
      <c r="Z1674" s="9" t="s">
        <v>5524</v>
      </c>
      <c r="AA1674" s="6"/>
    </row>
    <row r="1675" spans="1:27" s="9" customFormat="1" x14ac:dyDescent="0.3">
      <c r="A1675" s="8">
        <v>1674</v>
      </c>
      <c r="B1675" s="9">
        <v>201600636</v>
      </c>
      <c r="C1675" s="9" t="s">
        <v>5525</v>
      </c>
      <c r="D1675" s="9" t="s">
        <v>3701</v>
      </c>
      <c r="E1675" s="9">
        <v>499</v>
      </c>
      <c r="F1675" s="9" t="s">
        <v>40</v>
      </c>
      <c r="G1675" s="6">
        <v>39539</v>
      </c>
      <c r="H1675" s="9" t="s">
        <v>3016</v>
      </c>
      <c r="I1675" s="9" t="s">
        <v>53</v>
      </c>
      <c r="J1675" s="6">
        <v>42461.590961145834</v>
      </c>
      <c r="K1675" s="6">
        <v>42461.590961145834</v>
      </c>
      <c r="L1675" s="40">
        <v>2181</v>
      </c>
      <c r="M1675" s="41" t="s">
        <v>1171</v>
      </c>
      <c r="N1675" s="42" t="s">
        <v>5526</v>
      </c>
      <c r="O1675" s="1">
        <v>23</v>
      </c>
      <c r="P1675" s="1">
        <v>9</v>
      </c>
      <c r="Q1675" s="1"/>
      <c r="R1675" s="1"/>
      <c r="S1675" s="1"/>
      <c r="T1675" s="102">
        <v>23</v>
      </c>
      <c r="U1675" s="112">
        <v>901</v>
      </c>
      <c r="V1675" s="103"/>
      <c r="W1675" s="103"/>
      <c r="X1675" s="103"/>
      <c r="Y1675" s="6">
        <v>42461.590961145834</v>
      </c>
      <c r="Z1675" s="9" t="s">
        <v>5527</v>
      </c>
      <c r="AA1675" s="6"/>
    </row>
    <row r="1676" spans="1:27" s="9" customFormat="1" x14ac:dyDescent="0.3">
      <c r="A1676" s="8">
        <v>1675</v>
      </c>
      <c r="B1676" s="9">
        <v>201600639</v>
      </c>
      <c r="C1676" s="9" t="s">
        <v>3818</v>
      </c>
      <c r="D1676" s="9" t="s">
        <v>5528</v>
      </c>
      <c r="E1676" s="9">
        <v>598</v>
      </c>
      <c r="F1676" s="9" t="s">
        <v>8</v>
      </c>
      <c r="G1676" s="6" t="s">
        <v>51</v>
      </c>
      <c r="H1676" s="9" t="s">
        <v>3016</v>
      </c>
      <c r="I1676" s="9" t="s">
        <v>53</v>
      </c>
      <c r="J1676" s="6">
        <v>42461.89183896991</v>
      </c>
      <c r="K1676" s="6">
        <v>42461.89183896991</v>
      </c>
      <c r="L1676" s="40">
        <v>2196</v>
      </c>
      <c r="M1676" s="41"/>
      <c r="N1676" s="42" t="s">
        <v>5529</v>
      </c>
      <c r="O1676" s="1">
        <v>55</v>
      </c>
      <c r="P1676" s="1"/>
      <c r="Q1676" s="1"/>
      <c r="R1676" s="1"/>
      <c r="S1676" s="1"/>
      <c r="T1676" s="102">
        <v>55</v>
      </c>
      <c r="U1676" s="103"/>
      <c r="V1676" s="103"/>
      <c r="W1676" s="103"/>
      <c r="X1676" s="103"/>
      <c r="Y1676" s="6">
        <v>42461.885569409722</v>
      </c>
      <c r="Z1676" s="9" t="s">
        <v>5530</v>
      </c>
      <c r="AA1676" s="6"/>
    </row>
    <row r="1677" spans="1:27" s="9" customFormat="1" x14ac:dyDescent="0.3">
      <c r="A1677" s="8">
        <v>1676</v>
      </c>
      <c r="B1677" s="9">
        <v>201600640</v>
      </c>
      <c r="C1677" s="9" t="s">
        <v>5531</v>
      </c>
      <c r="D1677" s="9" t="s">
        <v>5532</v>
      </c>
      <c r="E1677" s="9">
        <v>131</v>
      </c>
      <c r="F1677" s="9" t="s">
        <v>24</v>
      </c>
      <c r="G1677" s="6">
        <v>37316</v>
      </c>
      <c r="H1677" s="9" t="s">
        <v>3016</v>
      </c>
      <c r="I1677" s="9" t="s">
        <v>53</v>
      </c>
      <c r="J1677" s="6">
        <v>42462.552081400463</v>
      </c>
      <c r="K1677" s="6">
        <v>42462.552081400463</v>
      </c>
      <c r="L1677" s="40">
        <v>2021</v>
      </c>
      <c r="M1677" s="41" t="s">
        <v>5533</v>
      </c>
      <c r="N1677" s="42" t="s">
        <v>5534</v>
      </c>
      <c r="O1677" s="1">
        <v>14</v>
      </c>
      <c r="P1677" s="1">
        <v>16</v>
      </c>
      <c r="Q1677" s="1"/>
      <c r="R1677" s="1"/>
      <c r="S1677" s="1"/>
      <c r="T1677" s="102">
        <v>14</v>
      </c>
      <c r="U1677" s="103">
        <v>16</v>
      </c>
      <c r="V1677" s="103"/>
      <c r="W1677" s="103"/>
      <c r="X1677" s="103"/>
      <c r="Y1677" s="6">
        <v>42462.325979861111</v>
      </c>
      <c r="Z1677" s="9" t="s">
        <v>5535</v>
      </c>
      <c r="AA1677" s="6"/>
    </row>
    <row r="1678" spans="1:27" s="9" customFormat="1" x14ac:dyDescent="0.3">
      <c r="A1678" s="8">
        <v>1677</v>
      </c>
      <c r="B1678" s="9">
        <v>201600646</v>
      </c>
      <c r="C1678" s="9" t="s">
        <v>5536</v>
      </c>
      <c r="D1678" s="9" t="s">
        <v>5537</v>
      </c>
      <c r="E1678" s="9">
        <v>499</v>
      </c>
      <c r="F1678" s="9" t="s">
        <v>40</v>
      </c>
      <c r="G1678" s="6">
        <v>37834</v>
      </c>
      <c r="H1678" s="9" t="s">
        <v>3010</v>
      </c>
      <c r="I1678" s="9" t="s">
        <v>10</v>
      </c>
      <c r="J1678" s="6">
        <v>42467.433296145835</v>
      </c>
      <c r="K1678" s="6">
        <v>42467.433296145835</v>
      </c>
      <c r="L1678" s="40" t="s">
        <v>5538</v>
      </c>
      <c r="M1678" s="41"/>
      <c r="N1678" s="42"/>
      <c r="O1678" s="1"/>
      <c r="P1678" s="1"/>
      <c r="Q1678" s="1"/>
      <c r="R1678" s="1"/>
      <c r="S1678" s="1"/>
      <c r="T1678" s="102"/>
      <c r="U1678" s="103"/>
      <c r="V1678" s="103"/>
      <c r="W1678" s="103"/>
      <c r="X1678" s="103"/>
      <c r="Y1678" s="6">
        <v>42467.433296145835</v>
      </c>
      <c r="Z1678" s="9" t="s">
        <v>5539</v>
      </c>
      <c r="AA1678" s="6"/>
    </row>
    <row r="1679" spans="1:27" s="9" customFormat="1" x14ac:dyDescent="0.3">
      <c r="A1679" s="8">
        <v>1678</v>
      </c>
      <c r="B1679" s="9">
        <v>201600652</v>
      </c>
      <c r="C1679" s="9" t="s">
        <v>5540</v>
      </c>
      <c r="D1679" s="9" t="s">
        <v>1248</v>
      </c>
      <c r="E1679" s="9">
        <v>119</v>
      </c>
      <c r="F1679" s="9" t="s">
        <v>2</v>
      </c>
      <c r="G1679" s="6">
        <v>42364</v>
      </c>
      <c r="H1679" s="9" t="s">
        <v>3016</v>
      </c>
      <c r="I1679" s="9" t="s">
        <v>53</v>
      </c>
      <c r="J1679" s="6">
        <v>42483.947834143517</v>
      </c>
      <c r="K1679" s="6">
        <v>42483.947834143517</v>
      </c>
      <c r="L1679" s="40">
        <v>2046</v>
      </c>
      <c r="M1679" s="41"/>
      <c r="N1679" s="42" t="s">
        <v>734</v>
      </c>
      <c r="O1679" s="1">
        <v>1</v>
      </c>
      <c r="P1679" s="1"/>
      <c r="Q1679" s="1"/>
      <c r="R1679" s="1"/>
      <c r="S1679" s="1"/>
      <c r="T1679" s="102">
        <v>1</v>
      </c>
      <c r="U1679" s="103"/>
      <c r="V1679" s="103"/>
      <c r="W1679" s="103"/>
      <c r="X1679" s="103"/>
      <c r="Y1679" s="6">
        <v>42483.947834143517</v>
      </c>
      <c r="Z1679" s="9" t="s">
        <v>5541</v>
      </c>
      <c r="AA1679" s="6"/>
    </row>
    <row r="1680" spans="1:27" s="9" customFormat="1" x14ac:dyDescent="0.3">
      <c r="A1680" s="8">
        <v>1679</v>
      </c>
      <c r="B1680" s="9">
        <v>201600659</v>
      </c>
      <c r="C1680" s="9" t="s">
        <v>5542</v>
      </c>
      <c r="D1680" s="9" t="s">
        <v>152</v>
      </c>
      <c r="E1680" s="9">
        <v>304</v>
      </c>
      <c r="F1680" s="9" t="s">
        <v>126</v>
      </c>
      <c r="G1680" s="6">
        <v>42188</v>
      </c>
      <c r="H1680" s="9" t="s">
        <v>3008</v>
      </c>
      <c r="I1680" s="9" t="s">
        <v>16</v>
      </c>
      <c r="J1680" s="6">
        <v>42464.525299849534</v>
      </c>
      <c r="K1680" s="6">
        <v>42464.525299849534</v>
      </c>
      <c r="L1680" s="40" t="s">
        <v>5497</v>
      </c>
      <c r="M1680" s="41"/>
      <c r="N1680" s="42"/>
      <c r="O1680" s="1"/>
      <c r="P1680" s="1"/>
      <c r="Q1680" s="1"/>
      <c r="R1680" s="1"/>
      <c r="S1680" s="1"/>
      <c r="T1680" s="102"/>
      <c r="U1680" s="103"/>
      <c r="V1680" s="103"/>
      <c r="W1680" s="103"/>
      <c r="X1680" s="103"/>
      <c r="Y1680" s="6">
        <v>42464.525299849534</v>
      </c>
      <c r="Z1680" s="9" t="s">
        <v>5543</v>
      </c>
      <c r="AA1680" s="6"/>
    </row>
    <row r="1681" spans="1:27" s="9" customFormat="1" x14ac:dyDescent="0.3">
      <c r="A1681" s="8">
        <v>1680</v>
      </c>
      <c r="B1681" s="9">
        <v>201600662</v>
      </c>
      <c r="C1681" s="9" t="s">
        <v>3153</v>
      </c>
      <c r="D1681" s="9" t="s">
        <v>5544</v>
      </c>
      <c r="E1681" s="9">
        <v>598</v>
      </c>
      <c r="F1681" s="9" t="s">
        <v>8</v>
      </c>
      <c r="G1681" s="6">
        <v>42107</v>
      </c>
      <c r="H1681" s="9" t="s">
        <v>3005</v>
      </c>
      <c r="I1681" s="9" t="s">
        <v>4</v>
      </c>
      <c r="J1681" s="6">
        <v>42463.850473495368</v>
      </c>
      <c r="K1681" s="6">
        <v>42463.850473495368</v>
      </c>
      <c r="L1681" s="40">
        <v>2087</v>
      </c>
      <c r="M1681" s="41"/>
      <c r="N1681" s="42" t="s">
        <v>5545</v>
      </c>
      <c r="O1681" s="1">
        <v>28</v>
      </c>
      <c r="P1681" s="1">
        <v>51</v>
      </c>
      <c r="Q1681" s="1"/>
      <c r="R1681" s="1"/>
      <c r="S1681" s="1"/>
      <c r="T1681" s="102">
        <v>28</v>
      </c>
      <c r="U1681" s="103">
        <v>51</v>
      </c>
      <c r="V1681" s="103"/>
      <c r="W1681" s="103"/>
      <c r="X1681" s="103"/>
      <c r="Y1681" s="6">
        <v>42463.833724108794</v>
      </c>
      <c r="Z1681" s="9" t="s">
        <v>5546</v>
      </c>
      <c r="AA1681" s="6"/>
    </row>
    <row r="1682" spans="1:27" s="9" customFormat="1" x14ac:dyDescent="0.3">
      <c r="A1682" s="8">
        <v>1681</v>
      </c>
      <c r="B1682" s="9">
        <v>201600664</v>
      </c>
      <c r="C1682" s="9" t="s">
        <v>5547</v>
      </c>
      <c r="D1682" s="9" t="s">
        <v>1878</v>
      </c>
      <c r="E1682" s="9">
        <v>598</v>
      </c>
      <c r="F1682" s="9" t="s">
        <v>8</v>
      </c>
      <c r="G1682" s="6">
        <v>42309</v>
      </c>
      <c r="H1682" s="9" t="s">
        <v>3005</v>
      </c>
      <c r="I1682" s="9" t="s">
        <v>4</v>
      </c>
      <c r="J1682" s="6">
        <v>42464.567278240742</v>
      </c>
      <c r="K1682" s="6">
        <v>42464.567278240742</v>
      </c>
      <c r="L1682" s="40">
        <v>2236</v>
      </c>
      <c r="M1682" s="41"/>
      <c r="N1682" s="42" t="s">
        <v>5548</v>
      </c>
      <c r="O1682" s="1">
        <v>28</v>
      </c>
      <c r="P1682" s="1">
        <v>51</v>
      </c>
      <c r="Q1682" s="1"/>
      <c r="R1682" s="1"/>
      <c r="S1682" s="1"/>
      <c r="T1682" s="102">
        <v>28</v>
      </c>
      <c r="U1682" s="103">
        <v>51</v>
      </c>
      <c r="V1682" s="103"/>
      <c r="W1682" s="103"/>
      <c r="X1682" s="103"/>
      <c r="Y1682" s="6">
        <v>42464.534552083336</v>
      </c>
      <c r="Z1682" s="9" t="s">
        <v>5549</v>
      </c>
      <c r="AA1682" s="6"/>
    </row>
    <row r="1683" spans="1:27" s="9" customFormat="1" x14ac:dyDescent="0.3">
      <c r="A1683" s="8">
        <v>1682</v>
      </c>
      <c r="B1683" s="9">
        <v>201600667</v>
      </c>
      <c r="C1683" s="9" t="s">
        <v>5550</v>
      </c>
      <c r="D1683" s="9" t="s">
        <v>1623</v>
      </c>
      <c r="E1683" s="9">
        <v>127</v>
      </c>
      <c r="F1683" s="9" t="s">
        <v>47</v>
      </c>
      <c r="G1683" s="6">
        <v>38777</v>
      </c>
      <c r="H1683" s="9" t="s">
        <v>3016</v>
      </c>
      <c r="I1683" s="9" t="s">
        <v>53</v>
      </c>
      <c r="J1683" s="6">
        <v>42464.666451307872</v>
      </c>
      <c r="K1683" s="6">
        <v>42464.666451307872</v>
      </c>
      <c r="L1683" s="40">
        <v>2022</v>
      </c>
      <c r="M1683" s="41"/>
      <c r="N1683" s="42" t="s">
        <v>420</v>
      </c>
      <c r="O1683" s="1">
        <v>14</v>
      </c>
      <c r="P1683" s="1"/>
      <c r="Q1683" s="1"/>
      <c r="R1683" s="1"/>
      <c r="S1683" s="1"/>
      <c r="T1683" s="102">
        <v>14</v>
      </c>
      <c r="U1683" s="103"/>
      <c r="V1683" s="103"/>
      <c r="W1683" s="103"/>
      <c r="X1683" s="103"/>
      <c r="Y1683" s="6">
        <v>42464.661824456016</v>
      </c>
      <c r="Z1683" s="9" t="s">
        <v>5551</v>
      </c>
      <c r="AA1683" s="6"/>
    </row>
    <row r="1684" spans="1:27" s="9" customFormat="1" x14ac:dyDescent="0.3">
      <c r="A1684" s="8">
        <v>1683</v>
      </c>
      <c r="B1684" s="9">
        <v>201600668</v>
      </c>
      <c r="C1684" s="9" t="s">
        <v>5552</v>
      </c>
      <c r="D1684" s="9" t="s">
        <v>5553</v>
      </c>
      <c r="E1684" s="9">
        <v>499</v>
      </c>
      <c r="F1684" s="9" t="s">
        <v>40</v>
      </c>
      <c r="G1684" s="6">
        <v>42428</v>
      </c>
      <c r="H1684" s="9" t="s">
        <v>3010</v>
      </c>
      <c r="I1684" s="9" t="s">
        <v>10</v>
      </c>
      <c r="J1684" s="6">
        <v>42655.500523993054</v>
      </c>
      <c r="K1684" s="6">
        <v>42655.500523993054</v>
      </c>
      <c r="L1684" s="40" t="s">
        <v>1122</v>
      </c>
      <c r="M1684" s="41"/>
      <c r="N1684" s="42"/>
      <c r="O1684" s="1"/>
      <c r="P1684" s="1"/>
      <c r="Q1684" s="1"/>
      <c r="R1684" s="1"/>
      <c r="S1684" s="1"/>
      <c r="T1684" s="102"/>
      <c r="U1684" s="103"/>
      <c r="V1684" s="103"/>
      <c r="W1684" s="103"/>
      <c r="X1684" s="103"/>
      <c r="Y1684" s="6">
        <v>42655.500523993054</v>
      </c>
      <c r="Z1684" s="9" t="e">
        <f>- 금식  - 구토/설사 없음.  - 식욕.  - 마취 전 검사상 특이사항 없음.  - 중성화 진행.</f>
        <v>#NAME?</v>
      </c>
      <c r="AA1684" s="6"/>
    </row>
    <row r="1685" spans="1:27" s="9" customFormat="1" x14ac:dyDescent="0.3">
      <c r="A1685" s="8">
        <v>1684</v>
      </c>
      <c r="B1685" s="9">
        <v>201600673</v>
      </c>
      <c r="C1685" s="9" t="s">
        <v>5554</v>
      </c>
      <c r="D1685" s="9" t="s">
        <v>5555</v>
      </c>
      <c r="E1685" s="9">
        <v>597</v>
      </c>
      <c r="F1685" s="9" t="s">
        <v>792</v>
      </c>
      <c r="G1685" s="6">
        <v>42384</v>
      </c>
      <c r="H1685" s="9" t="s">
        <v>3008</v>
      </c>
      <c r="I1685" s="9" t="s">
        <v>16</v>
      </c>
      <c r="J1685" s="6">
        <v>42559.422402314813</v>
      </c>
      <c r="K1685" s="6">
        <v>42559.422402314813</v>
      </c>
      <c r="L1685" s="40" t="s">
        <v>5556</v>
      </c>
      <c r="M1685" s="41"/>
      <c r="N1685" s="42"/>
      <c r="O1685" s="1"/>
      <c r="P1685" s="1"/>
      <c r="Q1685" s="1"/>
      <c r="R1685" s="1"/>
      <c r="S1685" s="1"/>
      <c r="T1685" s="102"/>
      <c r="U1685" s="103"/>
      <c r="V1685" s="103"/>
      <c r="W1685" s="103"/>
      <c r="X1685" s="103"/>
      <c r="Y1685" s="6">
        <v>42559.422402314813</v>
      </c>
      <c r="Z1685" s="9" t="s">
        <v>5557</v>
      </c>
      <c r="AA1685" s="6"/>
    </row>
    <row r="1686" spans="1:27" s="9" customFormat="1" x14ac:dyDescent="0.3">
      <c r="A1686" s="8">
        <v>1685</v>
      </c>
      <c r="B1686" s="9">
        <v>201600674</v>
      </c>
      <c r="C1686" s="9" t="s">
        <v>3541</v>
      </c>
      <c r="D1686" s="9" t="s">
        <v>5558</v>
      </c>
      <c r="E1686" s="9">
        <v>499</v>
      </c>
      <c r="F1686" s="9" t="s">
        <v>40</v>
      </c>
      <c r="G1686" s="6">
        <v>38082</v>
      </c>
      <c r="H1686" s="9" t="s">
        <v>3010</v>
      </c>
      <c r="I1686" s="9" t="s">
        <v>10</v>
      </c>
      <c r="J1686" s="6">
        <v>42465.703857488428</v>
      </c>
      <c r="K1686" s="6">
        <v>42465.703857488428</v>
      </c>
      <c r="L1686" s="40">
        <v>2171</v>
      </c>
      <c r="M1686" s="41"/>
      <c r="N1686" s="42" t="s">
        <v>5559</v>
      </c>
      <c r="O1686" s="1">
        <v>5</v>
      </c>
      <c r="P1686" s="1">
        <v>2402</v>
      </c>
      <c r="Q1686" s="1"/>
      <c r="R1686" s="1"/>
      <c r="S1686" s="1"/>
      <c r="T1686" s="102">
        <v>5</v>
      </c>
      <c r="U1686" s="112">
        <v>24</v>
      </c>
      <c r="V1686" s="103"/>
      <c r="W1686" s="103"/>
      <c r="X1686" s="103"/>
      <c r="Y1686" s="6">
        <v>42465.690067905096</v>
      </c>
      <c r="Z1686" s="9" t="s">
        <v>5560</v>
      </c>
      <c r="AA1686" s="6"/>
    </row>
    <row r="1687" spans="1:27" s="9" customFormat="1" x14ac:dyDescent="0.3">
      <c r="A1687" s="8">
        <v>1686</v>
      </c>
      <c r="B1687" s="9">
        <v>201600676</v>
      </c>
      <c r="C1687" s="9" t="s">
        <v>5561</v>
      </c>
      <c r="D1687" s="9" t="s">
        <v>2530</v>
      </c>
      <c r="E1687" s="9">
        <v>130</v>
      </c>
      <c r="F1687" s="9" t="s">
        <v>36</v>
      </c>
      <c r="G1687" s="6">
        <v>36861</v>
      </c>
      <c r="H1687" s="9" t="s">
        <v>3016</v>
      </c>
      <c r="I1687" s="9" t="s">
        <v>53</v>
      </c>
      <c r="J1687" s="6">
        <v>42465.94773310185</v>
      </c>
      <c r="K1687" s="6">
        <v>42465.94773310185</v>
      </c>
      <c r="L1687" s="40">
        <v>2126</v>
      </c>
      <c r="M1687" s="41"/>
      <c r="N1687" s="42" t="s">
        <v>5562</v>
      </c>
      <c r="O1687" s="1">
        <v>13</v>
      </c>
      <c r="P1687" s="1">
        <v>9</v>
      </c>
      <c r="Q1687" s="1"/>
      <c r="R1687" s="1"/>
      <c r="S1687" s="1"/>
      <c r="T1687" s="102">
        <v>13</v>
      </c>
      <c r="U1687" s="103">
        <v>9</v>
      </c>
      <c r="V1687" s="103"/>
      <c r="W1687" s="103"/>
      <c r="X1687" s="103"/>
      <c r="Y1687" s="6">
        <v>42465.929914004628</v>
      </c>
      <c r="Z1687" s="9" t="s">
        <v>5563</v>
      </c>
      <c r="AA1687" s="6"/>
    </row>
    <row r="1688" spans="1:27" s="9" customFormat="1" x14ac:dyDescent="0.3">
      <c r="A1688" s="8">
        <v>1687</v>
      </c>
      <c r="B1688" s="9">
        <v>201600677</v>
      </c>
      <c r="C1688" s="9" t="s">
        <v>5564</v>
      </c>
      <c r="D1688" s="9" t="s">
        <v>5565</v>
      </c>
      <c r="E1688" s="9">
        <v>119</v>
      </c>
      <c r="F1688" s="9" t="s">
        <v>2</v>
      </c>
      <c r="G1688" s="6">
        <v>42398</v>
      </c>
      <c r="H1688" s="9" t="s">
        <v>3010</v>
      </c>
      <c r="I1688" s="9" t="s">
        <v>10</v>
      </c>
      <c r="J1688" s="6">
        <v>42642.512929050929</v>
      </c>
      <c r="K1688" s="6">
        <v>42642.512929050929</v>
      </c>
      <c r="L1688" s="40" t="s">
        <v>5556</v>
      </c>
      <c r="M1688" s="41"/>
      <c r="N1688" s="42"/>
      <c r="O1688" s="1"/>
      <c r="P1688" s="1"/>
      <c r="Q1688" s="1"/>
      <c r="R1688" s="1"/>
      <c r="S1688" s="1"/>
      <c r="T1688" s="102"/>
      <c r="U1688" s="103"/>
      <c r="V1688" s="103"/>
      <c r="W1688" s="103"/>
      <c r="X1688" s="103"/>
      <c r="Y1688" s="6">
        <v>42642.497540312499</v>
      </c>
      <c r="Z1688" s="9" t="s">
        <v>5566</v>
      </c>
      <c r="AA1688" s="6"/>
    </row>
    <row r="1689" spans="1:27" s="9" customFormat="1" x14ac:dyDescent="0.3">
      <c r="A1689" s="8">
        <v>1688</v>
      </c>
      <c r="B1689" s="9">
        <v>201600682</v>
      </c>
      <c r="C1689" s="9" t="s">
        <v>5567</v>
      </c>
      <c r="D1689" s="9" t="s">
        <v>2179</v>
      </c>
      <c r="E1689" s="9">
        <v>499</v>
      </c>
      <c r="F1689" s="9" t="s">
        <v>40</v>
      </c>
      <c r="G1689" s="6">
        <v>39556</v>
      </c>
      <c r="H1689" s="9" t="s">
        <v>3008</v>
      </c>
      <c r="I1689" s="9" t="s">
        <v>16</v>
      </c>
      <c r="J1689" s="6">
        <v>42478.552874340276</v>
      </c>
      <c r="K1689" s="6">
        <v>42478.552874340276</v>
      </c>
      <c r="L1689" s="40" t="s">
        <v>5568</v>
      </c>
      <c r="M1689" s="41"/>
      <c r="N1689" s="42"/>
      <c r="O1689" s="1"/>
      <c r="P1689" s="1"/>
      <c r="Q1689" s="1"/>
      <c r="R1689" s="1"/>
      <c r="S1689" s="1"/>
      <c r="T1689" s="102"/>
      <c r="U1689" s="103"/>
      <c r="V1689" s="103"/>
      <c r="W1689" s="103"/>
      <c r="X1689" s="103"/>
      <c r="Y1689" s="6">
        <v>42478.49209915509</v>
      </c>
      <c r="Z1689" s="9" t="s">
        <v>5569</v>
      </c>
      <c r="AA1689" s="6"/>
    </row>
    <row r="1690" spans="1:27" s="9" customFormat="1" x14ac:dyDescent="0.3">
      <c r="A1690" s="8">
        <v>1689</v>
      </c>
      <c r="B1690" s="9">
        <v>201600686</v>
      </c>
      <c r="C1690" s="9" t="s">
        <v>5570</v>
      </c>
      <c r="D1690" s="9" t="s">
        <v>1350</v>
      </c>
      <c r="E1690" s="9">
        <v>499</v>
      </c>
      <c r="F1690" s="9" t="s">
        <v>40</v>
      </c>
      <c r="G1690" s="6">
        <v>39179</v>
      </c>
      <c r="H1690" s="9" t="s">
        <v>3010</v>
      </c>
      <c r="I1690" s="9" t="s">
        <v>10</v>
      </c>
      <c r="J1690" s="6">
        <v>42467.511958298608</v>
      </c>
      <c r="K1690" s="6">
        <v>42467.511958298608</v>
      </c>
      <c r="L1690" s="40">
        <v>2101</v>
      </c>
      <c r="M1690" s="41"/>
      <c r="N1690" s="42" t="s">
        <v>5571</v>
      </c>
      <c r="O1690" s="1">
        <v>21</v>
      </c>
      <c r="P1690" s="1">
        <v>2406</v>
      </c>
      <c r="Q1690" s="1"/>
      <c r="R1690" s="1"/>
      <c r="S1690" s="1"/>
      <c r="T1690" s="102">
        <v>21</v>
      </c>
      <c r="U1690" s="112">
        <v>24</v>
      </c>
      <c r="V1690" s="103"/>
      <c r="W1690" s="103"/>
      <c r="X1690" s="103"/>
      <c r="Y1690" s="6">
        <v>42467.511958298608</v>
      </c>
      <c r="Z1690" s="9" t="s">
        <v>5572</v>
      </c>
      <c r="AA1690" s="6"/>
    </row>
    <row r="1691" spans="1:27" s="9" customFormat="1" x14ac:dyDescent="0.3">
      <c r="A1691" s="8">
        <v>1690</v>
      </c>
      <c r="B1691" s="9">
        <v>201600690</v>
      </c>
      <c r="C1691" s="9" t="s">
        <v>5573</v>
      </c>
      <c r="D1691" s="9" t="s">
        <v>2516</v>
      </c>
      <c r="E1691" s="9">
        <v>538</v>
      </c>
      <c r="F1691" s="9" t="s">
        <v>105</v>
      </c>
      <c r="G1691" s="6" t="s">
        <v>51</v>
      </c>
      <c r="H1691" s="9" t="s">
        <v>3008</v>
      </c>
      <c r="I1691" s="9" t="s">
        <v>16</v>
      </c>
      <c r="J1691" s="6">
        <v>42467.815638310189</v>
      </c>
      <c r="K1691" s="6">
        <v>42467.815638310189</v>
      </c>
      <c r="L1691" s="40">
        <v>2087</v>
      </c>
      <c r="M1691" s="41"/>
      <c r="N1691" s="42" t="s">
        <v>5574</v>
      </c>
      <c r="O1691" s="1">
        <v>28</v>
      </c>
      <c r="P1691" s="1"/>
      <c r="Q1691" s="1"/>
      <c r="R1691" s="1"/>
      <c r="S1691" s="1"/>
      <c r="T1691" s="102">
        <v>28</v>
      </c>
      <c r="U1691" s="103"/>
      <c r="V1691" s="103"/>
      <c r="W1691" s="103"/>
      <c r="X1691" s="103"/>
      <c r="Y1691" s="6">
        <v>42467.797872916664</v>
      </c>
      <c r="Z1691" s="9" t="s">
        <v>5575</v>
      </c>
      <c r="AA1691" s="6"/>
    </row>
    <row r="1692" spans="1:27" s="9" customFormat="1" x14ac:dyDescent="0.3">
      <c r="A1692" s="8">
        <v>1691</v>
      </c>
      <c r="B1692" s="9">
        <v>201600691</v>
      </c>
      <c r="C1692" s="9" t="s">
        <v>5576</v>
      </c>
      <c r="D1692" s="9" t="s">
        <v>1073</v>
      </c>
      <c r="E1692" s="9">
        <v>499</v>
      </c>
      <c r="F1692" s="9" t="s">
        <v>40</v>
      </c>
      <c r="G1692" s="6">
        <v>38596</v>
      </c>
      <c r="H1692" s="9" t="s">
        <v>3008</v>
      </c>
      <c r="I1692" s="9" t="s">
        <v>16</v>
      </c>
      <c r="J1692" s="6">
        <v>42716.603403506946</v>
      </c>
      <c r="K1692" s="6">
        <v>42716.603403506946</v>
      </c>
      <c r="L1692" s="40">
        <v>2082</v>
      </c>
      <c r="M1692" s="41" t="s">
        <v>5577</v>
      </c>
      <c r="N1692" s="42" t="s">
        <v>5578</v>
      </c>
      <c r="O1692" s="1">
        <v>21</v>
      </c>
      <c r="P1692" s="1">
        <v>28</v>
      </c>
      <c r="Q1692" s="1">
        <v>1</v>
      </c>
      <c r="R1692" s="1"/>
      <c r="S1692" s="1"/>
      <c r="T1692" s="102">
        <v>21</v>
      </c>
      <c r="U1692" s="103">
        <v>28</v>
      </c>
      <c r="V1692" s="103">
        <v>1</v>
      </c>
      <c r="W1692" s="103"/>
      <c r="X1692" s="103"/>
      <c r="Y1692" s="6">
        <v>42716.611979201392</v>
      </c>
      <c r="Z1692" s="9" t="s">
        <v>5579</v>
      </c>
      <c r="AA1692" s="6"/>
    </row>
    <row r="1693" spans="1:27" s="9" customFormat="1" x14ac:dyDescent="0.3">
      <c r="A1693" s="8">
        <v>1692</v>
      </c>
      <c r="B1693" s="9">
        <v>201600693</v>
      </c>
      <c r="C1693" s="9" t="s">
        <v>5580</v>
      </c>
      <c r="D1693" s="9" t="s">
        <v>412</v>
      </c>
      <c r="E1693" s="9">
        <v>499</v>
      </c>
      <c r="F1693" s="9" t="s">
        <v>40</v>
      </c>
      <c r="G1693" s="6">
        <v>38814</v>
      </c>
      <c r="H1693" s="9" t="s">
        <v>3008</v>
      </c>
      <c r="I1693" s="9" t="s">
        <v>16</v>
      </c>
      <c r="J1693" s="6">
        <v>42472.539261921294</v>
      </c>
      <c r="K1693" s="6">
        <v>42472.539261921294</v>
      </c>
      <c r="L1693" s="40">
        <v>2064</v>
      </c>
      <c r="M1693" s="41" t="s">
        <v>5581</v>
      </c>
      <c r="N1693" s="42" t="s">
        <v>5582</v>
      </c>
      <c r="O1693" s="1">
        <v>22206</v>
      </c>
      <c r="P1693" s="1">
        <v>2</v>
      </c>
      <c r="Q1693" s="1">
        <v>21</v>
      </c>
      <c r="R1693" s="1"/>
      <c r="S1693" s="1"/>
      <c r="T1693" s="111">
        <v>222</v>
      </c>
      <c r="U1693" s="103">
        <v>2</v>
      </c>
      <c r="V1693" s="103">
        <v>21</v>
      </c>
      <c r="W1693" s="103"/>
      <c r="X1693" s="103"/>
      <c r="Y1693" s="6">
        <v>42472.30317658565</v>
      </c>
      <c r="Z1693" s="9" t="s">
        <v>5583</v>
      </c>
      <c r="AA1693" s="6"/>
    </row>
    <row r="1694" spans="1:27" s="9" customFormat="1" x14ac:dyDescent="0.3">
      <c r="A1694" s="8">
        <v>1693</v>
      </c>
      <c r="B1694" s="9">
        <v>201600694</v>
      </c>
      <c r="C1694" s="9" t="s">
        <v>3153</v>
      </c>
      <c r="D1694" s="9" t="s">
        <v>5584</v>
      </c>
      <c r="E1694" s="9">
        <v>598</v>
      </c>
      <c r="F1694" s="9" t="s">
        <v>8</v>
      </c>
      <c r="G1694" s="6">
        <v>42278</v>
      </c>
      <c r="H1694" s="9" t="s">
        <v>3010</v>
      </c>
      <c r="I1694" s="9" t="s">
        <v>10</v>
      </c>
      <c r="J1694" s="6">
        <v>42469.497278437499</v>
      </c>
      <c r="K1694" s="6">
        <v>42469.497278437499</v>
      </c>
      <c r="L1694" s="40" t="s">
        <v>5556</v>
      </c>
      <c r="M1694" s="41"/>
      <c r="N1694" s="42"/>
      <c r="O1694" s="1"/>
      <c r="P1694" s="1"/>
      <c r="Q1694" s="1"/>
      <c r="R1694" s="1"/>
      <c r="S1694" s="1"/>
      <c r="T1694" s="102"/>
      <c r="U1694" s="103"/>
      <c r="V1694" s="103"/>
      <c r="W1694" s="103"/>
      <c r="X1694" s="103"/>
      <c r="Y1694" s="6">
        <v>42469.497278437499</v>
      </c>
      <c r="Z1694" s="9" t="s">
        <v>5585</v>
      </c>
      <c r="AA1694" s="6"/>
    </row>
    <row r="1695" spans="1:27" s="9" customFormat="1" x14ac:dyDescent="0.3">
      <c r="A1695" s="8">
        <v>1694</v>
      </c>
      <c r="B1695" s="9">
        <v>201600698</v>
      </c>
      <c r="C1695" s="9" t="s">
        <v>5586</v>
      </c>
      <c r="D1695" s="9" t="s">
        <v>5587</v>
      </c>
      <c r="E1695" s="9">
        <v>499</v>
      </c>
      <c r="F1695" s="9" t="s">
        <v>40</v>
      </c>
      <c r="G1695" s="6">
        <v>39700</v>
      </c>
      <c r="H1695" s="9" t="s">
        <v>3005</v>
      </c>
      <c r="I1695" s="9" t="s">
        <v>4</v>
      </c>
      <c r="J1695" s="6">
        <v>42469.019713078706</v>
      </c>
      <c r="K1695" s="6">
        <v>42469.019713078706</v>
      </c>
      <c r="L1695" s="40">
        <v>2120</v>
      </c>
      <c r="M1695" s="41"/>
      <c r="N1695" s="42" t="s">
        <v>5588</v>
      </c>
      <c r="O1695" s="1">
        <v>331</v>
      </c>
      <c r="P1695" s="1">
        <v>16</v>
      </c>
      <c r="Q1695" s="1"/>
      <c r="R1695" s="1"/>
      <c r="S1695" s="1"/>
      <c r="T1695" s="111">
        <v>33</v>
      </c>
      <c r="U1695" s="103">
        <v>16</v>
      </c>
      <c r="V1695" s="103"/>
      <c r="W1695" s="103"/>
      <c r="X1695" s="103"/>
      <c r="Y1695" s="6">
        <v>42469.014903206022</v>
      </c>
      <c r="Z1695" s="9" t="s">
        <v>5589</v>
      </c>
      <c r="AA1695" s="6"/>
    </row>
    <row r="1696" spans="1:27" s="9" customFormat="1" x14ac:dyDescent="0.3">
      <c r="A1696" s="8">
        <v>1695</v>
      </c>
      <c r="B1696" s="9">
        <v>201600700</v>
      </c>
      <c r="C1696" s="9" t="s">
        <v>5590</v>
      </c>
      <c r="D1696" s="9" t="s">
        <v>5591</v>
      </c>
      <c r="E1696" s="9">
        <v>119</v>
      </c>
      <c r="F1696" s="9" t="s">
        <v>2</v>
      </c>
      <c r="G1696" s="6">
        <v>38096</v>
      </c>
      <c r="H1696" s="9" t="s">
        <v>3008</v>
      </c>
      <c r="I1696" s="9" t="s">
        <v>16</v>
      </c>
      <c r="J1696" s="6">
        <v>42469.524106793979</v>
      </c>
      <c r="K1696" s="6">
        <v>42469.524106793979</v>
      </c>
      <c r="L1696" s="40">
        <v>2082</v>
      </c>
      <c r="M1696" s="41" t="s">
        <v>5592</v>
      </c>
      <c r="N1696" s="42" t="s">
        <v>5593</v>
      </c>
      <c r="O1696" s="1">
        <v>5</v>
      </c>
      <c r="P1696" s="1">
        <v>28</v>
      </c>
      <c r="Q1696" s="1">
        <v>10</v>
      </c>
      <c r="R1696" s="1"/>
      <c r="S1696" s="1"/>
      <c r="T1696" s="102">
        <v>5</v>
      </c>
      <c r="U1696" s="103">
        <v>28</v>
      </c>
      <c r="V1696" s="103">
        <v>10</v>
      </c>
      <c r="W1696" s="103"/>
      <c r="X1696" s="103"/>
      <c r="Y1696" s="6">
        <v>42469.497219328703</v>
      </c>
      <c r="Z1696" s="9" t="s">
        <v>5594</v>
      </c>
      <c r="AA1696" s="6"/>
    </row>
    <row r="1697" spans="1:27" s="9" customFormat="1" x14ac:dyDescent="0.3">
      <c r="A1697" s="8">
        <v>1696</v>
      </c>
      <c r="B1697" s="9">
        <v>201600701</v>
      </c>
      <c r="C1697" s="9" t="s">
        <v>4036</v>
      </c>
      <c r="D1697" s="9" t="s">
        <v>5595</v>
      </c>
      <c r="E1697" s="9">
        <v>538</v>
      </c>
      <c r="F1697" s="9" t="s">
        <v>105</v>
      </c>
      <c r="G1697" s="6">
        <v>42409</v>
      </c>
      <c r="H1697" s="9" t="s">
        <v>3008</v>
      </c>
      <c r="I1697" s="9" t="s">
        <v>16</v>
      </c>
      <c r="J1697" s="6">
        <v>42603.592741168985</v>
      </c>
      <c r="K1697" s="6">
        <v>42603.592741168985</v>
      </c>
      <c r="L1697" s="40" t="s">
        <v>5556</v>
      </c>
      <c r="M1697" s="41"/>
      <c r="N1697" s="42"/>
      <c r="O1697" s="1"/>
      <c r="P1697" s="1"/>
      <c r="Q1697" s="1"/>
      <c r="R1697" s="1"/>
      <c r="S1697" s="1"/>
      <c r="T1697" s="102"/>
      <c r="U1697" s="103"/>
      <c r="V1697" s="103"/>
      <c r="W1697" s="103"/>
      <c r="X1697" s="103"/>
      <c r="Y1697" s="6">
        <v>42603.597491354165</v>
      </c>
      <c r="Z1697" s="9" t="s">
        <v>5596</v>
      </c>
      <c r="AA1697" s="6"/>
    </row>
    <row r="1698" spans="1:27" s="9" customFormat="1" x14ac:dyDescent="0.3">
      <c r="A1698" s="8">
        <v>1697</v>
      </c>
      <c r="B1698" s="9">
        <v>201600702</v>
      </c>
      <c r="C1698" s="9" t="s">
        <v>5597</v>
      </c>
      <c r="D1698" s="9" t="s">
        <v>1032</v>
      </c>
      <c r="E1698" s="9">
        <v>598</v>
      </c>
      <c r="F1698" s="9" t="s">
        <v>8</v>
      </c>
      <c r="G1698" s="6">
        <v>42110</v>
      </c>
      <c r="H1698" s="9" t="s">
        <v>3010</v>
      </c>
      <c r="I1698" s="9" t="s">
        <v>10</v>
      </c>
      <c r="J1698" s="6">
        <v>42476.617306134256</v>
      </c>
      <c r="K1698" s="6">
        <v>42476.617306134256</v>
      </c>
      <c r="L1698" s="40" t="s">
        <v>5556</v>
      </c>
      <c r="M1698" s="41"/>
      <c r="N1698" s="42"/>
      <c r="O1698" s="1"/>
      <c r="P1698" s="1"/>
      <c r="Q1698" s="1"/>
      <c r="R1698" s="1"/>
      <c r="S1698" s="1"/>
      <c r="T1698" s="102"/>
      <c r="U1698" s="103"/>
      <c r="V1698" s="103"/>
      <c r="W1698" s="103"/>
      <c r="X1698" s="103"/>
      <c r="Y1698" s="6">
        <v>42476.592034108799</v>
      </c>
      <c r="Z1698" s="9" t="s">
        <v>5598</v>
      </c>
      <c r="AA1698" s="6"/>
    </row>
    <row r="1699" spans="1:27" s="9" customFormat="1" x14ac:dyDescent="0.3">
      <c r="A1699" s="8">
        <v>1698</v>
      </c>
      <c r="B1699" s="9">
        <v>201600705</v>
      </c>
      <c r="C1699" s="9" t="s">
        <v>249</v>
      </c>
      <c r="D1699" s="9" t="s">
        <v>5599</v>
      </c>
      <c r="E1699" s="9">
        <v>499</v>
      </c>
      <c r="F1699" s="9" t="s">
        <v>40</v>
      </c>
      <c r="G1699" s="6" t="s">
        <v>51</v>
      </c>
      <c r="H1699" s="9" t="s">
        <v>3016</v>
      </c>
      <c r="I1699" s="9" t="s">
        <v>53</v>
      </c>
      <c r="J1699" s="6">
        <v>42469.691201388887</v>
      </c>
      <c r="K1699" s="6">
        <v>42469.691201388887</v>
      </c>
      <c r="L1699" s="40" t="s">
        <v>5600</v>
      </c>
      <c r="M1699" s="41"/>
      <c r="N1699" s="42"/>
      <c r="O1699" s="1"/>
      <c r="P1699" s="1"/>
      <c r="Q1699" s="1"/>
      <c r="R1699" s="1"/>
      <c r="S1699" s="1"/>
      <c r="T1699" s="102"/>
      <c r="U1699" s="103"/>
      <c r="V1699" s="103"/>
      <c r="W1699" s="103"/>
      <c r="X1699" s="103"/>
      <c r="Y1699" s="6">
        <v>42469.655629745372</v>
      </c>
      <c r="Z1699" s="9" t="s">
        <v>5601</v>
      </c>
      <c r="AA1699" s="6"/>
    </row>
    <row r="1700" spans="1:27" s="9" customFormat="1" x14ac:dyDescent="0.3">
      <c r="A1700" s="8">
        <v>1699</v>
      </c>
      <c r="B1700" s="9">
        <v>201600711</v>
      </c>
      <c r="C1700" s="9" t="s">
        <v>5602</v>
      </c>
      <c r="D1700" s="9" t="s">
        <v>5603</v>
      </c>
      <c r="E1700" s="9">
        <v>507</v>
      </c>
      <c r="F1700" s="9" t="s">
        <v>71</v>
      </c>
      <c r="G1700" s="6">
        <v>42379</v>
      </c>
      <c r="H1700" s="9" t="s">
        <v>3008</v>
      </c>
      <c r="I1700" s="9" t="s">
        <v>16</v>
      </c>
      <c r="J1700" s="6">
        <v>42554.46845601852</v>
      </c>
      <c r="K1700" s="6">
        <v>42554.46845601852</v>
      </c>
      <c r="L1700" s="40" t="s">
        <v>5497</v>
      </c>
      <c r="M1700" s="41"/>
      <c r="N1700" s="42"/>
      <c r="O1700" s="1"/>
      <c r="P1700" s="1"/>
      <c r="Q1700" s="1"/>
      <c r="R1700" s="1"/>
      <c r="S1700" s="1"/>
      <c r="T1700" s="102"/>
      <c r="U1700" s="103"/>
      <c r="V1700" s="103"/>
      <c r="W1700" s="103"/>
      <c r="X1700" s="103"/>
      <c r="Y1700" s="6">
        <v>42554.680124386578</v>
      </c>
      <c r="Z1700" s="9" t="s">
        <v>5604</v>
      </c>
      <c r="AA1700" s="6"/>
    </row>
    <row r="1701" spans="1:27" s="9" customFormat="1" x14ac:dyDescent="0.3">
      <c r="A1701" s="8">
        <v>1700</v>
      </c>
      <c r="B1701" s="9">
        <v>201600719</v>
      </c>
      <c r="C1701" s="9" t="s">
        <v>1987</v>
      </c>
      <c r="D1701" s="9" t="s">
        <v>5376</v>
      </c>
      <c r="E1701" s="9">
        <v>598</v>
      </c>
      <c r="F1701" s="9" t="s">
        <v>8</v>
      </c>
      <c r="G1701" s="6">
        <v>42228</v>
      </c>
      <c r="H1701" s="9" t="s">
        <v>3010</v>
      </c>
      <c r="I1701" s="9" t="s">
        <v>10</v>
      </c>
      <c r="J1701" s="6">
        <v>42472.558409872683</v>
      </c>
      <c r="K1701" s="6">
        <v>42472.558409872683</v>
      </c>
      <c r="L1701" s="40" t="s">
        <v>5556</v>
      </c>
      <c r="M1701" s="41"/>
      <c r="N1701" s="42"/>
      <c r="O1701" s="1"/>
      <c r="P1701" s="1"/>
      <c r="Q1701" s="1"/>
      <c r="R1701" s="1"/>
      <c r="S1701" s="1"/>
      <c r="T1701" s="102"/>
      <c r="U1701" s="103"/>
      <c r="V1701" s="103"/>
      <c r="W1701" s="103"/>
      <c r="X1701" s="103"/>
      <c r="Y1701" s="6">
        <v>42472.444911574072</v>
      </c>
      <c r="Z1701" s="9" t="s">
        <v>5605</v>
      </c>
      <c r="AA1701" s="6"/>
    </row>
    <row r="1702" spans="1:27" s="9" customFormat="1" x14ac:dyDescent="0.3">
      <c r="A1702" s="8">
        <v>1701</v>
      </c>
      <c r="B1702" s="9">
        <v>201600720</v>
      </c>
      <c r="C1702" s="9" t="s">
        <v>5606</v>
      </c>
      <c r="D1702" s="9" t="s">
        <v>3047</v>
      </c>
      <c r="E1702" s="9">
        <v>119</v>
      </c>
      <c r="F1702" s="9" t="s">
        <v>2</v>
      </c>
      <c r="G1702" s="6">
        <v>38029</v>
      </c>
      <c r="H1702" s="9" t="s">
        <v>3016</v>
      </c>
      <c r="I1702" s="9" t="s">
        <v>53</v>
      </c>
      <c r="J1702" s="6">
        <v>42472.463167013892</v>
      </c>
      <c r="K1702" s="6">
        <v>42472.463167013892</v>
      </c>
      <c r="L1702" s="40" t="s">
        <v>5607</v>
      </c>
      <c r="M1702" s="41"/>
      <c r="N1702" s="42"/>
      <c r="O1702" s="1"/>
      <c r="P1702" s="1"/>
      <c r="Q1702" s="1"/>
      <c r="R1702" s="1"/>
      <c r="S1702" s="1"/>
      <c r="T1702" s="102"/>
      <c r="U1702" s="103"/>
      <c r="V1702" s="103"/>
      <c r="W1702" s="103"/>
      <c r="X1702" s="103"/>
      <c r="Y1702" s="6">
        <v>42472.463167013892</v>
      </c>
      <c r="Z1702" s="9" t="s">
        <v>5608</v>
      </c>
      <c r="AA1702" s="6"/>
    </row>
    <row r="1703" spans="1:27" s="9" customFormat="1" x14ac:dyDescent="0.3">
      <c r="A1703" s="8">
        <v>1702</v>
      </c>
      <c r="B1703" s="9">
        <v>201600723</v>
      </c>
      <c r="C1703" s="9" t="s">
        <v>5609</v>
      </c>
      <c r="D1703" s="9" t="s">
        <v>5610</v>
      </c>
      <c r="E1703" s="9">
        <v>125</v>
      </c>
      <c r="F1703" s="9" t="s">
        <v>618</v>
      </c>
      <c r="G1703" s="6">
        <v>41376</v>
      </c>
      <c r="H1703" s="9" t="s">
        <v>3005</v>
      </c>
      <c r="I1703" s="9" t="s">
        <v>4</v>
      </c>
      <c r="J1703" s="6">
        <v>42472.542044525464</v>
      </c>
      <c r="K1703" s="6">
        <v>42472.542044525464</v>
      </c>
      <c r="L1703" s="40">
        <v>2077</v>
      </c>
      <c r="M1703" s="41"/>
      <c r="N1703" s="42" t="s">
        <v>5611</v>
      </c>
      <c r="O1703" s="1">
        <v>332</v>
      </c>
      <c r="P1703" s="1">
        <v>28</v>
      </c>
      <c r="Q1703" s="112">
        <v>2001</v>
      </c>
      <c r="R1703" s="1"/>
      <c r="S1703" s="1"/>
      <c r="T1703" s="111">
        <v>33</v>
      </c>
      <c r="U1703" s="103">
        <v>28</v>
      </c>
      <c r="V1703" s="103">
        <v>20</v>
      </c>
      <c r="W1703" s="103"/>
      <c r="X1703" s="103"/>
      <c r="Y1703" s="6">
        <v>42472.591249340279</v>
      </c>
      <c r="Z1703" s="9" t="s">
        <v>5612</v>
      </c>
      <c r="AA1703" s="6"/>
    </row>
    <row r="1704" spans="1:27" s="9" customFormat="1" x14ac:dyDescent="0.3">
      <c r="A1704" s="8">
        <v>1703</v>
      </c>
      <c r="B1704" s="9">
        <v>201600724</v>
      </c>
      <c r="C1704" s="9" t="s">
        <v>5613</v>
      </c>
      <c r="D1704" s="9" t="s">
        <v>5614</v>
      </c>
      <c r="E1704" s="9">
        <v>125</v>
      </c>
      <c r="F1704" s="9" t="s">
        <v>618</v>
      </c>
      <c r="G1704" s="6">
        <v>41725</v>
      </c>
      <c r="H1704" s="9" t="s">
        <v>3010</v>
      </c>
      <c r="I1704" s="9" t="s">
        <v>10</v>
      </c>
      <c r="J1704" s="6">
        <v>42640.504877974534</v>
      </c>
      <c r="K1704" s="6">
        <v>42640.504877974534</v>
      </c>
      <c r="L1704" s="40">
        <v>2101</v>
      </c>
      <c r="M1704" s="41"/>
      <c r="N1704" s="42" t="s">
        <v>5615</v>
      </c>
      <c r="O1704" s="1">
        <v>21</v>
      </c>
      <c r="P1704" s="1">
        <v>28</v>
      </c>
      <c r="Q1704" s="1"/>
      <c r="R1704" s="1"/>
      <c r="S1704" s="1"/>
      <c r="T1704" s="102">
        <v>21</v>
      </c>
      <c r="U1704" s="103">
        <v>28</v>
      </c>
      <c r="V1704" s="103"/>
      <c r="W1704" s="103"/>
      <c r="X1704" s="103"/>
      <c r="Y1704" s="6">
        <v>42640.473698182868</v>
      </c>
      <c r="Z1704" s="9" t="s">
        <v>5616</v>
      </c>
      <c r="AA1704" s="6"/>
    </row>
    <row r="1705" spans="1:27" s="9" customFormat="1" x14ac:dyDescent="0.3">
      <c r="A1705" s="8">
        <v>1704</v>
      </c>
      <c r="B1705" s="9">
        <v>201600727</v>
      </c>
      <c r="C1705" s="9" t="s">
        <v>5617</v>
      </c>
      <c r="D1705" s="9" t="s">
        <v>5618</v>
      </c>
      <c r="E1705" s="9">
        <v>499</v>
      </c>
      <c r="F1705" s="9" t="s">
        <v>40</v>
      </c>
      <c r="G1705" s="6">
        <v>38393</v>
      </c>
      <c r="H1705" s="9" t="s">
        <v>3005</v>
      </c>
      <c r="I1705" s="9" t="s">
        <v>4</v>
      </c>
      <c r="J1705" s="6">
        <v>42473.535810497684</v>
      </c>
      <c r="K1705" s="6">
        <v>42473.535810497684</v>
      </c>
      <c r="L1705" s="40">
        <v>2181</v>
      </c>
      <c r="M1705" s="41" t="s">
        <v>5619</v>
      </c>
      <c r="N1705" s="42" t="s">
        <v>5620</v>
      </c>
      <c r="O1705" s="1">
        <v>29</v>
      </c>
      <c r="P1705" s="1">
        <v>21</v>
      </c>
      <c r="Q1705" s="1">
        <v>1</v>
      </c>
      <c r="R1705" s="1"/>
      <c r="S1705" s="1"/>
      <c r="T1705" s="102">
        <v>29</v>
      </c>
      <c r="U1705" s="103">
        <v>21</v>
      </c>
      <c r="V1705" s="103">
        <v>1</v>
      </c>
      <c r="W1705" s="103"/>
      <c r="X1705" s="103"/>
      <c r="Y1705" s="6">
        <v>42473.503750497686</v>
      </c>
      <c r="Z1705" s="9" t="s">
        <v>5621</v>
      </c>
      <c r="AA1705" s="6"/>
    </row>
    <row r="1706" spans="1:27" s="9" customFormat="1" x14ac:dyDescent="0.3">
      <c r="A1706" s="8">
        <v>1705</v>
      </c>
      <c r="B1706" s="9">
        <v>201600730</v>
      </c>
      <c r="C1706" s="9" t="s">
        <v>4893</v>
      </c>
      <c r="D1706" s="9" t="s">
        <v>5622</v>
      </c>
      <c r="E1706" s="9">
        <v>599</v>
      </c>
      <c r="F1706" s="9" t="s">
        <v>40</v>
      </c>
      <c r="G1706" s="6">
        <v>42065</v>
      </c>
      <c r="H1706" s="9" t="s">
        <v>3005</v>
      </c>
      <c r="I1706" s="9" t="s">
        <v>4</v>
      </c>
      <c r="J1706" s="6">
        <v>42609.573943171294</v>
      </c>
      <c r="K1706" s="6">
        <v>42609.573943171294</v>
      </c>
      <c r="L1706" s="40">
        <v>2091</v>
      </c>
      <c r="M1706" s="41" t="s">
        <v>5623</v>
      </c>
      <c r="N1706" s="42" t="s">
        <v>5624</v>
      </c>
      <c r="O1706" s="1">
        <v>9</v>
      </c>
      <c r="P1706" s="1"/>
      <c r="Q1706" s="1"/>
      <c r="R1706" s="1"/>
      <c r="S1706" s="1"/>
      <c r="T1706" s="111">
        <v>901</v>
      </c>
      <c r="U1706" s="103"/>
      <c r="V1706" s="103"/>
      <c r="W1706" s="103"/>
      <c r="X1706" s="103"/>
      <c r="Y1706" s="6">
        <v>42609.533659293978</v>
      </c>
      <c r="Z1706" s="9" t="s">
        <v>5625</v>
      </c>
      <c r="AA1706" s="6"/>
    </row>
    <row r="1707" spans="1:27" s="9" customFormat="1" x14ac:dyDescent="0.3">
      <c r="A1707" s="8">
        <v>1706</v>
      </c>
      <c r="B1707" s="9">
        <v>201600733</v>
      </c>
      <c r="C1707" s="9" t="s">
        <v>5626</v>
      </c>
      <c r="D1707" s="9" t="s">
        <v>88</v>
      </c>
      <c r="E1707" s="9">
        <v>598</v>
      </c>
      <c r="F1707" s="9" t="s">
        <v>8</v>
      </c>
      <c r="G1707" s="6">
        <v>42321</v>
      </c>
      <c r="H1707" s="9" t="s">
        <v>3016</v>
      </c>
      <c r="I1707" s="9" t="s">
        <v>53</v>
      </c>
      <c r="J1707" s="6">
        <v>42473.725347488427</v>
      </c>
      <c r="K1707" s="6">
        <v>42473.725347488427</v>
      </c>
      <c r="L1707" s="40">
        <v>2267</v>
      </c>
      <c r="M1707" s="41"/>
      <c r="N1707" s="42" t="s">
        <v>5627</v>
      </c>
      <c r="O1707" s="1">
        <v>3</v>
      </c>
      <c r="P1707" s="1">
        <v>31</v>
      </c>
      <c r="Q1707" s="1">
        <v>102</v>
      </c>
      <c r="R1707" s="1"/>
      <c r="S1707" s="1"/>
      <c r="T1707" s="102">
        <v>3</v>
      </c>
      <c r="U1707" s="103">
        <v>31</v>
      </c>
      <c r="V1707" s="112">
        <v>1101</v>
      </c>
      <c r="W1707" s="103"/>
      <c r="X1707" s="103"/>
      <c r="Y1707" s="6">
        <v>42473.771688113426</v>
      </c>
      <c r="Z1707" s="9" t="s">
        <v>5628</v>
      </c>
      <c r="AA1707" s="6"/>
    </row>
    <row r="1708" spans="1:27" s="9" customFormat="1" x14ac:dyDescent="0.3">
      <c r="A1708" s="8">
        <v>1707</v>
      </c>
      <c r="B1708" s="9">
        <v>201600736</v>
      </c>
      <c r="C1708" s="9" t="s">
        <v>5629</v>
      </c>
      <c r="D1708" s="9" t="s">
        <v>2582</v>
      </c>
      <c r="E1708" s="9">
        <v>598</v>
      </c>
      <c r="F1708" s="9" t="s">
        <v>8</v>
      </c>
      <c r="G1708" s="6">
        <v>42107</v>
      </c>
      <c r="H1708" s="9" t="s">
        <v>3008</v>
      </c>
      <c r="I1708" s="9" t="s">
        <v>16</v>
      </c>
      <c r="J1708" s="6">
        <v>42473.940658796295</v>
      </c>
      <c r="K1708" s="6">
        <v>42473.940658796295</v>
      </c>
      <c r="L1708" s="40">
        <v>2095</v>
      </c>
      <c r="M1708" s="41"/>
      <c r="N1708" s="42" t="s">
        <v>5630</v>
      </c>
      <c r="O1708" s="1">
        <v>9</v>
      </c>
      <c r="P1708" s="1">
        <v>42</v>
      </c>
      <c r="Q1708" s="1"/>
      <c r="R1708" s="1"/>
      <c r="S1708" s="1"/>
      <c r="T1708" s="111">
        <v>901</v>
      </c>
      <c r="U1708" s="112">
        <v>4201</v>
      </c>
      <c r="V1708" s="103"/>
      <c r="W1708" s="103"/>
      <c r="X1708" s="103"/>
      <c r="Y1708" s="6">
        <v>42473.922840891202</v>
      </c>
      <c r="Z1708" s="9" t="s">
        <v>5631</v>
      </c>
      <c r="AA1708" s="6"/>
    </row>
    <row r="1709" spans="1:27" s="9" customFormat="1" x14ac:dyDescent="0.3">
      <c r="A1709" s="8">
        <v>1708</v>
      </c>
      <c r="B1709" s="9">
        <v>201600741</v>
      </c>
      <c r="C1709" s="9" t="s">
        <v>5632</v>
      </c>
      <c r="D1709" s="9" t="s">
        <v>3083</v>
      </c>
      <c r="E1709" s="9">
        <v>205</v>
      </c>
      <c r="F1709" s="9" t="s">
        <v>602</v>
      </c>
      <c r="G1709" s="6">
        <v>42371</v>
      </c>
      <c r="H1709" s="9" t="s">
        <v>3008</v>
      </c>
      <c r="I1709" s="9" t="s">
        <v>16</v>
      </c>
      <c r="J1709" s="6">
        <v>42612.478635300926</v>
      </c>
      <c r="K1709" s="6">
        <v>42612.478635300926</v>
      </c>
      <c r="L1709" s="40" t="s">
        <v>5497</v>
      </c>
      <c r="M1709" s="41"/>
      <c r="N1709" s="42"/>
      <c r="O1709" s="1"/>
      <c r="P1709" s="1"/>
      <c r="Q1709" s="1"/>
      <c r="R1709" s="1"/>
      <c r="S1709" s="1"/>
      <c r="T1709" s="102"/>
      <c r="U1709" s="103"/>
      <c r="V1709" s="103"/>
      <c r="W1709" s="103"/>
      <c r="X1709" s="103"/>
      <c r="Y1709" s="6">
        <v>42612.478547453706</v>
      </c>
      <c r="Z1709" s="9" t="s">
        <v>5633</v>
      </c>
      <c r="AA1709" s="6"/>
    </row>
    <row r="1710" spans="1:27" s="9" customFormat="1" x14ac:dyDescent="0.3">
      <c r="A1710" s="8">
        <v>1709</v>
      </c>
      <c r="B1710" s="9">
        <v>201600742</v>
      </c>
      <c r="C1710" s="9" t="s">
        <v>5634</v>
      </c>
      <c r="D1710" s="9" t="s">
        <v>2329</v>
      </c>
      <c r="E1710" s="9">
        <v>499</v>
      </c>
      <c r="F1710" s="9" t="s">
        <v>40</v>
      </c>
      <c r="G1710" s="6">
        <v>37360</v>
      </c>
      <c r="H1710" s="9" t="s">
        <v>3005</v>
      </c>
      <c r="I1710" s="9" t="s">
        <v>4</v>
      </c>
      <c r="J1710" s="6">
        <v>42474.720658368053</v>
      </c>
      <c r="K1710" s="6">
        <v>42474.720658368053</v>
      </c>
      <c r="L1710" s="40">
        <v>2245</v>
      </c>
      <c r="M1710" s="41"/>
      <c r="N1710" s="42" t="s">
        <v>5635</v>
      </c>
      <c r="O1710" s="1">
        <v>14</v>
      </c>
      <c r="P1710" s="1">
        <v>52</v>
      </c>
      <c r="Q1710" s="1">
        <v>10</v>
      </c>
      <c r="R1710" s="1"/>
      <c r="S1710" s="1"/>
      <c r="T1710" s="102">
        <v>14</v>
      </c>
      <c r="U1710" s="103">
        <v>52</v>
      </c>
      <c r="V1710" s="103">
        <v>10</v>
      </c>
      <c r="W1710" s="103"/>
      <c r="X1710" s="103"/>
      <c r="Y1710" s="6">
        <v>42474.70335447917</v>
      </c>
      <c r="Z1710" s="9" t="s">
        <v>5636</v>
      </c>
      <c r="AA1710" s="6"/>
    </row>
    <row r="1711" spans="1:27" s="9" customFormat="1" x14ac:dyDescent="0.3">
      <c r="A1711" s="8">
        <v>1710</v>
      </c>
      <c r="B1711" s="9">
        <v>201600743</v>
      </c>
      <c r="C1711" s="9" t="s">
        <v>3541</v>
      </c>
      <c r="D1711" s="9" t="s">
        <v>5637</v>
      </c>
      <c r="E1711" s="9">
        <v>499</v>
      </c>
      <c r="F1711" s="9" t="s">
        <v>40</v>
      </c>
      <c r="G1711" s="6">
        <v>38821</v>
      </c>
      <c r="H1711" s="9" t="s">
        <v>3008</v>
      </c>
      <c r="I1711" s="9" t="s">
        <v>16</v>
      </c>
      <c r="J1711" s="6">
        <v>42478.726078125001</v>
      </c>
      <c r="K1711" s="6">
        <v>42478.726078125001</v>
      </c>
      <c r="L1711" s="40">
        <v>2087</v>
      </c>
      <c r="M1711" s="41" t="s">
        <v>5638</v>
      </c>
      <c r="N1711" s="42" t="s">
        <v>5574</v>
      </c>
      <c r="O1711" s="1">
        <v>28</v>
      </c>
      <c r="P1711" s="1"/>
      <c r="Q1711" s="1"/>
      <c r="R1711" s="1"/>
      <c r="S1711" s="1"/>
      <c r="T1711" s="102">
        <v>28</v>
      </c>
      <c r="U1711" s="103"/>
      <c r="V1711" s="103"/>
      <c r="W1711" s="103"/>
      <c r="X1711" s="103"/>
      <c r="Y1711" s="6">
        <v>42478.726078125001</v>
      </c>
      <c r="Z1711" s="9" t="s">
        <v>5639</v>
      </c>
      <c r="AA1711" s="6"/>
    </row>
    <row r="1712" spans="1:27" s="9" customFormat="1" x14ac:dyDescent="0.3">
      <c r="A1712" s="8">
        <v>1711</v>
      </c>
      <c r="B1712" s="9">
        <v>201600751</v>
      </c>
      <c r="C1712" s="9" t="s">
        <v>5640</v>
      </c>
      <c r="D1712" s="9" t="s">
        <v>5641</v>
      </c>
      <c r="E1712" s="9">
        <v>107</v>
      </c>
      <c r="F1712" s="9" t="s">
        <v>44</v>
      </c>
      <c r="G1712" s="6">
        <v>37361</v>
      </c>
      <c r="H1712" s="9" t="s">
        <v>3008</v>
      </c>
      <c r="I1712" s="9" t="s">
        <v>16</v>
      </c>
      <c r="J1712" s="6">
        <v>42475.722851157407</v>
      </c>
      <c r="K1712" s="6">
        <v>42475.722851157407</v>
      </c>
      <c r="L1712" s="40">
        <v>2181</v>
      </c>
      <c r="M1712" s="41" t="s">
        <v>5642</v>
      </c>
      <c r="N1712" s="42" t="s">
        <v>5643</v>
      </c>
      <c r="O1712" s="1">
        <v>332</v>
      </c>
      <c r="P1712" s="1">
        <v>4</v>
      </c>
      <c r="Q1712" s="1">
        <v>19</v>
      </c>
      <c r="R1712" s="1"/>
      <c r="S1712" s="1"/>
      <c r="T1712" s="111">
        <v>33</v>
      </c>
      <c r="U1712" s="103">
        <v>4</v>
      </c>
      <c r="V1712" s="112">
        <v>1901</v>
      </c>
      <c r="W1712" s="103"/>
      <c r="X1712" s="103"/>
      <c r="Y1712" s="6">
        <v>42475.685686886573</v>
      </c>
      <c r="Z1712" s="9" t="s">
        <v>5644</v>
      </c>
      <c r="AA1712" s="6"/>
    </row>
    <row r="1713" spans="1:27" s="9" customFormat="1" x14ac:dyDescent="0.3">
      <c r="A1713" s="8">
        <v>1712</v>
      </c>
      <c r="B1713" s="9">
        <v>201600756</v>
      </c>
      <c r="C1713" s="9" t="s">
        <v>5645</v>
      </c>
      <c r="D1713" s="9" t="s">
        <v>4787</v>
      </c>
      <c r="E1713" s="9">
        <v>499</v>
      </c>
      <c r="F1713" s="9" t="s">
        <v>40</v>
      </c>
      <c r="G1713" s="6">
        <v>40284</v>
      </c>
      <c r="H1713" s="9" t="s">
        <v>3005</v>
      </c>
      <c r="I1713" s="9" t="s">
        <v>4</v>
      </c>
      <c r="J1713" s="6">
        <v>42477.53059440972</v>
      </c>
      <c r="K1713" s="6">
        <v>42477.53059440972</v>
      </c>
      <c r="L1713" s="40">
        <v>2168</v>
      </c>
      <c r="M1713" s="41" t="s">
        <v>5646</v>
      </c>
      <c r="N1713" s="42" t="s">
        <v>5647</v>
      </c>
      <c r="O1713" s="1">
        <v>56</v>
      </c>
      <c r="P1713" s="1">
        <v>45</v>
      </c>
      <c r="Q1713" s="1"/>
      <c r="R1713" s="1"/>
      <c r="S1713" s="1"/>
      <c r="T1713" s="102">
        <v>56</v>
      </c>
      <c r="U1713" s="103">
        <v>45</v>
      </c>
      <c r="V1713" s="103"/>
      <c r="W1713" s="103"/>
      <c r="X1713" s="103"/>
      <c r="Y1713" s="6">
        <v>42477.725379479169</v>
      </c>
      <c r="Z1713" s="9" t="s">
        <v>5648</v>
      </c>
      <c r="AA1713" s="6"/>
    </row>
    <row r="1714" spans="1:27" s="9" customFormat="1" x14ac:dyDescent="0.3">
      <c r="A1714" s="8">
        <v>1713</v>
      </c>
      <c r="B1714" s="9">
        <v>201600757</v>
      </c>
      <c r="C1714" s="9" t="s">
        <v>5649</v>
      </c>
      <c r="D1714" s="9" t="s">
        <v>5650</v>
      </c>
      <c r="E1714" s="9">
        <v>508</v>
      </c>
      <c r="F1714" s="9" t="s">
        <v>166</v>
      </c>
      <c r="G1714" s="6">
        <v>42293</v>
      </c>
      <c r="H1714" s="9" t="s">
        <v>3010</v>
      </c>
      <c r="I1714" s="9" t="s">
        <v>10</v>
      </c>
      <c r="J1714" s="6">
        <v>42546.515137002316</v>
      </c>
      <c r="K1714" s="6">
        <v>42546.515137002316</v>
      </c>
      <c r="L1714" s="40" t="s">
        <v>5556</v>
      </c>
      <c r="M1714" s="41"/>
      <c r="N1714" s="42"/>
      <c r="O1714" s="1"/>
      <c r="P1714" s="1"/>
      <c r="Q1714" s="1"/>
      <c r="R1714" s="1"/>
      <c r="S1714" s="1"/>
      <c r="T1714" s="102"/>
      <c r="U1714" s="103"/>
      <c r="V1714" s="103"/>
      <c r="W1714" s="103"/>
      <c r="X1714" s="103"/>
      <c r="Y1714" s="6">
        <v>42546.504739930555</v>
      </c>
      <c r="Z1714" s="9" t="s">
        <v>5651</v>
      </c>
      <c r="AA1714" s="6"/>
    </row>
    <row r="1715" spans="1:27" s="9" customFormat="1" x14ac:dyDescent="0.3">
      <c r="A1715" s="8">
        <v>1714</v>
      </c>
      <c r="B1715" s="9">
        <v>201600772</v>
      </c>
      <c r="C1715" s="9" t="s">
        <v>5652</v>
      </c>
      <c r="D1715" s="9" t="s">
        <v>152</v>
      </c>
      <c r="E1715" s="9">
        <v>499</v>
      </c>
      <c r="F1715" s="9" t="s">
        <v>40</v>
      </c>
      <c r="G1715" s="6">
        <v>42446</v>
      </c>
      <c r="H1715" s="9" t="s">
        <v>3010</v>
      </c>
      <c r="I1715" s="9" t="s">
        <v>10</v>
      </c>
      <c r="J1715" s="6">
        <v>42734.531978391205</v>
      </c>
      <c r="K1715" s="6">
        <v>42734.531978391205</v>
      </c>
      <c r="L1715" s="40" t="s">
        <v>5497</v>
      </c>
      <c r="M1715" s="41"/>
      <c r="N1715" s="42"/>
      <c r="O1715" s="1"/>
      <c r="P1715" s="1"/>
      <c r="Q1715" s="1"/>
      <c r="R1715" s="1"/>
      <c r="S1715" s="1"/>
      <c r="T1715" s="102"/>
      <c r="U1715" s="103"/>
      <c r="V1715" s="103"/>
      <c r="W1715" s="103"/>
      <c r="X1715" s="103"/>
      <c r="Y1715" s="6">
        <v>42734.709503437502</v>
      </c>
      <c r="AA1715" s="6"/>
    </row>
    <row r="1716" spans="1:27" s="9" customFormat="1" x14ac:dyDescent="0.3">
      <c r="A1716" s="8">
        <v>1715</v>
      </c>
      <c r="B1716" s="9">
        <v>201600778</v>
      </c>
      <c r="C1716" s="9" t="s">
        <v>5653</v>
      </c>
      <c r="D1716" s="9" t="s">
        <v>35</v>
      </c>
      <c r="E1716" s="9">
        <v>499</v>
      </c>
      <c r="F1716" s="9" t="s">
        <v>40</v>
      </c>
      <c r="G1716" s="6">
        <v>42343</v>
      </c>
      <c r="H1716" s="9" t="s">
        <v>3008</v>
      </c>
      <c r="I1716" s="9" t="s">
        <v>16</v>
      </c>
      <c r="J1716" s="6">
        <v>42659.524220601852</v>
      </c>
      <c r="K1716" s="6">
        <v>42659.524220601852</v>
      </c>
      <c r="L1716" s="40" t="s">
        <v>5556</v>
      </c>
      <c r="M1716" s="41"/>
      <c r="N1716" s="42"/>
      <c r="O1716" s="1"/>
      <c r="P1716" s="1"/>
      <c r="Q1716" s="1"/>
      <c r="R1716" s="1"/>
      <c r="S1716" s="1"/>
      <c r="T1716" s="102"/>
      <c r="U1716" s="103"/>
      <c r="V1716" s="103"/>
      <c r="W1716" s="103"/>
      <c r="X1716" s="103"/>
      <c r="Y1716" s="6">
        <v>42659.494121608797</v>
      </c>
      <c r="Z1716" s="9" t="s">
        <v>5654</v>
      </c>
      <c r="AA1716" s="6"/>
    </row>
    <row r="1717" spans="1:27" s="9" customFormat="1" x14ac:dyDescent="0.3">
      <c r="A1717" s="8">
        <v>1716</v>
      </c>
      <c r="B1717" s="9">
        <v>201600781</v>
      </c>
      <c r="C1717" s="9" t="s">
        <v>5655</v>
      </c>
      <c r="D1717" s="9" t="s">
        <v>5656</v>
      </c>
      <c r="E1717" s="9">
        <v>598</v>
      </c>
      <c r="F1717" s="9" t="s">
        <v>8</v>
      </c>
      <c r="G1717" s="6">
        <v>42420</v>
      </c>
      <c r="H1717" s="9" t="s">
        <v>3010</v>
      </c>
      <c r="I1717" s="9" t="s">
        <v>10</v>
      </c>
      <c r="J1717" s="6">
        <v>42665.503307060186</v>
      </c>
      <c r="K1717" s="6">
        <v>42665.503307060186</v>
      </c>
      <c r="L1717" s="40" t="s">
        <v>5497</v>
      </c>
      <c r="M1717" s="41"/>
      <c r="N1717" s="42"/>
      <c r="O1717" s="1"/>
      <c r="P1717" s="1"/>
      <c r="Q1717" s="1"/>
      <c r="R1717" s="1"/>
      <c r="S1717" s="1"/>
      <c r="T1717" s="102"/>
      <c r="U1717" s="103"/>
      <c r="V1717" s="103"/>
      <c r="W1717" s="103"/>
      <c r="X1717" s="103"/>
      <c r="Y1717" s="6">
        <v>42665.503307060186</v>
      </c>
      <c r="Z1717" s="9" t="s">
        <v>5657</v>
      </c>
      <c r="AA1717" s="6"/>
    </row>
    <row r="1718" spans="1:27" s="9" customFormat="1" x14ac:dyDescent="0.3">
      <c r="A1718" s="8">
        <v>1717</v>
      </c>
      <c r="B1718" s="9">
        <v>201600784</v>
      </c>
      <c r="C1718" s="9" t="s">
        <v>5658</v>
      </c>
      <c r="D1718" s="9" t="s">
        <v>412</v>
      </c>
      <c r="E1718" s="9">
        <v>499</v>
      </c>
      <c r="F1718" s="9" t="s">
        <v>40</v>
      </c>
      <c r="G1718" s="6">
        <v>39504</v>
      </c>
      <c r="H1718" s="9" t="s">
        <v>3008</v>
      </c>
      <c r="I1718" s="9" t="s">
        <v>16</v>
      </c>
      <c r="J1718" s="6">
        <v>42715.816398530093</v>
      </c>
      <c r="K1718" s="6">
        <v>42715.816398530093</v>
      </c>
      <c r="L1718" s="40" t="s">
        <v>5607</v>
      </c>
      <c r="M1718" s="41"/>
      <c r="N1718" s="42"/>
      <c r="O1718" s="1"/>
      <c r="P1718" s="1"/>
      <c r="Q1718" s="1"/>
      <c r="R1718" s="1"/>
      <c r="S1718" s="1"/>
      <c r="T1718" s="102"/>
      <c r="U1718" s="103"/>
      <c r="V1718" s="103"/>
      <c r="W1718" s="103"/>
      <c r="X1718" s="103"/>
      <c r="Y1718" s="6">
        <v>42715.737354201388</v>
      </c>
      <c r="AA1718" s="6"/>
    </row>
    <row r="1719" spans="1:27" s="9" customFormat="1" x14ac:dyDescent="0.3">
      <c r="A1719" s="8">
        <v>1718</v>
      </c>
      <c r="B1719" s="9">
        <v>201600786</v>
      </c>
      <c r="C1719" s="9" t="s">
        <v>5659</v>
      </c>
      <c r="D1719" s="9" t="s">
        <v>5660</v>
      </c>
      <c r="E1719" s="9">
        <v>130</v>
      </c>
      <c r="F1719" s="9" t="s">
        <v>36</v>
      </c>
      <c r="G1719" s="6">
        <v>36635</v>
      </c>
      <c r="H1719" s="9" t="s">
        <v>3008</v>
      </c>
      <c r="I1719" s="9" t="s">
        <v>16</v>
      </c>
      <c r="J1719" s="6">
        <v>42479.473497997686</v>
      </c>
      <c r="K1719" s="6">
        <v>42479.473497997686</v>
      </c>
      <c r="L1719" s="40">
        <v>2002</v>
      </c>
      <c r="M1719" s="41" t="s">
        <v>5661</v>
      </c>
      <c r="N1719" s="42" t="s">
        <v>5662</v>
      </c>
      <c r="O1719" s="1">
        <v>14</v>
      </c>
      <c r="P1719" s="1">
        <v>5</v>
      </c>
      <c r="Q1719" s="1"/>
      <c r="R1719" s="1"/>
      <c r="S1719" s="1"/>
      <c r="T1719" s="102">
        <v>14</v>
      </c>
      <c r="U1719" s="103">
        <v>5</v>
      </c>
      <c r="V1719" s="103"/>
      <c r="W1719" s="103"/>
      <c r="X1719" s="103"/>
      <c r="Y1719" s="6">
        <v>42479.473497997686</v>
      </c>
      <c r="Z1719" s="9" t="s">
        <v>5663</v>
      </c>
      <c r="AA1719" s="6"/>
    </row>
    <row r="1720" spans="1:27" s="9" customFormat="1" x14ac:dyDescent="0.3">
      <c r="A1720" s="8">
        <v>1719</v>
      </c>
      <c r="B1720" s="9">
        <v>201600789</v>
      </c>
      <c r="C1720" s="9" t="s">
        <v>5664</v>
      </c>
      <c r="D1720" s="9" t="s">
        <v>1302</v>
      </c>
      <c r="E1720" s="9">
        <v>499</v>
      </c>
      <c r="F1720" s="9" t="s">
        <v>40</v>
      </c>
      <c r="G1720" s="6">
        <v>36635</v>
      </c>
      <c r="H1720" s="9" t="s">
        <v>3008</v>
      </c>
      <c r="I1720" s="9" t="s">
        <v>16</v>
      </c>
      <c r="J1720" s="6">
        <v>42479.675839618052</v>
      </c>
      <c r="K1720" s="6">
        <v>42479.675839618052</v>
      </c>
      <c r="L1720" s="40">
        <v>2014</v>
      </c>
      <c r="M1720" s="41"/>
      <c r="N1720" s="42" t="s">
        <v>5665</v>
      </c>
      <c r="O1720" s="1">
        <v>9</v>
      </c>
      <c r="P1720" s="1">
        <v>16</v>
      </c>
      <c r="Q1720" s="1">
        <v>40</v>
      </c>
      <c r="R1720" s="1">
        <v>14</v>
      </c>
      <c r="S1720" s="1"/>
      <c r="T1720" s="102">
        <v>9</v>
      </c>
      <c r="U1720" s="112">
        <v>1601</v>
      </c>
      <c r="V1720" s="103">
        <v>40</v>
      </c>
      <c r="W1720" s="103">
        <v>14</v>
      </c>
      <c r="X1720" s="103"/>
      <c r="Y1720" s="6">
        <v>42479.667986261571</v>
      </c>
      <c r="Z1720" s="9" t="s">
        <v>5666</v>
      </c>
      <c r="AA1720" s="6"/>
    </row>
    <row r="1721" spans="1:27" s="9" customFormat="1" x14ac:dyDescent="0.3">
      <c r="A1721" s="8">
        <v>1720</v>
      </c>
      <c r="B1721" s="9">
        <v>201600793</v>
      </c>
      <c r="C1721" s="9" t="s">
        <v>5667</v>
      </c>
      <c r="D1721" s="9" t="s">
        <v>4534</v>
      </c>
      <c r="E1721" s="9">
        <v>123</v>
      </c>
      <c r="F1721" s="9" t="s">
        <v>28</v>
      </c>
      <c r="G1721" s="6">
        <v>42284</v>
      </c>
      <c r="H1721" s="9" t="s">
        <v>3010</v>
      </c>
      <c r="I1721" s="9" t="s">
        <v>10</v>
      </c>
      <c r="J1721" s="6">
        <v>42520.523516979163</v>
      </c>
      <c r="K1721" s="6">
        <v>42520.523516979163</v>
      </c>
      <c r="L1721" s="40" t="s">
        <v>5497</v>
      </c>
      <c r="M1721" s="41"/>
      <c r="N1721" s="42"/>
      <c r="O1721" s="1"/>
      <c r="P1721" s="1"/>
      <c r="Q1721" s="1"/>
      <c r="R1721" s="1"/>
      <c r="S1721" s="1"/>
      <c r="T1721" s="102"/>
      <c r="U1721" s="103"/>
      <c r="V1721" s="103"/>
      <c r="W1721" s="103"/>
      <c r="X1721" s="103"/>
      <c r="Y1721" s="6">
        <v>42520.508909571756</v>
      </c>
      <c r="Z1721" s="9" t="s">
        <v>5668</v>
      </c>
      <c r="AA1721" s="6"/>
    </row>
    <row r="1722" spans="1:27" s="9" customFormat="1" x14ac:dyDescent="0.3">
      <c r="A1722" s="8">
        <v>1721</v>
      </c>
      <c r="B1722" s="9">
        <v>201600799</v>
      </c>
      <c r="C1722" s="9" t="s">
        <v>5669</v>
      </c>
      <c r="D1722" s="9" t="s">
        <v>5670</v>
      </c>
      <c r="E1722" s="9">
        <v>90</v>
      </c>
      <c r="F1722" s="9" t="s">
        <v>89</v>
      </c>
      <c r="G1722" s="6">
        <v>40516</v>
      </c>
      <c r="H1722" s="9" t="s">
        <v>3008</v>
      </c>
      <c r="I1722" s="9" t="s">
        <v>16</v>
      </c>
      <c r="J1722" s="6">
        <v>42708.495536458337</v>
      </c>
      <c r="K1722" s="6">
        <v>42708.495536458337</v>
      </c>
      <c r="L1722" s="40" t="s">
        <v>5607</v>
      </c>
      <c r="M1722" s="41"/>
      <c r="N1722" s="42"/>
      <c r="O1722" s="1"/>
      <c r="P1722" s="1"/>
      <c r="Q1722" s="1"/>
      <c r="R1722" s="1"/>
      <c r="S1722" s="1"/>
      <c r="T1722" s="102"/>
      <c r="U1722" s="103"/>
      <c r="V1722" s="103"/>
      <c r="W1722" s="103"/>
      <c r="X1722" s="103"/>
      <c r="Y1722" s="6">
        <v>42708.46122488426</v>
      </c>
      <c r="Z1722" s="9" t="s">
        <v>5671</v>
      </c>
      <c r="AA1722" s="6"/>
    </row>
    <row r="1723" spans="1:27" s="9" customFormat="1" x14ac:dyDescent="0.3">
      <c r="A1723" s="8">
        <v>1722</v>
      </c>
      <c r="B1723" s="9">
        <v>201600801</v>
      </c>
      <c r="C1723" s="9" t="s">
        <v>5672</v>
      </c>
      <c r="D1723" s="9" t="s">
        <v>5673</v>
      </c>
      <c r="E1723" s="9">
        <v>598</v>
      </c>
      <c r="F1723" s="9" t="s">
        <v>8</v>
      </c>
      <c r="G1723" s="6">
        <v>42115</v>
      </c>
      <c r="H1723" s="9" t="s">
        <v>3008</v>
      </c>
      <c r="I1723" s="9" t="s">
        <v>16</v>
      </c>
      <c r="J1723" s="6">
        <v>42481.791749733798</v>
      </c>
      <c r="K1723" s="6">
        <v>42481.791749733798</v>
      </c>
      <c r="L1723" s="40" t="s">
        <v>5556</v>
      </c>
      <c r="M1723" s="41"/>
      <c r="N1723" s="42"/>
      <c r="O1723" s="1"/>
      <c r="P1723" s="1"/>
      <c r="Q1723" s="1"/>
      <c r="R1723" s="1"/>
      <c r="S1723" s="1"/>
      <c r="T1723" s="102"/>
      <c r="U1723" s="103"/>
      <c r="V1723" s="103"/>
      <c r="W1723" s="103"/>
      <c r="X1723" s="103"/>
      <c r="Y1723" s="6">
        <v>42481.574531712962</v>
      </c>
      <c r="Z1723" s="9" t="s">
        <v>5674</v>
      </c>
      <c r="AA1723" s="6"/>
    </row>
    <row r="1724" spans="1:27" s="9" customFormat="1" x14ac:dyDescent="0.3">
      <c r="A1724" s="8">
        <v>1723</v>
      </c>
      <c r="B1724" s="9">
        <v>201600803</v>
      </c>
      <c r="C1724" s="9" t="s">
        <v>5675</v>
      </c>
      <c r="D1724" s="9" t="s">
        <v>5676</v>
      </c>
      <c r="E1724" s="9">
        <v>499</v>
      </c>
      <c r="F1724" s="9" t="s">
        <v>40</v>
      </c>
      <c r="G1724" s="6">
        <v>39924</v>
      </c>
      <c r="H1724" s="9" t="s">
        <v>3010</v>
      </c>
      <c r="I1724" s="9" t="s">
        <v>10</v>
      </c>
      <c r="J1724" s="6">
        <v>42481.763380474535</v>
      </c>
      <c r="K1724" s="6">
        <v>42481.763380474535</v>
      </c>
      <c r="L1724" s="40">
        <v>2135</v>
      </c>
      <c r="M1724" s="41"/>
      <c r="N1724" s="42" t="s">
        <v>5677</v>
      </c>
      <c r="O1724" s="1">
        <v>41</v>
      </c>
      <c r="P1724" s="1">
        <v>22208</v>
      </c>
      <c r="Q1724" s="1">
        <v>2408</v>
      </c>
      <c r="R1724" s="1"/>
      <c r="S1724" s="1"/>
      <c r="T1724" s="102">
        <v>41</v>
      </c>
      <c r="U1724" s="112">
        <v>222</v>
      </c>
      <c r="V1724" s="112">
        <v>24</v>
      </c>
      <c r="W1724" s="103"/>
      <c r="X1724" s="103"/>
      <c r="Y1724" s="6">
        <v>42481.735131516201</v>
      </c>
      <c r="Z1724" s="9" t="s">
        <v>5678</v>
      </c>
      <c r="AA1724" s="6"/>
    </row>
    <row r="1725" spans="1:27" s="9" customFormat="1" x14ac:dyDescent="0.3">
      <c r="A1725" s="8">
        <v>1724</v>
      </c>
      <c r="B1725" s="9">
        <v>201600808</v>
      </c>
      <c r="C1725" s="9" t="s">
        <v>5679</v>
      </c>
      <c r="D1725" s="9" t="s">
        <v>5680</v>
      </c>
      <c r="E1725" s="9" t="s">
        <v>51</v>
      </c>
      <c r="F1725" s="9" t="s">
        <v>51</v>
      </c>
      <c r="G1725" s="6">
        <v>42361</v>
      </c>
      <c r="H1725" s="9" t="s">
        <v>3016</v>
      </c>
      <c r="I1725" s="9" t="s">
        <v>53</v>
      </c>
      <c r="J1725" s="6">
        <v>42482.08958240741</v>
      </c>
      <c r="K1725" s="6">
        <v>42482.08958240741</v>
      </c>
      <c r="L1725" s="40">
        <v>2263</v>
      </c>
      <c r="M1725" s="41"/>
      <c r="N1725" s="42" t="s">
        <v>5681</v>
      </c>
      <c r="O1725" s="1">
        <v>42</v>
      </c>
      <c r="P1725" s="1"/>
      <c r="Q1725" s="1"/>
      <c r="R1725" s="1"/>
      <c r="S1725" s="1"/>
      <c r="T1725" s="102">
        <v>42</v>
      </c>
      <c r="U1725" s="103"/>
      <c r="V1725" s="103"/>
      <c r="W1725" s="103"/>
      <c r="X1725" s="103"/>
      <c r="Y1725" s="6">
        <v>42482.076840856484</v>
      </c>
      <c r="Z1725" s="9" t="s">
        <v>5682</v>
      </c>
      <c r="AA1725" s="6"/>
    </row>
    <row r="1726" spans="1:27" s="9" customFormat="1" x14ac:dyDescent="0.3">
      <c r="A1726" s="8">
        <v>1725</v>
      </c>
      <c r="B1726" s="9">
        <v>201600811</v>
      </c>
      <c r="C1726" s="9" t="s">
        <v>5683</v>
      </c>
      <c r="D1726" s="9" t="s">
        <v>5684</v>
      </c>
      <c r="E1726" s="9" t="s">
        <v>51</v>
      </c>
      <c r="F1726" s="9" t="s">
        <v>51</v>
      </c>
      <c r="G1726" s="6">
        <v>42309</v>
      </c>
      <c r="H1726" s="9" t="s">
        <v>3010</v>
      </c>
      <c r="I1726" s="9" t="s">
        <v>10</v>
      </c>
      <c r="J1726" s="6">
        <v>42482.567276006943</v>
      </c>
      <c r="K1726" s="6">
        <v>42482.567276006943</v>
      </c>
      <c r="L1726" s="40">
        <v>2193</v>
      </c>
      <c r="M1726" s="41" t="s">
        <v>5685</v>
      </c>
      <c r="N1726" s="42" t="s">
        <v>5686</v>
      </c>
      <c r="O1726" s="1">
        <v>30</v>
      </c>
      <c r="P1726" s="1"/>
      <c r="Q1726" s="1"/>
      <c r="R1726" s="1"/>
      <c r="S1726" s="1"/>
      <c r="T1726" s="102">
        <v>30</v>
      </c>
      <c r="U1726" s="103"/>
      <c r="V1726" s="103"/>
      <c r="W1726" s="103"/>
      <c r="X1726" s="103"/>
      <c r="Y1726" s="6">
        <v>42482.580291550927</v>
      </c>
      <c r="Z1726" s="9" t="s">
        <v>5687</v>
      </c>
      <c r="AA1726" s="6"/>
    </row>
    <row r="1727" spans="1:27" s="9" customFormat="1" x14ac:dyDescent="0.3">
      <c r="A1727" s="8">
        <v>1726</v>
      </c>
      <c r="B1727" s="9">
        <v>201600812</v>
      </c>
      <c r="C1727" s="9" t="s">
        <v>5688</v>
      </c>
      <c r="D1727" s="9" t="s">
        <v>5289</v>
      </c>
      <c r="E1727" s="9">
        <v>598</v>
      </c>
      <c r="F1727" s="9" t="s">
        <v>8</v>
      </c>
      <c r="G1727" s="6" t="s">
        <v>51</v>
      </c>
      <c r="H1727" s="9" t="s">
        <v>51</v>
      </c>
      <c r="I1727" s="9" t="s">
        <v>51</v>
      </c>
      <c r="J1727" s="6">
        <v>42482.560746724535</v>
      </c>
      <c r="K1727" s="6">
        <v>42482.560746724535</v>
      </c>
      <c r="L1727" s="40">
        <v>2133</v>
      </c>
      <c r="M1727" s="41"/>
      <c r="N1727" s="42" t="s">
        <v>5689</v>
      </c>
      <c r="O1727" s="1">
        <v>43</v>
      </c>
      <c r="P1727" s="1">
        <v>29</v>
      </c>
      <c r="Q1727" s="1"/>
      <c r="R1727" s="1"/>
      <c r="S1727" s="1"/>
      <c r="T1727" s="111">
        <v>29</v>
      </c>
      <c r="U1727" s="103">
        <v>29</v>
      </c>
      <c r="V1727" s="103"/>
      <c r="W1727" s="103"/>
      <c r="X1727" s="103"/>
      <c r="Y1727" s="6">
        <v>42482.559067164351</v>
      </c>
      <c r="Z1727" s="9" t="s">
        <v>5690</v>
      </c>
      <c r="AA1727" s="6"/>
    </row>
    <row r="1728" spans="1:27" s="9" customFormat="1" x14ac:dyDescent="0.3">
      <c r="A1728" s="8">
        <v>1727</v>
      </c>
      <c r="B1728" s="9">
        <v>201600815</v>
      </c>
      <c r="C1728" s="9" t="s">
        <v>5691</v>
      </c>
      <c r="D1728" s="9" t="s">
        <v>5692</v>
      </c>
      <c r="E1728" s="9">
        <v>98</v>
      </c>
      <c r="F1728" s="9" t="s">
        <v>2502</v>
      </c>
      <c r="G1728" s="6">
        <v>42433</v>
      </c>
      <c r="H1728" s="9" t="s">
        <v>3008</v>
      </c>
      <c r="I1728" s="9" t="s">
        <v>16</v>
      </c>
      <c r="J1728" s="6">
        <v>42534.554459409723</v>
      </c>
      <c r="K1728" s="6">
        <v>42534.554459409723</v>
      </c>
      <c r="L1728" s="40">
        <v>2046</v>
      </c>
      <c r="M1728" s="41"/>
      <c r="N1728" s="42" t="s">
        <v>5693</v>
      </c>
      <c r="O1728" s="1">
        <v>2503</v>
      </c>
      <c r="P1728" s="1"/>
      <c r="Q1728" s="1"/>
      <c r="R1728" s="1"/>
      <c r="S1728" s="1"/>
      <c r="T1728" s="111">
        <v>25</v>
      </c>
      <c r="U1728" s="103"/>
      <c r="V1728" s="103"/>
      <c r="W1728" s="103"/>
      <c r="X1728" s="103"/>
      <c r="Y1728" s="6">
        <v>42534.706904085651</v>
      </c>
      <c r="Z1728" s="9" t="s">
        <v>5694</v>
      </c>
      <c r="AA1728" s="6"/>
    </row>
    <row r="1729" spans="1:27" s="9" customFormat="1" x14ac:dyDescent="0.3">
      <c r="A1729" s="8">
        <v>1728</v>
      </c>
      <c r="B1729" s="9">
        <v>201600822</v>
      </c>
      <c r="C1729" s="9" t="s">
        <v>5695</v>
      </c>
      <c r="D1729" s="9" t="s">
        <v>5496</v>
      </c>
      <c r="E1729" s="9">
        <v>499</v>
      </c>
      <c r="F1729" s="9" t="s">
        <v>40</v>
      </c>
      <c r="G1729" s="6">
        <v>38477</v>
      </c>
      <c r="H1729" s="9" t="s">
        <v>3016</v>
      </c>
      <c r="I1729" s="9" t="s">
        <v>53</v>
      </c>
      <c r="J1729" s="6">
        <v>42510.514282372686</v>
      </c>
      <c r="K1729" s="6">
        <v>42510.514282372686</v>
      </c>
      <c r="L1729" s="40">
        <v>2002</v>
      </c>
      <c r="M1729" s="41" t="s">
        <v>5696</v>
      </c>
      <c r="N1729" s="42" t="s">
        <v>5697</v>
      </c>
      <c r="O1729" s="1">
        <v>14</v>
      </c>
      <c r="P1729" s="1">
        <v>16</v>
      </c>
      <c r="Q1729" s="1">
        <v>28</v>
      </c>
      <c r="R1729" s="1"/>
      <c r="S1729" s="1"/>
      <c r="T1729" s="102">
        <v>14</v>
      </c>
      <c r="U1729" s="112">
        <v>1601</v>
      </c>
      <c r="V1729" s="103">
        <v>28</v>
      </c>
      <c r="W1729" s="103"/>
      <c r="X1729" s="103"/>
      <c r="Y1729" s="6">
        <v>42510.426245717594</v>
      </c>
      <c r="Z1729" s="9" t="s">
        <v>5698</v>
      </c>
      <c r="AA1729" s="6"/>
    </row>
    <row r="1730" spans="1:27" s="9" customFormat="1" x14ac:dyDescent="0.3">
      <c r="A1730" s="8">
        <v>1729</v>
      </c>
      <c r="B1730" s="9">
        <v>201600832</v>
      </c>
      <c r="C1730" s="9" t="s">
        <v>5699</v>
      </c>
      <c r="D1730" s="9" t="s">
        <v>2788</v>
      </c>
      <c r="E1730" s="9">
        <v>14</v>
      </c>
      <c r="F1730" s="9" t="s">
        <v>271</v>
      </c>
      <c r="G1730" s="6">
        <v>41765</v>
      </c>
      <c r="H1730" s="9" t="s">
        <v>3008</v>
      </c>
      <c r="I1730" s="9" t="s">
        <v>16</v>
      </c>
      <c r="J1730" s="6">
        <v>42491.506578553242</v>
      </c>
      <c r="K1730" s="6">
        <v>42491.506578553242</v>
      </c>
      <c r="L1730" s="40" t="s">
        <v>5700</v>
      </c>
      <c r="M1730" s="41"/>
      <c r="N1730" s="42"/>
      <c r="O1730" s="1"/>
      <c r="P1730" s="1"/>
      <c r="Q1730" s="1"/>
      <c r="R1730" s="1"/>
      <c r="S1730" s="1"/>
      <c r="T1730" s="102"/>
      <c r="U1730" s="103"/>
      <c r="V1730" s="103"/>
      <c r="W1730" s="103"/>
      <c r="X1730" s="103"/>
      <c r="Y1730" s="6">
        <v>42491.502288159725</v>
      </c>
      <c r="Z1730" s="9" t="s">
        <v>5701</v>
      </c>
      <c r="AA1730" s="6"/>
    </row>
    <row r="1731" spans="1:27" s="9" customFormat="1" x14ac:dyDescent="0.3">
      <c r="A1731" s="8">
        <v>1730</v>
      </c>
      <c r="B1731" s="9">
        <v>201600839</v>
      </c>
      <c r="C1731" s="9" t="s">
        <v>5702</v>
      </c>
      <c r="D1731" s="9" t="s">
        <v>5703</v>
      </c>
      <c r="E1731" s="9">
        <v>598</v>
      </c>
      <c r="F1731" s="9" t="s">
        <v>8</v>
      </c>
      <c r="G1731" s="6">
        <v>42456</v>
      </c>
      <c r="H1731" s="9" t="s">
        <v>3008</v>
      </c>
      <c r="I1731" s="9" t="s">
        <v>16</v>
      </c>
      <c r="J1731" s="6">
        <v>42641.423357557869</v>
      </c>
      <c r="K1731" s="6">
        <v>42641.423357557869</v>
      </c>
      <c r="L1731" s="40" t="s">
        <v>5497</v>
      </c>
      <c r="M1731" s="41"/>
      <c r="N1731" s="42"/>
      <c r="O1731" s="1"/>
      <c r="P1731" s="1"/>
      <c r="Q1731" s="1"/>
      <c r="R1731" s="1"/>
      <c r="S1731" s="1"/>
      <c r="T1731" s="102"/>
      <c r="U1731" s="103"/>
      <c r="V1731" s="103"/>
      <c r="W1731" s="103"/>
      <c r="X1731" s="103"/>
      <c r="Y1731" s="6">
        <v>42641.412131828707</v>
      </c>
      <c r="Z1731" s="9" t="s">
        <v>5704</v>
      </c>
      <c r="AA1731" s="6"/>
    </row>
    <row r="1732" spans="1:27" s="9" customFormat="1" x14ac:dyDescent="0.3">
      <c r="A1732" s="8">
        <v>1731</v>
      </c>
      <c r="B1732" s="9">
        <v>201600842</v>
      </c>
      <c r="C1732" s="9" t="s">
        <v>5169</v>
      </c>
      <c r="D1732" s="9" t="s">
        <v>35</v>
      </c>
      <c r="E1732" s="9">
        <v>499</v>
      </c>
      <c r="F1732" s="9" t="s">
        <v>40</v>
      </c>
      <c r="G1732" s="6">
        <v>36640</v>
      </c>
      <c r="H1732" s="9" t="s">
        <v>3008</v>
      </c>
      <c r="I1732" s="9" t="s">
        <v>16</v>
      </c>
      <c r="J1732" s="6">
        <v>42485.811277199071</v>
      </c>
      <c r="K1732" s="6">
        <v>42485.811277199071</v>
      </c>
      <c r="L1732" s="40">
        <v>2021</v>
      </c>
      <c r="M1732" s="41"/>
      <c r="N1732" s="42" t="s">
        <v>5705</v>
      </c>
      <c r="O1732" s="1">
        <v>22115</v>
      </c>
      <c r="P1732" s="1">
        <v>2415</v>
      </c>
      <c r="Q1732" s="1">
        <v>42</v>
      </c>
      <c r="R1732" s="1">
        <v>5</v>
      </c>
      <c r="S1732" s="1">
        <v>14</v>
      </c>
      <c r="T1732" s="111">
        <v>221</v>
      </c>
      <c r="U1732" s="112">
        <v>24</v>
      </c>
      <c r="V1732" s="112">
        <v>4201</v>
      </c>
      <c r="W1732" s="103">
        <v>5</v>
      </c>
      <c r="X1732" s="103">
        <v>14</v>
      </c>
      <c r="Y1732" s="6">
        <v>42485.804716550927</v>
      </c>
      <c r="Z1732" s="9" t="s">
        <v>5706</v>
      </c>
      <c r="AA1732" s="6"/>
    </row>
    <row r="1733" spans="1:27" s="9" customFormat="1" x14ac:dyDescent="0.3">
      <c r="A1733" s="8">
        <v>1732</v>
      </c>
      <c r="B1733" s="9">
        <v>201600847</v>
      </c>
      <c r="C1733" s="9" t="s">
        <v>5707</v>
      </c>
      <c r="D1733" s="9" t="s">
        <v>5708</v>
      </c>
      <c r="E1733" s="9">
        <v>128</v>
      </c>
      <c r="F1733" s="9" t="s">
        <v>242</v>
      </c>
      <c r="G1733" s="6">
        <v>40695</v>
      </c>
      <c r="H1733" s="9" t="s">
        <v>3008</v>
      </c>
      <c r="I1733" s="9" t="s">
        <v>16</v>
      </c>
      <c r="J1733" s="6">
        <v>42569.801329016205</v>
      </c>
      <c r="K1733" s="6">
        <v>42569.801329016205</v>
      </c>
      <c r="L1733" s="40">
        <v>2043</v>
      </c>
      <c r="M1733" s="41"/>
      <c r="N1733" s="42" t="s">
        <v>5709</v>
      </c>
      <c r="O1733" s="1">
        <v>1</v>
      </c>
      <c r="P1733" s="1">
        <v>28</v>
      </c>
      <c r="Q1733" s="1"/>
      <c r="R1733" s="1"/>
      <c r="S1733" s="1"/>
      <c r="T1733" s="102">
        <v>1</v>
      </c>
      <c r="U1733" s="103">
        <v>28</v>
      </c>
      <c r="V1733" s="103"/>
      <c r="W1733" s="103"/>
      <c r="X1733" s="103"/>
      <c r="Y1733" s="6">
        <v>42569.801329016205</v>
      </c>
      <c r="Z1733" s="9" t="s">
        <v>5710</v>
      </c>
      <c r="AA1733" s="6"/>
    </row>
    <row r="1734" spans="1:27" s="9" customFormat="1" x14ac:dyDescent="0.3">
      <c r="A1734" s="8">
        <v>1733</v>
      </c>
      <c r="B1734" s="9">
        <v>201600849</v>
      </c>
      <c r="C1734" s="9" t="s">
        <v>5711</v>
      </c>
      <c r="D1734" s="9" t="s">
        <v>2308</v>
      </c>
      <c r="E1734" s="9">
        <v>131</v>
      </c>
      <c r="F1734" s="9" t="s">
        <v>24</v>
      </c>
      <c r="G1734" s="6">
        <v>37670</v>
      </c>
      <c r="H1734" s="9" t="s">
        <v>3005</v>
      </c>
      <c r="I1734" s="9" t="s">
        <v>4</v>
      </c>
      <c r="J1734" s="6">
        <v>42486.677000115742</v>
      </c>
      <c r="K1734" s="6">
        <v>42486.677000115742</v>
      </c>
      <c r="L1734" s="40">
        <v>2116</v>
      </c>
      <c r="M1734" s="41"/>
      <c r="N1734" s="42" t="s">
        <v>5712</v>
      </c>
      <c r="O1734" s="1">
        <v>22115</v>
      </c>
      <c r="P1734" s="1">
        <v>27</v>
      </c>
      <c r="Q1734" s="1">
        <v>5</v>
      </c>
      <c r="R1734" s="1">
        <v>17</v>
      </c>
      <c r="S1734" s="1"/>
      <c r="T1734" s="111">
        <v>221</v>
      </c>
      <c r="U1734" s="103">
        <v>27</v>
      </c>
      <c r="V1734" s="103">
        <v>5</v>
      </c>
      <c r="W1734" s="103">
        <v>17</v>
      </c>
      <c r="X1734" s="103"/>
      <c r="Y1734" s="6">
        <v>42486.669387997688</v>
      </c>
      <c r="Z1734" s="9" t="s">
        <v>5713</v>
      </c>
      <c r="AA1734" s="6"/>
    </row>
    <row r="1735" spans="1:27" s="9" customFormat="1" x14ac:dyDescent="0.3">
      <c r="A1735" s="8">
        <v>1734</v>
      </c>
      <c r="B1735" s="9">
        <v>201600850</v>
      </c>
      <c r="C1735" s="9" t="s">
        <v>5714</v>
      </c>
      <c r="D1735" s="9" t="s">
        <v>27</v>
      </c>
      <c r="E1735" s="9">
        <v>119</v>
      </c>
      <c r="F1735" s="9" t="s">
        <v>2</v>
      </c>
      <c r="G1735" s="6">
        <v>42241</v>
      </c>
      <c r="H1735" s="9" t="s">
        <v>3010</v>
      </c>
      <c r="I1735" s="9" t="s">
        <v>10</v>
      </c>
      <c r="J1735" s="6">
        <v>42493.526366435188</v>
      </c>
      <c r="K1735" s="6">
        <v>42493.526366435188</v>
      </c>
      <c r="L1735" s="40" t="s">
        <v>5497</v>
      </c>
      <c r="M1735" s="41"/>
      <c r="N1735" s="42"/>
      <c r="O1735" s="1"/>
      <c r="P1735" s="1"/>
      <c r="Q1735" s="1"/>
      <c r="R1735" s="1"/>
      <c r="S1735" s="1"/>
      <c r="T1735" s="102"/>
      <c r="U1735" s="103"/>
      <c r="V1735" s="103"/>
      <c r="W1735" s="103"/>
      <c r="X1735" s="103"/>
      <c r="Y1735" s="6">
        <v>42493.526366435188</v>
      </c>
      <c r="Z1735" s="9" t="s">
        <v>5715</v>
      </c>
      <c r="AA1735" s="6"/>
    </row>
    <row r="1736" spans="1:27" s="9" customFormat="1" x14ac:dyDescent="0.3">
      <c r="A1736" s="8">
        <v>1735</v>
      </c>
      <c r="B1736" s="9">
        <v>201600863</v>
      </c>
      <c r="C1736" s="9" t="s">
        <v>5716</v>
      </c>
      <c r="D1736" s="9" t="s">
        <v>3286</v>
      </c>
      <c r="E1736" s="9">
        <v>121</v>
      </c>
      <c r="F1736" s="9" t="s">
        <v>3041</v>
      </c>
      <c r="G1736" s="6">
        <v>42156</v>
      </c>
      <c r="H1736" s="9" t="s">
        <v>3016</v>
      </c>
      <c r="I1736" s="9" t="s">
        <v>53</v>
      </c>
      <c r="J1736" s="6">
        <v>42621.570685069448</v>
      </c>
      <c r="K1736" s="6">
        <v>42621.570685069448</v>
      </c>
      <c r="L1736" s="40" t="s">
        <v>5568</v>
      </c>
      <c r="M1736" s="41"/>
      <c r="N1736" s="42"/>
      <c r="O1736" s="1"/>
      <c r="P1736" s="1"/>
      <c r="Q1736" s="1"/>
      <c r="R1736" s="1"/>
      <c r="S1736" s="1"/>
      <c r="T1736" s="102"/>
      <c r="U1736" s="103"/>
      <c r="V1736" s="103"/>
      <c r="W1736" s="103"/>
      <c r="X1736" s="103"/>
      <c r="Y1736" s="6">
        <v>42621.570685069448</v>
      </c>
      <c r="Z1736" s="9" t="s">
        <v>5717</v>
      </c>
      <c r="AA1736" s="6"/>
    </row>
    <row r="1737" spans="1:27" s="9" customFormat="1" x14ac:dyDescent="0.3">
      <c r="A1737" s="8">
        <v>1736</v>
      </c>
      <c r="B1737" s="9">
        <v>201600873</v>
      </c>
      <c r="C1737" s="9" t="s">
        <v>5718</v>
      </c>
      <c r="D1737" s="9" t="s">
        <v>5719</v>
      </c>
      <c r="E1737" s="9">
        <v>205</v>
      </c>
      <c r="F1737" s="9" t="s">
        <v>602</v>
      </c>
      <c r="G1737" s="6">
        <v>42391</v>
      </c>
      <c r="H1737" s="9" t="s">
        <v>3016</v>
      </c>
      <c r="I1737" s="9" t="s">
        <v>53</v>
      </c>
      <c r="J1737" s="6">
        <v>42655.490747800926</v>
      </c>
      <c r="K1737" s="6">
        <v>42655.490747800926</v>
      </c>
      <c r="L1737" s="40">
        <v>2087</v>
      </c>
      <c r="M1737" s="41"/>
      <c r="N1737" s="42" t="s">
        <v>5720</v>
      </c>
      <c r="O1737" s="1">
        <v>41</v>
      </c>
      <c r="P1737" s="1">
        <v>2</v>
      </c>
      <c r="Q1737" s="1"/>
      <c r="R1737" s="1"/>
      <c r="S1737" s="1"/>
      <c r="T1737" s="102">
        <v>41</v>
      </c>
      <c r="U1737" s="103">
        <v>2</v>
      </c>
      <c r="V1737" s="103"/>
      <c r="W1737" s="103"/>
      <c r="X1737" s="103"/>
      <c r="Y1737" s="6">
        <v>42655.449216631947</v>
      </c>
      <c r="Z1737" s="9" t="s">
        <v>5721</v>
      </c>
      <c r="AA1737" s="6"/>
    </row>
    <row r="1738" spans="1:27" s="9" customFormat="1" x14ac:dyDescent="0.3">
      <c r="A1738" s="8">
        <v>1737</v>
      </c>
      <c r="B1738" s="9">
        <v>201600876</v>
      </c>
      <c r="C1738" s="9" t="s">
        <v>5722</v>
      </c>
      <c r="D1738" s="9" t="s">
        <v>5723</v>
      </c>
      <c r="E1738" s="9">
        <v>499</v>
      </c>
      <c r="F1738" s="9" t="s">
        <v>40</v>
      </c>
      <c r="G1738" s="6">
        <v>39940</v>
      </c>
      <c r="H1738" s="9" t="s">
        <v>3008</v>
      </c>
      <c r="I1738" s="9" t="s">
        <v>16</v>
      </c>
      <c r="J1738" s="6">
        <v>42495.578693831019</v>
      </c>
      <c r="K1738" s="6">
        <v>42495.578693831019</v>
      </c>
      <c r="L1738" s="40" t="s">
        <v>5607</v>
      </c>
      <c r="M1738" s="41"/>
      <c r="N1738" s="42"/>
      <c r="O1738" s="1"/>
      <c r="P1738" s="1"/>
      <c r="Q1738" s="1"/>
      <c r="R1738" s="1"/>
      <c r="S1738" s="1"/>
      <c r="T1738" s="102"/>
      <c r="U1738" s="103"/>
      <c r="V1738" s="103"/>
      <c r="W1738" s="103"/>
      <c r="X1738" s="103"/>
      <c r="Y1738" s="6">
        <v>42495.534179664355</v>
      </c>
      <c r="Z1738" s="9" t="s">
        <v>5724</v>
      </c>
      <c r="AA1738" s="6"/>
    </row>
    <row r="1739" spans="1:27" s="9" customFormat="1" x14ac:dyDescent="0.3">
      <c r="A1739" s="8">
        <v>1738</v>
      </c>
      <c r="B1739" s="9">
        <v>201600877</v>
      </c>
      <c r="C1739" s="9" t="s">
        <v>5725</v>
      </c>
      <c r="D1739" s="9" t="s">
        <v>785</v>
      </c>
      <c r="E1739" s="9">
        <v>125</v>
      </c>
      <c r="F1739" s="9" t="s">
        <v>618</v>
      </c>
      <c r="G1739" s="6">
        <v>37977</v>
      </c>
      <c r="H1739" s="9" t="s">
        <v>3008</v>
      </c>
      <c r="I1739" s="9" t="s">
        <v>16</v>
      </c>
      <c r="J1739" s="6">
        <v>42562.633720833335</v>
      </c>
      <c r="K1739" s="6">
        <v>42562.633720833335</v>
      </c>
      <c r="L1739" s="40">
        <v>2121</v>
      </c>
      <c r="M1739" s="41" t="s">
        <v>5726</v>
      </c>
      <c r="N1739" s="42" t="s">
        <v>5727</v>
      </c>
      <c r="O1739" s="1">
        <v>43</v>
      </c>
      <c r="P1739" s="1">
        <v>6</v>
      </c>
      <c r="Q1739" s="1">
        <v>19</v>
      </c>
      <c r="R1739" s="1"/>
      <c r="S1739" s="1"/>
      <c r="T1739" s="111">
        <v>29</v>
      </c>
      <c r="U1739" s="103">
        <v>6</v>
      </c>
      <c r="V1739" s="103">
        <v>19</v>
      </c>
      <c r="W1739" s="103"/>
      <c r="X1739" s="103"/>
      <c r="Y1739" s="6">
        <v>42562.446750659721</v>
      </c>
      <c r="Z1739" s="9" t="s">
        <v>5728</v>
      </c>
      <c r="AA1739" s="6"/>
    </row>
    <row r="1740" spans="1:27" s="9" customFormat="1" x14ac:dyDescent="0.3">
      <c r="A1740" s="8">
        <v>1739</v>
      </c>
      <c r="B1740" s="9">
        <v>201600878</v>
      </c>
      <c r="C1740" s="9" t="s">
        <v>5729</v>
      </c>
      <c r="D1740" s="9" t="s">
        <v>5730</v>
      </c>
      <c r="E1740" s="9">
        <v>249</v>
      </c>
      <c r="F1740" s="9" t="s">
        <v>2803</v>
      </c>
      <c r="G1740" s="6">
        <v>42090</v>
      </c>
      <c r="H1740" s="9" t="s">
        <v>3008</v>
      </c>
      <c r="I1740" s="9" t="s">
        <v>16</v>
      </c>
      <c r="J1740" s="6">
        <v>42487.996494560182</v>
      </c>
      <c r="K1740" s="6">
        <v>42487.996494560182</v>
      </c>
      <c r="L1740" s="40"/>
      <c r="M1740" s="41"/>
      <c r="N1740" s="42" t="s">
        <v>5731</v>
      </c>
      <c r="O1740" s="1">
        <v>42</v>
      </c>
      <c r="P1740" s="1">
        <v>1</v>
      </c>
      <c r="Q1740" s="1">
        <v>28</v>
      </c>
      <c r="R1740" s="1"/>
      <c r="S1740" s="1"/>
      <c r="T1740" s="102">
        <v>42</v>
      </c>
      <c r="U1740" s="103">
        <v>1</v>
      </c>
      <c r="V1740" s="103">
        <v>28</v>
      </c>
      <c r="W1740" s="103"/>
      <c r="X1740" s="103"/>
      <c r="Y1740" s="6">
        <v>42487.962639930556</v>
      </c>
      <c r="Z1740" s="9" t="s">
        <v>5732</v>
      </c>
      <c r="AA1740" s="6"/>
    </row>
    <row r="1741" spans="1:27" s="9" customFormat="1" x14ac:dyDescent="0.3">
      <c r="A1741" s="8">
        <v>1740</v>
      </c>
      <c r="B1741" s="9">
        <v>201600882</v>
      </c>
      <c r="C1741" s="9" t="s">
        <v>5733</v>
      </c>
      <c r="D1741" s="9" t="s">
        <v>5734</v>
      </c>
      <c r="E1741" s="9">
        <v>598</v>
      </c>
      <c r="F1741" s="9" t="s">
        <v>8</v>
      </c>
      <c r="G1741" s="6">
        <v>41757</v>
      </c>
      <c r="H1741" s="9" t="s">
        <v>3008</v>
      </c>
      <c r="I1741" s="9" t="s">
        <v>16</v>
      </c>
      <c r="J1741" s="6">
        <v>42488.821751157404</v>
      </c>
      <c r="K1741" s="6">
        <v>42488.821751157404</v>
      </c>
      <c r="L1741" s="40">
        <v>2095</v>
      </c>
      <c r="M1741" s="41"/>
      <c r="N1741" s="42" t="s">
        <v>5735</v>
      </c>
      <c r="O1741" s="1">
        <v>9</v>
      </c>
      <c r="P1741" s="1"/>
      <c r="Q1741" s="1"/>
      <c r="R1741" s="1"/>
      <c r="S1741" s="1"/>
      <c r="T1741" s="111">
        <v>901</v>
      </c>
      <c r="U1741" s="103"/>
      <c r="V1741" s="103"/>
      <c r="W1741" s="103"/>
      <c r="X1741" s="103"/>
      <c r="Y1741" s="6">
        <v>42488.777763738428</v>
      </c>
      <c r="Z1741" s="9" t="s">
        <v>5736</v>
      </c>
      <c r="AA1741" s="6"/>
    </row>
    <row r="1742" spans="1:27" s="9" customFormat="1" x14ac:dyDescent="0.3">
      <c r="A1742" s="8">
        <v>1741</v>
      </c>
      <c r="B1742" s="9">
        <v>201600890</v>
      </c>
      <c r="C1742" s="9" t="s">
        <v>5737</v>
      </c>
      <c r="D1742" s="9" t="s">
        <v>5738</v>
      </c>
      <c r="E1742" s="9">
        <v>90</v>
      </c>
      <c r="F1742" s="9" t="s">
        <v>89</v>
      </c>
      <c r="G1742" s="6">
        <v>42333</v>
      </c>
      <c r="H1742" s="9" t="s">
        <v>3008</v>
      </c>
      <c r="I1742" s="9" t="s">
        <v>16</v>
      </c>
      <c r="J1742" s="6">
        <v>42489.709472256945</v>
      </c>
      <c r="K1742" s="6">
        <v>42489.709472256945</v>
      </c>
      <c r="L1742" s="77" t="s">
        <v>1122</v>
      </c>
      <c r="M1742" s="41"/>
      <c r="N1742" s="42"/>
      <c r="O1742" s="1"/>
      <c r="P1742" s="1"/>
      <c r="Q1742" s="1"/>
      <c r="R1742" s="1"/>
      <c r="S1742" s="1"/>
      <c r="T1742" s="102"/>
      <c r="U1742" s="103"/>
      <c r="V1742" s="103"/>
      <c r="W1742" s="103"/>
      <c r="X1742" s="103"/>
      <c r="Y1742" s="6">
        <v>42489.677457754631</v>
      </c>
      <c r="Z1742" s="9" t="s">
        <v>5739</v>
      </c>
      <c r="AA1742" s="6"/>
    </row>
    <row r="1743" spans="1:27" s="9" customFormat="1" x14ac:dyDescent="0.3">
      <c r="A1743" s="8">
        <v>1742</v>
      </c>
      <c r="B1743" s="9">
        <v>201600891</v>
      </c>
      <c r="C1743" s="9" t="s">
        <v>5740</v>
      </c>
      <c r="D1743" s="9" t="s">
        <v>5741</v>
      </c>
      <c r="E1743" s="9">
        <v>123</v>
      </c>
      <c r="F1743" s="9" t="s">
        <v>28</v>
      </c>
      <c r="G1743" s="6">
        <v>42337</v>
      </c>
      <c r="H1743" s="9" t="s">
        <v>3005</v>
      </c>
      <c r="I1743" s="9" t="s">
        <v>4</v>
      </c>
      <c r="J1743" s="6">
        <v>42489.867763229166</v>
      </c>
      <c r="K1743" s="6">
        <v>42489.867763229166</v>
      </c>
      <c r="L1743" s="78">
        <v>2046</v>
      </c>
      <c r="M1743" s="41"/>
      <c r="N1743" s="42"/>
      <c r="O1743" s="1"/>
      <c r="P1743" s="1"/>
      <c r="Q1743" s="1"/>
      <c r="R1743" s="1"/>
      <c r="S1743" s="1"/>
      <c r="T1743" s="102"/>
      <c r="U1743" s="103"/>
      <c r="V1743" s="103"/>
      <c r="W1743" s="103"/>
      <c r="X1743" s="103"/>
      <c r="Y1743" s="6">
        <v>42489.858268321761</v>
      </c>
      <c r="Z1743" s="9" t="s">
        <v>5742</v>
      </c>
      <c r="AA1743" s="6"/>
    </row>
    <row r="1744" spans="1:27" s="9" customFormat="1" x14ac:dyDescent="0.3">
      <c r="A1744" s="8">
        <v>1743</v>
      </c>
      <c r="B1744" s="9">
        <v>201600892</v>
      </c>
      <c r="C1744" s="9" t="s">
        <v>5743</v>
      </c>
      <c r="D1744" s="9" t="s">
        <v>4380</v>
      </c>
      <c r="E1744" s="9">
        <v>125</v>
      </c>
      <c r="F1744" s="9" t="s">
        <v>618</v>
      </c>
      <c r="G1744" s="6">
        <v>38836</v>
      </c>
      <c r="H1744" s="9" t="s">
        <v>3016</v>
      </c>
      <c r="I1744" s="9" t="s">
        <v>53</v>
      </c>
      <c r="J1744" s="6">
        <v>42492.683413541665</v>
      </c>
      <c r="K1744" s="6">
        <v>42492.683413541665</v>
      </c>
      <c r="L1744" s="78">
        <v>2251</v>
      </c>
      <c r="M1744" s="41"/>
      <c r="N1744" s="42" t="s">
        <v>5744</v>
      </c>
      <c r="O1744" s="1">
        <v>16</v>
      </c>
      <c r="P1744" s="1">
        <v>40</v>
      </c>
      <c r="Q1744" s="1"/>
      <c r="R1744" s="1"/>
      <c r="S1744" s="1"/>
      <c r="T1744" s="102">
        <v>16</v>
      </c>
      <c r="U1744" s="103">
        <v>40</v>
      </c>
      <c r="V1744" s="103"/>
      <c r="W1744" s="103"/>
      <c r="X1744" s="103"/>
      <c r="Y1744" s="6">
        <v>42492.689489201388</v>
      </c>
      <c r="Z1744" s="9" t="s">
        <v>5745</v>
      </c>
      <c r="AA1744" s="6"/>
    </row>
    <row r="1745" spans="1:27" s="9" customFormat="1" x14ac:dyDescent="0.3">
      <c r="A1745" s="8">
        <v>1744</v>
      </c>
      <c r="B1745" s="9">
        <v>201600894</v>
      </c>
      <c r="C1745" s="9" t="s">
        <v>5746</v>
      </c>
      <c r="D1745" s="9" t="s">
        <v>2730</v>
      </c>
      <c r="E1745" s="9">
        <v>312</v>
      </c>
      <c r="F1745" s="9" t="s">
        <v>1541</v>
      </c>
      <c r="G1745" s="6">
        <v>42288</v>
      </c>
      <c r="H1745" s="9" t="s">
        <v>3010</v>
      </c>
      <c r="I1745" s="9" t="s">
        <v>10</v>
      </c>
      <c r="J1745" s="6">
        <v>42525.477749074074</v>
      </c>
      <c r="K1745" s="6">
        <v>42525.477749074074</v>
      </c>
      <c r="L1745" s="78">
        <v>2043</v>
      </c>
      <c r="M1745" s="41"/>
      <c r="N1745" s="42" t="s">
        <v>5747</v>
      </c>
      <c r="O1745" s="1">
        <v>2</v>
      </c>
      <c r="P1745" s="1"/>
      <c r="Q1745" s="1"/>
      <c r="R1745" s="1"/>
      <c r="S1745" s="1"/>
      <c r="T1745" s="102">
        <v>2</v>
      </c>
      <c r="U1745" s="103"/>
      <c r="V1745" s="103"/>
      <c r="W1745" s="103"/>
      <c r="X1745" s="103"/>
      <c r="Y1745" s="6">
        <v>42525.477749074074</v>
      </c>
      <c r="Z1745" s="9" t="s">
        <v>5748</v>
      </c>
      <c r="AA1745" s="6"/>
    </row>
    <row r="1746" spans="1:27" s="9" customFormat="1" x14ac:dyDescent="0.3">
      <c r="A1746" s="8">
        <v>1745</v>
      </c>
      <c r="B1746" s="9">
        <v>201600901</v>
      </c>
      <c r="C1746" s="9" t="s">
        <v>5749</v>
      </c>
      <c r="D1746" s="9" t="s">
        <v>5750</v>
      </c>
      <c r="E1746" s="9">
        <v>128</v>
      </c>
      <c r="F1746" s="9" t="s">
        <v>242</v>
      </c>
      <c r="G1746" s="6">
        <v>42403</v>
      </c>
      <c r="H1746" s="9" t="s">
        <v>3010</v>
      </c>
      <c r="I1746" s="9" t="s">
        <v>10</v>
      </c>
      <c r="J1746" s="6">
        <v>42666.450561076388</v>
      </c>
      <c r="K1746" s="6">
        <v>42666.450561076388</v>
      </c>
      <c r="L1746" s="78">
        <v>2185</v>
      </c>
      <c r="M1746" s="41"/>
      <c r="N1746" s="42"/>
      <c r="O1746" s="1"/>
      <c r="P1746" s="1"/>
      <c r="Q1746" s="1"/>
      <c r="R1746" s="1"/>
      <c r="S1746" s="1"/>
      <c r="T1746" s="102"/>
      <c r="U1746" s="103"/>
      <c r="V1746" s="103"/>
      <c r="W1746" s="103"/>
      <c r="X1746" s="103"/>
      <c r="Y1746" s="6">
        <v>42666.656219062497</v>
      </c>
      <c r="Z1746" s="9" t="s">
        <v>5751</v>
      </c>
      <c r="AA1746" s="6"/>
    </row>
    <row r="1747" spans="1:27" s="9" customFormat="1" x14ac:dyDescent="0.3">
      <c r="A1747" s="8">
        <v>1746</v>
      </c>
      <c r="B1747" s="9">
        <v>201600905</v>
      </c>
      <c r="C1747" s="9" t="s">
        <v>5752</v>
      </c>
      <c r="D1747" s="9" t="s">
        <v>5753</v>
      </c>
      <c r="E1747" s="9">
        <v>129</v>
      </c>
      <c r="F1747" s="9" t="s">
        <v>162</v>
      </c>
      <c r="G1747" s="6">
        <v>42291</v>
      </c>
      <c r="H1747" s="9" t="s">
        <v>3010</v>
      </c>
      <c r="I1747" s="9" t="s">
        <v>10</v>
      </c>
      <c r="J1747" s="6">
        <v>42492.492793518519</v>
      </c>
      <c r="K1747" s="6">
        <v>42492.492793518519</v>
      </c>
      <c r="L1747" s="78">
        <v>2091</v>
      </c>
      <c r="M1747" s="41"/>
      <c r="N1747" s="42" t="s">
        <v>5754</v>
      </c>
      <c r="O1747" s="1">
        <v>8</v>
      </c>
      <c r="P1747" s="1"/>
      <c r="Q1747" s="1"/>
      <c r="R1747" s="1"/>
      <c r="S1747" s="1"/>
      <c r="T1747" s="102">
        <v>8</v>
      </c>
      <c r="U1747" s="103"/>
      <c r="V1747" s="103"/>
      <c r="W1747" s="103"/>
      <c r="X1747" s="103"/>
      <c r="Y1747" s="6">
        <v>42492.492793518519</v>
      </c>
      <c r="Z1747" s="9" t="s">
        <v>5755</v>
      </c>
      <c r="AA1747" s="6"/>
    </row>
    <row r="1748" spans="1:27" s="9" customFormat="1" x14ac:dyDescent="0.3">
      <c r="A1748" s="8">
        <v>1747</v>
      </c>
      <c r="B1748" s="9">
        <v>201600906</v>
      </c>
      <c r="C1748" s="9" t="s">
        <v>5756</v>
      </c>
      <c r="D1748" s="9" t="s">
        <v>196</v>
      </c>
      <c r="E1748" s="9">
        <v>131</v>
      </c>
      <c r="F1748" s="9" t="s">
        <v>24</v>
      </c>
      <c r="G1748" s="6">
        <v>39569</v>
      </c>
      <c r="H1748" s="9" t="s">
        <v>3008</v>
      </c>
      <c r="I1748" s="9" t="s">
        <v>16</v>
      </c>
      <c r="J1748" s="6">
        <v>42491.491958993058</v>
      </c>
      <c r="K1748" s="6">
        <v>42491.491958993058</v>
      </c>
      <c r="L1748" s="78">
        <v>2001</v>
      </c>
      <c r="M1748" s="41" t="s">
        <v>5757</v>
      </c>
      <c r="N1748" s="42" t="s">
        <v>828</v>
      </c>
      <c r="O1748" s="1">
        <v>14</v>
      </c>
      <c r="P1748" s="1"/>
      <c r="Q1748" s="1"/>
      <c r="R1748" s="1"/>
      <c r="S1748" s="1"/>
      <c r="T1748" s="102">
        <v>14</v>
      </c>
      <c r="U1748" s="103"/>
      <c r="V1748" s="103"/>
      <c r="W1748" s="103"/>
      <c r="X1748" s="103"/>
      <c r="Y1748" s="6">
        <v>42491.491958993058</v>
      </c>
      <c r="Z1748" s="9" t="s">
        <v>5758</v>
      </c>
      <c r="AA1748" s="6"/>
    </row>
    <row r="1749" spans="1:27" s="9" customFormat="1" x14ac:dyDescent="0.3">
      <c r="A1749" s="8">
        <v>1748</v>
      </c>
      <c r="B1749" s="9">
        <v>201600925</v>
      </c>
      <c r="C1749" s="9" t="s">
        <v>5759</v>
      </c>
      <c r="D1749" s="9" t="s">
        <v>5760</v>
      </c>
      <c r="E1749" s="9">
        <v>312</v>
      </c>
      <c r="F1749" s="9" t="s">
        <v>1541</v>
      </c>
      <c r="G1749" s="6">
        <v>42404</v>
      </c>
      <c r="H1749" s="9" t="s">
        <v>3016</v>
      </c>
      <c r="I1749" s="9" t="s">
        <v>53</v>
      </c>
      <c r="J1749" s="6">
        <v>42531.590284108795</v>
      </c>
      <c r="K1749" s="6">
        <v>42531.590284108795</v>
      </c>
      <c r="L1749" s="78">
        <v>2158</v>
      </c>
      <c r="M1749" s="41"/>
      <c r="N1749" s="42" t="s">
        <v>5761</v>
      </c>
      <c r="O1749" s="1">
        <v>56</v>
      </c>
      <c r="P1749" s="1"/>
      <c r="Q1749" s="1"/>
      <c r="R1749" s="1"/>
      <c r="S1749" s="1"/>
      <c r="T1749" s="102">
        <v>56</v>
      </c>
      <c r="U1749" s="103"/>
      <c r="V1749" s="103"/>
      <c r="W1749" s="103"/>
      <c r="X1749" s="103"/>
      <c r="Y1749" s="6">
        <v>42531.56765315972</v>
      </c>
      <c r="Z1749" s="9" t="s">
        <v>5762</v>
      </c>
      <c r="AA1749" s="6"/>
    </row>
    <row r="1750" spans="1:27" s="9" customFormat="1" x14ac:dyDescent="0.3">
      <c r="A1750" s="8">
        <v>1749</v>
      </c>
      <c r="B1750" s="9">
        <v>201600929</v>
      </c>
      <c r="C1750" s="9" t="s">
        <v>5763</v>
      </c>
      <c r="D1750" s="9" t="s">
        <v>2716</v>
      </c>
      <c r="E1750" s="9">
        <v>128</v>
      </c>
      <c r="F1750" s="9" t="s">
        <v>242</v>
      </c>
      <c r="G1750" s="6">
        <v>42426</v>
      </c>
      <c r="H1750" s="9" t="s">
        <v>3010</v>
      </c>
      <c r="I1750" s="9" t="s">
        <v>10</v>
      </c>
      <c r="J1750" s="6">
        <v>42586.422891203707</v>
      </c>
      <c r="K1750" s="6">
        <v>42586.422891203707</v>
      </c>
      <c r="L1750" s="78">
        <v>2126</v>
      </c>
      <c r="M1750" s="41"/>
      <c r="N1750" s="42" t="s">
        <v>5764</v>
      </c>
      <c r="O1750" s="1">
        <v>1</v>
      </c>
      <c r="P1750" s="1">
        <v>16</v>
      </c>
      <c r="Q1750" s="1"/>
      <c r="R1750" s="1"/>
      <c r="S1750" s="1"/>
      <c r="T1750" s="102">
        <v>1</v>
      </c>
      <c r="U1750" s="103">
        <v>16</v>
      </c>
      <c r="V1750" s="103"/>
      <c r="W1750" s="103"/>
      <c r="X1750" s="103"/>
      <c r="Y1750" s="6">
        <v>42586.410688425924</v>
      </c>
      <c r="Z1750" s="9" t="s">
        <v>5765</v>
      </c>
      <c r="AA1750" s="6"/>
    </row>
    <row r="1751" spans="1:27" s="9" customFormat="1" x14ac:dyDescent="0.3">
      <c r="A1751" s="8">
        <v>1750</v>
      </c>
      <c r="B1751" s="9">
        <v>201600931</v>
      </c>
      <c r="C1751" s="9" t="s">
        <v>5766</v>
      </c>
      <c r="D1751" s="9" t="s">
        <v>5767</v>
      </c>
      <c r="E1751" s="9">
        <v>501</v>
      </c>
      <c r="F1751" s="9" t="s">
        <v>721</v>
      </c>
      <c r="G1751" s="6">
        <v>40179</v>
      </c>
      <c r="H1751" s="9" t="s">
        <v>3005</v>
      </c>
      <c r="I1751" s="9" t="s">
        <v>4</v>
      </c>
      <c r="J1751" s="6">
        <v>42498.531162037034</v>
      </c>
      <c r="K1751" s="6">
        <v>42498.531162037034</v>
      </c>
      <c r="L1751" s="78">
        <v>2099</v>
      </c>
      <c r="M1751" s="41" t="s">
        <v>5768</v>
      </c>
      <c r="N1751" s="42"/>
      <c r="O1751" s="1"/>
      <c r="P1751" s="1"/>
      <c r="Q1751" s="1"/>
      <c r="R1751" s="1"/>
      <c r="S1751" s="1"/>
      <c r="T1751" s="102"/>
      <c r="U1751" s="103"/>
      <c r="V1751" s="103"/>
      <c r="W1751" s="103"/>
      <c r="X1751" s="103"/>
      <c r="Y1751" s="6">
        <v>42498.511592210649</v>
      </c>
      <c r="Z1751" s="9" t="s">
        <v>5769</v>
      </c>
      <c r="AA1751" s="6"/>
    </row>
    <row r="1752" spans="1:27" s="9" customFormat="1" x14ac:dyDescent="0.3">
      <c r="A1752" s="8">
        <v>1751</v>
      </c>
      <c r="B1752" s="9">
        <v>201600932</v>
      </c>
      <c r="C1752" s="9" t="s">
        <v>5770</v>
      </c>
      <c r="D1752" s="9" t="s">
        <v>5771</v>
      </c>
      <c r="E1752" s="9">
        <v>499</v>
      </c>
      <c r="F1752" s="9" t="s">
        <v>40</v>
      </c>
      <c r="G1752" s="6">
        <v>36650</v>
      </c>
      <c r="H1752" s="9" t="s">
        <v>3010</v>
      </c>
      <c r="I1752" s="9" t="s">
        <v>10</v>
      </c>
      <c r="J1752" s="6">
        <v>42495.720383761574</v>
      </c>
      <c r="K1752" s="6">
        <v>42495.720383761574</v>
      </c>
      <c r="L1752" s="78">
        <v>2175</v>
      </c>
      <c r="M1752" s="41"/>
      <c r="N1752" s="42" t="s">
        <v>5772</v>
      </c>
      <c r="O1752" s="1">
        <v>1510</v>
      </c>
      <c r="P1752" s="1"/>
      <c r="Q1752" s="1"/>
      <c r="R1752" s="1"/>
      <c r="S1752" s="1"/>
      <c r="T1752" s="111">
        <v>15</v>
      </c>
      <c r="U1752" s="103"/>
      <c r="V1752" s="103"/>
      <c r="W1752" s="103"/>
      <c r="X1752" s="103"/>
      <c r="Y1752" s="6">
        <v>42495.720383761574</v>
      </c>
      <c r="Z1752" s="9" t="s">
        <v>5773</v>
      </c>
      <c r="AA1752" s="6"/>
    </row>
    <row r="1753" spans="1:27" s="9" customFormat="1" x14ac:dyDescent="0.3">
      <c r="A1753" s="8">
        <v>1752</v>
      </c>
      <c r="B1753" s="9">
        <v>201600936</v>
      </c>
      <c r="C1753" s="9" t="s">
        <v>5774</v>
      </c>
      <c r="D1753" s="9" t="s">
        <v>2716</v>
      </c>
      <c r="E1753" s="9">
        <v>130</v>
      </c>
      <c r="F1753" s="9" t="s">
        <v>36</v>
      </c>
      <c r="G1753" s="6">
        <v>37016</v>
      </c>
      <c r="H1753" s="9" t="s">
        <v>3016</v>
      </c>
      <c r="I1753" s="9" t="s">
        <v>53</v>
      </c>
      <c r="J1753" s="6">
        <v>42495.497818020835</v>
      </c>
      <c r="K1753" s="6">
        <v>42495.497818020835</v>
      </c>
      <c r="L1753" s="78">
        <v>2230</v>
      </c>
      <c r="M1753" s="41"/>
      <c r="N1753" s="42" t="s">
        <v>5775</v>
      </c>
      <c r="O1753" s="1">
        <v>14</v>
      </c>
      <c r="P1753" s="1">
        <v>20</v>
      </c>
      <c r="Q1753" s="1"/>
      <c r="R1753" s="1"/>
      <c r="S1753" s="1"/>
      <c r="T1753" s="102">
        <v>14</v>
      </c>
      <c r="U1753" s="103">
        <v>20</v>
      </c>
      <c r="V1753" s="103"/>
      <c r="W1753" s="103"/>
      <c r="X1753" s="103"/>
      <c r="Y1753" s="6" t="s">
        <v>5776</v>
      </c>
      <c r="Z1753" s="9" t="s">
        <v>5777</v>
      </c>
      <c r="AA1753" s="6"/>
    </row>
    <row r="1754" spans="1:27" s="9" customFormat="1" x14ac:dyDescent="0.3">
      <c r="A1754" s="8">
        <v>1753</v>
      </c>
      <c r="B1754" s="9">
        <v>201600937</v>
      </c>
      <c r="C1754" s="9" t="s">
        <v>118</v>
      </c>
      <c r="D1754" s="9" t="s">
        <v>3643</v>
      </c>
      <c r="E1754" s="9">
        <v>598</v>
      </c>
      <c r="F1754" s="9" t="s">
        <v>8</v>
      </c>
      <c r="G1754" s="6">
        <v>42278</v>
      </c>
      <c r="H1754" s="9" t="s">
        <v>3008</v>
      </c>
      <c r="I1754" s="9" t="s">
        <v>16</v>
      </c>
      <c r="J1754" s="6">
        <v>42495.567233136571</v>
      </c>
      <c r="K1754" s="6">
        <v>42495.567233136571</v>
      </c>
      <c r="L1754" s="77" t="s">
        <v>1122</v>
      </c>
      <c r="M1754" s="41"/>
      <c r="N1754" s="42"/>
      <c r="O1754" s="1"/>
      <c r="P1754" s="1"/>
      <c r="Q1754" s="1"/>
      <c r="R1754" s="1"/>
      <c r="S1754" s="1"/>
      <c r="T1754" s="102"/>
      <c r="U1754" s="103"/>
      <c r="V1754" s="103"/>
      <c r="W1754" s="103"/>
      <c r="X1754" s="103"/>
      <c r="Y1754" s="6">
        <v>42495.595344907408</v>
      </c>
      <c r="Z1754" s="9" t="s">
        <v>5778</v>
      </c>
      <c r="AA1754" s="6"/>
    </row>
    <row r="1755" spans="1:27" s="9" customFormat="1" x14ac:dyDescent="0.3">
      <c r="A1755" s="8">
        <v>1754</v>
      </c>
      <c r="B1755" s="9">
        <v>201600939</v>
      </c>
      <c r="C1755" s="9" t="s">
        <v>5779</v>
      </c>
      <c r="D1755" s="9" t="s">
        <v>5780</v>
      </c>
      <c r="E1755" s="9">
        <v>14</v>
      </c>
      <c r="F1755" s="9" t="s">
        <v>271</v>
      </c>
      <c r="G1755" s="6">
        <v>36285</v>
      </c>
      <c r="H1755" s="9" t="s">
        <v>3008</v>
      </c>
      <c r="I1755" s="9" t="s">
        <v>16</v>
      </c>
      <c r="J1755" s="6">
        <v>42495.630901585646</v>
      </c>
      <c r="K1755" s="6">
        <v>42495.630901585646</v>
      </c>
      <c r="L1755" s="78">
        <v>2195</v>
      </c>
      <c r="M1755" s="41"/>
      <c r="N1755" s="42"/>
      <c r="O1755" s="1"/>
      <c r="P1755" s="1"/>
      <c r="Q1755" s="1"/>
      <c r="R1755" s="1"/>
      <c r="S1755" s="1"/>
      <c r="T1755" s="102"/>
      <c r="U1755" s="103"/>
      <c r="V1755" s="103"/>
      <c r="W1755" s="103"/>
      <c r="X1755" s="103"/>
      <c r="Y1755" s="6">
        <v>42495.609426273149</v>
      </c>
      <c r="Z1755" s="9" t="s">
        <v>5781</v>
      </c>
      <c r="AA1755" s="6"/>
    </row>
    <row r="1756" spans="1:27" s="9" customFormat="1" x14ac:dyDescent="0.3">
      <c r="A1756" s="8">
        <v>1755</v>
      </c>
      <c r="B1756" s="9">
        <v>201600941</v>
      </c>
      <c r="C1756" s="9" t="s">
        <v>5782</v>
      </c>
      <c r="D1756" s="9" t="s">
        <v>5670</v>
      </c>
      <c r="E1756" s="9">
        <v>499</v>
      </c>
      <c r="F1756" s="9" t="s">
        <v>40</v>
      </c>
      <c r="G1756" s="6">
        <v>42406</v>
      </c>
      <c r="H1756" s="9" t="s">
        <v>3005</v>
      </c>
      <c r="I1756" s="9" t="s">
        <v>4</v>
      </c>
      <c r="J1756" s="6">
        <v>42497.922231099539</v>
      </c>
      <c r="K1756" s="6">
        <v>42497.922231099539</v>
      </c>
      <c r="L1756" s="78">
        <v>2275</v>
      </c>
      <c r="M1756" s="41" t="s">
        <v>5783</v>
      </c>
      <c r="N1756" s="42" t="s">
        <v>5784</v>
      </c>
      <c r="O1756" s="1">
        <v>35</v>
      </c>
      <c r="P1756" s="1"/>
      <c r="Q1756" s="1"/>
      <c r="R1756" s="1"/>
      <c r="S1756" s="1"/>
      <c r="T1756" s="102">
        <v>35</v>
      </c>
      <c r="U1756" s="103"/>
      <c r="V1756" s="103"/>
      <c r="W1756" s="103"/>
      <c r="X1756" s="103"/>
      <c r="Y1756" s="6">
        <v>42497.914548530091</v>
      </c>
      <c r="Z1756" s="9" t="s">
        <v>5785</v>
      </c>
      <c r="AA1756" s="6"/>
    </row>
    <row r="1757" spans="1:27" s="9" customFormat="1" x14ac:dyDescent="0.3">
      <c r="A1757" s="8">
        <v>1756</v>
      </c>
      <c r="B1757" s="9">
        <v>201600943</v>
      </c>
      <c r="C1757" s="9" t="s">
        <v>5786</v>
      </c>
      <c r="D1757" s="9" t="s">
        <v>404</v>
      </c>
      <c r="E1757" s="9">
        <v>128</v>
      </c>
      <c r="F1757" s="9" t="s">
        <v>242</v>
      </c>
      <c r="G1757" s="6">
        <v>37381</v>
      </c>
      <c r="H1757" s="9" t="s">
        <v>3016</v>
      </c>
      <c r="I1757" s="9" t="s">
        <v>53</v>
      </c>
      <c r="J1757" s="6">
        <v>42495.889043946758</v>
      </c>
      <c r="K1757" s="6">
        <v>42495.889043946758</v>
      </c>
      <c r="L1757" s="78">
        <v>2032</v>
      </c>
      <c r="M1757" s="41" t="s">
        <v>5787</v>
      </c>
      <c r="N1757" s="42" t="s">
        <v>5788</v>
      </c>
      <c r="O1757" s="1">
        <v>21</v>
      </c>
      <c r="P1757" s="1">
        <v>43</v>
      </c>
      <c r="Q1757" s="1"/>
      <c r="R1757" s="1"/>
      <c r="S1757" s="1"/>
      <c r="T1757" s="102">
        <v>21</v>
      </c>
      <c r="U1757" s="112">
        <v>29</v>
      </c>
      <c r="V1757" s="103"/>
      <c r="W1757" s="103"/>
      <c r="X1757" s="103"/>
      <c r="Y1757" s="6">
        <v>42495.883918287036</v>
      </c>
      <c r="Z1757" s="9" t="s">
        <v>5789</v>
      </c>
      <c r="AA1757" s="6"/>
    </row>
    <row r="1758" spans="1:27" s="9" customFormat="1" x14ac:dyDescent="0.3">
      <c r="A1758" s="8">
        <v>1757</v>
      </c>
      <c r="B1758" s="9">
        <v>201600944</v>
      </c>
      <c r="C1758" s="9" t="s">
        <v>5790</v>
      </c>
      <c r="D1758" s="9" t="s">
        <v>2265</v>
      </c>
      <c r="E1758" s="9">
        <v>500</v>
      </c>
      <c r="F1758" s="9" t="s">
        <v>32</v>
      </c>
      <c r="G1758" s="6">
        <v>42419</v>
      </c>
      <c r="H1758" s="9" t="s">
        <v>3010</v>
      </c>
      <c r="I1758" s="9" t="s">
        <v>10</v>
      </c>
      <c r="J1758" s="6">
        <v>42659.510921099536</v>
      </c>
      <c r="K1758" s="6">
        <v>42659.510921099536</v>
      </c>
      <c r="L1758" s="78">
        <v>2200</v>
      </c>
      <c r="M1758" s="41"/>
      <c r="N1758" s="42" t="s">
        <v>5791</v>
      </c>
      <c r="O1758" s="1">
        <v>23</v>
      </c>
      <c r="P1758" s="1"/>
      <c r="Q1758" s="1"/>
      <c r="R1758" s="1"/>
      <c r="S1758" s="1"/>
      <c r="T1758" s="102">
        <v>23</v>
      </c>
      <c r="U1758" s="103"/>
      <c r="V1758" s="103"/>
      <c r="W1758" s="103"/>
      <c r="X1758" s="103"/>
      <c r="Y1758" s="6">
        <v>42659.510921099536</v>
      </c>
      <c r="Z1758" s="9" t="s">
        <v>5792</v>
      </c>
      <c r="AA1758" s="6"/>
    </row>
    <row r="1759" spans="1:27" s="9" customFormat="1" x14ac:dyDescent="0.3">
      <c r="A1759" s="8">
        <v>1758</v>
      </c>
      <c r="B1759" s="9">
        <v>201600945</v>
      </c>
      <c r="C1759" s="9" t="s">
        <v>5793</v>
      </c>
      <c r="D1759" s="9" t="s">
        <v>5794</v>
      </c>
      <c r="E1759" s="9">
        <v>128</v>
      </c>
      <c r="F1759" s="9" t="s">
        <v>242</v>
      </c>
      <c r="G1759" s="6">
        <v>41765</v>
      </c>
      <c r="H1759" s="9" t="s">
        <v>3016</v>
      </c>
      <c r="I1759" s="9" t="s">
        <v>53</v>
      </c>
      <c r="J1759" s="6">
        <v>42496.450079895832</v>
      </c>
      <c r="K1759" s="6">
        <v>42496.450079895832</v>
      </c>
      <c r="L1759" s="77" t="s">
        <v>5795</v>
      </c>
      <c r="M1759" s="41"/>
      <c r="N1759" s="42"/>
      <c r="O1759" s="1"/>
      <c r="P1759" s="1"/>
      <c r="Q1759" s="1"/>
      <c r="R1759" s="1"/>
      <c r="S1759" s="1"/>
      <c r="T1759" s="102"/>
      <c r="U1759" s="103"/>
      <c r="V1759" s="103"/>
      <c r="W1759" s="103"/>
      <c r="X1759" s="103"/>
      <c r="Y1759" s="6">
        <v>42496.145279131946</v>
      </c>
      <c r="Z1759" s="9" t="s">
        <v>5796</v>
      </c>
      <c r="AA1759" s="6"/>
    </row>
    <row r="1760" spans="1:27" s="9" customFormat="1" x14ac:dyDescent="0.3">
      <c r="A1760" s="8">
        <v>1759</v>
      </c>
      <c r="B1760" s="9">
        <v>201600949</v>
      </c>
      <c r="C1760" s="9" t="s">
        <v>5797</v>
      </c>
      <c r="D1760" s="9" t="s">
        <v>2858</v>
      </c>
      <c r="E1760" s="9">
        <v>499</v>
      </c>
      <c r="F1760" s="9" t="s">
        <v>40</v>
      </c>
      <c r="G1760" s="6">
        <v>38113</v>
      </c>
      <c r="H1760" s="9" t="s">
        <v>3010</v>
      </c>
      <c r="I1760" s="9" t="s">
        <v>10</v>
      </c>
      <c r="J1760" s="6">
        <v>42496.651495254628</v>
      </c>
      <c r="K1760" s="6">
        <v>42496.651495254628</v>
      </c>
      <c r="L1760" s="78">
        <v>2101</v>
      </c>
      <c r="M1760" s="41"/>
      <c r="N1760" s="42" t="s">
        <v>5798</v>
      </c>
      <c r="O1760" s="1">
        <v>2406</v>
      </c>
      <c r="P1760" s="1"/>
      <c r="Q1760" s="1"/>
      <c r="R1760" s="1"/>
      <c r="S1760" s="1"/>
      <c r="T1760" s="111">
        <v>24</v>
      </c>
      <c r="U1760" s="103"/>
      <c r="V1760" s="103"/>
      <c r="W1760" s="103"/>
      <c r="X1760" s="103"/>
      <c r="Y1760" s="6">
        <v>42496.651142326387</v>
      </c>
      <c r="Z1760" s="9" t="s">
        <v>5799</v>
      </c>
      <c r="AA1760" s="6"/>
    </row>
    <row r="1761" spans="1:27" s="9" customFormat="1" x14ac:dyDescent="0.3">
      <c r="A1761" s="8">
        <v>1760</v>
      </c>
      <c r="B1761" s="9">
        <v>201600951</v>
      </c>
      <c r="C1761" s="9" t="s">
        <v>5800</v>
      </c>
      <c r="D1761" s="9" t="s">
        <v>5801</v>
      </c>
      <c r="E1761" s="9">
        <v>500</v>
      </c>
      <c r="F1761" s="9" t="s">
        <v>32</v>
      </c>
      <c r="G1761" s="6">
        <v>42435</v>
      </c>
      <c r="H1761" s="9" t="s">
        <v>3008</v>
      </c>
      <c r="I1761" s="9" t="s">
        <v>16</v>
      </c>
      <c r="J1761" s="6">
        <v>42570.513953969908</v>
      </c>
      <c r="K1761" s="6">
        <v>42570.513953969908</v>
      </c>
      <c r="L1761" s="78">
        <v>2095</v>
      </c>
      <c r="M1761" s="41" t="s">
        <v>5802</v>
      </c>
      <c r="N1761" s="42" t="s">
        <v>5803</v>
      </c>
      <c r="O1761" s="1">
        <v>1</v>
      </c>
      <c r="P1761" s="1">
        <v>9</v>
      </c>
      <c r="Q1761" s="1"/>
      <c r="R1761" s="1"/>
      <c r="S1761" s="1"/>
      <c r="T1761" s="102">
        <v>1</v>
      </c>
      <c r="U1761" s="112">
        <v>901</v>
      </c>
      <c r="V1761" s="103"/>
      <c r="W1761" s="103"/>
      <c r="X1761" s="103"/>
      <c r="Y1761" s="6">
        <v>42570.513953969908</v>
      </c>
      <c r="Z1761" s="9" t="s">
        <v>5804</v>
      </c>
      <c r="AA1761" s="6"/>
    </row>
    <row r="1762" spans="1:27" s="9" customFormat="1" x14ac:dyDescent="0.3">
      <c r="A1762" s="8">
        <v>1761</v>
      </c>
      <c r="B1762" s="9">
        <v>201600954</v>
      </c>
      <c r="C1762" s="9" t="s">
        <v>5805</v>
      </c>
      <c r="D1762" s="9" t="s">
        <v>1268</v>
      </c>
      <c r="E1762" s="9">
        <v>128</v>
      </c>
      <c r="F1762" s="9" t="s">
        <v>242</v>
      </c>
      <c r="G1762" s="6">
        <v>42399</v>
      </c>
      <c r="H1762" s="9" t="s">
        <v>3010</v>
      </c>
      <c r="I1762" s="9" t="s">
        <v>10</v>
      </c>
      <c r="J1762" s="6">
        <v>42685.526620717596</v>
      </c>
      <c r="K1762" s="6">
        <v>42685.526620717596</v>
      </c>
      <c r="L1762" s="78">
        <v>2185</v>
      </c>
      <c r="M1762" s="41"/>
      <c r="N1762" s="42" t="s">
        <v>5806</v>
      </c>
      <c r="O1762" s="1">
        <v>4</v>
      </c>
      <c r="P1762" s="1"/>
      <c r="Q1762" s="1"/>
      <c r="R1762" s="1"/>
      <c r="S1762" s="1"/>
      <c r="T1762" s="102">
        <v>4</v>
      </c>
      <c r="U1762" s="103"/>
      <c r="V1762" s="103"/>
      <c r="W1762" s="103"/>
      <c r="X1762" s="103"/>
      <c r="Y1762" s="6">
        <v>42685.526620717596</v>
      </c>
      <c r="Z1762" s="9" t="s">
        <v>5807</v>
      </c>
      <c r="AA1762" s="6"/>
    </row>
    <row r="1763" spans="1:27" s="9" customFormat="1" x14ac:dyDescent="0.3">
      <c r="A1763" s="8">
        <v>1762</v>
      </c>
      <c r="B1763" s="9">
        <v>201600957</v>
      </c>
      <c r="C1763" s="9" t="s">
        <v>5808</v>
      </c>
      <c r="D1763" s="9" t="s">
        <v>2125</v>
      </c>
      <c r="E1763" s="9">
        <v>499</v>
      </c>
      <c r="F1763" s="9" t="s">
        <v>40</v>
      </c>
      <c r="G1763" s="6">
        <v>38370</v>
      </c>
      <c r="H1763" s="9" t="s">
        <v>3010</v>
      </c>
      <c r="I1763" s="9" t="s">
        <v>10</v>
      </c>
      <c r="J1763" s="6">
        <v>42497.871949803244</v>
      </c>
      <c r="K1763" s="6">
        <v>42497.871949803244</v>
      </c>
      <c r="L1763" s="78">
        <v>2101</v>
      </c>
      <c r="M1763" s="41"/>
      <c r="N1763" s="42" t="s">
        <v>5809</v>
      </c>
      <c r="O1763" s="1">
        <v>1</v>
      </c>
      <c r="P1763" s="1">
        <v>27</v>
      </c>
      <c r="Q1763" s="1"/>
      <c r="R1763" s="1"/>
      <c r="S1763" s="1"/>
      <c r="T1763" s="102">
        <v>1</v>
      </c>
      <c r="U1763" s="103">
        <v>27</v>
      </c>
      <c r="V1763" s="103"/>
      <c r="W1763" s="103"/>
      <c r="X1763" s="103"/>
      <c r="Y1763" s="6">
        <v>42497.841553900464</v>
      </c>
      <c r="Z1763" s="9" t="s">
        <v>5810</v>
      </c>
      <c r="AA1763" s="6"/>
    </row>
    <row r="1764" spans="1:27" s="9" customFormat="1" x14ac:dyDescent="0.3">
      <c r="A1764" s="8">
        <v>1763</v>
      </c>
      <c r="B1764" s="9">
        <v>201600963</v>
      </c>
      <c r="C1764" s="9" t="s">
        <v>4521</v>
      </c>
      <c r="D1764" s="9" t="s">
        <v>5811</v>
      </c>
      <c r="E1764" s="9">
        <v>119</v>
      </c>
      <c r="F1764" s="9" t="s">
        <v>2</v>
      </c>
      <c r="G1764" s="6">
        <v>42427</v>
      </c>
      <c r="H1764" s="9" t="s">
        <v>3016</v>
      </c>
      <c r="I1764" s="9" t="s">
        <v>53</v>
      </c>
      <c r="J1764" s="6">
        <v>42576.420673611108</v>
      </c>
      <c r="K1764" s="6">
        <v>42576.420673611108</v>
      </c>
      <c r="L1764" s="78">
        <v>2194</v>
      </c>
      <c r="M1764" s="41"/>
      <c r="N1764" s="42" t="s">
        <v>5812</v>
      </c>
      <c r="O1764" s="1">
        <v>23</v>
      </c>
      <c r="P1764" s="1"/>
      <c r="Q1764" s="1"/>
      <c r="R1764" s="1"/>
      <c r="S1764" s="1"/>
      <c r="T1764" s="102">
        <v>23</v>
      </c>
      <c r="U1764" s="103"/>
      <c r="V1764" s="103"/>
      <c r="W1764" s="103"/>
      <c r="X1764" s="103"/>
      <c r="Y1764" s="6">
        <v>42576.385977893522</v>
      </c>
      <c r="Z1764" s="9" t="s">
        <v>5813</v>
      </c>
      <c r="AA1764" s="6"/>
    </row>
    <row r="1765" spans="1:27" s="9" customFormat="1" x14ac:dyDescent="0.3">
      <c r="A1765" s="8">
        <v>1764</v>
      </c>
      <c r="B1765" s="9">
        <v>201600965</v>
      </c>
      <c r="C1765" s="9" t="s">
        <v>5814</v>
      </c>
      <c r="D1765" s="9" t="s">
        <v>5815</v>
      </c>
      <c r="E1765" s="9">
        <v>128</v>
      </c>
      <c r="F1765" s="9" t="s">
        <v>242</v>
      </c>
      <c r="G1765" s="6">
        <v>42317</v>
      </c>
      <c r="H1765" s="9" t="s">
        <v>3010</v>
      </c>
      <c r="I1765" s="9" t="s">
        <v>10</v>
      </c>
      <c r="J1765" s="6">
        <v>42498.562264004628</v>
      </c>
      <c r="K1765" s="6">
        <v>42498.562264004628</v>
      </c>
      <c r="L1765" s="77" t="s">
        <v>1122</v>
      </c>
      <c r="M1765" s="41" t="s">
        <v>5816</v>
      </c>
      <c r="N1765" s="42"/>
      <c r="O1765" s="1"/>
      <c r="P1765" s="1"/>
      <c r="Q1765" s="1"/>
      <c r="R1765" s="1"/>
      <c r="S1765" s="1"/>
      <c r="T1765" s="102"/>
      <c r="U1765" s="103"/>
      <c r="V1765" s="103"/>
      <c r="W1765" s="103"/>
      <c r="X1765" s="103"/>
      <c r="Y1765" s="6">
        <v>42498.512426886577</v>
      </c>
      <c r="Z1765" s="9" t="s">
        <v>5817</v>
      </c>
      <c r="AA1765" s="6"/>
    </row>
    <row r="1766" spans="1:27" s="9" customFormat="1" x14ac:dyDescent="0.3">
      <c r="A1766" s="8">
        <v>1765</v>
      </c>
      <c r="B1766" s="9">
        <v>201600966</v>
      </c>
      <c r="C1766" s="9" t="s">
        <v>5818</v>
      </c>
      <c r="D1766" s="9" t="s">
        <v>803</v>
      </c>
      <c r="E1766" s="9">
        <v>508</v>
      </c>
      <c r="F1766" s="9" t="s">
        <v>166</v>
      </c>
      <c r="G1766" s="6">
        <v>41821</v>
      </c>
      <c r="H1766" s="9" t="s">
        <v>3008</v>
      </c>
      <c r="I1766" s="9" t="s">
        <v>16</v>
      </c>
      <c r="J1766" s="6">
        <v>42498.617065891201</v>
      </c>
      <c r="K1766" s="6">
        <v>42498.617065891201</v>
      </c>
      <c r="L1766" s="78">
        <v>2071</v>
      </c>
      <c r="M1766" s="41"/>
      <c r="N1766" s="42" t="s">
        <v>5819</v>
      </c>
      <c r="O1766" s="1">
        <v>1</v>
      </c>
      <c r="P1766" s="1">
        <v>2</v>
      </c>
      <c r="Q1766" s="1"/>
      <c r="R1766" s="1"/>
      <c r="S1766" s="1"/>
      <c r="T1766" s="102">
        <v>1</v>
      </c>
      <c r="U1766" s="103">
        <v>2</v>
      </c>
      <c r="V1766" s="103"/>
      <c r="W1766" s="103"/>
      <c r="X1766" s="103"/>
      <c r="Y1766" s="6">
        <v>42498.550228784719</v>
      </c>
      <c r="Z1766" s="9" t="s">
        <v>5820</v>
      </c>
      <c r="AA1766" s="6"/>
    </row>
    <row r="1767" spans="1:27" s="9" customFormat="1" x14ac:dyDescent="0.3">
      <c r="A1767" s="8">
        <v>1766</v>
      </c>
      <c r="B1767" s="9">
        <v>201600977</v>
      </c>
      <c r="C1767" s="9" t="s">
        <v>5821</v>
      </c>
      <c r="D1767" s="9" t="s">
        <v>2308</v>
      </c>
      <c r="E1767" s="9">
        <v>130</v>
      </c>
      <c r="F1767" s="9" t="s">
        <v>36</v>
      </c>
      <c r="G1767" s="6">
        <v>37020</v>
      </c>
      <c r="H1767" s="9" t="s">
        <v>3010</v>
      </c>
      <c r="I1767" s="9" t="s">
        <v>10</v>
      </c>
      <c r="J1767" s="6">
        <v>42499.531438773149</v>
      </c>
      <c r="K1767" s="6">
        <v>42499.531438773149</v>
      </c>
      <c r="L1767" s="78">
        <v>2084</v>
      </c>
      <c r="M1767" s="41"/>
      <c r="N1767" s="42" t="s">
        <v>734</v>
      </c>
      <c r="O1767" s="1">
        <v>1</v>
      </c>
      <c r="P1767" s="1"/>
      <c r="Q1767" s="1"/>
      <c r="R1767" s="1"/>
      <c r="S1767" s="1"/>
      <c r="T1767" s="102">
        <v>1</v>
      </c>
      <c r="U1767" s="103"/>
      <c r="V1767" s="103"/>
      <c r="W1767" s="103"/>
      <c r="X1767" s="103"/>
      <c r="Y1767" s="6">
        <v>42499.531438773149</v>
      </c>
      <c r="Z1767" s="9" t="s">
        <v>5822</v>
      </c>
      <c r="AA1767" s="6"/>
    </row>
    <row r="1768" spans="1:27" s="9" customFormat="1" x14ac:dyDescent="0.3">
      <c r="A1768" s="8">
        <v>1767</v>
      </c>
      <c r="B1768" s="9">
        <v>201600981</v>
      </c>
      <c r="C1768" s="9" t="s">
        <v>5823</v>
      </c>
      <c r="D1768" s="9" t="s">
        <v>129</v>
      </c>
      <c r="E1768" s="9">
        <v>499</v>
      </c>
      <c r="F1768" s="9" t="s">
        <v>40</v>
      </c>
      <c r="G1768" s="6">
        <v>39577</v>
      </c>
      <c r="H1768" s="9" t="s">
        <v>3016</v>
      </c>
      <c r="I1768" s="9" t="s">
        <v>53</v>
      </c>
      <c r="J1768" s="6">
        <v>42499.616577627312</v>
      </c>
      <c r="K1768" s="6">
        <v>42499.616577627312</v>
      </c>
      <c r="L1768" s="78">
        <v>2101</v>
      </c>
      <c r="M1768" s="41" t="s">
        <v>5824</v>
      </c>
      <c r="N1768" s="42" t="s">
        <v>5825</v>
      </c>
      <c r="O1768" s="1">
        <v>10</v>
      </c>
      <c r="P1768" s="1">
        <v>1</v>
      </c>
      <c r="Q1768" s="1"/>
      <c r="R1768" s="1"/>
      <c r="S1768" s="1"/>
      <c r="T1768" s="102">
        <v>10</v>
      </c>
      <c r="U1768" s="103">
        <v>1</v>
      </c>
      <c r="V1768" s="103"/>
      <c r="W1768" s="103"/>
      <c r="X1768" s="103"/>
      <c r="Y1768" s="6">
        <v>42499.628331863423</v>
      </c>
      <c r="Z1768" s="9" t="s">
        <v>5826</v>
      </c>
      <c r="AA1768" s="6"/>
    </row>
    <row r="1769" spans="1:27" s="9" customFormat="1" x14ac:dyDescent="0.3">
      <c r="A1769" s="8">
        <v>1768</v>
      </c>
      <c r="B1769" s="9">
        <v>201600985</v>
      </c>
      <c r="C1769" s="9" t="s">
        <v>5827</v>
      </c>
      <c r="D1769" s="9" t="s">
        <v>5828</v>
      </c>
      <c r="E1769" s="9">
        <v>201</v>
      </c>
      <c r="F1769" s="9" t="s">
        <v>20</v>
      </c>
      <c r="G1769" s="6">
        <v>42391</v>
      </c>
      <c r="H1769" s="9" t="s">
        <v>3008</v>
      </c>
      <c r="I1769" s="9" t="s">
        <v>16</v>
      </c>
      <c r="J1769" s="6">
        <v>42553.453807094906</v>
      </c>
      <c r="K1769" s="6">
        <v>42553.453807094906</v>
      </c>
      <c r="L1769" s="77" t="s">
        <v>1122</v>
      </c>
      <c r="M1769" s="41"/>
      <c r="N1769" s="42"/>
      <c r="O1769" s="1"/>
      <c r="P1769" s="1"/>
      <c r="Q1769" s="1"/>
      <c r="R1769" s="1"/>
      <c r="S1769" s="1"/>
      <c r="T1769" s="102"/>
      <c r="U1769" s="103"/>
      <c r="V1769" s="103"/>
      <c r="W1769" s="103"/>
      <c r="X1769" s="103"/>
      <c r="Y1769" s="6">
        <v>42553.45352959491</v>
      </c>
      <c r="Z1769" s="9" t="s">
        <v>5829</v>
      </c>
      <c r="AA1769" s="6"/>
    </row>
    <row r="1770" spans="1:27" s="9" customFormat="1" x14ac:dyDescent="0.3">
      <c r="A1770" s="8">
        <v>1769</v>
      </c>
      <c r="B1770" s="9">
        <v>201600988</v>
      </c>
      <c r="C1770" s="9" t="s">
        <v>5830</v>
      </c>
      <c r="D1770" s="9" t="s">
        <v>524</v>
      </c>
      <c r="E1770" s="9">
        <v>119</v>
      </c>
      <c r="F1770" s="9" t="s">
        <v>2</v>
      </c>
      <c r="G1770" s="6">
        <v>41038</v>
      </c>
      <c r="H1770" s="9" t="s">
        <v>3016</v>
      </c>
      <c r="I1770" s="9" t="s">
        <v>53</v>
      </c>
      <c r="J1770" s="6">
        <v>42499.991770173612</v>
      </c>
      <c r="K1770" s="6">
        <v>42499.991770173612</v>
      </c>
      <c r="L1770" s="78">
        <v>2255</v>
      </c>
      <c r="M1770" s="41"/>
      <c r="N1770" s="42"/>
      <c r="O1770" s="1"/>
      <c r="P1770" s="1"/>
      <c r="Q1770" s="1"/>
      <c r="R1770" s="1"/>
      <c r="S1770" s="1"/>
      <c r="T1770" s="102"/>
      <c r="U1770" s="103"/>
      <c r="V1770" s="103"/>
      <c r="W1770" s="103"/>
      <c r="X1770" s="103"/>
      <c r="Y1770" s="6">
        <v>42499.991110451389</v>
      </c>
      <c r="Z1770" s="9" t="s">
        <v>5831</v>
      </c>
      <c r="AA1770" s="6"/>
    </row>
    <row r="1771" spans="1:27" s="9" customFormat="1" x14ac:dyDescent="0.3">
      <c r="A1771" s="8">
        <v>1770</v>
      </c>
      <c r="B1771" s="9">
        <v>201600990</v>
      </c>
      <c r="C1771" s="9" t="s">
        <v>5832</v>
      </c>
      <c r="D1771" s="9" t="s">
        <v>1467</v>
      </c>
      <c r="E1771" s="9">
        <v>130</v>
      </c>
      <c r="F1771" s="9" t="s">
        <v>36</v>
      </c>
      <c r="G1771" s="6">
        <v>37735</v>
      </c>
      <c r="H1771" s="9" t="s">
        <v>3010</v>
      </c>
      <c r="I1771" s="9" t="s">
        <v>10</v>
      </c>
      <c r="J1771" s="6">
        <v>42500.486558564815</v>
      </c>
      <c r="K1771" s="6">
        <v>42500.486558564815</v>
      </c>
      <c r="L1771" s="78">
        <v>2126</v>
      </c>
      <c r="M1771" s="41" t="s">
        <v>500</v>
      </c>
      <c r="N1771" s="42"/>
      <c r="O1771" s="1"/>
      <c r="P1771" s="1"/>
      <c r="Q1771" s="1"/>
      <c r="R1771" s="1"/>
      <c r="S1771" s="1"/>
      <c r="T1771" s="102"/>
      <c r="U1771" s="103"/>
      <c r="V1771" s="103"/>
      <c r="W1771" s="103"/>
      <c r="X1771" s="103"/>
      <c r="Y1771" s="6">
        <v>42500.486558564815</v>
      </c>
      <c r="Z1771" s="9" t="s">
        <v>5833</v>
      </c>
      <c r="AA1771" s="6"/>
    </row>
    <row r="1772" spans="1:27" s="9" customFormat="1" x14ac:dyDescent="0.3">
      <c r="A1772" s="8">
        <v>1771</v>
      </c>
      <c r="B1772" s="9">
        <v>201600994</v>
      </c>
      <c r="C1772" s="9" t="s">
        <v>5834</v>
      </c>
      <c r="D1772" s="9" t="s">
        <v>140</v>
      </c>
      <c r="E1772" s="9">
        <v>128</v>
      </c>
      <c r="F1772" s="9" t="s">
        <v>242</v>
      </c>
      <c r="G1772" s="6">
        <v>40583</v>
      </c>
      <c r="H1772" s="9" t="s">
        <v>3016</v>
      </c>
      <c r="I1772" s="9" t="s">
        <v>53</v>
      </c>
      <c r="J1772" s="6">
        <v>42503.79826802083</v>
      </c>
      <c r="K1772" s="6">
        <v>42503.79826802083</v>
      </c>
      <c r="L1772" s="78">
        <v>2149</v>
      </c>
      <c r="M1772" s="41"/>
      <c r="N1772" s="42"/>
      <c r="O1772" s="1"/>
      <c r="P1772" s="1"/>
      <c r="Q1772" s="1"/>
      <c r="R1772" s="1"/>
      <c r="S1772" s="1"/>
      <c r="T1772" s="102"/>
      <c r="U1772" s="103"/>
      <c r="V1772" s="103"/>
      <c r="W1772" s="103"/>
      <c r="X1772" s="103"/>
      <c r="Y1772" s="6">
        <v>42503.693528124997</v>
      </c>
      <c r="Z1772" s="9" t="s">
        <v>5835</v>
      </c>
      <c r="AA1772" s="6"/>
    </row>
    <row r="1773" spans="1:27" s="9" customFormat="1" x14ac:dyDescent="0.3">
      <c r="A1773" s="8">
        <v>1772</v>
      </c>
      <c r="B1773" s="9">
        <v>201600995</v>
      </c>
      <c r="C1773" s="9" t="s">
        <v>5836</v>
      </c>
      <c r="D1773" s="9" t="s">
        <v>3588</v>
      </c>
      <c r="E1773" s="9">
        <v>499</v>
      </c>
      <c r="F1773" s="9" t="s">
        <v>40</v>
      </c>
      <c r="G1773" s="6">
        <v>42392</v>
      </c>
      <c r="H1773" s="9" t="s">
        <v>3016</v>
      </c>
      <c r="I1773" s="9" t="s">
        <v>53</v>
      </c>
      <c r="J1773" s="6">
        <v>42500.626352893516</v>
      </c>
      <c r="K1773" s="6">
        <v>42500.626352893516</v>
      </c>
      <c r="L1773" s="78">
        <v>2263</v>
      </c>
      <c r="M1773" s="41"/>
      <c r="N1773" s="42"/>
      <c r="O1773" s="1"/>
      <c r="P1773" s="1"/>
      <c r="Q1773" s="1"/>
      <c r="R1773" s="1"/>
      <c r="S1773" s="1"/>
      <c r="T1773" s="102"/>
      <c r="U1773" s="103"/>
      <c r="V1773" s="103"/>
      <c r="W1773" s="103"/>
      <c r="X1773" s="103"/>
      <c r="Y1773" s="6">
        <v>42500.626352893516</v>
      </c>
      <c r="Z1773" s="9" t="s">
        <v>5837</v>
      </c>
      <c r="AA1773" s="6"/>
    </row>
    <row r="1774" spans="1:27" s="9" customFormat="1" x14ac:dyDescent="0.3">
      <c r="A1774" s="8">
        <v>1773</v>
      </c>
      <c r="B1774" s="9">
        <v>201601003</v>
      </c>
      <c r="C1774" s="9" t="s">
        <v>5838</v>
      </c>
      <c r="D1774" s="9" t="s">
        <v>2125</v>
      </c>
      <c r="E1774" s="9">
        <v>214</v>
      </c>
      <c r="F1774" s="9" t="s">
        <v>2024</v>
      </c>
      <c r="G1774" s="6">
        <v>39243</v>
      </c>
      <c r="H1774" s="9" t="s">
        <v>3016</v>
      </c>
      <c r="I1774" s="9" t="s">
        <v>53</v>
      </c>
      <c r="J1774" s="6">
        <v>42501.634634340277</v>
      </c>
      <c r="K1774" s="6">
        <v>42501.634634340277</v>
      </c>
      <c r="L1774" s="78">
        <v>2157</v>
      </c>
      <c r="M1774" s="41"/>
      <c r="N1774" s="42"/>
      <c r="O1774" s="1"/>
      <c r="P1774" s="1"/>
      <c r="Q1774" s="1"/>
      <c r="R1774" s="1"/>
      <c r="S1774" s="1"/>
      <c r="T1774" s="102"/>
      <c r="U1774" s="103"/>
      <c r="V1774" s="103"/>
      <c r="W1774" s="103"/>
      <c r="X1774" s="103"/>
      <c r="Y1774" s="6">
        <v>42501.631748182874</v>
      </c>
      <c r="Z1774" s="9" t="s">
        <v>5839</v>
      </c>
      <c r="AA1774" s="6"/>
    </row>
    <row r="1775" spans="1:27" s="9" customFormat="1" x14ac:dyDescent="0.3">
      <c r="A1775" s="8">
        <v>1774</v>
      </c>
      <c r="B1775" s="9">
        <v>201601019</v>
      </c>
      <c r="C1775" s="9" t="s">
        <v>5840</v>
      </c>
      <c r="D1775" s="9" t="s">
        <v>5841</v>
      </c>
      <c r="E1775" s="9">
        <v>499</v>
      </c>
      <c r="F1775" s="9" t="s">
        <v>40</v>
      </c>
      <c r="G1775" s="6">
        <v>39643</v>
      </c>
      <c r="H1775" s="9" t="s">
        <v>3010</v>
      </c>
      <c r="I1775" s="9" t="s">
        <v>10</v>
      </c>
      <c r="J1775" s="6">
        <v>42502.732719872685</v>
      </c>
      <c r="K1775" s="6">
        <v>42502.732719872685</v>
      </c>
      <c r="L1775" s="78">
        <v>2181</v>
      </c>
      <c r="M1775" s="41"/>
      <c r="N1775" s="42" t="s">
        <v>5842</v>
      </c>
      <c r="O1775" s="1">
        <v>23</v>
      </c>
      <c r="P1775" s="1">
        <v>13</v>
      </c>
      <c r="Q1775" s="1"/>
      <c r="R1775" s="1"/>
      <c r="S1775" s="1"/>
      <c r="T1775" s="102">
        <v>23</v>
      </c>
      <c r="U1775" s="103">
        <v>13</v>
      </c>
      <c r="V1775" s="103"/>
      <c r="W1775" s="103"/>
      <c r="X1775" s="103"/>
      <c r="Y1775" s="6">
        <v>42502.670117858797</v>
      </c>
      <c r="Z1775" s="9" t="s">
        <v>5843</v>
      </c>
      <c r="AA1775" s="6"/>
    </row>
    <row r="1776" spans="1:27" s="9" customFormat="1" x14ac:dyDescent="0.3">
      <c r="A1776" s="8">
        <v>1775</v>
      </c>
      <c r="B1776" s="9">
        <v>201601020</v>
      </c>
      <c r="C1776" s="9" t="s">
        <v>5844</v>
      </c>
      <c r="D1776" s="9" t="s">
        <v>5845</v>
      </c>
      <c r="E1776" s="9" t="s">
        <v>51</v>
      </c>
      <c r="F1776" s="9" t="s">
        <v>51</v>
      </c>
      <c r="G1776" s="6">
        <v>42401</v>
      </c>
      <c r="H1776" s="9" t="s">
        <v>3008</v>
      </c>
      <c r="I1776" s="9" t="s">
        <v>16</v>
      </c>
      <c r="J1776" s="6">
        <v>42655.53633052083</v>
      </c>
      <c r="K1776" s="6">
        <v>42655.53633052083</v>
      </c>
      <c r="L1776" s="77" t="s">
        <v>5846</v>
      </c>
      <c r="M1776" s="41"/>
      <c r="N1776" s="42"/>
      <c r="O1776" s="1"/>
      <c r="P1776" s="1"/>
      <c r="Q1776" s="1"/>
      <c r="R1776" s="1"/>
      <c r="S1776" s="1"/>
      <c r="T1776" s="102"/>
      <c r="U1776" s="103"/>
      <c r="V1776" s="103"/>
      <c r="W1776" s="103"/>
      <c r="X1776" s="103"/>
      <c r="Y1776" s="6">
        <v>42655.504072141201</v>
      </c>
      <c r="Z1776" s="9" t="s">
        <v>5847</v>
      </c>
      <c r="AA1776" s="6"/>
    </row>
    <row r="1777" spans="1:27" s="9" customFormat="1" x14ac:dyDescent="0.3">
      <c r="A1777" s="8">
        <v>1776</v>
      </c>
      <c r="B1777" s="9">
        <v>201601021</v>
      </c>
      <c r="C1777" s="9" t="s">
        <v>4835</v>
      </c>
      <c r="D1777" s="9" t="s">
        <v>2125</v>
      </c>
      <c r="E1777" s="9">
        <v>499</v>
      </c>
      <c r="F1777" s="9" t="s">
        <v>40</v>
      </c>
      <c r="G1777" s="6">
        <v>41406</v>
      </c>
      <c r="H1777" s="9" t="s">
        <v>3010</v>
      </c>
      <c r="I1777" s="9" t="s">
        <v>10</v>
      </c>
      <c r="J1777" s="6">
        <v>42518.52043877315</v>
      </c>
      <c r="K1777" s="6">
        <v>42518.52043877315</v>
      </c>
      <c r="L1777" s="77" t="s">
        <v>1122</v>
      </c>
      <c r="M1777" s="41"/>
      <c r="N1777" s="42"/>
      <c r="O1777" s="1"/>
      <c r="P1777" s="1"/>
      <c r="Q1777" s="1"/>
      <c r="R1777" s="1"/>
      <c r="S1777" s="1"/>
      <c r="T1777" s="102"/>
      <c r="U1777" s="103"/>
      <c r="V1777" s="103"/>
      <c r="W1777" s="103"/>
      <c r="X1777" s="103"/>
      <c r="Y1777" s="6">
        <v>42518.52043877315</v>
      </c>
      <c r="Z1777" s="9" t="s">
        <v>5848</v>
      </c>
      <c r="AA1777" s="6"/>
    </row>
    <row r="1778" spans="1:27" s="9" customFormat="1" x14ac:dyDescent="0.3">
      <c r="A1778" s="8">
        <v>1777</v>
      </c>
      <c r="B1778" s="9">
        <v>201601025</v>
      </c>
      <c r="C1778" s="9" t="s">
        <v>5849</v>
      </c>
      <c r="D1778" s="9" t="s">
        <v>5850</v>
      </c>
      <c r="E1778" s="9">
        <v>501</v>
      </c>
      <c r="F1778" s="9" t="s">
        <v>721</v>
      </c>
      <c r="G1778" s="6">
        <v>42417</v>
      </c>
      <c r="H1778" s="9" t="s">
        <v>3008</v>
      </c>
      <c r="I1778" s="9" t="s">
        <v>16</v>
      </c>
      <c r="J1778" s="6">
        <v>42664.455044756942</v>
      </c>
      <c r="K1778" s="6">
        <v>42664.455044756942</v>
      </c>
      <c r="L1778" s="78">
        <v>2091</v>
      </c>
      <c r="M1778" s="41"/>
      <c r="N1778" s="42" t="s">
        <v>5754</v>
      </c>
      <c r="O1778" s="1">
        <v>8</v>
      </c>
      <c r="P1778" s="1"/>
      <c r="Q1778" s="1"/>
      <c r="R1778" s="1"/>
      <c r="S1778" s="1"/>
      <c r="T1778" s="102">
        <v>8</v>
      </c>
      <c r="U1778" s="103"/>
      <c r="V1778" s="103"/>
      <c r="W1778" s="103"/>
      <c r="X1778" s="103"/>
      <c r="Y1778" s="6">
        <v>42664.452557094904</v>
      </c>
      <c r="Z1778" s="9" t="s">
        <v>5851</v>
      </c>
      <c r="AA1778" s="6"/>
    </row>
    <row r="1779" spans="1:27" s="9" customFormat="1" x14ac:dyDescent="0.3">
      <c r="A1779" s="8">
        <v>1778</v>
      </c>
      <c r="B1779" s="9">
        <v>201601026</v>
      </c>
      <c r="C1779" s="9" t="s">
        <v>5375</v>
      </c>
      <c r="D1779" s="9" t="s">
        <v>5852</v>
      </c>
      <c r="E1779" s="9">
        <v>499</v>
      </c>
      <c r="F1779" s="9" t="s">
        <v>40</v>
      </c>
      <c r="G1779" s="6">
        <v>36994</v>
      </c>
      <c r="H1779" s="9" t="s">
        <v>3008</v>
      </c>
      <c r="I1779" s="9" t="s">
        <v>16</v>
      </c>
      <c r="J1779" s="6">
        <v>42523.422609918984</v>
      </c>
      <c r="K1779" s="6">
        <v>42523.422609918984</v>
      </c>
      <c r="L1779" s="78">
        <v>2195</v>
      </c>
      <c r="M1779" s="41"/>
      <c r="N1779" s="42"/>
      <c r="O1779" s="1"/>
      <c r="P1779" s="1"/>
      <c r="Q1779" s="1"/>
      <c r="R1779" s="1"/>
      <c r="S1779" s="1"/>
      <c r="T1779" s="102"/>
      <c r="U1779" s="103"/>
      <c r="V1779" s="103"/>
      <c r="W1779" s="103"/>
      <c r="X1779" s="103"/>
      <c r="Y1779" s="6">
        <v>42523.422609918984</v>
      </c>
      <c r="Z1779" s="9" t="s">
        <v>5853</v>
      </c>
      <c r="AA1779" s="6"/>
    </row>
    <row r="1780" spans="1:27" s="9" customFormat="1" x14ac:dyDescent="0.3">
      <c r="A1780" s="8">
        <v>1779</v>
      </c>
      <c r="B1780" s="9">
        <v>201601030</v>
      </c>
      <c r="C1780" s="9" t="s">
        <v>5854</v>
      </c>
      <c r="D1780" s="9" t="s">
        <v>5855</v>
      </c>
      <c r="E1780" s="9">
        <v>499</v>
      </c>
      <c r="F1780" s="9" t="s">
        <v>40</v>
      </c>
      <c r="G1780" s="6">
        <v>42036</v>
      </c>
      <c r="H1780" s="9" t="s">
        <v>3016</v>
      </c>
      <c r="I1780" s="9" t="s">
        <v>53</v>
      </c>
      <c r="J1780" s="6">
        <v>42504.506091863426</v>
      </c>
      <c r="K1780" s="6">
        <v>42504.506091863426</v>
      </c>
      <c r="L1780" s="78">
        <v>2152</v>
      </c>
      <c r="M1780" s="41"/>
      <c r="N1780" s="42"/>
      <c r="O1780" s="1"/>
      <c r="P1780" s="1"/>
      <c r="Q1780" s="1"/>
      <c r="R1780" s="1"/>
      <c r="S1780" s="1"/>
      <c r="T1780" s="102"/>
      <c r="U1780" s="103"/>
      <c r="V1780" s="103"/>
      <c r="W1780" s="103"/>
      <c r="X1780" s="103"/>
      <c r="Y1780" s="6">
        <v>42504.489001851849</v>
      </c>
      <c r="Z1780" s="9" t="s">
        <v>5856</v>
      </c>
      <c r="AA1780" s="6"/>
    </row>
    <row r="1781" spans="1:27" s="9" customFormat="1" x14ac:dyDescent="0.3">
      <c r="A1781" s="8">
        <v>1780</v>
      </c>
      <c r="B1781" s="9">
        <v>201601031</v>
      </c>
      <c r="C1781" s="9" t="s">
        <v>5857</v>
      </c>
      <c r="D1781" s="9" t="s">
        <v>4759</v>
      </c>
      <c r="E1781" s="9">
        <v>598</v>
      </c>
      <c r="F1781" s="9" t="s">
        <v>8</v>
      </c>
      <c r="G1781" s="6">
        <v>42138</v>
      </c>
      <c r="H1781" s="9" t="s">
        <v>3010</v>
      </c>
      <c r="I1781" s="9" t="s">
        <v>10</v>
      </c>
      <c r="J1781" s="6">
        <v>42504.463783217594</v>
      </c>
      <c r="K1781" s="6">
        <v>42504.463783217594</v>
      </c>
      <c r="L1781" s="78">
        <v>2269</v>
      </c>
      <c r="M1781" s="41"/>
      <c r="N1781" s="42"/>
      <c r="O1781" s="1"/>
      <c r="P1781" s="1"/>
      <c r="Q1781" s="1"/>
      <c r="R1781" s="1"/>
      <c r="S1781" s="1"/>
      <c r="T1781" s="102"/>
      <c r="U1781" s="103"/>
      <c r="V1781" s="103"/>
      <c r="W1781" s="103"/>
      <c r="X1781" s="103"/>
      <c r="Y1781" s="6">
        <v>42504.390883368054</v>
      </c>
      <c r="Z1781" s="9" t="s">
        <v>5858</v>
      </c>
      <c r="AA1781" s="6"/>
    </row>
    <row r="1782" spans="1:27" s="9" customFormat="1" x14ac:dyDescent="0.3">
      <c r="A1782" s="8">
        <v>1781</v>
      </c>
      <c r="B1782" s="9">
        <v>201601039</v>
      </c>
      <c r="C1782" s="9" t="s">
        <v>5859</v>
      </c>
      <c r="D1782" s="9" t="s">
        <v>514</v>
      </c>
      <c r="E1782" s="9">
        <v>508</v>
      </c>
      <c r="F1782" s="9" t="s">
        <v>166</v>
      </c>
      <c r="G1782" s="6">
        <v>42421</v>
      </c>
      <c r="H1782" s="9" t="s">
        <v>3008</v>
      </c>
      <c r="I1782" s="9" t="s">
        <v>16</v>
      </c>
      <c r="J1782" s="6">
        <v>42595.494276041667</v>
      </c>
      <c r="K1782" s="6">
        <v>42595.494276041667</v>
      </c>
      <c r="L1782" s="77" t="s">
        <v>5846</v>
      </c>
      <c r="M1782" s="41"/>
      <c r="N1782" s="42"/>
      <c r="O1782" s="1"/>
      <c r="P1782" s="1"/>
      <c r="Q1782" s="1"/>
      <c r="R1782" s="1"/>
      <c r="S1782" s="1"/>
      <c r="T1782" s="102"/>
      <c r="U1782" s="103"/>
      <c r="V1782" s="103"/>
      <c r="W1782" s="103"/>
      <c r="X1782" s="103"/>
      <c r="Y1782" s="6">
        <v>42595.494276041667</v>
      </c>
      <c r="Z1782" s="9" t="e">
        <f>- 금식 확인.  - 마취 전 검사상 특이사항 없음.  - 중성화 진행  - 보호자분 요청에 따라 생체 본드 사용.  - 일주일 뒤 시간 되시면 내원하시나, 안될 시 근처 병원에서 체크받으신다고 하심.</f>
        <v>#NAME?</v>
      </c>
      <c r="AA1782" s="6"/>
    </row>
    <row r="1783" spans="1:27" s="9" customFormat="1" x14ac:dyDescent="0.3">
      <c r="A1783" s="8">
        <v>1782</v>
      </c>
      <c r="B1783" s="9">
        <v>201601040</v>
      </c>
      <c r="C1783" s="9" t="s">
        <v>5860</v>
      </c>
      <c r="D1783" s="9" t="s">
        <v>5861</v>
      </c>
      <c r="E1783" s="9">
        <v>119</v>
      </c>
      <c r="F1783" s="9" t="s">
        <v>2</v>
      </c>
      <c r="G1783" s="6">
        <v>40050</v>
      </c>
      <c r="H1783" s="9" t="s">
        <v>3008</v>
      </c>
      <c r="I1783" s="9" t="s">
        <v>16</v>
      </c>
      <c r="J1783" s="6">
        <v>42506.586628321762</v>
      </c>
      <c r="K1783" s="6">
        <v>42506.586628321762</v>
      </c>
      <c r="L1783" s="78">
        <v>2070</v>
      </c>
      <c r="M1783" s="41" t="s">
        <v>5862</v>
      </c>
      <c r="N1783" s="42" t="s">
        <v>5863</v>
      </c>
      <c r="O1783" s="1">
        <v>42</v>
      </c>
      <c r="P1783" s="1"/>
      <c r="Q1783" s="1"/>
      <c r="R1783" s="1"/>
      <c r="S1783" s="1"/>
      <c r="T1783" s="111">
        <v>4203</v>
      </c>
      <c r="U1783" s="103"/>
      <c r="V1783" s="103"/>
      <c r="W1783" s="103"/>
      <c r="X1783" s="103"/>
      <c r="Y1783" s="6">
        <v>42506.581244594905</v>
      </c>
      <c r="Z1783" s="9" t="s">
        <v>5864</v>
      </c>
      <c r="AA1783" s="6"/>
    </row>
    <row r="1784" spans="1:27" s="9" customFormat="1" x14ac:dyDescent="0.3">
      <c r="A1784" s="8">
        <v>1783</v>
      </c>
      <c r="B1784" s="9">
        <v>201601043</v>
      </c>
      <c r="C1784" s="9" t="s">
        <v>3744</v>
      </c>
      <c r="D1784" s="9" t="s">
        <v>5865</v>
      </c>
      <c r="E1784" s="9">
        <v>499</v>
      </c>
      <c r="F1784" s="9" t="s">
        <v>40</v>
      </c>
      <c r="G1784" s="6" t="s">
        <v>51</v>
      </c>
      <c r="H1784" s="9" t="s">
        <v>3008</v>
      </c>
      <c r="I1784" s="9" t="s">
        <v>16</v>
      </c>
      <c r="J1784" s="6">
        <v>42505.508888773147</v>
      </c>
      <c r="K1784" s="6">
        <v>42505.508888773147</v>
      </c>
      <c r="L1784" s="78">
        <v>2194</v>
      </c>
      <c r="M1784" s="41"/>
      <c r="N1784" s="42" t="s">
        <v>5812</v>
      </c>
      <c r="O1784" s="1">
        <v>23</v>
      </c>
      <c r="P1784" s="1"/>
      <c r="Q1784" s="1"/>
      <c r="R1784" s="1"/>
      <c r="S1784" s="1"/>
      <c r="T1784" s="102">
        <v>23</v>
      </c>
      <c r="U1784" s="103"/>
      <c r="V1784" s="103"/>
      <c r="W1784" s="103"/>
      <c r="X1784" s="103"/>
      <c r="Y1784" s="6">
        <v>42505.502934837961</v>
      </c>
      <c r="Z1784" s="9" t="s">
        <v>5866</v>
      </c>
      <c r="AA1784" s="6"/>
    </row>
    <row r="1785" spans="1:27" s="9" customFormat="1" x14ac:dyDescent="0.3">
      <c r="A1785" s="8">
        <v>1784</v>
      </c>
      <c r="B1785" s="9">
        <v>201601044</v>
      </c>
      <c r="C1785" s="9" t="s">
        <v>5867</v>
      </c>
      <c r="D1785" s="9" t="s">
        <v>5868</v>
      </c>
      <c r="E1785" s="9">
        <v>508</v>
      </c>
      <c r="F1785" s="9" t="s">
        <v>166</v>
      </c>
      <c r="G1785" s="6">
        <v>42444</v>
      </c>
      <c r="H1785" s="9" t="s">
        <v>3010</v>
      </c>
      <c r="I1785" s="9" t="s">
        <v>10</v>
      </c>
      <c r="J1785" s="6">
        <v>42692.585255636572</v>
      </c>
      <c r="K1785" s="6">
        <v>42692.585255636572</v>
      </c>
      <c r="L1785" s="77" t="s">
        <v>5846</v>
      </c>
      <c r="M1785" s="41"/>
      <c r="N1785" s="42"/>
      <c r="O1785" s="1"/>
      <c r="P1785" s="1"/>
      <c r="Q1785" s="1"/>
      <c r="R1785" s="1"/>
      <c r="S1785" s="1"/>
      <c r="T1785" s="102"/>
      <c r="U1785" s="103"/>
      <c r="V1785" s="103"/>
      <c r="W1785" s="103"/>
      <c r="X1785" s="103"/>
      <c r="Y1785" s="6">
        <v>42692.585255636572</v>
      </c>
      <c r="Z1785" s="9" t="s">
        <v>5869</v>
      </c>
      <c r="AA1785" s="6"/>
    </row>
    <row r="1786" spans="1:27" s="9" customFormat="1" x14ac:dyDescent="0.3">
      <c r="A1786" s="8">
        <v>1785</v>
      </c>
      <c r="B1786" s="9">
        <v>201601048</v>
      </c>
      <c r="C1786" s="9" t="s">
        <v>5870</v>
      </c>
      <c r="D1786" s="9" t="s">
        <v>122</v>
      </c>
      <c r="E1786" s="9">
        <v>119</v>
      </c>
      <c r="F1786" s="9" t="s">
        <v>2</v>
      </c>
      <c r="G1786" s="6">
        <v>36661</v>
      </c>
      <c r="H1786" s="9" t="s">
        <v>3008</v>
      </c>
      <c r="I1786" s="9" t="s">
        <v>16</v>
      </c>
      <c r="J1786" s="6">
        <v>42505.688844594908</v>
      </c>
      <c r="K1786" s="6">
        <v>42505.688844594908</v>
      </c>
      <c r="L1786" s="78">
        <v>2133</v>
      </c>
      <c r="M1786" s="41"/>
      <c r="N1786" s="42" t="s">
        <v>5871</v>
      </c>
      <c r="O1786" s="1">
        <v>4</v>
      </c>
      <c r="P1786" s="1"/>
      <c r="Q1786" s="1"/>
      <c r="R1786" s="1"/>
      <c r="S1786" s="1"/>
      <c r="T1786" s="102">
        <v>4</v>
      </c>
      <c r="U1786" s="103"/>
      <c r="V1786" s="103"/>
      <c r="W1786" s="103"/>
      <c r="X1786" s="103"/>
      <c r="Y1786" s="6">
        <v>42505.665433101851</v>
      </c>
      <c r="Z1786" s="9" t="s">
        <v>5872</v>
      </c>
      <c r="AA1786" s="6"/>
    </row>
    <row r="1787" spans="1:27" s="9" customFormat="1" x14ac:dyDescent="0.3">
      <c r="A1787" s="8">
        <v>1786</v>
      </c>
      <c r="B1787" s="9">
        <v>201601056</v>
      </c>
      <c r="C1787" s="9" t="s">
        <v>5873</v>
      </c>
      <c r="D1787" s="9" t="s">
        <v>3725</v>
      </c>
      <c r="E1787" s="9">
        <v>129</v>
      </c>
      <c r="F1787" s="9" t="s">
        <v>162</v>
      </c>
      <c r="G1787" s="6">
        <v>39949</v>
      </c>
      <c r="H1787" s="9" t="s">
        <v>3016</v>
      </c>
      <c r="I1787" s="9" t="s">
        <v>53</v>
      </c>
      <c r="J1787" s="6">
        <v>42506.72527800926</v>
      </c>
      <c r="K1787" s="6">
        <v>42506.72527800926</v>
      </c>
      <c r="L1787" s="78">
        <v>2126</v>
      </c>
      <c r="M1787" s="41"/>
      <c r="N1787" s="42"/>
      <c r="O1787" s="1"/>
      <c r="P1787" s="1"/>
      <c r="Q1787" s="1"/>
      <c r="R1787" s="1"/>
      <c r="S1787" s="1"/>
      <c r="T1787" s="102"/>
      <c r="U1787" s="103"/>
      <c r="V1787" s="103"/>
      <c r="W1787" s="103"/>
      <c r="X1787" s="103"/>
      <c r="Y1787" s="6">
        <v>42506.701837037035</v>
      </c>
      <c r="Z1787" s="9" t="s">
        <v>5874</v>
      </c>
      <c r="AA1787" s="6"/>
    </row>
    <row r="1788" spans="1:27" s="9" customFormat="1" x14ac:dyDescent="0.3">
      <c r="A1788" s="8">
        <v>1787</v>
      </c>
      <c r="B1788" s="9">
        <v>201601064</v>
      </c>
      <c r="C1788" s="9" t="s">
        <v>5875</v>
      </c>
      <c r="D1788" s="9" t="s">
        <v>5876</v>
      </c>
      <c r="E1788" s="9">
        <v>123</v>
      </c>
      <c r="F1788" s="9" t="s">
        <v>28</v>
      </c>
      <c r="G1788" s="6">
        <v>38853</v>
      </c>
      <c r="H1788" s="9" t="s">
        <v>3008</v>
      </c>
      <c r="I1788" s="9" t="s">
        <v>16</v>
      </c>
      <c r="J1788" s="6">
        <v>42506.868256979164</v>
      </c>
      <c r="K1788" s="6">
        <v>42506.868256979164</v>
      </c>
      <c r="L1788" s="78">
        <v>2120</v>
      </c>
      <c r="M1788" s="41"/>
      <c r="N1788" s="42" t="s">
        <v>846</v>
      </c>
      <c r="O1788" s="1">
        <v>16</v>
      </c>
      <c r="P1788" s="1"/>
      <c r="Q1788" s="1"/>
      <c r="R1788" s="1"/>
      <c r="S1788" s="1"/>
      <c r="T1788" s="102">
        <v>16</v>
      </c>
      <c r="U1788" s="103"/>
      <c r="V1788" s="103"/>
      <c r="W1788" s="103"/>
      <c r="X1788" s="103"/>
      <c r="Y1788" s="6">
        <v>42506.91818252315</v>
      </c>
      <c r="Z1788" s="9" t="s">
        <v>5877</v>
      </c>
      <c r="AA1788" s="6"/>
    </row>
    <row r="1789" spans="1:27" s="9" customFormat="1" x14ac:dyDescent="0.3">
      <c r="A1789" s="8">
        <v>1788</v>
      </c>
      <c r="B1789" s="9">
        <v>201601071</v>
      </c>
      <c r="C1789" s="9" t="s">
        <v>5878</v>
      </c>
      <c r="D1789" s="9" t="s">
        <v>4225</v>
      </c>
      <c r="E1789" s="9">
        <v>119</v>
      </c>
      <c r="F1789" s="9" t="s">
        <v>2</v>
      </c>
      <c r="G1789" s="6">
        <v>42433</v>
      </c>
      <c r="H1789" s="9" t="s">
        <v>3010</v>
      </c>
      <c r="I1789" s="9" t="s">
        <v>10</v>
      </c>
      <c r="J1789" s="6">
        <v>42635.866446296299</v>
      </c>
      <c r="K1789" s="6">
        <v>42635.866446296299</v>
      </c>
      <c r="L1789" s="77" t="s">
        <v>5846</v>
      </c>
      <c r="M1789" s="41"/>
      <c r="N1789" s="42"/>
      <c r="O1789" s="1"/>
      <c r="P1789" s="1"/>
      <c r="Q1789" s="1"/>
      <c r="R1789" s="1"/>
      <c r="S1789" s="1"/>
      <c r="T1789" s="102"/>
      <c r="U1789" s="103"/>
      <c r="V1789" s="103"/>
      <c r="W1789" s="103"/>
      <c r="X1789" s="103"/>
      <c r="Y1789" s="6">
        <v>42635.513722881944</v>
      </c>
      <c r="Z1789" s="9" t="s">
        <v>5879</v>
      </c>
      <c r="AA1789" s="6"/>
    </row>
    <row r="1790" spans="1:27" s="9" customFormat="1" x14ac:dyDescent="0.3">
      <c r="A1790" s="8">
        <v>1789</v>
      </c>
      <c r="B1790" s="9">
        <v>201601075</v>
      </c>
      <c r="C1790" s="9" t="s">
        <v>912</v>
      </c>
      <c r="D1790" s="9" t="s">
        <v>250</v>
      </c>
      <c r="E1790" s="9">
        <v>598</v>
      </c>
      <c r="F1790" s="9" t="s">
        <v>8</v>
      </c>
      <c r="G1790" s="6">
        <v>42262</v>
      </c>
      <c r="H1790" s="9" t="s">
        <v>3010</v>
      </c>
      <c r="I1790" s="9" t="s">
        <v>10</v>
      </c>
      <c r="J1790" s="6">
        <v>42508.605847800929</v>
      </c>
      <c r="K1790" s="6">
        <v>42508.605847800929</v>
      </c>
      <c r="L1790" s="77" t="s">
        <v>5846</v>
      </c>
      <c r="M1790" s="41"/>
      <c r="N1790" s="42"/>
      <c r="O1790" s="1"/>
      <c r="P1790" s="1"/>
      <c r="Q1790" s="1"/>
      <c r="R1790" s="1"/>
      <c r="S1790" s="1"/>
      <c r="T1790" s="102"/>
      <c r="U1790" s="103"/>
      <c r="V1790" s="103"/>
      <c r="W1790" s="103"/>
      <c r="X1790" s="103"/>
      <c r="Y1790" s="6">
        <v>42508.905630671296</v>
      </c>
      <c r="Z1790" s="9" t="s">
        <v>5880</v>
      </c>
      <c r="AA1790" s="6"/>
    </row>
    <row r="1791" spans="1:27" s="9" customFormat="1" x14ac:dyDescent="0.3">
      <c r="A1791" s="8">
        <v>1790</v>
      </c>
      <c r="B1791" s="9">
        <v>201601082</v>
      </c>
      <c r="C1791" s="9" t="s">
        <v>5881</v>
      </c>
      <c r="D1791" s="9" t="s">
        <v>5882</v>
      </c>
      <c r="E1791" s="9" t="s">
        <v>51</v>
      </c>
      <c r="F1791" s="9" t="s">
        <v>51</v>
      </c>
      <c r="G1791" s="6">
        <v>42430</v>
      </c>
      <c r="H1791" s="9" t="s">
        <v>3008</v>
      </c>
      <c r="I1791" s="9" t="s">
        <v>16</v>
      </c>
      <c r="J1791" s="6">
        <v>42626.482490358794</v>
      </c>
      <c r="K1791" s="6">
        <v>42626.482490358794</v>
      </c>
      <c r="L1791" s="77" t="s">
        <v>5846</v>
      </c>
      <c r="M1791" s="41"/>
      <c r="N1791" s="42"/>
      <c r="O1791" s="1"/>
      <c r="P1791" s="1"/>
      <c r="Q1791" s="1"/>
      <c r="R1791" s="1"/>
      <c r="S1791" s="1"/>
      <c r="T1791" s="102"/>
      <c r="U1791" s="103"/>
      <c r="V1791" s="103"/>
      <c r="W1791" s="103"/>
      <c r="X1791" s="103"/>
      <c r="Y1791" s="6">
        <v>42626.512460682869</v>
      </c>
      <c r="Z1791" s="9" t="s">
        <v>5883</v>
      </c>
      <c r="AA1791" s="6"/>
    </row>
    <row r="1792" spans="1:27" s="9" customFormat="1" x14ac:dyDescent="0.3">
      <c r="A1792" s="8">
        <v>1791</v>
      </c>
      <c r="B1792" s="9">
        <v>201601086</v>
      </c>
      <c r="C1792" s="9" t="s">
        <v>5884</v>
      </c>
      <c r="D1792" s="9" t="s">
        <v>5885</v>
      </c>
      <c r="E1792" s="9">
        <v>142</v>
      </c>
      <c r="F1792" s="9" t="s">
        <v>5126</v>
      </c>
      <c r="G1792" s="6">
        <v>42361</v>
      </c>
      <c r="H1792" s="9" t="s">
        <v>3008</v>
      </c>
      <c r="I1792" s="9" t="s">
        <v>16</v>
      </c>
      <c r="J1792" s="6">
        <v>42539.460024803244</v>
      </c>
      <c r="K1792" s="6">
        <v>42539.460024803244</v>
      </c>
      <c r="L1792" s="77" t="s">
        <v>5846</v>
      </c>
      <c r="M1792" s="41"/>
      <c r="N1792" s="42"/>
      <c r="O1792" s="1"/>
      <c r="P1792" s="1"/>
      <c r="Q1792" s="1"/>
      <c r="R1792" s="1"/>
      <c r="S1792" s="1"/>
      <c r="T1792" s="102"/>
      <c r="U1792" s="103"/>
      <c r="V1792" s="103"/>
      <c r="W1792" s="103"/>
      <c r="X1792" s="103"/>
      <c r="Y1792" s="6">
        <v>42539.460024803244</v>
      </c>
      <c r="Z1792" s="9" t="s">
        <v>5886</v>
      </c>
      <c r="AA1792" s="6"/>
    </row>
    <row r="1793" spans="1:27" s="9" customFormat="1" x14ac:dyDescent="0.3">
      <c r="A1793" s="8">
        <v>1792</v>
      </c>
      <c r="B1793" s="9">
        <v>201601090</v>
      </c>
      <c r="C1793" s="9" t="s">
        <v>5887</v>
      </c>
      <c r="D1793" s="9" t="s">
        <v>5888</v>
      </c>
      <c r="E1793" s="9">
        <v>119</v>
      </c>
      <c r="F1793" s="9" t="s">
        <v>2</v>
      </c>
      <c r="G1793" s="6">
        <v>42156</v>
      </c>
      <c r="H1793" s="9" t="s">
        <v>3010</v>
      </c>
      <c r="I1793" s="9" t="s">
        <v>10</v>
      </c>
      <c r="J1793" s="6">
        <v>42595.471255636578</v>
      </c>
      <c r="K1793" s="6">
        <v>42595.471255636578</v>
      </c>
      <c r="L1793" s="77" t="s">
        <v>5846</v>
      </c>
      <c r="M1793" s="41"/>
      <c r="N1793" s="42"/>
      <c r="O1793" s="1"/>
      <c r="P1793" s="1"/>
      <c r="Q1793" s="1"/>
      <c r="R1793" s="1"/>
      <c r="S1793" s="1"/>
      <c r="T1793" s="102"/>
      <c r="U1793" s="103"/>
      <c r="V1793" s="103"/>
      <c r="W1793" s="103"/>
      <c r="X1793" s="103"/>
      <c r="Y1793" s="6">
        <v>42595.450619988427</v>
      </c>
      <c r="Z1793" s="9" t="s">
        <v>5889</v>
      </c>
      <c r="AA1793" s="6"/>
    </row>
    <row r="1794" spans="1:27" s="9" customFormat="1" x14ac:dyDescent="0.3">
      <c r="A1794" s="8">
        <v>1793</v>
      </c>
      <c r="B1794" s="9">
        <v>201601091</v>
      </c>
      <c r="C1794" s="9" t="s">
        <v>5890</v>
      </c>
      <c r="D1794" s="9" t="s">
        <v>5891</v>
      </c>
      <c r="E1794" s="9">
        <v>119</v>
      </c>
      <c r="F1794" s="9" t="s">
        <v>2</v>
      </c>
      <c r="G1794" s="6">
        <v>42278</v>
      </c>
      <c r="H1794" s="9" t="s">
        <v>3010</v>
      </c>
      <c r="I1794" s="9" t="s">
        <v>10</v>
      </c>
      <c r="J1794" s="6">
        <v>42595.472015243053</v>
      </c>
      <c r="K1794" s="6">
        <v>42595.472015243053</v>
      </c>
      <c r="L1794" s="77" t="s">
        <v>5846</v>
      </c>
      <c r="M1794" s="41"/>
      <c r="N1794" s="42"/>
      <c r="O1794" s="1"/>
      <c r="P1794" s="1"/>
      <c r="Q1794" s="1"/>
      <c r="R1794" s="1"/>
      <c r="S1794" s="1"/>
      <c r="T1794" s="102"/>
      <c r="U1794" s="103"/>
      <c r="V1794" s="103"/>
      <c r="W1794" s="103"/>
      <c r="X1794" s="103"/>
      <c r="Y1794" s="6">
        <v>42595.833631793983</v>
      </c>
      <c r="Z1794" s="9" t="e">
        <f>- 금식 확인  - 마취 전 검사상 특이사항 없음.  - 중성화 진행  - 보호자분 요청에 따라 구강 소독 진행.  - 구강 상태 양호.</f>
        <v>#NAME?</v>
      </c>
      <c r="AA1794" s="6"/>
    </row>
    <row r="1795" spans="1:27" s="9" customFormat="1" x14ac:dyDescent="0.3">
      <c r="A1795" s="8">
        <v>1794</v>
      </c>
      <c r="B1795" s="9">
        <v>201601093</v>
      </c>
      <c r="C1795" s="9" t="s">
        <v>5892</v>
      </c>
      <c r="D1795" s="9" t="s">
        <v>482</v>
      </c>
      <c r="E1795" s="9">
        <v>598</v>
      </c>
      <c r="F1795" s="9" t="s">
        <v>8</v>
      </c>
      <c r="G1795" s="6">
        <v>42495</v>
      </c>
      <c r="H1795" s="9" t="s">
        <v>51</v>
      </c>
      <c r="I1795" s="9" t="s">
        <v>51</v>
      </c>
      <c r="J1795" s="6">
        <v>42509.689837731479</v>
      </c>
      <c r="K1795" s="6">
        <v>42509.689837731479</v>
      </c>
      <c r="L1795" s="78">
        <v>2126</v>
      </c>
      <c r="M1795" s="41"/>
      <c r="N1795" s="42" t="s">
        <v>5893</v>
      </c>
      <c r="O1795" s="1">
        <v>16</v>
      </c>
      <c r="P1795" s="1">
        <v>51</v>
      </c>
      <c r="Q1795" s="1"/>
      <c r="R1795" s="1"/>
      <c r="S1795" s="1"/>
      <c r="T1795" s="102">
        <v>16</v>
      </c>
      <c r="U1795" s="103">
        <v>51</v>
      </c>
      <c r="V1795" s="103"/>
      <c r="W1795" s="103"/>
      <c r="X1795" s="103"/>
      <c r="Y1795" s="6">
        <v>42509.689837731479</v>
      </c>
      <c r="Z1795" s="9" t="s">
        <v>5894</v>
      </c>
      <c r="AA1795" s="6"/>
    </row>
    <row r="1796" spans="1:27" s="9" customFormat="1" x14ac:dyDescent="0.3">
      <c r="A1796" s="8">
        <v>1795</v>
      </c>
      <c r="B1796" s="9">
        <v>201601098</v>
      </c>
      <c r="C1796" s="9" t="s">
        <v>4666</v>
      </c>
      <c r="D1796" s="9" t="s">
        <v>5895</v>
      </c>
      <c r="E1796" s="9">
        <v>501</v>
      </c>
      <c r="F1796" s="9" t="s">
        <v>721</v>
      </c>
      <c r="G1796" s="6">
        <v>42267</v>
      </c>
      <c r="H1796" s="9" t="s">
        <v>3008</v>
      </c>
      <c r="I1796" s="9" t="s">
        <v>16</v>
      </c>
      <c r="J1796" s="6">
        <v>42598.487881863424</v>
      </c>
      <c r="K1796" s="6">
        <v>42598.487881863424</v>
      </c>
      <c r="L1796" s="78">
        <v>2210</v>
      </c>
      <c r="M1796" s="41"/>
      <c r="N1796" s="42" t="s">
        <v>5896</v>
      </c>
      <c r="O1796" s="1">
        <v>45</v>
      </c>
      <c r="P1796" s="1"/>
      <c r="Q1796" s="1"/>
      <c r="R1796" s="1"/>
      <c r="S1796" s="1"/>
      <c r="T1796" s="102">
        <v>45</v>
      </c>
      <c r="U1796" s="103"/>
      <c r="V1796" s="103"/>
      <c r="W1796" s="103"/>
      <c r="X1796" s="103"/>
      <c r="Y1796" s="6">
        <v>42598.487881863424</v>
      </c>
      <c r="Z1796" s="9" t="s">
        <v>5897</v>
      </c>
      <c r="AA1796" s="6"/>
    </row>
    <row r="1797" spans="1:27" s="9" customFormat="1" x14ac:dyDescent="0.3">
      <c r="A1797" s="8">
        <v>1796</v>
      </c>
      <c r="B1797" s="9">
        <v>201601100</v>
      </c>
      <c r="C1797" s="9" t="s">
        <v>66</v>
      </c>
      <c r="D1797" s="9" t="s">
        <v>3047</v>
      </c>
      <c r="E1797" s="9">
        <v>130</v>
      </c>
      <c r="F1797" s="9" t="s">
        <v>36</v>
      </c>
      <c r="G1797" s="6">
        <v>38127</v>
      </c>
      <c r="H1797" s="9" t="s">
        <v>3010</v>
      </c>
      <c r="I1797" s="9" t="s">
        <v>10</v>
      </c>
      <c r="J1797" s="6">
        <v>42512.499801851853</v>
      </c>
      <c r="K1797" s="6">
        <v>42512.499801851853</v>
      </c>
      <c r="L1797" s="78">
        <v>2217</v>
      </c>
      <c r="M1797" s="41"/>
      <c r="N1797" s="42" t="s">
        <v>5898</v>
      </c>
      <c r="O1797" s="1">
        <v>45</v>
      </c>
      <c r="P1797" s="1">
        <v>56</v>
      </c>
      <c r="Q1797" s="1"/>
      <c r="R1797" s="1"/>
      <c r="S1797" s="1"/>
      <c r="T1797" s="102">
        <v>45</v>
      </c>
      <c r="U1797" s="103">
        <v>56</v>
      </c>
      <c r="V1797" s="103"/>
      <c r="W1797" s="103"/>
      <c r="X1797" s="103"/>
      <c r="Y1797" s="6">
        <v>42512.714395601855</v>
      </c>
      <c r="Z1797" s="9" t="s">
        <v>5899</v>
      </c>
      <c r="AA1797" s="6"/>
    </row>
    <row r="1798" spans="1:27" s="9" customFormat="1" x14ac:dyDescent="0.3">
      <c r="A1798" s="8">
        <v>1797</v>
      </c>
      <c r="B1798" s="9">
        <v>201601101</v>
      </c>
      <c r="C1798" s="9" t="s">
        <v>5900</v>
      </c>
      <c r="D1798" s="9" t="s">
        <v>5901</v>
      </c>
      <c r="E1798" s="9">
        <v>201</v>
      </c>
      <c r="F1798" s="9" t="s">
        <v>20</v>
      </c>
      <c r="G1798" s="6">
        <v>42430</v>
      </c>
      <c r="H1798" s="9" t="s">
        <v>3005</v>
      </c>
      <c r="I1798" s="9" t="s">
        <v>4</v>
      </c>
      <c r="J1798" s="6">
        <v>42510.865570451388</v>
      </c>
      <c r="K1798" s="6">
        <v>42510.865570451388</v>
      </c>
      <c r="L1798" s="78">
        <v>2158</v>
      </c>
      <c r="M1798" s="41"/>
      <c r="N1798" s="42"/>
      <c r="O1798" s="1"/>
      <c r="P1798" s="1"/>
      <c r="Q1798" s="1"/>
      <c r="R1798" s="1"/>
      <c r="S1798" s="1"/>
      <c r="T1798" s="102"/>
      <c r="U1798" s="103"/>
      <c r="V1798" s="103"/>
      <c r="W1798" s="103"/>
      <c r="X1798" s="103"/>
      <c r="Y1798" s="6">
        <v>42510.816845717593</v>
      </c>
      <c r="Z1798" s="9" t="s">
        <v>5902</v>
      </c>
      <c r="AA1798" s="6"/>
    </row>
    <row r="1799" spans="1:27" s="9" customFormat="1" x14ac:dyDescent="0.3">
      <c r="A1799" s="8">
        <v>1798</v>
      </c>
      <c r="B1799" s="9">
        <v>201601103</v>
      </c>
      <c r="C1799" s="9" t="s">
        <v>5903</v>
      </c>
      <c r="D1799" s="9" t="s">
        <v>2688</v>
      </c>
      <c r="E1799" s="9">
        <v>598</v>
      </c>
      <c r="F1799" s="9" t="s">
        <v>8</v>
      </c>
      <c r="G1799" s="6">
        <v>40057</v>
      </c>
      <c r="H1799" s="9" t="s">
        <v>3010</v>
      </c>
      <c r="I1799" s="9" t="s">
        <v>10</v>
      </c>
      <c r="J1799" s="6">
        <v>42511.709161458333</v>
      </c>
      <c r="K1799" s="6">
        <v>42511.709161458333</v>
      </c>
      <c r="L1799" s="78">
        <v>2087</v>
      </c>
      <c r="M1799" s="41" t="s">
        <v>846</v>
      </c>
      <c r="N1799" s="42"/>
      <c r="O1799" s="1"/>
      <c r="P1799" s="1"/>
      <c r="Q1799" s="1"/>
      <c r="R1799" s="1"/>
      <c r="S1799" s="1"/>
      <c r="T1799" s="102"/>
      <c r="U1799" s="103"/>
      <c r="V1799" s="103"/>
      <c r="W1799" s="103"/>
      <c r="X1799" s="103"/>
      <c r="Y1799" s="6">
        <v>42511.084224456019</v>
      </c>
      <c r="Z1799" s="9" t="s">
        <v>5904</v>
      </c>
      <c r="AA1799" s="6"/>
    </row>
    <row r="1800" spans="1:27" s="9" customFormat="1" x14ac:dyDescent="0.3">
      <c r="A1800" s="8">
        <v>1799</v>
      </c>
      <c r="B1800" s="9">
        <v>201601106</v>
      </c>
      <c r="C1800" s="9" t="s">
        <v>5905</v>
      </c>
      <c r="D1800" s="9" t="s">
        <v>67</v>
      </c>
      <c r="E1800" s="9">
        <v>501</v>
      </c>
      <c r="F1800" s="9" t="s">
        <v>721</v>
      </c>
      <c r="G1800" s="6">
        <v>38493</v>
      </c>
      <c r="H1800" s="9" t="s">
        <v>3010</v>
      </c>
      <c r="I1800" s="9" t="s">
        <v>10</v>
      </c>
      <c r="J1800" s="6">
        <v>42511.54684664352</v>
      </c>
      <c r="K1800" s="6">
        <v>42511.54684664352</v>
      </c>
      <c r="L1800" s="78">
        <v>2087</v>
      </c>
      <c r="M1800" s="41" t="s">
        <v>5906</v>
      </c>
      <c r="N1800" s="42" t="s">
        <v>5907</v>
      </c>
      <c r="O1800" s="1">
        <v>62</v>
      </c>
      <c r="P1800" s="1"/>
      <c r="Q1800" s="1"/>
      <c r="R1800" s="1"/>
      <c r="S1800" s="1"/>
      <c r="T1800" s="102">
        <v>62</v>
      </c>
      <c r="U1800" s="103"/>
      <c r="V1800" s="103"/>
      <c r="W1800" s="103"/>
      <c r="X1800" s="103"/>
      <c r="Y1800" s="6">
        <v>42511.526483761576</v>
      </c>
      <c r="Z1800" s="9" t="s">
        <v>5908</v>
      </c>
      <c r="AA1800" s="6"/>
    </row>
    <row r="1801" spans="1:27" s="9" customFormat="1" x14ac:dyDescent="0.3">
      <c r="A1801" s="8">
        <v>1800</v>
      </c>
      <c r="B1801" s="9">
        <v>201601109</v>
      </c>
      <c r="C1801" s="9" t="s">
        <v>5909</v>
      </c>
      <c r="D1801" s="9" t="s">
        <v>1170</v>
      </c>
      <c r="E1801" s="9" t="s">
        <v>51</v>
      </c>
      <c r="F1801" s="9" t="s">
        <v>51</v>
      </c>
      <c r="G1801" s="6">
        <v>42457</v>
      </c>
      <c r="H1801" s="9" t="s">
        <v>3005</v>
      </c>
      <c r="I1801" s="9" t="s">
        <v>4</v>
      </c>
      <c r="J1801" s="6">
        <v>42594.985341284722</v>
      </c>
      <c r="K1801" s="6">
        <v>42594.985341284722</v>
      </c>
      <c r="L1801" s="78">
        <v>2194</v>
      </c>
      <c r="M1801" s="41"/>
      <c r="N1801" s="42" t="s">
        <v>5910</v>
      </c>
      <c r="O1801" s="1">
        <v>28</v>
      </c>
      <c r="P1801" s="1">
        <v>31</v>
      </c>
      <c r="Q1801" s="1">
        <v>30</v>
      </c>
      <c r="R1801" s="1"/>
      <c r="S1801" s="1"/>
      <c r="T1801" s="102">
        <v>28</v>
      </c>
      <c r="U1801" s="103">
        <v>31</v>
      </c>
      <c r="V1801" s="103">
        <v>30</v>
      </c>
      <c r="W1801" s="103"/>
      <c r="X1801" s="103"/>
      <c r="Y1801" s="6">
        <v>42594.967515625001</v>
      </c>
      <c r="Z1801" s="9" t="s">
        <v>5911</v>
      </c>
      <c r="AA1801" s="6"/>
    </row>
    <row r="1802" spans="1:27" s="9" customFormat="1" x14ac:dyDescent="0.3">
      <c r="A1802" s="8">
        <v>1801</v>
      </c>
      <c r="B1802" s="9">
        <v>201601113</v>
      </c>
      <c r="C1802" s="9" t="s">
        <v>5912</v>
      </c>
      <c r="D1802" s="9" t="s">
        <v>3182</v>
      </c>
      <c r="E1802" s="9">
        <v>119</v>
      </c>
      <c r="F1802" s="9" t="s">
        <v>2</v>
      </c>
      <c r="G1802" s="6">
        <v>42451</v>
      </c>
      <c r="H1802" s="9" t="s">
        <v>3008</v>
      </c>
      <c r="I1802" s="9" t="s">
        <v>16</v>
      </c>
      <c r="J1802" s="6">
        <v>42581.616323645831</v>
      </c>
      <c r="K1802" s="6">
        <v>42581.616323645831</v>
      </c>
      <c r="L1802" s="77" t="s">
        <v>5846</v>
      </c>
      <c r="M1802" s="41"/>
      <c r="N1802" s="42"/>
      <c r="O1802" s="1"/>
      <c r="P1802" s="1"/>
      <c r="Q1802" s="1"/>
      <c r="R1802" s="1"/>
      <c r="S1802" s="1"/>
      <c r="T1802" s="102"/>
      <c r="U1802" s="103"/>
      <c r="V1802" s="103"/>
      <c r="W1802" s="103"/>
      <c r="X1802" s="103"/>
      <c r="Y1802" s="6">
        <v>42581.548446527777</v>
      </c>
      <c r="Z1802" s="9" t="s">
        <v>5913</v>
      </c>
      <c r="AA1802" s="6"/>
    </row>
    <row r="1803" spans="1:27" s="9" customFormat="1" x14ac:dyDescent="0.3">
      <c r="A1803" s="8">
        <v>1802</v>
      </c>
      <c r="B1803" s="9">
        <v>201601116</v>
      </c>
      <c r="C1803" s="9" t="s">
        <v>5914</v>
      </c>
      <c r="D1803" s="9" t="s">
        <v>3154</v>
      </c>
      <c r="E1803" s="9" t="s">
        <v>51</v>
      </c>
      <c r="F1803" s="9" t="s">
        <v>51</v>
      </c>
      <c r="G1803" s="6">
        <v>42350</v>
      </c>
      <c r="H1803" s="9" t="s">
        <v>3010</v>
      </c>
      <c r="I1803" s="9" t="s">
        <v>10</v>
      </c>
      <c r="J1803" s="6">
        <v>42536.611518287034</v>
      </c>
      <c r="K1803" s="6">
        <v>42536.611518287034</v>
      </c>
      <c r="L1803" s="77" t="s">
        <v>5846</v>
      </c>
      <c r="M1803" s="41"/>
      <c r="N1803" s="42"/>
      <c r="O1803" s="1"/>
      <c r="P1803" s="1"/>
      <c r="Q1803" s="1"/>
      <c r="R1803" s="1"/>
      <c r="S1803" s="1"/>
      <c r="T1803" s="102"/>
      <c r="U1803" s="103"/>
      <c r="V1803" s="103"/>
      <c r="W1803" s="103"/>
      <c r="X1803" s="103"/>
      <c r="Y1803" s="6">
        <v>42536.58840552083</v>
      </c>
      <c r="Z1803" s="9" t="s">
        <v>5915</v>
      </c>
      <c r="AA1803" s="6"/>
    </row>
    <row r="1804" spans="1:27" s="9" customFormat="1" x14ac:dyDescent="0.3">
      <c r="A1804" s="8">
        <v>1803</v>
      </c>
      <c r="B1804" s="9">
        <v>201601117</v>
      </c>
      <c r="C1804" s="9" t="s">
        <v>5916</v>
      </c>
      <c r="D1804" s="9" t="s">
        <v>5917</v>
      </c>
      <c r="E1804" s="9">
        <v>538</v>
      </c>
      <c r="F1804" s="9" t="s">
        <v>105</v>
      </c>
      <c r="G1804" s="6">
        <v>42369</v>
      </c>
      <c r="H1804" s="9" t="s">
        <v>3016</v>
      </c>
      <c r="I1804" s="9" t="s">
        <v>53</v>
      </c>
      <c r="J1804" s="6">
        <v>42512.518003275465</v>
      </c>
      <c r="K1804" s="6">
        <v>42512.518003275465</v>
      </c>
      <c r="L1804" s="78">
        <v>2043</v>
      </c>
      <c r="M1804" s="41"/>
      <c r="N1804" s="42" t="s">
        <v>5918</v>
      </c>
      <c r="O1804" s="1">
        <v>2</v>
      </c>
      <c r="P1804" s="1"/>
      <c r="Q1804" s="1"/>
      <c r="R1804" s="1"/>
      <c r="S1804" s="1"/>
      <c r="T1804" s="102">
        <v>2</v>
      </c>
      <c r="U1804" s="103"/>
      <c r="V1804" s="103"/>
      <c r="W1804" s="103"/>
      <c r="X1804" s="103"/>
      <c r="Y1804" s="6">
        <v>42512.482581365737</v>
      </c>
      <c r="Z1804" s="9" t="s">
        <v>5919</v>
      </c>
      <c r="AA1804" s="6"/>
    </row>
    <row r="1805" spans="1:27" s="9" customFormat="1" x14ac:dyDescent="0.3">
      <c r="A1805" s="8">
        <v>1804</v>
      </c>
      <c r="B1805" s="9">
        <v>201601118</v>
      </c>
      <c r="C1805" s="9" t="s">
        <v>5920</v>
      </c>
      <c r="D1805" s="9" t="s">
        <v>5921</v>
      </c>
      <c r="E1805" s="9">
        <v>499</v>
      </c>
      <c r="F1805" s="9" t="s">
        <v>40</v>
      </c>
      <c r="G1805" s="6">
        <v>42401</v>
      </c>
      <c r="H1805" s="9" t="s">
        <v>3008</v>
      </c>
      <c r="I1805" s="9" t="s">
        <v>16</v>
      </c>
      <c r="J1805" s="6">
        <v>42630.55529783565</v>
      </c>
      <c r="K1805" s="6">
        <v>42630.55529783565</v>
      </c>
      <c r="L1805" s="77" t="s">
        <v>5846</v>
      </c>
      <c r="M1805" s="41"/>
      <c r="N1805" s="42"/>
      <c r="O1805" s="1"/>
      <c r="P1805" s="1"/>
      <c r="Q1805" s="1"/>
      <c r="R1805" s="1"/>
      <c r="S1805" s="1"/>
      <c r="T1805" s="102"/>
      <c r="U1805" s="103"/>
      <c r="V1805" s="103"/>
      <c r="W1805" s="103"/>
      <c r="X1805" s="103"/>
      <c r="Y1805" s="6">
        <v>42630.835329710651</v>
      </c>
      <c r="Z1805" s="9" t="s">
        <v>5922</v>
      </c>
      <c r="AA1805" s="6"/>
    </row>
    <row r="1806" spans="1:27" s="9" customFormat="1" x14ac:dyDescent="0.3">
      <c r="A1806" s="8">
        <v>1805</v>
      </c>
      <c r="B1806" s="9">
        <v>201601119</v>
      </c>
      <c r="C1806" s="9" t="s">
        <v>5923</v>
      </c>
      <c r="D1806" s="9" t="s">
        <v>644</v>
      </c>
      <c r="E1806" s="9">
        <v>125</v>
      </c>
      <c r="F1806" s="9" t="s">
        <v>618</v>
      </c>
      <c r="G1806" s="6">
        <v>38859</v>
      </c>
      <c r="H1806" s="9" t="s">
        <v>3010</v>
      </c>
      <c r="I1806" s="9" t="s">
        <v>10</v>
      </c>
      <c r="J1806" s="6">
        <v>42512.612513159722</v>
      </c>
      <c r="K1806" s="6">
        <v>42512.612513159722</v>
      </c>
      <c r="L1806" s="78">
        <v>2092</v>
      </c>
      <c r="M1806" s="41" t="s">
        <v>5906</v>
      </c>
      <c r="N1806" s="42" t="s">
        <v>497</v>
      </c>
      <c r="O1806" s="1">
        <v>8</v>
      </c>
      <c r="P1806" s="1"/>
      <c r="Q1806" s="1"/>
      <c r="R1806" s="1"/>
      <c r="S1806" s="1"/>
      <c r="T1806" s="102">
        <v>8</v>
      </c>
      <c r="U1806" s="103"/>
      <c r="V1806" s="103"/>
      <c r="W1806" s="103"/>
      <c r="X1806" s="103"/>
      <c r="Y1806" s="6">
        <v>42512.602059178244</v>
      </c>
      <c r="Z1806" s="9" t="s">
        <v>5924</v>
      </c>
      <c r="AA1806" s="6"/>
    </row>
    <row r="1807" spans="1:27" s="9" customFormat="1" x14ac:dyDescent="0.3">
      <c r="A1807" s="8">
        <v>1806</v>
      </c>
      <c r="B1807" s="9">
        <v>201601122</v>
      </c>
      <c r="C1807" s="9" t="s">
        <v>5243</v>
      </c>
      <c r="D1807" s="9" t="s">
        <v>2901</v>
      </c>
      <c r="E1807" s="9">
        <v>598</v>
      </c>
      <c r="F1807" s="9" t="s">
        <v>8</v>
      </c>
      <c r="G1807" s="6">
        <v>42449</v>
      </c>
      <c r="H1807" s="9" t="s">
        <v>3010</v>
      </c>
      <c r="I1807" s="9" t="s">
        <v>10</v>
      </c>
      <c r="J1807" s="6">
        <v>42700.448984722221</v>
      </c>
      <c r="K1807" s="6">
        <v>42700.448984722221</v>
      </c>
      <c r="L1807" s="77" t="s">
        <v>5846</v>
      </c>
      <c r="M1807" s="41"/>
      <c r="N1807" s="42"/>
      <c r="O1807" s="1"/>
      <c r="P1807" s="1"/>
      <c r="Q1807" s="1"/>
      <c r="R1807" s="1"/>
      <c r="S1807" s="1"/>
      <c r="T1807" s="102"/>
      <c r="U1807" s="103"/>
      <c r="V1807" s="103"/>
      <c r="W1807" s="103"/>
      <c r="X1807" s="103"/>
      <c r="Y1807" s="6">
        <v>42700.448984722221</v>
      </c>
      <c r="Z1807" s="9" t="s">
        <v>5925</v>
      </c>
      <c r="AA1807" s="6"/>
    </row>
    <row r="1808" spans="1:27" s="9" customFormat="1" x14ac:dyDescent="0.3">
      <c r="A1808" s="8">
        <v>1807</v>
      </c>
      <c r="B1808" s="9">
        <v>201601125</v>
      </c>
      <c r="C1808" s="9" t="s">
        <v>5926</v>
      </c>
      <c r="D1808" s="9" t="s">
        <v>4734</v>
      </c>
      <c r="E1808" s="9">
        <v>501</v>
      </c>
      <c r="F1808" s="9" t="s">
        <v>721</v>
      </c>
      <c r="G1808" s="6">
        <v>42269</v>
      </c>
      <c r="H1808" s="9" t="s">
        <v>3008</v>
      </c>
      <c r="I1808" s="9" t="s">
        <v>16</v>
      </c>
      <c r="J1808" s="6">
        <v>42556.514535567127</v>
      </c>
      <c r="K1808" s="6">
        <v>42556.514535567127</v>
      </c>
      <c r="L1808" s="78">
        <v>2095</v>
      </c>
      <c r="M1808" s="41" t="s">
        <v>5927</v>
      </c>
      <c r="N1808" s="42" t="s">
        <v>5754</v>
      </c>
      <c r="O1808" s="1">
        <v>8</v>
      </c>
      <c r="P1808" s="1"/>
      <c r="Q1808" s="1"/>
      <c r="R1808" s="1"/>
      <c r="S1808" s="1"/>
      <c r="T1808" s="102">
        <v>8</v>
      </c>
      <c r="U1808" s="103"/>
      <c r="V1808" s="103"/>
      <c r="W1808" s="103"/>
      <c r="X1808" s="103"/>
      <c r="Y1808" s="6">
        <v>42556.493189930552</v>
      </c>
      <c r="Z1808" s="9" t="s">
        <v>5928</v>
      </c>
      <c r="AA1808" s="6"/>
    </row>
    <row r="1809" spans="1:27" s="9" customFormat="1" x14ac:dyDescent="0.3">
      <c r="A1809" s="8">
        <v>1808</v>
      </c>
      <c r="B1809" s="9">
        <v>201601130</v>
      </c>
      <c r="C1809" s="9" t="s">
        <v>5929</v>
      </c>
      <c r="D1809" s="9" t="s">
        <v>1325</v>
      </c>
      <c r="E1809" s="9">
        <v>499</v>
      </c>
      <c r="F1809" s="9" t="s">
        <v>40</v>
      </c>
      <c r="G1809" s="6">
        <v>42392</v>
      </c>
      <c r="H1809" s="9" t="s">
        <v>3008</v>
      </c>
      <c r="I1809" s="9" t="s">
        <v>16</v>
      </c>
      <c r="J1809" s="6">
        <v>42664.440098645835</v>
      </c>
      <c r="K1809" s="6">
        <v>42664.440098645835</v>
      </c>
      <c r="L1809" s="78">
        <v>2180</v>
      </c>
      <c r="M1809" s="41" t="s">
        <v>5846</v>
      </c>
      <c r="N1809" s="42"/>
      <c r="O1809" s="1"/>
      <c r="P1809" s="1"/>
      <c r="Q1809" s="1"/>
      <c r="R1809" s="1"/>
      <c r="S1809" s="1"/>
      <c r="T1809" s="102"/>
      <c r="U1809" s="103"/>
      <c r="V1809" s="103"/>
      <c r="W1809" s="103"/>
      <c r="X1809" s="103"/>
      <c r="Y1809" s="6">
        <v>42664.440098645835</v>
      </c>
      <c r="Z1809" s="9" t="s">
        <v>5930</v>
      </c>
      <c r="AA1809" s="6"/>
    </row>
    <row r="1810" spans="1:27" s="9" customFormat="1" x14ac:dyDescent="0.3">
      <c r="A1810" s="8">
        <v>1809</v>
      </c>
      <c r="B1810" s="9">
        <v>201601131</v>
      </c>
      <c r="C1810" s="9" t="s">
        <v>5931</v>
      </c>
      <c r="D1810" s="9" t="s">
        <v>5932</v>
      </c>
      <c r="E1810" s="9">
        <v>501</v>
      </c>
      <c r="F1810" s="9" t="s">
        <v>721</v>
      </c>
      <c r="G1810" s="6">
        <v>40321</v>
      </c>
      <c r="H1810" s="9" t="s">
        <v>3010</v>
      </c>
      <c r="I1810" s="9" t="s">
        <v>10</v>
      </c>
      <c r="J1810" s="6">
        <v>42514.753990127312</v>
      </c>
      <c r="K1810" s="6">
        <v>42514.753990127312</v>
      </c>
      <c r="L1810" s="77" t="s">
        <v>5846</v>
      </c>
      <c r="M1810" s="41"/>
      <c r="N1810" s="42"/>
      <c r="O1810" s="1"/>
      <c r="P1810" s="1"/>
      <c r="Q1810" s="1"/>
      <c r="R1810" s="1"/>
      <c r="S1810" s="1"/>
      <c r="T1810" s="102"/>
      <c r="U1810" s="103"/>
      <c r="V1810" s="103"/>
      <c r="W1810" s="103"/>
      <c r="X1810" s="103"/>
      <c r="Y1810" s="6">
        <v>42514.85730729167</v>
      </c>
      <c r="Z1810" s="9" t="e">
        <f>- 금일 호텔 입실  - 목요일 수술예정.  - 퇴원은 토요일</f>
        <v>#NAME?</v>
      </c>
      <c r="AA1810" s="6"/>
    </row>
    <row r="1811" spans="1:27" s="9" customFormat="1" x14ac:dyDescent="0.3">
      <c r="A1811" s="8">
        <v>1810</v>
      </c>
      <c r="B1811" s="9">
        <v>201601132</v>
      </c>
      <c r="C1811" s="9" t="s">
        <v>3424</v>
      </c>
      <c r="D1811" s="9" t="s">
        <v>2010</v>
      </c>
      <c r="E1811" s="9">
        <v>119</v>
      </c>
      <c r="F1811" s="9" t="s">
        <v>2</v>
      </c>
      <c r="G1811" s="6">
        <v>42406</v>
      </c>
      <c r="H1811" s="9" t="s">
        <v>3008</v>
      </c>
      <c r="I1811" s="9" t="s">
        <v>16</v>
      </c>
      <c r="J1811" s="6">
        <v>42586.417434409719</v>
      </c>
      <c r="K1811" s="6">
        <v>42586.417434409719</v>
      </c>
      <c r="L1811" s="77" t="s">
        <v>5846</v>
      </c>
      <c r="M1811" s="41"/>
      <c r="N1811" s="42"/>
      <c r="O1811" s="1"/>
      <c r="P1811" s="1"/>
      <c r="Q1811" s="1"/>
      <c r="R1811" s="1"/>
      <c r="S1811" s="1"/>
      <c r="T1811" s="102"/>
      <c r="U1811" s="103"/>
      <c r="V1811" s="103"/>
      <c r="W1811" s="103"/>
      <c r="X1811" s="103"/>
      <c r="Y1811" s="6">
        <v>42586.411090162037</v>
      </c>
      <c r="Z1811" s="9" t="s">
        <v>5933</v>
      </c>
      <c r="AA1811" s="6"/>
    </row>
    <row r="1812" spans="1:27" s="9" customFormat="1" x14ac:dyDescent="0.3">
      <c r="A1812" s="8">
        <v>1811</v>
      </c>
      <c r="B1812" s="9">
        <v>201601134</v>
      </c>
      <c r="C1812" s="9" t="s">
        <v>5934</v>
      </c>
      <c r="D1812" s="9" t="s">
        <v>2065</v>
      </c>
      <c r="E1812" s="9">
        <v>499</v>
      </c>
      <c r="F1812" s="9" t="s">
        <v>40</v>
      </c>
      <c r="G1812" s="6">
        <v>39225</v>
      </c>
      <c r="H1812" s="9" t="s">
        <v>3008</v>
      </c>
      <c r="I1812" s="9" t="s">
        <v>16</v>
      </c>
      <c r="J1812" s="6">
        <v>42578.658177511577</v>
      </c>
      <c r="K1812" s="6">
        <v>42578.658177511577</v>
      </c>
      <c r="L1812" s="40">
        <v>2186</v>
      </c>
      <c r="M1812" s="41" t="s">
        <v>5935</v>
      </c>
      <c r="N1812" s="42" t="s">
        <v>5936</v>
      </c>
      <c r="O1812" s="1">
        <v>23</v>
      </c>
      <c r="P1812" s="1"/>
      <c r="Q1812" s="1"/>
      <c r="R1812" s="1"/>
      <c r="S1812" s="1"/>
      <c r="T1812" s="102">
        <v>23</v>
      </c>
      <c r="U1812" s="103"/>
      <c r="V1812" s="103"/>
      <c r="W1812" s="103"/>
      <c r="X1812" s="103"/>
      <c r="Y1812" s="6">
        <v>42578.634705590281</v>
      </c>
      <c r="Z1812" s="9" t="s">
        <v>5937</v>
      </c>
      <c r="AA1812" s="6"/>
    </row>
    <row r="1813" spans="1:27" s="9" customFormat="1" x14ac:dyDescent="0.3">
      <c r="A1813" s="8">
        <v>1812</v>
      </c>
      <c r="B1813" s="9">
        <v>201601135</v>
      </c>
      <c r="C1813" s="9" t="s">
        <v>5938</v>
      </c>
      <c r="D1813" s="9" t="s">
        <v>5939</v>
      </c>
      <c r="E1813" s="9">
        <v>499</v>
      </c>
      <c r="F1813" s="9" t="s">
        <v>40</v>
      </c>
      <c r="G1813" s="6">
        <v>39956</v>
      </c>
      <c r="H1813" s="9" t="s">
        <v>3008</v>
      </c>
      <c r="I1813" s="9" t="s">
        <v>16</v>
      </c>
      <c r="J1813" s="6">
        <v>42513.788453090281</v>
      </c>
      <c r="K1813" s="6">
        <v>42513.788453090281</v>
      </c>
      <c r="L1813" s="78">
        <v>2158</v>
      </c>
      <c r="M1813" s="41"/>
      <c r="N1813" s="42"/>
      <c r="O1813" s="1"/>
      <c r="P1813" s="1"/>
      <c r="Q1813" s="1"/>
      <c r="R1813" s="1"/>
      <c r="S1813" s="1"/>
      <c r="T1813" s="102"/>
      <c r="U1813" s="103"/>
      <c r="V1813" s="103"/>
      <c r="W1813" s="103"/>
      <c r="X1813" s="103"/>
      <c r="Y1813" s="6">
        <v>42513.720894791666</v>
      </c>
      <c r="Z1813" s="9" t="s">
        <v>5940</v>
      </c>
      <c r="AA1813" s="6"/>
    </row>
    <row r="1814" spans="1:27" s="9" customFormat="1" x14ac:dyDescent="0.3">
      <c r="A1814" s="8">
        <v>1813</v>
      </c>
      <c r="B1814" s="9">
        <v>201601143</v>
      </c>
      <c r="C1814" s="9" t="s">
        <v>1183</v>
      </c>
      <c r="D1814" s="9" t="s">
        <v>1061</v>
      </c>
      <c r="E1814" s="9">
        <v>598</v>
      </c>
      <c r="F1814" s="9" t="s">
        <v>8</v>
      </c>
      <c r="G1814" s="6" t="s">
        <v>51</v>
      </c>
      <c r="H1814" s="9" t="s">
        <v>51</v>
      </c>
      <c r="I1814" s="9" t="s">
        <v>51</v>
      </c>
      <c r="J1814" s="6">
        <v>42514.670407638892</v>
      </c>
      <c r="K1814" s="6">
        <v>42514.670407638892</v>
      </c>
      <c r="L1814" s="78">
        <v>2285</v>
      </c>
      <c r="M1814" s="41"/>
      <c r="N1814" s="42" t="s">
        <v>5941</v>
      </c>
      <c r="O1814" s="1">
        <v>28</v>
      </c>
      <c r="P1814" s="1">
        <v>21</v>
      </c>
      <c r="Q1814" s="1"/>
      <c r="R1814" s="1"/>
      <c r="S1814" s="1"/>
      <c r="T1814" s="102">
        <v>28</v>
      </c>
      <c r="U1814" s="103">
        <v>21</v>
      </c>
      <c r="V1814" s="103"/>
      <c r="W1814" s="103"/>
      <c r="X1814" s="103"/>
      <c r="Y1814" s="6">
        <v>42514.575860532408</v>
      </c>
      <c r="Z1814" s="9" t="s">
        <v>5942</v>
      </c>
      <c r="AA1814" s="6"/>
    </row>
    <row r="1815" spans="1:27" s="9" customFormat="1" x14ac:dyDescent="0.3">
      <c r="A1815" s="8">
        <v>1814</v>
      </c>
      <c r="B1815" s="9">
        <v>201601144</v>
      </c>
      <c r="C1815" s="9" t="s">
        <v>3623</v>
      </c>
      <c r="D1815" s="9" t="s">
        <v>5943</v>
      </c>
      <c r="E1815" s="9">
        <v>598</v>
      </c>
      <c r="F1815" s="9" t="s">
        <v>8</v>
      </c>
      <c r="G1815" s="6">
        <v>42464</v>
      </c>
      <c r="H1815" s="9" t="s">
        <v>3008</v>
      </c>
      <c r="I1815" s="9" t="s">
        <v>16</v>
      </c>
      <c r="J1815" s="6">
        <v>42685.512348263888</v>
      </c>
      <c r="K1815" s="6">
        <v>42685.512348263888</v>
      </c>
      <c r="L1815" s="78">
        <v>2198</v>
      </c>
      <c r="M1815" s="41"/>
      <c r="N1815" s="42" t="s">
        <v>5944</v>
      </c>
      <c r="O1815" s="1">
        <v>23</v>
      </c>
      <c r="P1815" s="1"/>
      <c r="Q1815" s="1"/>
      <c r="R1815" s="1"/>
      <c r="S1815" s="1"/>
      <c r="T1815" s="102">
        <v>23</v>
      </c>
      <c r="U1815" s="103"/>
      <c r="V1815" s="103"/>
      <c r="W1815" s="103"/>
      <c r="X1815" s="103"/>
      <c r="Y1815" s="6">
        <v>42685.864451886577</v>
      </c>
      <c r="Z1815" s="9" t="s">
        <v>5945</v>
      </c>
      <c r="AA1815" s="6"/>
    </row>
    <row r="1816" spans="1:27" s="9" customFormat="1" x14ac:dyDescent="0.3">
      <c r="A1816" s="8">
        <v>1815</v>
      </c>
      <c r="B1816" s="9">
        <v>201601148</v>
      </c>
      <c r="C1816" s="9" t="s">
        <v>5946</v>
      </c>
      <c r="D1816" s="9" t="s">
        <v>1513</v>
      </c>
      <c r="E1816" s="9">
        <v>127</v>
      </c>
      <c r="F1816" s="9" t="s">
        <v>47</v>
      </c>
      <c r="G1816" s="6">
        <v>37765</v>
      </c>
      <c r="H1816" s="9" t="s">
        <v>3010</v>
      </c>
      <c r="I1816" s="9" t="s">
        <v>10</v>
      </c>
      <c r="J1816" s="6">
        <v>42514.92262931713</v>
      </c>
      <c r="K1816" s="6">
        <v>42514.92262931713</v>
      </c>
      <c r="L1816" s="78">
        <v>2003</v>
      </c>
      <c r="M1816" s="41" t="s">
        <v>5947</v>
      </c>
      <c r="N1816" s="42" t="s">
        <v>739</v>
      </c>
      <c r="O1816" s="1">
        <v>5</v>
      </c>
      <c r="P1816" s="1"/>
      <c r="Q1816" s="1"/>
      <c r="R1816" s="1"/>
      <c r="S1816" s="1"/>
      <c r="T1816" s="102">
        <v>5</v>
      </c>
      <c r="U1816" s="103"/>
      <c r="V1816" s="103"/>
      <c r="W1816" s="103"/>
      <c r="X1816" s="103"/>
      <c r="Y1816" s="6">
        <v>42514.927278124997</v>
      </c>
      <c r="Z1816" s="9" t="s">
        <v>5948</v>
      </c>
      <c r="AA1816" s="6"/>
    </row>
    <row r="1817" spans="1:27" s="9" customFormat="1" x14ac:dyDescent="0.3">
      <c r="A1817" s="8">
        <v>1816</v>
      </c>
      <c r="B1817" s="9">
        <v>201601149</v>
      </c>
      <c r="C1817" s="9" t="s">
        <v>5949</v>
      </c>
      <c r="D1817" s="9" t="s">
        <v>4352</v>
      </c>
      <c r="E1817" s="9">
        <v>100</v>
      </c>
      <c r="F1817" s="9" t="s">
        <v>503</v>
      </c>
      <c r="G1817" s="6">
        <v>41379</v>
      </c>
      <c r="H1817" s="9" t="s">
        <v>3008</v>
      </c>
      <c r="I1817" s="9" t="s">
        <v>16</v>
      </c>
      <c r="J1817" s="6">
        <v>42515.478155671299</v>
      </c>
      <c r="K1817" s="6">
        <v>42515.478155671299</v>
      </c>
      <c r="L1817" s="78">
        <v>2228</v>
      </c>
      <c r="M1817" s="41"/>
      <c r="N1817" s="42" t="s">
        <v>5950</v>
      </c>
      <c r="O1817" s="1">
        <v>22115</v>
      </c>
      <c r="P1817" s="1"/>
      <c r="Q1817" s="1"/>
      <c r="R1817" s="1"/>
      <c r="S1817" s="1"/>
      <c r="T1817" s="111">
        <v>221</v>
      </c>
      <c r="U1817" s="103"/>
      <c r="V1817" s="103"/>
      <c r="W1817" s="103"/>
      <c r="X1817" s="103"/>
      <c r="Y1817" s="6">
        <v>42515.446317627313</v>
      </c>
      <c r="Z1817" s="9" t="s">
        <v>5951</v>
      </c>
      <c r="AA1817" s="6"/>
    </row>
    <row r="1818" spans="1:27" s="9" customFormat="1" x14ac:dyDescent="0.3">
      <c r="A1818" s="8">
        <v>1817</v>
      </c>
      <c r="B1818" s="9">
        <v>201601150</v>
      </c>
      <c r="C1818" s="9" t="s">
        <v>5952</v>
      </c>
      <c r="D1818" s="9" t="s">
        <v>5953</v>
      </c>
      <c r="E1818" s="9">
        <v>14</v>
      </c>
      <c r="F1818" s="9" t="s">
        <v>271</v>
      </c>
      <c r="G1818" s="6">
        <v>41030</v>
      </c>
      <c r="H1818" s="9" t="s">
        <v>3008</v>
      </c>
      <c r="I1818" s="9" t="s">
        <v>16</v>
      </c>
      <c r="J1818" s="6">
        <v>42515.516392743055</v>
      </c>
      <c r="K1818" s="6">
        <v>42515.516392743055</v>
      </c>
      <c r="L1818" s="78">
        <v>2273</v>
      </c>
      <c r="M1818" s="41"/>
      <c r="N1818" s="42" t="s">
        <v>5954</v>
      </c>
      <c r="O1818" s="1">
        <v>3215</v>
      </c>
      <c r="P1818" s="1"/>
      <c r="Q1818" s="1"/>
      <c r="R1818" s="1"/>
      <c r="S1818" s="1"/>
      <c r="T1818" s="111">
        <v>0</v>
      </c>
      <c r="U1818" s="103"/>
      <c r="V1818" s="103"/>
      <c r="W1818" s="103"/>
      <c r="X1818" s="103"/>
      <c r="Y1818" s="6">
        <v>42515.496964814818</v>
      </c>
      <c r="Z1818" s="9" t="s">
        <v>5955</v>
      </c>
      <c r="AA1818" s="6"/>
    </row>
    <row r="1819" spans="1:27" s="9" customFormat="1" x14ac:dyDescent="0.3">
      <c r="A1819" s="8">
        <v>1818</v>
      </c>
      <c r="B1819" s="9">
        <v>201601151</v>
      </c>
      <c r="C1819" s="9" t="s">
        <v>4347</v>
      </c>
      <c r="D1819" s="9" t="s">
        <v>3263</v>
      </c>
      <c r="E1819" s="9">
        <v>131</v>
      </c>
      <c r="F1819" s="9" t="s">
        <v>24</v>
      </c>
      <c r="G1819" s="6">
        <v>37036</v>
      </c>
      <c r="H1819" s="9" t="s">
        <v>3010</v>
      </c>
      <c r="I1819" s="9" t="s">
        <v>10</v>
      </c>
      <c r="J1819" s="6">
        <v>42515.517401504629</v>
      </c>
      <c r="K1819" s="6">
        <v>42515.517401504629</v>
      </c>
      <c r="L1819" s="78">
        <v>2101</v>
      </c>
      <c r="M1819" s="41" t="s">
        <v>5956</v>
      </c>
      <c r="N1819" s="42" t="s">
        <v>5957</v>
      </c>
      <c r="O1819" s="1">
        <v>2406</v>
      </c>
      <c r="P1819" s="1"/>
      <c r="Q1819" s="1"/>
      <c r="R1819" s="1"/>
      <c r="S1819" s="1"/>
      <c r="T1819" s="111">
        <v>24</v>
      </c>
      <c r="U1819" s="103"/>
      <c r="V1819" s="103"/>
      <c r="W1819" s="103"/>
      <c r="X1819" s="103"/>
      <c r="Y1819" s="6">
        <v>42515.498409293985</v>
      </c>
      <c r="Z1819" s="9" t="s">
        <v>5958</v>
      </c>
      <c r="AA1819" s="6"/>
    </row>
    <row r="1820" spans="1:27" s="9" customFormat="1" x14ac:dyDescent="0.3">
      <c r="A1820" s="8">
        <v>1819</v>
      </c>
      <c r="B1820" s="9">
        <v>201601152</v>
      </c>
      <c r="C1820" s="9" t="s">
        <v>5959</v>
      </c>
      <c r="D1820" s="9" t="s">
        <v>1302</v>
      </c>
      <c r="E1820" s="9">
        <v>499</v>
      </c>
      <c r="F1820" s="9" t="s">
        <v>40</v>
      </c>
      <c r="G1820" s="6">
        <v>38497</v>
      </c>
      <c r="H1820" s="9" t="s">
        <v>3008</v>
      </c>
      <c r="I1820" s="9" t="s">
        <v>16</v>
      </c>
      <c r="J1820" s="6">
        <v>42516.790908877316</v>
      </c>
      <c r="K1820" s="6">
        <v>42516.790908877316</v>
      </c>
      <c r="L1820" s="78">
        <v>2001</v>
      </c>
      <c r="M1820" s="41" t="s">
        <v>3011</v>
      </c>
      <c r="N1820" s="42" t="s">
        <v>739</v>
      </c>
      <c r="O1820" s="1">
        <v>5</v>
      </c>
      <c r="P1820" s="1"/>
      <c r="Q1820" s="1"/>
      <c r="R1820" s="1"/>
      <c r="S1820" s="1"/>
      <c r="T1820" s="102">
        <v>5</v>
      </c>
      <c r="U1820" s="103"/>
      <c r="V1820" s="103"/>
      <c r="W1820" s="103"/>
      <c r="X1820" s="103"/>
      <c r="Y1820" s="6">
        <v>42516.737828356483</v>
      </c>
      <c r="Z1820" s="9" t="s">
        <v>5960</v>
      </c>
      <c r="AA1820" s="6"/>
    </row>
    <row r="1821" spans="1:27" s="9" customFormat="1" x14ac:dyDescent="0.3">
      <c r="A1821" s="8">
        <v>1820</v>
      </c>
      <c r="B1821" s="9">
        <v>201601154</v>
      </c>
      <c r="C1821" s="9" t="s">
        <v>5188</v>
      </c>
      <c r="D1821" s="9" t="s">
        <v>5961</v>
      </c>
      <c r="E1821" s="9">
        <v>598</v>
      </c>
      <c r="F1821" s="9" t="s">
        <v>5962</v>
      </c>
      <c r="G1821" s="6">
        <v>42454</v>
      </c>
      <c r="H1821" s="9" t="s">
        <v>3005</v>
      </c>
      <c r="I1821" s="9" t="s">
        <v>4</v>
      </c>
      <c r="J1821" s="6">
        <v>42515.645664930555</v>
      </c>
      <c r="K1821" s="6">
        <v>42515.645664930555</v>
      </c>
      <c r="L1821" s="78">
        <v>2259</v>
      </c>
      <c r="M1821" s="41"/>
      <c r="N1821" s="42" t="s">
        <v>5963</v>
      </c>
      <c r="O1821" s="1">
        <v>2503</v>
      </c>
      <c r="P1821" s="1">
        <v>1</v>
      </c>
      <c r="Q1821" s="1"/>
      <c r="R1821" s="1"/>
      <c r="S1821" s="1"/>
      <c r="T1821" s="111">
        <v>25</v>
      </c>
      <c r="U1821" s="103">
        <v>1</v>
      </c>
      <c r="V1821" s="103"/>
      <c r="W1821" s="103"/>
      <c r="X1821" s="103"/>
      <c r="Y1821" s="6">
        <v>42515.628463275461</v>
      </c>
      <c r="Z1821" s="9" t="s">
        <v>5964</v>
      </c>
      <c r="AA1821" s="6"/>
    </row>
    <row r="1822" spans="1:27" s="9" customFormat="1" x14ac:dyDescent="0.3">
      <c r="A1822" s="8">
        <v>1821</v>
      </c>
      <c r="B1822" s="9">
        <v>201601156</v>
      </c>
      <c r="C1822" s="9" t="s">
        <v>5965</v>
      </c>
      <c r="D1822" s="9" t="s">
        <v>5966</v>
      </c>
      <c r="E1822" s="9">
        <v>100</v>
      </c>
      <c r="F1822" s="9" t="s">
        <v>503</v>
      </c>
      <c r="G1822" s="6">
        <v>42397</v>
      </c>
      <c r="H1822" s="9" t="s">
        <v>3016</v>
      </c>
      <c r="I1822" s="9" t="s">
        <v>53</v>
      </c>
      <c r="J1822" s="6">
        <v>42617.636178738423</v>
      </c>
      <c r="K1822" s="6">
        <v>42617.636178738423</v>
      </c>
      <c r="L1822" s="78">
        <v>2263</v>
      </c>
      <c r="M1822" s="41"/>
      <c r="N1822" s="42" t="s">
        <v>5967</v>
      </c>
      <c r="O1822" s="1">
        <v>5</v>
      </c>
      <c r="P1822" s="1">
        <v>35</v>
      </c>
      <c r="Q1822" s="1"/>
      <c r="R1822" s="1"/>
      <c r="S1822" s="1"/>
      <c r="T1822" s="102">
        <v>5</v>
      </c>
      <c r="U1822" s="103">
        <v>35</v>
      </c>
      <c r="V1822" s="103"/>
      <c r="W1822" s="103"/>
      <c r="X1822" s="103"/>
      <c r="Y1822" s="6">
        <v>42617.636178738423</v>
      </c>
      <c r="Z1822" s="9" t="s">
        <v>5968</v>
      </c>
      <c r="AA1822" s="6"/>
    </row>
    <row r="1823" spans="1:27" s="9" customFormat="1" x14ac:dyDescent="0.3">
      <c r="A1823" s="8">
        <v>1822</v>
      </c>
      <c r="B1823" s="9">
        <v>201601159</v>
      </c>
      <c r="C1823" s="9" t="s">
        <v>5969</v>
      </c>
      <c r="D1823" s="9" t="s">
        <v>5970</v>
      </c>
      <c r="E1823" s="9">
        <v>131</v>
      </c>
      <c r="F1823" s="9" t="s">
        <v>24</v>
      </c>
      <c r="G1823" s="6">
        <v>37766</v>
      </c>
      <c r="H1823" s="9" t="s">
        <v>3010</v>
      </c>
      <c r="I1823" s="9" t="s">
        <v>10</v>
      </c>
      <c r="J1823" s="6">
        <v>42515.939544791669</v>
      </c>
      <c r="K1823" s="6">
        <v>42515.939544791669</v>
      </c>
      <c r="L1823" s="78">
        <v>2001</v>
      </c>
      <c r="M1823" s="41" t="s">
        <v>5947</v>
      </c>
      <c r="N1823" s="42" t="s">
        <v>5971</v>
      </c>
      <c r="O1823" s="1">
        <v>14</v>
      </c>
      <c r="P1823" s="1"/>
      <c r="Q1823" s="1"/>
      <c r="R1823" s="1"/>
      <c r="S1823" s="1"/>
      <c r="T1823" s="102">
        <v>14</v>
      </c>
      <c r="U1823" s="103"/>
      <c r="V1823" s="103"/>
      <c r="W1823" s="103"/>
      <c r="X1823" s="103"/>
      <c r="Y1823" s="6">
        <v>42515.940836192131</v>
      </c>
      <c r="Z1823" s="9" t="s">
        <v>5972</v>
      </c>
      <c r="AA1823" s="6"/>
    </row>
    <row r="1824" spans="1:27" s="9" customFormat="1" x14ac:dyDescent="0.3">
      <c r="A1824" s="8">
        <v>1823</v>
      </c>
      <c r="B1824" s="9">
        <v>201601160</v>
      </c>
      <c r="C1824" s="9" t="s">
        <v>5973</v>
      </c>
      <c r="D1824" s="9" t="s">
        <v>182</v>
      </c>
      <c r="E1824" s="9">
        <v>598</v>
      </c>
      <c r="F1824" s="9" t="s">
        <v>8</v>
      </c>
      <c r="G1824" s="6">
        <v>42495</v>
      </c>
      <c r="H1824" s="9" t="s">
        <v>3008</v>
      </c>
      <c r="I1824" s="9" t="s">
        <v>16</v>
      </c>
      <c r="J1824" s="6">
        <v>42672.527039120374</v>
      </c>
      <c r="K1824" s="6">
        <v>42672.527039120374</v>
      </c>
      <c r="L1824" s="77" t="s">
        <v>5846</v>
      </c>
      <c r="M1824" s="41"/>
      <c r="N1824" s="42"/>
      <c r="O1824" s="1"/>
      <c r="P1824" s="1"/>
      <c r="Q1824" s="1"/>
      <c r="R1824" s="1"/>
      <c r="S1824" s="1"/>
      <c r="T1824" s="102"/>
      <c r="U1824" s="103"/>
      <c r="V1824" s="103"/>
      <c r="W1824" s="103"/>
      <c r="X1824" s="103"/>
      <c r="Y1824" s="6">
        <v>42672.525876273146</v>
      </c>
      <c r="Z1824" s="9" t="s">
        <v>5974</v>
      </c>
      <c r="AA1824" s="6"/>
    </row>
    <row r="1825" spans="1:27" s="9" customFormat="1" x14ac:dyDescent="0.3">
      <c r="A1825" s="8">
        <v>1824</v>
      </c>
      <c r="B1825" s="9">
        <v>201601163</v>
      </c>
      <c r="C1825" s="9" t="s">
        <v>1377</v>
      </c>
      <c r="D1825" s="9" t="s">
        <v>5975</v>
      </c>
      <c r="E1825" s="9">
        <v>499</v>
      </c>
      <c r="F1825" s="9" t="s">
        <v>40</v>
      </c>
      <c r="G1825" s="6">
        <v>42470</v>
      </c>
      <c r="H1825" s="9" t="s">
        <v>3008</v>
      </c>
      <c r="I1825" s="9" t="s">
        <v>16</v>
      </c>
      <c r="J1825" s="6">
        <v>42644.418813854165</v>
      </c>
      <c r="K1825" s="6">
        <v>42644.418813854165</v>
      </c>
      <c r="L1825" s="78">
        <v>2185</v>
      </c>
      <c r="M1825" s="41"/>
      <c r="N1825" s="42" t="s">
        <v>5936</v>
      </c>
      <c r="O1825" s="1">
        <v>23</v>
      </c>
      <c r="P1825" s="1"/>
      <c r="Q1825" s="1"/>
      <c r="R1825" s="1"/>
      <c r="S1825" s="1"/>
      <c r="T1825" s="102">
        <v>23</v>
      </c>
      <c r="U1825" s="103"/>
      <c r="V1825" s="103"/>
      <c r="W1825" s="103"/>
      <c r="X1825" s="103"/>
      <c r="Y1825" s="6">
        <v>42644.418813854165</v>
      </c>
      <c r="Z1825" s="9" t="s">
        <v>5976</v>
      </c>
      <c r="AA1825" s="6"/>
    </row>
    <row r="1826" spans="1:27" s="9" customFormat="1" x14ac:dyDescent="0.3">
      <c r="A1826" s="8">
        <v>1825</v>
      </c>
      <c r="B1826" s="9">
        <v>201601173</v>
      </c>
      <c r="C1826" s="9" t="s">
        <v>5977</v>
      </c>
      <c r="D1826" s="9" t="s">
        <v>5978</v>
      </c>
      <c r="E1826" s="9">
        <v>598</v>
      </c>
      <c r="F1826" s="9" t="s">
        <v>5962</v>
      </c>
      <c r="G1826" s="6">
        <v>38864</v>
      </c>
      <c r="H1826" s="9" t="s">
        <v>3010</v>
      </c>
      <c r="I1826" s="9" t="s">
        <v>10</v>
      </c>
      <c r="J1826" s="6">
        <v>42517.792466006948</v>
      </c>
      <c r="K1826" s="6">
        <v>42517.792466006948</v>
      </c>
      <c r="L1826" s="78">
        <v>2075</v>
      </c>
      <c r="M1826" s="41"/>
      <c r="N1826" s="42" t="s">
        <v>5979</v>
      </c>
      <c r="O1826" s="1">
        <v>21</v>
      </c>
      <c r="P1826" s="1">
        <v>28</v>
      </c>
      <c r="Q1826" s="1"/>
      <c r="R1826" s="1"/>
      <c r="S1826" s="1"/>
      <c r="T1826" s="102">
        <v>21</v>
      </c>
      <c r="U1826" s="103">
        <v>28</v>
      </c>
      <c r="V1826" s="103"/>
      <c r="W1826" s="103"/>
      <c r="X1826" s="103"/>
      <c r="Y1826" s="6">
        <v>42517.792466006948</v>
      </c>
      <c r="Z1826" s="9" t="s">
        <v>5980</v>
      </c>
      <c r="AA1826" s="6"/>
    </row>
    <row r="1827" spans="1:27" s="9" customFormat="1" x14ac:dyDescent="0.3">
      <c r="A1827" s="8">
        <v>1826</v>
      </c>
      <c r="B1827" s="9">
        <v>201601176</v>
      </c>
      <c r="C1827" s="9" t="s">
        <v>5981</v>
      </c>
      <c r="D1827" s="9" t="s">
        <v>1444</v>
      </c>
      <c r="E1827" s="9">
        <v>119</v>
      </c>
      <c r="F1827" s="9" t="s">
        <v>2</v>
      </c>
      <c r="G1827" s="6">
        <v>39508</v>
      </c>
      <c r="H1827" s="9" t="s">
        <v>3010</v>
      </c>
      <c r="I1827" s="9" t="s">
        <v>10</v>
      </c>
      <c r="J1827" s="6">
        <v>42517.915421493053</v>
      </c>
      <c r="K1827" s="6">
        <v>42517.915421493053</v>
      </c>
      <c r="L1827" s="78">
        <v>2066</v>
      </c>
      <c r="M1827" s="41" t="s">
        <v>5846</v>
      </c>
      <c r="N1827" s="42"/>
      <c r="O1827" s="1"/>
      <c r="P1827" s="1"/>
      <c r="Q1827" s="1"/>
      <c r="R1827" s="1"/>
      <c r="S1827" s="1"/>
      <c r="T1827" s="102"/>
      <c r="U1827" s="103"/>
      <c r="V1827" s="103"/>
      <c r="W1827" s="103"/>
      <c r="X1827" s="103"/>
      <c r="Y1827" s="6">
        <v>42517.896760960648</v>
      </c>
      <c r="Z1827" s="9" t="s">
        <v>5982</v>
      </c>
      <c r="AA1827" s="6"/>
    </row>
    <row r="1828" spans="1:27" s="9" customFormat="1" x14ac:dyDescent="0.3">
      <c r="A1828" s="8">
        <v>1827</v>
      </c>
      <c r="B1828" s="9">
        <v>201601181</v>
      </c>
      <c r="C1828" s="9" t="s">
        <v>4694</v>
      </c>
      <c r="D1828" s="9" t="s">
        <v>5983</v>
      </c>
      <c r="E1828" s="9">
        <v>598</v>
      </c>
      <c r="F1828" s="9" t="s">
        <v>8</v>
      </c>
      <c r="G1828" s="6">
        <v>42430</v>
      </c>
      <c r="H1828" s="9" t="s">
        <v>3008</v>
      </c>
      <c r="I1828" s="9" t="s">
        <v>16</v>
      </c>
      <c r="J1828" s="6">
        <v>42668.499675543979</v>
      </c>
      <c r="K1828" s="6">
        <v>42668.499675543979</v>
      </c>
      <c r="L1828" s="77" t="s">
        <v>5846</v>
      </c>
      <c r="M1828" s="41"/>
      <c r="N1828" s="42"/>
      <c r="O1828" s="1"/>
      <c r="P1828" s="1"/>
      <c r="Q1828" s="1"/>
      <c r="R1828" s="1"/>
      <c r="S1828" s="1"/>
      <c r="T1828" s="102"/>
      <c r="U1828" s="103"/>
      <c r="V1828" s="103"/>
      <c r="W1828" s="103"/>
      <c r="X1828" s="103"/>
      <c r="Y1828" s="6">
        <v>42668.499675543979</v>
      </c>
      <c r="Z1828" s="9" t="s">
        <v>5984</v>
      </c>
      <c r="AA1828" s="6"/>
    </row>
    <row r="1829" spans="1:27" s="9" customFormat="1" x14ac:dyDescent="0.3">
      <c r="A1829" s="8">
        <v>1828</v>
      </c>
      <c r="B1829" s="9">
        <v>201601192</v>
      </c>
      <c r="C1829" s="9" t="s">
        <v>5985</v>
      </c>
      <c r="D1829" s="9" t="s">
        <v>5618</v>
      </c>
      <c r="E1829" s="9">
        <v>205</v>
      </c>
      <c r="F1829" s="9" t="s">
        <v>602</v>
      </c>
      <c r="G1829" s="6">
        <v>40513</v>
      </c>
      <c r="H1829" s="9" t="s">
        <v>3008</v>
      </c>
      <c r="I1829" s="9" t="s">
        <v>16</v>
      </c>
      <c r="J1829" s="6">
        <v>42553.506500034724</v>
      </c>
      <c r="K1829" s="6">
        <v>42553.506500034724</v>
      </c>
      <c r="L1829" s="40">
        <v>2155</v>
      </c>
      <c r="M1829" s="41" t="s">
        <v>5986</v>
      </c>
      <c r="N1829" s="42" t="s">
        <v>5987</v>
      </c>
      <c r="O1829" s="1">
        <v>41</v>
      </c>
      <c r="P1829" s="1"/>
      <c r="Q1829" s="1"/>
      <c r="R1829" s="1"/>
      <c r="S1829" s="1"/>
      <c r="T1829" s="102">
        <v>41</v>
      </c>
      <c r="U1829" s="103"/>
      <c r="V1829" s="103"/>
      <c r="W1829" s="103"/>
      <c r="X1829" s="103"/>
      <c r="Y1829" s="6">
        <v>42553.487127199071</v>
      </c>
      <c r="Z1829" s="9" t="s">
        <v>5988</v>
      </c>
      <c r="AA1829" s="6"/>
    </row>
    <row r="1830" spans="1:27" s="9" customFormat="1" x14ac:dyDescent="0.3">
      <c r="A1830" s="8">
        <v>1829</v>
      </c>
      <c r="B1830" s="9">
        <v>201601193</v>
      </c>
      <c r="C1830" s="9" t="s">
        <v>5989</v>
      </c>
      <c r="D1830" s="9" t="s">
        <v>5990</v>
      </c>
      <c r="E1830" s="9">
        <v>118</v>
      </c>
      <c r="F1830" s="9" t="s">
        <v>5991</v>
      </c>
      <c r="G1830" s="6">
        <v>35944</v>
      </c>
      <c r="H1830" s="9" t="s">
        <v>3010</v>
      </c>
      <c r="I1830" s="9" t="s">
        <v>10</v>
      </c>
      <c r="J1830" s="6">
        <v>42519.747633530096</v>
      </c>
      <c r="K1830" s="6">
        <v>42519.747633530096</v>
      </c>
      <c r="L1830" s="40">
        <v>2085</v>
      </c>
      <c r="M1830" s="41" t="s">
        <v>5992</v>
      </c>
      <c r="N1830" s="42" t="s">
        <v>5993</v>
      </c>
      <c r="O1830" s="1">
        <v>75</v>
      </c>
      <c r="P1830" s="1"/>
      <c r="Q1830" s="1"/>
      <c r="R1830" s="1"/>
      <c r="S1830" s="1"/>
      <c r="T1830" s="102">
        <v>75</v>
      </c>
      <c r="U1830" s="103"/>
      <c r="V1830" s="103"/>
      <c r="W1830" s="103"/>
      <c r="X1830" s="103"/>
      <c r="Y1830" s="6">
        <v>42519.73461605324</v>
      </c>
      <c r="Z1830" s="9" t="s">
        <v>5994</v>
      </c>
      <c r="AA1830" s="6"/>
    </row>
    <row r="1831" spans="1:27" s="9" customFormat="1" x14ac:dyDescent="0.3">
      <c r="A1831" s="8">
        <v>1830</v>
      </c>
      <c r="B1831" s="9">
        <v>201601196</v>
      </c>
      <c r="C1831" s="9" t="s">
        <v>2457</v>
      </c>
      <c r="D1831" s="9" t="s">
        <v>5995</v>
      </c>
      <c r="E1831" s="9">
        <v>119</v>
      </c>
      <c r="F1831" s="9" t="s">
        <v>2</v>
      </c>
      <c r="G1831" s="6">
        <v>42306</v>
      </c>
      <c r="H1831" s="9" t="s">
        <v>3016</v>
      </c>
      <c r="I1831" s="9" t="s">
        <v>53</v>
      </c>
      <c r="J1831" s="6">
        <v>42520.073627199075</v>
      </c>
      <c r="K1831" s="6">
        <v>42520.073627199075</v>
      </c>
      <c r="L1831" s="40">
        <v>2081</v>
      </c>
      <c r="M1831" s="41"/>
      <c r="N1831" s="42"/>
      <c r="O1831" s="1"/>
      <c r="P1831" s="1"/>
      <c r="Q1831" s="1"/>
      <c r="R1831" s="1"/>
      <c r="S1831" s="1"/>
      <c r="T1831" s="102"/>
      <c r="U1831" s="103"/>
      <c r="V1831" s="103"/>
      <c r="W1831" s="103"/>
      <c r="X1831" s="103"/>
      <c r="Y1831" s="6">
        <v>42520.538390740738</v>
      </c>
      <c r="Z1831" s="9" t="s">
        <v>5996</v>
      </c>
      <c r="AA1831" s="6"/>
    </row>
    <row r="1832" spans="1:27" s="9" customFormat="1" x14ac:dyDescent="0.3">
      <c r="A1832" s="8">
        <v>1831</v>
      </c>
      <c r="B1832" s="9">
        <v>201601197</v>
      </c>
      <c r="C1832" s="9" t="s">
        <v>5997</v>
      </c>
      <c r="D1832" s="9" t="s">
        <v>5998</v>
      </c>
      <c r="E1832" s="9">
        <v>538</v>
      </c>
      <c r="F1832" s="9" t="s">
        <v>105</v>
      </c>
      <c r="G1832" s="6">
        <v>42459</v>
      </c>
      <c r="H1832" s="9" t="s">
        <v>3005</v>
      </c>
      <c r="I1832" s="9" t="s">
        <v>4</v>
      </c>
      <c r="J1832" s="6">
        <v>42520.456903854167</v>
      </c>
      <c r="K1832" s="6">
        <v>42520.456903854167</v>
      </c>
      <c r="L1832" s="40">
        <v>2022</v>
      </c>
      <c r="M1832" s="41" t="s">
        <v>5999</v>
      </c>
      <c r="N1832" s="42"/>
      <c r="O1832" s="1"/>
      <c r="P1832" s="1"/>
      <c r="Q1832" s="1"/>
      <c r="R1832" s="1"/>
      <c r="S1832" s="1"/>
      <c r="T1832" s="102"/>
      <c r="U1832" s="103"/>
      <c r="V1832" s="103"/>
      <c r="W1832" s="103"/>
      <c r="X1832" s="103"/>
      <c r="Y1832" s="6">
        <v>42520.431869247688</v>
      </c>
      <c r="Z1832" s="9" t="s">
        <v>6000</v>
      </c>
      <c r="AA1832" s="6"/>
    </row>
    <row r="1833" spans="1:27" s="9" customFormat="1" x14ac:dyDescent="0.3">
      <c r="A1833" s="8">
        <v>1832</v>
      </c>
      <c r="B1833" s="9">
        <v>201601199</v>
      </c>
      <c r="C1833" s="9" t="s">
        <v>6001</v>
      </c>
      <c r="D1833" s="9" t="s">
        <v>5189</v>
      </c>
      <c r="E1833" s="9">
        <v>499</v>
      </c>
      <c r="F1833" s="9" t="s">
        <v>40</v>
      </c>
      <c r="G1833" s="6">
        <v>38502</v>
      </c>
      <c r="H1833" s="9" t="s">
        <v>3016</v>
      </c>
      <c r="I1833" s="9" t="s">
        <v>53</v>
      </c>
      <c r="J1833" s="6">
        <v>42520.626172719909</v>
      </c>
      <c r="K1833" s="6">
        <v>42520.626172719909</v>
      </c>
      <c r="L1833" s="40">
        <v>2003</v>
      </c>
      <c r="M1833" s="41" t="s">
        <v>6002</v>
      </c>
      <c r="N1833" s="42" t="s">
        <v>632</v>
      </c>
      <c r="O1833" s="1">
        <v>16</v>
      </c>
      <c r="P1833" s="1"/>
      <c r="Q1833" s="1"/>
      <c r="R1833" s="1"/>
      <c r="S1833" s="1"/>
      <c r="T1833" s="111">
        <v>1601</v>
      </c>
      <c r="U1833" s="103"/>
      <c r="V1833" s="103"/>
      <c r="W1833" s="103"/>
      <c r="X1833" s="103"/>
      <c r="Y1833" s="6">
        <v>42520.571398182874</v>
      </c>
      <c r="Z1833" s="9" t="s">
        <v>6003</v>
      </c>
      <c r="AA1833" s="6"/>
    </row>
    <row r="1834" spans="1:27" s="9" customFormat="1" x14ac:dyDescent="0.3">
      <c r="A1834" s="8">
        <v>1833</v>
      </c>
      <c r="B1834" s="9">
        <v>201601201</v>
      </c>
      <c r="C1834" s="9" t="s">
        <v>4644</v>
      </c>
      <c r="D1834" s="9" t="s">
        <v>6004</v>
      </c>
      <c r="E1834" s="9">
        <v>598</v>
      </c>
      <c r="F1834" s="9" t="s">
        <v>8</v>
      </c>
      <c r="G1834" s="6">
        <v>42510</v>
      </c>
      <c r="H1834" s="9" t="s">
        <v>3008</v>
      </c>
      <c r="I1834" s="9" t="s">
        <v>16</v>
      </c>
      <c r="J1834" s="6">
        <v>42694.50208726852</v>
      </c>
      <c r="K1834" s="6">
        <v>42694.50208726852</v>
      </c>
      <c r="L1834" s="40" t="s">
        <v>6005</v>
      </c>
      <c r="M1834" s="41"/>
      <c r="N1834" s="42"/>
      <c r="O1834" s="1"/>
      <c r="P1834" s="1"/>
      <c r="Q1834" s="1"/>
      <c r="R1834" s="1"/>
      <c r="S1834" s="1"/>
      <c r="T1834" s="102"/>
      <c r="U1834" s="103"/>
      <c r="V1834" s="103"/>
      <c r="W1834" s="103"/>
      <c r="X1834" s="103"/>
      <c r="Y1834" s="6">
        <v>42694.50208726852</v>
      </c>
      <c r="Z1834" s="9" t="s">
        <v>6006</v>
      </c>
      <c r="AA1834" s="6"/>
    </row>
    <row r="1835" spans="1:27" s="9" customFormat="1" x14ac:dyDescent="0.3">
      <c r="A1835" s="8">
        <v>1834</v>
      </c>
      <c r="B1835" s="9">
        <v>201601204</v>
      </c>
      <c r="C1835" s="9" t="s">
        <v>1635</v>
      </c>
      <c r="D1835" s="9" t="s">
        <v>6007</v>
      </c>
      <c r="E1835" s="9">
        <v>598</v>
      </c>
      <c r="F1835" s="9" t="s">
        <v>8</v>
      </c>
      <c r="G1835" s="6">
        <v>38112</v>
      </c>
      <c r="H1835" s="9" t="s">
        <v>3008</v>
      </c>
      <c r="I1835" s="9" t="s">
        <v>16</v>
      </c>
      <c r="J1835" s="6">
        <v>42520.930817824075</v>
      </c>
      <c r="K1835" s="6">
        <v>42520.930817824075</v>
      </c>
      <c r="L1835" s="40">
        <v>2087</v>
      </c>
      <c r="M1835" s="41"/>
      <c r="N1835" s="42" t="s">
        <v>6008</v>
      </c>
      <c r="O1835" s="1">
        <v>1</v>
      </c>
      <c r="P1835" s="1">
        <v>39</v>
      </c>
      <c r="Q1835" s="1"/>
      <c r="R1835" s="1"/>
      <c r="S1835" s="1"/>
      <c r="T1835" s="102">
        <v>1</v>
      </c>
      <c r="U1835" s="103">
        <v>39</v>
      </c>
      <c r="V1835" s="103"/>
      <c r="W1835" s="103"/>
      <c r="X1835" s="103"/>
      <c r="Y1835" s="6">
        <v>42520.886101620374</v>
      </c>
      <c r="Z1835" s="9" t="s">
        <v>6009</v>
      </c>
      <c r="AA1835" s="6"/>
    </row>
    <row r="1836" spans="1:27" s="9" customFormat="1" x14ac:dyDescent="0.3">
      <c r="A1836" s="8">
        <v>1835</v>
      </c>
      <c r="B1836" s="9">
        <v>201601205</v>
      </c>
      <c r="C1836" s="9" t="s">
        <v>1193</v>
      </c>
      <c r="D1836" s="9" t="s">
        <v>6010</v>
      </c>
      <c r="E1836" s="9">
        <v>499</v>
      </c>
      <c r="F1836" s="9" t="s">
        <v>40</v>
      </c>
      <c r="G1836" s="6">
        <v>42287</v>
      </c>
      <c r="H1836" s="9" t="s">
        <v>3016</v>
      </c>
      <c r="I1836" s="9" t="s">
        <v>53</v>
      </c>
      <c r="J1836" s="6">
        <v>42520.937922650461</v>
      </c>
      <c r="K1836" s="6">
        <v>42520.937922650461</v>
      </c>
      <c r="L1836" s="40">
        <v>2082</v>
      </c>
      <c r="M1836" s="41"/>
      <c r="N1836" s="42" t="s">
        <v>6011</v>
      </c>
      <c r="O1836" s="1">
        <v>1</v>
      </c>
      <c r="P1836" s="1"/>
      <c r="Q1836" s="1"/>
      <c r="R1836" s="1"/>
      <c r="S1836" s="1"/>
      <c r="T1836" s="102">
        <v>1</v>
      </c>
      <c r="U1836" s="103"/>
      <c r="V1836" s="103"/>
      <c r="W1836" s="103"/>
      <c r="X1836" s="103"/>
      <c r="Y1836" s="6">
        <v>42520.937922650461</v>
      </c>
      <c r="Z1836" s="9" t="s">
        <v>6012</v>
      </c>
      <c r="AA1836" s="6"/>
    </row>
    <row r="1837" spans="1:27" s="9" customFormat="1" x14ac:dyDescent="0.3">
      <c r="A1837" s="8">
        <v>1836</v>
      </c>
      <c r="B1837" s="9">
        <v>201601209</v>
      </c>
      <c r="C1837" s="9" t="s">
        <v>5766</v>
      </c>
      <c r="D1837" s="9" t="s">
        <v>6013</v>
      </c>
      <c r="E1837" s="9">
        <v>598</v>
      </c>
      <c r="F1837" s="9" t="s">
        <v>8</v>
      </c>
      <c r="G1837" s="6">
        <v>41425</v>
      </c>
      <c r="H1837" s="9" t="s">
        <v>3016</v>
      </c>
      <c r="I1837" s="9" t="s">
        <v>53</v>
      </c>
      <c r="J1837" s="6">
        <v>42521.69129560185</v>
      </c>
      <c r="K1837" s="6">
        <v>42521.69129560185</v>
      </c>
      <c r="L1837" s="40">
        <v>2078</v>
      </c>
      <c r="M1837" s="41"/>
      <c r="N1837" s="42" t="s">
        <v>1167</v>
      </c>
      <c r="O1837" s="1">
        <v>2</v>
      </c>
      <c r="P1837" s="1"/>
      <c r="Q1837" s="1"/>
      <c r="R1837" s="1"/>
      <c r="S1837" s="1"/>
      <c r="T1837" s="102">
        <v>2</v>
      </c>
      <c r="U1837" s="103"/>
      <c r="V1837" s="103"/>
      <c r="W1837" s="103"/>
      <c r="X1837" s="103"/>
      <c r="Y1837" s="6">
        <v>42521.687274189811</v>
      </c>
      <c r="Z1837" s="9" t="s">
        <v>6014</v>
      </c>
      <c r="AA1837" s="6"/>
    </row>
    <row r="1838" spans="1:27" s="9" customFormat="1" x14ac:dyDescent="0.3">
      <c r="A1838" s="8">
        <v>1837</v>
      </c>
      <c r="B1838" s="9">
        <v>201601210</v>
      </c>
      <c r="C1838" s="9" t="s">
        <v>6015</v>
      </c>
      <c r="D1838" s="9" t="s">
        <v>524</v>
      </c>
      <c r="E1838" s="9">
        <v>312</v>
      </c>
      <c r="F1838" s="9" t="s">
        <v>1541</v>
      </c>
      <c r="G1838" s="6">
        <v>42437</v>
      </c>
      <c r="H1838" s="9" t="s">
        <v>3016</v>
      </c>
      <c r="I1838" s="9" t="s">
        <v>53</v>
      </c>
      <c r="J1838" s="6">
        <v>42658.598539618055</v>
      </c>
      <c r="K1838" s="6">
        <v>42658.598539618055</v>
      </c>
      <c r="L1838" s="40">
        <v>2193</v>
      </c>
      <c r="M1838" s="41" t="s">
        <v>6016</v>
      </c>
      <c r="N1838" s="42" t="s">
        <v>486</v>
      </c>
      <c r="O1838" s="1">
        <v>30</v>
      </c>
      <c r="P1838" s="1"/>
      <c r="Q1838" s="1"/>
      <c r="R1838" s="1"/>
      <c r="S1838" s="1"/>
      <c r="T1838" s="102">
        <v>30</v>
      </c>
      <c r="U1838" s="103"/>
      <c r="V1838" s="103"/>
      <c r="W1838" s="103"/>
      <c r="X1838" s="103"/>
      <c r="Y1838" s="6">
        <v>42658.303528819444</v>
      </c>
      <c r="Z1838" s="9" t="s">
        <v>6017</v>
      </c>
      <c r="AA1838" s="6"/>
    </row>
    <row r="1839" spans="1:27" s="9" customFormat="1" x14ac:dyDescent="0.3">
      <c r="A1839" s="8">
        <v>1838</v>
      </c>
      <c r="B1839" s="9">
        <v>201601213</v>
      </c>
      <c r="C1839" s="9" t="s">
        <v>6018</v>
      </c>
      <c r="D1839" s="9" t="s">
        <v>718</v>
      </c>
      <c r="E1839" s="9">
        <v>98</v>
      </c>
      <c r="F1839" s="9" t="s">
        <v>2502</v>
      </c>
      <c r="G1839" s="6">
        <v>42461</v>
      </c>
      <c r="H1839" s="9" t="s">
        <v>3005</v>
      </c>
      <c r="I1839" s="9" t="s">
        <v>4</v>
      </c>
      <c r="J1839" s="6">
        <v>42522.172598611112</v>
      </c>
      <c r="K1839" s="6">
        <v>42522.172598611112</v>
      </c>
      <c r="L1839" s="40">
        <v>2122</v>
      </c>
      <c r="M1839" s="41" t="s">
        <v>6019</v>
      </c>
      <c r="N1839" s="42"/>
      <c r="O1839" s="1"/>
      <c r="P1839" s="1"/>
      <c r="Q1839" s="1"/>
      <c r="R1839" s="1"/>
      <c r="S1839" s="1"/>
      <c r="T1839" s="102"/>
      <c r="U1839" s="103"/>
      <c r="V1839" s="103"/>
      <c r="W1839" s="103"/>
      <c r="X1839" s="103"/>
      <c r="Y1839" s="6">
        <v>42522.152590590274</v>
      </c>
      <c r="Z1839" s="9" t="s">
        <v>6020</v>
      </c>
      <c r="AA1839" s="6"/>
    </row>
    <row r="1840" spans="1:27" s="9" customFormat="1" x14ac:dyDescent="0.3">
      <c r="A1840" s="8">
        <v>1839</v>
      </c>
      <c r="B1840" s="9">
        <v>201601215</v>
      </c>
      <c r="C1840" s="9" t="s">
        <v>6021</v>
      </c>
      <c r="D1840" s="9" t="s">
        <v>2688</v>
      </c>
      <c r="E1840" s="9">
        <v>119</v>
      </c>
      <c r="F1840" s="9" t="s">
        <v>2</v>
      </c>
      <c r="G1840" s="6">
        <v>42309</v>
      </c>
      <c r="H1840" s="9" t="s">
        <v>3005</v>
      </c>
      <c r="I1840" s="9" t="s">
        <v>4</v>
      </c>
      <c r="J1840" s="6">
        <v>42522.715064155091</v>
      </c>
      <c r="K1840" s="6">
        <v>42522.715064155091</v>
      </c>
      <c r="L1840" s="40">
        <v>2046</v>
      </c>
      <c r="M1840" s="41" t="s">
        <v>6022</v>
      </c>
      <c r="N1840" s="42"/>
      <c r="O1840" s="1"/>
      <c r="P1840" s="1"/>
      <c r="Q1840" s="1"/>
      <c r="R1840" s="1"/>
      <c r="S1840" s="1"/>
      <c r="T1840" s="102"/>
      <c r="U1840" s="103"/>
      <c r="V1840" s="103"/>
      <c r="W1840" s="103"/>
      <c r="X1840" s="103"/>
      <c r="Y1840" s="6">
        <v>42522.743602893519</v>
      </c>
      <c r="Z1840" s="9" t="s">
        <v>6023</v>
      </c>
      <c r="AA1840" s="6"/>
    </row>
    <row r="1841" spans="1:27" s="9" customFormat="1" x14ac:dyDescent="0.3">
      <c r="A1841" s="8">
        <v>1840</v>
      </c>
      <c r="B1841" s="9">
        <v>201601224</v>
      </c>
      <c r="C1841" s="9" t="s">
        <v>6024</v>
      </c>
      <c r="D1841" s="9" t="s">
        <v>6025</v>
      </c>
      <c r="E1841" s="9">
        <v>598</v>
      </c>
      <c r="F1841" s="9" t="s">
        <v>8</v>
      </c>
      <c r="G1841" s="6">
        <v>42217</v>
      </c>
      <c r="H1841" s="9" t="s">
        <v>3008</v>
      </c>
      <c r="I1841" s="9" t="s">
        <v>16</v>
      </c>
      <c r="J1841" s="6">
        <v>42523.53103888889</v>
      </c>
      <c r="K1841" s="6">
        <v>42523.53103888889</v>
      </c>
      <c r="L1841" s="40">
        <v>2043</v>
      </c>
      <c r="M1841" s="41"/>
      <c r="N1841" s="42" t="s">
        <v>6026</v>
      </c>
      <c r="O1841" s="1">
        <v>2</v>
      </c>
      <c r="P1841" s="1">
        <v>1</v>
      </c>
      <c r="Q1841" s="1"/>
      <c r="R1841" s="1"/>
      <c r="S1841" s="1"/>
      <c r="T1841" s="102">
        <v>2</v>
      </c>
      <c r="U1841" s="103">
        <v>1</v>
      </c>
      <c r="V1841" s="103"/>
      <c r="W1841" s="103"/>
      <c r="X1841" s="103"/>
      <c r="Y1841" s="6">
        <v>42523.53103888889</v>
      </c>
      <c r="Z1841" s="9" t="s">
        <v>6027</v>
      </c>
      <c r="AA1841" s="6"/>
    </row>
    <row r="1842" spans="1:27" s="9" customFormat="1" x14ac:dyDescent="0.3">
      <c r="A1842" s="8">
        <v>1841</v>
      </c>
      <c r="B1842" s="9">
        <v>201601225</v>
      </c>
      <c r="C1842" s="9" t="s">
        <v>6028</v>
      </c>
      <c r="D1842" s="9" t="s">
        <v>6029</v>
      </c>
      <c r="E1842" s="9">
        <v>130</v>
      </c>
      <c r="F1842" s="9" t="s">
        <v>36</v>
      </c>
      <c r="G1842" s="6">
        <v>38140</v>
      </c>
      <c r="H1842" s="9" t="s">
        <v>3010</v>
      </c>
      <c r="I1842" s="9" t="s">
        <v>10</v>
      </c>
      <c r="J1842" s="6">
        <v>42547.520177743056</v>
      </c>
      <c r="K1842" s="6">
        <v>42547.520177743056</v>
      </c>
      <c r="L1842" s="40">
        <v>2116</v>
      </c>
      <c r="M1842" s="41" t="s">
        <v>6030</v>
      </c>
      <c r="N1842" s="42"/>
      <c r="O1842" s="1"/>
      <c r="P1842" s="1"/>
      <c r="Q1842" s="1"/>
      <c r="R1842" s="1"/>
      <c r="S1842" s="1"/>
      <c r="T1842" s="102"/>
      <c r="U1842" s="103"/>
      <c r="V1842" s="103"/>
      <c r="W1842" s="103"/>
      <c r="X1842" s="103"/>
      <c r="Y1842" s="6">
        <v>42547.49248734954</v>
      </c>
      <c r="Z1842" s="9" t="s">
        <v>6031</v>
      </c>
      <c r="AA1842" s="6"/>
    </row>
    <row r="1843" spans="1:27" s="9" customFormat="1" x14ac:dyDescent="0.3">
      <c r="A1843" s="8">
        <v>1842</v>
      </c>
      <c r="B1843" s="9">
        <v>201601228</v>
      </c>
      <c r="C1843" s="9" t="s">
        <v>6032</v>
      </c>
      <c r="D1843" s="9" t="s">
        <v>6033</v>
      </c>
      <c r="E1843" s="9">
        <v>130</v>
      </c>
      <c r="F1843" s="9" t="s">
        <v>36</v>
      </c>
      <c r="G1843" s="6">
        <v>37841</v>
      </c>
      <c r="H1843" s="9" t="s">
        <v>3010</v>
      </c>
      <c r="I1843" s="9" t="s">
        <v>10</v>
      </c>
      <c r="J1843" s="6">
        <v>42523.722393171294</v>
      </c>
      <c r="K1843" s="6">
        <v>42523.722393171294</v>
      </c>
      <c r="L1843" s="40">
        <v>2001</v>
      </c>
      <c r="M1843" s="41" t="s">
        <v>6034</v>
      </c>
      <c r="N1843" s="42"/>
      <c r="O1843" s="1"/>
      <c r="P1843" s="1"/>
      <c r="Q1843" s="1"/>
      <c r="R1843" s="1"/>
      <c r="S1843" s="1"/>
      <c r="T1843" s="102"/>
      <c r="U1843" s="103"/>
      <c r="V1843" s="103"/>
      <c r="W1843" s="103"/>
      <c r="X1843" s="103"/>
      <c r="Y1843" s="6">
        <v>42523.722393171294</v>
      </c>
      <c r="Z1843" s="9" t="s">
        <v>6035</v>
      </c>
      <c r="AA1843" s="6"/>
    </row>
    <row r="1844" spans="1:27" s="9" customFormat="1" x14ac:dyDescent="0.3">
      <c r="A1844" s="8">
        <v>1843</v>
      </c>
      <c r="B1844" s="9">
        <v>201601236</v>
      </c>
      <c r="C1844" s="9" t="s">
        <v>6036</v>
      </c>
      <c r="D1844" s="9" t="s">
        <v>110</v>
      </c>
      <c r="E1844" s="9">
        <v>499</v>
      </c>
      <c r="F1844" s="9" t="s">
        <v>40</v>
      </c>
      <c r="G1844" s="6">
        <v>36526</v>
      </c>
      <c r="H1844" s="9" t="s">
        <v>3010</v>
      </c>
      <c r="I1844" s="9" t="s">
        <v>10</v>
      </c>
      <c r="J1844" s="6">
        <v>42524.573487037036</v>
      </c>
      <c r="K1844" s="6">
        <v>42524.573487037036</v>
      </c>
      <c r="L1844" s="40">
        <v>2087</v>
      </c>
      <c r="M1844" s="41" t="s">
        <v>6037</v>
      </c>
      <c r="N1844" s="42"/>
      <c r="O1844" s="1"/>
      <c r="P1844" s="1"/>
      <c r="Q1844" s="1"/>
      <c r="R1844" s="1"/>
      <c r="S1844" s="1"/>
      <c r="T1844" s="102"/>
      <c r="U1844" s="103"/>
      <c r="V1844" s="103"/>
      <c r="W1844" s="103"/>
      <c r="X1844" s="103"/>
      <c r="Y1844" s="6">
        <v>42524.56167978009</v>
      </c>
      <c r="Z1844" s="9" t="s">
        <v>6038</v>
      </c>
      <c r="AA1844" s="6"/>
    </row>
    <row r="1845" spans="1:27" s="9" customFormat="1" x14ac:dyDescent="0.3">
      <c r="A1845" s="8">
        <v>1844</v>
      </c>
      <c r="B1845" s="9">
        <v>201601240</v>
      </c>
      <c r="C1845" s="9" t="s">
        <v>4046</v>
      </c>
      <c r="D1845" s="9" t="s">
        <v>212</v>
      </c>
      <c r="E1845" s="9">
        <v>501</v>
      </c>
      <c r="F1845" s="9" t="s">
        <v>721</v>
      </c>
      <c r="G1845" s="6">
        <v>38507</v>
      </c>
      <c r="H1845" s="9" t="s">
        <v>3010</v>
      </c>
      <c r="I1845" s="9" t="s">
        <v>10</v>
      </c>
      <c r="J1845" s="6">
        <v>42527.503287500003</v>
      </c>
      <c r="K1845" s="6">
        <v>42527.503287500003</v>
      </c>
      <c r="L1845" s="40">
        <v>2179</v>
      </c>
      <c r="M1845" s="41" t="s">
        <v>6039</v>
      </c>
      <c r="N1845" s="42"/>
      <c r="O1845" s="1"/>
      <c r="P1845" s="1"/>
      <c r="Q1845" s="1"/>
      <c r="R1845" s="1"/>
      <c r="S1845" s="1"/>
      <c r="T1845" s="102"/>
      <c r="U1845" s="103"/>
      <c r="V1845" s="103"/>
      <c r="W1845" s="103"/>
      <c r="X1845" s="103"/>
      <c r="Y1845" s="6">
        <v>42527.503287500003</v>
      </c>
      <c r="Z1845" s="9" t="s">
        <v>6040</v>
      </c>
      <c r="AA1845" s="6"/>
    </row>
    <row r="1846" spans="1:27" s="9" customFormat="1" x14ac:dyDescent="0.3">
      <c r="A1846" s="8">
        <v>1845</v>
      </c>
      <c r="B1846" s="9">
        <v>201601245</v>
      </c>
      <c r="C1846" s="9" t="s">
        <v>6041</v>
      </c>
      <c r="D1846" s="9" t="s">
        <v>2010</v>
      </c>
      <c r="E1846" s="9">
        <v>131</v>
      </c>
      <c r="F1846" s="9" t="s">
        <v>24</v>
      </c>
      <c r="G1846" s="6">
        <v>39968</v>
      </c>
      <c r="H1846" s="9" t="s">
        <v>3016</v>
      </c>
      <c r="I1846" s="9" t="s">
        <v>53</v>
      </c>
      <c r="J1846" s="6">
        <v>42525.669961574073</v>
      </c>
      <c r="K1846" s="6">
        <v>42525.669961574073</v>
      </c>
      <c r="L1846" s="40">
        <v>2244</v>
      </c>
      <c r="M1846" s="41"/>
      <c r="N1846" s="42" t="s">
        <v>6042</v>
      </c>
      <c r="O1846" s="1">
        <v>10</v>
      </c>
      <c r="P1846" s="1"/>
      <c r="Q1846" s="1"/>
      <c r="R1846" s="1"/>
      <c r="S1846" s="1"/>
      <c r="T1846" s="102">
        <v>10</v>
      </c>
      <c r="U1846" s="103"/>
      <c r="V1846" s="103"/>
      <c r="W1846" s="103"/>
      <c r="X1846" s="103"/>
      <c r="Y1846" s="6">
        <v>42525.657572997683</v>
      </c>
      <c r="Z1846" s="9" t="s">
        <v>6043</v>
      </c>
      <c r="AA1846" s="6"/>
    </row>
    <row r="1847" spans="1:27" s="9" customFormat="1" x14ac:dyDescent="0.3">
      <c r="A1847" s="8">
        <v>1846</v>
      </c>
      <c r="B1847" s="9">
        <v>201601246</v>
      </c>
      <c r="C1847" s="9" t="s">
        <v>6044</v>
      </c>
      <c r="D1847" s="9" t="s">
        <v>6045</v>
      </c>
      <c r="E1847" s="9">
        <v>119</v>
      </c>
      <c r="F1847" s="9" t="s">
        <v>2</v>
      </c>
      <c r="G1847" s="6">
        <v>37681</v>
      </c>
      <c r="H1847" s="9" t="s">
        <v>3008</v>
      </c>
      <c r="I1847" s="9" t="s">
        <v>16</v>
      </c>
      <c r="J1847" s="6">
        <v>42527.707341979163</v>
      </c>
      <c r="K1847" s="6">
        <v>42527.707341979163</v>
      </c>
      <c r="L1847" s="40"/>
      <c r="M1847" s="41"/>
      <c r="N1847" s="42"/>
      <c r="O1847" s="1"/>
      <c r="P1847" s="1"/>
      <c r="Q1847" s="1"/>
      <c r="R1847" s="1"/>
      <c r="S1847" s="1"/>
      <c r="T1847" s="102"/>
      <c r="U1847" s="103"/>
      <c r="V1847" s="103"/>
      <c r="W1847" s="103"/>
      <c r="X1847" s="103"/>
      <c r="Y1847" s="6">
        <v>42527.773265162039</v>
      </c>
      <c r="Z1847" s="9" t="s">
        <v>6046</v>
      </c>
      <c r="AA1847" s="6"/>
    </row>
    <row r="1848" spans="1:27" s="9" customFormat="1" x14ac:dyDescent="0.3">
      <c r="A1848" s="8">
        <v>1847</v>
      </c>
      <c r="B1848" s="9">
        <v>201601247</v>
      </c>
      <c r="C1848" s="9" t="s">
        <v>825</v>
      </c>
      <c r="D1848" s="9" t="s">
        <v>6047</v>
      </c>
      <c r="E1848" s="9">
        <v>598</v>
      </c>
      <c r="F1848" s="9" t="s">
        <v>8</v>
      </c>
      <c r="G1848" s="6">
        <v>40698</v>
      </c>
      <c r="H1848" s="9" t="s">
        <v>3008</v>
      </c>
      <c r="I1848" s="9" t="s">
        <v>16</v>
      </c>
      <c r="J1848" s="6">
        <v>42525.706910185188</v>
      </c>
      <c r="K1848" s="6">
        <v>42525.706910185188</v>
      </c>
      <c r="L1848" s="40">
        <v>2082</v>
      </c>
      <c r="M1848" s="41"/>
      <c r="N1848" s="42" t="s">
        <v>6011</v>
      </c>
      <c r="O1848" s="1">
        <v>1</v>
      </c>
      <c r="P1848" s="1"/>
      <c r="Q1848" s="1"/>
      <c r="R1848" s="1"/>
      <c r="S1848" s="1"/>
      <c r="T1848" s="102">
        <v>1</v>
      </c>
      <c r="U1848" s="103"/>
      <c r="V1848" s="103"/>
      <c r="W1848" s="103"/>
      <c r="X1848" s="103"/>
      <c r="Y1848" s="6">
        <v>42525.696930011574</v>
      </c>
      <c r="Z1848" s="9" t="s">
        <v>6048</v>
      </c>
      <c r="AA1848" s="6"/>
    </row>
    <row r="1849" spans="1:27" s="9" customFormat="1" x14ac:dyDescent="0.3">
      <c r="A1849" s="8">
        <v>1848</v>
      </c>
      <c r="B1849" s="9">
        <v>201601256</v>
      </c>
      <c r="C1849" s="9" t="s">
        <v>6049</v>
      </c>
      <c r="D1849" s="9" t="s">
        <v>511</v>
      </c>
      <c r="E1849" s="9">
        <v>499</v>
      </c>
      <c r="F1849" s="9" t="s">
        <v>40</v>
      </c>
      <c r="G1849" s="6">
        <v>41065</v>
      </c>
      <c r="H1849" s="9" t="s">
        <v>3008</v>
      </c>
      <c r="I1849" s="9" t="s">
        <v>16</v>
      </c>
      <c r="J1849" s="6">
        <v>42530.459997604165</v>
      </c>
      <c r="K1849" s="6">
        <v>42530.459997604165</v>
      </c>
      <c r="L1849" s="40" t="s">
        <v>603</v>
      </c>
      <c r="M1849" s="41"/>
      <c r="N1849" s="42"/>
      <c r="O1849" s="1"/>
      <c r="P1849" s="1"/>
      <c r="Q1849" s="1"/>
      <c r="R1849" s="1"/>
      <c r="S1849" s="1"/>
      <c r="T1849" s="102"/>
      <c r="U1849" s="103"/>
      <c r="V1849" s="103"/>
      <c r="W1849" s="103"/>
      <c r="X1849" s="103"/>
      <c r="Y1849" s="6">
        <v>42530.459997604165</v>
      </c>
      <c r="Z1849" s="9" t="s">
        <v>6050</v>
      </c>
      <c r="AA1849" s="6"/>
    </row>
    <row r="1850" spans="1:27" s="9" customFormat="1" x14ac:dyDescent="0.3">
      <c r="A1850" s="8">
        <v>1849</v>
      </c>
      <c r="B1850" s="9">
        <v>201601257</v>
      </c>
      <c r="C1850" s="9" t="s">
        <v>6049</v>
      </c>
      <c r="D1850" s="9" t="s">
        <v>1302</v>
      </c>
      <c r="E1850" s="9">
        <v>499</v>
      </c>
      <c r="F1850" s="9" t="s">
        <v>40</v>
      </c>
      <c r="G1850" s="6">
        <v>42166</v>
      </c>
      <c r="H1850" s="9" t="s">
        <v>3008</v>
      </c>
      <c r="I1850" s="9" t="s">
        <v>16</v>
      </c>
      <c r="J1850" s="6">
        <v>42530.615740312503</v>
      </c>
      <c r="K1850" s="6">
        <v>42530.615740312503</v>
      </c>
      <c r="L1850" s="40" t="s">
        <v>6051</v>
      </c>
      <c r="M1850" s="41"/>
      <c r="N1850" s="42"/>
      <c r="O1850" s="1"/>
      <c r="P1850" s="1"/>
      <c r="Q1850" s="1"/>
      <c r="R1850" s="1"/>
      <c r="S1850" s="1"/>
      <c r="T1850" s="102"/>
      <c r="U1850" s="103"/>
      <c r="V1850" s="103"/>
      <c r="W1850" s="103"/>
      <c r="X1850" s="103"/>
      <c r="Y1850" s="6">
        <v>42530.664283993057</v>
      </c>
      <c r="Z1850" s="9" t="s">
        <v>6052</v>
      </c>
      <c r="AA1850" s="6"/>
    </row>
    <row r="1851" spans="1:27" s="9" customFormat="1" x14ac:dyDescent="0.3">
      <c r="A1851" s="8">
        <v>1850</v>
      </c>
      <c r="B1851" s="9">
        <v>201601263</v>
      </c>
      <c r="C1851" s="9" t="s">
        <v>6053</v>
      </c>
      <c r="D1851" s="9" t="s">
        <v>60</v>
      </c>
      <c r="E1851" s="9">
        <v>128</v>
      </c>
      <c r="F1851" s="9" t="s">
        <v>242</v>
      </c>
      <c r="G1851" s="6">
        <v>41065</v>
      </c>
      <c r="H1851" s="9" t="s">
        <v>3010</v>
      </c>
      <c r="I1851" s="9" t="s">
        <v>10</v>
      </c>
      <c r="J1851" s="6">
        <v>42526.87907476852</v>
      </c>
      <c r="K1851" s="6">
        <v>42526.87907476852</v>
      </c>
      <c r="L1851" s="40">
        <v>2185</v>
      </c>
      <c r="M1851" s="41"/>
      <c r="N1851" s="42"/>
      <c r="O1851" s="1"/>
      <c r="P1851" s="1"/>
      <c r="Q1851" s="1"/>
      <c r="R1851" s="1"/>
      <c r="S1851" s="1"/>
      <c r="T1851" s="102"/>
      <c r="U1851" s="103"/>
      <c r="V1851" s="103"/>
      <c r="W1851" s="103"/>
      <c r="X1851" s="103"/>
      <c r="Y1851" s="6">
        <v>42526.85129510417</v>
      </c>
      <c r="Z1851" s="9" t="s">
        <v>6054</v>
      </c>
      <c r="AA1851" s="6"/>
    </row>
    <row r="1852" spans="1:27" s="9" customFormat="1" x14ac:dyDescent="0.3">
      <c r="A1852" s="8">
        <v>1851</v>
      </c>
      <c r="B1852" s="9">
        <v>201601265</v>
      </c>
      <c r="C1852" s="9" t="s">
        <v>6055</v>
      </c>
      <c r="D1852" s="9" t="s">
        <v>6056</v>
      </c>
      <c r="E1852" s="9">
        <v>98</v>
      </c>
      <c r="F1852" s="9" t="s">
        <v>2502</v>
      </c>
      <c r="G1852" s="6">
        <v>42449</v>
      </c>
      <c r="H1852" s="9" t="s">
        <v>3010</v>
      </c>
      <c r="I1852" s="9" t="s">
        <v>10</v>
      </c>
      <c r="J1852" s="6">
        <v>42654.651607523148</v>
      </c>
      <c r="K1852" s="6">
        <v>42654.651607523148</v>
      </c>
      <c r="L1852" s="40" t="s">
        <v>6057</v>
      </c>
      <c r="M1852" s="41"/>
      <c r="N1852" s="42"/>
      <c r="O1852" s="1"/>
      <c r="P1852" s="1"/>
      <c r="Q1852" s="1"/>
      <c r="R1852" s="1"/>
      <c r="S1852" s="1"/>
      <c r="T1852" s="102"/>
      <c r="U1852" s="103"/>
      <c r="V1852" s="103"/>
      <c r="W1852" s="103"/>
      <c r="X1852" s="103"/>
      <c r="Y1852" s="6">
        <v>42654.520751157404</v>
      </c>
      <c r="Z1852" s="9" t="s">
        <v>6058</v>
      </c>
      <c r="AA1852" s="6"/>
    </row>
    <row r="1853" spans="1:27" s="9" customFormat="1" x14ac:dyDescent="0.3">
      <c r="A1853" s="8">
        <v>1852</v>
      </c>
      <c r="B1853" s="9">
        <v>201601266</v>
      </c>
      <c r="C1853" s="9" t="s">
        <v>6059</v>
      </c>
      <c r="D1853" s="9" t="s">
        <v>2286</v>
      </c>
      <c r="E1853" s="9">
        <v>499</v>
      </c>
      <c r="F1853" s="9" t="s">
        <v>40</v>
      </c>
      <c r="G1853" s="6">
        <v>37622</v>
      </c>
      <c r="H1853" s="9" t="s">
        <v>3010</v>
      </c>
      <c r="I1853" s="9" t="s">
        <v>10</v>
      </c>
      <c r="J1853" s="6">
        <v>42527.654066319446</v>
      </c>
      <c r="K1853" s="6">
        <v>42527.654066319446</v>
      </c>
      <c r="L1853" s="40">
        <v>2070</v>
      </c>
      <c r="M1853" s="41"/>
      <c r="N1853" s="42" t="s">
        <v>6060</v>
      </c>
      <c r="O1853" s="1">
        <v>8</v>
      </c>
      <c r="P1853" s="1">
        <v>21</v>
      </c>
      <c r="Q1853" s="1"/>
      <c r="R1853" s="1"/>
      <c r="S1853" s="1"/>
      <c r="T1853" s="102">
        <v>8</v>
      </c>
      <c r="U1853" s="103">
        <v>21</v>
      </c>
      <c r="V1853" s="103"/>
      <c r="W1853" s="103"/>
      <c r="X1853" s="103"/>
      <c r="Y1853" s="6">
        <v>42527.573885682868</v>
      </c>
      <c r="Z1853" s="9" t="s">
        <v>6061</v>
      </c>
      <c r="AA1853" s="6"/>
    </row>
    <row r="1854" spans="1:27" s="9" customFormat="1" x14ac:dyDescent="0.3">
      <c r="A1854" s="8">
        <v>1853</v>
      </c>
      <c r="B1854" s="9">
        <v>201601268</v>
      </c>
      <c r="C1854" s="9" t="s">
        <v>6062</v>
      </c>
      <c r="D1854" s="9" t="s">
        <v>718</v>
      </c>
      <c r="E1854" s="9">
        <v>499</v>
      </c>
      <c r="F1854" s="9" t="s">
        <v>40</v>
      </c>
      <c r="G1854" s="6">
        <v>41431</v>
      </c>
      <c r="H1854" s="9" t="s">
        <v>3010</v>
      </c>
      <c r="I1854" s="9" t="s">
        <v>10</v>
      </c>
      <c r="J1854" s="6">
        <v>42527.71883568287</v>
      </c>
      <c r="K1854" s="6">
        <v>42527.71883568287</v>
      </c>
      <c r="L1854" s="40">
        <v>2065</v>
      </c>
      <c r="M1854" s="41"/>
      <c r="N1854" s="42" t="s">
        <v>6011</v>
      </c>
      <c r="O1854" s="1">
        <v>1</v>
      </c>
      <c r="P1854" s="1"/>
      <c r="Q1854" s="1"/>
      <c r="R1854" s="1"/>
      <c r="S1854" s="1"/>
      <c r="T1854" s="102">
        <v>1</v>
      </c>
      <c r="U1854" s="103"/>
      <c r="V1854" s="103"/>
      <c r="W1854" s="103"/>
      <c r="X1854" s="103"/>
      <c r="Y1854" s="6">
        <v>42527.682633483797</v>
      </c>
      <c r="Z1854" s="9" t="s">
        <v>6063</v>
      </c>
      <c r="AA1854" s="6"/>
    </row>
    <row r="1855" spans="1:27" s="9" customFormat="1" x14ac:dyDescent="0.3">
      <c r="A1855" s="8">
        <v>1854</v>
      </c>
      <c r="B1855" s="9">
        <v>201601269</v>
      </c>
      <c r="C1855" s="9" t="s">
        <v>6064</v>
      </c>
      <c r="D1855" s="9" t="s">
        <v>6065</v>
      </c>
      <c r="E1855" s="9">
        <v>499</v>
      </c>
      <c r="F1855" s="9" t="s">
        <v>40</v>
      </c>
      <c r="G1855" s="6">
        <v>39591</v>
      </c>
      <c r="H1855" s="9" t="s">
        <v>3016</v>
      </c>
      <c r="I1855" s="9" t="s">
        <v>53</v>
      </c>
      <c r="J1855" s="6">
        <v>42527.688212071756</v>
      </c>
      <c r="K1855" s="6">
        <v>42527.688212071756</v>
      </c>
      <c r="L1855" s="40" t="s">
        <v>6066</v>
      </c>
      <c r="M1855" s="41"/>
      <c r="N1855" s="42"/>
      <c r="O1855" s="1"/>
      <c r="P1855" s="1"/>
      <c r="Q1855" s="1"/>
      <c r="R1855" s="1"/>
      <c r="S1855" s="1"/>
      <c r="T1855" s="102"/>
      <c r="U1855" s="103"/>
      <c r="V1855" s="103"/>
      <c r="W1855" s="103"/>
      <c r="X1855" s="103"/>
      <c r="Y1855" s="6">
        <v>42527.688212071756</v>
      </c>
      <c r="Z1855" s="9" t="s">
        <v>6067</v>
      </c>
      <c r="AA1855" s="6"/>
    </row>
    <row r="1856" spans="1:27" s="9" customFormat="1" x14ac:dyDescent="0.3">
      <c r="A1856" s="8">
        <v>1855</v>
      </c>
      <c r="B1856" s="9">
        <v>201601275</v>
      </c>
      <c r="C1856" s="9" t="s">
        <v>6068</v>
      </c>
      <c r="D1856" s="9" t="s">
        <v>540</v>
      </c>
      <c r="E1856" s="9">
        <v>499</v>
      </c>
      <c r="F1856" s="9" t="s">
        <v>40</v>
      </c>
      <c r="G1856" s="6">
        <v>40701</v>
      </c>
      <c r="H1856" s="9" t="s">
        <v>3008</v>
      </c>
      <c r="I1856" s="9" t="s">
        <v>16</v>
      </c>
      <c r="J1856" s="6">
        <v>42532.4737622338</v>
      </c>
      <c r="K1856" s="6">
        <v>42532.4737622338</v>
      </c>
      <c r="L1856" s="40" t="s">
        <v>6066</v>
      </c>
      <c r="M1856" s="41"/>
      <c r="N1856" s="42"/>
      <c r="O1856" s="1"/>
      <c r="P1856" s="1"/>
      <c r="Q1856" s="1"/>
      <c r="R1856" s="1"/>
      <c r="S1856" s="1"/>
      <c r="T1856" s="102"/>
      <c r="U1856" s="103"/>
      <c r="V1856" s="103"/>
      <c r="W1856" s="103"/>
      <c r="X1856" s="103"/>
      <c r="Y1856" s="6">
        <v>42532.4737622338</v>
      </c>
      <c r="Z1856" s="9" t="s">
        <v>6069</v>
      </c>
      <c r="AA1856" s="6"/>
    </row>
    <row r="1857" spans="1:27" s="9" customFormat="1" x14ac:dyDescent="0.3">
      <c r="A1857" s="8">
        <v>1856</v>
      </c>
      <c r="B1857" s="9">
        <v>201601276</v>
      </c>
      <c r="C1857" s="9" t="s">
        <v>6070</v>
      </c>
      <c r="D1857" s="9" t="s">
        <v>6071</v>
      </c>
      <c r="E1857" s="9">
        <v>115</v>
      </c>
      <c r="F1857" s="9" t="s">
        <v>238</v>
      </c>
      <c r="G1857" s="6">
        <v>42414</v>
      </c>
      <c r="H1857" s="9" t="s">
        <v>3008</v>
      </c>
      <c r="I1857" s="9" t="s">
        <v>16</v>
      </c>
      <c r="J1857" s="6">
        <v>42547.507258680555</v>
      </c>
      <c r="K1857" s="6">
        <v>42547.507258680555</v>
      </c>
      <c r="L1857" s="40"/>
      <c r="M1857" s="41"/>
      <c r="N1857" s="42"/>
      <c r="O1857" s="1"/>
      <c r="P1857" s="1"/>
      <c r="Q1857" s="1"/>
      <c r="R1857" s="1"/>
      <c r="S1857" s="1"/>
      <c r="T1857" s="102"/>
      <c r="U1857" s="103"/>
      <c r="V1857" s="103"/>
      <c r="W1857" s="103"/>
      <c r="X1857" s="103"/>
      <c r="Y1857" s="6">
        <v>42547.849521678239</v>
      </c>
      <c r="Z1857" s="9" t="e">
        <f>-항체가 및 마취전검사 양호  -남아중성화 실시</f>
        <v>#NAME?</v>
      </c>
      <c r="AA1857" s="6"/>
    </row>
    <row r="1858" spans="1:27" s="9" customFormat="1" x14ac:dyDescent="0.3">
      <c r="A1858" s="8">
        <v>1857</v>
      </c>
      <c r="B1858" s="9">
        <v>201601277</v>
      </c>
      <c r="C1858" s="9" t="s">
        <v>6072</v>
      </c>
      <c r="D1858" s="9" t="s">
        <v>2158</v>
      </c>
      <c r="E1858" s="9">
        <v>119</v>
      </c>
      <c r="F1858" s="9" t="s">
        <v>2</v>
      </c>
      <c r="G1858" s="6">
        <v>41183</v>
      </c>
      <c r="H1858" s="9" t="s">
        <v>3008</v>
      </c>
      <c r="I1858" s="9" t="s">
        <v>16</v>
      </c>
      <c r="J1858" s="6">
        <v>42576.581003703701</v>
      </c>
      <c r="K1858" s="6">
        <v>42576.581003703701</v>
      </c>
      <c r="L1858" s="40">
        <v>2126</v>
      </c>
      <c r="M1858" s="41"/>
      <c r="N1858" s="42"/>
      <c r="O1858" s="1"/>
      <c r="P1858" s="1"/>
      <c r="Q1858" s="1"/>
      <c r="R1858" s="1"/>
      <c r="S1858" s="1"/>
      <c r="T1858" s="102"/>
      <c r="U1858" s="103"/>
      <c r="V1858" s="103"/>
      <c r="W1858" s="103"/>
      <c r="X1858" s="103"/>
      <c r="Y1858" s="6">
        <v>42576.625382372687</v>
      </c>
      <c r="Z1858" s="9" t="s">
        <v>6073</v>
      </c>
      <c r="AA1858" s="6"/>
    </row>
    <row r="1859" spans="1:27" s="9" customFormat="1" x14ac:dyDescent="0.3">
      <c r="A1859" s="8">
        <v>1858</v>
      </c>
      <c r="B1859" s="9">
        <v>201601279</v>
      </c>
      <c r="C1859" s="9" t="s">
        <v>6074</v>
      </c>
      <c r="D1859" s="9" t="s">
        <v>1011</v>
      </c>
      <c r="E1859" s="9">
        <v>125</v>
      </c>
      <c r="F1859" s="9" t="s">
        <v>618</v>
      </c>
      <c r="G1859" s="6">
        <v>37049</v>
      </c>
      <c r="H1859" s="9" t="s">
        <v>3016</v>
      </c>
      <c r="I1859" s="9" t="s">
        <v>53</v>
      </c>
      <c r="J1859" s="6">
        <v>42608.667501886572</v>
      </c>
      <c r="K1859" s="6">
        <v>42608.667501886572</v>
      </c>
      <c r="L1859" s="40">
        <v>2013</v>
      </c>
      <c r="M1859" s="41"/>
      <c r="N1859" s="42" t="s">
        <v>6075</v>
      </c>
      <c r="O1859" s="1">
        <v>22106</v>
      </c>
      <c r="P1859" s="1"/>
      <c r="Q1859" s="1"/>
      <c r="R1859" s="1"/>
      <c r="S1859" s="1"/>
      <c r="T1859" s="111">
        <v>221</v>
      </c>
      <c r="U1859" s="103"/>
      <c r="V1859" s="103"/>
      <c r="W1859" s="103"/>
      <c r="X1859" s="103"/>
      <c r="Y1859" s="6">
        <v>42608.533692592595</v>
      </c>
      <c r="Z1859" s="9" t="s">
        <v>6076</v>
      </c>
      <c r="AA1859" s="6"/>
    </row>
    <row r="1860" spans="1:27" s="9" customFormat="1" x14ac:dyDescent="0.3">
      <c r="A1860" s="8">
        <v>1859</v>
      </c>
      <c r="B1860" s="9">
        <v>201601283</v>
      </c>
      <c r="C1860" s="9" t="s">
        <v>595</v>
      </c>
      <c r="D1860" s="9" t="s">
        <v>5496</v>
      </c>
      <c r="E1860" s="9">
        <v>598</v>
      </c>
      <c r="F1860" s="9" t="s">
        <v>8</v>
      </c>
      <c r="G1860" s="6">
        <v>42224</v>
      </c>
      <c r="H1860" s="9" t="s">
        <v>3010</v>
      </c>
      <c r="I1860" s="9" t="s">
        <v>10</v>
      </c>
      <c r="J1860" s="6">
        <v>42529.43882152778</v>
      </c>
      <c r="K1860" s="6">
        <v>42529.43882152778</v>
      </c>
      <c r="L1860" s="40" t="s">
        <v>6077</v>
      </c>
      <c r="M1860" s="41"/>
      <c r="N1860" s="42"/>
      <c r="O1860" s="1"/>
      <c r="P1860" s="1"/>
      <c r="Q1860" s="1"/>
      <c r="R1860" s="1"/>
      <c r="S1860" s="1"/>
      <c r="T1860" s="102"/>
      <c r="U1860" s="103"/>
      <c r="V1860" s="103"/>
      <c r="W1860" s="103"/>
      <c r="X1860" s="103"/>
      <c r="Y1860" s="6">
        <v>42529.421413425924</v>
      </c>
      <c r="Z1860" s="9" t="s">
        <v>6078</v>
      </c>
      <c r="AA1860" s="6"/>
    </row>
    <row r="1861" spans="1:27" s="9" customFormat="1" x14ac:dyDescent="0.3">
      <c r="A1861" s="8">
        <v>1860</v>
      </c>
      <c r="B1861" s="9">
        <v>201601287</v>
      </c>
      <c r="C1861" s="9" t="s">
        <v>5573</v>
      </c>
      <c r="D1861" s="9" t="s">
        <v>6079</v>
      </c>
      <c r="E1861" s="9">
        <v>501</v>
      </c>
      <c r="F1861" s="9" t="s">
        <v>721</v>
      </c>
      <c r="G1861" s="6" t="s">
        <v>51</v>
      </c>
      <c r="H1861" s="9" t="s">
        <v>3005</v>
      </c>
      <c r="I1861" s="9" t="s">
        <v>4</v>
      </c>
      <c r="J1861" s="6">
        <v>42530.552987881943</v>
      </c>
      <c r="K1861" s="6">
        <v>42530.552987881943</v>
      </c>
      <c r="L1861" s="40">
        <v>2022</v>
      </c>
      <c r="M1861" s="41"/>
      <c r="N1861" s="42"/>
      <c r="O1861" s="1"/>
      <c r="P1861" s="1"/>
      <c r="Q1861" s="1"/>
      <c r="R1861" s="1"/>
      <c r="S1861" s="1"/>
      <c r="T1861" s="102"/>
      <c r="U1861" s="103"/>
      <c r="V1861" s="103"/>
      <c r="W1861" s="103"/>
      <c r="X1861" s="103"/>
      <c r="Y1861" s="6">
        <v>42530.509527048613</v>
      </c>
      <c r="Z1861" s="9" t="s">
        <v>6080</v>
      </c>
      <c r="AA1861" s="6"/>
    </row>
    <row r="1862" spans="1:27" s="9" customFormat="1" x14ac:dyDescent="0.3">
      <c r="A1862" s="8">
        <v>1861</v>
      </c>
      <c r="B1862" s="9">
        <v>201601289</v>
      </c>
      <c r="C1862" s="9" t="s">
        <v>6081</v>
      </c>
      <c r="D1862" s="9" t="s">
        <v>5379</v>
      </c>
      <c r="E1862" s="9">
        <v>131</v>
      </c>
      <c r="F1862" s="9" t="s">
        <v>24</v>
      </c>
      <c r="G1862" s="6">
        <v>39234</v>
      </c>
      <c r="H1862" s="9" t="s">
        <v>3005</v>
      </c>
      <c r="I1862" s="9" t="s">
        <v>4</v>
      </c>
      <c r="J1862" s="6">
        <v>42529.642279479165</v>
      </c>
      <c r="K1862" s="6">
        <v>42529.642279479165</v>
      </c>
      <c r="L1862" s="40" t="s">
        <v>6077</v>
      </c>
      <c r="M1862" s="41"/>
      <c r="N1862" s="42"/>
      <c r="O1862" s="1"/>
      <c r="P1862" s="1"/>
      <c r="Q1862" s="1"/>
      <c r="R1862" s="1"/>
      <c r="S1862" s="1"/>
      <c r="T1862" s="102"/>
      <c r="U1862" s="103"/>
      <c r="V1862" s="103"/>
      <c r="W1862" s="103"/>
      <c r="X1862" s="103"/>
      <c r="Y1862" s="6">
        <v>42529.642279479165</v>
      </c>
      <c r="Z1862" s="9" t="s">
        <v>6082</v>
      </c>
      <c r="AA1862" s="6"/>
    </row>
    <row r="1863" spans="1:27" s="9" customFormat="1" x14ac:dyDescent="0.3">
      <c r="A1863" s="8">
        <v>1862</v>
      </c>
      <c r="B1863" s="9">
        <v>201601292</v>
      </c>
      <c r="C1863" s="9" t="s">
        <v>6083</v>
      </c>
      <c r="D1863" s="9" t="s">
        <v>6084</v>
      </c>
      <c r="E1863" s="9">
        <v>499</v>
      </c>
      <c r="F1863" s="9" t="s">
        <v>40</v>
      </c>
      <c r="G1863" s="6">
        <v>39241</v>
      </c>
      <c r="H1863" s="9" t="s">
        <v>3008</v>
      </c>
      <c r="I1863" s="9" t="s">
        <v>16</v>
      </c>
      <c r="J1863" s="6">
        <v>42529.744840474537</v>
      </c>
      <c r="K1863" s="6">
        <v>42529.744840474537</v>
      </c>
      <c r="L1863" s="40">
        <v>2275</v>
      </c>
      <c r="M1863" s="41" t="s">
        <v>6085</v>
      </c>
      <c r="N1863" s="42"/>
      <c r="O1863" s="1"/>
      <c r="P1863" s="1"/>
      <c r="Q1863" s="1"/>
      <c r="R1863" s="1"/>
      <c r="S1863" s="1"/>
      <c r="T1863" s="102"/>
      <c r="U1863" s="103"/>
      <c r="V1863" s="103"/>
      <c r="W1863" s="103"/>
      <c r="X1863" s="103"/>
      <c r="Y1863" s="6">
        <v>42529.738351736109</v>
      </c>
      <c r="Z1863" s="9" t="s">
        <v>6086</v>
      </c>
      <c r="AA1863" s="6"/>
    </row>
    <row r="1864" spans="1:27" s="9" customFormat="1" x14ac:dyDescent="0.3">
      <c r="A1864" s="8">
        <v>1863</v>
      </c>
      <c r="B1864" s="9">
        <v>201601301</v>
      </c>
      <c r="C1864" s="9" t="s">
        <v>6087</v>
      </c>
      <c r="D1864" s="9" t="s">
        <v>6088</v>
      </c>
      <c r="E1864" s="9">
        <v>598</v>
      </c>
      <c r="F1864" s="9" t="s">
        <v>8</v>
      </c>
      <c r="G1864" s="6">
        <v>42470</v>
      </c>
      <c r="H1864" s="9" t="s">
        <v>51</v>
      </c>
      <c r="I1864" s="9" t="s">
        <v>51</v>
      </c>
      <c r="J1864" s="6">
        <v>42532.603169525464</v>
      </c>
      <c r="K1864" s="6">
        <v>42532.603169525464</v>
      </c>
      <c r="L1864" s="40">
        <v>2288</v>
      </c>
      <c r="M1864" s="41"/>
      <c r="N1864" s="42"/>
      <c r="O1864" s="1"/>
      <c r="P1864" s="1"/>
      <c r="Q1864" s="1"/>
      <c r="R1864" s="1"/>
      <c r="S1864" s="1"/>
      <c r="T1864" s="102"/>
      <c r="U1864" s="103"/>
      <c r="V1864" s="103"/>
      <c r="W1864" s="103"/>
      <c r="X1864" s="103"/>
      <c r="Y1864" s="6">
        <v>42532.385811886576</v>
      </c>
      <c r="Z1864" s="9" t="s">
        <v>6089</v>
      </c>
      <c r="AA1864" s="6"/>
    </row>
    <row r="1865" spans="1:27" s="9" customFormat="1" x14ac:dyDescent="0.3">
      <c r="A1865" s="8">
        <v>1864</v>
      </c>
      <c r="B1865" s="9">
        <v>201601318</v>
      </c>
      <c r="C1865" s="9" t="s">
        <v>6090</v>
      </c>
      <c r="D1865" s="9" t="s">
        <v>6091</v>
      </c>
      <c r="E1865" s="9">
        <v>499</v>
      </c>
      <c r="F1865" s="9" t="s">
        <v>40</v>
      </c>
      <c r="G1865" s="6">
        <v>42402</v>
      </c>
      <c r="H1865" s="9" t="s">
        <v>3008</v>
      </c>
      <c r="I1865" s="9" t="s">
        <v>16</v>
      </c>
      <c r="J1865" s="6">
        <v>42536.499948958335</v>
      </c>
      <c r="K1865" s="6">
        <v>42536.499948958335</v>
      </c>
      <c r="L1865" s="40" t="s">
        <v>6057</v>
      </c>
      <c r="M1865" s="41"/>
      <c r="N1865" s="42"/>
      <c r="O1865" s="1"/>
      <c r="P1865" s="1"/>
      <c r="Q1865" s="1"/>
      <c r="R1865" s="1"/>
      <c r="S1865" s="1"/>
      <c r="T1865" s="102"/>
      <c r="U1865" s="103"/>
      <c r="V1865" s="103"/>
      <c r="W1865" s="103"/>
      <c r="X1865" s="103"/>
      <c r="Y1865" s="6">
        <v>42536.499948958335</v>
      </c>
      <c r="Z1865" s="9" t="s">
        <v>6092</v>
      </c>
      <c r="AA1865" s="6"/>
    </row>
    <row r="1866" spans="1:27" s="9" customFormat="1" x14ac:dyDescent="0.3">
      <c r="A1866" s="8">
        <v>1865</v>
      </c>
      <c r="B1866" s="9">
        <v>201601329</v>
      </c>
      <c r="C1866" s="9" t="s">
        <v>6093</v>
      </c>
      <c r="D1866" s="9" t="s">
        <v>6094</v>
      </c>
      <c r="E1866" s="9">
        <v>499</v>
      </c>
      <c r="F1866" s="9" t="s">
        <v>40</v>
      </c>
      <c r="G1866" s="6">
        <v>37243</v>
      </c>
      <c r="H1866" s="9" t="s">
        <v>3016</v>
      </c>
      <c r="I1866" s="9" t="s">
        <v>53</v>
      </c>
      <c r="J1866" s="6">
        <v>42533.666527696761</v>
      </c>
      <c r="K1866" s="6">
        <v>42533.666527696761</v>
      </c>
      <c r="L1866" s="40">
        <v>2001</v>
      </c>
      <c r="M1866" s="41"/>
      <c r="N1866" s="42" t="s">
        <v>6095</v>
      </c>
      <c r="O1866" s="1">
        <v>28</v>
      </c>
      <c r="P1866" s="1">
        <v>21</v>
      </c>
      <c r="Q1866" s="1"/>
      <c r="R1866" s="1"/>
      <c r="S1866" s="1"/>
      <c r="T1866" s="102">
        <v>28</v>
      </c>
      <c r="U1866" s="103">
        <v>21</v>
      </c>
      <c r="V1866" s="103"/>
      <c r="W1866" s="103"/>
      <c r="X1866" s="103"/>
      <c r="Y1866" s="6">
        <v>42533.59270818287</v>
      </c>
      <c r="Z1866" s="9" t="s">
        <v>6096</v>
      </c>
      <c r="AA1866" s="6"/>
    </row>
    <row r="1867" spans="1:27" s="9" customFormat="1" x14ac:dyDescent="0.3">
      <c r="A1867" s="8">
        <v>1866</v>
      </c>
      <c r="B1867" s="9">
        <v>201601335</v>
      </c>
      <c r="C1867" s="9" t="s">
        <v>6097</v>
      </c>
      <c r="D1867" s="9" t="s">
        <v>2797</v>
      </c>
      <c r="E1867" s="9">
        <v>499</v>
      </c>
      <c r="F1867" s="9" t="s">
        <v>40</v>
      </c>
      <c r="G1867" s="6">
        <v>42472</v>
      </c>
      <c r="H1867" s="9" t="s">
        <v>51</v>
      </c>
      <c r="I1867" s="9" t="s">
        <v>51</v>
      </c>
      <c r="J1867" s="6">
        <v>42533.838797222219</v>
      </c>
      <c r="K1867" s="6">
        <v>42533.838797222219</v>
      </c>
      <c r="L1867" s="40">
        <v>2126</v>
      </c>
      <c r="M1867" s="41"/>
      <c r="N1867" s="42"/>
      <c r="O1867" s="1"/>
      <c r="P1867" s="1"/>
      <c r="Q1867" s="1"/>
      <c r="R1867" s="1"/>
      <c r="S1867" s="1"/>
      <c r="T1867" s="102"/>
      <c r="U1867" s="103"/>
      <c r="V1867" s="103"/>
      <c r="W1867" s="103"/>
      <c r="X1867" s="103"/>
      <c r="Y1867" s="6">
        <v>42533.801862812499</v>
      </c>
      <c r="Z1867" s="9" t="s">
        <v>6098</v>
      </c>
      <c r="AA1867" s="6"/>
    </row>
    <row r="1868" spans="1:27" s="9" customFormat="1" x14ac:dyDescent="0.3">
      <c r="A1868" s="8">
        <v>1867</v>
      </c>
      <c r="B1868" s="9">
        <v>201601337</v>
      </c>
      <c r="C1868" s="9" t="s">
        <v>6099</v>
      </c>
      <c r="D1868" s="9" t="s">
        <v>1032</v>
      </c>
      <c r="E1868" s="9">
        <v>508</v>
      </c>
      <c r="F1868" s="9" t="s">
        <v>166</v>
      </c>
      <c r="G1868" s="6">
        <v>42278</v>
      </c>
      <c r="H1868" s="9" t="s">
        <v>3008</v>
      </c>
      <c r="I1868" s="9" t="s">
        <v>16</v>
      </c>
      <c r="J1868" s="6">
        <v>42537.529078622683</v>
      </c>
      <c r="K1868" s="6">
        <v>42537.529078622683</v>
      </c>
      <c r="L1868" s="40" t="s">
        <v>6057</v>
      </c>
      <c r="M1868" s="41"/>
      <c r="N1868" s="42"/>
      <c r="O1868" s="1"/>
      <c r="P1868" s="1"/>
      <c r="Q1868" s="1"/>
      <c r="R1868" s="1"/>
      <c r="S1868" s="1"/>
      <c r="T1868" s="102"/>
      <c r="U1868" s="103"/>
      <c r="V1868" s="103"/>
      <c r="W1868" s="103"/>
      <c r="X1868" s="103"/>
      <c r="Y1868" s="6">
        <v>42537.46029988426</v>
      </c>
      <c r="Z1868" s="9" t="s">
        <v>6100</v>
      </c>
      <c r="AA1868" s="6"/>
    </row>
    <row r="1869" spans="1:27" s="9" customFormat="1" x14ac:dyDescent="0.3">
      <c r="A1869" s="8">
        <v>1868</v>
      </c>
      <c r="B1869" s="9">
        <v>201601338</v>
      </c>
      <c r="C1869" s="9" t="s">
        <v>6101</v>
      </c>
      <c r="D1869" s="9" t="s">
        <v>6102</v>
      </c>
      <c r="E1869" s="9">
        <v>499</v>
      </c>
      <c r="F1869" s="9" t="s">
        <v>40</v>
      </c>
      <c r="G1869" s="6">
        <v>39612</v>
      </c>
      <c r="H1869" s="9" t="s">
        <v>3005</v>
      </c>
      <c r="I1869" s="9" t="s">
        <v>4</v>
      </c>
      <c r="J1869" s="6">
        <v>42538.523737268515</v>
      </c>
      <c r="K1869" s="6">
        <v>42538.523737268515</v>
      </c>
      <c r="L1869" s="40" t="s">
        <v>603</v>
      </c>
      <c r="M1869" s="41"/>
      <c r="N1869" s="42"/>
      <c r="O1869" s="1"/>
      <c r="P1869" s="1"/>
      <c r="Q1869" s="1"/>
      <c r="R1869" s="1"/>
      <c r="S1869" s="1"/>
      <c r="T1869" s="102"/>
      <c r="U1869" s="103"/>
      <c r="V1869" s="103"/>
      <c r="W1869" s="103"/>
      <c r="X1869" s="103"/>
      <c r="Y1869" s="6">
        <v>42538.513669907406</v>
      </c>
      <c r="Z1869" s="9" t="s">
        <v>6103</v>
      </c>
      <c r="AA1869" s="6"/>
    </row>
    <row r="1870" spans="1:27" s="9" customFormat="1" x14ac:dyDescent="0.3">
      <c r="A1870" s="8">
        <v>1869</v>
      </c>
      <c r="B1870" s="9">
        <v>201601340</v>
      </c>
      <c r="C1870" s="9" t="s">
        <v>6104</v>
      </c>
      <c r="D1870" s="9" t="s">
        <v>3477</v>
      </c>
      <c r="E1870" s="9">
        <v>499</v>
      </c>
      <c r="F1870" s="9" t="s">
        <v>40</v>
      </c>
      <c r="G1870" s="6">
        <v>36324</v>
      </c>
      <c r="H1870" s="9" t="s">
        <v>3008</v>
      </c>
      <c r="I1870" s="9" t="s">
        <v>16</v>
      </c>
      <c r="J1870" s="6">
        <v>42551.666363113429</v>
      </c>
      <c r="K1870" s="6">
        <v>42551.666363113429</v>
      </c>
      <c r="L1870" s="40">
        <v>2088</v>
      </c>
      <c r="M1870" s="41" t="s">
        <v>6105</v>
      </c>
      <c r="N1870" s="42"/>
      <c r="O1870" s="1"/>
      <c r="P1870" s="1"/>
      <c r="Q1870" s="1"/>
      <c r="R1870" s="1"/>
      <c r="S1870" s="1"/>
      <c r="T1870" s="102"/>
      <c r="U1870" s="103"/>
      <c r="V1870" s="103"/>
      <c r="W1870" s="103"/>
      <c r="X1870" s="103"/>
      <c r="Y1870" s="6">
        <v>42551.651461805559</v>
      </c>
      <c r="Z1870" s="9" t="s">
        <v>6106</v>
      </c>
      <c r="AA1870" s="6"/>
    </row>
    <row r="1871" spans="1:27" s="9" customFormat="1" x14ac:dyDescent="0.3">
      <c r="A1871" s="8">
        <v>1870</v>
      </c>
      <c r="B1871" s="9">
        <v>201601341</v>
      </c>
      <c r="C1871" s="9" t="s">
        <v>6107</v>
      </c>
      <c r="D1871" s="9" t="s">
        <v>6108</v>
      </c>
      <c r="E1871" s="9">
        <v>499</v>
      </c>
      <c r="F1871" s="9" t="s">
        <v>40</v>
      </c>
      <c r="G1871" s="6">
        <v>37785</v>
      </c>
      <c r="H1871" s="9" t="s">
        <v>3008</v>
      </c>
      <c r="I1871" s="9" t="s">
        <v>16</v>
      </c>
      <c r="J1871" s="6">
        <v>42534.670814386576</v>
      </c>
      <c r="K1871" s="6">
        <v>42534.670814386576</v>
      </c>
      <c r="L1871" s="40">
        <v>2031</v>
      </c>
      <c r="M1871" s="41"/>
      <c r="N1871" s="42" t="s">
        <v>6109</v>
      </c>
      <c r="O1871" s="1">
        <v>14</v>
      </c>
      <c r="P1871" s="1"/>
      <c r="Q1871" s="1"/>
      <c r="R1871" s="1"/>
      <c r="S1871" s="1"/>
      <c r="T1871" s="111">
        <v>1401</v>
      </c>
      <c r="U1871" s="103"/>
      <c r="V1871" s="103"/>
      <c r="W1871" s="103"/>
      <c r="X1871" s="103"/>
      <c r="Y1871" s="6">
        <v>42534.670814386576</v>
      </c>
      <c r="Z1871" s="9" t="s">
        <v>6110</v>
      </c>
      <c r="AA1871" s="6"/>
    </row>
    <row r="1872" spans="1:27" s="9" customFormat="1" x14ac:dyDescent="0.3">
      <c r="A1872" s="8">
        <v>1871</v>
      </c>
      <c r="B1872" s="9">
        <v>201601343</v>
      </c>
      <c r="C1872" s="9" t="s">
        <v>4813</v>
      </c>
      <c r="D1872" s="9" t="s">
        <v>540</v>
      </c>
      <c r="E1872" s="9">
        <v>123</v>
      </c>
      <c r="F1872" s="9" t="s">
        <v>28</v>
      </c>
      <c r="G1872" s="6">
        <v>42481</v>
      </c>
      <c r="H1872" s="9" t="s">
        <v>3016</v>
      </c>
      <c r="I1872" s="9" t="s">
        <v>53</v>
      </c>
      <c r="J1872" s="6">
        <v>42706.149220752312</v>
      </c>
      <c r="K1872" s="6">
        <v>42706.149220752312</v>
      </c>
      <c r="L1872" s="40">
        <v>2046</v>
      </c>
      <c r="M1872" s="41"/>
      <c r="N1872" s="42"/>
      <c r="O1872" s="1"/>
      <c r="P1872" s="1"/>
      <c r="Q1872" s="1"/>
      <c r="R1872" s="1"/>
      <c r="S1872" s="1"/>
      <c r="T1872" s="102"/>
      <c r="U1872" s="103"/>
      <c r="V1872" s="103"/>
      <c r="W1872" s="103"/>
      <c r="X1872" s="103"/>
      <c r="Y1872" s="6">
        <v>42706.143465428242</v>
      </c>
      <c r="Z1872" s="9" t="s">
        <v>6111</v>
      </c>
      <c r="AA1872" s="6"/>
    </row>
    <row r="1873" spans="1:27" s="9" customFormat="1" x14ac:dyDescent="0.3">
      <c r="A1873" s="8">
        <v>1872</v>
      </c>
      <c r="B1873" s="9">
        <v>201601345</v>
      </c>
      <c r="C1873" s="9" t="s">
        <v>6112</v>
      </c>
      <c r="D1873" s="9" t="s">
        <v>6113</v>
      </c>
      <c r="E1873" s="9">
        <v>598</v>
      </c>
      <c r="F1873" s="9" t="s">
        <v>8</v>
      </c>
      <c r="G1873" s="6" t="s">
        <v>51</v>
      </c>
      <c r="H1873" s="9" t="s">
        <v>3008</v>
      </c>
      <c r="I1873" s="9" t="s">
        <v>16</v>
      </c>
      <c r="J1873" s="6">
        <v>42534.98814371528</v>
      </c>
      <c r="K1873" s="6">
        <v>42534.98814371528</v>
      </c>
      <c r="L1873" s="40">
        <v>2278</v>
      </c>
      <c r="M1873" s="41"/>
      <c r="N1873" s="42" t="s">
        <v>405</v>
      </c>
      <c r="O1873" s="1">
        <v>21</v>
      </c>
      <c r="P1873" s="1"/>
      <c r="Q1873" s="1"/>
      <c r="R1873" s="1"/>
      <c r="S1873" s="1"/>
      <c r="T1873" s="102">
        <v>21</v>
      </c>
      <c r="U1873" s="103"/>
      <c r="V1873" s="103"/>
      <c r="W1873" s="103"/>
      <c r="X1873" s="103"/>
      <c r="Y1873" s="6">
        <v>42534.963200381942</v>
      </c>
      <c r="Z1873" s="9" t="s">
        <v>6114</v>
      </c>
      <c r="AA1873" s="6"/>
    </row>
    <row r="1874" spans="1:27" s="9" customFormat="1" x14ac:dyDescent="0.3">
      <c r="A1874" s="8">
        <v>1873</v>
      </c>
      <c r="B1874" s="9">
        <v>201601348</v>
      </c>
      <c r="C1874" s="9" t="s">
        <v>6115</v>
      </c>
      <c r="D1874" s="9" t="s">
        <v>6116</v>
      </c>
      <c r="E1874" s="9">
        <v>598</v>
      </c>
      <c r="F1874" s="9" t="s">
        <v>8</v>
      </c>
      <c r="G1874" s="6">
        <v>42494</v>
      </c>
      <c r="H1874" s="9" t="s">
        <v>51</v>
      </c>
      <c r="I1874" s="9" t="s">
        <v>51</v>
      </c>
      <c r="J1874" s="6">
        <v>42535.869705902776</v>
      </c>
      <c r="K1874" s="6">
        <v>42535.869705902776</v>
      </c>
      <c r="L1874" s="40">
        <v>2048</v>
      </c>
      <c r="M1874" s="41"/>
      <c r="N1874" s="42" t="s">
        <v>413</v>
      </c>
      <c r="O1874" s="1">
        <v>1</v>
      </c>
      <c r="P1874" s="1">
        <v>2</v>
      </c>
      <c r="Q1874" s="1"/>
      <c r="R1874" s="1"/>
      <c r="S1874" s="1"/>
      <c r="T1874" s="102">
        <v>1</v>
      </c>
      <c r="U1874" s="103">
        <v>2</v>
      </c>
      <c r="V1874" s="103"/>
      <c r="W1874" s="103"/>
      <c r="X1874" s="103"/>
      <c r="Y1874" s="6">
        <v>42535.815019942129</v>
      </c>
      <c r="Z1874" s="9" t="s">
        <v>6117</v>
      </c>
      <c r="AA1874" s="6"/>
    </row>
    <row r="1875" spans="1:27" s="9" customFormat="1" x14ac:dyDescent="0.3">
      <c r="A1875" s="8">
        <v>1874</v>
      </c>
      <c r="B1875" s="9">
        <v>201601350</v>
      </c>
      <c r="C1875" s="9" t="s">
        <v>6118</v>
      </c>
      <c r="D1875" s="9" t="s">
        <v>2015</v>
      </c>
      <c r="E1875" s="9">
        <v>128</v>
      </c>
      <c r="F1875" s="9" t="s">
        <v>242</v>
      </c>
      <c r="G1875" s="6">
        <v>42447</v>
      </c>
      <c r="H1875" s="9" t="s">
        <v>3008</v>
      </c>
      <c r="I1875" s="9" t="s">
        <v>16</v>
      </c>
      <c r="J1875" s="6">
        <v>42648.522811377312</v>
      </c>
      <c r="K1875" s="6">
        <v>42648.522811377312</v>
      </c>
      <c r="L1875" s="40" t="s">
        <v>6057</v>
      </c>
      <c r="M1875" s="41"/>
      <c r="N1875" s="42"/>
      <c r="O1875" s="1"/>
      <c r="P1875" s="1"/>
      <c r="Q1875" s="1"/>
      <c r="R1875" s="1"/>
      <c r="S1875" s="1"/>
      <c r="T1875" s="102"/>
      <c r="U1875" s="103"/>
      <c r="V1875" s="103"/>
      <c r="W1875" s="103"/>
      <c r="X1875" s="103"/>
      <c r="Y1875" s="6">
        <v>42648.503028043982</v>
      </c>
      <c r="Z1875" s="9" t="s">
        <v>6119</v>
      </c>
      <c r="AA1875" s="6"/>
    </row>
    <row r="1876" spans="1:27" s="9" customFormat="1" x14ac:dyDescent="0.3">
      <c r="A1876" s="8">
        <v>1875</v>
      </c>
      <c r="B1876" s="9">
        <v>201601352</v>
      </c>
      <c r="C1876" s="9" t="s">
        <v>1844</v>
      </c>
      <c r="D1876" s="9" t="s">
        <v>2278</v>
      </c>
      <c r="E1876" s="9">
        <v>598</v>
      </c>
      <c r="F1876" s="9" t="s">
        <v>8</v>
      </c>
      <c r="G1876" s="6">
        <v>42170</v>
      </c>
      <c r="H1876" s="9" t="s">
        <v>3008</v>
      </c>
      <c r="I1876" s="9" t="s">
        <v>16</v>
      </c>
      <c r="J1876" s="6">
        <v>42541.522922916665</v>
      </c>
      <c r="K1876" s="6">
        <v>42541.522922916665</v>
      </c>
      <c r="L1876" s="40" t="s">
        <v>6057</v>
      </c>
      <c r="M1876" s="41"/>
      <c r="N1876" s="42"/>
      <c r="O1876" s="1"/>
      <c r="P1876" s="1"/>
      <c r="Q1876" s="1"/>
      <c r="R1876" s="1"/>
      <c r="S1876" s="1"/>
      <c r="T1876" s="102"/>
      <c r="U1876" s="103"/>
      <c r="V1876" s="103"/>
      <c r="W1876" s="103"/>
      <c r="X1876" s="103"/>
      <c r="Y1876" s="6">
        <v>42541.911330752315</v>
      </c>
      <c r="Z1876" s="9" t="s">
        <v>6120</v>
      </c>
      <c r="AA1876" s="6"/>
    </row>
    <row r="1877" spans="1:27" s="9" customFormat="1" x14ac:dyDescent="0.3">
      <c r="A1877" s="8">
        <v>1876</v>
      </c>
      <c r="B1877" s="9">
        <v>201601362</v>
      </c>
      <c r="C1877" s="9" t="s">
        <v>6121</v>
      </c>
      <c r="D1877" s="9" t="s">
        <v>6122</v>
      </c>
      <c r="E1877" s="9">
        <v>130</v>
      </c>
      <c r="F1877" s="9" t="s">
        <v>36</v>
      </c>
      <c r="G1877" s="6">
        <v>39527</v>
      </c>
      <c r="H1877" s="9" t="s">
        <v>3008</v>
      </c>
      <c r="I1877" s="9" t="s">
        <v>16</v>
      </c>
      <c r="J1877" s="6">
        <v>42538.499920254631</v>
      </c>
      <c r="K1877" s="6">
        <v>42538.499920254631</v>
      </c>
      <c r="L1877" s="40">
        <v>2202</v>
      </c>
      <c r="M1877" s="41" t="s">
        <v>6123</v>
      </c>
      <c r="N1877" s="42"/>
      <c r="O1877" s="1"/>
      <c r="P1877" s="1"/>
      <c r="Q1877" s="1"/>
      <c r="R1877" s="1"/>
      <c r="S1877" s="1"/>
      <c r="T1877" s="102"/>
      <c r="U1877" s="103"/>
      <c r="V1877" s="103"/>
      <c r="W1877" s="103"/>
      <c r="X1877" s="103"/>
      <c r="Y1877" s="6">
        <v>42538.502082407409</v>
      </c>
      <c r="Z1877" s="9" t="s">
        <v>6124</v>
      </c>
      <c r="AA1877" s="6"/>
    </row>
    <row r="1878" spans="1:27" s="9" customFormat="1" x14ac:dyDescent="0.3">
      <c r="A1878" s="8">
        <v>1877</v>
      </c>
      <c r="B1878" s="9">
        <v>201601364</v>
      </c>
      <c r="C1878" s="9" t="s">
        <v>6125</v>
      </c>
      <c r="D1878" s="9" t="s">
        <v>6126</v>
      </c>
      <c r="E1878" s="9">
        <v>598</v>
      </c>
      <c r="F1878" s="9" t="s">
        <v>8</v>
      </c>
      <c r="G1878" s="6">
        <v>41077</v>
      </c>
      <c r="H1878" s="9" t="s">
        <v>3008</v>
      </c>
      <c r="I1878" s="9" t="s">
        <v>16</v>
      </c>
      <c r="J1878" s="6">
        <v>42538.704296064818</v>
      </c>
      <c r="K1878" s="6">
        <v>42538.704296064818</v>
      </c>
      <c r="L1878" s="40">
        <v>2075</v>
      </c>
      <c r="M1878" s="41"/>
      <c r="N1878" s="42"/>
      <c r="O1878" s="1"/>
      <c r="P1878" s="1"/>
      <c r="Q1878" s="1"/>
      <c r="R1878" s="1"/>
      <c r="S1878" s="1"/>
      <c r="T1878" s="102"/>
      <c r="U1878" s="103"/>
      <c r="V1878" s="103"/>
      <c r="W1878" s="103"/>
      <c r="X1878" s="103"/>
      <c r="Y1878" s="6">
        <v>42538.704296064818</v>
      </c>
      <c r="Z1878" s="9" t="s">
        <v>6127</v>
      </c>
      <c r="AA1878" s="6"/>
    </row>
    <row r="1879" spans="1:27" s="9" customFormat="1" x14ac:dyDescent="0.3">
      <c r="A1879" s="8">
        <v>1878</v>
      </c>
      <c r="B1879" s="9">
        <v>201601365</v>
      </c>
      <c r="C1879" s="9" t="s">
        <v>6128</v>
      </c>
      <c r="D1879" s="9" t="s">
        <v>439</v>
      </c>
      <c r="E1879" s="9">
        <v>499</v>
      </c>
      <c r="F1879" s="9" t="s">
        <v>40</v>
      </c>
      <c r="G1879" s="6">
        <v>42430</v>
      </c>
      <c r="H1879" s="9" t="s">
        <v>3010</v>
      </c>
      <c r="I1879" s="9" t="s">
        <v>10</v>
      </c>
      <c r="J1879" s="6">
        <v>42662.541211076386</v>
      </c>
      <c r="K1879" s="6">
        <v>42662.541211076386</v>
      </c>
      <c r="L1879" s="40" t="s">
        <v>6057</v>
      </c>
      <c r="M1879" s="41"/>
      <c r="N1879" s="42"/>
      <c r="O1879" s="1"/>
      <c r="P1879" s="1"/>
      <c r="Q1879" s="1"/>
      <c r="R1879" s="1"/>
      <c r="S1879" s="1"/>
      <c r="T1879" s="102"/>
      <c r="U1879" s="103"/>
      <c r="V1879" s="103"/>
      <c r="W1879" s="103"/>
      <c r="X1879" s="103"/>
      <c r="Y1879" s="6">
        <v>42662.541211076386</v>
      </c>
      <c r="Z1879" s="9" t="s">
        <v>6129</v>
      </c>
      <c r="AA1879" s="6"/>
    </row>
    <row r="1880" spans="1:27" s="9" customFormat="1" x14ac:dyDescent="0.3">
      <c r="A1880" s="8">
        <v>1879</v>
      </c>
      <c r="B1880" s="9">
        <v>201601366</v>
      </c>
      <c r="C1880" s="9" t="s">
        <v>3951</v>
      </c>
      <c r="D1880" s="9" t="s">
        <v>404</v>
      </c>
      <c r="E1880" s="9">
        <v>598</v>
      </c>
      <c r="F1880" s="9" t="s">
        <v>8</v>
      </c>
      <c r="G1880" s="6">
        <v>42507</v>
      </c>
      <c r="H1880" s="9" t="s">
        <v>51</v>
      </c>
      <c r="I1880" s="9" t="s">
        <v>51</v>
      </c>
      <c r="J1880" s="6">
        <v>42539.7658371875</v>
      </c>
      <c r="K1880" s="6">
        <v>42539.7658371875</v>
      </c>
      <c r="L1880" s="40">
        <v>2288</v>
      </c>
      <c r="M1880" s="41"/>
      <c r="N1880" s="42"/>
      <c r="O1880" s="1"/>
      <c r="P1880" s="1"/>
      <c r="Q1880" s="1"/>
      <c r="R1880" s="1"/>
      <c r="S1880" s="1"/>
      <c r="T1880" s="102"/>
      <c r="U1880" s="103"/>
      <c r="V1880" s="103"/>
      <c r="W1880" s="103"/>
      <c r="X1880" s="103"/>
      <c r="Y1880" s="6">
        <v>42539.765422800927</v>
      </c>
      <c r="Z1880" s="9" t="s">
        <v>6130</v>
      </c>
      <c r="AA1880" s="6"/>
    </row>
    <row r="1881" spans="1:27" s="9" customFormat="1" x14ac:dyDescent="0.3">
      <c r="A1881" s="8">
        <v>1880</v>
      </c>
      <c r="B1881" s="9">
        <v>201601367</v>
      </c>
      <c r="C1881" s="9" t="s">
        <v>3153</v>
      </c>
      <c r="D1881" s="9" t="s">
        <v>5376</v>
      </c>
      <c r="E1881" s="9">
        <v>119</v>
      </c>
      <c r="F1881" s="9" t="s">
        <v>2</v>
      </c>
      <c r="G1881" s="6">
        <v>39114</v>
      </c>
      <c r="H1881" s="9" t="s">
        <v>3008</v>
      </c>
      <c r="I1881" s="9" t="s">
        <v>16</v>
      </c>
      <c r="J1881" s="6">
        <v>42539.400073761572</v>
      </c>
      <c r="K1881" s="6">
        <v>42539.400073761572</v>
      </c>
      <c r="L1881" s="40">
        <v>2123</v>
      </c>
      <c r="M1881" s="41"/>
      <c r="N1881" s="42"/>
      <c r="O1881" s="1"/>
      <c r="P1881" s="1"/>
      <c r="Q1881" s="1"/>
      <c r="R1881" s="1"/>
      <c r="S1881" s="1"/>
      <c r="T1881" s="102"/>
      <c r="U1881" s="103"/>
      <c r="V1881" s="103"/>
      <c r="W1881" s="103"/>
      <c r="X1881" s="103"/>
      <c r="Y1881" s="6">
        <v>42539.391114930557</v>
      </c>
      <c r="Z1881" s="9" t="s">
        <v>6131</v>
      </c>
      <c r="AA1881" s="6"/>
    </row>
    <row r="1882" spans="1:27" s="9" customFormat="1" x14ac:dyDescent="0.3">
      <c r="A1882" s="8">
        <v>1881</v>
      </c>
      <c r="B1882" s="9">
        <v>201601370</v>
      </c>
      <c r="C1882" s="9" t="s">
        <v>6132</v>
      </c>
      <c r="D1882" s="9" t="s">
        <v>6133</v>
      </c>
      <c r="E1882" s="9">
        <v>128</v>
      </c>
      <c r="F1882" s="9" t="s">
        <v>242</v>
      </c>
      <c r="G1882" s="6">
        <v>37791</v>
      </c>
      <c r="H1882" s="9" t="s">
        <v>3016</v>
      </c>
      <c r="I1882" s="9" t="s">
        <v>53</v>
      </c>
      <c r="J1882" s="6">
        <v>42540.688426273147</v>
      </c>
      <c r="K1882" s="6">
        <v>42540.688426273147</v>
      </c>
      <c r="L1882" s="40">
        <v>2101</v>
      </c>
      <c r="M1882" s="41"/>
      <c r="N1882" s="42"/>
      <c r="O1882" s="1"/>
      <c r="P1882" s="1"/>
      <c r="Q1882" s="1"/>
      <c r="R1882" s="1"/>
      <c r="S1882" s="1"/>
      <c r="T1882" s="102"/>
      <c r="U1882" s="103"/>
      <c r="V1882" s="103"/>
      <c r="W1882" s="103"/>
      <c r="X1882" s="103"/>
      <c r="Y1882" s="6">
        <v>42540.688412731484</v>
      </c>
      <c r="Z1882" s="9" t="s">
        <v>6134</v>
      </c>
      <c r="AA1882" s="6"/>
    </row>
    <row r="1883" spans="1:27" s="9" customFormat="1" x14ac:dyDescent="0.3">
      <c r="A1883" s="8">
        <v>1882</v>
      </c>
      <c r="B1883" s="9">
        <v>201601373</v>
      </c>
      <c r="C1883" s="9" t="s">
        <v>3496</v>
      </c>
      <c r="D1883" s="9" t="s">
        <v>6135</v>
      </c>
      <c r="E1883" s="9">
        <v>507</v>
      </c>
      <c r="F1883" s="9" t="s">
        <v>71</v>
      </c>
      <c r="G1883" s="6">
        <v>37622</v>
      </c>
      <c r="H1883" s="9" t="s">
        <v>3016</v>
      </c>
      <c r="I1883" s="9" t="s">
        <v>53</v>
      </c>
      <c r="J1883" s="6">
        <v>42555.53176377315</v>
      </c>
      <c r="K1883" s="6">
        <v>42555.53176377315</v>
      </c>
      <c r="L1883" s="40">
        <v>2228</v>
      </c>
      <c r="M1883" s="41"/>
      <c r="N1883" s="42" t="s">
        <v>6136</v>
      </c>
      <c r="O1883" s="1">
        <v>111</v>
      </c>
      <c r="P1883" s="1"/>
      <c r="Q1883" s="1"/>
      <c r="R1883" s="1"/>
      <c r="S1883" s="1"/>
      <c r="T1883" s="111">
        <v>0</v>
      </c>
      <c r="U1883" s="103"/>
      <c r="V1883" s="103"/>
      <c r="W1883" s="103"/>
      <c r="X1883" s="103"/>
      <c r="Y1883" s="6">
        <v>42555.689206944444</v>
      </c>
      <c r="Z1883" s="9" t="s">
        <v>6137</v>
      </c>
      <c r="AA1883" s="6"/>
    </row>
    <row r="1884" spans="1:27" s="9" customFormat="1" x14ac:dyDescent="0.3">
      <c r="A1884" s="8">
        <v>1883</v>
      </c>
      <c r="B1884" s="9">
        <v>201601388</v>
      </c>
      <c r="C1884" s="9" t="s">
        <v>6138</v>
      </c>
      <c r="D1884" s="9" t="s">
        <v>2730</v>
      </c>
      <c r="E1884" s="9">
        <v>308</v>
      </c>
      <c r="F1884" s="9" t="s">
        <v>1251</v>
      </c>
      <c r="G1884" s="6">
        <v>42453</v>
      </c>
      <c r="H1884" s="9" t="s">
        <v>3008</v>
      </c>
      <c r="I1884" s="9" t="s">
        <v>16</v>
      </c>
      <c r="J1884" s="6">
        <v>42638.473718483794</v>
      </c>
      <c r="K1884" s="6">
        <v>42638.473718483794</v>
      </c>
      <c r="L1884" s="40" t="s">
        <v>6057</v>
      </c>
      <c r="M1884" s="41"/>
      <c r="N1884" s="42"/>
      <c r="O1884" s="1"/>
      <c r="P1884" s="1"/>
      <c r="Q1884" s="1"/>
      <c r="R1884" s="1"/>
      <c r="S1884" s="1"/>
      <c r="T1884" s="102"/>
      <c r="U1884" s="103"/>
      <c r="V1884" s="103"/>
      <c r="W1884" s="103"/>
      <c r="X1884" s="103"/>
      <c r="Y1884" s="6">
        <v>42638.477690277781</v>
      </c>
      <c r="Z1884" s="9" t="s">
        <v>6139</v>
      </c>
      <c r="AA1884" s="6"/>
    </row>
    <row r="1885" spans="1:27" s="9" customFormat="1" x14ac:dyDescent="0.3">
      <c r="A1885" s="8">
        <v>1884</v>
      </c>
      <c r="B1885" s="9">
        <v>201601389</v>
      </c>
      <c r="C1885" s="9" t="s">
        <v>4959</v>
      </c>
      <c r="D1885" s="9" t="s">
        <v>3740</v>
      </c>
      <c r="E1885" s="9">
        <v>499</v>
      </c>
      <c r="F1885" s="9" t="s">
        <v>40</v>
      </c>
      <c r="G1885" s="6">
        <v>42476</v>
      </c>
      <c r="H1885" s="9" t="s">
        <v>3010</v>
      </c>
      <c r="I1885" s="9" t="s">
        <v>10</v>
      </c>
      <c r="J1885" s="6">
        <v>42667.411106053238</v>
      </c>
      <c r="K1885" s="6">
        <v>42667.411106053238</v>
      </c>
      <c r="L1885" s="40" t="s">
        <v>6057</v>
      </c>
      <c r="M1885" s="41"/>
      <c r="N1885" s="42"/>
      <c r="O1885" s="1"/>
      <c r="P1885" s="1"/>
      <c r="Q1885" s="1"/>
      <c r="R1885" s="1"/>
      <c r="S1885" s="1"/>
      <c r="T1885" s="102"/>
      <c r="U1885" s="103"/>
      <c r="V1885" s="103"/>
      <c r="W1885" s="103"/>
      <c r="X1885" s="103"/>
      <c r="Y1885" s="6">
        <v>42667.417128159723</v>
      </c>
      <c r="Z1885" s="9" t="s">
        <v>6140</v>
      </c>
      <c r="AA1885" s="6"/>
    </row>
    <row r="1886" spans="1:27" s="9" customFormat="1" x14ac:dyDescent="0.3">
      <c r="A1886" s="8">
        <v>1885</v>
      </c>
      <c r="B1886" s="9">
        <v>201601391</v>
      </c>
      <c r="C1886" s="9" t="s">
        <v>6141</v>
      </c>
      <c r="D1886" s="9" t="s">
        <v>6142</v>
      </c>
      <c r="E1886" s="9">
        <v>508</v>
      </c>
      <c r="F1886" s="9" t="s">
        <v>166</v>
      </c>
      <c r="G1886" s="6">
        <v>42024</v>
      </c>
      <c r="H1886" s="9" t="s">
        <v>3010</v>
      </c>
      <c r="I1886" s="9" t="s">
        <v>10</v>
      </c>
      <c r="J1886" s="6">
        <v>42541.733819942128</v>
      </c>
      <c r="K1886" s="6">
        <v>42541.733819942128</v>
      </c>
      <c r="L1886" s="40">
        <v>2046</v>
      </c>
      <c r="M1886" s="41"/>
      <c r="N1886" s="42" t="s">
        <v>6143</v>
      </c>
      <c r="O1886" s="1">
        <v>4</v>
      </c>
      <c r="P1886" s="1"/>
      <c r="Q1886" s="1"/>
      <c r="R1886" s="1"/>
      <c r="S1886" s="1"/>
      <c r="T1886" s="102">
        <v>4</v>
      </c>
      <c r="U1886" s="103"/>
      <c r="V1886" s="103"/>
      <c r="W1886" s="103"/>
      <c r="X1886" s="103"/>
      <c r="Y1886" s="6">
        <v>42541.690597800924</v>
      </c>
      <c r="Z1886" s="9" t="s">
        <v>6144</v>
      </c>
      <c r="AA1886" s="6"/>
    </row>
    <row r="1887" spans="1:27" s="9" customFormat="1" x14ac:dyDescent="0.3">
      <c r="A1887" s="8">
        <v>1886</v>
      </c>
      <c r="B1887" s="9">
        <v>201601393</v>
      </c>
      <c r="C1887" s="9" t="s">
        <v>6145</v>
      </c>
      <c r="D1887" s="9" t="s">
        <v>6146</v>
      </c>
      <c r="E1887" s="9">
        <v>499</v>
      </c>
      <c r="F1887" s="9" t="s">
        <v>40</v>
      </c>
      <c r="G1887" s="6">
        <v>38888</v>
      </c>
      <c r="H1887" s="9" t="s">
        <v>3010</v>
      </c>
      <c r="I1887" s="9" t="s">
        <v>10</v>
      </c>
      <c r="J1887" s="6">
        <v>42544.770474421297</v>
      </c>
      <c r="K1887" s="6">
        <v>42544.770474421297</v>
      </c>
      <c r="L1887" s="40">
        <v>2116</v>
      </c>
      <c r="M1887" s="41"/>
      <c r="N1887" s="42"/>
      <c r="O1887" s="1"/>
      <c r="P1887" s="1"/>
      <c r="Q1887" s="1"/>
      <c r="R1887" s="1"/>
      <c r="S1887" s="1"/>
      <c r="T1887" s="102"/>
      <c r="U1887" s="103"/>
      <c r="V1887" s="103"/>
      <c r="W1887" s="103"/>
      <c r="X1887" s="103"/>
      <c r="Y1887" s="6">
        <v>42544.882965046294</v>
      </c>
      <c r="Z1887" s="9" t="s">
        <v>6147</v>
      </c>
      <c r="AA1887" s="6"/>
    </row>
    <row r="1888" spans="1:27" s="9" customFormat="1" x14ac:dyDescent="0.3">
      <c r="A1888" s="8">
        <v>1887</v>
      </c>
      <c r="B1888" s="9">
        <v>201601399</v>
      </c>
      <c r="C1888" s="9" t="s">
        <v>6148</v>
      </c>
      <c r="D1888" s="9" t="s">
        <v>5771</v>
      </c>
      <c r="E1888" s="9">
        <v>499</v>
      </c>
      <c r="F1888" s="9" t="s">
        <v>40</v>
      </c>
      <c r="G1888" s="6">
        <v>40828</v>
      </c>
      <c r="H1888" s="9" t="s">
        <v>3010</v>
      </c>
      <c r="I1888" s="9" t="s">
        <v>10</v>
      </c>
      <c r="J1888" s="6">
        <v>42542.567699918982</v>
      </c>
      <c r="K1888" s="6">
        <v>42542.567699918982</v>
      </c>
      <c r="L1888" s="40">
        <v>2046</v>
      </c>
      <c r="M1888" s="41" t="s">
        <v>6149</v>
      </c>
      <c r="N1888" s="42"/>
      <c r="O1888" s="1"/>
      <c r="P1888" s="1"/>
      <c r="Q1888" s="1"/>
      <c r="R1888" s="1"/>
      <c r="S1888" s="1"/>
      <c r="T1888" s="102"/>
      <c r="U1888" s="103"/>
      <c r="V1888" s="103"/>
      <c r="W1888" s="103"/>
      <c r="X1888" s="103"/>
      <c r="Y1888" s="6">
        <v>42542.524664814817</v>
      </c>
      <c r="Z1888" s="9" t="s">
        <v>6150</v>
      </c>
      <c r="AA1888" s="6"/>
    </row>
    <row r="1889" spans="1:27" s="9" customFormat="1" x14ac:dyDescent="0.3">
      <c r="A1889" s="8">
        <v>1888</v>
      </c>
      <c r="B1889" s="9">
        <v>201601403</v>
      </c>
      <c r="C1889" s="9" t="s">
        <v>6151</v>
      </c>
      <c r="D1889" s="9" t="s">
        <v>6152</v>
      </c>
      <c r="E1889" s="9">
        <v>129</v>
      </c>
      <c r="F1889" s="9" t="s">
        <v>162</v>
      </c>
      <c r="G1889" s="6">
        <v>41811</v>
      </c>
      <c r="H1889" s="9" t="s">
        <v>3008</v>
      </c>
      <c r="I1889" s="9" t="s">
        <v>16</v>
      </c>
      <c r="J1889" s="6">
        <v>42542.751856284725</v>
      </c>
      <c r="K1889" s="6">
        <v>42542.751856284725</v>
      </c>
      <c r="L1889" s="40"/>
      <c r="M1889" s="41"/>
      <c r="N1889" s="42"/>
      <c r="O1889" s="1"/>
      <c r="P1889" s="1"/>
      <c r="Q1889" s="1"/>
      <c r="R1889" s="1"/>
      <c r="S1889" s="1"/>
      <c r="T1889" s="102"/>
      <c r="U1889" s="103"/>
      <c r="V1889" s="103"/>
      <c r="W1889" s="103"/>
      <c r="X1889" s="103"/>
      <c r="Y1889" s="6">
        <v>42542.751761261577</v>
      </c>
      <c r="Z1889" s="9" t="e">
        <f>- 마취 전 검사상 특이사항 없음.  - 중성화 진행.</f>
        <v>#NAME?</v>
      </c>
      <c r="AA1889" s="6"/>
    </row>
    <row r="1890" spans="1:27" s="9" customFormat="1" x14ac:dyDescent="0.3">
      <c r="A1890" s="8">
        <v>1889</v>
      </c>
      <c r="B1890" s="9">
        <v>201601404</v>
      </c>
      <c r="C1890" s="9" t="s">
        <v>6153</v>
      </c>
      <c r="D1890" s="9" t="s">
        <v>412</v>
      </c>
      <c r="E1890" s="9">
        <v>131</v>
      </c>
      <c r="F1890" s="9" t="s">
        <v>24</v>
      </c>
      <c r="G1890" s="6">
        <v>37622</v>
      </c>
      <c r="H1890" s="9" t="s">
        <v>3008</v>
      </c>
      <c r="I1890" s="9" t="s">
        <v>16</v>
      </c>
      <c r="J1890" s="6">
        <v>42542.862029664349</v>
      </c>
      <c r="K1890" s="6">
        <v>42542.862029664349</v>
      </c>
      <c r="L1890" s="40">
        <v>2022</v>
      </c>
      <c r="M1890" s="41"/>
      <c r="N1890" s="42"/>
      <c r="O1890" s="1"/>
      <c r="P1890" s="1"/>
      <c r="Q1890" s="1"/>
      <c r="R1890" s="1"/>
      <c r="S1890" s="1"/>
      <c r="T1890" s="102"/>
      <c r="U1890" s="103"/>
      <c r="V1890" s="103"/>
      <c r="W1890" s="103"/>
      <c r="X1890" s="103"/>
      <c r="Y1890" s="6">
        <v>42542.795947881947</v>
      </c>
      <c r="Z1890" s="9" t="s">
        <v>6154</v>
      </c>
      <c r="AA1890" s="6"/>
    </row>
    <row r="1891" spans="1:27" s="9" customFormat="1" x14ac:dyDescent="0.3">
      <c r="A1891" s="8">
        <v>1890</v>
      </c>
      <c r="B1891" s="9">
        <v>201601418</v>
      </c>
      <c r="C1891" s="9" t="s">
        <v>6155</v>
      </c>
      <c r="D1891" s="9" t="s">
        <v>6156</v>
      </c>
      <c r="E1891" s="9">
        <v>130</v>
      </c>
      <c r="F1891" s="9" t="s">
        <v>36</v>
      </c>
      <c r="G1891" s="6">
        <v>37978</v>
      </c>
      <c r="H1891" s="9" t="s">
        <v>3016</v>
      </c>
      <c r="I1891" s="9" t="s">
        <v>53</v>
      </c>
      <c r="J1891" s="6">
        <v>42544.462357488424</v>
      </c>
      <c r="K1891" s="6">
        <v>42544.462357488424</v>
      </c>
      <c r="L1891" s="40"/>
      <c r="M1891" s="41"/>
      <c r="N1891" s="42"/>
      <c r="O1891" s="1"/>
      <c r="P1891" s="1"/>
      <c r="Q1891" s="1"/>
      <c r="R1891" s="1"/>
      <c r="S1891" s="1"/>
      <c r="T1891" s="102"/>
      <c r="U1891" s="103"/>
      <c r="V1891" s="103"/>
      <c r="W1891" s="103"/>
      <c r="X1891" s="103"/>
      <c r="Y1891" s="6">
        <v>42544.106454398148</v>
      </c>
      <c r="Z1891" s="9" t="s">
        <v>6157</v>
      </c>
      <c r="AA1891" s="6"/>
    </row>
    <row r="1892" spans="1:27" s="9" customFormat="1" x14ac:dyDescent="0.3">
      <c r="A1892" s="8">
        <v>1891</v>
      </c>
      <c r="B1892" s="9">
        <v>201601421</v>
      </c>
      <c r="C1892" s="9" t="s">
        <v>4144</v>
      </c>
      <c r="D1892" s="9" t="s">
        <v>3721</v>
      </c>
      <c r="E1892" s="9">
        <v>115</v>
      </c>
      <c r="F1892" s="9" t="s">
        <v>238</v>
      </c>
      <c r="G1892" s="6">
        <v>42461</v>
      </c>
      <c r="H1892" s="9" t="s">
        <v>3008</v>
      </c>
      <c r="I1892" s="9" t="s">
        <v>16</v>
      </c>
      <c r="J1892" s="6">
        <v>42601.549250231481</v>
      </c>
      <c r="K1892" s="6">
        <v>42601.549250231481</v>
      </c>
      <c r="L1892" s="40" t="s">
        <v>6057</v>
      </c>
      <c r="M1892" s="41"/>
      <c r="N1892" s="42"/>
      <c r="O1892" s="1"/>
      <c r="P1892" s="1"/>
      <c r="Q1892" s="1"/>
      <c r="R1892" s="1"/>
      <c r="S1892" s="1"/>
      <c r="T1892" s="102"/>
      <c r="U1892" s="103"/>
      <c r="V1892" s="103"/>
      <c r="W1892" s="103"/>
      <c r="X1892" s="103"/>
      <c r="Y1892" s="6">
        <v>42601.716672187496</v>
      </c>
      <c r="Z1892" s="9" t="s">
        <v>6158</v>
      </c>
      <c r="AA1892" s="6"/>
    </row>
    <row r="1893" spans="1:27" s="9" customFormat="1" x14ac:dyDescent="0.3">
      <c r="A1893" s="8">
        <v>1892</v>
      </c>
      <c r="B1893" s="9">
        <v>201601432</v>
      </c>
      <c r="C1893" s="9" t="s">
        <v>6159</v>
      </c>
      <c r="D1893" s="9" t="s">
        <v>1798</v>
      </c>
      <c r="E1893" s="9">
        <v>131</v>
      </c>
      <c r="F1893" s="9" t="s">
        <v>24</v>
      </c>
      <c r="G1893" s="6">
        <v>38869</v>
      </c>
      <c r="H1893" s="9" t="s">
        <v>51</v>
      </c>
      <c r="I1893" s="9" t="s">
        <v>51</v>
      </c>
      <c r="J1893" s="6">
        <v>42546.133831481478</v>
      </c>
      <c r="K1893" s="6">
        <v>42546.133831481478</v>
      </c>
      <c r="L1893" s="40">
        <v>2003</v>
      </c>
      <c r="M1893" s="41"/>
      <c r="N1893" s="42"/>
      <c r="O1893" s="1"/>
      <c r="P1893" s="1"/>
      <c r="Q1893" s="1"/>
      <c r="R1893" s="1"/>
      <c r="S1893" s="1"/>
      <c r="T1893" s="102"/>
      <c r="U1893" s="103"/>
      <c r="V1893" s="103"/>
      <c r="W1893" s="103"/>
      <c r="X1893" s="103"/>
      <c r="Y1893" s="6">
        <v>42546.128574768518</v>
      </c>
      <c r="Z1893" s="9" t="s">
        <v>6160</v>
      </c>
      <c r="AA1893" s="6"/>
    </row>
    <row r="1894" spans="1:27" s="9" customFormat="1" x14ac:dyDescent="0.3">
      <c r="A1894" s="8">
        <v>1893</v>
      </c>
      <c r="B1894" s="9">
        <v>201601435</v>
      </c>
      <c r="C1894" s="9" t="s">
        <v>4630</v>
      </c>
      <c r="D1894" s="9" t="s">
        <v>1350</v>
      </c>
      <c r="E1894" s="9">
        <v>598</v>
      </c>
      <c r="F1894" s="9" t="s">
        <v>8</v>
      </c>
      <c r="G1894" s="6">
        <v>42480</v>
      </c>
      <c r="H1894" s="9" t="s">
        <v>3016</v>
      </c>
      <c r="I1894" s="9" t="s">
        <v>53</v>
      </c>
      <c r="J1894" s="6">
        <v>42569.915496678237</v>
      </c>
      <c r="K1894" s="6">
        <v>42569.915496678237</v>
      </c>
      <c r="L1894" s="40">
        <v>2179</v>
      </c>
      <c r="M1894" s="41"/>
      <c r="N1894" s="42"/>
      <c r="O1894" s="1"/>
      <c r="P1894" s="1"/>
      <c r="Q1894" s="1"/>
      <c r="R1894" s="1"/>
      <c r="S1894" s="1"/>
      <c r="T1894" s="102"/>
      <c r="U1894" s="103"/>
      <c r="V1894" s="103"/>
      <c r="W1894" s="103"/>
      <c r="X1894" s="103"/>
      <c r="Y1894" s="6">
        <v>42569.915360416664</v>
      </c>
      <c r="Z1894" s="9" t="s">
        <v>6161</v>
      </c>
      <c r="AA1894" s="6"/>
    </row>
    <row r="1895" spans="1:27" s="9" customFormat="1" x14ac:dyDescent="0.3">
      <c r="A1895" s="8">
        <v>1894</v>
      </c>
      <c r="B1895" s="9">
        <v>201601441</v>
      </c>
      <c r="C1895" s="9" t="s">
        <v>6162</v>
      </c>
      <c r="D1895" s="9" t="s">
        <v>6163</v>
      </c>
      <c r="E1895" s="9">
        <v>119</v>
      </c>
      <c r="F1895" s="9" t="s">
        <v>2</v>
      </c>
      <c r="G1895" s="6">
        <v>41893</v>
      </c>
      <c r="H1895" s="9" t="s">
        <v>3016</v>
      </c>
      <c r="I1895" s="9" t="s">
        <v>53</v>
      </c>
      <c r="J1895" s="6">
        <v>42546.734080590279</v>
      </c>
      <c r="K1895" s="6">
        <v>42546.734080590279</v>
      </c>
      <c r="L1895" s="40">
        <v>2071</v>
      </c>
      <c r="M1895" s="41"/>
      <c r="N1895" s="42" t="s">
        <v>6164</v>
      </c>
      <c r="O1895" s="1">
        <v>2</v>
      </c>
      <c r="P1895" s="1"/>
      <c r="Q1895" s="1"/>
      <c r="R1895" s="1"/>
      <c r="S1895" s="1"/>
      <c r="T1895" s="102">
        <v>2</v>
      </c>
      <c r="U1895" s="103"/>
      <c r="V1895" s="103"/>
      <c r="W1895" s="103"/>
      <c r="X1895" s="103"/>
      <c r="Y1895" s="6">
        <v>42546.72602141204</v>
      </c>
      <c r="Z1895" s="9" t="s">
        <v>6165</v>
      </c>
      <c r="AA1895" s="6"/>
    </row>
    <row r="1896" spans="1:27" s="9" customFormat="1" x14ac:dyDescent="0.3">
      <c r="A1896" s="8">
        <v>1895</v>
      </c>
      <c r="B1896" s="9">
        <v>201601447</v>
      </c>
      <c r="C1896" s="9" t="s">
        <v>5725</v>
      </c>
      <c r="D1896" s="9" t="s">
        <v>2516</v>
      </c>
      <c r="E1896" s="9">
        <v>499</v>
      </c>
      <c r="F1896" s="9" t="s">
        <v>40</v>
      </c>
      <c r="G1896" s="6">
        <v>37978</v>
      </c>
      <c r="H1896" s="9" t="s">
        <v>3008</v>
      </c>
      <c r="I1896" s="9" t="s">
        <v>16</v>
      </c>
      <c r="J1896" s="6">
        <v>42547.460949502318</v>
      </c>
      <c r="K1896" s="6">
        <v>42547.460949502318</v>
      </c>
      <c r="L1896" s="40">
        <v>2128</v>
      </c>
      <c r="M1896" s="41" t="s">
        <v>6166</v>
      </c>
      <c r="N1896" s="42"/>
      <c r="O1896" s="1"/>
      <c r="P1896" s="1"/>
      <c r="Q1896" s="1"/>
      <c r="R1896" s="1"/>
      <c r="S1896" s="1"/>
      <c r="T1896" s="102"/>
      <c r="U1896" s="103"/>
      <c r="V1896" s="103"/>
      <c r="W1896" s="103"/>
      <c r="X1896" s="103"/>
      <c r="Y1896" s="6">
        <v>42547.455885798612</v>
      </c>
      <c r="Z1896" s="9" t="s">
        <v>6167</v>
      </c>
      <c r="AA1896" s="6"/>
    </row>
    <row r="1897" spans="1:27" s="9" customFormat="1" x14ac:dyDescent="0.3">
      <c r="A1897" s="8">
        <v>1896</v>
      </c>
      <c r="B1897" s="9">
        <v>201601448</v>
      </c>
      <c r="C1897" s="9" t="s">
        <v>6168</v>
      </c>
      <c r="D1897" s="9" t="s">
        <v>6169</v>
      </c>
      <c r="E1897" s="9">
        <v>130</v>
      </c>
      <c r="F1897" s="9" t="s">
        <v>36</v>
      </c>
      <c r="G1897" s="6">
        <v>38894</v>
      </c>
      <c r="H1897" s="9" t="s">
        <v>3016</v>
      </c>
      <c r="I1897" s="9" t="s">
        <v>53</v>
      </c>
      <c r="J1897" s="6">
        <v>42547.521016087965</v>
      </c>
      <c r="K1897" s="6">
        <v>42547.521016087965</v>
      </c>
      <c r="L1897" s="40">
        <v>2043</v>
      </c>
      <c r="M1897" s="41"/>
      <c r="N1897" s="42" t="s">
        <v>390</v>
      </c>
      <c r="O1897" s="1">
        <v>1</v>
      </c>
      <c r="P1897" s="1">
        <v>2</v>
      </c>
      <c r="Q1897" s="1"/>
      <c r="R1897" s="1"/>
      <c r="S1897" s="1"/>
      <c r="T1897" s="102">
        <v>1</v>
      </c>
      <c r="U1897" s="103">
        <v>2</v>
      </c>
      <c r="V1897" s="103"/>
      <c r="W1897" s="103"/>
      <c r="X1897" s="103"/>
      <c r="Y1897" s="6">
        <v>42547.521016087965</v>
      </c>
      <c r="Z1897" s="9" t="s">
        <v>6170</v>
      </c>
      <c r="AA1897" s="6"/>
    </row>
    <row r="1898" spans="1:27" s="9" customFormat="1" x14ac:dyDescent="0.3">
      <c r="A1898" s="8">
        <v>1897</v>
      </c>
      <c r="B1898" s="9">
        <v>201601450</v>
      </c>
      <c r="C1898" s="9" t="s">
        <v>6171</v>
      </c>
      <c r="D1898" s="9" t="s">
        <v>2125</v>
      </c>
      <c r="E1898" s="9">
        <v>499</v>
      </c>
      <c r="F1898" s="9" t="s">
        <v>40</v>
      </c>
      <c r="G1898" s="6">
        <v>42431</v>
      </c>
      <c r="H1898" s="9" t="s">
        <v>3010</v>
      </c>
      <c r="I1898" s="9" t="s">
        <v>10</v>
      </c>
      <c r="J1898" s="6">
        <v>42651.501764201392</v>
      </c>
      <c r="K1898" s="6">
        <v>42651.501764201392</v>
      </c>
      <c r="L1898" s="40">
        <v>2170</v>
      </c>
      <c r="M1898" s="41" t="s">
        <v>6172</v>
      </c>
      <c r="N1898" s="42"/>
      <c r="O1898" s="1"/>
      <c r="P1898" s="1"/>
      <c r="Q1898" s="1"/>
      <c r="R1898" s="1"/>
      <c r="S1898" s="1"/>
      <c r="T1898" s="102"/>
      <c r="U1898" s="103"/>
      <c r="V1898" s="103"/>
      <c r="W1898" s="103"/>
      <c r="X1898" s="103"/>
      <c r="Y1898" s="6">
        <v>42651.501764201392</v>
      </c>
      <c r="Z1898" s="9" t="s">
        <v>6173</v>
      </c>
      <c r="AA1898" s="6"/>
    </row>
    <row r="1899" spans="1:27" s="9" customFormat="1" x14ac:dyDescent="0.3">
      <c r="A1899" s="8">
        <v>1898</v>
      </c>
      <c r="B1899" s="9">
        <v>201601453</v>
      </c>
      <c r="C1899" s="9" t="s">
        <v>6174</v>
      </c>
      <c r="D1899" s="9" t="s">
        <v>2278</v>
      </c>
      <c r="E1899" s="9">
        <v>125</v>
      </c>
      <c r="F1899" s="9" t="s">
        <v>618</v>
      </c>
      <c r="G1899" s="6">
        <v>41904</v>
      </c>
      <c r="H1899" s="9" t="s">
        <v>3016</v>
      </c>
      <c r="I1899" s="9" t="s">
        <v>53</v>
      </c>
      <c r="J1899" s="6">
        <v>42560.396399884259</v>
      </c>
      <c r="K1899" s="6">
        <v>42560.396399884259</v>
      </c>
      <c r="L1899" s="40" t="s">
        <v>6175</v>
      </c>
      <c r="M1899" s="41"/>
      <c r="N1899" s="42"/>
      <c r="O1899" s="1"/>
      <c r="P1899" s="1"/>
      <c r="Q1899" s="1"/>
      <c r="R1899" s="1"/>
      <c r="S1899" s="1"/>
      <c r="T1899" s="102"/>
      <c r="U1899" s="103"/>
      <c r="V1899" s="103"/>
      <c r="W1899" s="103"/>
      <c r="X1899" s="103"/>
      <c r="Y1899" s="6">
        <v>42560.396399884259</v>
      </c>
      <c r="Z1899" s="9" t="s">
        <v>6176</v>
      </c>
      <c r="AA1899" s="6"/>
    </row>
    <row r="1900" spans="1:27" s="9" customFormat="1" x14ac:dyDescent="0.3">
      <c r="A1900" s="8">
        <v>1899</v>
      </c>
      <c r="B1900" s="9">
        <v>201601454</v>
      </c>
      <c r="C1900" s="9" t="s">
        <v>6174</v>
      </c>
      <c r="D1900" s="9" t="s">
        <v>6177</v>
      </c>
      <c r="E1900" s="9">
        <v>125</v>
      </c>
      <c r="F1900" s="9" t="s">
        <v>618</v>
      </c>
      <c r="G1900" s="6">
        <v>41927</v>
      </c>
      <c r="H1900" s="9" t="s">
        <v>3008</v>
      </c>
      <c r="I1900" s="9" t="s">
        <v>16</v>
      </c>
      <c r="J1900" s="6">
        <v>42568.544105324072</v>
      </c>
      <c r="K1900" s="6">
        <v>42568.544105324072</v>
      </c>
      <c r="L1900" s="40">
        <v>2170</v>
      </c>
      <c r="M1900" s="41" t="s">
        <v>6178</v>
      </c>
      <c r="N1900" s="42"/>
      <c r="O1900" s="1"/>
      <c r="P1900" s="1"/>
      <c r="Q1900" s="1"/>
      <c r="R1900" s="1"/>
      <c r="S1900" s="1"/>
      <c r="T1900" s="102"/>
      <c r="U1900" s="103"/>
      <c r="V1900" s="103"/>
      <c r="W1900" s="103"/>
      <c r="X1900" s="103"/>
      <c r="Y1900" s="6">
        <v>42568.535121759262</v>
      </c>
      <c r="Z1900" s="9" t="s">
        <v>6179</v>
      </c>
      <c r="AA1900" s="6"/>
    </row>
    <row r="1901" spans="1:27" s="9" customFormat="1" x14ac:dyDescent="0.3">
      <c r="A1901" s="8">
        <v>1900</v>
      </c>
      <c r="B1901" s="9">
        <v>201601455</v>
      </c>
      <c r="C1901" s="9" t="s">
        <v>6180</v>
      </c>
      <c r="D1901" s="9" t="s">
        <v>6181</v>
      </c>
      <c r="E1901" s="9">
        <v>501</v>
      </c>
      <c r="F1901" s="9" t="s">
        <v>721</v>
      </c>
      <c r="G1901" s="6">
        <v>41730</v>
      </c>
      <c r="H1901" s="9" t="s">
        <v>3008</v>
      </c>
      <c r="I1901" s="9" t="s">
        <v>16</v>
      </c>
      <c r="J1901" s="6">
        <v>42547.804969791665</v>
      </c>
      <c r="K1901" s="6">
        <v>42547.804969791665</v>
      </c>
      <c r="L1901" s="40">
        <v>2193</v>
      </c>
      <c r="M1901" s="41"/>
      <c r="N1901" s="42"/>
      <c r="O1901" s="1"/>
      <c r="P1901" s="1"/>
      <c r="Q1901" s="1"/>
      <c r="R1901" s="1"/>
      <c r="S1901" s="1"/>
      <c r="T1901" s="102"/>
      <c r="U1901" s="103"/>
      <c r="V1901" s="103"/>
      <c r="W1901" s="103"/>
      <c r="X1901" s="103"/>
      <c r="Y1901" s="6">
        <v>42547.716843402777</v>
      </c>
      <c r="Z1901" s="9" t="s">
        <v>6182</v>
      </c>
      <c r="AA1901" s="6"/>
    </row>
    <row r="1902" spans="1:27" s="9" customFormat="1" x14ac:dyDescent="0.3">
      <c r="A1902" s="8">
        <v>1901</v>
      </c>
      <c r="B1902" s="9">
        <v>201601456</v>
      </c>
      <c r="C1902" s="9" t="s">
        <v>6183</v>
      </c>
      <c r="D1902" s="9" t="s">
        <v>893</v>
      </c>
      <c r="E1902" s="9">
        <v>499</v>
      </c>
      <c r="F1902" s="9" t="s">
        <v>40</v>
      </c>
      <c r="G1902" s="6">
        <v>40355</v>
      </c>
      <c r="H1902" s="9" t="s">
        <v>3008</v>
      </c>
      <c r="I1902" s="9" t="s">
        <v>16</v>
      </c>
      <c r="J1902" s="6">
        <v>42575.490184606482</v>
      </c>
      <c r="K1902" s="6">
        <v>42575.490184606482</v>
      </c>
      <c r="L1902" s="40">
        <v>2069</v>
      </c>
      <c r="M1902" s="41"/>
      <c r="N1902" s="42" t="s">
        <v>6037</v>
      </c>
      <c r="O1902" s="1">
        <v>72</v>
      </c>
      <c r="P1902" s="1"/>
      <c r="Q1902" s="1"/>
      <c r="R1902" s="1"/>
      <c r="S1902" s="1"/>
      <c r="T1902" s="102">
        <v>72</v>
      </c>
      <c r="U1902" s="103"/>
      <c r="V1902" s="103"/>
      <c r="W1902" s="103"/>
      <c r="X1902" s="103"/>
      <c r="Y1902" s="6">
        <v>42575.524378506947</v>
      </c>
      <c r="Z1902" s="9" t="s">
        <v>6184</v>
      </c>
      <c r="AA1902" s="6"/>
    </row>
    <row r="1903" spans="1:27" s="9" customFormat="1" x14ac:dyDescent="0.3">
      <c r="A1903" s="8">
        <v>1902</v>
      </c>
      <c r="B1903" s="9">
        <v>201601460</v>
      </c>
      <c r="C1903" s="9" t="s">
        <v>6185</v>
      </c>
      <c r="D1903" s="9" t="s">
        <v>6186</v>
      </c>
      <c r="E1903" s="9">
        <v>123</v>
      </c>
      <c r="F1903" s="9" t="s">
        <v>28</v>
      </c>
      <c r="G1903" s="6">
        <v>42460</v>
      </c>
      <c r="H1903" s="9" t="s">
        <v>3008</v>
      </c>
      <c r="I1903" s="9" t="s">
        <v>16</v>
      </c>
      <c r="J1903" s="6">
        <v>42646.48577457176</v>
      </c>
      <c r="K1903" s="6">
        <v>42646.48577457176</v>
      </c>
      <c r="L1903" s="40" t="s">
        <v>6057</v>
      </c>
      <c r="M1903" s="41"/>
      <c r="N1903" s="42"/>
      <c r="O1903" s="1"/>
      <c r="P1903" s="1"/>
      <c r="Q1903" s="1"/>
      <c r="R1903" s="1"/>
      <c r="S1903" s="1"/>
      <c r="T1903" s="102"/>
      <c r="U1903" s="103"/>
      <c r="V1903" s="103"/>
      <c r="W1903" s="103"/>
      <c r="X1903" s="103"/>
      <c r="Y1903" s="6">
        <v>42646.48577457176</v>
      </c>
      <c r="Z1903" s="9" t="s">
        <v>6187</v>
      </c>
      <c r="AA1903" s="6"/>
    </row>
    <row r="1904" spans="1:27" s="9" customFormat="1" x14ac:dyDescent="0.3">
      <c r="A1904" s="8">
        <v>1903</v>
      </c>
      <c r="B1904" s="9">
        <v>201601461</v>
      </c>
      <c r="C1904" s="9" t="s">
        <v>6188</v>
      </c>
      <c r="D1904" s="9" t="s">
        <v>6189</v>
      </c>
      <c r="E1904" s="9">
        <v>508</v>
      </c>
      <c r="F1904" s="9" t="s">
        <v>166</v>
      </c>
      <c r="G1904" s="6">
        <v>42433</v>
      </c>
      <c r="H1904" s="9" t="s">
        <v>3008</v>
      </c>
      <c r="I1904" s="9" t="s">
        <v>16</v>
      </c>
      <c r="J1904" s="6">
        <v>42618.506126967593</v>
      </c>
      <c r="K1904" s="6">
        <v>42618.506126967593</v>
      </c>
      <c r="L1904" s="40" t="s">
        <v>6057</v>
      </c>
      <c r="M1904" s="41"/>
      <c r="N1904" s="42"/>
      <c r="O1904" s="1"/>
      <c r="P1904" s="1"/>
      <c r="Q1904" s="1"/>
      <c r="R1904" s="1"/>
      <c r="S1904" s="1"/>
      <c r="T1904" s="102"/>
      <c r="U1904" s="103"/>
      <c r="V1904" s="103"/>
      <c r="W1904" s="103"/>
      <c r="X1904" s="103"/>
      <c r="Y1904" s="6">
        <v>42618.925665659721</v>
      </c>
      <c r="Z1904" s="9" t="s">
        <v>6190</v>
      </c>
      <c r="AA1904" s="6"/>
    </row>
    <row r="1905" spans="1:27" s="9" customFormat="1" x14ac:dyDescent="0.3">
      <c r="A1905" s="8">
        <v>1904</v>
      </c>
      <c r="B1905" s="9">
        <v>201601462</v>
      </c>
      <c r="C1905" s="9" t="s">
        <v>6191</v>
      </c>
      <c r="D1905" s="9" t="s">
        <v>3047</v>
      </c>
      <c r="E1905" s="9">
        <v>107</v>
      </c>
      <c r="F1905" s="9" t="s">
        <v>44</v>
      </c>
      <c r="G1905" s="6">
        <v>38895</v>
      </c>
      <c r="H1905" s="9" t="s">
        <v>3010</v>
      </c>
      <c r="I1905" s="9" t="s">
        <v>10</v>
      </c>
      <c r="J1905" s="6">
        <v>42549.637491979163</v>
      </c>
      <c r="K1905" s="6">
        <v>42549.637491979163</v>
      </c>
      <c r="L1905" s="40">
        <v>2001</v>
      </c>
      <c r="M1905" s="41"/>
      <c r="N1905" s="42" t="s">
        <v>6192</v>
      </c>
      <c r="O1905" s="1">
        <v>5</v>
      </c>
      <c r="P1905" s="1">
        <v>16</v>
      </c>
      <c r="Q1905" s="1"/>
      <c r="R1905" s="1"/>
      <c r="S1905" s="1"/>
      <c r="T1905" s="102">
        <v>5</v>
      </c>
      <c r="U1905" s="112">
        <v>1601</v>
      </c>
      <c r="V1905" s="103"/>
      <c r="W1905" s="103"/>
      <c r="X1905" s="103"/>
      <c r="Y1905" s="6">
        <v>42549.637491979163</v>
      </c>
      <c r="Z1905" s="9" t="s">
        <v>6193</v>
      </c>
      <c r="AA1905" s="6"/>
    </row>
    <row r="1906" spans="1:27" s="9" customFormat="1" x14ac:dyDescent="0.3">
      <c r="A1906" s="8">
        <v>1905</v>
      </c>
      <c r="B1906" s="9">
        <v>201601463</v>
      </c>
      <c r="C1906" s="9" t="s">
        <v>6194</v>
      </c>
      <c r="D1906" s="9" t="s">
        <v>467</v>
      </c>
      <c r="E1906" s="9">
        <v>119</v>
      </c>
      <c r="F1906" s="9" t="s">
        <v>2</v>
      </c>
      <c r="G1906" s="6">
        <v>37799</v>
      </c>
      <c r="H1906" s="9" t="s">
        <v>3008</v>
      </c>
      <c r="I1906" s="9" t="s">
        <v>16</v>
      </c>
      <c r="J1906" s="6">
        <v>42548.668808368056</v>
      </c>
      <c r="K1906" s="6">
        <v>42548.668808368056</v>
      </c>
      <c r="L1906" s="40">
        <v>2043</v>
      </c>
      <c r="M1906" s="41"/>
      <c r="N1906" s="42" t="s">
        <v>6011</v>
      </c>
      <c r="O1906" s="1">
        <v>1</v>
      </c>
      <c r="P1906" s="1"/>
      <c r="Q1906" s="1"/>
      <c r="R1906" s="1"/>
      <c r="S1906" s="1"/>
      <c r="T1906" s="102">
        <v>1</v>
      </c>
      <c r="U1906" s="103"/>
      <c r="V1906" s="103"/>
      <c r="W1906" s="103"/>
      <c r="X1906" s="103"/>
      <c r="Y1906" s="6">
        <v>42548.668808368056</v>
      </c>
      <c r="Z1906" s="9" t="s">
        <v>6195</v>
      </c>
      <c r="AA1906" s="6"/>
    </row>
    <row r="1907" spans="1:27" s="9" customFormat="1" x14ac:dyDescent="0.3">
      <c r="A1907" s="8">
        <v>1906</v>
      </c>
      <c r="B1907" s="9">
        <v>201601464</v>
      </c>
      <c r="C1907" s="9" t="s">
        <v>6196</v>
      </c>
      <c r="D1907" s="9" t="s">
        <v>524</v>
      </c>
      <c r="E1907" s="9" t="s">
        <v>51</v>
      </c>
      <c r="F1907" s="9" t="s">
        <v>51</v>
      </c>
      <c r="G1907" s="6">
        <v>36526</v>
      </c>
      <c r="H1907" s="9" t="s">
        <v>3016</v>
      </c>
      <c r="I1907" s="9" t="s">
        <v>53</v>
      </c>
      <c r="J1907" s="6">
        <v>42548.739490046297</v>
      </c>
      <c r="K1907" s="6">
        <v>42548.739490046297</v>
      </c>
      <c r="L1907" s="40">
        <v>2084</v>
      </c>
      <c r="M1907" s="41"/>
      <c r="N1907" s="42" t="s">
        <v>6197</v>
      </c>
      <c r="O1907" s="1">
        <v>28</v>
      </c>
      <c r="P1907" s="1"/>
      <c r="Q1907" s="1"/>
      <c r="R1907" s="1"/>
      <c r="S1907" s="1"/>
      <c r="T1907" s="102">
        <v>28</v>
      </c>
      <c r="U1907" s="103"/>
      <c r="V1907" s="103"/>
      <c r="W1907" s="103"/>
      <c r="X1907" s="103"/>
      <c r="Y1907" s="6">
        <v>42548.739490046297</v>
      </c>
      <c r="Z1907" s="9" t="s">
        <v>6198</v>
      </c>
      <c r="AA1907" s="6"/>
    </row>
    <row r="1908" spans="1:27" s="9" customFormat="1" x14ac:dyDescent="0.3">
      <c r="A1908" s="8">
        <v>1907</v>
      </c>
      <c r="B1908" s="9">
        <v>201601465</v>
      </c>
      <c r="C1908" s="9" t="s">
        <v>6199</v>
      </c>
      <c r="D1908" s="9" t="s">
        <v>82</v>
      </c>
      <c r="E1908" s="9">
        <v>508</v>
      </c>
      <c r="F1908" s="9" t="s">
        <v>166</v>
      </c>
      <c r="G1908" s="6">
        <v>42468</v>
      </c>
      <c r="H1908" s="9" t="s">
        <v>3016</v>
      </c>
      <c r="I1908" s="9" t="s">
        <v>53</v>
      </c>
      <c r="J1908" s="6">
        <v>42721.548700150466</v>
      </c>
      <c r="K1908" s="6">
        <v>42721.548700150466</v>
      </c>
      <c r="L1908" s="40">
        <v>2267</v>
      </c>
      <c r="M1908" s="41"/>
      <c r="N1908" s="42"/>
      <c r="O1908" s="1"/>
      <c r="P1908" s="1"/>
      <c r="Q1908" s="1"/>
      <c r="R1908" s="1"/>
      <c r="S1908" s="1"/>
      <c r="T1908" s="102"/>
      <c r="U1908" s="103"/>
      <c r="V1908" s="103"/>
      <c r="W1908" s="103"/>
      <c r="X1908" s="103"/>
      <c r="Y1908" s="6">
        <v>42721.572656284719</v>
      </c>
      <c r="Z1908" s="9" t="s">
        <v>6200</v>
      </c>
      <c r="AA1908" s="6"/>
    </row>
    <row r="1909" spans="1:27" s="9" customFormat="1" x14ac:dyDescent="0.3">
      <c r="A1909" s="8">
        <v>1908</v>
      </c>
      <c r="B1909" s="9">
        <v>201601481</v>
      </c>
      <c r="C1909" s="9" t="s">
        <v>595</v>
      </c>
      <c r="D1909" s="9" t="s">
        <v>6201</v>
      </c>
      <c r="E1909" s="9">
        <v>598</v>
      </c>
      <c r="F1909" s="9" t="s">
        <v>8</v>
      </c>
      <c r="G1909" s="6">
        <v>42511</v>
      </c>
      <c r="H1909" s="9" t="s">
        <v>3008</v>
      </c>
      <c r="I1909" s="9" t="s">
        <v>16</v>
      </c>
      <c r="J1909" s="6">
        <v>42571.487136076386</v>
      </c>
      <c r="K1909" s="6">
        <v>42571.487136076386</v>
      </c>
      <c r="L1909" s="40">
        <v>2236</v>
      </c>
      <c r="M1909" s="41"/>
      <c r="N1909" s="42"/>
      <c r="O1909" s="1"/>
      <c r="P1909" s="1"/>
      <c r="Q1909" s="1"/>
      <c r="R1909" s="1"/>
      <c r="S1909" s="1"/>
      <c r="T1909" s="102"/>
      <c r="U1909" s="103"/>
      <c r="V1909" s="103"/>
      <c r="W1909" s="103"/>
      <c r="X1909" s="103"/>
      <c r="Y1909" s="6">
        <v>42571.59087896991</v>
      </c>
      <c r="Z1909" s="9" t="s">
        <v>6202</v>
      </c>
      <c r="AA1909" s="6"/>
    </row>
    <row r="1910" spans="1:27" s="9" customFormat="1" x14ac:dyDescent="0.3">
      <c r="A1910" s="8">
        <v>1909</v>
      </c>
      <c r="B1910" s="9">
        <v>201601485</v>
      </c>
      <c r="C1910" s="9" t="s">
        <v>3567</v>
      </c>
      <c r="D1910" s="9" t="s">
        <v>2393</v>
      </c>
      <c r="E1910" s="9">
        <v>499</v>
      </c>
      <c r="F1910" s="9" t="s">
        <v>40</v>
      </c>
      <c r="G1910" s="6">
        <v>40128</v>
      </c>
      <c r="H1910" s="9" t="s">
        <v>3010</v>
      </c>
      <c r="I1910" s="9" t="s">
        <v>10</v>
      </c>
      <c r="J1910" s="6">
        <v>42557.656434872682</v>
      </c>
      <c r="K1910" s="6">
        <v>42557.656434872682</v>
      </c>
      <c r="L1910" s="40">
        <v>2071</v>
      </c>
      <c r="M1910" s="41"/>
      <c r="N1910" s="42" t="s">
        <v>6203</v>
      </c>
      <c r="O1910" s="1">
        <v>2</v>
      </c>
      <c r="P1910" s="1"/>
      <c r="Q1910" s="1"/>
      <c r="R1910" s="1"/>
      <c r="S1910" s="1"/>
      <c r="T1910" s="102">
        <v>2</v>
      </c>
      <c r="U1910" s="103"/>
      <c r="V1910" s="103"/>
      <c r="W1910" s="103"/>
      <c r="X1910" s="103"/>
      <c r="Y1910" s="6">
        <v>42557.624738773149</v>
      </c>
      <c r="Z1910" s="9" t="s">
        <v>6204</v>
      </c>
      <c r="AA1910" s="6"/>
    </row>
    <row r="1911" spans="1:27" s="9" customFormat="1" x14ac:dyDescent="0.3">
      <c r="A1911" s="8">
        <v>1910</v>
      </c>
      <c r="B1911" s="9">
        <v>201601486</v>
      </c>
      <c r="C1911" s="9" t="s">
        <v>6205</v>
      </c>
      <c r="D1911" s="9" t="s">
        <v>6206</v>
      </c>
      <c r="E1911" s="9">
        <v>499</v>
      </c>
      <c r="F1911" s="9" t="s">
        <v>40</v>
      </c>
      <c r="G1911" s="6">
        <v>42464</v>
      </c>
      <c r="H1911" s="9" t="s">
        <v>3010</v>
      </c>
      <c r="I1911" s="9" t="s">
        <v>10</v>
      </c>
      <c r="J1911" s="6">
        <v>42700.500735682872</v>
      </c>
      <c r="K1911" s="6">
        <v>42700.500735682872</v>
      </c>
      <c r="L1911" s="40" t="s">
        <v>1122</v>
      </c>
      <c r="M1911" s="41"/>
      <c r="N1911" s="42"/>
      <c r="O1911" s="1"/>
      <c r="P1911" s="1"/>
      <c r="Q1911" s="1"/>
      <c r="R1911" s="1"/>
      <c r="S1911" s="1"/>
      <c r="T1911" s="102"/>
      <c r="U1911" s="103"/>
      <c r="V1911" s="103"/>
      <c r="W1911" s="103"/>
      <c r="X1911" s="103"/>
      <c r="Y1911" s="6">
        <v>42700.457271678242</v>
      </c>
      <c r="Z1911" s="9" t="s">
        <v>6207</v>
      </c>
      <c r="AA1911" s="6"/>
    </row>
    <row r="1912" spans="1:27" s="9" customFormat="1" x14ac:dyDescent="0.3">
      <c r="A1912" s="8">
        <v>1911</v>
      </c>
      <c r="B1912" s="9">
        <v>201601488</v>
      </c>
      <c r="C1912" s="9" t="s">
        <v>6208</v>
      </c>
      <c r="D1912" s="9" t="s">
        <v>137</v>
      </c>
      <c r="E1912" s="9">
        <v>499</v>
      </c>
      <c r="F1912" s="9" t="s">
        <v>40</v>
      </c>
      <c r="G1912" s="6">
        <v>38897</v>
      </c>
      <c r="H1912" s="9" t="s">
        <v>3008</v>
      </c>
      <c r="I1912" s="9" t="s">
        <v>16</v>
      </c>
      <c r="J1912" s="6">
        <v>42550.923354942126</v>
      </c>
      <c r="K1912" s="6">
        <v>42550.923354942126</v>
      </c>
      <c r="L1912" s="40">
        <v>2123</v>
      </c>
      <c r="M1912" s="41"/>
      <c r="N1912" s="42"/>
      <c r="O1912" s="1"/>
      <c r="P1912" s="1"/>
      <c r="Q1912" s="1"/>
      <c r="R1912" s="1"/>
      <c r="S1912" s="1"/>
      <c r="T1912" s="102"/>
      <c r="U1912" s="103"/>
      <c r="V1912" s="103"/>
      <c r="W1912" s="103"/>
      <c r="X1912" s="103"/>
      <c r="Y1912" s="6">
        <v>42550.889893715277</v>
      </c>
      <c r="Z1912" s="9" t="s">
        <v>6209</v>
      </c>
      <c r="AA1912" s="6"/>
    </row>
    <row r="1913" spans="1:27" s="9" customFormat="1" x14ac:dyDescent="0.3">
      <c r="A1913" s="8">
        <v>1912</v>
      </c>
      <c r="B1913" s="9">
        <v>201601492</v>
      </c>
      <c r="C1913" s="9" t="s">
        <v>6210</v>
      </c>
      <c r="D1913" s="9" t="s">
        <v>1325</v>
      </c>
      <c r="E1913" s="9">
        <v>312</v>
      </c>
      <c r="F1913" s="9" t="s">
        <v>1541</v>
      </c>
      <c r="G1913" s="6">
        <v>42459</v>
      </c>
      <c r="H1913" s="9" t="s">
        <v>3010</v>
      </c>
      <c r="I1913" s="9" t="s">
        <v>10</v>
      </c>
      <c r="J1913" s="6">
        <v>42693.414245717591</v>
      </c>
      <c r="K1913" s="6">
        <v>42693.414245717591</v>
      </c>
      <c r="L1913" s="40" t="s">
        <v>6057</v>
      </c>
      <c r="M1913" s="41"/>
      <c r="N1913" s="42"/>
      <c r="O1913" s="1"/>
      <c r="P1913" s="1"/>
      <c r="Q1913" s="1"/>
      <c r="R1913" s="1"/>
      <c r="S1913" s="1"/>
      <c r="T1913" s="102"/>
      <c r="U1913" s="103"/>
      <c r="V1913" s="103"/>
      <c r="W1913" s="103"/>
      <c r="X1913" s="103"/>
      <c r="Y1913" s="6">
        <v>42693.414245717591</v>
      </c>
      <c r="Z1913" s="9" t="s">
        <v>6211</v>
      </c>
      <c r="AA1913" s="6"/>
    </row>
    <row r="1914" spans="1:27" s="9" customFormat="1" x14ac:dyDescent="0.3">
      <c r="A1914" s="8">
        <v>1913</v>
      </c>
      <c r="B1914" s="9">
        <v>201601493</v>
      </c>
      <c r="C1914" s="9" t="s">
        <v>6212</v>
      </c>
      <c r="D1914" s="9" t="s">
        <v>6213</v>
      </c>
      <c r="E1914" s="9">
        <v>130</v>
      </c>
      <c r="F1914" s="9" t="s">
        <v>36</v>
      </c>
      <c r="G1914" s="6">
        <v>38477</v>
      </c>
      <c r="H1914" s="9" t="s">
        <v>3008</v>
      </c>
      <c r="I1914" s="9" t="s">
        <v>16</v>
      </c>
      <c r="J1914" s="6">
        <v>42551.523407905093</v>
      </c>
      <c r="K1914" s="6">
        <v>42551.523407905093</v>
      </c>
      <c r="L1914" s="40">
        <v>2090</v>
      </c>
      <c r="M1914" s="41"/>
      <c r="N1914" s="42"/>
      <c r="O1914" s="1"/>
      <c r="P1914" s="1"/>
      <c r="Q1914" s="1"/>
      <c r="R1914" s="1"/>
      <c r="S1914" s="1"/>
      <c r="T1914" s="102"/>
      <c r="U1914" s="103"/>
      <c r="V1914" s="103"/>
      <c r="W1914" s="103"/>
      <c r="X1914" s="103"/>
      <c r="Y1914" s="6">
        <v>42551.520754050929</v>
      </c>
      <c r="Z1914" s="9" t="s">
        <v>6214</v>
      </c>
      <c r="AA1914" s="6"/>
    </row>
    <row r="1915" spans="1:27" s="9" customFormat="1" x14ac:dyDescent="0.3">
      <c r="A1915" s="8">
        <v>1914</v>
      </c>
      <c r="B1915" s="9">
        <v>201601498</v>
      </c>
      <c r="C1915" s="9" t="s">
        <v>6215</v>
      </c>
      <c r="D1915" s="9" t="s">
        <v>60</v>
      </c>
      <c r="E1915" s="9">
        <v>499</v>
      </c>
      <c r="F1915" s="9" t="s">
        <v>40</v>
      </c>
      <c r="G1915" s="6">
        <v>42283</v>
      </c>
      <c r="H1915" s="9" t="s">
        <v>3005</v>
      </c>
      <c r="I1915" s="9" t="s">
        <v>4</v>
      </c>
      <c r="J1915" s="6">
        <v>42554.514053738429</v>
      </c>
      <c r="K1915" s="6">
        <v>42554.514053738429</v>
      </c>
      <c r="L1915" s="40" t="s">
        <v>6057</v>
      </c>
      <c r="M1915" s="41"/>
      <c r="N1915" s="42"/>
      <c r="O1915" s="1"/>
      <c r="P1915" s="1"/>
      <c r="Q1915" s="1"/>
      <c r="R1915" s="1"/>
      <c r="S1915" s="1"/>
      <c r="T1915" s="102"/>
      <c r="U1915" s="103"/>
      <c r="V1915" s="103"/>
      <c r="W1915" s="103"/>
      <c r="X1915" s="103"/>
      <c r="Y1915" s="6">
        <v>42554.504477118055</v>
      </c>
      <c r="Z1915" s="9" t="s">
        <v>6216</v>
      </c>
      <c r="AA1915" s="6"/>
    </row>
    <row r="1916" spans="1:27" s="9" customFormat="1" x14ac:dyDescent="0.3">
      <c r="A1916" s="8">
        <v>1914</v>
      </c>
      <c r="B1916" s="9">
        <v>201601498</v>
      </c>
      <c r="C1916" s="9" t="s">
        <v>6215</v>
      </c>
      <c r="D1916" s="9" t="s">
        <v>60</v>
      </c>
      <c r="E1916" s="9">
        <v>499</v>
      </c>
      <c r="F1916" s="9" t="s">
        <v>40</v>
      </c>
      <c r="G1916" s="6">
        <v>42283</v>
      </c>
      <c r="H1916" s="9" t="s">
        <v>3005</v>
      </c>
      <c r="I1916" s="9" t="s">
        <v>4</v>
      </c>
      <c r="J1916" s="6">
        <v>42554.514053738429</v>
      </c>
      <c r="K1916" s="6">
        <v>42554.514053738429</v>
      </c>
      <c r="L1916" s="53"/>
      <c r="M1916" s="49" t="s">
        <v>6217</v>
      </c>
      <c r="N1916" s="50"/>
      <c r="O1916" s="14"/>
      <c r="P1916" s="14"/>
      <c r="Q1916" s="14"/>
      <c r="R1916" s="14"/>
      <c r="S1916" s="14"/>
      <c r="T1916" s="100"/>
      <c r="U1916" s="101"/>
      <c r="V1916" s="101"/>
      <c r="W1916" s="101"/>
      <c r="X1916" s="101"/>
      <c r="Y1916" s="6">
        <v>42554.504477118055</v>
      </c>
      <c r="Z1916" s="9" t="s">
        <v>6216</v>
      </c>
      <c r="AA1916" s="6"/>
    </row>
    <row r="1917" spans="1:27" s="9" customFormat="1" x14ac:dyDescent="0.3">
      <c r="A1917" s="8">
        <v>1915</v>
      </c>
      <c r="B1917" s="9">
        <v>201601506</v>
      </c>
      <c r="C1917" s="9" t="s">
        <v>6218</v>
      </c>
      <c r="D1917" s="9" t="s">
        <v>6219</v>
      </c>
      <c r="E1917" s="9">
        <v>499</v>
      </c>
      <c r="F1917" s="9" t="s">
        <v>40</v>
      </c>
      <c r="G1917" s="6">
        <v>41091</v>
      </c>
      <c r="H1917" s="9" t="s">
        <v>3008</v>
      </c>
      <c r="I1917" s="9" t="s">
        <v>16</v>
      </c>
      <c r="J1917" s="6">
        <v>42552.467792442127</v>
      </c>
      <c r="K1917" s="6">
        <v>42552.467792442127</v>
      </c>
      <c r="L1917" s="40">
        <v>2133</v>
      </c>
      <c r="M1917" s="41">
        <v>2127</v>
      </c>
      <c r="N1917" s="42"/>
      <c r="O1917" s="1"/>
      <c r="P1917" s="1"/>
      <c r="Q1917" s="1"/>
      <c r="R1917" s="1"/>
      <c r="S1917" s="1"/>
      <c r="T1917" s="102"/>
      <c r="U1917" s="103"/>
      <c r="V1917" s="103"/>
      <c r="W1917" s="103"/>
      <c r="X1917" s="103"/>
      <c r="Y1917" s="6">
        <v>42552.46599556713</v>
      </c>
      <c r="Z1917" s="9" t="s">
        <v>6220</v>
      </c>
      <c r="AA1917" s="6"/>
    </row>
    <row r="1918" spans="1:27" s="9" customFormat="1" x14ac:dyDescent="0.3">
      <c r="A1918" s="8">
        <v>1916</v>
      </c>
      <c r="B1918" s="9">
        <v>201601508</v>
      </c>
      <c r="C1918" s="9" t="s">
        <v>6221</v>
      </c>
      <c r="D1918" s="9" t="s">
        <v>6222</v>
      </c>
      <c r="E1918" s="9">
        <v>598</v>
      </c>
      <c r="F1918" s="9" t="s">
        <v>8</v>
      </c>
      <c r="G1918" s="6">
        <v>42513</v>
      </c>
      <c r="H1918" s="9" t="s">
        <v>3008</v>
      </c>
      <c r="I1918" s="9" t="s">
        <v>16</v>
      </c>
      <c r="J1918" s="6">
        <v>42709.497689085649</v>
      </c>
      <c r="K1918" s="6">
        <v>42709.497689085649</v>
      </c>
      <c r="L1918" s="53"/>
      <c r="M1918" s="49"/>
      <c r="N1918" s="50"/>
      <c r="O1918" s="14"/>
      <c r="P1918" s="14"/>
      <c r="Q1918" s="14"/>
      <c r="R1918" s="14"/>
      <c r="S1918" s="14"/>
      <c r="T1918" s="100"/>
      <c r="U1918" s="101"/>
      <c r="V1918" s="101"/>
      <c r="W1918" s="101"/>
      <c r="X1918" s="101"/>
      <c r="Y1918" s="6">
        <v>42709.497689085649</v>
      </c>
      <c r="Z1918" s="9" t="s">
        <v>6223</v>
      </c>
      <c r="AA1918" s="6"/>
    </row>
    <row r="1919" spans="1:27" s="9" customFormat="1" x14ac:dyDescent="0.3">
      <c r="A1919" s="8">
        <v>1917</v>
      </c>
      <c r="B1919" s="9">
        <v>201601510</v>
      </c>
      <c r="C1919" s="9" t="s">
        <v>6224</v>
      </c>
      <c r="D1919" s="9" t="s">
        <v>4861</v>
      </c>
      <c r="E1919" s="9">
        <v>130</v>
      </c>
      <c r="F1919" s="9" t="s">
        <v>36</v>
      </c>
      <c r="G1919" s="6">
        <v>37381</v>
      </c>
      <c r="H1919" s="9" t="s">
        <v>3005</v>
      </c>
      <c r="I1919" s="9" t="s">
        <v>4</v>
      </c>
      <c r="J1919" s="6">
        <v>42552.81467453704</v>
      </c>
      <c r="K1919" s="6">
        <v>42552.81467453704</v>
      </c>
      <c r="L1919" s="40">
        <v>2001</v>
      </c>
      <c r="M1919" s="41"/>
      <c r="N1919" s="42" t="s">
        <v>780</v>
      </c>
      <c r="O1919" s="1">
        <v>5</v>
      </c>
      <c r="P1919" s="1"/>
      <c r="Q1919" s="1"/>
      <c r="R1919" s="1"/>
      <c r="S1919" s="1"/>
      <c r="T1919" s="102">
        <v>5</v>
      </c>
      <c r="U1919" s="103"/>
      <c r="V1919" s="103"/>
      <c r="W1919" s="103"/>
      <c r="X1919" s="103"/>
      <c r="Y1919" s="6">
        <v>42552.785919016205</v>
      </c>
      <c r="Z1919" s="9" t="s">
        <v>6225</v>
      </c>
      <c r="AA1919" s="6"/>
    </row>
    <row r="1920" spans="1:27" s="9" customFormat="1" x14ac:dyDescent="0.3">
      <c r="A1920" s="8">
        <v>1918</v>
      </c>
      <c r="B1920" s="9">
        <v>201601511</v>
      </c>
      <c r="C1920" s="9" t="s">
        <v>6226</v>
      </c>
      <c r="D1920" s="9" t="s">
        <v>4750</v>
      </c>
      <c r="E1920" s="9">
        <v>648</v>
      </c>
      <c r="F1920" s="9" t="s">
        <v>40</v>
      </c>
      <c r="G1920" s="6">
        <v>42302</v>
      </c>
      <c r="H1920" s="9" t="s">
        <v>3008</v>
      </c>
      <c r="I1920" s="9" t="s">
        <v>16</v>
      </c>
      <c r="J1920" s="6">
        <v>42576.485591006945</v>
      </c>
      <c r="K1920" s="6">
        <v>42576.485591006945</v>
      </c>
      <c r="L1920" s="53"/>
      <c r="M1920" s="49" t="s">
        <v>1122</v>
      </c>
      <c r="N1920" s="50"/>
      <c r="O1920" s="14"/>
      <c r="P1920" s="14"/>
      <c r="Q1920" s="14"/>
      <c r="R1920" s="14"/>
      <c r="S1920" s="14"/>
      <c r="T1920" s="100"/>
      <c r="U1920" s="101"/>
      <c r="V1920" s="101"/>
      <c r="W1920" s="101"/>
      <c r="X1920" s="101"/>
      <c r="Y1920" s="6">
        <v>42576.485591006945</v>
      </c>
      <c r="Z1920" s="9" t="s">
        <v>6227</v>
      </c>
      <c r="AA1920" s="6"/>
    </row>
    <row r="1921" spans="1:27" s="9" customFormat="1" x14ac:dyDescent="0.3">
      <c r="A1921" s="8">
        <v>1919</v>
      </c>
      <c r="B1921" s="9">
        <v>201601513</v>
      </c>
      <c r="C1921" s="9" t="s">
        <v>3567</v>
      </c>
      <c r="D1921" s="9" t="s">
        <v>6228</v>
      </c>
      <c r="E1921" s="9">
        <v>128</v>
      </c>
      <c r="F1921" s="9" t="s">
        <v>242</v>
      </c>
      <c r="G1921" s="6">
        <v>41091</v>
      </c>
      <c r="H1921" s="9" t="s">
        <v>3010</v>
      </c>
      <c r="I1921" s="9" t="s">
        <v>10</v>
      </c>
      <c r="J1921" s="6">
        <v>42694.656065358795</v>
      </c>
      <c r="K1921" s="6">
        <v>42694.656065358795</v>
      </c>
      <c r="L1921" s="40">
        <v>2101</v>
      </c>
      <c r="M1921" s="41">
        <v>2082</v>
      </c>
      <c r="N1921" s="42" t="s">
        <v>402</v>
      </c>
      <c r="O1921" s="1">
        <v>21</v>
      </c>
      <c r="P1921" s="1">
        <v>1</v>
      </c>
      <c r="Q1921" s="1"/>
      <c r="R1921" s="1"/>
      <c r="S1921" s="1"/>
      <c r="T1921" s="102">
        <v>21</v>
      </c>
      <c r="U1921" s="103">
        <v>1</v>
      </c>
      <c r="V1921" s="103"/>
      <c r="W1921" s="103"/>
      <c r="X1921" s="103"/>
      <c r="Y1921" s="6">
        <v>42694.656065358795</v>
      </c>
      <c r="Z1921" s="9" t="s">
        <v>6229</v>
      </c>
      <c r="AA1921" s="6"/>
    </row>
    <row r="1922" spans="1:27" s="9" customFormat="1" x14ac:dyDescent="0.3">
      <c r="A1922" s="8">
        <v>1920</v>
      </c>
      <c r="B1922" s="9">
        <v>201601519</v>
      </c>
      <c r="C1922" s="9" t="s">
        <v>6230</v>
      </c>
      <c r="D1922" s="9" t="s">
        <v>50</v>
      </c>
      <c r="E1922" s="9">
        <v>312</v>
      </c>
      <c r="F1922" s="9" t="s">
        <v>1541</v>
      </c>
      <c r="G1922" s="6">
        <v>42365</v>
      </c>
      <c r="H1922" s="9" t="s">
        <v>3008</v>
      </c>
      <c r="I1922" s="9" t="s">
        <v>16</v>
      </c>
      <c r="J1922" s="6">
        <v>42556.498431979169</v>
      </c>
      <c r="K1922" s="6">
        <v>42556.498431979169</v>
      </c>
      <c r="L1922" s="53"/>
      <c r="M1922" s="49" t="s">
        <v>1122</v>
      </c>
      <c r="N1922" s="50"/>
      <c r="O1922" s="14"/>
      <c r="P1922" s="14"/>
      <c r="Q1922" s="14"/>
      <c r="R1922" s="14"/>
      <c r="S1922" s="14"/>
      <c r="T1922" s="100"/>
      <c r="U1922" s="101"/>
      <c r="V1922" s="101"/>
      <c r="W1922" s="101"/>
      <c r="X1922" s="101"/>
      <c r="Y1922" s="6">
        <v>42556.868827280094</v>
      </c>
      <c r="Z1922" s="9" t="e">
        <f>- 마취 전 검사상 특이사항 없음.  - 중성화진행.  - 익일 후처치.  - 일주일 뒤 실밥 제거.</f>
        <v>#NAME?</v>
      </c>
      <c r="AA1922" s="6"/>
    </row>
    <row r="1923" spans="1:27" s="9" customFormat="1" x14ac:dyDescent="0.3">
      <c r="A1923" s="8">
        <v>1921</v>
      </c>
      <c r="B1923" s="9">
        <v>201601534</v>
      </c>
      <c r="C1923" s="9" t="s">
        <v>904</v>
      </c>
      <c r="D1923" s="9" t="s">
        <v>6231</v>
      </c>
      <c r="E1923" s="9">
        <v>598</v>
      </c>
      <c r="F1923" s="9" t="s">
        <v>8</v>
      </c>
      <c r="G1923" s="6">
        <v>42511</v>
      </c>
      <c r="H1923" s="9" t="s">
        <v>6232</v>
      </c>
      <c r="I1923" s="9" t="s">
        <v>1141</v>
      </c>
      <c r="J1923" s="6">
        <v>42555.528690543979</v>
      </c>
      <c r="K1923" s="6">
        <v>42555.528690543979</v>
      </c>
      <c r="L1923" s="40">
        <v>2283</v>
      </c>
      <c r="M1923" s="41"/>
      <c r="N1923" s="42"/>
      <c r="O1923" s="1"/>
      <c r="P1923" s="1"/>
      <c r="Q1923" s="1"/>
      <c r="R1923" s="1"/>
      <c r="S1923" s="1"/>
      <c r="T1923" s="102"/>
      <c r="U1923" s="103"/>
      <c r="V1923" s="103"/>
      <c r="W1923" s="103"/>
      <c r="X1923" s="103"/>
      <c r="Y1923" s="6">
        <v>42555.528690543979</v>
      </c>
      <c r="Z1923" s="9" t="e">
        <f>-체온조절이 안되고, 전해질불균형 및 백혈구감소증으로 사망  -아이는 보호자께서 데려가심</f>
        <v>#NAME?</v>
      </c>
      <c r="AA1923" s="6"/>
    </row>
    <row r="1924" spans="1:27" s="9" customFormat="1" x14ac:dyDescent="0.3">
      <c r="A1924" s="8">
        <v>1922</v>
      </c>
      <c r="B1924" s="9">
        <v>201601539</v>
      </c>
      <c r="C1924" s="9" t="s">
        <v>3554</v>
      </c>
      <c r="D1924" s="9" t="s">
        <v>70</v>
      </c>
      <c r="E1924" s="9">
        <v>312</v>
      </c>
      <c r="F1924" s="9" t="s">
        <v>1541</v>
      </c>
      <c r="G1924" s="6">
        <v>39632</v>
      </c>
      <c r="H1924" s="9" t="s">
        <v>3005</v>
      </c>
      <c r="I1924" s="9" t="s">
        <v>4</v>
      </c>
      <c r="J1924" s="6">
        <v>42555.699239351852</v>
      </c>
      <c r="K1924" s="6">
        <v>42555.699239351852</v>
      </c>
      <c r="L1924" s="54">
        <v>2133</v>
      </c>
      <c r="M1924" s="41"/>
      <c r="N1924" s="42" t="s">
        <v>6233</v>
      </c>
      <c r="O1924" s="1">
        <v>4</v>
      </c>
      <c r="P1924" s="1"/>
      <c r="Q1924" s="1"/>
      <c r="R1924" s="1"/>
      <c r="S1924" s="1"/>
      <c r="T1924" s="102">
        <v>4</v>
      </c>
      <c r="U1924" s="103"/>
      <c r="V1924" s="103"/>
      <c r="W1924" s="103"/>
      <c r="X1924" s="103"/>
      <c r="Y1924" s="6">
        <v>42555.699239351852</v>
      </c>
      <c r="Z1924" s="9" t="s">
        <v>6234</v>
      </c>
      <c r="AA1924" s="6"/>
    </row>
    <row r="1925" spans="1:27" s="9" customFormat="1" x14ac:dyDescent="0.3">
      <c r="A1925" s="8">
        <v>1923</v>
      </c>
      <c r="B1925" s="9">
        <v>201601542</v>
      </c>
      <c r="C1925" s="9" t="s">
        <v>6235</v>
      </c>
      <c r="D1925" s="9" t="s">
        <v>6236</v>
      </c>
      <c r="E1925" s="9">
        <v>107</v>
      </c>
      <c r="F1925" s="9" t="s">
        <v>44</v>
      </c>
      <c r="G1925" s="6">
        <v>37076</v>
      </c>
      <c r="H1925" s="9" t="s">
        <v>3010</v>
      </c>
      <c r="I1925" s="9" t="s">
        <v>10</v>
      </c>
      <c r="J1925" s="6">
        <v>42555.583393865738</v>
      </c>
      <c r="K1925" s="6">
        <v>42555.583393865738</v>
      </c>
      <c r="L1925" s="40"/>
      <c r="M1925" s="41"/>
      <c r="N1925" s="42"/>
      <c r="O1925" s="1"/>
      <c r="P1925" s="1"/>
      <c r="Q1925" s="1"/>
      <c r="R1925" s="1"/>
      <c r="S1925" s="1"/>
      <c r="T1925" s="102"/>
      <c r="U1925" s="103"/>
      <c r="V1925" s="103"/>
      <c r="W1925" s="103"/>
      <c r="X1925" s="103"/>
      <c r="Y1925" s="6">
        <v>42555.578210451386</v>
      </c>
      <c r="Z1925" s="9" t="s">
        <v>6237</v>
      </c>
      <c r="AA1925" s="6"/>
    </row>
    <row r="1926" spans="1:27" s="9" customFormat="1" x14ac:dyDescent="0.3">
      <c r="A1926" s="8">
        <v>1924</v>
      </c>
      <c r="B1926" s="9">
        <v>201601546</v>
      </c>
      <c r="C1926" s="9" t="s">
        <v>6238</v>
      </c>
      <c r="D1926" s="9" t="s">
        <v>6239</v>
      </c>
      <c r="E1926" s="9">
        <v>98</v>
      </c>
      <c r="F1926" s="9" t="s">
        <v>2502</v>
      </c>
      <c r="G1926" s="6">
        <v>42128</v>
      </c>
      <c r="H1926" s="9" t="s">
        <v>3016</v>
      </c>
      <c r="I1926" s="9" t="s">
        <v>53</v>
      </c>
      <c r="J1926" s="6">
        <v>42555.768138310188</v>
      </c>
      <c r="K1926" s="6">
        <v>42555.768138310188</v>
      </c>
      <c r="L1926" s="40">
        <v>2046</v>
      </c>
      <c r="M1926" s="41"/>
      <c r="N1926" s="42" t="s">
        <v>722</v>
      </c>
      <c r="O1926" s="1">
        <v>1</v>
      </c>
      <c r="P1926" s="1">
        <v>21</v>
      </c>
      <c r="Q1926" s="1"/>
      <c r="R1926" s="1"/>
      <c r="S1926" s="1"/>
      <c r="T1926" s="102">
        <v>1</v>
      </c>
      <c r="U1926" s="103">
        <v>21</v>
      </c>
      <c r="V1926" s="103"/>
      <c r="W1926" s="103"/>
      <c r="X1926" s="103"/>
      <c r="Y1926" s="6">
        <v>42555.782522303241</v>
      </c>
      <c r="Z1926" s="9" t="s">
        <v>6240</v>
      </c>
      <c r="AA1926" s="6"/>
    </row>
    <row r="1927" spans="1:27" s="9" customFormat="1" x14ac:dyDescent="0.3">
      <c r="A1927" s="8">
        <v>1925</v>
      </c>
      <c r="B1927" s="9">
        <v>201601548</v>
      </c>
      <c r="C1927" s="9" t="s">
        <v>6241</v>
      </c>
      <c r="D1927" s="9" t="s">
        <v>5129</v>
      </c>
      <c r="E1927" s="9">
        <v>505</v>
      </c>
      <c r="F1927" s="9" t="s">
        <v>1225</v>
      </c>
      <c r="G1927" s="6">
        <v>42474</v>
      </c>
      <c r="H1927" s="9" t="s">
        <v>3008</v>
      </c>
      <c r="I1927" s="9" t="s">
        <v>16</v>
      </c>
      <c r="J1927" s="6">
        <v>42634.833498148146</v>
      </c>
      <c r="K1927" s="6">
        <v>42634.833498148146</v>
      </c>
      <c r="L1927" s="53"/>
      <c r="M1927" s="49" t="s">
        <v>1122</v>
      </c>
      <c r="N1927" s="50"/>
      <c r="O1927" s="14"/>
      <c r="P1927" s="14"/>
      <c r="Q1927" s="14"/>
      <c r="R1927" s="14"/>
      <c r="S1927" s="14"/>
      <c r="T1927" s="100"/>
      <c r="U1927" s="101"/>
      <c r="V1927" s="101"/>
      <c r="W1927" s="101"/>
      <c r="X1927" s="101"/>
      <c r="Y1927" s="6">
        <v>42634.833498148146</v>
      </c>
      <c r="Z1927" s="9" t="s">
        <v>6242</v>
      </c>
      <c r="AA1927" s="6"/>
    </row>
    <row r="1928" spans="1:27" s="9" customFormat="1" x14ac:dyDescent="0.3">
      <c r="A1928" s="8">
        <v>1926</v>
      </c>
      <c r="B1928" s="9">
        <v>201601549</v>
      </c>
      <c r="C1928" s="9" t="s">
        <v>6243</v>
      </c>
      <c r="D1928" s="9" t="s">
        <v>718</v>
      </c>
      <c r="E1928" s="9">
        <v>648</v>
      </c>
      <c r="F1928" s="9" t="s">
        <v>40</v>
      </c>
      <c r="G1928" s="6">
        <v>40065</v>
      </c>
      <c r="H1928" s="9" t="s">
        <v>3008</v>
      </c>
      <c r="I1928" s="9" t="s">
        <v>16</v>
      </c>
      <c r="J1928" s="6">
        <v>42556.438134456017</v>
      </c>
      <c r="K1928" s="6">
        <v>42556.438134456017</v>
      </c>
      <c r="L1928" s="40">
        <v>2071</v>
      </c>
      <c r="M1928" s="41"/>
      <c r="N1928" s="42" t="s">
        <v>6244</v>
      </c>
      <c r="O1928" s="1">
        <v>2</v>
      </c>
      <c r="P1928" s="1">
        <v>1</v>
      </c>
      <c r="Q1928" s="1">
        <v>42</v>
      </c>
      <c r="R1928" s="1"/>
      <c r="S1928" s="1"/>
      <c r="T1928" s="102">
        <v>2</v>
      </c>
      <c r="U1928" s="103">
        <v>1</v>
      </c>
      <c r="V1928" s="103">
        <v>42</v>
      </c>
      <c r="W1928" s="103"/>
      <c r="X1928" s="103"/>
      <c r="Y1928" s="6">
        <v>42556.43285355324</v>
      </c>
      <c r="Z1928" s="9" t="s">
        <v>6245</v>
      </c>
      <c r="AA1928" s="6"/>
    </row>
    <row r="1929" spans="1:27" s="9" customFormat="1" x14ac:dyDescent="0.3">
      <c r="A1929" s="8">
        <v>1927</v>
      </c>
      <c r="B1929" s="9">
        <v>201601557</v>
      </c>
      <c r="C1929" s="9" t="s">
        <v>6246</v>
      </c>
      <c r="D1929" s="9" t="s">
        <v>1133</v>
      </c>
      <c r="E1929" s="9" t="s">
        <v>51</v>
      </c>
      <c r="F1929" s="9" t="s">
        <v>51</v>
      </c>
      <c r="G1929" s="6">
        <v>36495</v>
      </c>
      <c r="H1929" s="9" t="s">
        <v>3008</v>
      </c>
      <c r="I1929" s="9" t="s">
        <v>16</v>
      </c>
      <c r="J1929" s="6">
        <v>42556.998070104164</v>
      </c>
      <c r="K1929" s="6">
        <v>42556.998070104164</v>
      </c>
      <c r="L1929" s="40">
        <v>2039</v>
      </c>
      <c r="M1929" s="41"/>
      <c r="N1929" s="42" t="s">
        <v>420</v>
      </c>
      <c r="O1929" s="1">
        <v>14</v>
      </c>
      <c r="P1929" s="1"/>
      <c r="Q1929" s="1"/>
      <c r="R1929" s="1"/>
      <c r="S1929" s="1"/>
      <c r="T1929" s="102">
        <v>14</v>
      </c>
      <c r="U1929" s="103"/>
      <c r="V1929" s="103"/>
      <c r="W1929" s="103"/>
      <c r="X1929" s="103"/>
      <c r="Y1929" s="6">
        <v>42556.998070104164</v>
      </c>
      <c r="Z1929" s="9" t="s">
        <v>6247</v>
      </c>
      <c r="AA1929" s="6"/>
    </row>
    <row r="1930" spans="1:27" s="9" customFormat="1" x14ac:dyDescent="0.3">
      <c r="A1930" s="8">
        <v>1928</v>
      </c>
      <c r="B1930" s="9">
        <v>201601559</v>
      </c>
      <c r="C1930" s="9" t="s">
        <v>6248</v>
      </c>
      <c r="D1930" s="9" t="s">
        <v>182</v>
      </c>
      <c r="E1930" s="9">
        <v>119</v>
      </c>
      <c r="F1930" s="9" t="s">
        <v>2</v>
      </c>
      <c r="G1930" s="6">
        <v>42248</v>
      </c>
      <c r="H1930" s="9" t="s">
        <v>3010</v>
      </c>
      <c r="I1930" s="9" t="s">
        <v>10</v>
      </c>
      <c r="J1930" s="6">
        <v>42578.472997337965</v>
      </c>
      <c r="K1930" s="6">
        <v>42578.472997337965</v>
      </c>
      <c r="L1930" s="53"/>
      <c r="M1930" s="49" t="s">
        <v>1122</v>
      </c>
      <c r="N1930" s="50"/>
      <c r="O1930" s="14"/>
      <c r="P1930" s="14"/>
      <c r="Q1930" s="14"/>
      <c r="R1930" s="14"/>
      <c r="S1930" s="14"/>
      <c r="T1930" s="100"/>
      <c r="U1930" s="101"/>
      <c r="V1930" s="101"/>
      <c r="W1930" s="101"/>
      <c r="X1930" s="101"/>
      <c r="Y1930" s="6">
        <v>42578.472997337965</v>
      </c>
      <c r="Z1930" s="9" t="s">
        <v>6249</v>
      </c>
      <c r="AA1930" s="6"/>
    </row>
    <row r="1931" spans="1:27" s="9" customFormat="1" x14ac:dyDescent="0.3">
      <c r="A1931" s="8">
        <v>1929</v>
      </c>
      <c r="B1931" s="9">
        <v>201601566</v>
      </c>
      <c r="C1931" s="9" t="s">
        <v>1837</v>
      </c>
      <c r="D1931" s="9" t="s">
        <v>6250</v>
      </c>
      <c r="E1931" s="9" t="s">
        <v>51</v>
      </c>
      <c r="F1931" s="9" t="s">
        <v>51</v>
      </c>
      <c r="G1931" s="6">
        <v>38174</v>
      </c>
      <c r="H1931" s="9" t="s">
        <v>3008</v>
      </c>
      <c r="I1931" s="9" t="s">
        <v>16</v>
      </c>
      <c r="J1931" s="6">
        <v>42557.912054085646</v>
      </c>
      <c r="K1931" s="6">
        <v>42557.912054085646</v>
      </c>
      <c r="L1931" s="40"/>
      <c r="M1931" s="41"/>
      <c r="N1931" s="42"/>
      <c r="O1931" s="1"/>
      <c r="P1931" s="1"/>
      <c r="Q1931" s="1"/>
      <c r="R1931" s="1"/>
      <c r="S1931" s="1"/>
      <c r="T1931" s="102"/>
      <c r="U1931" s="103"/>
      <c r="V1931" s="103"/>
      <c r="W1931" s="103"/>
      <c r="X1931" s="103"/>
      <c r="Y1931" s="6">
        <v>42557.912054085646</v>
      </c>
      <c r="Z1931" s="9" t="s">
        <v>6251</v>
      </c>
      <c r="AA1931" s="6"/>
    </row>
    <row r="1932" spans="1:27" s="9" customFormat="1" x14ac:dyDescent="0.3">
      <c r="A1932" s="8">
        <v>1930</v>
      </c>
      <c r="B1932" s="9">
        <v>201601572</v>
      </c>
      <c r="C1932" s="9" t="s">
        <v>6252</v>
      </c>
      <c r="D1932" s="9" t="s">
        <v>4925</v>
      </c>
      <c r="E1932" s="9">
        <v>499</v>
      </c>
      <c r="F1932" s="9" t="s">
        <v>40</v>
      </c>
      <c r="G1932" s="6">
        <v>42474</v>
      </c>
      <c r="H1932" s="9" t="s">
        <v>3008</v>
      </c>
      <c r="I1932" s="9" t="s">
        <v>16</v>
      </c>
      <c r="J1932" s="6">
        <v>42646.48014417824</v>
      </c>
      <c r="K1932" s="6">
        <v>42646.48014417824</v>
      </c>
      <c r="L1932" s="53"/>
      <c r="M1932" s="49" t="s">
        <v>1122</v>
      </c>
      <c r="N1932" s="50"/>
      <c r="O1932" s="14"/>
      <c r="P1932" s="14"/>
      <c r="Q1932" s="14"/>
      <c r="R1932" s="14"/>
      <c r="S1932" s="14"/>
      <c r="T1932" s="100"/>
      <c r="U1932" s="101"/>
      <c r="V1932" s="101"/>
      <c r="W1932" s="101"/>
      <c r="X1932" s="101"/>
      <c r="Y1932" s="6">
        <v>42646.48014417824</v>
      </c>
      <c r="Z1932" s="9" t="e">
        <f>- 금식.  - 10-2045-5819  - 마취 전 검사상 특이사항 없음.  - 중성화 진행  - 익일 후처치.  - 일주일 뒤 실밥 제거.</f>
        <v>#NAME?</v>
      </c>
      <c r="AA1932" s="6"/>
    </row>
    <row r="1933" spans="1:27" s="9" customFormat="1" x14ac:dyDescent="0.3">
      <c r="A1933" s="8">
        <v>1931</v>
      </c>
      <c r="B1933" s="9">
        <v>201601574</v>
      </c>
      <c r="C1933" s="9" t="s">
        <v>6253</v>
      </c>
      <c r="D1933" s="9" t="s">
        <v>193</v>
      </c>
      <c r="E1933" s="9">
        <v>130</v>
      </c>
      <c r="F1933" s="9" t="s">
        <v>36</v>
      </c>
      <c r="G1933" s="6">
        <v>37901</v>
      </c>
      <c r="H1933" s="9" t="s">
        <v>3008</v>
      </c>
      <c r="I1933" s="9" t="s">
        <v>16</v>
      </c>
      <c r="J1933" s="6">
        <v>42637.676863425928</v>
      </c>
      <c r="K1933" s="6">
        <v>42637.676863425928</v>
      </c>
      <c r="L1933" s="40">
        <v>2001</v>
      </c>
      <c r="M1933" s="41"/>
      <c r="N1933" s="42" t="s">
        <v>780</v>
      </c>
      <c r="O1933" s="1">
        <v>5</v>
      </c>
      <c r="P1933" s="1"/>
      <c r="Q1933" s="1"/>
      <c r="R1933" s="1"/>
      <c r="S1933" s="1"/>
      <c r="T1933" s="102">
        <v>5</v>
      </c>
      <c r="U1933" s="103"/>
      <c r="V1933" s="103"/>
      <c r="W1933" s="103"/>
      <c r="X1933" s="103"/>
      <c r="Y1933" s="6">
        <v>42637.673032210645</v>
      </c>
      <c r="Z1933" s="9" t="s">
        <v>6254</v>
      </c>
      <c r="AA1933" s="6"/>
    </row>
    <row r="1934" spans="1:27" s="9" customFormat="1" x14ac:dyDescent="0.3">
      <c r="A1934" s="8">
        <v>1932</v>
      </c>
      <c r="B1934" s="9">
        <v>201601579</v>
      </c>
      <c r="C1934" s="9" t="s">
        <v>6255</v>
      </c>
      <c r="D1934" s="9" t="s">
        <v>1268</v>
      </c>
      <c r="E1934" s="9">
        <v>500</v>
      </c>
      <c r="F1934" s="9" t="s">
        <v>32</v>
      </c>
      <c r="G1934" s="6">
        <v>41036</v>
      </c>
      <c r="H1934" s="9" t="s">
        <v>3010</v>
      </c>
      <c r="I1934" s="9" t="s">
        <v>10</v>
      </c>
      <c r="J1934" s="6">
        <v>42559.533524189814</v>
      </c>
      <c r="K1934" s="6">
        <v>42559.533524189814</v>
      </c>
      <c r="L1934" s="40">
        <v>2133</v>
      </c>
      <c r="M1934" s="41"/>
      <c r="N1934" s="42" t="s">
        <v>6256</v>
      </c>
      <c r="O1934" s="1">
        <v>110</v>
      </c>
      <c r="P1934" s="1"/>
      <c r="Q1934" s="1"/>
      <c r="R1934" s="1"/>
      <c r="S1934" s="1"/>
      <c r="T1934" s="111">
        <v>0</v>
      </c>
      <c r="U1934" s="103"/>
      <c r="V1934" s="103"/>
      <c r="W1934" s="103"/>
      <c r="X1934" s="103"/>
      <c r="Y1934" s="6">
        <v>42559.530092511573</v>
      </c>
      <c r="Z1934" s="9" t="s">
        <v>6257</v>
      </c>
      <c r="AA1934" s="6"/>
    </row>
    <row r="1935" spans="1:27" s="9" customFormat="1" x14ac:dyDescent="0.3">
      <c r="A1935" s="8">
        <v>1933</v>
      </c>
      <c r="B1935" s="9">
        <v>201601581</v>
      </c>
      <c r="C1935" s="9" t="s">
        <v>1381</v>
      </c>
      <c r="D1935" s="9" t="s">
        <v>2730</v>
      </c>
      <c r="E1935" s="9">
        <v>599</v>
      </c>
      <c r="F1935" s="9" t="s">
        <v>40</v>
      </c>
      <c r="G1935" s="6">
        <v>42500</v>
      </c>
      <c r="H1935" s="9" t="s">
        <v>3016</v>
      </c>
      <c r="I1935" s="9" t="s">
        <v>53</v>
      </c>
      <c r="J1935" s="6">
        <v>42559.632687766207</v>
      </c>
      <c r="K1935" s="6">
        <v>42559.632687766207</v>
      </c>
      <c r="L1935" s="40">
        <v>2130</v>
      </c>
      <c r="M1935" s="41"/>
      <c r="N1935" s="42" t="s">
        <v>6258</v>
      </c>
      <c r="O1935" s="1">
        <v>51</v>
      </c>
      <c r="P1935" s="1"/>
      <c r="Q1935" s="1"/>
      <c r="R1935" s="1"/>
      <c r="S1935" s="1"/>
      <c r="T1935" s="102">
        <v>51</v>
      </c>
      <c r="U1935" s="103"/>
      <c r="V1935" s="103"/>
      <c r="W1935" s="103"/>
      <c r="X1935" s="103"/>
      <c r="Y1935" s="6">
        <v>42559.62059702546</v>
      </c>
      <c r="Z1935" s="9" t="s">
        <v>6259</v>
      </c>
      <c r="AA1935" s="6"/>
    </row>
    <row r="1936" spans="1:27" s="9" customFormat="1" x14ac:dyDescent="0.3">
      <c r="A1936" s="8">
        <v>1934</v>
      </c>
      <c r="B1936" s="9">
        <v>201601583</v>
      </c>
      <c r="C1936" s="9" t="s">
        <v>6260</v>
      </c>
      <c r="D1936" s="9" t="s">
        <v>101</v>
      </c>
      <c r="E1936" s="9">
        <v>128</v>
      </c>
      <c r="F1936" s="9" t="s">
        <v>242</v>
      </c>
      <c r="G1936" s="6">
        <v>42255</v>
      </c>
      <c r="H1936" s="9" t="s">
        <v>3008</v>
      </c>
      <c r="I1936" s="9" t="s">
        <v>16</v>
      </c>
      <c r="J1936" s="6">
        <v>42559.699228321762</v>
      </c>
      <c r="K1936" s="6">
        <v>42559.699228321762</v>
      </c>
      <c r="L1936" s="40">
        <v>2046</v>
      </c>
      <c r="M1936" s="41"/>
      <c r="N1936" s="42" t="s">
        <v>734</v>
      </c>
      <c r="O1936" s="1">
        <v>1</v>
      </c>
      <c r="P1936" s="1"/>
      <c r="Q1936" s="1"/>
      <c r="R1936" s="1"/>
      <c r="S1936" s="1"/>
      <c r="T1936" s="102">
        <v>1</v>
      </c>
      <c r="U1936" s="103"/>
      <c r="V1936" s="103"/>
      <c r="W1936" s="103"/>
      <c r="X1936" s="103"/>
      <c r="Y1936" s="6">
        <v>42559.678671377318</v>
      </c>
      <c r="Z1936" s="9" t="s">
        <v>6261</v>
      </c>
      <c r="AA1936" s="6"/>
    </row>
    <row r="1937" spans="1:27" s="9" customFormat="1" x14ac:dyDescent="0.3">
      <c r="A1937" s="8">
        <v>1935</v>
      </c>
      <c r="B1937" s="9">
        <v>201601584</v>
      </c>
      <c r="C1937" s="9" t="s">
        <v>6262</v>
      </c>
      <c r="D1937" s="9" t="s">
        <v>6263</v>
      </c>
      <c r="E1937" s="9">
        <v>128</v>
      </c>
      <c r="F1937" s="9" t="s">
        <v>242</v>
      </c>
      <c r="G1937" s="6">
        <v>42484</v>
      </c>
      <c r="H1937" s="9" t="s">
        <v>3008</v>
      </c>
      <c r="I1937" s="9" t="s">
        <v>16</v>
      </c>
      <c r="J1937" s="6">
        <v>42559.797850150462</v>
      </c>
      <c r="K1937" s="6">
        <v>42559.797850150462</v>
      </c>
      <c r="L1937" s="40">
        <v>2263</v>
      </c>
      <c r="M1937" s="41"/>
      <c r="N1937" s="42" t="s">
        <v>6264</v>
      </c>
      <c r="O1937" s="1">
        <v>5</v>
      </c>
      <c r="P1937" s="1">
        <v>6</v>
      </c>
      <c r="Q1937" s="1"/>
      <c r="R1937" s="1"/>
      <c r="S1937" s="1"/>
      <c r="T1937" s="102">
        <v>5</v>
      </c>
      <c r="U1937" s="103">
        <v>6</v>
      </c>
      <c r="V1937" s="103"/>
      <c r="W1937" s="103"/>
      <c r="X1937" s="103"/>
      <c r="Y1937" s="6">
        <v>42559.812282523148</v>
      </c>
      <c r="Z1937" s="9" t="s">
        <v>6265</v>
      </c>
      <c r="AA1937" s="6"/>
    </row>
    <row r="1938" spans="1:27" s="9" customFormat="1" x14ac:dyDescent="0.3">
      <c r="A1938" s="8">
        <v>1936</v>
      </c>
      <c r="B1938" s="9">
        <v>201601585</v>
      </c>
      <c r="C1938" s="9" t="s">
        <v>6266</v>
      </c>
      <c r="D1938" s="9" t="s">
        <v>122</v>
      </c>
      <c r="E1938" s="9">
        <v>499</v>
      </c>
      <c r="F1938" s="9" t="s">
        <v>40</v>
      </c>
      <c r="G1938" s="6">
        <v>39637</v>
      </c>
      <c r="H1938" s="9" t="s">
        <v>3010</v>
      </c>
      <c r="I1938" s="9" t="s">
        <v>10</v>
      </c>
      <c r="J1938" s="6">
        <v>42562.414483564811</v>
      </c>
      <c r="K1938" s="6">
        <v>42562.414483564811</v>
      </c>
      <c r="L1938" s="40">
        <v>2101</v>
      </c>
      <c r="M1938" s="41"/>
      <c r="N1938" s="42" t="s">
        <v>722</v>
      </c>
      <c r="O1938" s="1">
        <v>1</v>
      </c>
      <c r="P1938" s="1">
        <v>21</v>
      </c>
      <c r="Q1938" s="1"/>
      <c r="R1938" s="1"/>
      <c r="S1938" s="1"/>
      <c r="T1938" s="102">
        <v>1</v>
      </c>
      <c r="U1938" s="103">
        <v>21</v>
      </c>
      <c r="V1938" s="103"/>
      <c r="W1938" s="103"/>
      <c r="X1938" s="103"/>
      <c r="Y1938" s="6">
        <v>42562.414483564811</v>
      </c>
      <c r="Z1938" s="9" t="s">
        <v>6267</v>
      </c>
      <c r="AA1938" s="6"/>
    </row>
    <row r="1939" spans="1:27" s="9" customFormat="1" x14ac:dyDescent="0.3">
      <c r="A1939" s="8">
        <v>1937</v>
      </c>
      <c r="B1939" s="9">
        <v>201601587</v>
      </c>
      <c r="C1939" s="9" t="s">
        <v>6268</v>
      </c>
      <c r="D1939" s="9" t="s">
        <v>6269</v>
      </c>
      <c r="E1939" s="9">
        <v>531</v>
      </c>
      <c r="F1939" s="9" t="s">
        <v>14</v>
      </c>
      <c r="G1939" s="6">
        <v>42505</v>
      </c>
      <c r="H1939" s="9" t="s">
        <v>3008</v>
      </c>
      <c r="I1939" s="9" t="s">
        <v>16</v>
      </c>
      <c r="J1939" s="6">
        <v>42677.810061076387</v>
      </c>
      <c r="K1939" s="6">
        <v>42677.810061076387</v>
      </c>
      <c r="L1939" s="40">
        <v>2259</v>
      </c>
      <c r="M1939" s="41"/>
      <c r="N1939" s="42"/>
      <c r="O1939" s="1"/>
      <c r="P1939" s="1"/>
      <c r="Q1939" s="1"/>
      <c r="R1939" s="1"/>
      <c r="S1939" s="1"/>
      <c r="T1939" s="102"/>
      <c r="U1939" s="103"/>
      <c r="V1939" s="103"/>
      <c r="W1939" s="103"/>
      <c r="X1939" s="103"/>
      <c r="Y1939" s="6">
        <v>42677.778906446758</v>
      </c>
      <c r="Z1939" s="9" t="s">
        <v>6270</v>
      </c>
      <c r="AA1939" s="6"/>
    </row>
    <row r="1940" spans="1:27" s="9" customFormat="1" x14ac:dyDescent="0.3">
      <c r="A1940" s="8">
        <v>1938</v>
      </c>
      <c r="B1940" s="9">
        <v>201601589</v>
      </c>
      <c r="C1940" s="9" t="s">
        <v>3417</v>
      </c>
      <c r="D1940" s="9" t="s">
        <v>6271</v>
      </c>
      <c r="E1940" s="9">
        <v>500</v>
      </c>
      <c r="F1940" s="9" t="s">
        <v>32</v>
      </c>
      <c r="G1940" s="6" t="s">
        <v>51</v>
      </c>
      <c r="H1940" s="9" t="s">
        <v>3008</v>
      </c>
      <c r="I1940" s="9" t="s">
        <v>16</v>
      </c>
      <c r="J1940" s="6">
        <v>42561.659730358799</v>
      </c>
      <c r="K1940" s="6">
        <v>42561.659730358799</v>
      </c>
      <c r="L1940" s="53"/>
      <c r="M1940" s="49" t="s">
        <v>1122</v>
      </c>
      <c r="N1940" s="50"/>
      <c r="O1940" s="14"/>
      <c r="P1940" s="14"/>
      <c r="Q1940" s="14"/>
      <c r="R1940" s="14"/>
      <c r="S1940" s="14"/>
      <c r="T1940" s="100"/>
      <c r="U1940" s="101"/>
      <c r="V1940" s="101"/>
      <c r="W1940" s="101"/>
      <c r="X1940" s="101"/>
      <c r="Y1940" s="6">
        <v>42561.348441006943</v>
      </c>
      <c r="Z1940" s="9" t="s">
        <v>6272</v>
      </c>
      <c r="AA1940" s="6"/>
    </row>
    <row r="1941" spans="1:27" s="9" customFormat="1" x14ac:dyDescent="0.3">
      <c r="A1941" s="8">
        <v>1939</v>
      </c>
      <c r="B1941" s="9">
        <v>201601592</v>
      </c>
      <c r="C1941" s="9" t="s">
        <v>6273</v>
      </c>
      <c r="D1941" s="9" t="s">
        <v>6274</v>
      </c>
      <c r="E1941" s="9">
        <v>598</v>
      </c>
      <c r="F1941" s="9" t="s">
        <v>8</v>
      </c>
      <c r="G1941" s="6">
        <v>42245</v>
      </c>
      <c r="H1941" s="9" t="s">
        <v>3010</v>
      </c>
      <c r="I1941" s="9" t="s">
        <v>10</v>
      </c>
      <c r="J1941" s="6">
        <v>42560.649311423615</v>
      </c>
      <c r="K1941" s="6">
        <v>42560.649311423615</v>
      </c>
      <c r="L1941" s="40">
        <v>2024</v>
      </c>
      <c r="M1941" s="41"/>
      <c r="N1941" s="42" t="s">
        <v>6275</v>
      </c>
      <c r="O1941" s="1">
        <v>102</v>
      </c>
      <c r="P1941" s="1">
        <v>14</v>
      </c>
      <c r="Q1941" s="1"/>
      <c r="R1941" s="1"/>
      <c r="S1941" s="1"/>
      <c r="T1941" s="111">
        <v>1201</v>
      </c>
      <c r="U1941" s="103">
        <v>14</v>
      </c>
      <c r="V1941" s="103"/>
      <c r="W1941" s="103"/>
      <c r="X1941" s="103"/>
      <c r="Y1941" s="6">
        <v>42560.517744525459</v>
      </c>
      <c r="Z1941" s="9" t="s">
        <v>6276</v>
      </c>
      <c r="AA1941" s="6"/>
    </row>
    <row r="1942" spans="1:27" s="9" customFormat="1" x14ac:dyDescent="0.3">
      <c r="A1942" s="8">
        <v>1940</v>
      </c>
      <c r="B1942" s="9">
        <v>201601593</v>
      </c>
      <c r="C1942" s="9" t="s">
        <v>6273</v>
      </c>
      <c r="D1942" s="9" t="s">
        <v>6277</v>
      </c>
      <c r="E1942" s="9">
        <v>598</v>
      </c>
      <c r="F1942" s="9" t="s">
        <v>8</v>
      </c>
      <c r="G1942" s="6">
        <v>42513</v>
      </c>
      <c r="H1942" s="9" t="s">
        <v>3008</v>
      </c>
      <c r="I1942" s="9" t="s">
        <v>16</v>
      </c>
      <c r="J1942" s="6">
        <v>42672.469983530093</v>
      </c>
      <c r="K1942" s="6">
        <v>42672.469983530093</v>
      </c>
      <c r="L1942" s="53"/>
      <c r="M1942" s="49" t="s">
        <v>1122</v>
      </c>
      <c r="N1942" s="50"/>
      <c r="O1942" s="14"/>
      <c r="P1942" s="14"/>
      <c r="Q1942" s="14"/>
      <c r="R1942" s="14"/>
      <c r="S1942" s="14"/>
      <c r="T1942" s="100"/>
      <c r="U1942" s="101"/>
      <c r="V1942" s="101"/>
      <c r="W1942" s="101"/>
      <c r="X1942" s="101"/>
      <c r="Y1942" s="6">
        <v>42672.469983530093</v>
      </c>
      <c r="Z1942" s="9" t="s">
        <v>6278</v>
      </c>
      <c r="AA1942" s="6"/>
    </row>
    <row r="1943" spans="1:27" s="9" customFormat="1" x14ac:dyDescent="0.3">
      <c r="A1943" s="8">
        <v>1941</v>
      </c>
      <c r="B1943" s="9">
        <v>201601597</v>
      </c>
      <c r="C1943" s="9" t="s">
        <v>252</v>
      </c>
      <c r="D1943" s="9" t="s">
        <v>108</v>
      </c>
      <c r="E1943" s="9">
        <v>598</v>
      </c>
      <c r="F1943" s="9" t="s">
        <v>8</v>
      </c>
      <c r="G1943" s="6">
        <v>42491</v>
      </c>
      <c r="H1943" s="9" t="s">
        <v>3016</v>
      </c>
      <c r="I1943" s="9" t="s">
        <v>53</v>
      </c>
      <c r="J1943" s="6">
        <v>42560.679266435189</v>
      </c>
      <c r="K1943" s="6">
        <v>42560.679266435189</v>
      </c>
      <c r="L1943" s="40">
        <v>2236</v>
      </c>
      <c r="M1943" s="41"/>
      <c r="N1943" s="42" t="s">
        <v>6279</v>
      </c>
      <c r="O1943" s="1">
        <v>41</v>
      </c>
      <c r="P1943" s="1">
        <v>28</v>
      </c>
      <c r="Q1943" s="1"/>
      <c r="R1943" s="1"/>
      <c r="S1943" s="1"/>
      <c r="T1943" s="102">
        <v>41</v>
      </c>
      <c r="U1943" s="103">
        <v>28</v>
      </c>
      <c r="V1943" s="103"/>
      <c r="W1943" s="103"/>
      <c r="X1943" s="103"/>
      <c r="Y1943" s="6">
        <v>42560.63791484954</v>
      </c>
      <c r="Z1943" s="9" t="s">
        <v>6280</v>
      </c>
      <c r="AA1943" s="6"/>
    </row>
    <row r="1944" spans="1:27" s="9" customFormat="1" x14ac:dyDescent="0.3">
      <c r="A1944" s="8">
        <v>1942</v>
      </c>
      <c r="B1944" s="9">
        <v>201601598</v>
      </c>
      <c r="C1944" s="9" t="s">
        <v>6281</v>
      </c>
      <c r="D1944" s="9" t="s">
        <v>2641</v>
      </c>
      <c r="E1944" s="9">
        <v>499</v>
      </c>
      <c r="F1944" s="9" t="s">
        <v>40</v>
      </c>
      <c r="G1944" s="6">
        <v>41036</v>
      </c>
      <c r="H1944" s="9" t="s">
        <v>3008</v>
      </c>
      <c r="I1944" s="9" t="s">
        <v>16</v>
      </c>
      <c r="J1944" s="6">
        <v>42615.937679976851</v>
      </c>
      <c r="K1944" s="6">
        <v>42615.937679976851</v>
      </c>
      <c r="L1944" s="54">
        <v>2283</v>
      </c>
      <c r="M1944" s="41"/>
      <c r="N1944" s="42" t="s">
        <v>1566</v>
      </c>
      <c r="O1944" s="1">
        <v>1</v>
      </c>
      <c r="P1944" s="1">
        <v>21</v>
      </c>
      <c r="Q1944" s="1"/>
      <c r="R1944" s="1"/>
      <c r="S1944" s="1"/>
      <c r="T1944" s="102">
        <v>1</v>
      </c>
      <c r="U1944" s="103">
        <v>21</v>
      </c>
      <c r="V1944" s="103"/>
      <c r="W1944" s="103"/>
      <c r="X1944" s="103"/>
      <c r="Y1944" s="6">
        <v>42615.923054131941</v>
      </c>
      <c r="Z1944" s="9" t="s">
        <v>6282</v>
      </c>
      <c r="AA1944" s="6"/>
    </row>
    <row r="1945" spans="1:27" s="9" customFormat="1" x14ac:dyDescent="0.3">
      <c r="A1945" s="8">
        <v>1943</v>
      </c>
      <c r="B1945" s="9">
        <v>201601600</v>
      </c>
      <c r="C1945" s="9" t="s">
        <v>6283</v>
      </c>
      <c r="D1945" s="9" t="s">
        <v>6284</v>
      </c>
      <c r="E1945" s="9">
        <v>499</v>
      </c>
      <c r="F1945" s="9" t="s">
        <v>40</v>
      </c>
      <c r="G1945" s="6">
        <v>42408</v>
      </c>
      <c r="H1945" s="9" t="s">
        <v>3010</v>
      </c>
      <c r="I1945" s="9" t="s">
        <v>10</v>
      </c>
      <c r="J1945" s="6">
        <v>42719.42012476852</v>
      </c>
      <c r="K1945" s="6">
        <v>42719.42012476852</v>
      </c>
      <c r="L1945" s="53"/>
      <c r="M1945" s="49" t="s">
        <v>1122</v>
      </c>
      <c r="N1945" s="50"/>
      <c r="O1945" s="14"/>
      <c r="P1945" s="14"/>
      <c r="Q1945" s="14"/>
      <c r="R1945" s="14"/>
      <c r="S1945" s="14"/>
      <c r="T1945" s="100"/>
      <c r="U1945" s="101"/>
      <c r="V1945" s="101"/>
      <c r="W1945" s="101"/>
      <c r="X1945" s="101"/>
      <c r="Y1945" s="6">
        <v>42719.42012476852</v>
      </c>
      <c r="Z1945" s="9" t="s">
        <v>6285</v>
      </c>
      <c r="AA1945" s="6"/>
    </row>
    <row r="1946" spans="1:27" s="9" customFormat="1" x14ac:dyDescent="0.3">
      <c r="A1946" s="8">
        <v>1944</v>
      </c>
      <c r="B1946" s="9">
        <v>201601606</v>
      </c>
      <c r="C1946" s="9" t="s">
        <v>6286</v>
      </c>
      <c r="D1946" s="9" t="s">
        <v>6287</v>
      </c>
      <c r="E1946" s="9">
        <v>119</v>
      </c>
      <c r="F1946" s="9" t="s">
        <v>2</v>
      </c>
      <c r="G1946" s="6">
        <v>38543</v>
      </c>
      <c r="H1946" s="9" t="s">
        <v>3008</v>
      </c>
      <c r="I1946" s="9" t="s">
        <v>16</v>
      </c>
      <c r="J1946" s="6">
        <v>42561.66805497685</v>
      </c>
      <c r="K1946" s="6">
        <v>42561.66805497685</v>
      </c>
      <c r="L1946" s="40">
        <v>2244</v>
      </c>
      <c r="M1946" s="41" t="s">
        <v>6288</v>
      </c>
      <c r="N1946" s="42" t="s">
        <v>6289</v>
      </c>
      <c r="O1946" s="1">
        <v>28</v>
      </c>
      <c r="P1946" s="1">
        <v>10</v>
      </c>
      <c r="Q1946" s="1"/>
      <c r="R1946" s="1"/>
      <c r="S1946" s="1"/>
      <c r="T1946" s="102">
        <v>28</v>
      </c>
      <c r="U1946" s="103">
        <v>10</v>
      </c>
      <c r="V1946" s="103"/>
      <c r="W1946" s="103"/>
      <c r="X1946" s="103"/>
      <c r="Y1946" s="6">
        <v>42561.647938194445</v>
      </c>
      <c r="Z1946" s="9" t="s">
        <v>6290</v>
      </c>
      <c r="AA1946" s="6"/>
    </row>
    <row r="1947" spans="1:27" s="9" customFormat="1" x14ac:dyDescent="0.3">
      <c r="A1947" s="8">
        <v>1945</v>
      </c>
      <c r="B1947" s="9">
        <v>201601608</v>
      </c>
      <c r="C1947" s="9" t="s">
        <v>2315</v>
      </c>
      <c r="D1947" s="9" t="s">
        <v>6291</v>
      </c>
      <c r="E1947" s="9">
        <v>119</v>
      </c>
      <c r="F1947" s="9" t="s">
        <v>2</v>
      </c>
      <c r="G1947" s="6">
        <v>42353</v>
      </c>
      <c r="H1947" s="9" t="s">
        <v>3008</v>
      </c>
      <c r="I1947" s="9" t="s">
        <v>16</v>
      </c>
      <c r="J1947" s="6">
        <v>42566.546044409719</v>
      </c>
      <c r="K1947" s="6">
        <v>42566.546044409719</v>
      </c>
      <c r="L1947" s="53"/>
      <c r="M1947" s="49" t="s">
        <v>1122</v>
      </c>
      <c r="N1947" s="50"/>
      <c r="O1947" s="14"/>
      <c r="P1947" s="14"/>
      <c r="Q1947" s="14"/>
      <c r="R1947" s="14"/>
      <c r="S1947" s="14"/>
      <c r="T1947" s="100"/>
      <c r="U1947" s="101"/>
      <c r="V1947" s="101"/>
      <c r="W1947" s="101"/>
      <c r="X1947" s="101"/>
      <c r="Y1947" s="6">
        <v>42566.527327777774</v>
      </c>
      <c r="Z1947" s="9" t="s">
        <v>6292</v>
      </c>
      <c r="AA1947" s="6"/>
    </row>
    <row r="1948" spans="1:27" s="9" customFormat="1" x14ac:dyDescent="0.3">
      <c r="A1948" s="8">
        <v>1946</v>
      </c>
      <c r="B1948" s="9">
        <v>201601614</v>
      </c>
      <c r="C1948" s="9" t="s">
        <v>6293</v>
      </c>
      <c r="D1948" s="9" t="s">
        <v>6079</v>
      </c>
      <c r="E1948" s="9">
        <v>499</v>
      </c>
      <c r="F1948" s="9" t="s">
        <v>40</v>
      </c>
      <c r="G1948" s="6">
        <v>39639</v>
      </c>
      <c r="H1948" s="9" t="s">
        <v>3010</v>
      </c>
      <c r="I1948" s="9" t="s">
        <v>10</v>
      </c>
      <c r="J1948" s="6">
        <v>42562.467170601849</v>
      </c>
      <c r="K1948" s="6">
        <v>42562.467170601849</v>
      </c>
      <c r="L1948" s="40">
        <v>2116</v>
      </c>
      <c r="M1948" s="41"/>
      <c r="N1948" s="42"/>
      <c r="O1948" s="1"/>
      <c r="P1948" s="1"/>
      <c r="Q1948" s="1"/>
      <c r="R1948" s="1"/>
      <c r="S1948" s="1"/>
      <c r="T1948" s="102"/>
      <c r="U1948" s="103"/>
      <c r="V1948" s="103"/>
      <c r="W1948" s="103"/>
      <c r="X1948" s="103"/>
      <c r="Y1948" s="6">
        <v>42562.455257754627</v>
      </c>
      <c r="Z1948" s="9" t="s">
        <v>6294</v>
      </c>
      <c r="AA1948" s="6"/>
    </row>
    <row r="1949" spans="1:27" s="9" customFormat="1" x14ac:dyDescent="0.3">
      <c r="A1949" s="8">
        <v>1947</v>
      </c>
      <c r="B1949" s="9">
        <v>201601617</v>
      </c>
      <c r="C1949" s="9" t="s">
        <v>6295</v>
      </c>
      <c r="D1949" s="9" t="s">
        <v>4628</v>
      </c>
      <c r="E1949" s="9">
        <v>130</v>
      </c>
      <c r="F1949" s="9" t="s">
        <v>36</v>
      </c>
      <c r="G1949" s="6">
        <v>37357</v>
      </c>
      <c r="H1949" s="9" t="s">
        <v>3010</v>
      </c>
      <c r="I1949" s="9" t="s">
        <v>10</v>
      </c>
      <c r="J1949" s="6">
        <v>42562.538904594905</v>
      </c>
      <c r="K1949" s="6">
        <v>42562.538904594905</v>
      </c>
      <c r="L1949" s="40">
        <v>2091</v>
      </c>
      <c r="M1949" s="41"/>
      <c r="N1949" s="42" t="s">
        <v>6296</v>
      </c>
      <c r="O1949" s="1">
        <v>8</v>
      </c>
      <c r="P1949" s="1"/>
      <c r="Q1949" s="1"/>
      <c r="R1949" s="1"/>
      <c r="S1949" s="1"/>
      <c r="T1949" s="102">
        <v>8</v>
      </c>
      <c r="U1949" s="103"/>
      <c r="V1949" s="103"/>
      <c r="W1949" s="103"/>
      <c r="X1949" s="103"/>
      <c r="Y1949" s="6">
        <v>42562.506207326391</v>
      </c>
      <c r="Z1949" s="9" t="s">
        <v>6297</v>
      </c>
      <c r="AA1949" s="6"/>
    </row>
    <row r="1950" spans="1:27" s="9" customFormat="1" x14ac:dyDescent="0.3">
      <c r="A1950" s="8">
        <v>1948</v>
      </c>
      <c r="B1950" s="9">
        <v>201601618</v>
      </c>
      <c r="C1950" s="9" t="s">
        <v>6295</v>
      </c>
      <c r="D1950" s="9" t="s">
        <v>212</v>
      </c>
      <c r="E1950" s="9">
        <v>128</v>
      </c>
      <c r="F1950" s="9" t="s">
        <v>242</v>
      </c>
      <c r="G1950" s="6">
        <v>41101</v>
      </c>
      <c r="H1950" s="9" t="s">
        <v>3010</v>
      </c>
      <c r="I1950" s="9" t="s">
        <v>10</v>
      </c>
      <c r="J1950" s="6">
        <v>42682.483394097224</v>
      </c>
      <c r="K1950" s="6">
        <v>42682.483394097224</v>
      </c>
      <c r="L1950" s="53"/>
      <c r="M1950" s="49" t="s">
        <v>6298</v>
      </c>
      <c r="N1950" s="50"/>
      <c r="O1950" s="14"/>
      <c r="P1950" s="14"/>
      <c r="Q1950" s="14"/>
      <c r="R1950" s="14"/>
      <c r="S1950" s="14"/>
      <c r="T1950" s="100"/>
      <c r="U1950" s="101"/>
      <c r="V1950" s="101"/>
      <c r="W1950" s="101"/>
      <c r="X1950" s="101"/>
      <c r="Y1950" s="6">
        <v>42682.483394097224</v>
      </c>
      <c r="Z1950" s="9" t="e">
        <f>- 금식 확인.  - 노란색 구토.  - 식욕 좋음.  - 설사 없음.  - 마취 전 검사상 특이사항 없음.  - 중성화 진행.  - 스케일링 진행.</f>
        <v>#NAME?</v>
      </c>
      <c r="AA1950" s="6"/>
    </row>
    <row r="1951" spans="1:27" s="9" customFormat="1" x14ac:dyDescent="0.3">
      <c r="A1951" s="8">
        <v>1949</v>
      </c>
      <c r="B1951" s="9">
        <v>201601631</v>
      </c>
      <c r="C1951" s="9" t="s">
        <v>6299</v>
      </c>
      <c r="D1951" s="9" t="s">
        <v>2446</v>
      </c>
      <c r="E1951" s="9">
        <v>648</v>
      </c>
      <c r="F1951" s="9" t="s">
        <v>40</v>
      </c>
      <c r="G1951" s="6">
        <v>38909</v>
      </c>
      <c r="H1951" s="9" t="s">
        <v>3016</v>
      </c>
      <c r="I1951" s="9" t="s">
        <v>53</v>
      </c>
      <c r="J1951" s="6">
        <v>42562.905664201389</v>
      </c>
      <c r="K1951" s="6">
        <v>42562.905664201389</v>
      </c>
      <c r="L1951" s="40">
        <v>2186</v>
      </c>
      <c r="M1951" s="41"/>
      <c r="N1951" s="42" t="s">
        <v>6300</v>
      </c>
      <c r="O1951" s="1">
        <v>23</v>
      </c>
      <c r="P1951" s="1"/>
      <c r="Q1951" s="1"/>
      <c r="R1951" s="1"/>
      <c r="S1951" s="1"/>
      <c r="T1951" s="102">
        <v>23</v>
      </c>
      <c r="U1951" s="103"/>
      <c r="V1951" s="103"/>
      <c r="W1951" s="103"/>
      <c r="X1951" s="103"/>
      <c r="Y1951" s="6">
        <v>42562.820747569443</v>
      </c>
      <c r="Z1951" s="9" t="s">
        <v>6301</v>
      </c>
      <c r="AA1951" s="6"/>
    </row>
    <row r="1952" spans="1:27" s="9" customFormat="1" x14ac:dyDescent="0.3">
      <c r="A1952" s="8">
        <v>1950</v>
      </c>
      <c r="B1952" s="9">
        <v>201601632</v>
      </c>
      <c r="C1952" s="9" t="s">
        <v>6302</v>
      </c>
      <c r="D1952" s="9" t="s">
        <v>110</v>
      </c>
      <c r="E1952" s="9">
        <v>499</v>
      </c>
      <c r="F1952" s="9" t="s">
        <v>40</v>
      </c>
      <c r="G1952" s="6">
        <v>38504</v>
      </c>
      <c r="H1952" s="9" t="s">
        <v>3010</v>
      </c>
      <c r="I1952" s="9" t="s">
        <v>10</v>
      </c>
      <c r="J1952" s="6">
        <v>42566.727498611108</v>
      </c>
      <c r="K1952" s="6">
        <v>42566.727498611108</v>
      </c>
      <c r="L1952" s="40">
        <v>2233</v>
      </c>
      <c r="M1952" s="41"/>
      <c r="N1952" s="42"/>
      <c r="O1952" s="1"/>
      <c r="P1952" s="1"/>
      <c r="Q1952" s="1"/>
      <c r="R1952" s="1"/>
      <c r="S1952" s="1"/>
      <c r="T1952" s="102"/>
      <c r="U1952" s="103"/>
      <c r="V1952" s="103"/>
      <c r="W1952" s="103"/>
      <c r="X1952" s="103"/>
      <c r="Y1952" s="6">
        <v>42566.546570752318</v>
      </c>
      <c r="Z1952" s="9" t="s">
        <v>6303</v>
      </c>
      <c r="AA1952" s="6"/>
    </row>
    <row r="1953" spans="1:27" s="9" customFormat="1" x14ac:dyDescent="0.3">
      <c r="A1953" s="8">
        <v>1951</v>
      </c>
      <c r="B1953" s="9">
        <v>201601634</v>
      </c>
      <c r="C1953" s="9" t="s">
        <v>6304</v>
      </c>
      <c r="D1953" s="9" t="s">
        <v>3643</v>
      </c>
      <c r="E1953" s="9">
        <v>499</v>
      </c>
      <c r="F1953" s="9" t="s">
        <v>40</v>
      </c>
      <c r="G1953" s="6">
        <v>37084</v>
      </c>
      <c r="H1953" s="9" t="s">
        <v>3016</v>
      </c>
      <c r="I1953" s="9" t="s">
        <v>53</v>
      </c>
      <c r="J1953" s="6">
        <v>42563.441551388889</v>
      </c>
      <c r="K1953" s="6">
        <v>42563.441551388889</v>
      </c>
      <c r="L1953" s="40">
        <v>2002</v>
      </c>
      <c r="M1953" s="41">
        <v>2088</v>
      </c>
      <c r="N1953" s="42" t="s">
        <v>6305</v>
      </c>
      <c r="O1953" s="1">
        <v>12</v>
      </c>
      <c r="P1953" s="1">
        <v>14</v>
      </c>
      <c r="Q1953" s="1">
        <v>5</v>
      </c>
      <c r="R1953" s="1"/>
      <c r="S1953" s="1"/>
      <c r="T1953" s="102">
        <v>12</v>
      </c>
      <c r="U1953" s="103">
        <v>14</v>
      </c>
      <c r="V1953" s="103">
        <v>5</v>
      </c>
      <c r="W1953" s="103"/>
      <c r="X1953" s="103"/>
      <c r="Y1953" s="6">
        <v>42563.438682835651</v>
      </c>
      <c r="Z1953" s="9" t="s">
        <v>6306</v>
      </c>
      <c r="AA1953" s="6"/>
    </row>
    <row r="1954" spans="1:27" s="9" customFormat="1" x14ac:dyDescent="0.3">
      <c r="A1954" s="8">
        <v>1952</v>
      </c>
      <c r="B1954" s="9">
        <v>201601640</v>
      </c>
      <c r="C1954" s="9" t="s">
        <v>5128</v>
      </c>
      <c r="D1954" s="9" t="s">
        <v>6307</v>
      </c>
      <c r="E1954" s="9">
        <v>123</v>
      </c>
      <c r="F1954" s="9" t="s">
        <v>28</v>
      </c>
      <c r="G1954" s="6">
        <v>37814</v>
      </c>
      <c r="H1954" s="9" t="s">
        <v>3016</v>
      </c>
      <c r="I1954" s="9" t="s">
        <v>53</v>
      </c>
      <c r="J1954" s="6">
        <v>42564.872632326391</v>
      </c>
      <c r="K1954" s="6">
        <v>42564.872632326391</v>
      </c>
      <c r="L1954" s="40">
        <v>2001</v>
      </c>
      <c r="M1954" s="41"/>
      <c r="N1954" s="42" t="s">
        <v>6308</v>
      </c>
      <c r="O1954" s="1">
        <v>5</v>
      </c>
      <c r="P1954" s="1"/>
      <c r="Q1954" s="1"/>
      <c r="R1954" s="1"/>
      <c r="S1954" s="1"/>
      <c r="T1954" s="102">
        <v>5</v>
      </c>
      <c r="U1954" s="103"/>
      <c r="V1954" s="103"/>
      <c r="W1954" s="103"/>
      <c r="X1954" s="103"/>
      <c r="Y1954" s="6">
        <v>42564.871338773148</v>
      </c>
      <c r="Z1954" s="9" t="s">
        <v>6309</v>
      </c>
      <c r="AA1954" s="6"/>
    </row>
    <row r="1955" spans="1:27" s="9" customFormat="1" x14ac:dyDescent="0.3">
      <c r="A1955" s="8">
        <v>1953</v>
      </c>
      <c r="B1955" s="9">
        <v>201601641</v>
      </c>
      <c r="C1955" s="9" t="s">
        <v>595</v>
      </c>
      <c r="D1955" s="9" t="s">
        <v>3917</v>
      </c>
      <c r="E1955" s="9">
        <v>598</v>
      </c>
      <c r="F1955" s="9" t="s">
        <v>8</v>
      </c>
      <c r="G1955" s="6">
        <v>41651</v>
      </c>
      <c r="H1955" s="9" t="s">
        <v>3008</v>
      </c>
      <c r="I1955" s="9" t="s">
        <v>16</v>
      </c>
      <c r="J1955" s="6">
        <v>42563.751022916666</v>
      </c>
      <c r="K1955" s="6">
        <v>42563.751022916666</v>
      </c>
      <c r="L1955" s="40">
        <v>2270</v>
      </c>
      <c r="M1955" s="41"/>
      <c r="N1955" s="42" t="s">
        <v>6310</v>
      </c>
      <c r="O1955" s="1">
        <v>46</v>
      </c>
      <c r="P1955" s="1"/>
      <c r="Q1955" s="1"/>
      <c r="R1955" s="1"/>
      <c r="S1955" s="1"/>
      <c r="T1955" s="102">
        <v>46</v>
      </c>
      <c r="U1955" s="103"/>
      <c r="V1955" s="103"/>
      <c r="W1955" s="103"/>
      <c r="X1955" s="103"/>
      <c r="Y1955" s="6">
        <v>42563.723586377317</v>
      </c>
      <c r="Z1955" s="9" t="s">
        <v>6311</v>
      </c>
      <c r="AA1955" s="6"/>
    </row>
    <row r="1956" spans="1:27" s="9" customFormat="1" x14ac:dyDescent="0.3">
      <c r="A1956" s="8">
        <v>1954</v>
      </c>
      <c r="B1956" s="9">
        <v>201601643</v>
      </c>
      <c r="C1956" s="9" t="s">
        <v>6312</v>
      </c>
      <c r="D1956" s="9" t="s">
        <v>6313</v>
      </c>
      <c r="E1956" s="9">
        <v>598</v>
      </c>
      <c r="F1956" s="9" t="s">
        <v>8</v>
      </c>
      <c r="G1956" s="6">
        <v>42502</v>
      </c>
      <c r="H1956" s="9" t="s">
        <v>3008</v>
      </c>
      <c r="I1956" s="9" t="s">
        <v>16</v>
      </c>
      <c r="J1956" s="6">
        <v>42699.499598726848</v>
      </c>
      <c r="K1956" s="6">
        <v>42699.499598726848</v>
      </c>
      <c r="L1956" s="40">
        <v>2178</v>
      </c>
      <c r="M1956" s="41"/>
      <c r="N1956" s="42"/>
      <c r="O1956" s="1"/>
      <c r="P1956" s="1"/>
      <c r="Q1956" s="1"/>
      <c r="R1956" s="1"/>
      <c r="S1956" s="1"/>
      <c r="T1956" s="102"/>
      <c r="U1956" s="103"/>
      <c r="V1956" s="103"/>
      <c r="W1956" s="103"/>
      <c r="X1956" s="103"/>
      <c r="Y1956" s="6">
        <v>42699.499598726848</v>
      </c>
      <c r="Z1956" s="9" t="s">
        <v>6314</v>
      </c>
      <c r="AA1956" s="6"/>
    </row>
    <row r="1957" spans="1:27" s="9" customFormat="1" x14ac:dyDescent="0.3">
      <c r="A1957" s="8">
        <v>1955</v>
      </c>
      <c r="B1957" s="9">
        <v>201601644</v>
      </c>
      <c r="C1957" s="9" t="s">
        <v>6315</v>
      </c>
      <c r="D1957" s="9" t="s">
        <v>2393</v>
      </c>
      <c r="E1957" s="9">
        <v>201</v>
      </c>
      <c r="F1957" s="9" t="s">
        <v>20</v>
      </c>
      <c r="G1957" s="6">
        <v>40869</v>
      </c>
      <c r="H1957" s="9" t="s">
        <v>3016</v>
      </c>
      <c r="I1957" s="9" t="s">
        <v>53</v>
      </c>
      <c r="J1957" s="6">
        <v>42565.744539930558</v>
      </c>
      <c r="K1957" s="6">
        <v>42565.744539930558</v>
      </c>
      <c r="L1957" s="40">
        <v>2170</v>
      </c>
      <c r="M1957" s="41"/>
      <c r="N1957" s="42"/>
      <c r="O1957" s="1"/>
      <c r="P1957" s="1"/>
      <c r="Q1957" s="1"/>
      <c r="R1957" s="1"/>
      <c r="S1957" s="1"/>
      <c r="T1957" s="102"/>
      <c r="U1957" s="103"/>
      <c r="V1957" s="103"/>
      <c r="W1957" s="103"/>
      <c r="X1957" s="103"/>
      <c r="Y1957" s="6">
        <v>42565.683825034721</v>
      </c>
      <c r="Z1957" s="9" t="s">
        <v>6316</v>
      </c>
      <c r="AA1957" s="6"/>
    </row>
    <row r="1958" spans="1:27" s="9" customFormat="1" x14ac:dyDescent="0.3">
      <c r="A1958" s="8">
        <v>1956</v>
      </c>
      <c r="B1958" s="9">
        <v>201601647</v>
      </c>
      <c r="C1958" s="9" t="s">
        <v>6317</v>
      </c>
      <c r="D1958" s="9" t="s">
        <v>3906</v>
      </c>
      <c r="E1958" s="9">
        <v>128</v>
      </c>
      <c r="F1958" s="9" t="s">
        <v>242</v>
      </c>
      <c r="G1958" s="6">
        <v>42495</v>
      </c>
      <c r="H1958" s="9" t="s">
        <v>3016</v>
      </c>
      <c r="I1958" s="9" t="s">
        <v>53</v>
      </c>
      <c r="J1958" s="6">
        <v>42637.603588923608</v>
      </c>
      <c r="K1958" s="6">
        <v>42637.603588923608</v>
      </c>
      <c r="L1958" s="40">
        <v>2071</v>
      </c>
      <c r="M1958" s="41"/>
      <c r="N1958" s="42" t="s">
        <v>734</v>
      </c>
      <c r="O1958" s="1">
        <v>1</v>
      </c>
      <c r="P1958" s="1"/>
      <c r="Q1958" s="1"/>
      <c r="R1958" s="1"/>
      <c r="S1958" s="1"/>
      <c r="T1958" s="102">
        <v>1</v>
      </c>
      <c r="U1958" s="103"/>
      <c r="V1958" s="103"/>
      <c r="W1958" s="103"/>
      <c r="X1958" s="103"/>
      <c r="Y1958" s="6">
        <v>42637.592998263892</v>
      </c>
      <c r="Z1958" s="9" t="s">
        <v>6318</v>
      </c>
      <c r="AA1958" s="6"/>
    </row>
    <row r="1959" spans="1:27" s="9" customFormat="1" x14ac:dyDescent="0.3">
      <c r="A1959" s="8">
        <v>1957</v>
      </c>
      <c r="B1959" s="9">
        <v>201601661</v>
      </c>
      <c r="C1959" s="9" t="s">
        <v>1870</v>
      </c>
      <c r="D1959" s="9" t="s">
        <v>3263</v>
      </c>
      <c r="E1959" s="9">
        <v>90</v>
      </c>
      <c r="F1959" s="9" t="s">
        <v>89</v>
      </c>
      <c r="G1959" s="6">
        <v>38749</v>
      </c>
      <c r="H1959" s="9" t="s">
        <v>3010</v>
      </c>
      <c r="I1959" s="9" t="s">
        <v>10</v>
      </c>
      <c r="J1959" s="6">
        <v>42566.611833530093</v>
      </c>
      <c r="K1959" s="6">
        <v>42566.611833530093</v>
      </c>
      <c r="L1959" s="40">
        <v>2101</v>
      </c>
      <c r="M1959" s="41"/>
      <c r="N1959" s="42"/>
      <c r="O1959" s="1"/>
      <c r="P1959" s="1"/>
      <c r="Q1959" s="1"/>
      <c r="R1959" s="1"/>
      <c r="S1959" s="1"/>
      <c r="T1959" s="102"/>
      <c r="U1959" s="103"/>
      <c r="V1959" s="103"/>
      <c r="W1959" s="103"/>
      <c r="X1959" s="103"/>
      <c r="Y1959" s="6">
        <v>42566.666880902776</v>
      </c>
      <c r="Z1959" s="9" t="s">
        <v>6319</v>
      </c>
      <c r="AA1959" s="6"/>
    </row>
    <row r="1960" spans="1:27" s="9" customFormat="1" x14ac:dyDescent="0.3">
      <c r="A1960" s="8">
        <v>1958</v>
      </c>
      <c r="B1960" s="9">
        <v>201601667</v>
      </c>
      <c r="C1960" s="9" t="s">
        <v>6320</v>
      </c>
      <c r="D1960" s="9" t="s">
        <v>868</v>
      </c>
      <c r="E1960" s="9" t="s">
        <v>51</v>
      </c>
      <c r="F1960" s="9" t="s">
        <v>51</v>
      </c>
      <c r="G1960" s="6">
        <v>37716</v>
      </c>
      <c r="H1960" s="9" t="s">
        <v>3010</v>
      </c>
      <c r="I1960" s="9" t="s">
        <v>10</v>
      </c>
      <c r="J1960" s="6">
        <v>42567.291925729165</v>
      </c>
      <c r="K1960" s="6">
        <v>42567.291925729165</v>
      </c>
      <c r="L1960" s="40">
        <v>2283</v>
      </c>
      <c r="M1960" s="41"/>
      <c r="N1960" s="42" t="s">
        <v>6321</v>
      </c>
      <c r="O1960" s="1">
        <v>1</v>
      </c>
      <c r="P1960" s="1">
        <v>4</v>
      </c>
      <c r="Q1960" s="1"/>
      <c r="R1960" s="1"/>
      <c r="S1960" s="1"/>
      <c r="T1960" s="102">
        <v>1</v>
      </c>
      <c r="U1960" s="103">
        <v>4</v>
      </c>
      <c r="V1960" s="103"/>
      <c r="W1960" s="103"/>
      <c r="X1960" s="103"/>
      <c r="Y1960" s="6">
        <v>42567.291909293985</v>
      </c>
      <c r="Z1960" s="9" t="s">
        <v>6322</v>
      </c>
      <c r="AA1960" s="6"/>
    </row>
    <row r="1961" spans="1:27" s="9" customFormat="1" x14ac:dyDescent="0.3">
      <c r="A1961" s="8">
        <v>1959</v>
      </c>
      <c r="B1961" s="9">
        <v>201601668</v>
      </c>
      <c r="C1961" s="9" t="s">
        <v>6323</v>
      </c>
      <c r="D1961" s="9" t="s">
        <v>524</v>
      </c>
      <c r="E1961" s="9">
        <v>499</v>
      </c>
      <c r="F1961" s="9" t="s">
        <v>40</v>
      </c>
      <c r="G1961" s="6">
        <v>42326</v>
      </c>
      <c r="H1961" s="9" t="s">
        <v>3016</v>
      </c>
      <c r="I1961" s="9" t="s">
        <v>53</v>
      </c>
      <c r="J1961" s="6">
        <v>42566.952295023148</v>
      </c>
      <c r="K1961" s="6">
        <v>42566.952295023148</v>
      </c>
      <c r="L1961" s="40">
        <v>2126</v>
      </c>
      <c r="M1961" s="41"/>
      <c r="N1961" s="42" t="s">
        <v>6324</v>
      </c>
      <c r="O1961" s="1">
        <v>331</v>
      </c>
      <c r="P1961" s="1">
        <v>28</v>
      </c>
      <c r="Q1961" s="1"/>
      <c r="R1961" s="1"/>
      <c r="S1961" s="1"/>
      <c r="T1961" s="111">
        <v>33</v>
      </c>
      <c r="U1961" s="103">
        <v>28</v>
      </c>
      <c r="V1961" s="103"/>
      <c r="W1961" s="103"/>
      <c r="X1961" s="103"/>
      <c r="Y1961" s="6">
        <v>42566.948459837964</v>
      </c>
      <c r="Z1961" s="9" t="s">
        <v>6325</v>
      </c>
      <c r="AA1961" s="6"/>
    </row>
    <row r="1962" spans="1:27" s="9" customFormat="1" x14ac:dyDescent="0.3">
      <c r="A1962" s="8">
        <v>1960</v>
      </c>
      <c r="B1962" s="9">
        <v>201601669</v>
      </c>
      <c r="C1962" s="9" t="s">
        <v>6326</v>
      </c>
      <c r="D1962" s="9" t="s">
        <v>622</v>
      </c>
      <c r="E1962" s="9">
        <v>508</v>
      </c>
      <c r="F1962" s="9" t="s">
        <v>166</v>
      </c>
      <c r="G1962" s="6">
        <v>41786</v>
      </c>
      <c r="H1962" s="9" t="s">
        <v>3008</v>
      </c>
      <c r="I1962" s="9" t="s">
        <v>16</v>
      </c>
      <c r="J1962" s="6">
        <v>42567.41850482639</v>
      </c>
      <c r="K1962" s="6">
        <v>42567.41850482639</v>
      </c>
      <c r="L1962" s="40">
        <v>2278</v>
      </c>
      <c r="M1962" s="41"/>
      <c r="N1962" s="42" t="s">
        <v>6327</v>
      </c>
      <c r="O1962" s="1">
        <v>28</v>
      </c>
      <c r="P1962" s="1"/>
      <c r="Q1962" s="1"/>
      <c r="R1962" s="1"/>
      <c r="S1962" s="1"/>
      <c r="T1962" s="102">
        <v>28</v>
      </c>
      <c r="U1962" s="103"/>
      <c r="V1962" s="103"/>
      <c r="W1962" s="103"/>
      <c r="X1962" s="103"/>
      <c r="Y1962" s="6">
        <v>42567.41850482639</v>
      </c>
      <c r="Z1962" s="9" t="s">
        <v>6328</v>
      </c>
      <c r="AA1962" s="6"/>
    </row>
    <row r="1963" spans="1:27" s="9" customFormat="1" x14ac:dyDescent="0.3">
      <c r="A1963" s="8">
        <v>1961</v>
      </c>
      <c r="B1963" s="9">
        <v>201601670</v>
      </c>
      <c r="C1963" s="9" t="s">
        <v>252</v>
      </c>
      <c r="D1963" s="9" t="s">
        <v>1330</v>
      </c>
      <c r="E1963" s="9">
        <v>598</v>
      </c>
      <c r="F1963" s="9" t="s">
        <v>8</v>
      </c>
      <c r="G1963" s="6" t="s">
        <v>51</v>
      </c>
      <c r="H1963" s="9" t="s">
        <v>51</v>
      </c>
      <c r="I1963" s="9" t="s">
        <v>51</v>
      </c>
      <c r="J1963" s="6">
        <v>42567.519848263888</v>
      </c>
      <c r="K1963" s="6">
        <v>42567.519848263888</v>
      </c>
      <c r="L1963" s="40">
        <v>2236</v>
      </c>
      <c r="M1963" s="41"/>
      <c r="N1963" s="42"/>
      <c r="O1963" s="1"/>
      <c r="P1963" s="1"/>
      <c r="Q1963" s="1"/>
      <c r="R1963" s="1"/>
      <c r="S1963" s="1"/>
      <c r="T1963" s="102"/>
      <c r="U1963" s="103"/>
      <c r="V1963" s="103"/>
      <c r="W1963" s="103"/>
      <c r="X1963" s="103"/>
      <c r="Y1963" s="6">
        <v>42567.782841238426</v>
      </c>
      <c r="Z1963" s="9" t="s">
        <v>6329</v>
      </c>
      <c r="AA1963" s="6"/>
    </row>
    <row r="1964" spans="1:27" s="9" customFormat="1" x14ac:dyDescent="0.3">
      <c r="A1964" s="8">
        <v>1962</v>
      </c>
      <c r="B1964" s="9">
        <v>201601672</v>
      </c>
      <c r="C1964" s="9" t="s">
        <v>6330</v>
      </c>
      <c r="D1964" s="9" t="s">
        <v>6331</v>
      </c>
      <c r="E1964" s="9">
        <v>131</v>
      </c>
      <c r="F1964" s="9" t="s">
        <v>24</v>
      </c>
      <c r="G1964" s="6">
        <v>40740</v>
      </c>
      <c r="H1964" s="9" t="s">
        <v>3010</v>
      </c>
      <c r="I1964" s="9" t="s">
        <v>10</v>
      </c>
      <c r="J1964" s="6">
        <v>42567.658313807871</v>
      </c>
      <c r="K1964" s="6">
        <v>42567.658313807871</v>
      </c>
      <c r="L1964" s="40">
        <v>2046</v>
      </c>
      <c r="M1964" s="41" t="s">
        <v>6332</v>
      </c>
      <c r="N1964" s="42" t="s">
        <v>6333</v>
      </c>
      <c r="O1964" s="1">
        <v>1</v>
      </c>
      <c r="P1964" s="1"/>
      <c r="Q1964" s="1"/>
      <c r="R1964" s="1"/>
      <c r="S1964" s="1"/>
      <c r="T1964" s="102">
        <v>1</v>
      </c>
      <c r="U1964" s="103"/>
      <c r="V1964" s="103"/>
      <c r="W1964" s="103"/>
      <c r="X1964" s="103"/>
      <c r="Y1964" s="6">
        <v>42567.632948460647</v>
      </c>
      <c r="Z1964" s="9" t="s">
        <v>6334</v>
      </c>
      <c r="AA1964" s="6"/>
    </row>
    <row r="1965" spans="1:27" s="9" customFormat="1" x14ac:dyDescent="0.3">
      <c r="A1965" s="8">
        <v>1963</v>
      </c>
      <c r="B1965" s="9">
        <v>201601673</v>
      </c>
      <c r="C1965" s="9" t="s">
        <v>6335</v>
      </c>
      <c r="D1965" s="9" t="s">
        <v>6336</v>
      </c>
      <c r="E1965" s="9">
        <v>89</v>
      </c>
      <c r="F1965" s="9" t="s">
        <v>957</v>
      </c>
      <c r="G1965" s="6">
        <v>41109</v>
      </c>
      <c r="H1965" s="9" t="s">
        <v>3010</v>
      </c>
      <c r="I1965" s="9" t="s">
        <v>10</v>
      </c>
      <c r="J1965" s="6">
        <v>42574.479226967589</v>
      </c>
      <c r="K1965" s="6">
        <v>42574.479226967589</v>
      </c>
      <c r="L1965" s="53"/>
      <c r="M1965" s="49" t="s">
        <v>6337</v>
      </c>
      <c r="N1965" s="50"/>
      <c r="O1965" s="14"/>
      <c r="P1965" s="14"/>
      <c r="Q1965" s="14"/>
      <c r="R1965" s="14"/>
      <c r="S1965" s="14"/>
      <c r="T1965" s="100"/>
      <c r="U1965" s="101"/>
      <c r="V1965" s="101"/>
      <c r="W1965" s="101"/>
      <c r="X1965" s="101"/>
      <c r="Y1965" s="6">
        <v>42574.474697766207</v>
      </c>
      <c r="Z1965" s="9" t="s">
        <v>6338</v>
      </c>
      <c r="AA1965" s="6"/>
    </row>
    <row r="1966" spans="1:27" s="9" customFormat="1" x14ac:dyDescent="0.3">
      <c r="A1966" s="8">
        <v>1964</v>
      </c>
      <c r="B1966" s="9">
        <v>201601676</v>
      </c>
      <c r="C1966" s="9" t="s">
        <v>3908</v>
      </c>
      <c r="D1966" s="9" t="s">
        <v>2963</v>
      </c>
      <c r="E1966" s="9">
        <v>119</v>
      </c>
      <c r="F1966" s="9" t="s">
        <v>2</v>
      </c>
      <c r="G1966" s="6">
        <v>42454</v>
      </c>
      <c r="H1966" s="9" t="s">
        <v>3005</v>
      </c>
      <c r="I1966" s="9" t="s">
        <v>4</v>
      </c>
      <c r="J1966" s="6">
        <v>42568.605351469909</v>
      </c>
      <c r="K1966" s="6">
        <v>42568.605351469909</v>
      </c>
      <c r="L1966" s="40">
        <v>2263</v>
      </c>
      <c r="M1966" s="41"/>
      <c r="N1966" s="42"/>
      <c r="O1966" s="1"/>
      <c r="P1966" s="1"/>
      <c r="Q1966" s="1"/>
      <c r="R1966" s="1"/>
      <c r="S1966" s="1"/>
      <c r="T1966" s="102"/>
      <c r="U1966" s="103"/>
      <c r="V1966" s="103"/>
      <c r="W1966" s="103"/>
      <c r="X1966" s="103"/>
      <c r="Y1966" s="6">
        <v>42568.447153472225</v>
      </c>
      <c r="Z1966" s="9" t="s">
        <v>6339</v>
      </c>
      <c r="AA1966" s="6"/>
    </row>
    <row r="1967" spans="1:27" s="9" customFormat="1" x14ac:dyDescent="0.3">
      <c r="A1967" s="8">
        <v>1965</v>
      </c>
      <c r="B1967" s="9">
        <v>201601678</v>
      </c>
      <c r="C1967" s="9" t="s">
        <v>2332</v>
      </c>
      <c r="D1967" s="9" t="s">
        <v>6340</v>
      </c>
      <c r="E1967" s="9">
        <v>499</v>
      </c>
      <c r="F1967" s="9" t="s">
        <v>40</v>
      </c>
      <c r="G1967" s="6">
        <v>38915</v>
      </c>
      <c r="H1967" s="9" t="s">
        <v>3005</v>
      </c>
      <c r="I1967" s="9" t="s">
        <v>4</v>
      </c>
      <c r="J1967" s="6">
        <v>42568.541894675924</v>
      </c>
      <c r="K1967" s="6">
        <v>42568.541894675924</v>
      </c>
      <c r="L1967" s="40">
        <v>2061</v>
      </c>
      <c r="M1967" s="41"/>
      <c r="N1967" s="42" t="s">
        <v>6341</v>
      </c>
      <c r="O1967" s="1">
        <v>21</v>
      </c>
      <c r="P1967" s="1">
        <v>22215</v>
      </c>
      <c r="Q1967" s="1">
        <v>3</v>
      </c>
      <c r="R1967" s="1"/>
      <c r="S1967" s="1"/>
      <c r="T1967" s="102">
        <v>21</v>
      </c>
      <c r="U1967" s="112">
        <v>222</v>
      </c>
      <c r="V1967" s="103">
        <v>3</v>
      </c>
      <c r="W1967" s="103"/>
      <c r="X1967" s="103"/>
      <c r="Y1967" s="6">
        <v>42568.026789039352</v>
      </c>
      <c r="Z1967" s="9" t="s">
        <v>6342</v>
      </c>
      <c r="AA1967" s="6"/>
    </row>
    <row r="1968" spans="1:27" s="9" customFormat="1" x14ac:dyDescent="0.3">
      <c r="A1968" s="8">
        <v>1966</v>
      </c>
      <c r="B1968" s="9">
        <v>201601680</v>
      </c>
      <c r="C1968" s="9" t="s">
        <v>6343</v>
      </c>
      <c r="D1968" s="9" t="s">
        <v>19</v>
      </c>
      <c r="E1968" s="9">
        <v>499</v>
      </c>
      <c r="F1968" s="9" t="s">
        <v>40</v>
      </c>
      <c r="G1968" s="6">
        <v>39646</v>
      </c>
      <c r="H1968" s="9" t="s">
        <v>3016</v>
      </c>
      <c r="I1968" s="9" t="s">
        <v>53</v>
      </c>
      <c r="J1968" s="6">
        <v>42568.496627777778</v>
      </c>
      <c r="K1968" s="6">
        <v>42568.496627777778</v>
      </c>
      <c r="L1968" s="40">
        <v>2185</v>
      </c>
      <c r="M1968" s="41">
        <v>2198</v>
      </c>
      <c r="N1968" s="42"/>
      <c r="O1968" s="1"/>
      <c r="P1968" s="1"/>
      <c r="Q1968" s="1"/>
      <c r="R1968" s="1"/>
      <c r="S1968" s="1"/>
      <c r="T1968" s="102"/>
      <c r="U1968" s="103"/>
      <c r="V1968" s="103"/>
      <c r="W1968" s="103"/>
      <c r="X1968" s="103"/>
      <c r="Y1968" s="6">
        <v>42568.49024741898</v>
      </c>
      <c r="Z1968" s="9" t="s">
        <v>6344</v>
      </c>
      <c r="AA1968" s="6"/>
    </row>
    <row r="1969" spans="1:27" s="9" customFormat="1" x14ac:dyDescent="0.3">
      <c r="A1969" s="8">
        <v>1967</v>
      </c>
      <c r="B1969" s="9">
        <v>201601684</v>
      </c>
      <c r="C1969" s="9" t="s">
        <v>6345</v>
      </c>
      <c r="D1969" s="9" t="s">
        <v>6346</v>
      </c>
      <c r="E1969" s="9">
        <v>119</v>
      </c>
      <c r="F1969" s="9" t="s">
        <v>2</v>
      </c>
      <c r="G1969" s="6">
        <v>42490</v>
      </c>
      <c r="H1969" s="9" t="s">
        <v>3008</v>
      </c>
      <c r="I1969" s="9" t="s">
        <v>16</v>
      </c>
      <c r="J1969" s="6">
        <v>42568.819048958336</v>
      </c>
      <c r="K1969" s="6">
        <v>42568.819048958336</v>
      </c>
      <c r="L1969" s="40">
        <v>2046</v>
      </c>
      <c r="M1969" s="41">
        <v>2263</v>
      </c>
      <c r="N1969" s="42" t="s">
        <v>6347</v>
      </c>
      <c r="O1969" s="1">
        <v>1</v>
      </c>
      <c r="P1969" s="1">
        <v>28</v>
      </c>
      <c r="Q1969" s="1"/>
      <c r="R1969" s="1"/>
      <c r="S1969" s="1"/>
      <c r="T1969" s="102">
        <v>1</v>
      </c>
      <c r="U1969" s="103">
        <v>28</v>
      </c>
      <c r="V1969" s="103"/>
      <c r="W1969" s="103"/>
      <c r="X1969" s="103"/>
      <c r="Y1969" s="6">
        <v>42568.778612696762</v>
      </c>
      <c r="Z1969" s="9" t="s">
        <v>6348</v>
      </c>
      <c r="AA1969" s="6"/>
    </row>
    <row r="1970" spans="1:27" s="9" customFormat="1" x14ac:dyDescent="0.3">
      <c r="A1970" s="8">
        <v>1968</v>
      </c>
      <c r="B1970" s="9">
        <v>201601687</v>
      </c>
      <c r="C1970" s="9" t="s">
        <v>6349</v>
      </c>
      <c r="D1970" s="9" t="s">
        <v>67</v>
      </c>
      <c r="E1970" s="9">
        <v>598</v>
      </c>
      <c r="F1970" s="9" t="s">
        <v>8</v>
      </c>
      <c r="G1970" s="6">
        <v>42203</v>
      </c>
      <c r="H1970" s="9" t="s">
        <v>3016</v>
      </c>
      <c r="I1970" s="9" t="s">
        <v>53</v>
      </c>
      <c r="J1970" s="6">
        <v>42569.609691435187</v>
      </c>
      <c r="K1970" s="6">
        <v>42569.609691435187</v>
      </c>
      <c r="L1970" s="53"/>
      <c r="M1970" s="49" t="s">
        <v>6350</v>
      </c>
      <c r="N1970" s="50"/>
      <c r="O1970" s="14"/>
      <c r="P1970" s="14"/>
      <c r="Q1970" s="14"/>
      <c r="R1970" s="14"/>
      <c r="S1970" s="14"/>
      <c r="T1970" s="100"/>
      <c r="U1970" s="101"/>
      <c r="V1970" s="101"/>
      <c r="W1970" s="101"/>
      <c r="X1970" s="101"/>
      <c r="Y1970" s="6">
        <v>42569.532435844907</v>
      </c>
      <c r="Z1970" s="9" t="s">
        <v>6351</v>
      </c>
      <c r="AA1970" s="6"/>
    </row>
    <row r="1971" spans="1:27" s="9" customFormat="1" x14ac:dyDescent="0.3">
      <c r="A1971" s="8">
        <v>1969</v>
      </c>
      <c r="B1971" s="9">
        <v>201601694</v>
      </c>
      <c r="C1971" s="9" t="s">
        <v>6352</v>
      </c>
      <c r="D1971" s="9" t="s">
        <v>6353</v>
      </c>
      <c r="E1971" s="9">
        <v>499</v>
      </c>
      <c r="F1971" s="9" t="s">
        <v>40</v>
      </c>
      <c r="G1971" s="6">
        <v>37090</v>
      </c>
      <c r="H1971" s="9" t="s">
        <v>3016</v>
      </c>
      <c r="I1971" s="9" t="s">
        <v>53</v>
      </c>
      <c r="J1971" s="6">
        <v>42573.714191898151</v>
      </c>
      <c r="K1971" s="6">
        <v>42573.714191898151</v>
      </c>
      <c r="L1971" s="40">
        <v>2040</v>
      </c>
      <c r="M1971" s="41"/>
      <c r="N1971" s="42" t="s">
        <v>6354</v>
      </c>
      <c r="O1971" s="1">
        <v>110</v>
      </c>
      <c r="P1971" s="1"/>
      <c r="Q1971" s="1"/>
      <c r="R1971" s="1"/>
      <c r="S1971" s="1"/>
      <c r="T1971" s="111">
        <v>0</v>
      </c>
      <c r="U1971" s="103"/>
      <c r="V1971" s="103"/>
      <c r="W1971" s="103"/>
      <c r="X1971" s="103"/>
      <c r="Y1971" s="6">
        <v>42573.677860451389</v>
      </c>
      <c r="Z1971" s="9" t="s">
        <v>6355</v>
      </c>
      <c r="AA1971" s="6"/>
    </row>
    <row r="1972" spans="1:27" s="9" customFormat="1" x14ac:dyDescent="0.3">
      <c r="A1972" s="8">
        <v>1970</v>
      </c>
      <c r="B1972" s="9">
        <v>201601695</v>
      </c>
      <c r="C1972" s="9" t="s">
        <v>6356</v>
      </c>
      <c r="D1972" s="9" t="s">
        <v>1268</v>
      </c>
      <c r="E1972" s="9">
        <v>130</v>
      </c>
      <c r="F1972" s="9" t="s">
        <v>36</v>
      </c>
      <c r="G1972" s="6">
        <v>38528</v>
      </c>
      <c r="H1972" s="9" t="s">
        <v>3008</v>
      </c>
      <c r="I1972" s="9" t="s">
        <v>16</v>
      </c>
      <c r="J1972" s="6">
        <v>42569.978418784725</v>
      </c>
      <c r="K1972" s="6">
        <v>42569.978418784725</v>
      </c>
      <c r="L1972" s="40">
        <v>2047</v>
      </c>
      <c r="M1972" s="41">
        <v>2087</v>
      </c>
      <c r="N1972" s="42" t="s">
        <v>6333</v>
      </c>
      <c r="O1972" s="1">
        <v>1</v>
      </c>
      <c r="P1972" s="1"/>
      <c r="Q1972" s="1"/>
      <c r="R1972" s="1"/>
      <c r="S1972" s="1"/>
      <c r="T1972" s="102">
        <v>1</v>
      </c>
      <c r="U1972" s="103"/>
      <c r="V1972" s="103"/>
      <c r="W1972" s="103"/>
      <c r="X1972" s="103"/>
      <c r="Y1972" s="6">
        <v>42569.969266747685</v>
      </c>
      <c r="Z1972" s="9" t="s">
        <v>6357</v>
      </c>
      <c r="AA1972" s="6"/>
    </row>
    <row r="1973" spans="1:27" s="9" customFormat="1" x14ac:dyDescent="0.3">
      <c r="A1973" s="8">
        <v>1971</v>
      </c>
      <c r="B1973" s="9">
        <v>201601696</v>
      </c>
      <c r="C1973" s="9" t="s">
        <v>6358</v>
      </c>
      <c r="D1973" s="9" t="s">
        <v>212</v>
      </c>
      <c r="E1973" s="9">
        <v>131</v>
      </c>
      <c r="F1973" s="9" t="s">
        <v>24</v>
      </c>
      <c r="G1973" s="6">
        <v>37821</v>
      </c>
      <c r="H1973" s="9" t="s">
        <v>3010</v>
      </c>
      <c r="I1973" s="9" t="s">
        <v>10</v>
      </c>
      <c r="J1973" s="6">
        <v>42570.582602349539</v>
      </c>
      <c r="K1973" s="6">
        <v>42570.582602349539</v>
      </c>
      <c r="L1973" s="40">
        <v>2101</v>
      </c>
      <c r="M1973" s="41"/>
      <c r="N1973" s="42" t="s">
        <v>6359</v>
      </c>
      <c r="O1973" s="1">
        <v>11</v>
      </c>
      <c r="P1973" s="1"/>
      <c r="Q1973" s="1"/>
      <c r="R1973" s="1"/>
      <c r="S1973" s="1"/>
      <c r="T1973" s="102">
        <v>11</v>
      </c>
      <c r="U1973" s="103"/>
      <c r="V1973" s="103"/>
      <c r="W1973" s="103"/>
      <c r="X1973" s="103"/>
      <c r="Y1973" s="6">
        <v>42570.582602349539</v>
      </c>
      <c r="Z1973" s="9" t="s">
        <v>6360</v>
      </c>
      <c r="AA1973" s="6"/>
    </row>
    <row r="1974" spans="1:27" s="9" customFormat="1" x14ac:dyDescent="0.3">
      <c r="A1974" s="8">
        <v>1972</v>
      </c>
      <c r="B1974" s="9">
        <v>201601697</v>
      </c>
      <c r="C1974" s="9" t="s">
        <v>3210</v>
      </c>
      <c r="D1974" s="9" t="s">
        <v>6361</v>
      </c>
      <c r="E1974" s="9">
        <v>598</v>
      </c>
      <c r="F1974" s="9" t="s">
        <v>8</v>
      </c>
      <c r="G1974" s="6">
        <v>42401</v>
      </c>
      <c r="H1974" s="9" t="s">
        <v>3010</v>
      </c>
      <c r="I1974" s="9" t="s">
        <v>10</v>
      </c>
      <c r="J1974" s="6">
        <v>42623.871954861112</v>
      </c>
      <c r="K1974" s="6">
        <v>42623.871954861112</v>
      </c>
      <c r="L1974" s="40">
        <v>2035</v>
      </c>
      <c r="M1974" s="41"/>
      <c r="N1974" s="42" t="s">
        <v>6362</v>
      </c>
      <c r="O1974" s="1">
        <v>6</v>
      </c>
      <c r="P1974" s="1"/>
      <c r="Q1974" s="1"/>
      <c r="R1974" s="1"/>
      <c r="S1974" s="1"/>
      <c r="T1974" s="102">
        <v>6</v>
      </c>
      <c r="U1974" s="103"/>
      <c r="V1974" s="103"/>
      <c r="W1974" s="103"/>
      <c r="X1974" s="103"/>
      <c r="Y1974" s="6">
        <v>42623.931034108798</v>
      </c>
      <c r="Z1974" s="9" t="s">
        <v>6363</v>
      </c>
      <c r="AA1974" s="6"/>
    </row>
    <row r="1975" spans="1:27" s="9" customFormat="1" x14ac:dyDescent="0.3">
      <c r="A1975" s="8">
        <v>1973</v>
      </c>
      <c r="B1975" s="9">
        <v>201601704</v>
      </c>
      <c r="C1975" s="9" t="s">
        <v>6364</v>
      </c>
      <c r="D1975" s="9" t="s">
        <v>6365</v>
      </c>
      <c r="E1975" s="9">
        <v>123</v>
      </c>
      <c r="F1975" s="9" t="s">
        <v>28</v>
      </c>
      <c r="G1975" s="6">
        <v>42278</v>
      </c>
      <c r="H1975" s="9" t="s">
        <v>3008</v>
      </c>
      <c r="I1975" s="9" t="s">
        <v>16</v>
      </c>
      <c r="J1975" s="6">
        <v>42581.486768599534</v>
      </c>
      <c r="K1975" s="6">
        <v>42581.486768599534</v>
      </c>
      <c r="L1975" s="53"/>
      <c r="M1975" s="49" t="s">
        <v>6366</v>
      </c>
      <c r="N1975" s="50"/>
      <c r="O1975" s="14"/>
      <c r="P1975" s="14"/>
      <c r="Q1975" s="14"/>
      <c r="R1975" s="14"/>
      <c r="S1975" s="14"/>
      <c r="T1975" s="100"/>
      <c r="U1975" s="101"/>
      <c r="V1975" s="101"/>
      <c r="W1975" s="101"/>
      <c r="X1975" s="101"/>
      <c r="Y1975" s="6">
        <v>42581.486768599534</v>
      </c>
      <c r="Z1975" s="9" t="e">
        <f ca="1">- 금식 확인.  - 접종 완료.  - 항체가 검사하지 않음.  - 항체가 검사 필요성 설명드렸으나, 원치 않으심  - 우측 송곳니 유치(발치 원치 않으심)  - 마취 전 검사상 특이사항 없음.  - 중성화 진행  - 익일 후처치.  - 일주일 뒤 실밥 제거.</f>
        <v>#NAME?</v>
      </c>
      <c r="AA1975" s="6"/>
    </row>
    <row r="1976" spans="1:27" s="9" customFormat="1" x14ac:dyDescent="0.3">
      <c r="A1976" s="8">
        <v>1974</v>
      </c>
      <c r="B1976" s="9">
        <v>201601709</v>
      </c>
      <c r="C1976" s="9" t="s">
        <v>6367</v>
      </c>
      <c r="D1976" s="9" t="s">
        <v>3630</v>
      </c>
      <c r="E1976" s="9">
        <v>130</v>
      </c>
      <c r="F1976" s="9" t="s">
        <v>36</v>
      </c>
      <c r="G1976" s="6">
        <v>36727</v>
      </c>
      <c r="H1976" s="9" t="s">
        <v>3008</v>
      </c>
      <c r="I1976" s="9" t="s">
        <v>16</v>
      </c>
      <c r="J1976" s="6">
        <v>42571.654828009261</v>
      </c>
      <c r="K1976" s="6">
        <v>42571.654828009261</v>
      </c>
      <c r="L1976" s="40">
        <v>2002</v>
      </c>
      <c r="M1976" s="41"/>
      <c r="N1976" s="42" t="s">
        <v>6368</v>
      </c>
      <c r="O1976" s="1">
        <v>14</v>
      </c>
      <c r="P1976" s="1"/>
      <c r="Q1976" s="1"/>
      <c r="R1976" s="1"/>
      <c r="S1976" s="1"/>
      <c r="T1976" s="102">
        <v>14</v>
      </c>
      <c r="U1976" s="103"/>
      <c r="V1976" s="103"/>
      <c r="W1976" s="103"/>
      <c r="X1976" s="103"/>
      <c r="Y1976" s="6">
        <v>42571.648123495368</v>
      </c>
      <c r="Z1976" s="9" t="s">
        <v>6369</v>
      </c>
      <c r="AA1976" s="6"/>
    </row>
    <row r="1977" spans="1:27" s="9" customFormat="1" x14ac:dyDescent="0.3">
      <c r="A1977" s="8">
        <v>1975</v>
      </c>
      <c r="B1977" s="9">
        <v>201601710</v>
      </c>
      <c r="C1977" s="9" t="s">
        <v>6370</v>
      </c>
      <c r="D1977" s="9" t="s">
        <v>129</v>
      </c>
      <c r="E1977" s="9">
        <v>128</v>
      </c>
      <c r="F1977" s="9" t="s">
        <v>242</v>
      </c>
      <c r="G1977" s="6">
        <v>42466</v>
      </c>
      <c r="H1977" s="9" t="s">
        <v>3008</v>
      </c>
      <c r="I1977" s="9" t="s">
        <v>16</v>
      </c>
      <c r="J1977" s="6">
        <v>42662.487680011574</v>
      </c>
      <c r="K1977" s="6">
        <v>42662.487680011574</v>
      </c>
      <c r="L1977" s="53"/>
      <c r="M1977" s="49" t="s">
        <v>5254</v>
      </c>
      <c r="N1977" s="50"/>
      <c r="O1977" s="14"/>
      <c r="P1977" s="14"/>
      <c r="Q1977" s="14"/>
      <c r="R1977" s="14"/>
      <c r="S1977" s="14"/>
      <c r="T1977" s="100"/>
      <c r="U1977" s="101"/>
      <c r="V1977" s="101"/>
      <c r="W1977" s="101"/>
      <c r="X1977" s="101"/>
      <c r="Y1977" s="6">
        <v>42662.489661689811</v>
      </c>
      <c r="Z1977" s="9" t="s">
        <v>6371</v>
      </c>
      <c r="AA1977" s="6"/>
    </row>
    <row r="1978" spans="1:27" s="9" customFormat="1" x14ac:dyDescent="0.3">
      <c r="A1978" s="8">
        <v>1976</v>
      </c>
      <c r="B1978" s="9">
        <v>201601716</v>
      </c>
      <c r="C1978" s="9" t="s">
        <v>806</v>
      </c>
      <c r="D1978" s="9" t="s">
        <v>6372</v>
      </c>
      <c r="E1978" s="9">
        <v>89</v>
      </c>
      <c r="F1978" s="9" t="s">
        <v>957</v>
      </c>
      <c r="G1978" s="6">
        <v>40745</v>
      </c>
      <c r="H1978" s="9" t="s">
        <v>3008</v>
      </c>
      <c r="I1978" s="9" t="s">
        <v>16</v>
      </c>
      <c r="J1978" s="6">
        <v>42578.840542789352</v>
      </c>
      <c r="K1978" s="6">
        <v>42578.840542789352</v>
      </c>
      <c r="L1978" s="40"/>
      <c r="M1978" s="41"/>
      <c r="N1978" s="42"/>
      <c r="O1978" s="1"/>
      <c r="P1978" s="1"/>
      <c r="Q1978" s="1"/>
      <c r="R1978" s="1"/>
      <c r="S1978" s="1"/>
      <c r="T1978" s="102"/>
      <c r="U1978" s="103"/>
      <c r="V1978" s="103"/>
      <c r="W1978" s="103"/>
      <c r="X1978" s="103"/>
      <c r="Y1978" s="6">
        <v>42578.850204745373</v>
      </c>
      <c r="AA1978" s="6"/>
    </row>
    <row r="1979" spans="1:27" s="9" customFormat="1" x14ac:dyDescent="0.3">
      <c r="A1979" s="8">
        <v>1977</v>
      </c>
      <c r="B1979" s="9">
        <v>201601721</v>
      </c>
      <c r="C1979" s="9" t="s">
        <v>6373</v>
      </c>
      <c r="D1979" s="9" t="s">
        <v>19</v>
      </c>
      <c r="E1979" s="9">
        <v>536</v>
      </c>
      <c r="F1979" s="9" t="s">
        <v>1483</v>
      </c>
      <c r="G1979" s="6">
        <v>40340</v>
      </c>
      <c r="H1979" s="9" t="s">
        <v>3010</v>
      </c>
      <c r="I1979" s="9" t="s">
        <v>10</v>
      </c>
      <c r="J1979" s="6">
        <v>42572.7391221875</v>
      </c>
      <c r="K1979" s="6">
        <v>42572.7391221875</v>
      </c>
      <c r="L1979" s="40">
        <v>2092</v>
      </c>
      <c r="M1979" s="41"/>
      <c r="N1979" s="42" t="s">
        <v>6374</v>
      </c>
      <c r="O1979" s="1">
        <v>9</v>
      </c>
      <c r="P1979" s="1"/>
      <c r="Q1979" s="1"/>
      <c r="R1979" s="1"/>
      <c r="S1979" s="1"/>
      <c r="T1979" s="111">
        <v>901</v>
      </c>
      <c r="U1979" s="103"/>
      <c r="V1979" s="103"/>
      <c r="W1979" s="103"/>
      <c r="X1979" s="103"/>
      <c r="Y1979" s="6">
        <v>42572.699947835645</v>
      </c>
      <c r="Z1979" s="9" t="s">
        <v>6375</v>
      </c>
      <c r="AA1979" s="6"/>
    </row>
    <row r="1980" spans="1:27" s="9" customFormat="1" x14ac:dyDescent="0.3">
      <c r="A1980" s="8">
        <v>1978</v>
      </c>
      <c r="B1980" s="9">
        <v>201601730</v>
      </c>
      <c r="C1980" s="9" t="s">
        <v>6376</v>
      </c>
      <c r="D1980" s="9" t="s">
        <v>6377</v>
      </c>
      <c r="E1980" s="9">
        <v>131</v>
      </c>
      <c r="F1980" s="9" t="s">
        <v>24</v>
      </c>
      <c r="G1980" s="6">
        <v>39285</v>
      </c>
      <c r="H1980" s="9" t="s">
        <v>3010</v>
      </c>
      <c r="I1980" s="9" t="s">
        <v>10</v>
      </c>
      <c r="J1980" s="6">
        <v>42618.723709409722</v>
      </c>
      <c r="K1980" s="6">
        <v>42618.723709409722</v>
      </c>
      <c r="L1980" s="40">
        <v>2043</v>
      </c>
      <c r="M1980" s="41">
        <v>2072</v>
      </c>
      <c r="N1980" s="42" t="s">
        <v>6378</v>
      </c>
      <c r="O1980" s="1">
        <v>11</v>
      </c>
      <c r="P1980" s="1">
        <v>1</v>
      </c>
      <c r="Q1980" s="1"/>
      <c r="R1980" s="1"/>
      <c r="S1980" s="1"/>
      <c r="T1980" s="102">
        <v>11</v>
      </c>
      <c r="U1980" s="103">
        <v>1</v>
      </c>
      <c r="V1980" s="103"/>
      <c r="W1980" s="103"/>
      <c r="X1980" s="103"/>
      <c r="Y1980" s="6">
        <v>42618.723709409722</v>
      </c>
      <c r="Z1980" s="9" t="s">
        <v>6379</v>
      </c>
      <c r="AA1980" s="6"/>
    </row>
    <row r="1981" spans="1:27" s="9" customFormat="1" x14ac:dyDescent="0.3">
      <c r="A1981" s="8">
        <v>1979</v>
      </c>
      <c r="B1981" s="9">
        <v>201601733</v>
      </c>
      <c r="C1981" s="9" t="s">
        <v>5178</v>
      </c>
      <c r="D1981" s="9" t="s">
        <v>122</v>
      </c>
      <c r="E1981" s="9">
        <v>499</v>
      </c>
      <c r="F1981" s="9" t="s">
        <v>40</v>
      </c>
      <c r="G1981" s="6">
        <v>39448</v>
      </c>
      <c r="H1981" s="9" t="s">
        <v>3005</v>
      </c>
      <c r="I1981" s="9" t="s">
        <v>4</v>
      </c>
      <c r="J1981" s="6">
        <v>42573.858272106481</v>
      </c>
      <c r="K1981" s="6">
        <v>42573.858272106481</v>
      </c>
      <c r="L1981" s="40">
        <v>2133</v>
      </c>
      <c r="M1981" s="41"/>
      <c r="N1981" s="42" t="s">
        <v>6380</v>
      </c>
      <c r="O1981" s="1">
        <v>21</v>
      </c>
      <c r="P1981" s="1">
        <v>1</v>
      </c>
      <c r="Q1981" s="1">
        <v>43</v>
      </c>
      <c r="R1981" s="1"/>
      <c r="S1981" s="1"/>
      <c r="T1981" s="102">
        <v>21</v>
      </c>
      <c r="U1981" s="103">
        <v>1</v>
      </c>
      <c r="V1981" s="112">
        <v>29</v>
      </c>
      <c r="W1981" s="103"/>
      <c r="X1981" s="103"/>
      <c r="Y1981" s="6">
        <v>42573.858272106481</v>
      </c>
      <c r="Z1981" s="9" t="s">
        <v>6381</v>
      </c>
      <c r="AA1981" s="6"/>
    </row>
    <row r="1982" spans="1:27" s="9" customFormat="1" x14ac:dyDescent="0.3">
      <c r="A1982" s="8">
        <v>1980</v>
      </c>
      <c r="B1982" s="9">
        <v>201601737</v>
      </c>
      <c r="C1982" s="9" t="s">
        <v>6382</v>
      </c>
      <c r="D1982" s="9" t="s">
        <v>1814</v>
      </c>
      <c r="E1982" s="9">
        <v>500</v>
      </c>
      <c r="F1982" s="9" t="s">
        <v>32</v>
      </c>
      <c r="G1982" s="6">
        <v>40566</v>
      </c>
      <c r="H1982" s="9" t="s">
        <v>3010</v>
      </c>
      <c r="I1982" s="9" t="s">
        <v>10</v>
      </c>
      <c r="J1982" s="6">
        <v>42574.616597719905</v>
      </c>
      <c r="K1982" s="6">
        <v>42574.616597719905</v>
      </c>
      <c r="L1982" s="53"/>
      <c r="M1982" s="49" t="s">
        <v>6383</v>
      </c>
      <c r="N1982" s="50"/>
      <c r="O1982" s="14"/>
      <c r="P1982" s="14"/>
      <c r="Q1982" s="14"/>
      <c r="R1982" s="14"/>
      <c r="S1982" s="14"/>
      <c r="T1982" s="100"/>
      <c r="U1982" s="101"/>
      <c r="V1982" s="101"/>
      <c r="W1982" s="101"/>
      <c r="X1982" s="101"/>
      <c r="Y1982" s="6">
        <v>42574.6003408912</v>
      </c>
      <c r="Z1982" s="9" t="s">
        <v>6384</v>
      </c>
      <c r="AA1982" s="6"/>
    </row>
    <row r="1983" spans="1:27" s="9" customFormat="1" x14ac:dyDescent="0.3">
      <c r="A1983" s="8">
        <v>1981</v>
      </c>
      <c r="B1983" s="9">
        <v>201601740</v>
      </c>
      <c r="C1983" s="9" t="s">
        <v>2431</v>
      </c>
      <c r="D1983" s="9" t="s">
        <v>644</v>
      </c>
      <c r="E1983" s="9">
        <v>499</v>
      </c>
      <c r="F1983" s="9" t="s">
        <v>40</v>
      </c>
      <c r="G1983" s="6" t="s">
        <v>51</v>
      </c>
      <c r="H1983" s="9" t="s">
        <v>3010</v>
      </c>
      <c r="I1983" s="9" t="s">
        <v>10</v>
      </c>
      <c r="J1983" s="6">
        <v>42575.156422835651</v>
      </c>
      <c r="K1983" s="6">
        <v>42575.156422835651</v>
      </c>
      <c r="L1983" s="40">
        <v>2232</v>
      </c>
      <c r="M1983" s="41">
        <v>2116</v>
      </c>
      <c r="N1983" s="42"/>
      <c r="O1983" s="1"/>
      <c r="P1983" s="1"/>
      <c r="Q1983" s="1"/>
      <c r="R1983" s="1"/>
      <c r="S1983" s="1"/>
      <c r="T1983" s="102"/>
      <c r="U1983" s="103"/>
      <c r="V1983" s="103"/>
      <c r="W1983" s="103"/>
      <c r="X1983" s="103"/>
      <c r="Y1983" s="6">
        <v>42575.393135682869</v>
      </c>
      <c r="Z1983" s="9" t="s">
        <v>6385</v>
      </c>
      <c r="AA1983" s="6"/>
    </row>
    <row r="1984" spans="1:27" s="9" customFormat="1" x14ac:dyDescent="0.3">
      <c r="A1984" s="8">
        <v>1982</v>
      </c>
      <c r="B1984" s="9">
        <v>201601742</v>
      </c>
      <c r="C1984" s="9" t="s">
        <v>6386</v>
      </c>
      <c r="D1984" s="9" t="s">
        <v>947</v>
      </c>
      <c r="E1984" s="9">
        <v>499</v>
      </c>
      <c r="F1984" s="9" t="s">
        <v>40</v>
      </c>
      <c r="G1984" s="6">
        <v>38600</v>
      </c>
      <c r="H1984" s="9" t="s">
        <v>3010</v>
      </c>
      <c r="I1984" s="9" t="s">
        <v>10</v>
      </c>
      <c r="J1984" s="6">
        <v>42575.671708020833</v>
      </c>
      <c r="K1984" s="6">
        <v>42575.671708020833</v>
      </c>
      <c r="L1984" s="40">
        <v>2245</v>
      </c>
      <c r="M1984" s="41"/>
      <c r="N1984" s="42" t="s">
        <v>6387</v>
      </c>
      <c r="O1984" s="1">
        <v>10</v>
      </c>
      <c r="P1984" s="1"/>
      <c r="Q1984" s="1"/>
      <c r="R1984" s="1"/>
      <c r="S1984" s="1"/>
      <c r="T1984" s="102">
        <v>10</v>
      </c>
      <c r="U1984" s="103"/>
      <c r="V1984" s="103"/>
      <c r="W1984" s="103"/>
      <c r="X1984" s="103"/>
      <c r="Y1984" s="6">
        <v>42575.629539386573</v>
      </c>
      <c r="Z1984" s="9" t="s">
        <v>6388</v>
      </c>
      <c r="AA1984" s="6"/>
    </row>
    <row r="1985" spans="1:27" s="9" customFormat="1" x14ac:dyDescent="0.3">
      <c r="A1985" s="8">
        <v>1983</v>
      </c>
      <c r="B1985" s="9">
        <v>201601749</v>
      </c>
      <c r="C1985" s="9" t="s">
        <v>6389</v>
      </c>
      <c r="D1985" s="9" t="s">
        <v>137</v>
      </c>
      <c r="E1985" s="9">
        <v>507</v>
      </c>
      <c r="F1985" s="9" t="s">
        <v>71</v>
      </c>
      <c r="G1985" s="6">
        <v>42052</v>
      </c>
      <c r="H1985" s="9" t="s">
        <v>3016</v>
      </c>
      <c r="I1985" s="9" t="s">
        <v>53</v>
      </c>
      <c r="J1985" s="6">
        <v>42576.525189502318</v>
      </c>
      <c r="K1985" s="6">
        <v>42576.525189502318</v>
      </c>
      <c r="L1985" s="40">
        <v>2043</v>
      </c>
      <c r="M1985" s="41"/>
      <c r="N1985" s="42" t="s">
        <v>6390</v>
      </c>
      <c r="O1985" s="1">
        <v>21</v>
      </c>
      <c r="P1985" s="1">
        <v>1</v>
      </c>
      <c r="Q1985" s="1"/>
      <c r="R1985" s="1"/>
      <c r="S1985" s="1"/>
      <c r="T1985" s="102">
        <v>21</v>
      </c>
      <c r="U1985" s="103">
        <v>1</v>
      </c>
      <c r="V1985" s="103"/>
      <c r="W1985" s="103"/>
      <c r="X1985" s="103"/>
      <c r="Y1985" s="6">
        <v>42576.525189502318</v>
      </c>
      <c r="Z1985" s="9" t="s">
        <v>6391</v>
      </c>
      <c r="AA1985" s="6"/>
    </row>
    <row r="1986" spans="1:27" s="9" customFormat="1" x14ac:dyDescent="0.3">
      <c r="A1986" s="8">
        <v>1984</v>
      </c>
      <c r="B1986" s="9">
        <v>201601751</v>
      </c>
      <c r="C1986" s="9" t="s">
        <v>6392</v>
      </c>
      <c r="D1986" s="9" t="s">
        <v>1307</v>
      </c>
      <c r="E1986" s="9">
        <v>123</v>
      </c>
      <c r="F1986" s="9" t="s">
        <v>28</v>
      </c>
      <c r="G1986" s="6">
        <v>42149</v>
      </c>
      <c r="H1986" s="9" t="s">
        <v>3008</v>
      </c>
      <c r="I1986" s="9" t="s">
        <v>16</v>
      </c>
      <c r="J1986" s="6">
        <v>42635.520691782411</v>
      </c>
      <c r="K1986" s="6">
        <v>42635.520691782411</v>
      </c>
      <c r="L1986" s="53"/>
      <c r="M1986" s="49" t="s">
        <v>6298</v>
      </c>
      <c r="N1986" s="50"/>
      <c r="O1986" s="14"/>
      <c r="P1986" s="14"/>
      <c r="Q1986" s="14"/>
      <c r="R1986" s="14"/>
      <c r="S1986" s="14"/>
      <c r="T1986" s="100"/>
      <c r="U1986" s="101"/>
      <c r="V1986" s="101"/>
      <c r="W1986" s="101"/>
      <c r="X1986" s="101"/>
      <c r="Y1986" s="6">
        <v>42635.871133946763</v>
      </c>
      <c r="Z1986" s="9" t="s">
        <v>6393</v>
      </c>
      <c r="AA1986" s="6"/>
    </row>
    <row r="1987" spans="1:27" s="9" customFormat="1" x14ac:dyDescent="0.3">
      <c r="A1987" s="8">
        <v>1985</v>
      </c>
      <c r="B1987" s="9">
        <v>201601753</v>
      </c>
      <c r="C1987" s="9" t="s">
        <v>6394</v>
      </c>
      <c r="D1987" s="9" t="s">
        <v>2582</v>
      </c>
      <c r="E1987" s="9">
        <v>90</v>
      </c>
      <c r="F1987" s="9" t="s">
        <v>89</v>
      </c>
      <c r="G1987" s="6">
        <v>42402</v>
      </c>
      <c r="H1987" s="9" t="s">
        <v>3008</v>
      </c>
      <c r="I1987" s="9" t="s">
        <v>16</v>
      </c>
      <c r="J1987" s="6">
        <v>42615.59489270833</v>
      </c>
      <c r="K1987" s="6">
        <v>42615.59489270833</v>
      </c>
      <c r="L1987" s="53"/>
      <c r="M1987" s="49" t="s">
        <v>5254</v>
      </c>
      <c r="N1987" s="50"/>
      <c r="O1987" s="14"/>
      <c r="P1987" s="14"/>
      <c r="Q1987" s="14"/>
      <c r="R1987" s="14"/>
      <c r="S1987" s="14"/>
      <c r="T1987" s="100"/>
      <c r="U1987" s="101"/>
      <c r="V1987" s="101"/>
      <c r="W1987" s="101"/>
      <c r="X1987" s="101"/>
      <c r="Y1987" s="6">
        <v>42615.60343116898</v>
      </c>
      <c r="Z1987" s="9" t="s">
        <v>6395</v>
      </c>
      <c r="AA1987" s="6"/>
    </row>
    <row r="1988" spans="1:27" s="9" customFormat="1" x14ac:dyDescent="0.3">
      <c r="A1988" s="8">
        <v>1986</v>
      </c>
      <c r="B1988" s="9">
        <v>201601754</v>
      </c>
      <c r="C1988" s="9" t="s">
        <v>6396</v>
      </c>
      <c r="D1988" s="9" t="s">
        <v>6397</v>
      </c>
      <c r="E1988" s="9">
        <v>130</v>
      </c>
      <c r="F1988" s="9" t="s">
        <v>36</v>
      </c>
      <c r="G1988" s="6">
        <v>40203</v>
      </c>
      <c r="H1988" s="9" t="s">
        <v>3010</v>
      </c>
      <c r="I1988" s="9" t="s">
        <v>10</v>
      </c>
      <c r="J1988" s="6">
        <v>42576.683049537038</v>
      </c>
      <c r="K1988" s="6">
        <v>42576.683049537038</v>
      </c>
      <c r="L1988" s="40">
        <v>2037</v>
      </c>
      <c r="M1988" s="41"/>
      <c r="N1988" s="42"/>
      <c r="O1988" s="1"/>
      <c r="P1988" s="1"/>
      <c r="Q1988" s="1"/>
      <c r="R1988" s="1"/>
      <c r="S1988" s="1"/>
      <c r="T1988" s="102"/>
      <c r="U1988" s="103"/>
      <c r="V1988" s="103"/>
      <c r="W1988" s="103"/>
      <c r="X1988" s="103"/>
      <c r="Y1988" s="6">
        <v>42576.651295405092</v>
      </c>
      <c r="Z1988" s="9" t="s">
        <v>6398</v>
      </c>
      <c r="AA1988" s="6"/>
    </row>
    <row r="1989" spans="1:27" s="9" customFormat="1" x14ac:dyDescent="0.3">
      <c r="A1989" s="8">
        <v>1987</v>
      </c>
      <c r="B1989" s="9">
        <v>201601757</v>
      </c>
      <c r="C1989" s="9" t="s">
        <v>6399</v>
      </c>
      <c r="D1989" s="9" t="s">
        <v>250</v>
      </c>
      <c r="E1989" s="9">
        <v>598</v>
      </c>
      <c r="F1989" s="9" t="s">
        <v>8</v>
      </c>
      <c r="G1989" s="6">
        <v>39838</v>
      </c>
      <c r="H1989" s="9" t="s">
        <v>3016</v>
      </c>
      <c r="I1989" s="9" t="s">
        <v>53</v>
      </c>
      <c r="J1989" s="6">
        <v>42576.947234988424</v>
      </c>
      <c r="K1989" s="6">
        <v>42576.947234988424</v>
      </c>
      <c r="L1989" s="40">
        <v>2278</v>
      </c>
      <c r="M1989" s="41"/>
      <c r="N1989" s="42"/>
      <c r="O1989" s="1"/>
      <c r="P1989" s="1"/>
      <c r="Q1989" s="1"/>
      <c r="R1989" s="1"/>
      <c r="S1989" s="1"/>
      <c r="T1989" s="102"/>
      <c r="U1989" s="103"/>
      <c r="V1989" s="103"/>
      <c r="W1989" s="103"/>
      <c r="X1989" s="103"/>
      <c r="Y1989" s="6">
        <v>42576.92166565972</v>
      </c>
      <c r="Z1989" s="9" t="s">
        <v>6400</v>
      </c>
      <c r="AA1989" s="6"/>
    </row>
    <row r="1990" spans="1:27" s="9" customFormat="1" x14ac:dyDescent="0.3">
      <c r="A1990" s="8">
        <v>1988</v>
      </c>
      <c r="B1990" s="9">
        <v>201601766</v>
      </c>
      <c r="C1990" s="9" t="s">
        <v>6401</v>
      </c>
      <c r="D1990" s="9" t="s">
        <v>524</v>
      </c>
      <c r="E1990" s="9">
        <v>598</v>
      </c>
      <c r="F1990" s="9" t="s">
        <v>8</v>
      </c>
      <c r="G1990" s="6">
        <v>42089</v>
      </c>
      <c r="H1990" s="9" t="s">
        <v>3010</v>
      </c>
      <c r="I1990" s="9" t="s">
        <v>10</v>
      </c>
      <c r="J1990" s="6">
        <v>42578.592841782411</v>
      </c>
      <c r="K1990" s="6">
        <v>42578.592841782411</v>
      </c>
      <c r="L1990" s="53"/>
      <c r="M1990" s="49" t="s">
        <v>5254</v>
      </c>
      <c r="N1990" s="50"/>
      <c r="O1990" s="14"/>
      <c r="P1990" s="14"/>
      <c r="Q1990" s="14"/>
      <c r="R1990" s="14"/>
      <c r="S1990" s="14"/>
      <c r="T1990" s="100"/>
      <c r="U1990" s="101"/>
      <c r="V1990" s="101"/>
      <c r="W1990" s="101"/>
      <c r="X1990" s="101"/>
      <c r="Y1990" s="6">
        <v>42578.592841782411</v>
      </c>
      <c r="Z1990" s="9" t="s">
        <v>6402</v>
      </c>
      <c r="AA1990" s="6"/>
    </row>
    <row r="1991" spans="1:27" s="9" customFormat="1" x14ac:dyDescent="0.3">
      <c r="A1991" s="8">
        <v>1989</v>
      </c>
      <c r="B1991" s="9">
        <v>201601773</v>
      </c>
      <c r="C1991" s="9" t="s">
        <v>3867</v>
      </c>
      <c r="D1991" s="9" t="s">
        <v>3816</v>
      </c>
      <c r="E1991" s="9">
        <v>305</v>
      </c>
      <c r="F1991" s="9" t="s">
        <v>225</v>
      </c>
      <c r="G1991" s="6">
        <v>39600</v>
      </c>
      <c r="H1991" s="9" t="s">
        <v>3010</v>
      </c>
      <c r="I1991" s="9" t="s">
        <v>10</v>
      </c>
      <c r="J1991" s="6">
        <v>42578.530248113428</v>
      </c>
      <c r="K1991" s="6">
        <v>42578.530248113428</v>
      </c>
      <c r="L1991" s="40">
        <v>2071</v>
      </c>
      <c r="M1991" s="41"/>
      <c r="N1991" s="42" t="s">
        <v>6403</v>
      </c>
      <c r="O1991" s="1">
        <v>21</v>
      </c>
      <c r="P1991" s="1">
        <v>1</v>
      </c>
      <c r="Q1991" s="1"/>
      <c r="R1991" s="1"/>
      <c r="S1991" s="1"/>
      <c r="T1991" s="102">
        <v>21</v>
      </c>
      <c r="U1991" s="103">
        <v>1</v>
      </c>
      <c r="V1991" s="103"/>
      <c r="W1991" s="103"/>
      <c r="X1991" s="103"/>
      <c r="Y1991" s="6">
        <v>42578.520663194446</v>
      </c>
      <c r="Z1991" s="9" t="s">
        <v>6404</v>
      </c>
      <c r="AA1991" s="6"/>
    </row>
    <row r="1992" spans="1:27" s="9" customFormat="1" x14ac:dyDescent="0.3">
      <c r="A1992" s="8">
        <v>1990</v>
      </c>
      <c r="B1992" s="9">
        <v>201601775</v>
      </c>
      <c r="C1992" s="9" t="s">
        <v>6405</v>
      </c>
      <c r="D1992" s="9" t="s">
        <v>3611</v>
      </c>
      <c r="E1992" s="9">
        <v>131</v>
      </c>
      <c r="F1992" s="9" t="s">
        <v>24</v>
      </c>
      <c r="G1992" s="6">
        <v>36734</v>
      </c>
      <c r="H1992" s="9" t="s">
        <v>3010</v>
      </c>
      <c r="I1992" s="9" t="s">
        <v>10</v>
      </c>
      <c r="J1992" s="6">
        <v>42578.713322222226</v>
      </c>
      <c r="K1992" s="6">
        <v>42578.713322222226</v>
      </c>
      <c r="L1992" s="40">
        <v>2037</v>
      </c>
      <c r="M1992" s="41">
        <v>2116</v>
      </c>
      <c r="N1992" s="42" t="s">
        <v>6406</v>
      </c>
      <c r="O1992" s="1">
        <v>2</v>
      </c>
      <c r="P1992" s="1">
        <v>28</v>
      </c>
      <c r="Q1992" s="1">
        <v>1</v>
      </c>
      <c r="R1992" s="1"/>
      <c r="S1992" s="1"/>
      <c r="T1992" s="102">
        <v>2</v>
      </c>
      <c r="U1992" s="103">
        <v>28</v>
      </c>
      <c r="V1992" s="103">
        <v>1</v>
      </c>
      <c r="W1992" s="103"/>
      <c r="X1992" s="103"/>
      <c r="Y1992" s="6">
        <v>42578.711343553237</v>
      </c>
      <c r="Z1992" s="9" t="s">
        <v>6407</v>
      </c>
      <c r="AA1992" s="6"/>
    </row>
    <row r="1993" spans="1:27" s="9" customFormat="1" x14ac:dyDescent="0.3">
      <c r="A1993" s="8">
        <v>1991</v>
      </c>
      <c r="B1993" s="9">
        <v>201601776</v>
      </c>
      <c r="C1993" s="9" t="s">
        <v>6408</v>
      </c>
      <c r="D1993" s="9" t="s">
        <v>1785</v>
      </c>
      <c r="E1993" s="9">
        <v>14</v>
      </c>
      <c r="F1993" s="9" t="s">
        <v>271</v>
      </c>
      <c r="G1993" s="6">
        <v>37803</v>
      </c>
      <c r="H1993" s="9" t="s">
        <v>3010</v>
      </c>
      <c r="I1993" s="9" t="s">
        <v>10</v>
      </c>
      <c r="J1993" s="6">
        <v>42578.899399224538</v>
      </c>
      <c r="K1993" s="6">
        <v>42578.899399224538</v>
      </c>
      <c r="L1993" s="40">
        <v>2133</v>
      </c>
      <c r="M1993" s="41"/>
      <c r="N1993" s="42" t="s">
        <v>6409</v>
      </c>
      <c r="O1993" s="1">
        <v>40</v>
      </c>
      <c r="P1993" s="1"/>
      <c r="Q1993" s="1"/>
      <c r="R1993" s="1"/>
      <c r="S1993" s="1"/>
      <c r="T1993" s="102">
        <v>40</v>
      </c>
      <c r="U1993" s="103"/>
      <c r="V1993" s="103"/>
      <c r="W1993" s="103"/>
      <c r="X1993" s="103"/>
      <c r="Y1993" s="6">
        <v>42578.904389039351</v>
      </c>
      <c r="Z1993" s="9" t="s">
        <v>6410</v>
      </c>
      <c r="AA1993" s="6"/>
    </row>
    <row r="1994" spans="1:27" s="9" customFormat="1" x14ac:dyDescent="0.3">
      <c r="A1994" s="8">
        <v>1992</v>
      </c>
      <c r="B1994" s="9">
        <v>201601778</v>
      </c>
      <c r="C1994" s="9" t="s">
        <v>6411</v>
      </c>
      <c r="D1994" s="9" t="s">
        <v>6412</v>
      </c>
      <c r="E1994" s="9">
        <v>129</v>
      </c>
      <c r="F1994" s="9" t="s">
        <v>162</v>
      </c>
      <c r="G1994" s="6">
        <v>42213</v>
      </c>
      <c r="H1994" s="9" t="s">
        <v>3016</v>
      </c>
      <c r="I1994" s="9" t="s">
        <v>53</v>
      </c>
      <c r="J1994" s="6">
        <v>42580.668930127315</v>
      </c>
      <c r="K1994" s="6">
        <v>42580.668930127315</v>
      </c>
      <c r="L1994" s="40">
        <v>2022</v>
      </c>
      <c r="M1994" s="41"/>
      <c r="N1994" s="42" t="s">
        <v>6413</v>
      </c>
      <c r="O1994" s="1">
        <v>21</v>
      </c>
      <c r="P1994" s="1">
        <v>1</v>
      </c>
      <c r="Q1994" s="1">
        <v>6</v>
      </c>
      <c r="R1994" s="1">
        <v>5</v>
      </c>
      <c r="S1994" s="1"/>
      <c r="T1994" s="102">
        <v>21</v>
      </c>
      <c r="U1994" s="103">
        <v>1</v>
      </c>
      <c r="V1994" s="103">
        <v>6</v>
      </c>
      <c r="W1994" s="103">
        <v>5</v>
      </c>
      <c r="X1994" s="103"/>
      <c r="Y1994" s="6">
        <v>42580.668930127315</v>
      </c>
      <c r="Z1994" s="9" t="s">
        <v>6414</v>
      </c>
      <c r="AA1994" s="6"/>
    </row>
    <row r="1995" spans="1:27" s="9" customFormat="1" x14ac:dyDescent="0.3">
      <c r="A1995" s="8">
        <v>1993</v>
      </c>
      <c r="B1995" s="9">
        <v>201601780</v>
      </c>
      <c r="C1995" s="9" t="s">
        <v>6415</v>
      </c>
      <c r="D1995" s="9" t="s">
        <v>6416</v>
      </c>
      <c r="E1995" s="9">
        <v>201</v>
      </c>
      <c r="F1995" s="9" t="s">
        <v>20</v>
      </c>
      <c r="G1995" s="6">
        <v>42390</v>
      </c>
      <c r="H1995" s="9" t="s">
        <v>3016</v>
      </c>
      <c r="I1995" s="9" t="s">
        <v>53</v>
      </c>
      <c r="J1995" s="6">
        <v>42638.169899618057</v>
      </c>
      <c r="K1995" s="6">
        <v>42638.169899618057</v>
      </c>
      <c r="L1995" s="40">
        <v>2071</v>
      </c>
      <c r="M1995" s="41"/>
      <c r="N1995" s="42" t="s">
        <v>6333</v>
      </c>
      <c r="O1995" s="1">
        <v>1</v>
      </c>
      <c r="P1995" s="1"/>
      <c r="Q1995" s="1"/>
      <c r="R1995" s="1"/>
      <c r="S1995" s="1"/>
      <c r="T1995" s="102">
        <v>1</v>
      </c>
      <c r="U1995" s="103"/>
      <c r="V1995" s="103"/>
      <c r="W1995" s="103"/>
      <c r="X1995" s="103"/>
      <c r="Y1995" s="6">
        <v>42638.169899618057</v>
      </c>
      <c r="Z1995" s="9" t="s">
        <v>6417</v>
      </c>
      <c r="AA1995" s="6"/>
    </row>
    <row r="1996" spans="1:27" s="9" customFormat="1" x14ac:dyDescent="0.3">
      <c r="A1996" s="8">
        <v>1994</v>
      </c>
      <c r="B1996" s="9">
        <v>201601788</v>
      </c>
      <c r="C1996" s="9" t="s">
        <v>6418</v>
      </c>
      <c r="D1996" s="9" t="s">
        <v>6419</v>
      </c>
      <c r="E1996" s="9">
        <v>507</v>
      </c>
      <c r="F1996" s="9" t="s">
        <v>71</v>
      </c>
      <c r="G1996" s="6">
        <v>40752</v>
      </c>
      <c r="H1996" s="9" t="s">
        <v>3008</v>
      </c>
      <c r="I1996" s="9" t="s">
        <v>16</v>
      </c>
      <c r="J1996" s="6">
        <v>42579.8142568287</v>
      </c>
      <c r="K1996" s="6">
        <v>42579.8142568287</v>
      </c>
      <c r="L1996" s="40">
        <v>2030</v>
      </c>
      <c r="M1996" s="41"/>
      <c r="N1996" s="42" t="s">
        <v>6420</v>
      </c>
      <c r="O1996" s="1">
        <v>5</v>
      </c>
      <c r="P1996" s="1"/>
      <c r="Q1996" s="1"/>
      <c r="R1996" s="1"/>
      <c r="S1996" s="1"/>
      <c r="T1996" s="102">
        <v>5</v>
      </c>
      <c r="U1996" s="103"/>
      <c r="V1996" s="103"/>
      <c r="W1996" s="103"/>
      <c r="X1996" s="103"/>
      <c r="Y1996" s="6">
        <v>42579.810672650463</v>
      </c>
      <c r="Z1996" s="9" t="s">
        <v>6421</v>
      </c>
      <c r="AA1996" s="6"/>
    </row>
    <row r="1997" spans="1:27" s="9" customFormat="1" x14ac:dyDescent="0.3">
      <c r="A1997" s="8">
        <v>1995</v>
      </c>
      <c r="B1997" s="9">
        <v>201601791</v>
      </c>
      <c r="C1997" s="9" t="s">
        <v>4078</v>
      </c>
      <c r="D1997" s="9" t="s">
        <v>6422</v>
      </c>
      <c r="E1997" s="9">
        <v>312</v>
      </c>
      <c r="F1997" s="9" t="s">
        <v>1541</v>
      </c>
      <c r="G1997" s="6">
        <v>42505</v>
      </c>
      <c r="H1997" s="9" t="s">
        <v>3008</v>
      </c>
      <c r="I1997" s="9" t="s">
        <v>16</v>
      </c>
      <c r="J1997" s="6">
        <v>42640.695661805556</v>
      </c>
      <c r="K1997" s="6">
        <v>42640.695661805556</v>
      </c>
      <c r="L1997" s="40">
        <v>2022</v>
      </c>
      <c r="M1997" s="41">
        <v>2020</v>
      </c>
      <c r="N1997" s="42" t="s">
        <v>6423</v>
      </c>
      <c r="O1997" s="1">
        <v>5</v>
      </c>
      <c r="P1997" s="1">
        <v>28</v>
      </c>
      <c r="Q1997" s="1"/>
      <c r="R1997" s="1"/>
      <c r="S1997" s="1"/>
      <c r="T1997" s="102">
        <v>5</v>
      </c>
      <c r="U1997" s="103">
        <v>28</v>
      </c>
      <c r="V1997" s="103"/>
      <c r="W1997" s="103"/>
      <c r="X1997" s="103"/>
      <c r="Y1997" s="6">
        <v>42640.649385150464</v>
      </c>
      <c r="Z1997" s="9" t="s">
        <v>6424</v>
      </c>
      <c r="AA1997" s="6"/>
    </row>
    <row r="1998" spans="1:27" s="9" customFormat="1" x14ac:dyDescent="0.3">
      <c r="A1998" s="8">
        <v>1996</v>
      </c>
      <c r="B1998" s="9">
        <v>201601793</v>
      </c>
      <c r="C1998" s="9" t="s">
        <v>6425</v>
      </c>
      <c r="D1998" s="9" t="s">
        <v>1302</v>
      </c>
      <c r="E1998" s="9">
        <v>104</v>
      </c>
      <c r="F1998" s="9" t="s">
        <v>808</v>
      </c>
      <c r="G1998" s="6">
        <v>40753</v>
      </c>
      <c r="H1998" s="9" t="s">
        <v>3005</v>
      </c>
      <c r="I1998" s="9" t="s">
        <v>4</v>
      </c>
      <c r="J1998" s="6">
        <v>42580.485796331021</v>
      </c>
      <c r="K1998" s="6">
        <v>42580.485796331021</v>
      </c>
      <c r="L1998" s="40">
        <v>2224</v>
      </c>
      <c r="M1998" s="41" t="s">
        <v>6426</v>
      </c>
      <c r="N1998" s="42"/>
      <c r="O1998" s="1"/>
      <c r="P1998" s="1"/>
      <c r="Q1998" s="1"/>
      <c r="R1998" s="1"/>
      <c r="S1998" s="1"/>
      <c r="T1998" s="102"/>
      <c r="U1998" s="103"/>
      <c r="V1998" s="103"/>
      <c r="W1998" s="103"/>
      <c r="X1998" s="103"/>
      <c r="Y1998" s="6">
        <v>42580.485796331021</v>
      </c>
      <c r="Z1998" s="9" t="s">
        <v>6427</v>
      </c>
      <c r="AA1998" s="6"/>
    </row>
    <row r="1999" spans="1:27" s="9" customFormat="1" x14ac:dyDescent="0.3">
      <c r="A1999" s="8">
        <v>1997</v>
      </c>
      <c r="B1999" s="9">
        <v>201601799</v>
      </c>
      <c r="C1999" s="9" t="s">
        <v>6428</v>
      </c>
      <c r="D1999" s="9" t="s">
        <v>6429</v>
      </c>
      <c r="E1999" s="9">
        <v>128</v>
      </c>
      <c r="F1999" s="9" t="s">
        <v>242</v>
      </c>
      <c r="G1999" s="6">
        <v>42367</v>
      </c>
      <c r="H1999" s="9" t="s">
        <v>3016</v>
      </c>
      <c r="I1999" s="9" t="s">
        <v>53</v>
      </c>
      <c r="J1999" s="6">
        <v>42581.779828506944</v>
      </c>
      <c r="K1999" s="6">
        <v>42581.779828506944</v>
      </c>
      <c r="L1999" s="40"/>
      <c r="M1999" s="41"/>
      <c r="N1999" s="42"/>
      <c r="O1999" s="1"/>
      <c r="P1999" s="1"/>
      <c r="Q1999" s="1"/>
      <c r="R1999" s="1"/>
      <c r="S1999" s="1"/>
      <c r="T1999" s="102"/>
      <c r="U1999" s="103"/>
      <c r="V1999" s="103"/>
      <c r="W1999" s="103"/>
      <c r="X1999" s="103"/>
      <c r="Y1999" s="6" t="s">
        <v>51</v>
      </c>
      <c r="Z1999" s="9" t="s">
        <v>51</v>
      </c>
      <c r="AA1999" s="6"/>
    </row>
    <row r="2000" spans="1:27" s="9" customFormat="1" x14ac:dyDescent="0.3">
      <c r="A2000" s="8">
        <v>1998</v>
      </c>
      <c r="B2000" s="9">
        <v>201601802</v>
      </c>
      <c r="C2000" s="9" t="s">
        <v>6430</v>
      </c>
      <c r="D2000" s="9" t="s">
        <v>6431</v>
      </c>
      <c r="E2000" s="9">
        <v>130</v>
      </c>
      <c r="F2000" s="9" t="s">
        <v>36</v>
      </c>
      <c r="G2000" s="6">
        <v>39237</v>
      </c>
      <c r="H2000" s="9" t="s">
        <v>3016</v>
      </c>
      <c r="I2000" s="9" t="s">
        <v>53</v>
      </c>
      <c r="J2000" s="6">
        <v>42581.538544525465</v>
      </c>
      <c r="K2000" s="6">
        <v>42581.538544525465</v>
      </c>
      <c r="L2000" s="40">
        <v>2213</v>
      </c>
      <c r="M2000" s="41"/>
      <c r="N2000" s="42" t="s">
        <v>6432</v>
      </c>
      <c r="O2000" s="1"/>
      <c r="P2000" s="1"/>
      <c r="Q2000" s="1"/>
      <c r="R2000" s="1"/>
      <c r="S2000" s="1"/>
      <c r="T2000" s="102"/>
      <c r="U2000" s="103"/>
      <c r="V2000" s="103"/>
      <c r="W2000" s="103"/>
      <c r="X2000" s="103"/>
      <c r="Y2000" s="6">
        <v>42581.509699849536</v>
      </c>
      <c r="Z2000" s="9" t="s">
        <v>6433</v>
      </c>
      <c r="AA2000" s="6"/>
    </row>
    <row r="2001" spans="1:27" s="9" customFormat="1" x14ac:dyDescent="0.3">
      <c r="A2001" s="8">
        <v>1999</v>
      </c>
      <c r="B2001" s="9">
        <v>201601803</v>
      </c>
      <c r="C2001" s="9" t="s">
        <v>5332</v>
      </c>
      <c r="D2001" s="9" t="s">
        <v>6434</v>
      </c>
      <c r="E2001" s="9">
        <v>499</v>
      </c>
      <c r="F2001" s="9" t="s">
        <v>40</v>
      </c>
      <c r="G2001" s="6">
        <v>39659</v>
      </c>
      <c r="H2001" s="9" t="s">
        <v>3016</v>
      </c>
      <c r="I2001" s="9" t="s">
        <v>53</v>
      </c>
      <c r="J2001" s="6">
        <v>42581.546703391206</v>
      </c>
      <c r="K2001" s="6">
        <v>42581.546703391206</v>
      </c>
      <c r="L2001" s="53"/>
      <c r="M2001" s="49" t="s">
        <v>6435</v>
      </c>
      <c r="N2001" s="50"/>
      <c r="O2001" s="14"/>
      <c r="P2001" s="14"/>
      <c r="Q2001" s="14"/>
      <c r="R2001" s="14"/>
      <c r="S2001" s="14"/>
      <c r="T2001" s="100"/>
      <c r="U2001" s="101"/>
      <c r="V2001" s="101"/>
      <c r="W2001" s="101"/>
      <c r="X2001" s="101"/>
      <c r="Y2001" s="6">
        <v>42581.546703391206</v>
      </c>
      <c r="Z2001" s="9" t="s">
        <v>6436</v>
      </c>
      <c r="AA2001" s="6"/>
    </row>
    <row r="2002" spans="1:27" s="9" customFormat="1" x14ac:dyDescent="0.3">
      <c r="A2002" s="8">
        <v>2000</v>
      </c>
      <c r="B2002" s="9">
        <v>201601813</v>
      </c>
      <c r="C2002" s="9" t="s">
        <v>6437</v>
      </c>
      <c r="D2002" s="9" t="s">
        <v>622</v>
      </c>
      <c r="E2002" s="9">
        <v>205</v>
      </c>
      <c r="F2002" s="9" t="s">
        <v>602</v>
      </c>
      <c r="G2002" s="6">
        <v>40118</v>
      </c>
      <c r="H2002" s="9" t="s">
        <v>3008</v>
      </c>
      <c r="I2002" s="9" t="s">
        <v>16</v>
      </c>
      <c r="J2002" s="6">
        <v>42592.637913773149</v>
      </c>
      <c r="K2002" s="6">
        <v>42592.637913773149</v>
      </c>
      <c r="L2002" s="40">
        <v>2240</v>
      </c>
      <c r="M2002" s="41"/>
      <c r="N2002" s="42"/>
      <c r="O2002" s="1"/>
      <c r="P2002" s="1"/>
      <c r="Q2002" s="1"/>
      <c r="R2002" s="1"/>
      <c r="S2002" s="1"/>
      <c r="T2002" s="102"/>
      <c r="U2002" s="103"/>
      <c r="V2002" s="103"/>
      <c r="W2002" s="103"/>
      <c r="X2002" s="103"/>
      <c r="Y2002" s="6">
        <v>42592.637913773149</v>
      </c>
      <c r="Z2002" s="9" t="s">
        <v>6438</v>
      </c>
      <c r="AA2002" s="6"/>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Registered User</dc:creator>
  <cp:lastModifiedBy>Windows User</cp:lastModifiedBy>
  <dcterms:created xsi:type="dcterms:W3CDTF">2018-10-17T05:31:26Z</dcterms:created>
  <dcterms:modified xsi:type="dcterms:W3CDTF">2019-06-07T15:26:13Z</dcterms:modified>
</cp:coreProperties>
</file>