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63005D9B-9884-4F65-9BFF-F1EFDFE7D88C}" xr6:coauthVersionLast="37" xr6:coauthVersionMax="37" xr10:uidLastSave="{00000000-0000-0000-0000-000000000000}"/>
  <bookViews>
    <workbookView xWindow="0" yWindow="0" windowWidth="20496" windowHeight="7548" xr2:uid="{00000000-000D-0000-FFFF-FFFF00000000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3" i="1" l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I168" i="1"/>
  <c r="I167" i="1"/>
  <c r="I166" i="1"/>
  <c r="D166" i="1"/>
  <c r="D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I108" i="1"/>
  <c r="I107" i="1"/>
  <c r="I106" i="1"/>
  <c r="D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I72" i="1"/>
  <c r="I71" i="1"/>
  <c r="I70" i="1"/>
  <c r="I67" i="1" s="1"/>
  <c r="I69" i="1"/>
  <c r="I68" i="1" s="1"/>
  <c r="I65" i="1"/>
  <c r="I62" i="1"/>
  <c r="I60" i="1"/>
  <c r="D59" i="1"/>
  <c r="D58" i="1"/>
  <c r="I57" i="1"/>
  <c r="D57" i="1"/>
  <c r="D56" i="1"/>
  <c r="H55" i="1"/>
  <c r="H54" i="1"/>
  <c r="H53" i="1"/>
  <c r="H52" i="1"/>
  <c r="H51" i="1"/>
  <c r="H50" i="1"/>
  <c r="H49" i="1"/>
  <c r="H48" i="1"/>
  <c r="H47" i="1"/>
  <c r="H46" i="1"/>
  <c r="H45" i="1"/>
  <c r="H44" i="1"/>
  <c r="D43" i="1"/>
  <c r="D42" i="1"/>
  <c r="H41" i="1"/>
  <c r="H40" i="1"/>
  <c r="H39" i="1"/>
  <c r="H38" i="1"/>
  <c r="H37" i="1"/>
  <c r="H36" i="1"/>
  <c r="H35" i="1"/>
  <c r="H34" i="1"/>
  <c r="H33" i="1"/>
  <c r="H30" i="1"/>
  <c r="H29" i="1"/>
  <c r="H28" i="1"/>
  <c r="H27" i="1"/>
  <c r="H26" i="1"/>
  <c r="H25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61" i="1" l="1"/>
  <c r="I66" i="1" s="1"/>
  <c r="I64" i="1"/>
  <c r="I63" i="1"/>
  <c r="I56" i="1"/>
  <c r="I58" i="1"/>
  <c r="I5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natalia.zabudchenko</author>
  </authors>
  <commentList>
    <comment ref="I1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natalia.zabudchenko:</t>
        </r>
        <r>
          <rPr>
            <sz val="9"/>
            <color indexed="81"/>
            <rFont val="Tahoma"/>
            <family val="2"/>
            <charset val="204"/>
          </rPr>
          <t xml:space="preserve">
+нск</t>
        </r>
      </text>
    </comment>
    <comment ref="I1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natalia.zabudchenko:</t>
        </r>
        <r>
          <rPr>
            <sz val="9"/>
            <color indexed="81"/>
            <rFont val="Tahoma"/>
            <family val="2"/>
            <charset val="204"/>
          </rPr>
          <t xml:space="preserve">
+нск</t>
        </r>
      </text>
    </comment>
  </commentList>
</comments>
</file>

<file path=xl/sharedStrings.xml><?xml version="1.0" encoding="utf-8"?>
<sst xmlns="http://schemas.openxmlformats.org/spreadsheetml/2006/main" count="383" uniqueCount="105">
  <si>
    <t>СТ</t>
  </si>
  <si>
    <t>ДОБ</t>
  </si>
  <si>
    <t>ЧАСЫ</t>
  </si>
  <si>
    <t>АДМИНЫ</t>
  </si>
  <si>
    <t xml:space="preserve"> план</t>
  </si>
  <si>
    <t>С</t>
  </si>
  <si>
    <t>Р</t>
  </si>
  <si>
    <t>08:00-17:00</t>
  </si>
  <si>
    <t xml:space="preserve"> факт</t>
  </si>
  <si>
    <t>доп смена</t>
  </si>
  <si>
    <t>09:00-18:00</t>
  </si>
  <si>
    <t>07:30-19:30</t>
  </si>
  <si>
    <t>Забудченко Наталья Владимировна</t>
  </si>
  <si>
    <t>08:00-20:00</t>
  </si>
  <si>
    <t>Голубев Юрий Валерьевич</t>
  </si>
  <si>
    <t>Позднякова Елизавета Владимировна</t>
  </si>
  <si>
    <t>чел</t>
  </si>
  <si>
    <t>Отдел сопровождения бизнес-процессов</t>
  </si>
  <si>
    <t>Аксентьева Ксения Алексеевна</t>
  </si>
  <si>
    <t>Больничные за смену (Б)</t>
  </si>
  <si>
    <t>ставок</t>
  </si>
  <si>
    <t>Отпуска за смену (О, А, НН)</t>
  </si>
  <si>
    <t>Всего отсутствует</t>
  </si>
  <si>
    <t>Кол-во специалистов в сутки (00:00-00:00) (с полудневками)</t>
  </si>
  <si>
    <t>Кол-во специалистов (с п/д, без допов)</t>
  </si>
  <si>
    <t>Общее кол-во часов в сутки</t>
  </si>
  <si>
    <t>кол-во ставок за сутки (с полудневками)</t>
  </si>
  <si>
    <t>кол-во ставок за сутки 2/2 сп/д</t>
  </si>
  <si>
    <t>кол-во спецов в доп за сутки (с полудневками)</t>
  </si>
  <si>
    <t>кол-во ставок в доп за сутки 11 ч</t>
  </si>
  <si>
    <t>Кол-во доп часов за сутки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</si>
  <si>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</si>
  <si>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</si>
  <si>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</si>
  <si>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</si>
  <si>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О</t>
  </si>
  <si>
    <t>07:00-16:00</t>
  </si>
  <si>
    <t>Коваленко Марина Александровна</t>
  </si>
  <si>
    <t>Полетаева Мария Максимовна</t>
  </si>
  <si>
    <t>Федотова Анастасия Алексеевна</t>
  </si>
  <si>
    <t>Костюковская Людмила Александровна</t>
  </si>
  <si>
    <t>Рыжова Светлана Олеговна</t>
  </si>
  <si>
    <t>Барабанова Екатерина Игоревна</t>
  </si>
  <si>
    <t>09:30-18:30</t>
  </si>
  <si>
    <t>10:00-19:00</t>
  </si>
  <si>
    <t>кол-во ставок 2/2 в смену</t>
  </si>
  <si>
    <t>ОПЕРАТОРЫ 2/2</t>
  </si>
  <si>
    <t>07:00-19:00</t>
  </si>
  <si>
    <t>07:30-18:00</t>
  </si>
  <si>
    <t>Тюкавкина Вера Владимировна</t>
  </si>
  <si>
    <t>Фалеева Евгения Александровна</t>
  </si>
  <si>
    <t>08:30-20:30</t>
  </si>
  <si>
    <t>Рудницкий Денис Дмитриевич</t>
  </si>
  <si>
    <t>Поварова Асия Ренатовна</t>
  </si>
  <si>
    <t>09:00-21:00</t>
  </si>
  <si>
    <t>10:00-22:00</t>
  </si>
  <si>
    <t>Клакевич Светлана Васильевна</t>
  </si>
  <si>
    <t>Шакирова Нурия Албертовна</t>
  </si>
  <si>
    <t>Коняева Елена Николаевна</t>
  </si>
  <si>
    <t>Кол-во ставок 11ч.</t>
  </si>
  <si>
    <t>Кол-во спецов с неполным днем</t>
  </si>
  <si>
    <t>ОПЕРАТОРЫ  неполного рабочего  дня</t>
  </si>
  <si>
    <t>13:00-22:00</t>
  </si>
  <si>
    <t>07:30-16:30</t>
  </si>
  <si>
    <t>Бороненкова Наталья Юрьевна</t>
  </si>
  <si>
    <t>07:00-17:30</t>
  </si>
  <si>
    <t>ВАКАНСИЯ</t>
  </si>
  <si>
    <t>Чичек Вероника Сергеевна</t>
  </si>
  <si>
    <t>Головенко Наталья Александровна</t>
  </si>
  <si>
    <t>Крыж Илья Владимирович</t>
  </si>
  <si>
    <t>Евсикова Ольга Владимировна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</si>
  <si>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</si>
  <si>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Вагнер Валерий Николаевич</t>
  </si>
  <si>
    <t>Павлюк Надежда Викторовна</t>
  </si>
  <si>
    <t>Отдел проектов</t>
  </si>
  <si>
    <t>НАСТАВНИКИ</t>
  </si>
  <si>
    <t>Н</t>
  </si>
  <si>
    <t>08:30-17:30</t>
  </si>
  <si>
    <t>Моисеенкова Ангелина Сергеевна</t>
  </si>
  <si>
    <t>Больничные за смену (Б), час</t>
  </si>
  <si>
    <t>Кол-во специалистов по графику</t>
  </si>
  <si>
    <t>Кол-во специалистов перенос/обмен</t>
  </si>
  <si>
    <t>К</t>
  </si>
  <si>
    <t>06:00-15:00</t>
  </si>
  <si>
    <t>П</t>
  </si>
  <si>
    <t>Егиазарова Лара Грантовна</t>
  </si>
  <si>
    <t>Чернова Полина Владимировна</t>
  </si>
  <si>
    <t>Таран Ксения Алексеевна</t>
  </si>
  <si>
    <t>Лаврук Арина Олеговна (ЧАТ)</t>
  </si>
  <si>
    <t>Князева Кристина Алексеевна</t>
  </si>
  <si>
    <t>Столярова Ирина Мелетьевна</t>
  </si>
  <si>
    <t>Роскач Татьяна Валерьевна</t>
  </si>
  <si>
    <t>Соколова-Галенко Наталья</t>
  </si>
  <si>
    <t>Казанина Елена Николаевна</t>
  </si>
  <si>
    <t>Федорова Елена Александровна</t>
  </si>
  <si>
    <t>Пачколина Наталия Владимировна</t>
  </si>
  <si>
    <t>Стамова Елена Александровна</t>
  </si>
  <si>
    <t>16:30-23:00</t>
  </si>
  <si>
    <t>Чебанов Илья Валерьевич</t>
  </si>
  <si>
    <t>Шелест Елена Игоревна (ЧАТ)</t>
  </si>
  <si>
    <t>Мергенталлер Татьяна Алексеевна</t>
  </si>
  <si>
    <t>КОВ</t>
  </si>
  <si>
    <t>ОБЩ</t>
  </si>
  <si>
    <t>ФЕВРАЛЬ</t>
  </si>
  <si>
    <t>ПН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</si>
</sst>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"/>
    <numFmt numFmtId="165" formatCode="0.0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entury"/>
      <family val="1"/>
      <charset val="204"/>
    </font>
    <font>
      <sz val="11"/>
      <name val="Century"/>
      <family val="1"/>
      <charset val="204"/>
    </font>
    <font>
      <b/>
      <sz val="11"/>
      <color theme="3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color theme="0"/>
      <name val="Century"/>
      <family val="1"/>
      <charset val="204"/>
    </font>
    <font>
      <b/>
      <sz val="11"/>
      <color theme="9" tint="-0.749992370372631"/>
      <name val="Century"/>
      <family val="1"/>
      <charset val="204"/>
    </font>
    <font>
      <sz val="9"/>
      <color theme="0" tint="-0.249977111117893"/>
      <name val="Century"/>
      <family val="1"/>
      <charset val="204"/>
    </font>
    <font>
      <sz val="9"/>
      <color theme="1"/>
      <name val="Century"/>
      <family val="1"/>
      <charset val="204"/>
    </font>
    <font>
      <sz val="11"/>
      <color theme="0"/>
      <name val="Century"/>
      <family val="1"/>
      <charset val="204"/>
    </font>
    <font>
      <b/>
      <sz val="11"/>
      <color theme="1"/>
      <name val="Century"/>
      <family val="1"/>
      <charset val="204"/>
    </font>
    <font>
      <b/>
      <sz val="11"/>
      <color theme="7" tint="0.59999389629810485"/>
      <name val="Century"/>
      <family val="1"/>
      <charset val="204"/>
    </font>
    <font>
      <b/>
      <sz val="11"/>
      <color theme="4" tint="0.59999389629810485"/>
      <name val="Century"/>
      <family val="1"/>
      <charset val="204"/>
    </font>
    <font>
      <b/>
      <sz val="11"/>
      <color theme="1" tint="0.34998626667073579"/>
      <name val="Century"/>
      <family val="1"/>
      <charset val="204"/>
    </font>
    <font>
      <b/>
      <sz val="11"/>
      <color rgb="FF92D050"/>
      <name val="Century"/>
      <family val="1"/>
      <charset val="204"/>
    </font>
    <font>
      <sz val="9"/>
      <color theme="0"/>
      <name val="Century"/>
      <family val="1"/>
      <charset val="204"/>
    </font>
    <font>
      <sz val="11"/>
      <color theme="9" tint="-9.9978637043366805E-2"/>
      <name val="Century"/>
      <family val="1"/>
      <charset val="204"/>
    </font>
    <font>
      <sz val="11"/>
      <color theme="0" tint="-0.249977111117893"/>
      <name val="Century"/>
      <family val="1"/>
      <charset val="204"/>
    </font>
    <font>
      <sz val="8"/>
      <color theme="0"/>
      <name val="Century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9C2E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/>
    <xf numFmtId="0" fontId="4" fillId="13" borderId="0" applyNumberFormat="0"/>
    <xf numFmtId="0" fontId="5" fillId="15" borderId="0" applyNumberFormat="0"/>
    <xf numFmtId="0" fontId="1" fillId="19" borderId="0" applyNumberFormat="0"/>
    <xf numFmtId="0" fontId="1" fillId="11" borderId="0" applyNumberFormat="0"/>
    <xf numFmtId="0" fontId="1" fillId="20" borderId="0" applyNumberFormat="0"/>
    <xf numFmtId="0" fontId="1" fillId="0" borderId="0" applyNumberFormat="0">
      <alignment horizontal="right"/>
    </xf>
    <xf numFmtId="0" fontId="6" fillId="21" borderId="0" applyNumberFormat="0">
      <alignment horizontal="center" vertical="center"/>
    </xf>
  </cellStyleXfs>
  <cellXfs count="214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9" fontId="10" fillId="14" borderId="1" xfId="2" applyNumberFormat="1" applyFont="1" applyFill="1" applyBorder="1" applyAlignment="1">
      <alignment vertical="top"/>
    </xf>
    <xf numFmtId="49" fontId="10" fillId="0" borderId="0" xfId="2" applyNumberFormat="1" applyFont="1" applyFill="1" applyBorder="1" applyAlignment="1">
      <alignment vertical="top"/>
    </xf>
    <xf numFmtId="49" fontId="10" fillId="0" borderId="0" xfId="2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17" fontId="12" fillId="22" borderId="4" xfId="0" applyNumberFormat="1" applyFont="1" applyFill="1" applyBorder="1" applyAlignment="1">
      <alignment horizontal="center" vertical="center"/>
    </xf>
    <xf numFmtId="0" fontId="11" fillId="22" borderId="3" xfId="0" applyFont="1" applyFill="1" applyBorder="1"/>
    <xf numFmtId="0" fontId="13" fillId="22" borderId="5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  <xf numFmtId="0" fontId="12" fillId="22" borderId="6" xfId="0" applyFont="1" applyFill="1" applyBorder="1" applyAlignment="1">
      <alignment horizontal="center" vertical="center"/>
    </xf>
    <xf numFmtId="0" fontId="12" fillId="22" borderId="7" xfId="0" applyFont="1" applyFill="1" applyBorder="1" applyAlignment="1">
      <alignment horizontal="center" vertical="center"/>
    </xf>
    <xf numFmtId="0" fontId="12" fillId="22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3" borderId="2" xfId="0" applyFont="1" applyFill="1" applyBorder="1"/>
    <xf numFmtId="0" fontId="11" fillId="3" borderId="3" xfId="0" applyFont="1" applyFill="1" applyBorder="1"/>
    <xf numFmtId="0" fontId="11" fillId="5" borderId="2" xfId="0" applyFont="1" applyFill="1" applyBorder="1"/>
    <xf numFmtId="0" fontId="11" fillId="5" borderId="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0" fontId="11" fillId="3" borderId="5" xfId="0" applyFont="1" applyFill="1" applyBorder="1"/>
    <xf numFmtId="0" fontId="11" fillId="3" borderId="0" xfId="0" applyFont="1" applyFill="1" applyBorder="1"/>
    <xf numFmtId="0" fontId="15" fillId="6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1" fillId="3" borderId="6" xfId="0" applyFont="1" applyFill="1" applyBorder="1"/>
    <xf numFmtId="0" fontId="11" fillId="3" borderId="7" xfId="0" applyFont="1" applyFill="1" applyBorder="1"/>
    <xf numFmtId="0" fontId="8" fillId="3" borderId="8" xfId="0" applyFont="1" applyFill="1" applyBorder="1" applyAlignment="1">
      <alignment horizontal="center" vertical="center"/>
    </xf>
    <xf numFmtId="0" fontId="11" fillId="3" borderId="8" xfId="0" applyFont="1" applyFill="1" applyBorder="1"/>
    <xf numFmtId="0" fontId="14" fillId="6" borderId="3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1" fillId="3" borderId="22" xfId="0" applyFont="1" applyFill="1" applyBorder="1" applyAlignment="1">
      <alignment vertical="center"/>
    </xf>
    <xf numFmtId="0" fontId="11" fillId="3" borderId="21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7" fillId="22" borderId="3" xfId="0" applyFont="1" applyFill="1" applyBorder="1" applyAlignment="1">
      <alignment vertical="center"/>
    </xf>
    <xf numFmtId="0" fontId="12" fillId="22" borderId="3" xfId="0" applyFont="1" applyFill="1" applyBorder="1" applyAlignment="1">
      <alignment vertical="center"/>
    </xf>
    <xf numFmtId="0" fontId="12" fillId="22" borderId="4" xfId="0" applyFont="1" applyFill="1" applyBorder="1" applyAlignment="1">
      <alignment vertical="center" wrapText="1"/>
    </xf>
    <xf numFmtId="0" fontId="13" fillId="22" borderId="3" xfId="0" applyFont="1" applyFill="1" applyBorder="1" applyAlignment="1">
      <alignment horizontal="center" vertical="center"/>
    </xf>
    <xf numFmtId="0" fontId="7" fillId="22" borderId="7" xfId="0" applyFont="1" applyFill="1" applyBorder="1"/>
    <xf numFmtId="0" fontId="16" fillId="22" borderId="7" xfId="0" applyFont="1" applyFill="1" applyBorder="1" applyAlignment="1">
      <alignment vertical="center"/>
    </xf>
    <xf numFmtId="0" fontId="12" fillId="22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1" fillId="5" borderId="3" xfId="0" applyFont="1" applyFill="1" applyBorder="1"/>
    <xf numFmtId="0" fontId="11" fillId="3" borderId="1" xfId="0" applyFont="1" applyFill="1" applyBorder="1" applyAlignment="1">
      <alignment vertical="center"/>
    </xf>
    <xf numFmtId="0" fontId="11" fillId="5" borderId="0" xfId="0" applyFont="1" applyFill="1" applyBorder="1"/>
    <xf numFmtId="0" fontId="11" fillId="3" borderId="14" xfId="0" applyFont="1" applyFill="1" applyBorder="1"/>
    <xf numFmtId="0" fontId="8" fillId="16" borderId="2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11" fillId="16" borderId="6" xfId="0" applyFont="1" applyFill="1" applyBorder="1"/>
    <xf numFmtId="0" fontId="11" fillId="16" borderId="7" xfId="0" applyFont="1" applyFill="1" applyBorder="1"/>
    <xf numFmtId="0" fontId="8" fillId="16" borderId="8" xfId="0" applyFont="1" applyFill="1" applyBorder="1" applyAlignment="1">
      <alignment horizontal="center" vertical="center"/>
    </xf>
    <xf numFmtId="0" fontId="11" fillId="16" borderId="0" xfId="0" applyFont="1" applyFill="1" applyBorder="1"/>
    <xf numFmtId="0" fontId="11" fillId="16" borderId="21" xfId="0" applyFont="1" applyFill="1" applyBorder="1" applyAlignment="1">
      <alignment vertical="center"/>
    </xf>
    <xf numFmtId="0" fontId="11" fillId="16" borderId="22" xfId="0" applyFont="1" applyFill="1" applyBorder="1" applyAlignment="1">
      <alignment vertical="center"/>
    </xf>
    <xf numFmtId="0" fontId="11" fillId="16" borderId="7" xfId="0" applyFont="1" applyFill="1" applyBorder="1" applyAlignment="1">
      <alignment vertical="center"/>
    </xf>
    <xf numFmtId="0" fontId="11" fillId="16" borderId="8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/>
    </xf>
    <xf numFmtId="1" fontId="19" fillId="7" borderId="0" xfId="0" applyNumberFormat="1" applyFont="1" applyFill="1" applyBorder="1" applyAlignment="1">
      <alignment horizontal="center" vertical="center"/>
    </xf>
    <xf numFmtId="165" fontId="19" fillId="7" borderId="0" xfId="0" applyNumberFormat="1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center"/>
    </xf>
    <xf numFmtId="0" fontId="12" fillId="23" borderId="0" xfId="0" applyFont="1" applyFill="1" applyBorder="1" applyAlignment="1">
      <alignment horizontal="left" vertical="center"/>
    </xf>
    <xf numFmtId="0" fontId="12" fillId="23" borderId="0" xfId="0" applyFont="1" applyFill="1" applyBorder="1" applyAlignment="1">
      <alignment horizontal="center" vertical="center"/>
    </xf>
    <xf numFmtId="1" fontId="12" fillId="23" borderId="0" xfId="0" applyNumberFormat="1" applyFont="1" applyFill="1" applyBorder="1" applyAlignment="1">
      <alignment horizontal="center" vertical="center"/>
    </xf>
    <xf numFmtId="0" fontId="20" fillId="23" borderId="0" xfId="0" applyFont="1" applyFill="1" applyBorder="1" applyAlignment="1">
      <alignment horizontal="center" vertical="center"/>
    </xf>
    <xf numFmtId="1" fontId="21" fillId="23" borderId="0" xfId="0" applyNumberFormat="1" applyFont="1" applyFill="1" applyBorder="1" applyAlignment="1">
      <alignment horizontal="center" vertical="center"/>
    </xf>
    <xf numFmtId="0" fontId="22" fillId="17" borderId="3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left" wrapText="1"/>
    </xf>
    <xf numFmtId="0" fontId="22" fillId="17" borderId="0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1" fillId="5" borderId="6" xfId="0" applyFont="1" applyFill="1" applyBorder="1"/>
    <xf numFmtId="0" fontId="11" fillId="5" borderId="8" xfId="0" applyFont="1" applyFill="1" applyBorder="1" applyAlignment="1">
      <alignment horizontal="center" vertical="center"/>
    </xf>
    <xf numFmtId="0" fontId="11" fillId="3" borderId="4" xfId="0" applyFont="1" applyFill="1" applyBorder="1"/>
    <xf numFmtId="0" fontId="9" fillId="24" borderId="1" xfId="0" applyFont="1" applyFill="1" applyBorder="1" applyAlignment="1">
      <alignment vertical="center" wrapText="1"/>
    </xf>
    <xf numFmtId="0" fontId="15" fillId="24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6" fillId="25" borderId="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center" wrapText="1"/>
    </xf>
    <xf numFmtId="0" fontId="23" fillId="6" borderId="3" xfId="0" applyFont="1" applyFill="1" applyBorder="1" applyAlignment="1">
      <alignment horizontal="center"/>
    </xf>
    <xf numFmtId="0" fontId="16" fillId="17" borderId="13" xfId="0" applyFont="1" applyFill="1" applyBorder="1" applyAlignment="1">
      <alignment horizontal="left" wrapText="1"/>
    </xf>
    <xf numFmtId="0" fontId="11" fillId="6" borderId="0" xfId="0" applyFont="1" applyFill="1" applyBorder="1" applyAlignment="1">
      <alignment horizontal="center"/>
    </xf>
    <xf numFmtId="0" fontId="9" fillId="3" borderId="20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vertical="center"/>
    </xf>
    <xf numFmtId="0" fontId="9" fillId="3" borderId="19" xfId="0" applyFont="1" applyFill="1" applyBorder="1" applyAlignment="1">
      <alignment vertical="center" wrapText="1"/>
    </xf>
    <xf numFmtId="0" fontId="8" fillId="12" borderId="11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vertical="center"/>
    </xf>
    <xf numFmtId="0" fontId="9" fillId="12" borderId="13" xfId="0" applyFont="1" applyFill="1" applyBorder="1" applyAlignment="1">
      <alignment vertical="center" wrapText="1"/>
    </xf>
    <xf numFmtId="0" fontId="8" fillId="12" borderId="14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vertical="center"/>
    </xf>
    <xf numFmtId="0" fontId="9" fillId="12" borderId="20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 wrapText="1"/>
    </xf>
    <xf numFmtId="0" fontId="11" fillId="10" borderId="0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 wrapText="1"/>
    </xf>
    <xf numFmtId="0" fontId="11" fillId="10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4" fillId="3" borderId="0" xfId="0" applyFont="1" applyFill="1" applyBorder="1" applyAlignment="1">
      <alignment horizontal="center"/>
    </xf>
    <xf numFmtId="0" fontId="11" fillId="3" borderId="13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/>
    </xf>
    <xf numFmtId="0" fontId="11" fillId="3" borderId="13" xfId="0" applyFont="1" applyFill="1" applyBorder="1"/>
    <xf numFmtId="0" fontId="16" fillId="17" borderId="3" xfId="0" applyFont="1" applyFill="1" applyBorder="1" applyAlignment="1">
      <alignment horizontal="center"/>
    </xf>
    <xf numFmtId="0" fontId="16" fillId="17" borderId="0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5" borderId="7" xfId="0" applyFont="1" applyFill="1" applyBorder="1"/>
    <xf numFmtId="2" fontId="8" fillId="26" borderId="9" xfId="0" applyNumberFormat="1" applyFont="1" applyFill="1" applyBorder="1" applyAlignment="1">
      <alignment horizontal="center" vertical="center"/>
    </xf>
    <xf numFmtId="2" fontId="8" fillId="26" borderId="0" xfId="0" applyNumberFormat="1" applyFont="1" applyFill="1" applyBorder="1" applyAlignment="1">
      <alignment horizontal="center" vertical="center"/>
    </xf>
    <xf numFmtId="2" fontId="12" fillId="26" borderId="13" xfId="0" applyNumberFormat="1" applyFont="1" applyFill="1" applyBorder="1" applyAlignment="1">
      <alignment horizontal="center" vertical="center"/>
    </xf>
    <xf numFmtId="1" fontId="12" fillId="26" borderId="0" xfId="0" applyNumberFormat="1" applyFont="1" applyFill="1" applyBorder="1" applyAlignment="1">
      <alignment horizontal="center" vertical="center"/>
    </xf>
    <xf numFmtId="2" fontId="11" fillId="26" borderId="0" xfId="0" applyNumberFormat="1" applyFont="1" applyFill="1" applyBorder="1" applyAlignment="1">
      <alignment vertical="center"/>
    </xf>
    <xf numFmtId="2" fontId="11" fillId="26" borderId="0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vertical="center"/>
    </xf>
    <xf numFmtId="0" fontId="20" fillId="9" borderId="0" xfId="0" applyFont="1" applyFill="1" applyBorder="1" applyAlignment="1">
      <alignment horizontal="center" vertical="center"/>
    </xf>
    <xf numFmtId="1" fontId="12" fillId="9" borderId="0" xfId="0" applyNumberFormat="1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1" fontId="12" fillId="9" borderId="7" xfId="0" applyNumberFormat="1" applyFont="1" applyFill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1" fillId="3" borderId="9" xfId="0" applyFont="1" applyFill="1" applyBorder="1"/>
    <xf numFmtId="0" fontId="11" fillId="3" borderId="1" xfId="0" applyFont="1" applyFill="1" applyBorder="1"/>
    <xf numFmtId="0" fontId="11" fillId="0" borderId="0" xfId="0" applyFont="1"/>
    <xf numFmtId="0" fontId="8" fillId="0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25" fillId="27" borderId="3" xfId="0" applyFont="1" applyFill="1" applyBorder="1" applyAlignment="1">
      <alignment horizontal="center" vertical="center"/>
    </xf>
    <xf numFmtId="0" fontId="25" fillId="27" borderId="0" xfId="0" applyFont="1" applyFill="1" applyBorder="1" applyAlignment="1">
      <alignment horizontal="center" vertical="center"/>
    </xf>
    <xf numFmtId="0" fontId="11" fillId="24" borderId="0" xfId="0" applyFont="1" applyFill="1" applyBorder="1"/>
    <xf numFmtId="0" fontId="24" fillId="6" borderId="3" xfId="0" applyFont="1" applyFill="1" applyBorder="1" applyAlignment="1">
      <alignment horizontal="center"/>
    </xf>
  </cellXfs>
  <cellStyles count="12">
    <cellStyle name="MDSBadStyle" xfId="5" xr:uid="{00000000-0005-0000-0000-000000000000}"/>
    <cellStyle name="MDSHeader" xfId="11" xr:uid="{00000000-0005-0000-0000-000001000000}"/>
    <cellStyle name="MDSInputStyle" xfId="6" xr:uid="{00000000-0005-0000-0000-000002000000}"/>
    <cellStyle name="MDSNewRecord" xfId="8" xr:uid="{00000000-0005-0000-0000-000003000000}"/>
    <cellStyle name="MDSNonPivot" xfId="10" xr:uid="{00000000-0005-0000-0000-000004000000}"/>
    <cellStyle name="MDSNormal" xfId="4" xr:uid="{00000000-0005-0000-0000-000005000000}"/>
    <cellStyle name="MDSReadOnlyStyle" xfId="7" xr:uid="{00000000-0005-0000-0000-000006000000}"/>
    <cellStyle name="MDSUnmanaged" xfId="9" xr:uid="{00000000-0005-0000-0000-000007000000}"/>
    <cellStyle name="Название 2" xfId="2" xr:uid="{00000000-0005-0000-0000-000008000000}"/>
    <cellStyle name="Нейтральный 2" xfId="3" xr:uid="{00000000-0005-0000-0000-000009000000}"/>
    <cellStyle name="Обычный" xfId="0" builtinId="0"/>
    <cellStyle name="Обычный 2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D%20-%20&#1052;&#1077;&#1076;&#1080;&#1094;&#1080;&#1085;&#1089;&#1082;&#1080;&#1081;%20&#1076;&#1080;&#1088;&#1077;&#1082;&#1090;&#1086;&#1088;\&#1044;&#1048;&#1050;&#1057;\&#1050;&#1086;&#1085;&#1090;&#1072;&#1082;&#1090;-&#1094;&#1077;&#1085;&#1090;&#1088;\&#1058;&#1040;&#1041;&#1045;&#1051;&#1068;%20&#1050;&#1062;\&#1058;&#1072;&#1073;&#1077;&#1083;&#1100;%202021\&#1043;&#1088;&#1072;&#1092;&#1080;&#1082;%20&#1088;&#1072;&#1073;&#1086;&#1090;&#1099;%202021%20&#1042;&#1099;&#1089;&#1086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ЯБРЬ 2020"/>
      <sheetName val="ДЕКАБРЬ 2020"/>
      <sheetName val="ЯНВАРЬ 2021"/>
      <sheetName val="ФЕВРАЛЬ 2021"/>
      <sheetName val="МАРТ 2021"/>
      <sheetName val="АПРЕЛЬ 2021"/>
      <sheetName val="МАЙ 2021"/>
      <sheetName val="ИЮНЬ 2021"/>
      <sheetName val="ИЮЛЬ 2021"/>
      <sheetName val="АВГУСТ 2021"/>
      <sheetName val="СЕНТЯБРЬ 2021"/>
      <sheetName val="ОКТЯБРЬ 2021"/>
      <sheetName val="НОЯБРЬ 2021"/>
      <sheetName val="ДЕКАБРЬ 2021"/>
      <sheetName val="ВРАЧИ Декабрь"/>
      <sheetName val="ВРАЧИ Январь"/>
      <sheetName val="ЯНВАРЬ 2022"/>
      <sheetName val="Претенденты на 6-00"/>
      <sheetName val="мотивация09"/>
      <sheetName val="мотивация08"/>
      <sheetName val="Лист3"/>
      <sheetName val="Лист2"/>
      <sheetName val="Лист1"/>
    </sheetNames>
    <definedNames>
      <definedName name="A254A291" sheetId="1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"/>
  <sheetViews>
    <sheetView tabSelected="1" topLeftCell="A109" zoomScale="145" zoomScaleNormal="145" workbookViewId="0">
      <selection activeCell="E118" sqref="E118"/>
    </sheetView>
  </sheetViews>
  <sheetFormatPr defaultRowHeight="14.4" x14ac:dyDescent="0.3"/>
  <cols>
    <col min="1" max="1" width="5" style="207" customWidth="1"/>
    <col min="2" max="2" width="6.109375" style="207" customWidth="1"/>
    <col min="3" max="3" width="12.88671875" style="207" customWidth="1"/>
    <col min="4" max="4" width="8.33203125" style="207" customWidth="1"/>
    <col min="5" max="5" width="12.6640625" style="207" customWidth="1"/>
    <col min="6" max="6" width="48" style="207" customWidth="1"/>
    <col min="7" max="7" width="7.109375" style="207" customWidth="1"/>
    <col min="8" max="8" width="3.5546875" style="207" bestFit="1" customWidth="1"/>
    <col min="9" max="9" width="5.33203125" style="207" customWidth="1"/>
  </cols>
  <sheetData>
    <row r="1" spans="1:9" x14ac:dyDescent="0.3">
      <c r="A1" s="1"/>
      <c r="B1" s="1"/>
      <c r="C1" s="1"/>
      <c r="D1" s="1"/>
      <c r="E1" s="2"/>
      <c r="F1" s="3" t="s">
        <v>71</v>
      </c>
      <c r="G1" s="4"/>
      <c r="H1" s="5"/>
      <c r="I1" s="6"/>
    </row>
    <row r="2" spans="1:9" x14ac:dyDescent="0.3">
      <c r="A2" s="7"/>
      <c r="B2" s="8"/>
      <c r="C2" s="9"/>
      <c r="D2" s="7"/>
      <c r="E2" s="8">
        <v>2022</v>
      </c>
      <c r="F2" s="10" t="s">
        <v>103</v>
      </c>
      <c r="G2" s="7"/>
      <c r="H2" s="9"/>
      <c r="I2" s="11"/>
    </row>
    <row r="3" spans="1:9" x14ac:dyDescent="0.3">
      <c r="A3" s="12"/>
      <c r="B3" s="13"/>
      <c r="C3" s="14"/>
      <c r="D3" s="12"/>
      <c r="E3" s="13"/>
      <c r="F3" s="14"/>
      <c r="G3" s="12"/>
      <c r="H3" s="15"/>
      <c r="I3" s="16" t="s">
        <v>104</v>
      </c>
    </row>
    <row r="4" spans="1:9" x14ac:dyDescent="0.3">
      <c r="A4" s="17" t="s">
        <v>0</v>
      </c>
      <c r="B4" s="18"/>
      <c r="C4" s="19" t="s">
        <v>1</v>
      </c>
      <c r="D4" s="17"/>
      <c r="E4" s="18" t="s">
        <v>2</v>
      </c>
      <c r="F4" s="19" t="s">
        <v>3</v>
      </c>
      <c r="G4" s="17"/>
      <c r="H4" s="19"/>
      <c r="I4" s="18">
        <v>21</v>
      </c>
    </row>
    <row r="5" spans="1:9" x14ac:dyDescent="0.3">
      <c r="A5" s="20"/>
      <c r="B5" s="21"/>
      <c r="C5" s="21"/>
      <c r="D5" s="22"/>
      <c r="E5" s="23"/>
      <c r="F5" s="23"/>
      <c r="G5" s="24" t="s">
        <v>4</v>
      </c>
      <c r="H5" s="25">
        <f>COUNTIF(I5:P5,"=С")</f>
        <v>1</v>
      </c>
      <c r="I5" s="26" t="s">
        <v>5</v>
      </c>
    </row>
    <row r="6" spans="1:9" x14ac:dyDescent="0.3">
      <c r="A6" s="27" t="s">
        <v>6</v>
      </c>
      <c r="B6" s="28"/>
      <c r="C6" s="28">
        <v>63006</v>
      </c>
      <c r="D6" s="27">
        <v>1</v>
      </c>
      <c r="E6" s="29" t="s">
        <v>10</v>
      </c>
      <c r="F6" s="29" t="s">
        <v>72</v>
      </c>
      <c r="G6" s="30" t="s">
        <v>8</v>
      </c>
      <c r="H6" s="31">
        <f>COUNTIF(I6:P6,"&gt;0")</f>
        <v>1</v>
      </c>
      <c r="I6" s="32">
        <v>8</v>
      </c>
    </row>
    <row r="7" spans="1:9" x14ac:dyDescent="0.3">
      <c r="A7" s="33"/>
      <c r="B7" s="34"/>
      <c r="C7" s="28"/>
      <c r="D7" s="33"/>
      <c r="E7" s="34"/>
      <c r="F7" s="34"/>
      <c r="G7" s="30" t="s">
        <v>9</v>
      </c>
      <c r="H7" s="31">
        <f>COUNTIF(I7:P7,"&gt;0")</f>
        <v>0</v>
      </c>
      <c r="I7" s="35"/>
    </row>
    <row r="8" spans="1:9" x14ac:dyDescent="0.3">
      <c r="A8" s="20"/>
      <c r="B8" s="21"/>
      <c r="C8" s="21"/>
      <c r="D8" s="22"/>
      <c r="E8" s="23"/>
      <c r="F8" s="23"/>
      <c r="G8" s="24" t="s">
        <v>4</v>
      </c>
      <c r="H8" s="25">
        <f>COUNTIF(I8:P8,"=С")</f>
        <v>1</v>
      </c>
      <c r="I8" s="26" t="s">
        <v>5</v>
      </c>
    </row>
    <row r="9" spans="1:9" x14ac:dyDescent="0.3">
      <c r="A9" s="27" t="s">
        <v>6</v>
      </c>
      <c r="B9" s="28"/>
      <c r="C9" s="28">
        <v>63005</v>
      </c>
      <c r="D9" s="27">
        <v>1</v>
      </c>
      <c r="E9" s="29" t="s">
        <v>10</v>
      </c>
      <c r="F9" s="29" t="s">
        <v>14</v>
      </c>
      <c r="G9" s="30" t="s">
        <v>8</v>
      </c>
      <c r="H9" s="31">
        <f>COUNTIF(I9:P9,"&gt;0")</f>
        <v>1</v>
      </c>
      <c r="I9" s="32">
        <v>8</v>
      </c>
    </row>
    <row r="10" spans="1:9" x14ac:dyDescent="0.3">
      <c r="A10" s="33"/>
      <c r="B10" s="34"/>
      <c r="C10" s="28"/>
      <c r="D10" s="33"/>
      <c r="E10" s="34"/>
      <c r="F10" s="34"/>
      <c r="G10" s="30" t="s">
        <v>9</v>
      </c>
      <c r="H10" s="31">
        <f>COUNTIF(I10:P10,"&gt;0")</f>
        <v>0</v>
      </c>
      <c r="I10" s="35"/>
    </row>
    <row r="11" spans="1:9" x14ac:dyDescent="0.3">
      <c r="A11" s="20"/>
      <c r="B11" s="21"/>
      <c r="C11" s="36"/>
      <c r="D11" s="21"/>
      <c r="E11" s="37"/>
      <c r="F11" s="37"/>
      <c r="G11" s="24" t="s">
        <v>4</v>
      </c>
      <c r="H11" s="25">
        <f>COUNTIF(I11:P11,"=С")</f>
        <v>1</v>
      </c>
      <c r="I11" s="210" t="s">
        <v>5</v>
      </c>
    </row>
    <row r="12" spans="1:9" x14ac:dyDescent="0.3">
      <c r="A12" s="27" t="s">
        <v>6</v>
      </c>
      <c r="B12" s="28"/>
      <c r="C12" s="38">
        <v>68147</v>
      </c>
      <c r="D12" s="28">
        <v>1</v>
      </c>
      <c r="E12" s="29" t="s">
        <v>13</v>
      </c>
      <c r="F12" s="29" t="s">
        <v>15</v>
      </c>
      <c r="G12" s="30" t="s">
        <v>8</v>
      </c>
      <c r="H12" s="31">
        <f>COUNTIF(I12:P12,"&gt;0")</f>
        <v>1</v>
      </c>
      <c r="I12" s="211">
        <v>11</v>
      </c>
    </row>
    <row r="13" spans="1:9" x14ac:dyDescent="0.3">
      <c r="A13" s="39"/>
      <c r="B13" s="40"/>
      <c r="C13" s="41"/>
      <c r="D13" s="39"/>
      <c r="E13" s="40"/>
      <c r="F13" s="42"/>
      <c r="G13" s="30" t="s">
        <v>9</v>
      </c>
      <c r="H13" s="31">
        <f>COUNTIF(I13:P13,"&gt;0")</f>
        <v>0</v>
      </c>
      <c r="I13" s="35"/>
    </row>
    <row r="14" spans="1:9" x14ac:dyDescent="0.3">
      <c r="A14" s="20"/>
      <c r="B14" s="21"/>
      <c r="C14" s="36"/>
      <c r="D14" s="28"/>
      <c r="E14" s="34"/>
      <c r="F14" s="34"/>
      <c r="G14" s="24" t="s">
        <v>4</v>
      </c>
      <c r="H14" s="25">
        <f>COUNTIF(I14:P14,"=С")</f>
        <v>0</v>
      </c>
      <c r="I14" s="43"/>
    </row>
    <row r="15" spans="1:9" x14ac:dyDescent="0.3">
      <c r="A15" s="27" t="s">
        <v>6</v>
      </c>
      <c r="B15" s="28"/>
      <c r="C15" s="38">
        <v>68519</v>
      </c>
      <c r="D15" s="28">
        <v>1</v>
      </c>
      <c r="E15" s="29" t="s">
        <v>13</v>
      </c>
      <c r="F15" s="34" t="s">
        <v>56</v>
      </c>
      <c r="G15" s="30" t="s">
        <v>8</v>
      </c>
      <c r="H15" s="31">
        <f>COUNTIF(I15:P15,"&gt;0")</f>
        <v>0</v>
      </c>
      <c r="I15" s="44"/>
    </row>
    <row r="16" spans="1:9" x14ac:dyDescent="0.3">
      <c r="A16" s="39"/>
      <c r="B16" s="40"/>
      <c r="C16" s="41"/>
      <c r="D16" s="34"/>
      <c r="E16" s="34"/>
      <c r="F16" s="34"/>
      <c r="G16" s="30" t="s">
        <v>9</v>
      </c>
      <c r="H16" s="31">
        <f>COUNTIF(I16:P16,"&gt;0")</f>
        <v>0</v>
      </c>
      <c r="I16" s="35"/>
    </row>
    <row r="17" spans="1:9" x14ac:dyDescent="0.3">
      <c r="A17" s="20"/>
      <c r="B17" s="21"/>
      <c r="C17" s="36"/>
      <c r="D17" s="21"/>
      <c r="E17" s="45"/>
      <c r="F17" s="37"/>
      <c r="G17" s="24" t="s">
        <v>4</v>
      </c>
      <c r="H17" s="25">
        <f>COUNTIF(I17:P17,"=С")</f>
        <v>1</v>
      </c>
      <c r="I17" s="210" t="s">
        <v>5</v>
      </c>
    </row>
    <row r="18" spans="1:9" x14ac:dyDescent="0.3">
      <c r="A18" s="27" t="s">
        <v>6</v>
      </c>
      <c r="B18" s="28"/>
      <c r="C18" s="38">
        <v>68550</v>
      </c>
      <c r="D18" s="28">
        <v>1</v>
      </c>
      <c r="E18" s="29" t="s">
        <v>13</v>
      </c>
      <c r="F18" s="29" t="s">
        <v>57</v>
      </c>
      <c r="G18" s="30" t="s">
        <v>8</v>
      </c>
      <c r="H18" s="31">
        <f>COUNTIF(I18:P18,"&gt;0")</f>
        <v>1</v>
      </c>
      <c r="I18" s="211">
        <v>11</v>
      </c>
    </row>
    <row r="19" spans="1:9" x14ac:dyDescent="0.3">
      <c r="A19" s="39"/>
      <c r="B19" s="40"/>
      <c r="C19" s="41"/>
      <c r="D19" s="34"/>
      <c r="E19" s="46"/>
      <c r="F19" s="42"/>
      <c r="G19" s="30" t="s">
        <v>9</v>
      </c>
      <c r="H19" s="31">
        <f>COUNTIF(I19:P19,"&gt;0")</f>
        <v>0</v>
      </c>
      <c r="I19" s="35"/>
    </row>
    <row r="20" spans="1:9" x14ac:dyDescent="0.3">
      <c r="A20" s="20"/>
      <c r="B20" s="21"/>
      <c r="C20" s="36"/>
      <c r="D20" s="20"/>
      <c r="E20" s="37"/>
      <c r="F20" s="47"/>
      <c r="G20" s="24" t="s">
        <v>4</v>
      </c>
      <c r="H20" s="25">
        <f>COUNTIF(I20:P20,"=С")</f>
        <v>0</v>
      </c>
      <c r="I20" s="48"/>
    </row>
    <row r="21" spans="1:9" x14ac:dyDescent="0.3">
      <c r="A21" s="27" t="s">
        <v>6</v>
      </c>
      <c r="B21" s="28"/>
      <c r="C21" s="38">
        <v>69544</v>
      </c>
      <c r="D21" s="27">
        <v>1</v>
      </c>
      <c r="E21" s="29" t="s">
        <v>47</v>
      </c>
      <c r="F21" s="49" t="s">
        <v>73</v>
      </c>
      <c r="G21" s="30" t="s">
        <v>8</v>
      </c>
      <c r="H21" s="31">
        <f>COUNTIF(I21:P21,"&gt;0")</f>
        <v>0</v>
      </c>
      <c r="I21" s="44"/>
    </row>
    <row r="22" spans="1:9" x14ac:dyDescent="0.3">
      <c r="A22" s="50"/>
      <c r="B22" s="51"/>
      <c r="C22" s="41"/>
      <c r="D22" s="50"/>
      <c r="E22" s="52"/>
      <c r="F22" s="53"/>
      <c r="G22" s="30" t="s">
        <v>9</v>
      </c>
      <c r="H22" s="31">
        <f>COUNTIF(I22:P22,"&gt;0")</f>
        <v>0</v>
      </c>
      <c r="I22" s="35"/>
    </row>
    <row r="23" spans="1:9" x14ac:dyDescent="0.3">
      <c r="A23" s="7"/>
      <c r="B23" s="8"/>
      <c r="C23" s="54"/>
      <c r="D23" s="7"/>
      <c r="E23" s="55"/>
      <c r="F23" s="56" t="s">
        <v>74</v>
      </c>
      <c r="G23" s="57"/>
      <c r="H23" s="9"/>
      <c r="I23" s="16" t="s">
        <v>104</v>
      </c>
    </row>
    <row r="24" spans="1:9" x14ac:dyDescent="0.3">
      <c r="A24" s="17"/>
      <c r="B24" s="18"/>
      <c r="C24" s="58"/>
      <c r="D24" s="17"/>
      <c r="E24" s="59"/>
      <c r="F24" s="60"/>
      <c r="G24" s="18"/>
      <c r="H24" s="19"/>
      <c r="I24" s="18">
        <v>21</v>
      </c>
    </row>
    <row r="25" spans="1:9" x14ac:dyDescent="0.3">
      <c r="A25" s="20"/>
      <c r="B25" s="21"/>
      <c r="C25" s="36"/>
      <c r="D25" s="21"/>
      <c r="E25" s="37"/>
      <c r="F25" s="37"/>
      <c r="G25" s="24" t="s">
        <v>4</v>
      </c>
      <c r="H25" s="25">
        <f>COUNTIF(I25:P25,"=С")</f>
        <v>1</v>
      </c>
      <c r="I25" s="26" t="s">
        <v>5</v>
      </c>
    </row>
    <row r="26" spans="1:9" x14ac:dyDescent="0.3">
      <c r="A26" s="27"/>
      <c r="B26" s="28"/>
      <c r="C26" s="38">
        <v>68007</v>
      </c>
      <c r="D26" s="28">
        <v>1</v>
      </c>
      <c r="E26" s="29" t="s">
        <v>7</v>
      </c>
      <c r="F26" s="29" t="s">
        <v>12</v>
      </c>
      <c r="G26" s="30" t="s">
        <v>8</v>
      </c>
      <c r="H26" s="31">
        <f>COUNTIF(I26:P26,"&gt;0")</f>
        <v>1</v>
      </c>
      <c r="I26" s="32">
        <v>8</v>
      </c>
    </row>
    <row r="27" spans="1:9" x14ac:dyDescent="0.3">
      <c r="A27" s="39"/>
      <c r="B27" s="40"/>
      <c r="C27" s="41"/>
      <c r="D27" s="34"/>
      <c r="E27" s="34"/>
      <c r="F27" s="34"/>
      <c r="G27" s="30" t="s">
        <v>9</v>
      </c>
      <c r="H27" s="31">
        <f>COUNTIF(I27:P27,"&gt;0")</f>
        <v>0</v>
      </c>
      <c r="I27" s="35"/>
    </row>
    <row r="28" spans="1:9" x14ac:dyDescent="0.3">
      <c r="A28" s="20"/>
      <c r="B28" s="21"/>
      <c r="C28" s="36"/>
      <c r="D28" s="21"/>
      <c r="E28" s="37"/>
      <c r="F28" s="23"/>
      <c r="G28" s="24" t="s">
        <v>4</v>
      </c>
      <c r="H28" s="25">
        <f>COUNTIF(I28:P28,"=С")</f>
        <v>1</v>
      </c>
      <c r="I28" s="26" t="s">
        <v>5</v>
      </c>
    </row>
    <row r="29" spans="1:9" x14ac:dyDescent="0.3">
      <c r="A29" s="27"/>
      <c r="B29" s="28"/>
      <c r="C29" s="38">
        <v>68461</v>
      </c>
      <c r="D29" s="28">
        <v>1</v>
      </c>
      <c r="E29" s="29" t="s">
        <v>7</v>
      </c>
      <c r="F29" s="34" t="s">
        <v>52</v>
      </c>
      <c r="G29" s="30" t="s">
        <v>8</v>
      </c>
      <c r="H29" s="31">
        <f>COUNTIF(I29:P29,"&gt;0")</f>
        <v>1</v>
      </c>
      <c r="I29" s="32">
        <v>8</v>
      </c>
    </row>
    <row r="30" spans="1:9" x14ac:dyDescent="0.3">
      <c r="A30" s="39"/>
      <c r="B30" s="40"/>
      <c r="C30" s="41"/>
      <c r="D30" s="34"/>
      <c r="E30" s="40"/>
      <c r="F30" s="40"/>
      <c r="G30" s="30" t="s">
        <v>9</v>
      </c>
      <c r="H30" s="31">
        <f>COUNTIF(I30:P30,"&gt;0")</f>
        <v>0</v>
      </c>
      <c r="I30" s="35"/>
    </row>
    <row r="31" spans="1:9" x14ac:dyDescent="0.3">
      <c r="A31" s="7"/>
      <c r="B31" s="8"/>
      <c r="C31" s="54"/>
      <c r="D31" s="7"/>
      <c r="E31" s="55"/>
      <c r="F31" s="56" t="s">
        <v>17</v>
      </c>
      <c r="G31" s="57"/>
      <c r="H31" s="9"/>
      <c r="I31" s="16" t="s">
        <v>104</v>
      </c>
    </row>
    <row r="32" spans="1:9" x14ac:dyDescent="0.3">
      <c r="A32" s="17"/>
      <c r="B32" s="18"/>
      <c r="C32" s="58"/>
      <c r="D32" s="17"/>
      <c r="E32" s="59"/>
      <c r="F32" s="60"/>
      <c r="G32" s="18"/>
      <c r="H32" s="19"/>
      <c r="I32" s="18">
        <v>21</v>
      </c>
    </row>
    <row r="33" spans="1:9" x14ac:dyDescent="0.3">
      <c r="A33" s="20"/>
      <c r="B33" s="21"/>
      <c r="C33" s="36"/>
      <c r="D33" s="21"/>
      <c r="E33" s="37"/>
      <c r="F33" s="37"/>
      <c r="G33" s="24" t="s">
        <v>4</v>
      </c>
      <c r="H33" s="25">
        <f>COUNTIF(I33:P33,"=С")</f>
        <v>1</v>
      </c>
      <c r="I33" s="26" t="s">
        <v>5</v>
      </c>
    </row>
    <row r="34" spans="1:9" x14ac:dyDescent="0.3">
      <c r="A34" s="27"/>
      <c r="B34" s="28"/>
      <c r="C34" s="38">
        <v>69521</v>
      </c>
      <c r="D34" s="28">
        <v>1</v>
      </c>
      <c r="E34" s="29" t="s">
        <v>10</v>
      </c>
      <c r="F34" s="29" t="s">
        <v>64</v>
      </c>
      <c r="G34" s="30" t="s">
        <v>8</v>
      </c>
      <c r="H34" s="31">
        <f>COUNTIF(I34:P34,"&gt;0")</f>
        <v>1</v>
      </c>
      <c r="I34" s="32">
        <v>8</v>
      </c>
    </row>
    <row r="35" spans="1:9" x14ac:dyDescent="0.3">
      <c r="A35" s="39"/>
      <c r="B35" s="40"/>
      <c r="C35" s="41"/>
      <c r="D35" s="40"/>
      <c r="E35" s="40"/>
      <c r="F35" s="40"/>
      <c r="G35" s="30" t="s">
        <v>9</v>
      </c>
      <c r="H35" s="31">
        <f>COUNTIF(I35:P35,"&gt;0")</f>
        <v>0</v>
      </c>
      <c r="I35" s="35"/>
    </row>
    <row r="36" spans="1:9" x14ac:dyDescent="0.3">
      <c r="A36" s="20"/>
      <c r="B36" s="21"/>
      <c r="C36" s="36"/>
      <c r="D36" s="21"/>
      <c r="E36" s="45"/>
      <c r="F36" s="45"/>
      <c r="G36" s="24" t="s">
        <v>4</v>
      </c>
      <c r="H36" s="25">
        <f>COUNTIF(I36:P36,"=С")</f>
        <v>0</v>
      </c>
      <c r="I36" s="48"/>
    </row>
    <row r="37" spans="1:9" x14ac:dyDescent="0.3">
      <c r="A37" s="27"/>
      <c r="B37" s="28"/>
      <c r="C37" s="38">
        <v>68448</v>
      </c>
      <c r="D37" s="28">
        <v>1</v>
      </c>
      <c r="E37" s="29" t="s">
        <v>13</v>
      </c>
      <c r="F37" s="29" t="s">
        <v>18</v>
      </c>
      <c r="G37" s="30" t="s">
        <v>8</v>
      </c>
      <c r="H37" s="31">
        <f>COUNTIF(I37:P37,"&gt;0")</f>
        <v>0</v>
      </c>
      <c r="I37" s="44"/>
    </row>
    <row r="38" spans="1:9" x14ac:dyDescent="0.3">
      <c r="A38" s="39"/>
      <c r="B38" s="40"/>
      <c r="C38" s="41"/>
      <c r="D38" s="34"/>
      <c r="E38" s="46"/>
      <c r="F38" s="46"/>
      <c r="G38" s="30" t="s">
        <v>9</v>
      </c>
      <c r="H38" s="31">
        <f>COUNTIF(I38:P38,"&gt;0")</f>
        <v>0</v>
      </c>
      <c r="I38" s="35"/>
    </row>
    <row r="39" spans="1:9" x14ac:dyDescent="0.3">
      <c r="A39" s="20"/>
      <c r="B39" s="21"/>
      <c r="C39" s="36"/>
      <c r="D39" s="21"/>
      <c r="E39" s="45"/>
      <c r="F39" s="45"/>
      <c r="G39" s="24" t="s">
        <v>4</v>
      </c>
      <c r="H39" s="25">
        <f>COUNTIF(I39:P39,"=С")</f>
        <v>1</v>
      </c>
      <c r="I39" s="26" t="s">
        <v>5</v>
      </c>
    </row>
    <row r="40" spans="1:9" x14ac:dyDescent="0.3">
      <c r="A40" s="27"/>
      <c r="B40" s="28"/>
      <c r="C40" s="38">
        <v>68478</v>
      </c>
      <c r="D40" s="28">
        <v>1</v>
      </c>
      <c r="E40" s="29" t="s">
        <v>13</v>
      </c>
      <c r="F40" s="29" t="s">
        <v>53</v>
      </c>
      <c r="G40" s="30" t="s">
        <v>8</v>
      </c>
      <c r="H40" s="31">
        <f>COUNTIF(I40:P40,"&gt;0")</f>
        <v>1</v>
      </c>
      <c r="I40" s="32">
        <v>11</v>
      </c>
    </row>
    <row r="41" spans="1:9" x14ac:dyDescent="0.3">
      <c r="A41" s="39"/>
      <c r="B41" s="40"/>
      <c r="C41" s="41"/>
      <c r="D41" s="34"/>
      <c r="E41" s="46"/>
      <c r="F41" s="46"/>
      <c r="G41" s="30" t="s">
        <v>9</v>
      </c>
      <c r="H41" s="31">
        <f>COUNTIF(I41:P41,"&gt;0")</f>
        <v>0</v>
      </c>
      <c r="I41" s="35"/>
    </row>
    <row r="42" spans="1:9" x14ac:dyDescent="0.3">
      <c r="A42" s="7"/>
      <c r="B42" s="8"/>
      <c r="C42" s="54" t="s">
        <v>16</v>
      </c>
      <c r="D42" s="7">
        <f>SUM(D33:D41)</f>
        <v>3</v>
      </c>
      <c r="E42" s="55"/>
      <c r="F42" s="56" t="s">
        <v>75</v>
      </c>
      <c r="G42" s="57"/>
      <c r="H42" s="9"/>
      <c r="I42" s="16" t="s">
        <v>104</v>
      </c>
    </row>
    <row r="43" spans="1:9" x14ac:dyDescent="0.3">
      <c r="A43" s="17"/>
      <c r="B43" s="18"/>
      <c r="C43" s="58" t="s">
        <v>16</v>
      </c>
      <c r="D43" s="17">
        <f>COUNTA(D44:D55)</f>
        <v>4</v>
      </c>
      <c r="E43" s="59"/>
      <c r="F43" s="60"/>
      <c r="G43" s="18"/>
      <c r="H43" s="19"/>
      <c r="I43" s="18">
        <v>21</v>
      </c>
    </row>
    <row r="44" spans="1:9" x14ac:dyDescent="0.3">
      <c r="A44" s="61"/>
      <c r="B44" s="28"/>
      <c r="C44" s="38"/>
      <c r="D44" s="28"/>
      <c r="E44" s="29"/>
      <c r="F44" s="62"/>
      <c r="G44" s="63" t="s">
        <v>4</v>
      </c>
      <c r="H44" s="25">
        <f>COUNTIF(I44:P44,"=С")</f>
        <v>1</v>
      </c>
      <c r="I44" s="26" t="s">
        <v>5</v>
      </c>
    </row>
    <row r="45" spans="1:9" x14ac:dyDescent="0.3">
      <c r="A45" s="61" t="s">
        <v>76</v>
      </c>
      <c r="B45" s="28"/>
      <c r="C45" s="38">
        <v>68344</v>
      </c>
      <c r="D45" s="28">
        <v>1</v>
      </c>
      <c r="E45" s="29" t="s">
        <v>51</v>
      </c>
      <c r="F45" s="64" t="s">
        <v>68</v>
      </c>
      <c r="G45" s="65" t="s">
        <v>8</v>
      </c>
      <c r="H45" s="31">
        <f>COUNTIF(I45:P45,"&gt;0")</f>
        <v>1</v>
      </c>
      <c r="I45" s="32">
        <v>11</v>
      </c>
    </row>
    <row r="46" spans="1:9" x14ac:dyDescent="0.3">
      <c r="A46" s="66"/>
      <c r="B46" s="40"/>
      <c r="C46" s="41"/>
      <c r="D46" s="34"/>
      <c r="E46" s="34"/>
      <c r="F46" s="42"/>
      <c r="G46" s="65" t="s">
        <v>9</v>
      </c>
      <c r="H46" s="31">
        <f>COUNTIF(I46:P46,"&gt;0")</f>
        <v>0</v>
      </c>
      <c r="I46" s="35"/>
    </row>
    <row r="47" spans="1:9" x14ac:dyDescent="0.3">
      <c r="A47" s="20"/>
      <c r="B47" s="21"/>
      <c r="C47" s="36"/>
      <c r="D47" s="21"/>
      <c r="E47" s="37"/>
      <c r="F47" s="62"/>
      <c r="G47" s="24" t="s">
        <v>4</v>
      </c>
      <c r="H47" s="25">
        <f>COUNTIF(I47:P47,"=С")</f>
        <v>0</v>
      </c>
      <c r="I47" s="48"/>
    </row>
    <row r="48" spans="1:9" x14ac:dyDescent="0.3">
      <c r="A48" s="27" t="s">
        <v>76</v>
      </c>
      <c r="B48" s="28"/>
      <c r="C48" s="38">
        <v>68580</v>
      </c>
      <c r="D48" s="28">
        <v>1</v>
      </c>
      <c r="E48" s="29" t="s">
        <v>7</v>
      </c>
      <c r="F48" s="64" t="s">
        <v>39</v>
      </c>
      <c r="G48" s="30" t="s">
        <v>8</v>
      </c>
      <c r="H48" s="31">
        <f>COUNTIF(I48:P48,"&gt;0")</f>
        <v>0</v>
      </c>
      <c r="I48" s="44"/>
    </row>
    <row r="49" spans="1:9" x14ac:dyDescent="0.3">
      <c r="A49" s="39"/>
      <c r="B49" s="40"/>
      <c r="C49" s="41"/>
      <c r="D49" s="39"/>
      <c r="E49" s="40"/>
      <c r="F49" s="42"/>
      <c r="G49" s="30" t="s">
        <v>9</v>
      </c>
      <c r="H49" s="31">
        <f>COUNTIF(I49:P49,"&gt;0")</f>
        <v>0</v>
      </c>
      <c r="I49" s="35"/>
    </row>
    <row r="50" spans="1:9" x14ac:dyDescent="0.3">
      <c r="A50" s="67"/>
      <c r="B50" s="68"/>
      <c r="C50" s="69"/>
      <c r="D50" s="70"/>
      <c r="E50" s="71"/>
      <c r="F50" s="71"/>
      <c r="G50" s="24" t="s">
        <v>4</v>
      </c>
      <c r="H50" s="25">
        <f>COUNTIF(I50:P50,"=С")</f>
        <v>1</v>
      </c>
      <c r="I50" s="26" t="s">
        <v>5</v>
      </c>
    </row>
    <row r="51" spans="1:9" x14ac:dyDescent="0.3">
      <c r="A51" s="72" t="s">
        <v>76</v>
      </c>
      <c r="B51" s="70"/>
      <c r="C51" s="73">
        <v>68471</v>
      </c>
      <c r="D51" s="70">
        <v>1</v>
      </c>
      <c r="E51" s="71" t="s">
        <v>63</v>
      </c>
      <c r="F51" s="71" t="s">
        <v>38</v>
      </c>
      <c r="G51" s="30" t="s">
        <v>8</v>
      </c>
      <c r="H51" s="31">
        <f>COUNTIF(I51:P51,"&gt;0")</f>
        <v>1</v>
      </c>
      <c r="I51" s="32">
        <v>8</v>
      </c>
    </row>
    <row r="52" spans="1:9" x14ac:dyDescent="0.3">
      <c r="A52" s="74"/>
      <c r="B52" s="75"/>
      <c r="C52" s="76"/>
      <c r="D52" s="77"/>
      <c r="E52" s="78"/>
      <c r="F52" s="78"/>
      <c r="G52" s="30" t="s">
        <v>9</v>
      </c>
      <c r="H52" s="31">
        <f>COUNTIF(I52:P52,"&gt;0")</f>
        <v>0</v>
      </c>
      <c r="I52" s="35"/>
    </row>
    <row r="53" spans="1:9" x14ac:dyDescent="0.3">
      <c r="A53" s="67"/>
      <c r="B53" s="68"/>
      <c r="C53" s="69"/>
      <c r="D53" s="68"/>
      <c r="E53" s="79"/>
      <c r="F53" s="79"/>
      <c r="G53" s="24" t="s">
        <v>4</v>
      </c>
      <c r="H53" s="25">
        <f>COUNTIF(I53:P53,"=С")</f>
        <v>1</v>
      </c>
      <c r="I53" s="26" t="s">
        <v>5</v>
      </c>
    </row>
    <row r="54" spans="1:9" x14ac:dyDescent="0.3">
      <c r="A54" s="72" t="s">
        <v>76</v>
      </c>
      <c r="B54" s="70"/>
      <c r="C54" s="73">
        <v>68466</v>
      </c>
      <c r="D54" s="70">
        <v>1</v>
      </c>
      <c r="E54" s="71" t="s">
        <v>77</v>
      </c>
      <c r="F54" s="71" t="s">
        <v>78</v>
      </c>
      <c r="G54" s="30" t="s">
        <v>8</v>
      </c>
      <c r="H54" s="31">
        <f>COUNTIF(I54:P54,"&gt;0")</f>
        <v>1</v>
      </c>
      <c r="I54" s="32">
        <v>8</v>
      </c>
    </row>
    <row r="55" spans="1:9" x14ac:dyDescent="0.3">
      <c r="A55" s="74"/>
      <c r="B55" s="75"/>
      <c r="C55" s="76"/>
      <c r="D55" s="75"/>
      <c r="E55" s="80"/>
      <c r="F55" s="81"/>
      <c r="G55" s="30" t="s">
        <v>9</v>
      </c>
      <c r="H55" s="31">
        <f>COUNTIF(I55:P55,"&gt;0")</f>
        <v>0</v>
      </c>
      <c r="I55" s="35"/>
    </row>
    <row r="56" spans="1:9" x14ac:dyDescent="0.3">
      <c r="A56" s="82"/>
      <c r="B56" s="82"/>
      <c r="C56" s="82" t="s">
        <v>16</v>
      </c>
      <c r="D56" s="82">
        <f>COUNTA(D5:D22)</f>
        <v>6</v>
      </c>
      <c r="E56" s="83"/>
      <c r="F56" s="84" t="s">
        <v>19</v>
      </c>
      <c r="G56" s="84"/>
      <c r="H56" s="85"/>
      <c r="I56" s="85">
        <f t="shared" ref="I56" ca="1" si="0">COUNTIFS(I75:I239,"Б",OFFSET(I75:I239,-1,0),"С")</f>
        <v>0</v>
      </c>
    </row>
    <row r="57" spans="1:9" x14ac:dyDescent="0.3">
      <c r="A57" s="82"/>
      <c r="B57" s="82"/>
      <c r="C57" s="82" t="s">
        <v>16</v>
      </c>
      <c r="D57" s="82">
        <f>COUNTA(D44:D55)</f>
        <v>4</v>
      </c>
      <c r="E57" s="83"/>
      <c r="F57" s="84" t="s">
        <v>79</v>
      </c>
      <c r="G57" s="84"/>
      <c r="H57" s="85"/>
      <c r="I57" s="85">
        <f ca="1">SUMIFS($S75:$S247,I75:I247,"Б",OFFSET(I75:I247,-1,0),"с")</f>
        <v>0</v>
      </c>
    </row>
    <row r="58" spans="1:9" x14ac:dyDescent="0.3">
      <c r="A58" s="82"/>
      <c r="B58" s="82"/>
      <c r="C58" s="82" t="s">
        <v>16</v>
      </c>
      <c r="D58" s="82">
        <f>COUNTA(D25:D30)</f>
        <v>2</v>
      </c>
      <c r="E58" s="83"/>
      <c r="F58" s="84" t="s">
        <v>21</v>
      </c>
      <c r="G58" s="84"/>
      <c r="H58" s="85"/>
      <c r="I58" s="85">
        <f t="shared" ref="I58" ca="1" si="1">COUNTIFS(I73:I267,"О",OFFSET(I73:I267,-1,0),"С")+COUNTIFS(I73:I267,"А",OFFSET(I73:I267,-1,0),"С")+COUNTIFS(I73:I267,"НН",OFFSET(I73:I267,-1,0),"С")</f>
        <v>1</v>
      </c>
    </row>
    <row r="59" spans="1:9" x14ac:dyDescent="0.3">
      <c r="A59" s="82"/>
      <c r="B59" s="82"/>
      <c r="C59" s="82" t="s">
        <v>20</v>
      </c>
      <c r="D59" s="82">
        <f>SUM(D5:D22)</f>
        <v>6</v>
      </c>
      <c r="E59" s="83"/>
      <c r="F59" s="84" t="s">
        <v>22</v>
      </c>
      <c r="G59" s="84"/>
      <c r="H59" s="85"/>
      <c r="I59" s="85">
        <f t="shared" ref="I59" ca="1" si="2">I56+I58</f>
        <v>1</v>
      </c>
    </row>
    <row r="60" spans="1:9" x14ac:dyDescent="0.3">
      <c r="A60" s="86"/>
      <c r="B60" s="86"/>
      <c r="C60" s="86"/>
      <c r="D60" s="86"/>
      <c r="E60" s="87"/>
      <c r="F60" s="88" t="s">
        <v>23</v>
      </c>
      <c r="G60" s="89"/>
      <c r="H60" s="89"/>
      <c r="I60" s="90">
        <f t="shared" ref="I60" si="3">SUM(I71+I107+I167)</f>
        <v>17</v>
      </c>
    </row>
    <row r="61" spans="1:9" x14ac:dyDescent="0.3">
      <c r="A61" s="88"/>
      <c r="B61" s="88"/>
      <c r="C61" s="88"/>
      <c r="D61" s="88"/>
      <c r="E61" s="88"/>
      <c r="F61" s="88" t="s">
        <v>26</v>
      </c>
      <c r="G61" s="89"/>
      <c r="H61" s="89"/>
      <c r="I61" s="90">
        <f t="shared" ref="I61" si="4">SUM(I72,I108,I166)</f>
        <v>16.40909090909091</v>
      </c>
    </row>
    <row r="62" spans="1:9" x14ac:dyDescent="0.3">
      <c r="A62" s="86"/>
      <c r="B62" s="86"/>
      <c r="C62" s="86"/>
      <c r="D62" s="86"/>
      <c r="E62" s="87"/>
      <c r="F62" s="91" t="s">
        <v>80</v>
      </c>
      <c r="G62" s="92"/>
      <c r="H62" s="92"/>
      <c r="I62" s="93">
        <f t="shared" ref="I62" ca="1" si="5">COUNTIFS(I75:I242,"&gt;0",OFFSET(I75:I242,-1,0),"С")</f>
        <v>17</v>
      </c>
    </row>
    <row r="63" spans="1:9" x14ac:dyDescent="0.3">
      <c r="A63" s="86"/>
      <c r="B63" s="86"/>
      <c r="C63" s="86"/>
      <c r="D63" s="86"/>
      <c r="E63" s="87"/>
      <c r="F63" s="91" t="s">
        <v>81</v>
      </c>
      <c r="G63" s="92"/>
      <c r="H63" s="92"/>
      <c r="I63" s="93">
        <f t="shared" ref="I63" ca="1" si="6">IF(I166&gt;0,COUNTIFS(I75:I242,"&gt;0",OFFSET(I75:I242,-1,0),"&lt;&gt;С",OFFSET(I75:I242,0,(COLUMN(I63)-4)*(-1)),"&gt;0")-1,0)</f>
        <v>0</v>
      </c>
    </row>
    <row r="64" spans="1:9" x14ac:dyDescent="0.3">
      <c r="A64" s="86"/>
      <c r="B64" s="86"/>
      <c r="C64" s="86"/>
      <c r="D64" s="86"/>
      <c r="E64" s="87"/>
      <c r="F64" s="88" t="s">
        <v>24</v>
      </c>
      <c r="G64" s="89"/>
      <c r="H64" s="89"/>
      <c r="I64" s="90">
        <f t="shared" ref="I64" si="7">I60-I67</f>
        <v>17</v>
      </c>
    </row>
    <row r="65" spans="1:9" x14ac:dyDescent="0.3">
      <c r="A65" s="86"/>
      <c r="B65" s="86"/>
      <c r="C65" s="86"/>
      <c r="D65" s="86"/>
      <c r="E65" s="87"/>
      <c r="F65" s="88" t="s">
        <v>25</v>
      </c>
      <c r="G65" s="89"/>
      <c r="H65" s="90"/>
      <c r="I65" s="90">
        <f t="shared" ref="I65" si="8">SUM(I75:I104,I111:I164,I171:I185)</f>
        <v>153.5</v>
      </c>
    </row>
    <row r="66" spans="1:9" x14ac:dyDescent="0.3">
      <c r="A66" s="88"/>
      <c r="B66" s="88"/>
      <c r="C66" s="88"/>
      <c r="D66" s="88"/>
      <c r="E66" s="88"/>
      <c r="F66" s="88" t="s">
        <v>27</v>
      </c>
      <c r="G66" s="89"/>
      <c r="H66" s="89"/>
      <c r="I66" s="90">
        <f t="shared" ref="I66" si="9">I61-I72</f>
        <v>7.4090909090909101</v>
      </c>
    </row>
    <row r="67" spans="1:9" x14ac:dyDescent="0.3">
      <c r="A67" s="94"/>
      <c r="B67" s="94"/>
      <c r="C67" s="94"/>
      <c r="D67" s="94"/>
      <c r="E67" s="94"/>
      <c r="F67" s="95" t="s">
        <v>28</v>
      </c>
      <c r="G67" s="96"/>
      <c r="H67" s="96"/>
      <c r="I67" s="97">
        <f t="shared" ref="I67" si="10">SUM(I70,I106,I168)</f>
        <v>0</v>
      </c>
    </row>
    <row r="68" spans="1:9" x14ac:dyDescent="0.3">
      <c r="A68" s="94"/>
      <c r="B68" s="94"/>
      <c r="C68" s="94"/>
      <c r="D68" s="94"/>
      <c r="E68" s="94"/>
      <c r="F68" s="95" t="s">
        <v>29</v>
      </c>
      <c r="G68" s="96"/>
      <c r="H68" s="96"/>
      <c r="I68" s="97">
        <f t="shared" ref="I68" ca="1" si="11">I69/11</f>
        <v>0</v>
      </c>
    </row>
    <row r="69" spans="1:9" x14ac:dyDescent="0.3">
      <c r="A69" s="94"/>
      <c r="B69" s="94"/>
      <c r="C69" s="94"/>
      <c r="D69" s="94"/>
      <c r="E69" s="94"/>
      <c r="F69" s="95" t="s">
        <v>30</v>
      </c>
      <c r="G69" s="96"/>
      <c r="H69" s="96"/>
      <c r="I69" s="98">
        <f t="shared" ref="I69" ca="1" si="12">SUMIF(OFFSET(I75:I242,0,(COLUMN(I63)-7)*(-1)),"доп смена",I75:I242)</f>
        <v>0</v>
      </c>
    </row>
    <row r="70" spans="1:9" x14ac:dyDescent="0.3">
      <c r="A70" s="99"/>
      <c r="B70" s="99"/>
      <c r="C70" s="99"/>
      <c r="D70" s="99"/>
      <c r="E70" s="99"/>
      <c r="F70" s="100" t="s">
        <v>31</v>
      </c>
      <c r="G70" s="101"/>
      <c r="H70" s="101"/>
      <c r="I70" s="102">
        <f t="shared" ref="I70" si="13">COUNT(I101,I92,I95,I89,I80,I83,I77,I86,I98,I104)</f>
        <v>0</v>
      </c>
    </row>
    <row r="71" spans="1:9" x14ac:dyDescent="0.3">
      <c r="A71" s="99"/>
      <c r="B71" s="99"/>
      <c r="C71" s="99"/>
      <c r="D71" s="99"/>
      <c r="E71" s="99"/>
      <c r="F71" s="100" t="s">
        <v>32</v>
      </c>
      <c r="G71" s="103"/>
      <c r="H71" s="103"/>
      <c r="I71" s="104">
        <f t="shared" ref="I71" si="14">COUNTIF(I75:I104,"&gt;0")</f>
        <v>9</v>
      </c>
    </row>
    <row r="72" spans="1:9" x14ac:dyDescent="0.3">
      <c r="A72" s="99"/>
      <c r="B72" s="99"/>
      <c r="C72" s="99"/>
      <c r="D72" s="99"/>
      <c r="E72" s="99"/>
      <c r="F72" s="100" t="s">
        <v>33</v>
      </c>
      <c r="G72" s="101"/>
      <c r="H72" s="101"/>
      <c r="I72" s="102">
        <f t="shared" ref="I72" si="15">SUM(I79,I76,I100,I94,I91,I103,I88,I97,I82,I85)/8</f>
        <v>9</v>
      </c>
    </row>
    <row r="73" spans="1:9" x14ac:dyDescent="0.3">
      <c r="A73" s="16"/>
      <c r="B73" s="16"/>
      <c r="C73" s="16"/>
      <c r="D73" s="16"/>
      <c r="E73" s="16"/>
      <c r="F73" s="15" t="s">
        <v>34</v>
      </c>
      <c r="G73" s="13"/>
      <c r="H73" s="15"/>
      <c r="I73" s="16" t="s">
        <v>104</v>
      </c>
    </row>
    <row r="74" spans="1:9" x14ac:dyDescent="0.3">
      <c r="A74" s="16"/>
      <c r="B74" s="16"/>
      <c r="C74" s="16"/>
      <c r="D74" s="16"/>
      <c r="E74" s="16"/>
      <c r="F74" s="15"/>
      <c r="G74" s="16"/>
      <c r="H74" s="19"/>
      <c r="I74" s="18">
        <v>21</v>
      </c>
    </row>
    <row r="75" spans="1:9" x14ac:dyDescent="0.3">
      <c r="A75" s="20"/>
      <c r="B75" s="21"/>
      <c r="C75" s="36"/>
      <c r="D75" s="21"/>
      <c r="E75" s="37"/>
      <c r="F75" s="37"/>
      <c r="G75" s="24" t="s">
        <v>4</v>
      </c>
      <c r="H75" s="25">
        <f>COUNTIF(I75:P75,"=С")</f>
        <v>1</v>
      </c>
      <c r="I75" s="105" t="s">
        <v>5</v>
      </c>
    </row>
    <row r="76" spans="1:9" x14ac:dyDescent="0.3">
      <c r="A76" s="27" t="s">
        <v>35</v>
      </c>
      <c r="B76" s="28" t="s">
        <v>82</v>
      </c>
      <c r="C76" s="38">
        <v>68456</v>
      </c>
      <c r="D76" s="28">
        <v>1</v>
      </c>
      <c r="E76" s="29" t="s">
        <v>83</v>
      </c>
      <c r="F76" s="106" t="s">
        <v>37</v>
      </c>
      <c r="G76" s="30" t="s">
        <v>8</v>
      </c>
      <c r="H76" s="31">
        <f>COUNTIF(I76:P76,"&gt;0")</f>
        <v>1</v>
      </c>
      <c r="I76" s="107">
        <v>8</v>
      </c>
    </row>
    <row r="77" spans="1:9" x14ac:dyDescent="0.3">
      <c r="A77" s="39"/>
      <c r="B77" s="40"/>
      <c r="C77" s="41"/>
      <c r="D77" s="39"/>
      <c r="E77" s="40"/>
      <c r="F77" s="42"/>
      <c r="G77" s="30" t="s">
        <v>9</v>
      </c>
      <c r="H77" s="31">
        <f>COUNTIF(I77:P77,"&gt;0")</f>
        <v>0</v>
      </c>
      <c r="I77" s="35"/>
    </row>
    <row r="78" spans="1:9" x14ac:dyDescent="0.3">
      <c r="A78" s="20"/>
      <c r="B78" s="21"/>
      <c r="C78" s="36"/>
      <c r="D78" s="21"/>
      <c r="E78" s="37"/>
      <c r="F78" s="23"/>
      <c r="G78" s="24" t="s">
        <v>4</v>
      </c>
      <c r="H78" s="25">
        <f>COUNTIF(I78:P78,"=С")</f>
        <v>1</v>
      </c>
      <c r="I78" s="26" t="s">
        <v>5</v>
      </c>
    </row>
    <row r="79" spans="1:9" x14ac:dyDescent="0.3">
      <c r="A79" s="27" t="s">
        <v>35</v>
      </c>
      <c r="B79" s="28" t="s">
        <v>84</v>
      </c>
      <c r="C79" s="38">
        <v>68467</v>
      </c>
      <c r="D79" s="28">
        <v>1</v>
      </c>
      <c r="E79" s="29" t="s">
        <v>36</v>
      </c>
      <c r="F79" s="212" t="s">
        <v>41</v>
      </c>
      <c r="G79" s="30" t="s">
        <v>8</v>
      </c>
      <c r="H79" s="31">
        <f>COUNTIF(I79:P79,"&gt;0")</f>
        <v>1</v>
      </c>
      <c r="I79" s="117">
        <v>8</v>
      </c>
    </row>
    <row r="80" spans="1:9" x14ac:dyDescent="0.3">
      <c r="A80" s="33"/>
      <c r="B80" s="34"/>
      <c r="C80" s="38"/>
      <c r="D80" s="34"/>
      <c r="E80" s="34"/>
      <c r="F80" s="34"/>
      <c r="G80" s="30" t="s">
        <v>9</v>
      </c>
      <c r="H80" s="31">
        <f>COUNTIF(I80:P80,"&gt;0")</f>
        <v>0</v>
      </c>
      <c r="I80" s="35"/>
    </row>
    <row r="81" spans="1:9" x14ac:dyDescent="0.3">
      <c r="A81" s="112"/>
      <c r="B81" s="21"/>
      <c r="C81" s="36"/>
      <c r="D81" s="21"/>
      <c r="E81" s="37"/>
      <c r="F81" s="23"/>
      <c r="G81" s="24" t="s">
        <v>4</v>
      </c>
      <c r="H81" s="25">
        <f>COUNTIF(I81:P81,"=С")</f>
        <v>1</v>
      </c>
      <c r="I81" s="105" t="s">
        <v>5</v>
      </c>
    </row>
    <row r="82" spans="1:9" x14ac:dyDescent="0.3">
      <c r="A82" s="61" t="s">
        <v>35</v>
      </c>
      <c r="B82" s="28" t="s">
        <v>84</v>
      </c>
      <c r="C82" s="38">
        <v>69576</v>
      </c>
      <c r="D82" s="28">
        <v>1</v>
      </c>
      <c r="E82" s="29" t="s">
        <v>7</v>
      </c>
      <c r="F82" s="106" t="s">
        <v>85</v>
      </c>
      <c r="G82" s="30" t="s">
        <v>8</v>
      </c>
      <c r="H82" s="31">
        <f>COUNTIF(I82:P82,"&gt;0")</f>
        <v>0</v>
      </c>
      <c r="I82" s="120" t="s">
        <v>35</v>
      </c>
    </row>
    <row r="83" spans="1:9" x14ac:dyDescent="0.3">
      <c r="A83" s="66"/>
      <c r="B83" s="40"/>
      <c r="C83" s="41"/>
      <c r="D83" s="40"/>
      <c r="E83" s="40"/>
      <c r="F83" s="42"/>
      <c r="G83" s="113" t="s">
        <v>9</v>
      </c>
      <c r="H83" s="114">
        <f>COUNTIF(I83:P83,"&gt;0")</f>
        <v>0</v>
      </c>
      <c r="I83" s="35"/>
    </row>
    <row r="84" spans="1:9" x14ac:dyDescent="0.3">
      <c r="A84" s="20"/>
      <c r="B84" s="21"/>
      <c r="C84" s="36"/>
      <c r="D84" s="21"/>
      <c r="E84" s="37"/>
      <c r="F84" s="23"/>
      <c r="G84" s="24" t="s">
        <v>4</v>
      </c>
      <c r="H84" s="25">
        <f>COUNTIF(I84:P84,"=С")</f>
        <v>1</v>
      </c>
      <c r="I84" s="26" t="s">
        <v>5</v>
      </c>
    </row>
    <row r="85" spans="1:9" x14ac:dyDescent="0.3">
      <c r="A85" s="27" t="s">
        <v>35</v>
      </c>
      <c r="B85" s="28" t="s">
        <v>82</v>
      </c>
      <c r="C85" s="38">
        <v>68632</v>
      </c>
      <c r="D85" s="28">
        <v>1</v>
      </c>
      <c r="E85" s="29" t="s">
        <v>7</v>
      </c>
      <c r="F85" s="34" t="s">
        <v>86</v>
      </c>
      <c r="G85" s="30" t="s">
        <v>8</v>
      </c>
      <c r="H85" s="31">
        <f>COUNTIF(I85:P85,"&gt;0")</f>
        <v>1</v>
      </c>
      <c r="I85" s="32">
        <v>8</v>
      </c>
    </row>
    <row r="86" spans="1:9" x14ac:dyDescent="0.3">
      <c r="A86" s="33"/>
      <c r="B86" s="34"/>
      <c r="C86" s="38"/>
      <c r="D86" s="34"/>
      <c r="E86" s="34"/>
      <c r="F86" s="34"/>
      <c r="G86" s="30" t="s">
        <v>9</v>
      </c>
      <c r="H86" s="31">
        <f>COUNTIF(I86:P86,"&gt;0")</f>
        <v>0</v>
      </c>
      <c r="I86" s="35"/>
    </row>
    <row r="87" spans="1:9" x14ac:dyDescent="0.3">
      <c r="A87" s="20"/>
      <c r="B87" s="21"/>
      <c r="C87" s="36"/>
      <c r="D87" s="20"/>
      <c r="E87" s="37"/>
      <c r="F87" s="115"/>
      <c r="G87" s="24" t="s">
        <v>4</v>
      </c>
      <c r="H87" s="25">
        <f>COUNTIF(I87:P87,"=С")</f>
        <v>1</v>
      </c>
      <c r="I87" s="26" t="s">
        <v>5</v>
      </c>
    </row>
    <row r="88" spans="1:9" x14ac:dyDescent="0.3">
      <c r="A88" s="27" t="s">
        <v>35</v>
      </c>
      <c r="B88" s="28" t="s">
        <v>82</v>
      </c>
      <c r="C88" s="38">
        <v>68680</v>
      </c>
      <c r="D88" s="27">
        <v>1</v>
      </c>
      <c r="E88" s="29" t="s">
        <v>10</v>
      </c>
      <c r="F88" s="116" t="s">
        <v>87</v>
      </c>
      <c r="G88" s="30" t="s">
        <v>8</v>
      </c>
      <c r="H88" s="31">
        <f>COUNTIF(I88:P88,"&gt;0")</f>
        <v>1</v>
      </c>
      <c r="I88" s="32">
        <v>8</v>
      </c>
    </row>
    <row r="89" spans="1:9" x14ac:dyDescent="0.3">
      <c r="A89" s="33"/>
      <c r="B89" s="34"/>
      <c r="C89" s="38"/>
      <c r="D89" s="39"/>
      <c r="E89" s="40"/>
      <c r="F89" s="42"/>
      <c r="G89" s="30" t="s">
        <v>9</v>
      </c>
      <c r="H89" s="31">
        <f>COUNTIF(I89:P89,"&gt;0")</f>
        <v>0</v>
      </c>
      <c r="I89" s="35"/>
    </row>
    <row r="90" spans="1:9" x14ac:dyDescent="0.3">
      <c r="A90" s="20"/>
      <c r="B90" s="21"/>
      <c r="C90" s="36"/>
      <c r="D90" s="20"/>
      <c r="E90" s="37"/>
      <c r="F90" s="47"/>
      <c r="G90" s="24" t="s">
        <v>4</v>
      </c>
      <c r="H90" s="25">
        <f>COUNTIF(I90:P90,"=С")</f>
        <v>1</v>
      </c>
      <c r="I90" s="26" t="s">
        <v>5</v>
      </c>
    </row>
    <row r="91" spans="1:9" x14ac:dyDescent="0.3">
      <c r="A91" s="27" t="s">
        <v>35</v>
      </c>
      <c r="B91" s="28" t="s">
        <v>84</v>
      </c>
      <c r="C91" s="38">
        <v>68377</v>
      </c>
      <c r="D91" s="27">
        <v>1</v>
      </c>
      <c r="E91" s="118" t="s">
        <v>10</v>
      </c>
      <c r="F91" s="119" t="s">
        <v>88</v>
      </c>
      <c r="G91" s="30" t="s">
        <v>8</v>
      </c>
      <c r="H91" s="31">
        <f>COUNTIF(I91:P91,"&gt;0")</f>
        <v>1</v>
      </c>
      <c r="I91" s="32">
        <v>8</v>
      </c>
    </row>
    <row r="92" spans="1:9" x14ac:dyDescent="0.3">
      <c r="A92" s="50"/>
      <c r="B92" s="51"/>
      <c r="C92" s="41"/>
      <c r="D92" s="50"/>
      <c r="E92" s="52"/>
      <c r="F92" s="53"/>
      <c r="G92" s="30" t="s">
        <v>9</v>
      </c>
      <c r="H92" s="31">
        <f>COUNTIF(I92:P92,"&gt;0")</f>
        <v>0</v>
      </c>
      <c r="I92" s="35"/>
    </row>
    <row r="93" spans="1:9" x14ac:dyDescent="0.3">
      <c r="A93" s="27"/>
      <c r="B93" s="28"/>
      <c r="C93" s="38"/>
      <c r="D93" s="34"/>
      <c r="E93" s="29"/>
      <c r="F93" s="34"/>
      <c r="G93" s="24" t="s">
        <v>4</v>
      </c>
      <c r="H93" s="25">
        <f>COUNTIF(I93:P93,"=С")</f>
        <v>1</v>
      </c>
      <c r="I93" s="26" t="s">
        <v>5</v>
      </c>
    </row>
    <row r="94" spans="1:9" x14ac:dyDescent="0.3">
      <c r="A94" s="27" t="s">
        <v>35</v>
      </c>
      <c r="B94" s="28" t="s">
        <v>84</v>
      </c>
      <c r="C94" s="38">
        <v>69577</v>
      </c>
      <c r="D94" s="28">
        <v>1</v>
      </c>
      <c r="E94" s="29" t="s">
        <v>10</v>
      </c>
      <c r="F94" s="34" t="s">
        <v>89</v>
      </c>
      <c r="G94" s="30" t="s">
        <v>8</v>
      </c>
      <c r="H94" s="31">
        <f>COUNTIF(I94:P94,"&gt;0")</f>
        <v>1</v>
      </c>
      <c r="I94" s="32">
        <v>8</v>
      </c>
    </row>
    <row r="95" spans="1:9" x14ac:dyDescent="0.3">
      <c r="A95" s="39"/>
      <c r="B95" s="40"/>
      <c r="C95" s="41"/>
      <c r="D95" s="34"/>
      <c r="E95" s="40"/>
      <c r="F95" s="40"/>
      <c r="G95" s="30" t="s">
        <v>9</v>
      </c>
      <c r="H95" s="31">
        <f>COUNTIF(I95:P95,"&gt;0")</f>
        <v>0</v>
      </c>
      <c r="I95" s="35"/>
    </row>
    <row r="96" spans="1:9" x14ac:dyDescent="0.3">
      <c r="A96" s="112"/>
      <c r="B96" s="21"/>
      <c r="C96" s="36"/>
      <c r="D96" s="20"/>
      <c r="E96" s="37"/>
      <c r="F96" s="47"/>
      <c r="G96" s="24" t="s">
        <v>4</v>
      </c>
      <c r="H96" s="25">
        <f>COUNTIF(I96:P96,"=С")</f>
        <v>1</v>
      </c>
      <c r="I96" s="26" t="s">
        <v>5</v>
      </c>
    </row>
    <row r="97" spans="1:9" x14ac:dyDescent="0.3">
      <c r="A97" s="61" t="s">
        <v>35</v>
      </c>
      <c r="B97" s="28" t="s">
        <v>84</v>
      </c>
      <c r="C97" s="38">
        <v>69672</v>
      </c>
      <c r="D97" s="27">
        <v>1</v>
      </c>
      <c r="E97" s="29" t="s">
        <v>10</v>
      </c>
      <c r="F97" s="49" t="s">
        <v>90</v>
      </c>
      <c r="G97" s="30" t="s">
        <v>8</v>
      </c>
      <c r="H97" s="31">
        <f>COUNTIF(I97:P97,"&gt;0")</f>
        <v>1</v>
      </c>
      <c r="I97" s="32">
        <v>8</v>
      </c>
    </row>
    <row r="98" spans="1:9" x14ac:dyDescent="0.3">
      <c r="A98" s="121"/>
      <c r="B98" s="51"/>
      <c r="C98" s="41"/>
      <c r="D98" s="50"/>
      <c r="E98" s="52"/>
      <c r="F98" s="53"/>
      <c r="G98" s="30" t="s">
        <v>9</v>
      </c>
      <c r="H98" s="31">
        <f>COUNTIF(I98:P98,"&gt;0")</f>
        <v>0</v>
      </c>
      <c r="I98" s="35"/>
    </row>
    <row r="99" spans="1:9" x14ac:dyDescent="0.3">
      <c r="A99" s="20"/>
      <c r="B99" s="21"/>
      <c r="C99" s="36"/>
      <c r="D99" s="21"/>
      <c r="E99" s="37"/>
      <c r="F99" s="23"/>
      <c r="G99" s="24" t="s">
        <v>4</v>
      </c>
      <c r="H99" s="25">
        <f>COUNTIF(I99:P99,"=С")</f>
        <v>1</v>
      </c>
      <c r="I99" s="26" t="s">
        <v>5</v>
      </c>
    </row>
    <row r="100" spans="1:9" x14ac:dyDescent="0.3">
      <c r="A100" s="27" t="s">
        <v>35</v>
      </c>
      <c r="B100" s="28" t="s">
        <v>84</v>
      </c>
      <c r="C100" s="38">
        <v>68435</v>
      </c>
      <c r="D100" s="28">
        <v>1</v>
      </c>
      <c r="E100" s="29" t="s">
        <v>10</v>
      </c>
      <c r="F100" s="34" t="s">
        <v>91</v>
      </c>
      <c r="G100" s="30" t="s">
        <v>8</v>
      </c>
      <c r="H100" s="31">
        <f>COUNTIF(I100:P100,"&gt;0")</f>
        <v>1</v>
      </c>
      <c r="I100" s="32">
        <v>8</v>
      </c>
    </row>
    <row r="101" spans="1:9" x14ac:dyDescent="0.3">
      <c r="A101" s="33"/>
      <c r="B101" s="34"/>
      <c r="C101" s="38"/>
      <c r="D101" s="34"/>
      <c r="E101" s="34"/>
      <c r="F101" s="34"/>
      <c r="G101" s="30" t="s">
        <v>9</v>
      </c>
      <c r="H101" s="31">
        <f>COUNTIF(I101:P101,"&gt;0")</f>
        <v>0</v>
      </c>
      <c r="I101" s="35"/>
    </row>
    <row r="102" spans="1:9" x14ac:dyDescent="0.3">
      <c r="A102" s="20"/>
      <c r="B102" s="21"/>
      <c r="C102" s="36"/>
      <c r="D102" s="21"/>
      <c r="E102" s="37"/>
      <c r="F102" s="23"/>
      <c r="G102" s="24" t="s">
        <v>4</v>
      </c>
      <c r="H102" s="25">
        <f>COUNTIF(I102:P102,"=С")</f>
        <v>1</v>
      </c>
      <c r="I102" s="26" t="s">
        <v>5</v>
      </c>
    </row>
    <row r="103" spans="1:9" x14ac:dyDescent="0.3">
      <c r="A103" s="27" t="s">
        <v>35</v>
      </c>
      <c r="B103" s="28" t="s">
        <v>82</v>
      </c>
      <c r="C103" s="38">
        <v>68427</v>
      </c>
      <c r="D103" s="28">
        <v>1</v>
      </c>
      <c r="E103" s="29" t="s">
        <v>43</v>
      </c>
      <c r="F103" s="34" t="s">
        <v>92</v>
      </c>
      <c r="G103" s="30" t="s">
        <v>8</v>
      </c>
      <c r="H103" s="31">
        <f>COUNTIF(I103:P103,"&gt;0")</f>
        <v>1</v>
      </c>
      <c r="I103" s="32">
        <v>8</v>
      </c>
    </row>
    <row r="104" spans="1:9" x14ac:dyDescent="0.3">
      <c r="A104" s="33"/>
      <c r="B104" s="34"/>
      <c r="C104" s="38"/>
      <c r="D104" s="34"/>
      <c r="E104" s="34"/>
      <c r="F104" s="34"/>
      <c r="G104" s="30" t="s">
        <v>9</v>
      </c>
      <c r="H104" s="31">
        <f>COUNTIF(I104:P104,"&gt;0")</f>
        <v>0</v>
      </c>
      <c r="I104" s="35"/>
    </row>
    <row r="105" spans="1:9" x14ac:dyDescent="0.3">
      <c r="A105" s="122"/>
      <c r="B105" s="122"/>
      <c r="C105" s="123" t="s">
        <v>16</v>
      </c>
      <c r="D105" s="123">
        <f>SUM(D75:D104)</f>
        <v>10</v>
      </c>
      <c r="E105" s="124"/>
      <c r="F105" s="124"/>
      <c r="G105" s="124"/>
      <c r="H105" s="124"/>
      <c r="I105" s="125"/>
    </row>
    <row r="106" spans="1:9" x14ac:dyDescent="0.3">
      <c r="A106" s="99"/>
      <c r="B106" s="99"/>
      <c r="C106" s="99"/>
      <c r="D106" s="99"/>
      <c r="E106" s="99"/>
      <c r="F106" s="100" t="s">
        <v>31</v>
      </c>
      <c r="G106" s="101"/>
      <c r="H106" s="101"/>
      <c r="I106" s="101">
        <f t="shared" ref="I106" si="16">COUNT(I113,I125,I128,I131,I146,I122,I164,I140,I140,I158,I155,I140,I137,I134,I143,I149,I161,I119,I152,I116)</f>
        <v>0</v>
      </c>
    </row>
    <row r="107" spans="1:9" x14ac:dyDescent="0.3">
      <c r="A107" s="99"/>
      <c r="B107" s="99"/>
      <c r="C107" s="99"/>
      <c r="D107" s="99"/>
      <c r="E107" s="99"/>
      <c r="F107" s="100" t="s">
        <v>32</v>
      </c>
      <c r="G107" s="103"/>
      <c r="H107" s="103"/>
      <c r="I107" s="126">
        <f t="shared" ref="I107" si="17">COUNTIF(I111:I164,"&gt;0")</f>
        <v>6</v>
      </c>
    </row>
    <row r="108" spans="1:9" x14ac:dyDescent="0.3">
      <c r="A108" s="99"/>
      <c r="B108" s="99"/>
      <c r="C108" s="99"/>
      <c r="D108" s="99"/>
      <c r="E108" s="99"/>
      <c r="F108" s="100" t="s">
        <v>45</v>
      </c>
      <c r="G108" s="101"/>
      <c r="H108" s="101"/>
      <c r="I108" s="102">
        <f>SUM((I112,I118,I124,I127,I130,I133,I136,I139,I142,I145,I121,I148,I151,I154,I157,I160,I163,I115))/11</f>
        <v>5.8636363636363633</v>
      </c>
    </row>
    <row r="109" spans="1:9" x14ac:dyDescent="0.3">
      <c r="A109" s="7"/>
      <c r="B109" s="8"/>
      <c r="C109" s="8"/>
      <c r="D109" s="8"/>
      <c r="E109" s="8"/>
      <c r="F109" s="9" t="s">
        <v>46</v>
      </c>
      <c r="G109" s="127"/>
      <c r="H109" s="9"/>
      <c r="I109" s="16" t="s">
        <v>104</v>
      </c>
    </row>
    <row r="110" spans="1:9" x14ac:dyDescent="0.3">
      <c r="A110" s="17"/>
      <c r="B110" s="18"/>
      <c r="C110" s="18"/>
      <c r="D110" s="18"/>
      <c r="E110" s="18"/>
      <c r="F110" s="19"/>
      <c r="G110" s="17"/>
      <c r="H110" s="19"/>
      <c r="I110" s="18">
        <v>21</v>
      </c>
    </row>
    <row r="111" spans="1:9" x14ac:dyDescent="0.3">
      <c r="A111" s="61"/>
      <c r="B111" s="28"/>
      <c r="C111" s="38"/>
      <c r="D111" s="27"/>
      <c r="E111" s="29"/>
      <c r="F111" s="128"/>
      <c r="G111" s="63" t="s">
        <v>4</v>
      </c>
      <c r="H111" s="25">
        <f>COUNTIF(I111:P111,"=С")</f>
        <v>0</v>
      </c>
      <c r="I111" s="129"/>
    </row>
    <row r="112" spans="1:9" x14ac:dyDescent="0.3">
      <c r="A112" s="61" t="s">
        <v>35</v>
      </c>
      <c r="B112" s="28" t="s">
        <v>82</v>
      </c>
      <c r="C112" s="38">
        <v>68568</v>
      </c>
      <c r="D112" s="27">
        <v>1</v>
      </c>
      <c r="E112" s="29" t="s">
        <v>65</v>
      </c>
      <c r="F112" s="130" t="s">
        <v>42</v>
      </c>
      <c r="G112" s="65" t="s">
        <v>8</v>
      </c>
      <c r="H112" s="31">
        <f>COUNTIF(I112:P112,"&gt;0")</f>
        <v>0</v>
      </c>
      <c r="I112" s="131"/>
    </row>
    <row r="113" spans="1:9" x14ac:dyDescent="0.3">
      <c r="A113" s="121"/>
      <c r="B113" s="51"/>
      <c r="C113" s="41"/>
      <c r="D113" s="50"/>
      <c r="E113" s="52"/>
      <c r="F113" s="132"/>
      <c r="G113" s="65" t="s">
        <v>9</v>
      </c>
      <c r="H113" s="31">
        <f>COUNTIF(I113:P113,"&gt;0")</f>
        <v>0</v>
      </c>
      <c r="I113" s="133"/>
    </row>
    <row r="114" spans="1:9" x14ac:dyDescent="0.3">
      <c r="A114" s="61"/>
      <c r="B114" s="28"/>
      <c r="C114" s="38"/>
      <c r="D114" s="27"/>
      <c r="E114" s="29"/>
      <c r="F114" s="128"/>
      <c r="G114" s="63" t="s">
        <v>4</v>
      </c>
      <c r="H114" s="25">
        <f>COUNTIF(I114:P114,"=С")</f>
        <v>1</v>
      </c>
      <c r="I114" s="134" t="s">
        <v>5</v>
      </c>
    </row>
    <row r="115" spans="1:9" x14ac:dyDescent="0.3">
      <c r="A115" s="61" t="s">
        <v>35</v>
      </c>
      <c r="B115" s="28" t="s">
        <v>84</v>
      </c>
      <c r="C115" s="38">
        <v>68539</v>
      </c>
      <c r="D115" s="27">
        <v>1</v>
      </c>
      <c r="E115" s="29" t="s">
        <v>47</v>
      </c>
      <c r="F115" s="130" t="s">
        <v>58</v>
      </c>
      <c r="G115" s="65" t="s">
        <v>8</v>
      </c>
      <c r="H115" s="31">
        <f>COUNTIF(I115:P115,"&gt;0")</f>
        <v>1</v>
      </c>
      <c r="I115" s="135">
        <v>11</v>
      </c>
    </row>
    <row r="116" spans="1:9" ht="15" thickBot="1" x14ac:dyDescent="0.35">
      <c r="A116" s="136"/>
      <c r="B116" s="137"/>
      <c r="C116" s="138"/>
      <c r="D116" s="139"/>
      <c r="E116" s="140"/>
      <c r="F116" s="141"/>
      <c r="G116" s="65" t="s">
        <v>9</v>
      </c>
      <c r="H116" s="31">
        <f>COUNTIF(I116:P116,"&gt;0")</f>
        <v>0</v>
      </c>
      <c r="I116" s="133"/>
    </row>
    <row r="117" spans="1:9" x14ac:dyDescent="0.3">
      <c r="A117" s="142"/>
      <c r="B117" s="143"/>
      <c r="C117" s="144"/>
      <c r="D117" s="145"/>
      <c r="E117" s="146"/>
      <c r="F117" s="147"/>
      <c r="G117" s="65" t="s">
        <v>4</v>
      </c>
      <c r="H117" s="31">
        <f>COUNTIF(I117:P117,"=С")</f>
        <v>1</v>
      </c>
      <c r="I117" s="148" t="s">
        <v>5</v>
      </c>
    </row>
    <row r="118" spans="1:9" x14ac:dyDescent="0.3">
      <c r="A118" s="149" t="s">
        <v>35</v>
      </c>
      <c r="B118" s="109" t="s">
        <v>84</v>
      </c>
      <c r="C118" s="150">
        <v>68365</v>
      </c>
      <c r="D118" s="108">
        <v>1</v>
      </c>
      <c r="E118" s="151" t="s">
        <v>47</v>
      </c>
      <c r="F118" s="152" t="s">
        <v>93</v>
      </c>
      <c r="G118" s="65" t="s">
        <v>8</v>
      </c>
      <c r="H118" s="31">
        <f>COUNTIF(I118:P118,"&gt;0")</f>
        <v>1</v>
      </c>
      <c r="I118" s="179">
        <v>11</v>
      </c>
    </row>
    <row r="119" spans="1:9" x14ac:dyDescent="0.3">
      <c r="A119" s="153"/>
      <c r="B119" s="111"/>
      <c r="C119" s="154"/>
      <c r="D119" s="110"/>
      <c r="E119" s="155"/>
      <c r="F119" s="156"/>
      <c r="G119" s="65" t="s">
        <v>9</v>
      </c>
      <c r="H119" s="31">
        <f>COUNTIF(I119:P119,"&gt;0")</f>
        <v>0</v>
      </c>
      <c r="I119" s="133"/>
    </row>
    <row r="120" spans="1:9" x14ac:dyDescent="0.3">
      <c r="A120" s="149"/>
      <c r="B120" s="109"/>
      <c r="C120" s="150"/>
      <c r="D120" s="157"/>
      <c r="E120" s="158"/>
      <c r="F120" s="159"/>
      <c r="G120" s="63" t="s">
        <v>4</v>
      </c>
      <c r="H120" s="25">
        <f>COUNTIF(I120:P120,"=С")</f>
        <v>0</v>
      </c>
      <c r="I120" s="160"/>
    </row>
    <row r="121" spans="1:9" x14ac:dyDescent="0.3">
      <c r="A121" s="149"/>
      <c r="B121" s="109"/>
      <c r="C121" s="150"/>
      <c r="D121" s="161"/>
      <c r="E121" s="162" t="s">
        <v>47</v>
      </c>
      <c r="F121" s="163" t="s">
        <v>66</v>
      </c>
      <c r="G121" s="65" t="s">
        <v>8</v>
      </c>
      <c r="H121" s="31">
        <f>COUNTIF(I121:P121,"&gt;0")</f>
        <v>0</v>
      </c>
      <c r="I121" s="164"/>
    </row>
    <row r="122" spans="1:9" ht="15" thickBot="1" x14ac:dyDescent="0.35">
      <c r="A122" s="165"/>
      <c r="B122" s="166"/>
      <c r="C122" s="167"/>
      <c r="D122" s="168"/>
      <c r="E122" s="169"/>
      <c r="F122" s="170"/>
      <c r="G122" s="65" t="s">
        <v>9</v>
      </c>
      <c r="H122" s="31">
        <f>COUNTIF(I122:P122,"&gt;0")</f>
        <v>0</v>
      </c>
      <c r="I122" s="171"/>
    </row>
    <row r="123" spans="1:9" x14ac:dyDescent="0.3">
      <c r="A123" s="172"/>
      <c r="B123" s="173"/>
      <c r="C123" s="174"/>
      <c r="D123" s="173"/>
      <c r="E123" s="175"/>
      <c r="F123" s="176"/>
      <c r="G123" s="65" t="s">
        <v>4</v>
      </c>
      <c r="H123" s="31">
        <f>COUNTIF(I123:P123,"=С")</f>
        <v>1</v>
      </c>
      <c r="I123" s="177" t="s">
        <v>5</v>
      </c>
    </row>
    <row r="124" spans="1:9" x14ac:dyDescent="0.3">
      <c r="A124" s="61" t="s">
        <v>35</v>
      </c>
      <c r="B124" s="28" t="s">
        <v>84</v>
      </c>
      <c r="C124" s="38">
        <v>69631</v>
      </c>
      <c r="D124" s="28">
        <v>1</v>
      </c>
      <c r="E124" s="29" t="s">
        <v>47</v>
      </c>
      <c r="F124" s="178" t="s">
        <v>94</v>
      </c>
      <c r="G124" s="65" t="s">
        <v>8</v>
      </c>
      <c r="H124" s="31">
        <f>COUNTIF(I124:P124,"&gt;0")</f>
        <v>1</v>
      </c>
      <c r="I124" s="179">
        <v>11</v>
      </c>
    </row>
    <row r="125" spans="1:9" x14ac:dyDescent="0.3">
      <c r="A125" s="66"/>
      <c r="B125" s="40"/>
      <c r="C125" s="41"/>
      <c r="D125" s="34"/>
      <c r="E125" s="34"/>
      <c r="F125" s="180"/>
      <c r="G125" s="65" t="s">
        <v>9</v>
      </c>
      <c r="H125" s="31">
        <f>COUNTIF(I125:P125,"&gt;0")</f>
        <v>0</v>
      </c>
      <c r="I125" s="133"/>
    </row>
    <row r="126" spans="1:9" x14ac:dyDescent="0.3">
      <c r="A126" s="61"/>
      <c r="B126" s="28"/>
      <c r="C126" s="38"/>
      <c r="D126" s="157"/>
      <c r="E126" s="158"/>
      <c r="F126" s="159"/>
      <c r="G126" s="63" t="s">
        <v>4</v>
      </c>
      <c r="H126" s="25">
        <f>COUNTIF(I126:P126,"=С")</f>
        <v>0</v>
      </c>
      <c r="I126" s="160"/>
    </row>
    <row r="127" spans="1:9" x14ac:dyDescent="0.3">
      <c r="A127" s="61"/>
      <c r="B127" s="28"/>
      <c r="C127" s="38"/>
      <c r="D127" s="161"/>
      <c r="E127" s="162" t="s">
        <v>47</v>
      </c>
      <c r="F127" s="163" t="s">
        <v>66</v>
      </c>
      <c r="G127" s="65" t="s">
        <v>8</v>
      </c>
      <c r="H127" s="31">
        <f>COUNTIF(I127:P127,"&gt;0")</f>
        <v>0</v>
      </c>
      <c r="I127" s="164"/>
    </row>
    <row r="128" spans="1:9" ht="15" thickBot="1" x14ac:dyDescent="0.35">
      <c r="A128" s="136"/>
      <c r="B128" s="137"/>
      <c r="C128" s="138"/>
      <c r="D128" s="168"/>
      <c r="E128" s="169"/>
      <c r="F128" s="170"/>
      <c r="G128" s="65" t="s">
        <v>9</v>
      </c>
      <c r="H128" s="31">
        <f>COUNTIF(I128:P128,"&gt;0")</f>
        <v>0</v>
      </c>
      <c r="I128" s="171"/>
    </row>
    <row r="129" spans="1:9" x14ac:dyDescent="0.3">
      <c r="A129" s="149"/>
      <c r="B129" s="109"/>
      <c r="C129" s="150"/>
      <c r="D129" s="108"/>
      <c r="E129" s="151"/>
      <c r="F129" s="152"/>
      <c r="G129" s="63" t="s">
        <v>4</v>
      </c>
      <c r="H129" s="25">
        <f>COUNTIF(I129:P129,"=С")</f>
        <v>1</v>
      </c>
      <c r="I129" s="181" t="s">
        <v>5</v>
      </c>
    </row>
    <row r="130" spans="1:9" x14ac:dyDescent="0.3">
      <c r="A130" s="149" t="s">
        <v>35</v>
      </c>
      <c r="B130" s="109" t="s">
        <v>82</v>
      </c>
      <c r="C130" s="150">
        <v>68590</v>
      </c>
      <c r="D130" s="108">
        <v>1</v>
      </c>
      <c r="E130" s="151" t="s">
        <v>48</v>
      </c>
      <c r="F130" s="130" t="s">
        <v>95</v>
      </c>
      <c r="G130" s="65" t="s">
        <v>8</v>
      </c>
      <c r="H130" s="31">
        <f>COUNTIF(I130:P130,"&gt;0")</f>
        <v>1</v>
      </c>
      <c r="I130" s="182">
        <v>9.5</v>
      </c>
    </row>
    <row r="131" spans="1:9" x14ac:dyDescent="0.3">
      <c r="A131" s="153"/>
      <c r="B131" s="111"/>
      <c r="C131" s="154"/>
      <c r="D131" s="110"/>
      <c r="E131" s="155"/>
      <c r="F131" s="156"/>
      <c r="G131" s="65" t="s">
        <v>9</v>
      </c>
      <c r="H131" s="31">
        <f>COUNTIF(I131:P131,"&gt;0")</f>
        <v>0</v>
      </c>
      <c r="I131" s="133"/>
    </row>
    <row r="132" spans="1:9" x14ac:dyDescent="0.3">
      <c r="A132" s="149"/>
      <c r="B132" s="109"/>
      <c r="C132" s="150"/>
      <c r="D132" s="161"/>
      <c r="E132" s="162"/>
      <c r="F132" s="163"/>
      <c r="G132" s="63" t="s">
        <v>4</v>
      </c>
      <c r="H132" s="25">
        <f>COUNTIF(I132:P132,"=С")</f>
        <v>0</v>
      </c>
      <c r="I132" s="160"/>
    </row>
    <row r="133" spans="1:9" x14ac:dyDescent="0.3">
      <c r="A133" s="149"/>
      <c r="B133" s="109"/>
      <c r="C133" s="150"/>
      <c r="D133" s="161"/>
      <c r="E133" s="162" t="s">
        <v>11</v>
      </c>
      <c r="F133" s="163" t="s">
        <v>66</v>
      </c>
      <c r="G133" s="65" t="s">
        <v>8</v>
      </c>
      <c r="H133" s="31">
        <f>COUNTIF(I133:P133,"&gt;0")</f>
        <v>0</v>
      </c>
      <c r="I133" s="164"/>
    </row>
    <row r="134" spans="1:9" ht="15" thickBot="1" x14ac:dyDescent="0.35">
      <c r="A134" s="165"/>
      <c r="B134" s="166"/>
      <c r="C134" s="167"/>
      <c r="D134" s="168"/>
      <c r="E134" s="169"/>
      <c r="F134" s="170"/>
      <c r="G134" s="65" t="s">
        <v>9</v>
      </c>
      <c r="H134" s="31">
        <f>COUNTIF(I134:P134,"&gt;0")</f>
        <v>0</v>
      </c>
      <c r="I134" s="171"/>
    </row>
    <row r="135" spans="1:9" x14ac:dyDescent="0.3">
      <c r="A135" s="61"/>
      <c r="B135" s="28"/>
      <c r="C135" s="38"/>
      <c r="D135" s="27"/>
      <c r="E135" s="29"/>
      <c r="F135" s="128"/>
      <c r="G135" s="63" t="s">
        <v>4</v>
      </c>
      <c r="H135" s="25">
        <f>COUNTIF(I135:P135,"=С")</f>
        <v>1</v>
      </c>
      <c r="I135" s="181" t="s">
        <v>5</v>
      </c>
    </row>
    <row r="136" spans="1:9" x14ac:dyDescent="0.3">
      <c r="A136" s="61" t="s">
        <v>35</v>
      </c>
      <c r="B136" s="28" t="s">
        <v>84</v>
      </c>
      <c r="C136" s="38">
        <v>68533</v>
      </c>
      <c r="D136" s="27">
        <v>1</v>
      </c>
      <c r="E136" s="29" t="s">
        <v>13</v>
      </c>
      <c r="F136" s="130" t="s">
        <v>50</v>
      </c>
      <c r="G136" s="65" t="s">
        <v>8</v>
      </c>
      <c r="H136" s="31">
        <f>COUNTIF(I136:P136,"&gt;0")</f>
        <v>1</v>
      </c>
      <c r="I136" s="182">
        <v>11</v>
      </c>
    </row>
    <row r="137" spans="1:9" x14ac:dyDescent="0.3">
      <c r="A137" s="121"/>
      <c r="B137" s="51"/>
      <c r="C137" s="41"/>
      <c r="D137" s="50"/>
      <c r="E137" s="52"/>
      <c r="F137" s="132"/>
      <c r="G137" s="65" t="s">
        <v>9</v>
      </c>
      <c r="H137" s="31">
        <f>COUNTIF(I137:P137,"&gt;0")</f>
        <v>0</v>
      </c>
      <c r="I137" s="133"/>
    </row>
    <row r="138" spans="1:9" x14ac:dyDescent="0.3">
      <c r="A138" s="61"/>
      <c r="B138" s="28"/>
      <c r="C138" s="38"/>
      <c r="D138" s="161"/>
      <c r="E138" s="162"/>
      <c r="F138" s="163"/>
      <c r="G138" s="63" t="s">
        <v>4</v>
      </c>
      <c r="H138" s="25">
        <f>COUNTIF(I138:P138,"=С")</f>
        <v>0</v>
      </c>
      <c r="I138" s="160"/>
    </row>
    <row r="139" spans="1:9" x14ac:dyDescent="0.3">
      <c r="A139" s="61"/>
      <c r="B139" s="28"/>
      <c r="C139" s="38"/>
      <c r="D139" s="161"/>
      <c r="E139" s="162" t="s">
        <v>11</v>
      </c>
      <c r="F139" s="163" t="s">
        <v>66</v>
      </c>
      <c r="G139" s="65" t="s">
        <v>8</v>
      </c>
      <c r="H139" s="31">
        <f>COUNTIF(I139:P139,"&gt;0")</f>
        <v>0</v>
      </c>
      <c r="I139" s="164"/>
    </row>
    <row r="140" spans="1:9" ht="15" thickBot="1" x14ac:dyDescent="0.35">
      <c r="A140" s="136"/>
      <c r="B140" s="137"/>
      <c r="C140" s="138"/>
      <c r="D140" s="168"/>
      <c r="E140" s="169"/>
      <c r="F140" s="170"/>
      <c r="G140" s="65" t="s">
        <v>9</v>
      </c>
      <c r="H140" s="31">
        <f>COUNTIF(I140:P140,"&gt;0")</f>
        <v>0</v>
      </c>
      <c r="I140" s="171"/>
    </row>
    <row r="141" spans="1:9" x14ac:dyDescent="0.3">
      <c r="A141" s="142"/>
      <c r="B141" s="143"/>
      <c r="C141" s="144"/>
      <c r="D141" s="145"/>
      <c r="E141" s="146"/>
      <c r="F141" s="147"/>
      <c r="G141" s="63" t="s">
        <v>4</v>
      </c>
      <c r="H141" s="25">
        <f>COUNTIF(I141:P141,"=С")</f>
        <v>1</v>
      </c>
      <c r="I141" s="148" t="s">
        <v>5</v>
      </c>
    </row>
    <row r="142" spans="1:9" x14ac:dyDescent="0.3">
      <c r="A142" s="149" t="s">
        <v>35</v>
      </c>
      <c r="B142" s="109" t="s">
        <v>84</v>
      </c>
      <c r="C142" s="150">
        <v>68430</v>
      </c>
      <c r="D142" s="108">
        <v>1</v>
      </c>
      <c r="E142" s="151" t="s">
        <v>13</v>
      </c>
      <c r="F142" s="152" t="s">
        <v>49</v>
      </c>
      <c r="G142" s="65" t="s">
        <v>8</v>
      </c>
      <c r="H142" s="31">
        <f>COUNTIF(I142:P142,"&gt;0")</f>
        <v>1</v>
      </c>
      <c r="I142" s="179">
        <v>11</v>
      </c>
    </row>
    <row r="143" spans="1:9" x14ac:dyDescent="0.3">
      <c r="A143" s="153"/>
      <c r="B143" s="111"/>
      <c r="C143" s="154"/>
      <c r="D143" s="110"/>
      <c r="E143" s="155"/>
      <c r="F143" s="156"/>
      <c r="G143" s="65" t="s">
        <v>9</v>
      </c>
      <c r="H143" s="31">
        <f>COUNTIF(I143:P143,"&gt;0")</f>
        <v>0</v>
      </c>
      <c r="I143" s="133"/>
    </row>
    <row r="144" spans="1:9" x14ac:dyDescent="0.3">
      <c r="A144" s="149"/>
      <c r="B144" s="109"/>
      <c r="C144" s="150"/>
      <c r="D144" s="157"/>
      <c r="E144" s="158"/>
      <c r="F144" s="159"/>
      <c r="G144" s="63" t="s">
        <v>4</v>
      </c>
      <c r="H144" s="25">
        <f>COUNTIF(I144:P144,"=С")</f>
        <v>0</v>
      </c>
      <c r="I144" s="160"/>
    </row>
    <row r="145" spans="1:9" x14ac:dyDescent="0.3">
      <c r="A145" s="149"/>
      <c r="B145" s="109"/>
      <c r="C145" s="150"/>
      <c r="D145" s="161"/>
      <c r="E145" s="162" t="s">
        <v>51</v>
      </c>
      <c r="F145" s="163" t="s">
        <v>66</v>
      </c>
      <c r="G145" s="65" t="s">
        <v>8</v>
      </c>
      <c r="H145" s="31">
        <f>COUNTIF(I145:P145,"&gt;0")</f>
        <v>0</v>
      </c>
      <c r="I145" s="164"/>
    </row>
    <row r="146" spans="1:9" ht="15" thickBot="1" x14ac:dyDescent="0.35">
      <c r="A146" s="165"/>
      <c r="B146" s="166"/>
      <c r="C146" s="167"/>
      <c r="D146" s="168"/>
      <c r="E146" s="169"/>
      <c r="F146" s="170"/>
      <c r="G146" s="65" t="s">
        <v>9</v>
      </c>
      <c r="H146" s="31">
        <f>COUNTIF(I146:P146,"&gt;0")</f>
        <v>0</v>
      </c>
      <c r="I146" s="164"/>
    </row>
    <row r="147" spans="1:9" x14ac:dyDescent="0.3">
      <c r="A147" s="172"/>
      <c r="B147" s="173"/>
      <c r="C147" s="174"/>
      <c r="D147" s="173"/>
      <c r="E147" s="175"/>
      <c r="F147" s="176"/>
      <c r="G147" s="63" t="s">
        <v>4</v>
      </c>
      <c r="H147" s="25">
        <f>COUNTIF(I147:P147,"=С")</f>
        <v>0</v>
      </c>
      <c r="I147" s="183"/>
    </row>
    <row r="148" spans="1:9" x14ac:dyDescent="0.3">
      <c r="A148" s="61" t="s">
        <v>35</v>
      </c>
      <c r="B148" s="28" t="s">
        <v>82</v>
      </c>
      <c r="C148" s="38">
        <v>68343</v>
      </c>
      <c r="D148" s="28">
        <v>1</v>
      </c>
      <c r="E148" s="29" t="s">
        <v>54</v>
      </c>
      <c r="F148" s="178" t="s">
        <v>67</v>
      </c>
      <c r="G148" s="65" t="s">
        <v>8</v>
      </c>
      <c r="H148" s="31">
        <f>COUNTIF(I148:P148,"&gt;0")</f>
        <v>0</v>
      </c>
      <c r="I148" s="131"/>
    </row>
    <row r="149" spans="1:9" x14ac:dyDescent="0.3">
      <c r="A149" s="66"/>
      <c r="B149" s="40"/>
      <c r="C149" s="41"/>
      <c r="D149" s="34"/>
      <c r="E149" s="34"/>
      <c r="F149" s="180"/>
      <c r="G149" s="65" t="s">
        <v>9</v>
      </c>
      <c r="H149" s="31">
        <f>COUNTIF(I149:P149,"&gt;0")</f>
        <v>0</v>
      </c>
      <c r="I149" s="133"/>
    </row>
    <row r="150" spans="1:9" x14ac:dyDescent="0.3">
      <c r="A150" s="61"/>
      <c r="B150" s="28"/>
      <c r="C150" s="38"/>
      <c r="D150" s="157"/>
      <c r="E150" s="158"/>
      <c r="F150" s="159"/>
      <c r="G150" s="63" t="s">
        <v>4</v>
      </c>
      <c r="H150" s="25">
        <f>COUNTIF(I150:P150,"=С")</f>
        <v>0</v>
      </c>
      <c r="I150" s="160"/>
    </row>
    <row r="151" spans="1:9" x14ac:dyDescent="0.3">
      <c r="A151" s="61"/>
      <c r="B151" s="28"/>
      <c r="C151" s="38"/>
      <c r="D151" s="161"/>
      <c r="E151" s="162" t="s">
        <v>54</v>
      </c>
      <c r="F151" s="163" t="s">
        <v>66</v>
      </c>
      <c r="G151" s="65" t="s">
        <v>8</v>
      </c>
      <c r="H151" s="31">
        <f>COUNTIF(I151:P151,"&gt;0")</f>
        <v>0</v>
      </c>
      <c r="I151" s="164"/>
    </row>
    <row r="152" spans="1:9" ht="15" thickBot="1" x14ac:dyDescent="0.35">
      <c r="A152" s="136"/>
      <c r="B152" s="137"/>
      <c r="C152" s="138"/>
      <c r="D152" s="168"/>
      <c r="E152" s="169"/>
      <c r="F152" s="170"/>
      <c r="G152" s="65" t="s">
        <v>9</v>
      </c>
      <c r="H152" s="31">
        <f>COUNTIF(I152:P152,"&gt;0")</f>
        <v>0</v>
      </c>
      <c r="I152" s="164"/>
    </row>
    <row r="153" spans="1:9" x14ac:dyDescent="0.3">
      <c r="A153" s="142"/>
      <c r="B153" s="143"/>
      <c r="C153" s="144"/>
      <c r="D153" s="145"/>
      <c r="E153" s="146"/>
      <c r="F153" s="147"/>
      <c r="G153" s="63" t="s">
        <v>4</v>
      </c>
      <c r="H153" s="25">
        <f>COUNTIF(I153:P153,"=С")</f>
        <v>0</v>
      </c>
      <c r="I153" s="183"/>
    </row>
    <row r="154" spans="1:9" x14ac:dyDescent="0.3">
      <c r="A154" s="149" t="s">
        <v>35</v>
      </c>
      <c r="B154" s="109" t="s">
        <v>82</v>
      </c>
      <c r="C154" s="150">
        <v>68682</v>
      </c>
      <c r="D154" s="108">
        <v>1</v>
      </c>
      <c r="E154" s="151" t="s">
        <v>54</v>
      </c>
      <c r="F154" s="152" t="s">
        <v>96</v>
      </c>
      <c r="G154" s="65" t="s">
        <v>8</v>
      </c>
      <c r="H154" s="31">
        <f>COUNTIF(I154:P154,"&gt;0")</f>
        <v>0</v>
      </c>
      <c r="I154" s="131"/>
    </row>
    <row r="155" spans="1:9" x14ac:dyDescent="0.3">
      <c r="A155" s="153"/>
      <c r="B155" s="111"/>
      <c r="C155" s="154"/>
      <c r="D155" s="110"/>
      <c r="E155" s="155"/>
      <c r="F155" s="156"/>
      <c r="G155" s="65" t="s">
        <v>9</v>
      </c>
      <c r="H155" s="31">
        <f>COUNTIF(I155:P155,"&gt;0")</f>
        <v>0</v>
      </c>
      <c r="I155" s="133"/>
    </row>
    <row r="156" spans="1:9" x14ac:dyDescent="0.3">
      <c r="A156" s="149"/>
      <c r="B156" s="109"/>
      <c r="C156" s="150"/>
      <c r="D156" s="157"/>
      <c r="E156" s="158"/>
      <c r="F156" s="159"/>
      <c r="G156" s="63" t="s">
        <v>4</v>
      </c>
      <c r="H156" s="25">
        <f>COUNTIF(I156:P156,"=С")</f>
        <v>0</v>
      </c>
      <c r="I156" s="160"/>
    </row>
    <row r="157" spans="1:9" x14ac:dyDescent="0.3">
      <c r="A157" s="149"/>
      <c r="B157" s="109"/>
      <c r="C157" s="150"/>
      <c r="D157" s="161"/>
      <c r="E157" s="162" t="s">
        <v>51</v>
      </c>
      <c r="F157" s="163" t="s">
        <v>66</v>
      </c>
      <c r="G157" s="65" t="s">
        <v>8</v>
      </c>
      <c r="H157" s="31">
        <f>COUNTIF(I157:P157,"&gt;0")</f>
        <v>0</v>
      </c>
      <c r="I157" s="164"/>
    </row>
    <row r="158" spans="1:9" ht="15" thickBot="1" x14ac:dyDescent="0.35">
      <c r="A158" s="165"/>
      <c r="B158" s="166"/>
      <c r="C158" s="167"/>
      <c r="D158" s="168"/>
      <c r="E158" s="169"/>
      <c r="F158" s="170"/>
      <c r="G158" s="65" t="s">
        <v>9</v>
      </c>
      <c r="H158" s="31">
        <f>COUNTIF(I158:P158,"&gt;0")</f>
        <v>0</v>
      </c>
      <c r="I158" s="164"/>
    </row>
    <row r="159" spans="1:9" x14ac:dyDescent="0.3">
      <c r="A159" s="172"/>
      <c r="B159" s="173"/>
      <c r="C159" s="174"/>
      <c r="D159" s="173"/>
      <c r="E159" s="175"/>
      <c r="F159" s="176"/>
      <c r="G159" s="63" t="s">
        <v>4</v>
      </c>
      <c r="H159" s="25">
        <f>COUNTIF(I159:P159,"=С")</f>
        <v>0</v>
      </c>
      <c r="I159" s="213"/>
    </row>
    <row r="160" spans="1:9" x14ac:dyDescent="0.3">
      <c r="A160" s="61" t="s">
        <v>35</v>
      </c>
      <c r="B160" s="28" t="s">
        <v>82</v>
      </c>
      <c r="C160" s="38">
        <v>68598</v>
      </c>
      <c r="D160" s="28">
        <v>1</v>
      </c>
      <c r="E160" s="29" t="s">
        <v>54</v>
      </c>
      <c r="F160" s="116" t="s">
        <v>69</v>
      </c>
      <c r="G160" s="65" t="s">
        <v>8</v>
      </c>
      <c r="H160" s="31">
        <f>COUNTIF(I160:P160,"&gt;0")</f>
        <v>0</v>
      </c>
      <c r="I160" s="44"/>
    </row>
    <row r="161" spans="1:9" x14ac:dyDescent="0.3">
      <c r="A161" s="66"/>
      <c r="B161" s="40"/>
      <c r="C161" s="41"/>
      <c r="D161" s="34"/>
      <c r="E161" s="34"/>
      <c r="F161" s="180"/>
      <c r="G161" s="65" t="s">
        <v>9</v>
      </c>
      <c r="H161" s="31">
        <f>COUNTIF(I161:P161,"&gt;0")</f>
        <v>0</v>
      </c>
      <c r="I161" s="133"/>
    </row>
    <row r="162" spans="1:9" x14ac:dyDescent="0.3">
      <c r="A162" s="61"/>
      <c r="B162" s="28"/>
      <c r="C162" s="38"/>
      <c r="D162" s="157"/>
      <c r="E162" s="158"/>
      <c r="F162" s="159"/>
      <c r="G162" s="63" t="s">
        <v>4</v>
      </c>
      <c r="H162" s="25">
        <f>COUNTIF(I162:P162,"=С")</f>
        <v>0</v>
      </c>
      <c r="I162" s="160"/>
    </row>
    <row r="163" spans="1:9" x14ac:dyDescent="0.3">
      <c r="A163" s="61"/>
      <c r="B163" s="28"/>
      <c r="C163" s="38"/>
      <c r="D163" s="161"/>
      <c r="E163" s="162" t="s">
        <v>54</v>
      </c>
      <c r="F163" s="163" t="s">
        <v>66</v>
      </c>
      <c r="G163" s="65" t="s">
        <v>8</v>
      </c>
      <c r="H163" s="31">
        <f>COUNTIF(I163:P163,"&gt;0")</f>
        <v>0</v>
      </c>
      <c r="I163" s="164"/>
    </row>
    <row r="164" spans="1:9" ht="15" thickBot="1" x14ac:dyDescent="0.35">
      <c r="A164" s="136"/>
      <c r="B164" s="137"/>
      <c r="C164" s="138"/>
      <c r="D164" s="168"/>
      <c r="E164" s="169"/>
      <c r="F164" s="170"/>
      <c r="G164" s="184" t="s">
        <v>9</v>
      </c>
      <c r="H164" s="114">
        <f>COUNTIF(I164:P164,"&gt;0")</f>
        <v>0</v>
      </c>
      <c r="I164" s="171"/>
    </row>
    <row r="165" spans="1:9" x14ac:dyDescent="0.3">
      <c r="A165" s="185"/>
      <c r="B165" s="186"/>
      <c r="C165" s="187" t="s">
        <v>16</v>
      </c>
      <c r="D165" s="188">
        <f>COUNTA(D111:D164)</f>
        <v>10</v>
      </c>
      <c r="E165" s="189"/>
      <c r="F165" s="189"/>
      <c r="G165" s="189"/>
      <c r="H165" s="190"/>
      <c r="I165" s="190"/>
    </row>
    <row r="166" spans="1:9" x14ac:dyDescent="0.3">
      <c r="A166" s="191"/>
      <c r="B166" s="192"/>
      <c r="C166" s="193" t="s">
        <v>16</v>
      </c>
      <c r="D166" s="123">
        <f>COUNTA(D171:D185)</f>
        <v>5</v>
      </c>
      <c r="E166" s="124"/>
      <c r="F166" s="194" t="s">
        <v>59</v>
      </c>
      <c r="G166" s="195"/>
      <c r="H166" s="195"/>
      <c r="I166" s="196">
        <f t="shared" ref="I166" si="18">SUM(I171:I185)/11</f>
        <v>1.5454545454545454</v>
      </c>
    </row>
    <row r="167" spans="1:9" x14ac:dyDescent="0.3">
      <c r="A167" s="197"/>
      <c r="B167" s="194"/>
      <c r="C167" s="198"/>
      <c r="D167" s="194"/>
      <c r="E167" s="194"/>
      <c r="F167" s="194" t="s">
        <v>60</v>
      </c>
      <c r="G167" s="123"/>
      <c r="H167" s="123"/>
      <c r="I167" s="196">
        <f t="shared" ref="I167" si="19">COUNTIF(I171:I185,"&gt;0")</f>
        <v>2</v>
      </c>
    </row>
    <row r="168" spans="1:9" x14ac:dyDescent="0.3">
      <c r="A168" s="199"/>
      <c r="B168" s="200"/>
      <c r="C168" s="201"/>
      <c r="D168" s="200"/>
      <c r="E168" s="200"/>
      <c r="F168" s="200" t="s">
        <v>31</v>
      </c>
      <c r="G168" s="202"/>
      <c r="H168" s="202"/>
      <c r="I168" s="203">
        <f t="shared" ref="I168" si="20">COUNT(I179,I176,I173,I182,I185)</f>
        <v>0</v>
      </c>
    </row>
    <row r="169" spans="1:9" x14ac:dyDescent="0.3">
      <c r="A169" s="204"/>
      <c r="B169" s="16"/>
      <c r="C169" s="15"/>
      <c r="D169" s="16"/>
      <c r="E169" s="16"/>
      <c r="F169" s="15" t="s">
        <v>61</v>
      </c>
      <c r="G169" s="204"/>
      <c r="H169" s="15"/>
      <c r="I169" s="16" t="s">
        <v>104</v>
      </c>
    </row>
    <row r="170" spans="1:9" x14ac:dyDescent="0.3">
      <c r="A170" s="17"/>
      <c r="B170" s="18"/>
      <c r="C170" s="19"/>
      <c r="D170" s="18"/>
      <c r="E170" s="18"/>
      <c r="F170" s="19"/>
      <c r="G170" s="17"/>
      <c r="H170" s="19"/>
      <c r="I170" s="18">
        <v>21</v>
      </c>
    </row>
    <row r="171" spans="1:9" x14ac:dyDescent="0.3">
      <c r="A171" s="61"/>
      <c r="B171" s="28"/>
      <c r="C171" s="38"/>
      <c r="D171" s="27"/>
      <c r="E171" s="29"/>
      <c r="F171" s="49"/>
      <c r="G171" s="63" t="s">
        <v>4</v>
      </c>
      <c r="H171" s="25">
        <f>COUNTIF(I171:P171,"=С")</f>
        <v>1</v>
      </c>
      <c r="I171" s="105" t="s">
        <v>5</v>
      </c>
    </row>
    <row r="172" spans="1:9" x14ac:dyDescent="0.3">
      <c r="A172" s="61" t="s">
        <v>35</v>
      </c>
      <c r="B172" s="28" t="s">
        <v>82</v>
      </c>
      <c r="C172" s="38">
        <v>69532</v>
      </c>
      <c r="D172" s="27">
        <v>0.75</v>
      </c>
      <c r="E172" s="29" t="s">
        <v>97</v>
      </c>
      <c r="F172" s="106" t="s">
        <v>98</v>
      </c>
      <c r="G172" s="65" t="s">
        <v>8</v>
      </c>
      <c r="H172" s="31">
        <f>COUNTIF(I172:P172,"&gt;0")</f>
        <v>1</v>
      </c>
      <c r="I172" s="107">
        <v>6</v>
      </c>
    </row>
    <row r="173" spans="1:9" x14ac:dyDescent="0.3">
      <c r="A173" s="205"/>
      <c r="B173" s="34"/>
      <c r="C173" s="38"/>
      <c r="D173" s="33"/>
      <c r="E173" s="34"/>
      <c r="F173" s="206"/>
      <c r="G173" s="30" t="s">
        <v>9</v>
      </c>
      <c r="H173" s="31">
        <f>COUNTIF(I173:P173,"&gt;0")</f>
        <v>0</v>
      </c>
      <c r="I173" s="35"/>
    </row>
    <row r="174" spans="1:9" x14ac:dyDescent="0.3">
      <c r="A174" s="112"/>
      <c r="B174" s="21"/>
      <c r="C174" s="36"/>
      <c r="D174" s="21"/>
      <c r="E174" s="37"/>
      <c r="F174" s="115"/>
      <c r="G174" s="63" t="s">
        <v>4</v>
      </c>
      <c r="H174" s="25">
        <f>COUNTIF(I174:P174,"=С")</f>
        <v>0</v>
      </c>
      <c r="I174" s="183"/>
    </row>
    <row r="175" spans="1:9" x14ac:dyDescent="0.3">
      <c r="A175" s="61" t="s">
        <v>35</v>
      </c>
      <c r="B175" s="28" t="s">
        <v>84</v>
      </c>
      <c r="C175" s="38">
        <v>68349</v>
      </c>
      <c r="D175" s="28">
        <v>0.5</v>
      </c>
      <c r="E175" s="29" t="s">
        <v>54</v>
      </c>
      <c r="F175" s="106" t="s">
        <v>70</v>
      </c>
      <c r="G175" s="65" t="s">
        <v>8</v>
      </c>
      <c r="H175" s="31">
        <f>COUNTIF(I175:P175,"&gt;0")</f>
        <v>0</v>
      </c>
      <c r="I175" s="131"/>
    </row>
    <row r="176" spans="1:9" x14ac:dyDescent="0.3">
      <c r="A176" s="66"/>
      <c r="B176" s="40"/>
      <c r="C176" s="41"/>
      <c r="D176" s="40"/>
      <c r="E176" s="40"/>
      <c r="F176" s="42"/>
      <c r="G176" s="65" t="s">
        <v>9</v>
      </c>
      <c r="H176" s="31">
        <f>COUNTIF(I176:P176,"&gt;0")</f>
        <v>0</v>
      </c>
      <c r="I176" s="133"/>
    </row>
    <row r="177" spans="1:9" x14ac:dyDescent="0.3">
      <c r="A177" s="27"/>
      <c r="B177" s="28"/>
      <c r="C177" s="38"/>
      <c r="D177" s="28"/>
      <c r="E177" s="29"/>
      <c r="F177" s="34"/>
      <c r="G177" s="24" t="s">
        <v>4</v>
      </c>
      <c r="H177" s="25">
        <f>COUNTIF(I177:P177,"=С")</f>
        <v>0</v>
      </c>
      <c r="I177" s="183"/>
    </row>
    <row r="178" spans="1:9" x14ac:dyDescent="0.3">
      <c r="A178" s="27" t="s">
        <v>35</v>
      </c>
      <c r="B178" s="28" t="s">
        <v>84</v>
      </c>
      <c r="C178" s="38">
        <v>68538</v>
      </c>
      <c r="D178" s="28">
        <v>0.75</v>
      </c>
      <c r="E178" s="29" t="s">
        <v>62</v>
      </c>
      <c r="F178" s="34" t="s">
        <v>40</v>
      </c>
      <c r="G178" s="30" t="s">
        <v>8</v>
      </c>
      <c r="H178" s="31">
        <f>COUNTIF(I178:P178,"&gt;0")</f>
        <v>0</v>
      </c>
      <c r="I178" s="44"/>
    </row>
    <row r="179" spans="1:9" x14ac:dyDescent="0.3">
      <c r="A179" s="33"/>
      <c r="B179" s="34"/>
      <c r="C179" s="38"/>
      <c r="D179" s="33"/>
      <c r="E179" s="34"/>
      <c r="F179" s="206"/>
      <c r="G179" s="113" t="s">
        <v>9</v>
      </c>
      <c r="H179" s="114">
        <f>COUNTIF(I179:P179,"&gt;0")</f>
        <v>0</v>
      </c>
      <c r="I179" s="35"/>
    </row>
    <row r="180" spans="1:9" x14ac:dyDescent="0.3">
      <c r="A180" s="20"/>
      <c r="B180" s="21"/>
      <c r="C180" s="21"/>
      <c r="D180" s="20"/>
      <c r="E180" s="37"/>
      <c r="F180" s="47"/>
      <c r="G180" s="63" t="s">
        <v>4</v>
      </c>
      <c r="H180" s="25">
        <f>COUNTIF(I180:P180,"=С")</f>
        <v>0</v>
      </c>
      <c r="I180" s="48"/>
    </row>
    <row r="181" spans="1:9" x14ac:dyDescent="0.3">
      <c r="A181" s="27" t="s">
        <v>35</v>
      </c>
      <c r="B181" s="28" t="s">
        <v>84</v>
      </c>
      <c r="C181" s="28">
        <v>68530</v>
      </c>
      <c r="D181" s="27">
        <v>0.75</v>
      </c>
      <c r="E181" s="29" t="s">
        <v>44</v>
      </c>
      <c r="F181" s="119" t="s">
        <v>99</v>
      </c>
      <c r="G181" s="65" t="s">
        <v>8</v>
      </c>
      <c r="H181" s="31">
        <f>COUNTIF(I181:P181,"&gt;0")</f>
        <v>0</v>
      </c>
      <c r="I181" s="44"/>
    </row>
    <row r="182" spans="1:9" x14ac:dyDescent="0.3">
      <c r="A182" s="50"/>
      <c r="B182" s="51"/>
      <c r="C182" s="51"/>
      <c r="D182" s="50"/>
      <c r="E182" s="52"/>
      <c r="F182" s="53"/>
      <c r="G182" s="184" t="s">
        <v>9</v>
      </c>
      <c r="H182" s="114">
        <f>COUNTIF(I182:P182,"&gt;0")</f>
        <v>0</v>
      </c>
      <c r="I182" s="35"/>
    </row>
    <row r="183" spans="1:9" x14ac:dyDescent="0.3">
      <c r="A183" s="20"/>
      <c r="B183" s="21"/>
      <c r="C183" s="36"/>
      <c r="D183" s="20"/>
      <c r="E183" s="37"/>
      <c r="F183" s="47"/>
      <c r="G183" s="24" t="s">
        <v>4</v>
      </c>
      <c r="H183" s="25">
        <f>COUNTIF(I183:P183,"=С")</f>
        <v>1</v>
      </c>
      <c r="I183" s="148" t="s">
        <v>5</v>
      </c>
    </row>
    <row r="184" spans="1:9" x14ac:dyDescent="0.3">
      <c r="A184" s="27" t="s">
        <v>35</v>
      </c>
      <c r="B184" s="28" t="s">
        <v>84</v>
      </c>
      <c r="C184" s="38">
        <v>69641</v>
      </c>
      <c r="D184" s="27">
        <v>0.5</v>
      </c>
      <c r="E184" s="29" t="s">
        <v>55</v>
      </c>
      <c r="F184" s="49" t="s">
        <v>100</v>
      </c>
      <c r="G184" s="30" t="s">
        <v>8</v>
      </c>
      <c r="H184" s="31">
        <f>COUNTIF(I184:P184,"&gt;0")</f>
        <v>1</v>
      </c>
      <c r="I184" s="179">
        <v>11</v>
      </c>
    </row>
    <row r="185" spans="1:9" x14ac:dyDescent="0.3">
      <c r="A185" s="50"/>
      <c r="B185" s="51"/>
      <c r="C185" s="41"/>
      <c r="D185" s="50"/>
      <c r="E185" s="52"/>
      <c r="F185" s="53"/>
      <c r="G185" s="113" t="s">
        <v>9</v>
      </c>
      <c r="H185" s="114">
        <f>COUNTIF(I185:P185,"&gt;0")</f>
        <v>0</v>
      </c>
      <c r="I185" s="133"/>
    </row>
    <row r="188" spans="1:9" ht="15" thickBot="1" x14ac:dyDescent="0.35"/>
    <row r="189" spans="1:9" ht="15" thickBot="1" x14ac:dyDescent="0.35">
      <c r="A189" s="208">
        <v>0</v>
      </c>
      <c r="B189" s="208" t="s">
        <v>101</v>
      </c>
      <c r="C189" s="208"/>
    </row>
    <row r="190" spans="1:9" ht="15" thickBot="1" x14ac:dyDescent="0.35">
      <c r="A190" s="209">
        <v>25</v>
      </c>
      <c r="B190" s="209" t="s">
        <v>102</v>
      </c>
      <c r="C190" s="209"/>
    </row>
    <row r="223" spans="1:1" x14ac:dyDescent="0.3">
      <c r="A223" s="207" t="e">
        <f ca="1">COUNTIFS(A1:A221,"к", OFFSET(A1:'[1]НОЯБРЬ 2021'!A254A291, 0, 3),"&gt;0")</f>
        <v>#NAME?</v>
      </c>
    </row>
  </sheetData>
  <protectedRanges>
    <protectedRange algorithmName="SHA-512" hashValue="2kPuwHIiGKdeOydL9rOroQhXx4zNgLFUKQ2XfsZOTFNeQ9GDl/abcW5Usd6BS4gWv2kOEK/PrOo0bQg/JnVJfQ==" saltValue="wFP6yUwW6VYnT3/qh1DG/w==" spinCount="100000" sqref="I105" name="Диапазон1_1_1_9_1_2_1_1_1"/>
    <protectedRange algorithmName="SHA-512" hashValue="2kPuwHIiGKdeOydL9rOroQhXx4zNgLFUKQ2XfsZOTFNeQ9GDl/abcW5Usd6BS4gWv2kOEK/PrOo0bQg/JnVJfQ==" saltValue="wFP6yUwW6VYnT3/qh1DG/w==" spinCount="100000" sqref="I165" name="Диапазон1_1_1_9_1_2_2_1_1_1"/>
    <protectedRange algorithmName="SHA-512" hashValue="2kPuwHIiGKdeOydL9rOroQhXx4zNgLFUKQ2XfsZOTFNeQ9GDl/abcW5Usd6BS4gWv2kOEK/PrOo0bQg/JnVJfQ==" saltValue="wFP6yUwW6VYnT3/qh1DG/w==" spinCount="100000" sqref="H1 H174 H3:H22 H31:H55 H84:H104 H75:H80 H111:H164" name="Диапазон1_1_3_2_1_3_3_3_2_2"/>
    <protectedRange algorithmName="SHA-512" hashValue="2kPuwHIiGKdeOydL9rOroQhXx4zNgLFUKQ2XfsZOTFNeQ9GDl/abcW5Usd6BS4gWv2kOEK/PrOo0bQg/JnVJfQ==" saltValue="wFP6yUwW6VYnT3/qh1DG/w==" spinCount="100000" sqref="H2" name="Диапазон1_1_3_1_2_1_1_1_1"/>
    <protectedRange algorithmName="SHA-512" hashValue="2kPuwHIiGKdeOydL9rOroQhXx4zNgLFUKQ2XfsZOTFNeQ9GDl/abcW5Usd6BS4gWv2kOEK/PrOo0bQg/JnVJfQ==" saltValue="wFP6yUwW6VYnT3/qh1DG/w==" spinCount="100000" sqref="H165" name="Диапазон1_1_1_9_1_1_1_1_1"/>
    <protectedRange algorithmName="SHA-512" hashValue="2kPuwHIiGKdeOydL9rOroQhXx4zNgLFUKQ2XfsZOTFNeQ9GDl/abcW5Usd6BS4gWv2kOEK/PrOo0bQg/JnVJfQ==" saltValue="wFP6yUwW6VYnT3/qh1DG/w==" spinCount="100000" sqref="G166:H166" name="Диапазон1_1_5_1_1_1_1_1_1"/>
    <protectedRange algorithmName="SHA-512" hashValue="2kPuwHIiGKdeOydL9rOroQhXx4zNgLFUKQ2XfsZOTFNeQ9GDl/abcW5Usd6BS4gWv2kOEK/PrOo0bQg/JnVJfQ==" saltValue="wFP6yUwW6VYnT3/qh1DG/w==" spinCount="100000" sqref="H56 H64 H58" name="Диапазон1_1_9_1_1_1_2_2_1_3_1_1"/>
    <protectedRange algorithmName="SHA-512" hashValue="2kPuwHIiGKdeOydL9rOroQhXx4zNgLFUKQ2XfsZOTFNeQ9GDl/abcW5Usd6BS4gWv2kOEK/PrOo0bQg/JnVJfQ==" saltValue="wFP6yUwW6VYnT3/qh1DG/w==" spinCount="100000" sqref="H57" name="Диапазон1_1_9_1_1_1_2_2_3_1_1"/>
    <protectedRange algorithmName="SHA-512" hashValue="2kPuwHIiGKdeOydL9rOroQhXx4zNgLFUKQ2XfsZOTFNeQ9GDl/abcW5Usd6BS4gWv2kOEK/PrOo0bQg/JnVJfQ==" saltValue="wFP6yUwW6VYnT3/qh1DG/w==" spinCount="100000" sqref="H59" name="Диапазон1_1_9_1_1_1_2_2_1_1_2_1_1"/>
    <protectedRange algorithmName="SHA-512" hashValue="2kPuwHIiGKdeOydL9rOroQhXx4zNgLFUKQ2XfsZOTFNeQ9GDl/abcW5Usd6BS4gWv2kOEK/PrOo0bQg/JnVJfQ==" saltValue="wFP6yUwW6VYnT3/qh1DG/w==" spinCount="100000" sqref="H175:H185 H171:H173" name="Диапазон1_1_3_2_1_3_3_3_1_1_1"/>
    <protectedRange algorithmName="SHA-512" hashValue="2kPuwHIiGKdeOydL9rOroQhXx4zNgLFUKQ2XfsZOTFNeQ9GDl/abcW5Usd6BS4gWv2kOEK/PrOo0bQg/JnVJfQ==" saltValue="wFP6yUwW6VYnT3/qh1DG/w==" spinCount="100000" sqref="H23:H30" name="Диапазон1_1_3_2_1_3_3_3_2_1_1"/>
    <protectedRange algorithmName="SHA-512" hashValue="2kPuwHIiGKdeOydL9rOroQhXx4zNgLFUKQ2XfsZOTFNeQ9GDl/abcW5Usd6BS4gWv2kOEK/PrOo0bQg/JnVJfQ==" saltValue="wFP6yUwW6VYnT3/qh1DG/w==" spinCount="100000" sqref="H81:H83" name="Диапазон1_1_3_2_1_3_3_3_1_3_1"/>
  </protectedRanges>
  <conditionalFormatting sqref="I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2021-03-24T10:44:05Z</dcterms:created>
  <dcterms:modified xsi:type="dcterms:W3CDTF">2022-03-10T19:14:51Z</dcterms:modified>
</cp:coreProperties>
</file>