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.skryabina\Desktop\Перерывы АКТУАЛЬНЫЕ\"/>
    </mc:Choice>
  </mc:AlternateContent>
  <xr:revisionPtr revIDLastSave="0" documentId="13_ncr:1_{59A33E25-C6D4-48E8-84F5-A0223CAEC231}" xr6:coauthVersionLast="36" xr6:coauthVersionMax="37" xr10:uidLastSave="{00000000-0000-0000-0000-000000000000}"/>
  <bookViews>
    <workbookView xWindow="0" yWindow="0" windowWidth="20490" windowHeight="7545" xr2:uid="{8833CFE9-64A0-4C35-BC34-50B5D13ED6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I19" i="1"/>
  <c r="I18" i="1"/>
  <c r="I17" i="1"/>
  <c r="I16" i="1"/>
  <c r="I15" i="1" s="1"/>
  <c r="I14" i="1"/>
  <c r="I13" i="1"/>
  <c r="I11" i="1"/>
  <c r="I10" i="1"/>
  <c r="I9" i="1"/>
  <c r="H8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71" authorId="0" shapeId="0" xr:uid="{06991158-553C-4C55-8D93-7CAA1DC4888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перенос с 9.05</t>
        </r>
      </text>
    </comment>
    <comment ref="I74" authorId="0" shapeId="0" xr:uid="{D4768A67-FE41-418B-A406-17C9D34D1887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10.00 - 16.00</t>
        </r>
      </text>
    </comment>
  </commentList>
</comments>
</file>

<file path=xl/sharedStrings.xml><?xml version="1.0" encoding="utf-8"?>
<sst xmlns="http://schemas.openxmlformats.org/spreadsheetml/2006/main" count="157" uniqueCount="55">
  <si>
    <t xml:space="preserve"> </t>
  </si>
  <si>
    <t>ЧАСЫ</t>
  </si>
  <si>
    <t>АДМИНЫ И ПРЕТЕНЗИИ</t>
  </si>
  <si>
    <t xml:space="preserve"> план</t>
  </si>
  <si>
    <t xml:space="preserve"> факт</t>
  </si>
  <si>
    <t>доп смена</t>
  </si>
  <si>
    <t>Больничные за смену</t>
  </si>
  <si>
    <t xml:space="preserve">Кол-во специалистов в сутки (00:00-00:00) </t>
  </si>
  <si>
    <t>Общее кол-во часов в сутки</t>
  </si>
  <si>
    <t>кол-во ставок в доп за сутки 11 ч</t>
  </si>
  <si>
    <t>Кол-во доп часов за сутки</t>
  </si>
  <si>
    <t xml:space="preserve">кол-во спецов в доп </t>
  </si>
  <si>
    <t xml:space="preserve">кол-во людей в смену </t>
  </si>
  <si>
    <t>кол-во ставок 2/2 день</t>
  </si>
  <si>
    <t>ОПЕРАТОРЫ 2/2</t>
  </si>
  <si>
    <t>С</t>
  </si>
  <si>
    <t>07:00-19:00</t>
  </si>
  <si>
    <t>Заславская Алена Константиновна</t>
  </si>
  <si>
    <t>08:00-20:00</t>
  </si>
  <si>
    <t>09:00-21:00</t>
  </si>
  <si>
    <t>Тюдешева Светлана Викторовна</t>
  </si>
  <si>
    <t>ДОБ</t>
  </si>
  <si>
    <t>Дни недели</t>
  </si>
  <si>
    <t>Гасанова Елена Ибадетовна</t>
  </si>
  <si>
    <t>ВО в смену</t>
  </si>
  <si>
    <t>О - О</t>
  </si>
  <si>
    <t>О - К</t>
  </si>
  <si>
    <t>Бердникова Екатерина Алексеевна</t>
  </si>
  <si>
    <t>Рыкалова Ольга Валерьевна</t>
  </si>
  <si>
    <t>Казьмина Юлия Викторовна</t>
  </si>
  <si>
    <t>Арушанян Татьяна Валерьевна</t>
  </si>
  <si>
    <t>Полякова Юлия Александровна</t>
  </si>
  <si>
    <t>9:00-21:00</t>
  </si>
  <si>
    <t>Федосова Нелли Сергеевна</t>
  </si>
  <si>
    <t>Кабашова Ирина Николаевна</t>
  </si>
  <si>
    <t>Кривко Татьяна Петровна</t>
  </si>
  <si>
    <t>07:30-19:30</t>
  </si>
  <si>
    <t>Виловская Анастасия Владимировна</t>
  </si>
  <si>
    <t>08:30-20:30</t>
  </si>
  <si>
    <t>Проселкова Ирина Вячеславовна</t>
  </si>
  <si>
    <t>Тюдешева Татьяна Александровна</t>
  </si>
  <si>
    <t>Сизякина Диана Алексеевна</t>
  </si>
  <si>
    <t>Котикова Виктория Игоревна</t>
  </si>
  <si>
    <t>Копылова Елена Васильевна</t>
  </si>
  <si>
    <t>Захария Юлия Сергеевна</t>
  </si>
  <si>
    <t>Чирва Анна Игоревна</t>
  </si>
  <si>
    <t>Гостева Аделина Эристарховна</t>
  </si>
  <si>
    <t>О</t>
  </si>
  <si>
    <t>График работы  МАЙ 2022 г</t>
  </si>
  <si>
    <t>МАЙ</t>
  </si>
  <si>
    <t>Б</t>
  </si>
  <si>
    <t>Отпуска за смену (О)</t>
  </si>
  <si>
    <t>Отпуска за смену (АМ, НН)</t>
  </si>
  <si>
    <t>СР</t>
  </si>
  <si>
    <t>10:00-16:00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</si>
</sst>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9" tint="-9.9978637043366805E-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E80C5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7" fontId="6" fillId="2" borderId="11" xfId="0" applyNumberFormat="1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1" fillId="3" borderId="19" xfId="0" applyFont="1" applyFill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left" vertical="top"/>
    </xf>
    <xf numFmtId="0" fontId="4" fillId="4" borderId="10" xfId="0" applyFont="1" applyFill="1" applyBorder="1"/>
    <xf numFmtId="0" fontId="4" fillId="4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center"/>
    </xf>
    <xf numFmtId="0" fontId="4" fillId="4" borderId="12" xfId="0" applyFont="1" applyFill="1" applyBorder="1"/>
    <xf numFmtId="0" fontId="4" fillId="4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1" fillId="3" borderId="20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left" vertical="top"/>
    </xf>
    <xf numFmtId="0" fontId="4" fillId="4" borderId="13" xfId="0" applyFont="1" applyFill="1" applyBorder="1"/>
    <xf numFmtId="0" fontId="4" fillId="4" borderId="9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top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left" vertical="center"/>
    </xf>
    <xf numFmtId="0" fontId="4" fillId="0" borderId="7" xfId="0" applyFont="1" applyBorder="1"/>
    <xf numFmtId="0" fontId="7" fillId="3" borderId="1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vertical="center"/>
    </xf>
    <xf numFmtId="0" fontId="4" fillId="9" borderId="7" xfId="0" applyFont="1" applyFill="1" applyBorder="1" applyAlignment="1">
      <alignment horizontal="left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vertical="center"/>
    </xf>
    <xf numFmtId="0" fontId="4" fillId="9" borderId="9" xfId="0" applyFont="1" applyFill="1" applyBorder="1" applyAlignment="1">
      <alignment horizontal="left" vertical="center"/>
    </xf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6" fillId="9" borderId="10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left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horizontal="left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left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left" vertical="center"/>
    </xf>
    <xf numFmtId="0" fontId="6" fillId="10" borderId="18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1">
    <cellStyle name="Обычный" xfId="0" builtinId="0"/>
  </cellStyles>
  <dxfs count="4">
    <dxf>
      <font>
        <color rgb="FF9C0006"/>
      </font>
    </dxf>
    <dxf>
      <font>
        <color rgb="FFFF0000"/>
      </font>
    </dxf>
    <dxf>
      <font>
        <color rgb="FFFF0000"/>
      </font>
      <numFmt numFmtId="0" formatCode="General"/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16D4-030D-4F69-B293-1B682533C835}">
  <dimension ref="A1:I79"/>
  <sheetViews>
    <sheetView tabSelected="1" topLeftCell="E1" workbookViewId="0">
      <selection activeCell="K69" sqref="K69"/>
    </sheetView>
  </sheetViews>
  <sheetFormatPr defaultRowHeight="15" x14ac:dyDescent="0.25"/>
  <cols>
    <col min="2" max="2" width="4.140625" customWidth="1"/>
    <col min="3" max="3" width="7.28515625" customWidth="1"/>
    <col min="5" max="5" width="11.7109375" customWidth="1"/>
    <col min="6" max="6" width="38.85546875" customWidth="1"/>
    <col min="7" max="7" width="10.42578125" bestFit="1" customWidth="1"/>
    <col min="8" max="8" width="8.7109375" customWidth="1"/>
    <col min="9" max="9" width="6.5703125" customWidth="1"/>
  </cols>
  <sheetData>
    <row r="1" spans="1:9" x14ac:dyDescent="0.25">
      <c r="A1" s="20"/>
      <c r="B1" s="20"/>
      <c r="C1" s="20"/>
      <c r="D1" s="1"/>
      <c r="E1" s="1" t="s">
        <v>0</v>
      </c>
      <c r="F1" s="1"/>
      <c r="G1" s="1"/>
      <c r="H1" s="1"/>
      <c r="I1" s="1"/>
    </row>
    <row r="2" spans="1:9" ht="15.75" thickBot="1" x14ac:dyDescent="0.3">
      <c r="A2" s="20"/>
      <c r="B2" s="20"/>
      <c r="C2" s="21"/>
      <c r="D2" s="21"/>
      <c r="E2" s="2"/>
      <c r="F2" s="3" t="s">
        <v>48</v>
      </c>
      <c r="G2" s="4"/>
      <c r="H2" s="5"/>
      <c r="I2" s="137"/>
    </row>
    <row r="3" spans="1:9" ht="15.75" thickBot="1" x14ac:dyDescent="0.3">
      <c r="A3" s="39"/>
      <c r="B3" s="40"/>
      <c r="C3" s="40"/>
      <c r="D3" s="40"/>
      <c r="E3" s="40">
        <v>2022</v>
      </c>
      <c r="F3" s="41" t="s">
        <v>49</v>
      </c>
      <c r="G3" s="142" t="s">
        <v>22</v>
      </c>
      <c r="H3" s="143"/>
      <c r="I3" s="143"/>
    </row>
    <row r="4" spans="1:9" x14ac:dyDescent="0.25">
      <c r="A4" s="124"/>
      <c r="B4" s="125"/>
      <c r="C4" s="125"/>
      <c r="D4" s="125"/>
      <c r="E4" s="125"/>
      <c r="F4" s="126"/>
      <c r="G4" s="125"/>
      <c r="H4" s="125"/>
      <c r="I4" s="127" t="s">
        <v>53</v>
      </c>
    </row>
    <row r="5" spans="1:9" ht="15.75" thickBot="1" x14ac:dyDescent="0.3">
      <c r="A5" s="128"/>
      <c r="B5" s="129"/>
      <c r="C5" s="129" t="s">
        <v>21</v>
      </c>
      <c r="D5" s="129"/>
      <c r="E5" s="129" t="s">
        <v>1</v>
      </c>
      <c r="F5" s="130" t="s">
        <v>2</v>
      </c>
      <c r="G5" s="129"/>
      <c r="H5" s="129"/>
      <c r="I5" s="131">
        <v>11</v>
      </c>
    </row>
    <row r="6" spans="1:9" x14ac:dyDescent="0.25">
      <c r="A6" s="42"/>
      <c r="B6" s="43"/>
      <c r="C6" s="44"/>
      <c r="D6" s="45"/>
      <c r="E6" s="46"/>
      <c r="F6" s="47"/>
      <c r="G6" s="48" t="s">
        <v>3</v>
      </c>
      <c r="H6" s="49">
        <f>COUNTIF(I6:I6,"=С")</f>
        <v>1</v>
      </c>
      <c r="I6" s="50" t="s">
        <v>15</v>
      </c>
    </row>
    <row r="7" spans="1:9" x14ac:dyDescent="0.25">
      <c r="A7" s="51"/>
      <c r="B7" s="52"/>
      <c r="C7" s="22"/>
      <c r="D7" s="23"/>
      <c r="E7" s="6"/>
      <c r="F7" s="53" t="s">
        <v>23</v>
      </c>
      <c r="G7" s="54" t="s">
        <v>4</v>
      </c>
      <c r="H7" s="55">
        <f>COUNTIF(I7:I7,"&gt;0")</f>
        <v>0</v>
      </c>
      <c r="I7" s="144"/>
    </row>
    <row r="8" spans="1:9" ht="15.75" thickBot="1" x14ac:dyDescent="0.3">
      <c r="A8" s="56"/>
      <c r="B8" s="57"/>
      <c r="C8" s="58"/>
      <c r="D8" s="59"/>
      <c r="E8" s="60"/>
      <c r="F8" s="61"/>
      <c r="G8" s="62" t="s">
        <v>5</v>
      </c>
      <c r="H8" s="63">
        <f>COUNTIF(I8:I8,"&gt;0")</f>
        <v>0</v>
      </c>
      <c r="I8" s="64"/>
    </row>
    <row r="9" spans="1:9" x14ac:dyDescent="0.25">
      <c r="A9" s="24"/>
      <c r="B9" s="24"/>
      <c r="C9" s="24"/>
      <c r="D9" s="24"/>
      <c r="E9" s="7"/>
      <c r="F9" s="65" t="s">
        <v>6</v>
      </c>
      <c r="G9" s="9"/>
      <c r="H9" s="10"/>
      <c r="I9" s="66">
        <f t="shared" ref="I9" ca="1" si="0">COUNTIFS(I22:I93,"Б",OFFSET(I22:I93,-1,0),"С")</f>
        <v>1</v>
      </c>
    </row>
    <row r="10" spans="1:9" x14ac:dyDescent="0.25">
      <c r="A10" s="24"/>
      <c r="B10" s="24"/>
      <c r="C10" s="24"/>
      <c r="D10" s="24"/>
      <c r="E10" s="9"/>
      <c r="F10" s="65" t="s">
        <v>51</v>
      </c>
      <c r="G10" s="9"/>
      <c r="H10" s="10"/>
      <c r="I10" s="66">
        <f t="shared" ref="I10" ca="1" si="1">COUNTIFS(I22:I93,"О",OFFSET(I22:I93,-1,0),"С")+COUNTIFS(I22:I93,"А",OFFSET(I22:I93,-1,0),"С")+COUNTIFS(I22:I93,"НН",OFFSET(I22:I93,-1,0),"С")</f>
        <v>3</v>
      </c>
    </row>
    <row r="11" spans="1:9" x14ac:dyDescent="0.25">
      <c r="A11" s="24"/>
      <c r="B11" s="24"/>
      <c r="C11" s="24"/>
      <c r="D11" s="24"/>
      <c r="E11" s="9"/>
      <c r="F11" s="138" t="s">
        <v>52</v>
      </c>
      <c r="G11" s="139"/>
      <c r="H11" s="140"/>
      <c r="I11" s="141">
        <f t="shared" ref="I11" ca="1" si="2">COUNTIFS(I23:I94,"АМ",OFFSET(I23:I94,-1,0),"С")+COUNTIFS(I23:I94,"А",OFFSET(I23:I94,-1,0),"С")+COUNTIFS(I23:I94,"НН",OFFSET(I23:I94,-1,0),"С")</f>
        <v>0</v>
      </c>
    </row>
    <row r="12" spans="1:9" x14ac:dyDescent="0.25">
      <c r="A12" s="24"/>
      <c r="B12" s="24"/>
      <c r="C12" s="24"/>
      <c r="D12" s="24"/>
      <c r="E12" s="9"/>
      <c r="F12" s="8" t="s">
        <v>24</v>
      </c>
      <c r="G12" s="9"/>
      <c r="H12" s="10"/>
      <c r="I12" s="10"/>
    </row>
    <row r="13" spans="1:9" x14ac:dyDescent="0.25">
      <c r="A13" s="24"/>
      <c r="B13" s="24"/>
      <c r="C13" s="24"/>
      <c r="D13" s="26"/>
      <c r="E13" s="11"/>
      <c r="F13" s="12" t="s">
        <v>7</v>
      </c>
      <c r="G13" s="13"/>
      <c r="H13" s="13"/>
      <c r="I13" s="14">
        <f t="shared" ref="I13" si="3">COUNTIF(I22:I92, "&gt;0")</f>
        <v>8</v>
      </c>
    </row>
    <row r="14" spans="1:9" x14ac:dyDescent="0.25">
      <c r="A14" s="25"/>
      <c r="B14" s="25"/>
      <c r="C14" s="25"/>
      <c r="D14" s="27"/>
      <c r="E14" s="11"/>
      <c r="F14" s="12" t="s">
        <v>8</v>
      </c>
      <c r="G14" s="13"/>
      <c r="H14" s="14"/>
      <c r="I14" s="14">
        <f t="shared" ref="I14" si="4">SUM(I22:I85)</f>
        <v>83</v>
      </c>
    </row>
    <row r="15" spans="1:9" x14ac:dyDescent="0.25">
      <c r="A15" s="28"/>
      <c r="B15" s="28"/>
      <c r="C15" s="28"/>
      <c r="D15" s="15"/>
      <c r="E15" s="15"/>
      <c r="F15" s="12" t="s">
        <v>9</v>
      </c>
      <c r="G15" s="13"/>
      <c r="H15" s="13"/>
      <c r="I15" s="14">
        <f t="shared" ref="I15" si="5">I16/11</f>
        <v>0</v>
      </c>
    </row>
    <row r="16" spans="1:9" x14ac:dyDescent="0.25">
      <c r="A16" s="28"/>
      <c r="B16" s="28"/>
      <c r="C16" s="28"/>
      <c r="D16" s="12"/>
      <c r="E16" s="15"/>
      <c r="F16" s="12" t="s">
        <v>10</v>
      </c>
      <c r="G16" s="13"/>
      <c r="H16" s="13"/>
      <c r="I16" s="14">
        <f t="shared" ref="I16" si="6">I24+I30+I33+I36+I39+I42+I48+I51+I57+I60+I63+I66+I72+I75+I78</f>
        <v>0</v>
      </c>
    </row>
    <row r="17" spans="1:9" x14ac:dyDescent="0.25">
      <c r="A17" s="29"/>
      <c r="B17" s="29"/>
      <c r="C17" s="29"/>
      <c r="D17" s="16"/>
      <c r="E17" s="16"/>
      <c r="F17" s="17" t="s">
        <v>11</v>
      </c>
      <c r="G17" s="18"/>
      <c r="H17" s="18"/>
      <c r="I17" s="19">
        <f>COUNT(I24,#REF!,I30,I33,I36,I39,I42,I45,I48,I51,#REF!,I57,I60,I63,I66,I69,I72,I75,I78)</f>
        <v>0</v>
      </c>
    </row>
    <row r="18" spans="1:9" x14ac:dyDescent="0.25">
      <c r="A18" s="29"/>
      <c r="B18" s="29"/>
      <c r="C18" s="29"/>
      <c r="D18" s="17"/>
      <c r="E18" s="17"/>
      <c r="F18" s="17" t="s">
        <v>12</v>
      </c>
      <c r="G18" s="18"/>
      <c r="H18" s="18"/>
      <c r="I18" s="18">
        <f t="shared" ref="I18" si="7">COUNTIF(I22:I252,"&gt;0")</f>
        <v>8</v>
      </c>
    </row>
    <row r="19" spans="1:9" ht="15.75" thickBot="1" x14ac:dyDescent="0.3">
      <c r="A19" s="29"/>
      <c r="B19" s="29"/>
      <c r="C19" s="29"/>
      <c r="D19" s="16"/>
      <c r="E19" s="16"/>
      <c r="F19" s="17" t="s">
        <v>13</v>
      </c>
      <c r="G19" s="18"/>
      <c r="H19" s="18"/>
      <c r="I19" s="19">
        <f t="shared" ref="I19" si="8">SUM(I23,,I29,I32,I35,I38,I41,I44,I47,I50,I56,I59,I62,I65,I68,I71,I74,I77,I26,I53)/11</f>
        <v>7.5454545454545459</v>
      </c>
    </row>
    <row r="20" spans="1:9" x14ac:dyDescent="0.25">
      <c r="A20" s="124"/>
      <c r="B20" s="125"/>
      <c r="C20" s="125"/>
      <c r="D20" s="125"/>
      <c r="E20" s="125"/>
      <c r="F20" s="126" t="s">
        <v>14</v>
      </c>
      <c r="G20" s="125"/>
      <c r="H20" s="125"/>
      <c r="I20" s="127" t="s">
        <v>53</v>
      </c>
    </row>
    <row r="21" spans="1:9" ht="15.75" thickBot="1" x14ac:dyDescent="0.3">
      <c r="A21" s="128"/>
      <c r="B21" s="129"/>
      <c r="C21" s="129"/>
      <c r="D21" s="129"/>
      <c r="E21" s="129"/>
      <c r="F21" s="130"/>
      <c r="G21" s="129"/>
      <c r="H21" s="129"/>
      <c r="I21" s="131">
        <v>11</v>
      </c>
    </row>
    <row r="22" spans="1:9" x14ac:dyDescent="0.25">
      <c r="A22" s="30"/>
      <c r="B22" s="31"/>
      <c r="C22" s="32"/>
      <c r="D22" s="31"/>
      <c r="E22" s="67"/>
      <c r="F22" s="68"/>
      <c r="G22" s="48" t="s">
        <v>3</v>
      </c>
      <c r="H22" s="49">
        <f>COUNTIF(I22:I22,"=С")</f>
        <v>1</v>
      </c>
      <c r="I22" s="50" t="s">
        <v>15</v>
      </c>
    </row>
    <row r="23" spans="1:9" x14ac:dyDescent="0.25">
      <c r="A23" s="33" t="s">
        <v>25</v>
      </c>
      <c r="B23" s="34"/>
      <c r="C23" s="35">
        <v>69598</v>
      </c>
      <c r="D23" s="34">
        <v>1</v>
      </c>
      <c r="E23" s="69" t="s">
        <v>16</v>
      </c>
      <c r="F23" s="70" t="s">
        <v>17</v>
      </c>
      <c r="G23" s="54" t="s">
        <v>4</v>
      </c>
      <c r="H23" s="55">
        <f>COUNTIF(I23:I23,"&gt;0")</f>
        <v>1</v>
      </c>
      <c r="I23" s="52">
        <v>11</v>
      </c>
    </row>
    <row r="24" spans="1:9" ht="15.75" thickBot="1" x14ac:dyDescent="0.3">
      <c r="A24" s="36"/>
      <c r="B24" s="37"/>
      <c r="C24" s="38"/>
      <c r="D24" s="37"/>
      <c r="E24" s="71"/>
      <c r="F24" s="72"/>
      <c r="G24" s="62" t="s">
        <v>5</v>
      </c>
      <c r="H24" s="63">
        <f>COUNTIF(I24:I24,"&gt;0")</f>
        <v>0</v>
      </c>
      <c r="I24" s="64"/>
    </row>
    <row r="25" spans="1:9" x14ac:dyDescent="0.25">
      <c r="A25" s="30"/>
      <c r="B25" s="31"/>
      <c r="C25" s="32"/>
      <c r="D25" s="31"/>
      <c r="E25" s="67"/>
      <c r="F25" s="68"/>
      <c r="G25" s="48" t="s">
        <v>3</v>
      </c>
      <c r="H25" s="49">
        <f>COUNTIF(I25:I25,"=С")</f>
        <v>1</v>
      </c>
      <c r="I25" s="50" t="s">
        <v>15</v>
      </c>
    </row>
    <row r="26" spans="1:9" x14ac:dyDescent="0.25">
      <c r="A26" s="33" t="s">
        <v>26</v>
      </c>
      <c r="B26" s="34"/>
      <c r="C26" s="35">
        <v>68367</v>
      </c>
      <c r="D26" s="34">
        <v>1</v>
      </c>
      <c r="E26" s="69" t="s">
        <v>16</v>
      </c>
      <c r="F26" s="70" t="s">
        <v>27</v>
      </c>
      <c r="G26" s="54" t="s">
        <v>4</v>
      </c>
      <c r="H26" s="55">
        <f>COUNTIF(I26:I26,"&gt;0")</f>
        <v>1</v>
      </c>
      <c r="I26" s="52">
        <v>11</v>
      </c>
    </row>
    <row r="27" spans="1:9" ht="15.75" thickBot="1" x14ac:dyDescent="0.3">
      <c r="A27" s="36"/>
      <c r="B27" s="37"/>
      <c r="C27" s="38"/>
      <c r="D27" s="37"/>
      <c r="E27" s="71"/>
      <c r="F27" s="72"/>
      <c r="G27" s="62" t="s">
        <v>5</v>
      </c>
      <c r="H27" s="63">
        <f>COUNTIF(I27:I27,"&gt;0")</f>
        <v>0</v>
      </c>
      <c r="I27" s="64"/>
    </row>
    <row r="28" spans="1:9" x14ac:dyDescent="0.25">
      <c r="A28" s="30"/>
      <c r="B28" s="31"/>
      <c r="C28" s="32"/>
      <c r="D28" s="31"/>
      <c r="E28" s="67"/>
      <c r="F28" s="68"/>
      <c r="G28" s="48" t="s">
        <v>3</v>
      </c>
      <c r="H28" s="49">
        <f>COUNTIF(I28:I28,"=С")</f>
        <v>1</v>
      </c>
      <c r="I28" s="50" t="s">
        <v>15</v>
      </c>
    </row>
    <row r="29" spans="1:9" x14ac:dyDescent="0.25">
      <c r="A29" s="33" t="s">
        <v>25</v>
      </c>
      <c r="B29" s="34"/>
      <c r="C29" s="35">
        <v>69599</v>
      </c>
      <c r="D29" s="34">
        <v>1</v>
      </c>
      <c r="E29" s="69" t="s">
        <v>16</v>
      </c>
      <c r="F29" s="73" t="s">
        <v>28</v>
      </c>
      <c r="G29" s="54" t="s">
        <v>4</v>
      </c>
      <c r="H29" s="55">
        <f>COUNTIF(I29:I29,"&gt;0")</f>
        <v>0</v>
      </c>
      <c r="I29" s="123" t="s">
        <v>47</v>
      </c>
    </row>
    <row r="30" spans="1:9" ht="15.75" thickBot="1" x14ac:dyDescent="0.3">
      <c r="A30" s="36"/>
      <c r="B30" s="37"/>
      <c r="C30" s="38"/>
      <c r="D30" s="37"/>
      <c r="E30" s="71"/>
      <c r="F30" s="72"/>
      <c r="G30" s="62" t="s">
        <v>5</v>
      </c>
      <c r="H30" s="63">
        <f>COUNTIF(I30:I30,"&gt;0")</f>
        <v>0</v>
      </c>
      <c r="I30" s="64"/>
    </row>
    <row r="31" spans="1:9" x14ac:dyDescent="0.25">
      <c r="A31" s="30"/>
      <c r="B31" s="31"/>
      <c r="C31" s="32"/>
      <c r="D31" s="31"/>
      <c r="E31" s="67"/>
      <c r="F31" s="68"/>
      <c r="G31" s="48" t="s">
        <v>3</v>
      </c>
      <c r="H31" s="49">
        <f>COUNTIF(I31:I31,"=С")</f>
        <v>1</v>
      </c>
      <c r="I31" s="50" t="s">
        <v>15</v>
      </c>
    </row>
    <row r="32" spans="1:9" x14ac:dyDescent="0.25">
      <c r="A32" s="33" t="s">
        <v>25</v>
      </c>
      <c r="B32" s="34"/>
      <c r="C32" s="35">
        <v>69599</v>
      </c>
      <c r="D32" s="34">
        <v>1</v>
      </c>
      <c r="E32" s="69" t="s">
        <v>16</v>
      </c>
      <c r="F32" s="73" t="s">
        <v>29</v>
      </c>
      <c r="G32" s="54" t="s">
        <v>4</v>
      </c>
      <c r="H32" s="55">
        <f>COUNTIF(I32:I32,"&gt;0")</f>
        <v>1</v>
      </c>
      <c r="I32" s="52">
        <v>11</v>
      </c>
    </row>
    <row r="33" spans="1:9" ht="15.75" thickBot="1" x14ac:dyDescent="0.3">
      <c r="A33" s="36"/>
      <c r="B33" s="37"/>
      <c r="C33" s="38"/>
      <c r="D33" s="37"/>
      <c r="E33" s="71"/>
      <c r="F33" s="72"/>
      <c r="G33" s="62" t="s">
        <v>5</v>
      </c>
      <c r="H33" s="63">
        <f>COUNTIF(I33:I33,"&gt;0")</f>
        <v>0</v>
      </c>
      <c r="I33" s="64"/>
    </row>
    <row r="34" spans="1:9" x14ac:dyDescent="0.25">
      <c r="A34" s="30"/>
      <c r="B34" s="31"/>
      <c r="C34" s="32"/>
      <c r="D34" s="31"/>
      <c r="E34" s="67"/>
      <c r="F34" s="68"/>
      <c r="G34" s="48" t="s">
        <v>3</v>
      </c>
      <c r="H34" s="49">
        <f>COUNTIF(I34:I34,"=С")</f>
        <v>1</v>
      </c>
      <c r="I34" s="50" t="s">
        <v>15</v>
      </c>
    </row>
    <row r="35" spans="1:9" x14ac:dyDescent="0.25">
      <c r="A35" s="33" t="s">
        <v>25</v>
      </c>
      <c r="B35" s="34"/>
      <c r="C35" s="35">
        <v>68385</v>
      </c>
      <c r="D35" s="34">
        <v>1</v>
      </c>
      <c r="E35" s="69" t="s">
        <v>16</v>
      </c>
      <c r="F35" s="70" t="s">
        <v>30</v>
      </c>
      <c r="G35" s="54" t="s">
        <v>4</v>
      </c>
      <c r="H35" s="55">
        <f>COUNTIF(I35:I35,"&gt;0")</f>
        <v>1</v>
      </c>
      <c r="I35" s="52">
        <v>11</v>
      </c>
    </row>
    <row r="36" spans="1:9" ht="15.75" thickBot="1" x14ac:dyDescent="0.3">
      <c r="A36" s="36"/>
      <c r="B36" s="37"/>
      <c r="C36" s="38"/>
      <c r="D36" s="37"/>
      <c r="E36" s="71"/>
      <c r="F36" s="72"/>
      <c r="G36" s="62" t="s">
        <v>5</v>
      </c>
      <c r="H36" s="63">
        <f>COUNTIF(I36:I36,"&gt;0")</f>
        <v>0</v>
      </c>
      <c r="I36" s="64"/>
    </row>
    <row r="37" spans="1:9" x14ac:dyDescent="0.25">
      <c r="A37" s="30"/>
      <c r="B37" s="31"/>
      <c r="C37" s="32"/>
      <c r="D37" s="31"/>
      <c r="E37" s="67"/>
      <c r="F37" s="68"/>
      <c r="G37" s="48" t="s">
        <v>3</v>
      </c>
      <c r="H37" s="49">
        <f>COUNTIF(I37:I37,"=С")</f>
        <v>1</v>
      </c>
      <c r="I37" s="50" t="s">
        <v>15</v>
      </c>
    </row>
    <row r="38" spans="1:9" x14ac:dyDescent="0.25">
      <c r="A38" s="33" t="s">
        <v>25</v>
      </c>
      <c r="B38" s="34"/>
      <c r="C38" s="35">
        <v>69597</v>
      </c>
      <c r="D38" s="34">
        <v>1</v>
      </c>
      <c r="E38" s="69" t="s">
        <v>19</v>
      </c>
      <c r="F38" s="73" t="s">
        <v>20</v>
      </c>
      <c r="G38" s="54" t="s">
        <v>4</v>
      </c>
      <c r="H38" s="55">
        <f>COUNTIF(I38:I38,"&gt;0")</f>
        <v>0</v>
      </c>
      <c r="I38" s="134" t="s">
        <v>50</v>
      </c>
    </row>
    <row r="39" spans="1:9" ht="15.75" thickBot="1" x14ac:dyDescent="0.3">
      <c r="A39" s="36"/>
      <c r="B39" s="37"/>
      <c r="C39" s="38"/>
      <c r="D39" s="37"/>
      <c r="E39" s="71"/>
      <c r="F39" s="72"/>
      <c r="G39" s="62" t="s">
        <v>5</v>
      </c>
      <c r="H39" s="63">
        <f>COUNTIF(I39:I39,"&gt;0")</f>
        <v>0</v>
      </c>
      <c r="I39" s="64"/>
    </row>
    <row r="40" spans="1:9" x14ac:dyDescent="0.25">
      <c r="A40" s="74"/>
      <c r="B40" s="75"/>
      <c r="C40" s="76"/>
      <c r="D40" s="75"/>
      <c r="E40" s="77"/>
      <c r="F40" s="78"/>
      <c r="G40" s="48" t="s">
        <v>3</v>
      </c>
      <c r="H40" s="49">
        <f>COUNTIF(I40:I40,"=С")</f>
        <v>1</v>
      </c>
      <c r="I40" s="50" t="s">
        <v>15</v>
      </c>
    </row>
    <row r="41" spans="1:9" x14ac:dyDescent="0.25">
      <c r="A41" s="33" t="s">
        <v>25</v>
      </c>
      <c r="B41" s="22"/>
      <c r="C41" s="79">
        <v>68085</v>
      </c>
      <c r="D41" s="22">
        <v>1</v>
      </c>
      <c r="E41" s="22" t="s">
        <v>18</v>
      </c>
      <c r="F41" s="80" t="s">
        <v>31</v>
      </c>
      <c r="G41" s="54" t="s">
        <v>4</v>
      </c>
      <c r="H41" s="55">
        <f>COUNTIF(I41:I41,"&gt;0")</f>
        <v>0</v>
      </c>
      <c r="I41" s="123" t="s">
        <v>47</v>
      </c>
    </row>
    <row r="42" spans="1:9" ht="15.75" thickBot="1" x14ac:dyDescent="0.3">
      <c r="A42" s="81"/>
      <c r="B42" s="58"/>
      <c r="C42" s="82"/>
      <c r="D42" s="58"/>
      <c r="E42" s="83"/>
      <c r="F42" s="84"/>
      <c r="G42" s="62" t="s">
        <v>5</v>
      </c>
      <c r="H42" s="63">
        <f>COUNTIF(I42:I42,"&gt;0")</f>
        <v>0</v>
      </c>
      <c r="I42" s="64"/>
    </row>
    <row r="43" spans="1:9" x14ac:dyDescent="0.25">
      <c r="A43" s="85"/>
      <c r="B43" s="22"/>
      <c r="C43" s="79"/>
      <c r="D43" s="22"/>
      <c r="E43" s="86"/>
      <c r="F43" s="80"/>
      <c r="G43" s="48" t="s">
        <v>3</v>
      </c>
      <c r="H43" s="49">
        <f>COUNTIF(I43:I43,"=С")</f>
        <v>1</v>
      </c>
      <c r="I43" s="50" t="s">
        <v>15</v>
      </c>
    </row>
    <row r="44" spans="1:9" x14ac:dyDescent="0.25">
      <c r="A44" s="33" t="s">
        <v>26</v>
      </c>
      <c r="B44" s="22"/>
      <c r="C44" s="79">
        <v>68657</v>
      </c>
      <c r="D44" s="22">
        <v>1</v>
      </c>
      <c r="E44" s="86" t="s">
        <v>32</v>
      </c>
      <c r="F44" s="80" t="s">
        <v>33</v>
      </c>
      <c r="G44" s="54" t="s">
        <v>4</v>
      </c>
      <c r="H44" s="55">
        <f>COUNTIF(I44:I44,"&gt;0")</f>
        <v>1</v>
      </c>
      <c r="I44" s="52">
        <v>11</v>
      </c>
    </row>
    <row r="45" spans="1:9" ht="15.75" thickBot="1" x14ac:dyDescent="0.3">
      <c r="A45" s="85"/>
      <c r="B45" s="22"/>
      <c r="C45" s="79"/>
      <c r="D45" s="22"/>
      <c r="E45" s="86"/>
      <c r="F45" s="80"/>
      <c r="G45" s="62" t="s">
        <v>5</v>
      </c>
      <c r="H45" s="63">
        <f>COUNTIF(I45:I45,"&gt;0")</f>
        <v>0</v>
      </c>
      <c r="I45" s="64"/>
    </row>
    <row r="46" spans="1:9" x14ac:dyDescent="0.25">
      <c r="A46" s="74"/>
      <c r="B46" s="75"/>
      <c r="C46" s="76"/>
      <c r="D46" s="75"/>
      <c r="E46" s="77"/>
      <c r="F46" s="78"/>
      <c r="G46" s="48" t="s">
        <v>3</v>
      </c>
      <c r="H46" s="49">
        <f>COUNTIF(I46:I46,"=С")</f>
        <v>1</v>
      </c>
      <c r="I46" s="50" t="s">
        <v>15</v>
      </c>
    </row>
    <row r="47" spans="1:9" x14ac:dyDescent="0.25">
      <c r="A47" s="33" t="s">
        <v>25</v>
      </c>
      <c r="B47" s="22"/>
      <c r="C47" s="79">
        <v>68644</v>
      </c>
      <c r="D47" s="22">
        <v>1</v>
      </c>
      <c r="E47" s="22" t="s">
        <v>18</v>
      </c>
      <c r="F47" s="80" t="s">
        <v>34</v>
      </c>
      <c r="G47" s="54" t="s">
        <v>4</v>
      </c>
      <c r="H47" s="55">
        <f>COUNTIF(I47:I47,"&gt;0")</f>
        <v>0</v>
      </c>
      <c r="I47" s="123" t="s">
        <v>47</v>
      </c>
    </row>
    <row r="48" spans="1:9" ht="15.75" thickBot="1" x14ac:dyDescent="0.3">
      <c r="A48" s="81"/>
      <c r="B48" s="58"/>
      <c r="C48" s="82"/>
      <c r="D48" s="58"/>
      <c r="E48" s="83"/>
      <c r="F48" s="84"/>
      <c r="G48" s="62" t="s">
        <v>5</v>
      </c>
      <c r="H48" s="63">
        <f>COUNTIF(I48:I48,"&gt;0")</f>
        <v>0</v>
      </c>
      <c r="I48" s="64"/>
    </row>
    <row r="49" spans="1:9" x14ac:dyDescent="0.25">
      <c r="A49" s="74"/>
      <c r="B49" s="75"/>
      <c r="C49" s="76"/>
      <c r="D49" s="75"/>
      <c r="E49" s="77"/>
      <c r="F49" s="78"/>
      <c r="G49" s="48" t="s">
        <v>3</v>
      </c>
      <c r="H49" s="49">
        <f>COUNTIF(I49:I49,"=С")</f>
        <v>1</v>
      </c>
      <c r="I49" s="50" t="s">
        <v>15</v>
      </c>
    </row>
    <row r="50" spans="1:9" x14ac:dyDescent="0.25">
      <c r="A50" s="33" t="s">
        <v>25</v>
      </c>
      <c r="B50" s="22"/>
      <c r="C50" s="79">
        <v>68666</v>
      </c>
      <c r="D50" s="22">
        <v>1</v>
      </c>
      <c r="E50" s="22" t="s">
        <v>16</v>
      </c>
      <c r="F50" s="80" t="s">
        <v>35</v>
      </c>
      <c r="G50" s="54" t="s">
        <v>4</v>
      </c>
      <c r="H50" s="55">
        <f>COUNTIF(I50:I50,"&gt;0")</f>
        <v>1</v>
      </c>
      <c r="I50" s="52">
        <v>11</v>
      </c>
    </row>
    <row r="51" spans="1:9" ht="15.75" thickBot="1" x14ac:dyDescent="0.3">
      <c r="A51" s="81"/>
      <c r="B51" s="58"/>
      <c r="C51" s="82"/>
      <c r="D51" s="58"/>
      <c r="E51" s="83"/>
      <c r="F51" s="84"/>
      <c r="G51" s="62" t="s">
        <v>5</v>
      </c>
      <c r="H51" s="63">
        <f>COUNTIF(I51:I51,"&gt;0")</f>
        <v>0</v>
      </c>
      <c r="I51" s="64"/>
    </row>
    <row r="52" spans="1:9" x14ac:dyDescent="0.25">
      <c r="A52" s="87"/>
      <c r="B52" s="88"/>
      <c r="C52" s="89"/>
      <c r="D52" s="88"/>
      <c r="E52" s="90"/>
      <c r="F52" s="91"/>
      <c r="G52" s="48" t="s">
        <v>3</v>
      </c>
      <c r="H52" s="49">
        <f>COUNTIF(I52:I52,"=С")</f>
        <v>0</v>
      </c>
      <c r="I52" s="132"/>
    </row>
    <row r="53" spans="1:9" x14ac:dyDescent="0.25">
      <c r="A53" s="87" t="s">
        <v>26</v>
      </c>
      <c r="B53" s="88"/>
      <c r="C53" s="89">
        <v>68078</v>
      </c>
      <c r="D53" s="88">
        <v>1</v>
      </c>
      <c r="E53" s="90" t="s">
        <v>36</v>
      </c>
      <c r="F53" s="91" t="s">
        <v>37</v>
      </c>
      <c r="G53" s="54" t="s">
        <v>4</v>
      </c>
      <c r="H53" s="55">
        <f>COUNTIF(I53:I53,"&gt;0")</f>
        <v>0</v>
      </c>
      <c r="I53" s="133"/>
    </row>
    <row r="54" spans="1:9" ht="15.75" thickBot="1" x14ac:dyDescent="0.3">
      <c r="A54" s="87"/>
      <c r="B54" s="88"/>
      <c r="C54" s="89"/>
      <c r="D54" s="88"/>
      <c r="E54" s="90"/>
      <c r="F54" s="91"/>
      <c r="G54" s="62" t="s">
        <v>5</v>
      </c>
      <c r="H54" s="63">
        <f>COUNTIF(I54:I54,"&gt;0")</f>
        <v>0</v>
      </c>
      <c r="I54" s="64"/>
    </row>
    <row r="55" spans="1:9" x14ac:dyDescent="0.25">
      <c r="A55" s="92"/>
      <c r="B55" s="93"/>
      <c r="C55" s="94"/>
      <c r="D55" s="93"/>
      <c r="E55" s="95"/>
      <c r="F55" s="96"/>
      <c r="G55" s="48" t="s">
        <v>3</v>
      </c>
      <c r="H55" s="49">
        <f>COUNTIF(I55:I55,"=С")</f>
        <v>0</v>
      </c>
      <c r="I55" s="132"/>
    </row>
    <row r="56" spans="1:9" x14ac:dyDescent="0.25">
      <c r="A56" s="87" t="s">
        <v>25</v>
      </c>
      <c r="B56" s="88"/>
      <c r="C56" s="89">
        <v>69629</v>
      </c>
      <c r="D56" s="88">
        <v>1</v>
      </c>
      <c r="E56" s="88" t="s">
        <v>38</v>
      </c>
      <c r="F56" s="91" t="s">
        <v>39</v>
      </c>
      <c r="G56" s="54" t="s">
        <v>4</v>
      </c>
      <c r="H56" s="55">
        <f>COUNTIF(I56:I56,"&gt;0")</f>
        <v>0</v>
      </c>
      <c r="I56" s="133"/>
    </row>
    <row r="57" spans="1:9" ht="15.75" thickBot="1" x14ac:dyDescent="0.3">
      <c r="A57" s="97"/>
      <c r="B57" s="98"/>
      <c r="C57" s="99"/>
      <c r="D57" s="98"/>
      <c r="E57" s="100"/>
      <c r="F57" s="101"/>
      <c r="G57" s="62" t="s">
        <v>5</v>
      </c>
      <c r="H57" s="63">
        <f>COUNTIF(I57:I57,"&gt;0")</f>
        <v>0</v>
      </c>
      <c r="I57" s="64"/>
    </row>
    <row r="58" spans="1:9" s="102" customFormat="1" x14ac:dyDescent="0.25">
      <c r="A58" s="92"/>
      <c r="B58" s="93"/>
      <c r="C58" s="94"/>
      <c r="D58" s="93"/>
      <c r="E58" s="95"/>
      <c r="F58" s="96"/>
      <c r="G58" s="48" t="s">
        <v>3</v>
      </c>
      <c r="H58" s="49">
        <f>COUNTIF(I58:I58,"=С")</f>
        <v>0</v>
      </c>
      <c r="I58" s="132"/>
    </row>
    <row r="59" spans="1:9" s="102" customFormat="1" x14ac:dyDescent="0.25">
      <c r="A59" s="87" t="s">
        <v>25</v>
      </c>
      <c r="B59" s="88"/>
      <c r="C59" s="89">
        <v>69630</v>
      </c>
      <c r="D59" s="88">
        <v>1</v>
      </c>
      <c r="E59" s="88" t="s">
        <v>18</v>
      </c>
      <c r="F59" s="91" t="s">
        <v>40</v>
      </c>
      <c r="G59" s="54" t="s">
        <v>4</v>
      </c>
      <c r="H59" s="55">
        <f>COUNTIF(I59:I59,"&gt;0")</f>
        <v>0</v>
      </c>
      <c r="I59" s="133"/>
    </row>
    <row r="60" spans="1:9" s="103" customFormat="1" ht="15.75" thickBot="1" x14ac:dyDescent="0.3">
      <c r="A60" s="97"/>
      <c r="B60" s="98"/>
      <c r="C60" s="99"/>
      <c r="D60" s="98"/>
      <c r="E60" s="100"/>
      <c r="F60" s="101"/>
      <c r="G60" s="62" t="s">
        <v>5</v>
      </c>
      <c r="H60" s="63">
        <f>COUNTIF(I60:I60,"&gt;0")</f>
        <v>0</v>
      </c>
      <c r="I60" s="64"/>
    </row>
    <row r="61" spans="1:9" s="104" customFormat="1" x14ac:dyDescent="0.25">
      <c r="A61" s="92"/>
      <c r="B61" s="93"/>
      <c r="C61" s="94"/>
      <c r="D61" s="93"/>
      <c r="E61" s="95"/>
      <c r="F61" s="96"/>
      <c r="G61" s="48" t="s">
        <v>3</v>
      </c>
      <c r="H61" s="49">
        <f>COUNTIF(I61:I61,"=С")</f>
        <v>0</v>
      </c>
      <c r="I61" s="132"/>
    </row>
    <row r="62" spans="1:9" s="102" customFormat="1" x14ac:dyDescent="0.25">
      <c r="A62" s="87" t="s">
        <v>25</v>
      </c>
      <c r="B62" s="88"/>
      <c r="C62" s="89">
        <v>69631</v>
      </c>
      <c r="D62" s="88">
        <v>1</v>
      </c>
      <c r="E62" s="88" t="s">
        <v>16</v>
      </c>
      <c r="F62" s="91" t="s">
        <v>41</v>
      </c>
      <c r="G62" s="54" t="s">
        <v>4</v>
      </c>
      <c r="H62" s="55">
        <f>COUNTIF(I62:I62,"&gt;0")</f>
        <v>0</v>
      </c>
      <c r="I62" s="123" t="s">
        <v>47</v>
      </c>
    </row>
    <row r="63" spans="1:9" s="103" customFormat="1" ht="15.75" thickBot="1" x14ac:dyDescent="0.3">
      <c r="A63" s="97"/>
      <c r="B63" s="98"/>
      <c r="C63" s="99"/>
      <c r="D63" s="98"/>
      <c r="E63" s="100"/>
      <c r="F63" s="101"/>
      <c r="G63" s="62" t="s">
        <v>5</v>
      </c>
      <c r="H63" s="63">
        <f>COUNTIF(I63:I63,"&gt;0")</f>
        <v>0</v>
      </c>
      <c r="I63" s="64"/>
    </row>
    <row r="64" spans="1:9" s="102" customFormat="1" x14ac:dyDescent="0.25">
      <c r="A64" s="92"/>
      <c r="B64" s="93"/>
      <c r="C64" s="94"/>
      <c r="D64" s="93"/>
      <c r="E64" s="95"/>
      <c r="F64" s="96"/>
      <c r="G64" s="48" t="s">
        <v>3</v>
      </c>
      <c r="H64" s="49">
        <f>COUNTIF(I64:I64,"=С")</f>
        <v>0</v>
      </c>
      <c r="I64" s="132"/>
    </row>
    <row r="65" spans="1:9" s="102" customFormat="1" x14ac:dyDescent="0.25">
      <c r="A65" s="87" t="s">
        <v>25</v>
      </c>
      <c r="B65" s="88"/>
      <c r="C65" s="89">
        <v>68462</v>
      </c>
      <c r="D65" s="88">
        <v>1</v>
      </c>
      <c r="E65" s="88" t="s">
        <v>16</v>
      </c>
      <c r="F65" s="91" t="s">
        <v>42</v>
      </c>
      <c r="G65" s="54" t="s">
        <v>4</v>
      </c>
      <c r="H65" s="55">
        <f>COUNTIF(I65:I65,"&gt;0")</f>
        <v>0</v>
      </c>
      <c r="I65" s="133"/>
    </row>
    <row r="66" spans="1:9" s="102" customFormat="1" ht="15.75" thickBot="1" x14ac:dyDescent="0.3">
      <c r="A66" s="97"/>
      <c r="B66" s="98"/>
      <c r="C66" s="99"/>
      <c r="D66" s="98"/>
      <c r="E66" s="100"/>
      <c r="F66" s="101"/>
      <c r="G66" s="62" t="s">
        <v>5</v>
      </c>
      <c r="H66" s="63">
        <f>COUNTIF(I66:I66,"&gt;0")</f>
        <v>0</v>
      </c>
      <c r="I66" s="64"/>
    </row>
    <row r="67" spans="1:9" s="102" customFormat="1" x14ac:dyDescent="0.25">
      <c r="A67" s="87"/>
      <c r="B67" s="88"/>
      <c r="C67" s="89"/>
      <c r="D67" s="88"/>
      <c r="E67" s="95"/>
      <c r="F67" s="96"/>
      <c r="G67" s="48" t="s">
        <v>3</v>
      </c>
      <c r="H67" s="49">
        <f>COUNTIF(I67:I67,"=С")</f>
        <v>0</v>
      </c>
      <c r="I67" s="132"/>
    </row>
    <row r="68" spans="1:9" s="102" customFormat="1" x14ac:dyDescent="0.25">
      <c r="A68" s="87" t="s">
        <v>26</v>
      </c>
      <c r="B68" s="88"/>
      <c r="C68" s="89">
        <v>68623</v>
      </c>
      <c r="D68" s="88">
        <v>1</v>
      </c>
      <c r="E68" s="88" t="s">
        <v>16</v>
      </c>
      <c r="F68" s="91" t="s">
        <v>43</v>
      </c>
      <c r="G68" s="54" t="s">
        <v>4</v>
      </c>
      <c r="H68" s="55">
        <f>COUNTIF(I68:I68,"&gt;0")</f>
        <v>0</v>
      </c>
      <c r="I68" s="133"/>
    </row>
    <row r="69" spans="1:9" s="102" customFormat="1" ht="15.75" thickBot="1" x14ac:dyDescent="0.3">
      <c r="A69" s="87"/>
      <c r="B69" s="88"/>
      <c r="C69" s="89"/>
      <c r="D69" s="88"/>
      <c r="E69" s="100"/>
      <c r="F69" s="101"/>
      <c r="G69" s="62" t="s">
        <v>5</v>
      </c>
      <c r="H69" s="63">
        <f>COUNTIF(I69:I69,"&gt;0")</f>
        <v>0</v>
      </c>
      <c r="I69" s="64"/>
    </row>
    <row r="70" spans="1:9" s="102" customFormat="1" x14ac:dyDescent="0.25">
      <c r="A70" s="105"/>
      <c r="B70" s="106"/>
      <c r="C70" s="107"/>
      <c r="D70" s="106"/>
      <c r="E70" s="108"/>
      <c r="F70" s="109"/>
      <c r="G70" s="48" t="s">
        <v>3</v>
      </c>
      <c r="H70" s="49">
        <f>COUNTIF(I70:I70,"=С")</f>
        <v>1</v>
      </c>
      <c r="I70" s="50" t="s">
        <v>15</v>
      </c>
    </row>
    <row r="71" spans="1:9" s="102" customFormat="1" x14ac:dyDescent="0.25">
      <c r="A71" s="87" t="s">
        <v>25</v>
      </c>
      <c r="B71" s="110"/>
      <c r="C71" s="111">
        <v>68665</v>
      </c>
      <c r="D71" s="110">
        <v>1</v>
      </c>
      <c r="E71" s="110" t="s">
        <v>19</v>
      </c>
      <c r="F71" s="112" t="s">
        <v>44</v>
      </c>
      <c r="G71" s="54" t="s">
        <v>4</v>
      </c>
      <c r="H71" s="55">
        <f>COUNTIF(I71:I71,"&gt;0")</f>
        <v>1</v>
      </c>
      <c r="I71" s="135">
        <v>11</v>
      </c>
    </row>
    <row r="72" spans="1:9" s="102" customFormat="1" ht="15.75" thickBot="1" x14ac:dyDescent="0.3">
      <c r="A72" s="113"/>
      <c r="B72" s="114"/>
      <c r="C72" s="115"/>
      <c r="D72" s="114"/>
      <c r="E72" s="116"/>
      <c r="F72" s="117"/>
      <c r="G72" s="62" t="s">
        <v>5</v>
      </c>
      <c r="H72" s="63">
        <f>COUNTIF(I72:I72,"&gt;0")</f>
        <v>0</v>
      </c>
      <c r="I72" s="64"/>
    </row>
    <row r="73" spans="1:9" s="102" customFormat="1" x14ac:dyDescent="0.25">
      <c r="A73" s="92"/>
      <c r="B73" s="93"/>
      <c r="C73" s="94"/>
      <c r="D73" s="93"/>
      <c r="E73" s="95"/>
      <c r="F73" s="96"/>
      <c r="G73" s="48" t="s">
        <v>3</v>
      </c>
      <c r="H73" s="49">
        <f>COUNTIF(I73:I73,"=С")</f>
        <v>1</v>
      </c>
      <c r="I73" s="50" t="s">
        <v>15</v>
      </c>
    </row>
    <row r="74" spans="1:9" s="102" customFormat="1" x14ac:dyDescent="0.25">
      <c r="A74" s="87" t="s">
        <v>25</v>
      </c>
      <c r="B74" s="88"/>
      <c r="C74" s="89">
        <v>69704</v>
      </c>
      <c r="D74" s="88">
        <v>1</v>
      </c>
      <c r="E74" s="88" t="s">
        <v>54</v>
      </c>
      <c r="F74" s="91" t="s">
        <v>45</v>
      </c>
      <c r="G74" s="54" t="s">
        <v>4</v>
      </c>
      <c r="H74" s="55">
        <f>COUNTIF(I74:I74,"&gt;0")</f>
        <v>1</v>
      </c>
      <c r="I74" s="135">
        <v>6</v>
      </c>
    </row>
    <row r="75" spans="1:9" s="102" customFormat="1" ht="15.75" thickBot="1" x14ac:dyDescent="0.3">
      <c r="A75" s="97"/>
      <c r="B75" s="98"/>
      <c r="C75" s="99"/>
      <c r="D75" s="98"/>
      <c r="E75" s="100"/>
      <c r="F75" s="101"/>
      <c r="G75" s="62" t="s">
        <v>5</v>
      </c>
      <c r="H75" s="63">
        <f>COUNTIF(I75:I75,"&gt;0")</f>
        <v>0</v>
      </c>
      <c r="I75" s="64"/>
    </row>
    <row r="76" spans="1:9" x14ac:dyDescent="0.25">
      <c r="A76" s="92"/>
      <c r="B76" s="93"/>
      <c r="C76" s="94"/>
      <c r="D76" s="118"/>
      <c r="E76" s="93"/>
      <c r="F76" s="119"/>
      <c r="G76" s="48" t="s">
        <v>3</v>
      </c>
      <c r="H76" s="49">
        <f>COUNTIF(I76:I76,"=С")</f>
        <v>0</v>
      </c>
      <c r="I76" s="132"/>
    </row>
    <row r="77" spans="1:9" x14ac:dyDescent="0.25">
      <c r="A77" s="87" t="s">
        <v>25</v>
      </c>
      <c r="B77" s="88"/>
      <c r="C77" s="89">
        <v>69632</v>
      </c>
      <c r="D77" s="120">
        <v>1</v>
      </c>
      <c r="E77" s="88" t="s">
        <v>18</v>
      </c>
      <c r="F77" s="91" t="s">
        <v>46</v>
      </c>
      <c r="G77" s="54" t="s">
        <v>4</v>
      </c>
      <c r="H77" s="55">
        <f>COUNTIF(I77:I77,"&gt;0")</f>
        <v>0</v>
      </c>
      <c r="I77" s="133"/>
    </row>
    <row r="78" spans="1:9" ht="15.75" thickBot="1" x14ac:dyDescent="0.3">
      <c r="A78" s="97"/>
      <c r="B78" s="98"/>
      <c r="C78" s="99"/>
      <c r="D78" s="121"/>
      <c r="E78" s="98"/>
      <c r="F78" s="122"/>
      <c r="G78" s="62" t="s">
        <v>5</v>
      </c>
      <c r="H78" s="63">
        <f>COUNTIF(I78:I78,"&gt;0")</f>
        <v>0</v>
      </c>
      <c r="I78" s="64"/>
    </row>
    <row r="79" spans="1:9" x14ac:dyDescent="0.25">
      <c r="D79" s="136">
        <f>SUM(D22:D78)</f>
        <v>19</v>
      </c>
      <c r="I79" s="1"/>
    </row>
  </sheetData>
  <mergeCells count="1">
    <mergeCell ref="G3:I3"/>
  </mergeCells>
  <conditionalFormatting sqref="I9">
    <cfRule type="cellIs" dxfId="3" priority="2" operator="greaterThan">
      <formula>2</formula>
    </cfRule>
    <cfRule type="expression" dxfId="2" priority="4">
      <formula>"&gt;2"</formula>
    </cfRule>
    <cfRule type="expression" dxfId="1" priority="5">
      <formula>"&gt;2"</formula>
    </cfRule>
  </conditionalFormatting>
  <conditionalFormatting sqref="I10:I11">
    <cfRule type="cellIs" dxfId="0" priority="1" operator="greaterThan">
      <formula>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Скрябина Виктория Геннадьевна (Специалист)</cp:lastModifiedBy>
  <dcterms:created xsi:type="dcterms:W3CDTF">2021-06-28T10:52:40Z</dcterms:created>
  <dcterms:modified xsi:type="dcterms:W3CDTF">2022-05-10T12:45:49Z</dcterms:modified>
</cp:coreProperties>
</file>