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BBC5858-2897-4E4F-A364-C33C02D88659}" xr6:coauthVersionLast="37" xr6:coauthVersionMax="37" xr10:uidLastSave="{00000000-0000-0000-0000-000000000000}"/>
  <bookViews>
    <workbookView xWindow="0" yWindow="0" windowWidth="20496" windowHeight="7548" xr2:uid="{00000000-000D-0000-FFFF-FFFF00000000}"/>
  </bookViews>
  <sheets>
    <sheet name="Лист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" l="1"/>
  <c r="I35" i="2"/>
  <c r="I34" i="2"/>
  <c r="I10" i="2" s="1"/>
  <c r="I19" i="2"/>
  <c r="I13" i="2" s="1"/>
  <c r="I18" i="2"/>
  <c r="I12" i="2" s="1"/>
  <c r="I17" i="2"/>
  <c r="I16" i="2"/>
  <c r="I15" i="2" s="1"/>
  <c r="I14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D38" i="2"/>
  <c r="D37" i="2"/>
  <c r="H33" i="2"/>
  <c r="H32" i="2"/>
  <c r="H31" i="2"/>
  <c r="H30" i="2"/>
  <c r="H29" i="2"/>
  <c r="H28" i="2"/>
  <c r="H27" i="2"/>
  <c r="H26" i="2"/>
  <c r="H25" i="2"/>
  <c r="H24" i="2"/>
  <c r="H23" i="2"/>
  <c r="H22" i="2"/>
  <c r="D21" i="2"/>
  <c r="D20" i="2"/>
  <c r="H8" i="2"/>
  <c r="H7" i="2"/>
  <c r="H6" i="2"/>
  <c r="I9" i="2" l="1"/>
  <c r="I11" i="2" s="1"/>
</calcChain>
</file>

<file path=xl/sharedStrings.xml><?xml version="1.0" encoding="utf-8"?>
<sst xmlns="http://schemas.openxmlformats.org/spreadsheetml/2006/main" count="141" uniqueCount="55">
  <si>
    <t xml:space="preserve"> </t>
  </si>
  <si>
    <t>СР</t>
  </si>
  <si>
    <t>ЧАСЫ</t>
  </si>
  <si>
    <t>АДМИНЫ И ПРЕТЕНЗИИ</t>
  </si>
  <si>
    <t xml:space="preserve"> план</t>
  </si>
  <si>
    <t>Вакансия</t>
  </si>
  <si>
    <t xml:space="preserve"> факт</t>
  </si>
  <si>
    <t>доп смена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</si>
  <si>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</si>
  <si>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</si>
  <si>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</si>
  <si>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</si>
  <si>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ставок в доп за сутки 11 ч</t>
  </si>
  <si>
    <t>Кол-во доп часов за сутки</t>
  </si>
  <si>
    <t xml:space="preserve">кол-во людей в смену </t>
  </si>
  <si>
    <t>кол-во ставок 2/2 день</t>
  </si>
  <si>
    <t>ОПЕРАТОРЫ 2/2</t>
  </si>
  <si>
    <t>08:00-20:00</t>
  </si>
  <si>
    <t>09:00-21:00</t>
  </si>
  <si>
    <t>ГР</t>
  </si>
  <si>
    <t>ДОБ</t>
  </si>
  <si>
    <t>О</t>
  </si>
  <si>
    <t>С</t>
  </si>
  <si>
    <t>08:00-12:00</t>
  </si>
  <si>
    <t>08:00 - 17:00</t>
  </si>
  <si>
    <t>Бондаренко Мария Павловна</t>
  </si>
  <si>
    <t>Всего отсутствует</t>
  </si>
  <si>
    <t>Кол-во ставок в сутки</t>
  </si>
  <si>
    <t>кол-во спецов в доп в часах</t>
  </si>
  <si>
    <t>кол-во ставок 5/2 день</t>
  </si>
  <si>
    <t>чел</t>
  </si>
  <si>
    <t>ОПЕРАТОРЫ 5/2</t>
  </si>
  <si>
    <t>ставок</t>
  </si>
  <si>
    <t>Р</t>
  </si>
  <si>
    <t>09:00-18:00</t>
  </si>
  <si>
    <t>Шутлива Вероника Александровна</t>
  </si>
  <si>
    <t>07:00-19:00</t>
  </si>
  <si>
    <t>Сацкая Жанна Андреевна</t>
  </si>
  <si>
    <t>Крохин Никита Максимович</t>
  </si>
  <si>
    <t>Фадеева Вера Сергеевна</t>
  </si>
  <si>
    <t>График работы  ОКТЯБРЬ 2021 г</t>
  </si>
  <si>
    <t>СЕНТЯБРЬ</t>
  </si>
  <si>
    <t>Горячева Ксения Игоревна</t>
  </si>
  <si>
    <t>08:00-17:00</t>
  </si>
  <si>
    <t>Аксенова Юлия Валерьевна</t>
  </si>
  <si>
    <t>Скородумова Екатерина Юрьевна</t>
  </si>
  <si>
    <t>Анисимова Вероника Андреевна</t>
  </si>
  <si>
    <t>Кочедыкова Татьяна Юрьевна</t>
  </si>
  <si>
    <t>Торопова Елена Александровна</t>
  </si>
  <si>
    <t>07:30-19:30</t>
  </si>
  <si>
    <t>Пушков Данил Владимирович</t>
  </si>
  <si>
    <t>Куликова Юлия Александровна</t>
  </si>
  <si>
    <t>Сигинур Виктория Игоревна</t>
  </si>
  <si>
    <t>Кухарева Марина Эдуардовна</t>
  </si>
  <si>
    <t>08:00-19:00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</si>
</sst>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" fontId="3" fillId="4" borderId="3" xfId="0" applyNumberFormat="1" applyFont="1" applyFill="1" applyBorder="1" applyAlignment="1">
      <alignment horizontal="left" vertical="center"/>
    </xf>
    <xf numFmtId="0" fontId="5" fillId="4" borderId="2" xfId="0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horizontal="left" vertical="top"/>
    </xf>
    <xf numFmtId="0" fontId="1" fillId="5" borderId="6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4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5" borderId="8" xfId="0" applyFont="1" applyFill="1" applyBorder="1"/>
    <xf numFmtId="0" fontId="1" fillId="5" borderId="5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10" borderId="9" xfId="0" applyFont="1" applyFill="1" applyBorder="1" applyAlignment="1">
      <alignment vertical="center"/>
    </xf>
    <xf numFmtId="0" fontId="1" fillId="10" borderId="10" xfId="0" applyFont="1" applyFill="1" applyBorder="1" applyAlignment="1">
      <alignment horizontal="left" vertical="center"/>
    </xf>
    <xf numFmtId="0" fontId="1" fillId="5" borderId="23" xfId="0" applyFont="1" applyFill="1" applyBorder="1"/>
    <xf numFmtId="0" fontId="1" fillId="5" borderId="16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vertical="center"/>
    </xf>
    <xf numFmtId="0" fontId="1" fillId="10" borderId="13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left" vertical="center"/>
    </xf>
    <xf numFmtId="0" fontId="1" fillId="5" borderId="24" xfId="0" applyFont="1" applyFill="1" applyBorder="1"/>
    <xf numFmtId="0" fontId="1" fillId="5" borderId="2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left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vertical="center"/>
    </xf>
    <xf numFmtId="0" fontId="8" fillId="10" borderId="11" xfId="0" applyFont="1" applyFill="1" applyBorder="1" applyAlignment="1">
      <alignment horizontal="left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vertical="center"/>
    </xf>
    <xf numFmtId="0" fontId="6" fillId="10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1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/>
    </xf>
    <xf numFmtId="0" fontId="1" fillId="3" borderId="24" xfId="0" applyFont="1" applyFill="1" applyBorder="1"/>
    <xf numFmtId="0" fontId="1" fillId="3" borderId="13" xfId="0" applyFont="1" applyFill="1" applyBorder="1"/>
    <xf numFmtId="0" fontId="1" fillId="3" borderId="20" xfId="0" applyFont="1" applyFill="1" applyBorder="1" applyAlignment="1">
      <alignment horizontal="left"/>
    </xf>
    <xf numFmtId="0" fontId="4" fillId="10" borderId="23" xfId="0" applyFont="1" applyFill="1" applyBorder="1" applyAlignment="1">
      <alignment horizontal="center" vertical="center"/>
    </xf>
    <xf numFmtId="0" fontId="1" fillId="5" borderId="9" xfId="0" applyFont="1" applyFill="1" applyBorder="1"/>
    <xf numFmtId="0" fontId="4" fillId="10" borderId="7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4" fillId="10" borderId="8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vertical="center"/>
    </xf>
    <xf numFmtId="0" fontId="1" fillId="10" borderId="12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/>
    </xf>
    <xf numFmtId="0" fontId="1" fillId="10" borderId="21" xfId="0" applyFont="1" applyFill="1" applyBorder="1" applyAlignment="1">
      <alignment horizontal="left" vertical="center"/>
    </xf>
    <xf numFmtId="0" fontId="1" fillId="5" borderId="2" xfId="0" applyFont="1" applyFill="1" applyBorder="1"/>
    <xf numFmtId="0" fontId="4" fillId="10" borderId="24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1" fillId="3" borderId="11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8" fillId="3" borderId="0" xfId="0" applyFont="1" applyFill="1" applyBorder="1" applyAlignment="1">
      <alignment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left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vertical="center"/>
    </xf>
    <xf numFmtId="0" fontId="4" fillId="11" borderId="11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vertical="center"/>
    </xf>
    <xf numFmtId="0" fontId="1" fillId="11" borderId="12" xfId="0" applyFont="1" applyFill="1" applyBorder="1" applyAlignment="1">
      <alignment horizontal="left" vertical="center"/>
    </xf>
    <xf numFmtId="0" fontId="1" fillId="11" borderId="11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vertical="center"/>
    </xf>
    <xf numFmtId="0" fontId="1" fillId="11" borderId="1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tabSelected="1" topLeftCell="A43" zoomScale="70" zoomScaleNormal="70" workbookViewId="0">
      <pane xSplit="8" topLeftCell="I1" activePane="topRight" state="frozen"/>
      <selection pane="topRight" activeCell="J19" sqref="J1:M1048576"/>
    </sheetView>
  </sheetViews>
  <sheetFormatPr defaultRowHeight="14.4" x14ac:dyDescent="0.3"/>
  <cols>
    <col min="1" max="1" width="2.44140625" style="1" bestFit="1" customWidth="1"/>
    <col min="2" max="2" width="3" style="1" bestFit="1" customWidth="1"/>
    <col min="3" max="3" width="6.6640625" style="1" bestFit="1" customWidth="1"/>
    <col min="4" max="4" width="8.88671875" style="1"/>
    <col min="5" max="5" width="15.109375" style="1" customWidth="1"/>
    <col min="6" max="6" width="40.109375" style="1" bestFit="1" customWidth="1"/>
    <col min="7" max="7" width="11.88671875" style="1" customWidth="1"/>
    <col min="8" max="8" width="9.109375" style="1" customWidth="1"/>
    <col min="9" max="9" width="7.109375" style="1" customWidth="1"/>
  </cols>
  <sheetData>
    <row r="1" spans="1:9" x14ac:dyDescent="0.3">
      <c r="A1" s="70"/>
      <c r="B1" s="71"/>
      <c r="C1" s="70"/>
      <c r="D1" s="71"/>
      <c r="E1" s="71" t="s">
        <v>0</v>
      </c>
      <c r="F1" s="71"/>
      <c r="G1" s="71"/>
      <c r="H1" s="71"/>
      <c r="I1" s="71"/>
    </row>
    <row r="2" spans="1:9" x14ac:dyDescent="0.3">
      <c r="A2" s="70"/>
      <c r="B2" s="22"/>
      <c r="C2" s="22"/>
      <c r="D2" s="22"/>
      <c r="E2" s="2"/>
      <c r="F2" s="3" t="s">
        <v>40</v>
      </c>
      <c r="G2" s="4"/>
      <c r="H2" s="5"/>
      <c r="I2" s="183"/>
    </row>
    <row r="3" spans="1:9" x14ac:dyDescent="0.3">
      <c r="A3" s="6"/>
      <c r="B3" s="6"/>
      <c r="C3" s="6"/>
      <c r="D3" s="6"/>
      <c r="E3" s="6">
        <v>2021</v>
      </c>
      <c r="F3" s="7" t="s">
        <v>41</v>
      </c>
      <c r="G3" s="6"/>
      <c r="H3" s="6"/>
      <c r="I3" s="8"/>
    </row>
    <row r="4" spans="1:9" x14ac:dyDescent="0.3">
      <c r="A4" s="9"/>
      <c r="B4" s="9"/>
      <c r="C4" s="9"/>
      <c r="D4" s="9"/>
      <c r="E4" s="9"/>
      <c r="F4" s="10"/>
      <c r="G4" s="9"/>
      <c r="H4" s="9"/>
      <c r="I4" s="9" t="s">
        <v>1</v>
      </c>
    </row>
    <row r="5" spans="1:9" x14ac:dyDescent="0.3">
      <c r="A5" s="11"/>
      <c r="B5" s="11" t="s">
        <v>19</v>
      </c>
      <c r="C5" s="11" t="s">
        <v>20</v>
      </c>
      <c r="D5" s="11"/>
      <c r="E5" s="11" t="s">
        <v>2</v>
      </c>
      <c r="F5" s="12" t="s">
        <v>3</v>
      </c>
      <c r="G5" s="11"/>
      <c r="H5" s="11"/>
      <c r="I5" s="11">
        <v>20</v>
      </c>
    </row>
    <row r="6" spans="1:9" x14ac:dyDescent="0.3">
      <c r="A6" s="72"/>
      <c r="B6" s="23"/>
      <c r="C6" s="67"/>
      <c r="D6" s="73"/>
      <c r="E6" s="74"/>
      <c r="F6" s="75"/>
      <c r="G6" s="76" t="s">
        <v>4</v>
      </c>
      <c r="H6" s="77">
        <f>COUNTIF(I6:AM6,"=С")</f>
        <v>1</v>
      </c>
      <c r="I6" s="49" t="s">
        <v>22</v>
      </c>
    </row>
    <row r="7" spans="1:9" x14ac:dyDescent="0.3">
      <c r="A7" s="78" t="s">
        <v>33</v>
      </c>
      <c r="B7" s="24"/>
      <c r="C7" s="68">
        <v>68308</v>
      </c>
      <c r="D7" s="25"/>
      <c r="E7" s="79" t="s">
        <v>24</v>
      </c>
      <c r="F7" s="80" t="s">
        <v>25</v>
      </c>
      <c r="G7" s="81" t="s">
        <v>6</v>
      </c>
      <c r="H7" s="82">
        <f>COUNTIF(I7:AM7,"&gt;0")</f>
        <v>1</v>
      </c>
      <c r="I7" s="184">
        <v>8</v>
      </c>
    </row>
    <row r="8" spans="1:9" x14ac:dyDescent="0.3">
      <c r="A8" s="83"/>
      <c r="B8" s="26"/>
      <c r="C8" s="26"/>
      <c r="D8" s="84"/>
      <c r="E8" s="85"/>
      <c r="F8" s="86"/>
      <c r="G8" s="87" t="s">
        <v>7</v>
      </c>
      <c r="H8" s="88">
        <f>COUNTIF(I8:AM8,"&gt;0")</f>
        <v>0</v>
      </c>
      <c r="I8" s="185"/>
    </row>
    <row r="9" spans="1:9" x14ac:dyDescent="0.3">
      <c r="A9" s="27"/>
      <c r="B9" s="28"/>
      <c r="C9" s="27"/>
      <c r="D9" s="27"/>
      <c r="E9" s="89"/>
      <c r="F9" s="90" t="s">
        <v>8</v>
      </c>
      <c r="G9" s="91"/>
      <c r="H9" s="92"/>
      <c r="I9" s="92">
        <f t="shared" ref="I9" ca="1" si="0">COUNTIFS(I22:I74,"Б",OFFSET(I22:I74,-1,0),"С")</f>
        <v>0</v>
      </c>
    </row>
    <row r="10" spans="1:9" x14ac:dyDescent="0.3">
      <c r="A10" s="27"/>
      <c r="B10" s="28"/>
      <c r="C10" s="27"/>
      <c r="D10" s="27"/>
      <c r="E10" s="91"/>
      <c r="F10" s="90" t="s">
        <v>9</v>
      </c>
      <c r="G10" s="91"/>
      <c r="H10" s="92"/>
      <c r="I10" s="92">
        <f t="shared" ref="I10" ca="1" si="1">COUNTIFS(I22:I74,"О",OFFSET(I22:I74,-1,0),"С")+COUNTIFS(I22:I74,"А",OFFSET(I22:I74,-1,0),"С")+COUNTIFS(I22:I74,"НН",OFFSET(I22:I74,-1,0),"С")</f>
        <v>0</v>
      </c>
    </row>
    <row r="11" spans="1:9" x14ac:dyDescent="0.3">
      <c r="A11" s="27"/>
      <c r="B11" s="28"/>
      <c r="C11" s="27"/>
      <c r="D11" s="27"/>
      <c r="E11" s="91"/>
      <c r="F11" s="90" t="s">
        <v>26</v>
      </c>
      <c r="G11" s="91"/>
      <c r="H11" s="92"/>
      <c r="I11" s="92">
        <f t="shared" ref="I11" ca="1" si="2">SUM(I9:I10)</f>
        <v>0</v>
      </c>
    </row>
    <row r="12" spans="1:9" x14ac:dyDescent="0.3">
      <c r="A12" s="27"/>
      <c r="B12" s="29"/>
      <c r="C12" s="27"/>
      <c r="D12" s="29"/>
      <c r="E12" s="91"/>
      <c r="F12" s="13" t="s">
        <v>10</v>
      </c>
      <c r="G12" s="14"/>
      <c r="H12" s="14"/>
      <c r="I12" s="15">
        <f t="shared" ref="I12:I13" si="3">I18+I35</f>
        <v>8</v>
      </c>
    </row>
    <row r="13" spans="1:9" x14ac:dyDescent="0.3">
      <c r="A13" s="27"/>
      <c r="B13" s="29"/>
      <c r="C13" s="27"/>
      <c r="D13" s="29"/>
      <c r="E13" s="91"/>
      <c r="F13" s="13" t="s">
        <v>27</v>
      </c>
      <c r="G13" s="14"/>
      <c r="H13" s="14"/>
      <c r="I13" s="15">
        <f t="shared" si="3"/>
        <v>8</v>
      </c>
    </row>
    <row r="14" spans="1:9" x14ac:dyDescent="0.3">
      <c r="A14" s="28"/>
      <c r="B14" s="29"/>
      <c r="C14" s="28"/>
      <c r="D14" s="30"/>
      <c r="E14" s="93"/>
      <c r="F14" s="13" t="s">
        <v>11</v>
      </c>
      <c r="G14" s="14"/>
      <c r="H14" s="15"/>
      <c r="I14" s="15">
        <f t="shared" ref="I14" si="4">SUM(I39:I74,I22:I33)</f>
        <v>76</v>
      </c>
    </row>
    <row r="15" spans="1:9" x14ac:dyDescent="0.3">
      <c r="A15" s="31"/>
      <c r="B15" s="13"/>
      <c r="C15" s="31"/>
      <c r="D15" s="16"/>
      <c r="E15" s="16"/>
      <c r="F15" s="13" t="s">
        <v>12</v>
      </c>
      <c r="G15" s="14"/>
      <c r="H15" s="14"/>
      <c r="I15" s="15">
        <f t="shared" ref="I15" ca="1" si="5">I16/11</f>
        <v>0</v>
      </c>
    </row>
    <row r="16" spans="1:9" x14ac:dyDescent="0.3">
      <c r="A16" s="31"/>
      <c r="B16" s="16"/>
      <c r="C16" s="31"/>
      <c r="D16" s="13"/>
      <c r="E16" s="16"/>
      <c r="F16" s="13" t="s">
        <v>13</v>
      </c>
      <c r="G16" s="14"/>
      <c r="H16" s="14"/>
      <c r="I16" s="15">
        <f t="shared" ref="I16" ca="1" si="6">SUMIF(OFFSET(I22:I355,0,(COLUMN(I16)-7)*(-1)),"доп смена",I22:I355)</f>
        <v>0</v>
      </c>
    </row>
    <row r="17" spans="1:9" x14ac:dyDescent="0.3">
      <c r="A17" s="32"/>
      <c r="B17" s="17"/>
      <c r="C17" s="32"/>
      <c r="D17" s="17"/>
      <c r="E17" s="17"/>
      <c r="F17" s="18" t="s">
        <v>28</v>
      </c>
      <c r="G17" s="19"/>
      <c r="H17" s="19"/>
      <c r="I17" s="20">
        <f t="shared" ref="I17" si="7">SUM(I24,I27,I30,I33)</f>
        <v>0</v>
      </c>
    </row>
    <row r="18" spans="1:9" x14ac:dyDescent="0.3">
      <c r="A18" s="32"/>
      <c r="B18" s="17"/>
      <c r="C18" s="32"/>
      <c r="D18" s="18"/>
      <c r="E18" s="18"/>
      <c r="F18" s="18" t="s">
        <v>14</v>
      </c>
      <c r="G18" s="19"/>
      <c r="H18" s="19"/>
      <c r="I18" s="19">
        <f t="shared" ref="I18" si="8">COUNTIF(I22:I33,"&gt;0")</f>
        <v>4</v>
      </c>
    </row>
    <row r="19" spans="1:9" x14ac:dyDescent="0.3">
      <c r="A19" s="32"/>
      <c r="B19" s="17"/>
      <c r="C19" s="32"/>
      <c r="D19" s="17"/>
      <c r="E19" s="17"/>
      <c r="F19" s="18" t="s">
        <v>29</v>
      </c>
      <c r="G19" s="19"/>
      <c r="H19" s="19"/>
      <c r="I19" s="20">
        <f t="shared" ref="I19" si="9">SUM(I23,I26,I29,I32)/8</f>
        <v>4</v>
      </c>
    </row>
    <row r="20" spans="1:9" x14ac:dyDescent="0.3">
      <c r="A20" s="21"/>
      <c r="B20" s="9"/>
      <c r="C20" s="21" t="s">
        <v>30</v>
      </c>
      <c r="D20" s="21">
        <f>COUNTIF(D22:D33,"&gt;0")</f>
        <v>4</v>
      </c>
      <c r="E20" s="9"/>
      <c r="F20" s="10" t="s">
        <v>31</v>
      </c>
      <c r="G20" s="9"/>
      <c r="H20" s="9"/>
      <c r="I20" s="9" t="s">
        <v>1</v>
      </c>
    </row>
    <row r="21" spans="1:9" ht="15" thickBot="1" x14ac:dyDescent="0.35">
      <c r="A21" s="21"/>
      <c r="B21" s="21"/>
      <c r="C21" s="21" t="s">
        <v>32</v>
      </c>
      <c r="D21" s="21">
        <f>SUM(D22:D33)</f>
        <v>4</v>
      </c>
      <c r="E21" s="21"/>
      <c r="F21" s="10"/>
      <c r="G21" s="9"/>
      <c r="H21" s="9"/>
      <c r="I21" s="21">
        <v>20</v>
      </c>
    </row>
    <row r="22" spans="1:9" x14ac:dyDescent="0.3">
      <c r="A22" s="58"/>
      <c r="B22" s="51"/>
      <c r="C22" s="52"/>
      <c r="D22" s="51"/>
      <c r="E22" s="94"/>
      <c r="F22" s="95"/>
      <c r="G22" s="96" t="s">
        <v>4</v>
      </c>
      <c r="H22" s="97">
        <f>COUNTIF(I22:AM22,"=С")</f>
        <v>1</v>
      </c>
      <c r="I22" s="186" t="s">
        <v>22</v>
      </c>
    </row>
    <row r="23" spans="1:9" x14ac:dyDescent="0.3">
      <c r="A23" s="59" t="s">
        <v>21</v>
      </c>
      <c r="B23" s="53"/>
      <c r="C23" s="54">
        <v>69411</v>
      </c>
      <c r="D23" s="53">
        <v>1</v>
      </c>
      <c r="E23" s="98" t="s">
        <v>34</v>
      </c>
      <c r="F23" s="55" t="s">
        <v>42</v>
      </c>
      <c r="G23" s="81" t="s">
        <v>6</v>
      </c>
      <c r="H23" s="82">
        <f>COUNTIF(I23:AM23,"&gt;0")</f>
        <v>1</v>
      </c>
      <c r="I23" s="184">
        <v>8</v>
      </c>
    </row>
    <row r="24" spans="1:9" ht="15" thickBot="1" x14ac:dyDescent="0.35">
      <c r="A24" s="64"/>
      <c r="B24" s="65"/>
      <c r="C24" s="66"/>
      <c r="D24" s="65"/>
      <c r="E24" s="99"/>
      <c r="F24" s="100"/>
      <c r="G24" s="101" t="s">
        <v>7</v>
      </c>
      <c r="H24" s="102">
        <f>COUNTIF(I24:AM24,"&gt;0")</f>
        <v>0</v>
      </c>
      <c r="I24" s="187"/>
    </row>
    <row r="25" spans="1:9" x14ac:dyDescent="0.3">
      <c r="A25" s="33"/>
      <c r="B25" s="34"/>
      <c r="C25" s="35"/>
      <c r="D25" s="34"/>
      <c r="E25" s="103"/>
      <c r="F25" s="104"/>
      <c r="G25" s="96" t="s">
        <v>4</v>
      </c>
      <c r="H25" s="97">
        <f t="shared" ref="H25" si="10">COUNTIF(I25:AM25,"=С")</f>
        <v>1</v>
      </c>
      <c r="I25" s="186" t="s">
        <v>22</v>
      </c>
    </row>
    <row r="26" spans="1:9" x14ac:dyDescent="0.3">
      <c r="A26" s="36" t="s">
        <v>21</v>
      </c>
      <c r="B26" s="37"/>
      <c r="C26" s="38">
        <v>69702</v>
      </c>
      <c r="D26" s="37">
        <v>1</v>
      </c>
      <c r="E26" s="79" t="s">
        <v>43</v>
      </c>
      <c r="F26" s="50" t="s">
        <v>44</v>
      </c>
      <c r="G26" s="81" t="s">
        <v>6</v>
      </c>
      <c r="H26" s="82">
        <f t="shared" ref="H26:H27" si="11">COUNTIF(I26:AM26,"&gt;0")</f>
        <v>1</v>
      </c>
      <c r="I26" s="184">
        <v>8</v>
      </c>
    </row>
    <row r="27" spans="1:9" ht="15" thickBot="1" x14ac:dyDescent="0.35">
      <c r="A27" s="46"/>
      <c r="B27" s="47"/>
      <c r="C27" s="48"/>
      <c r="D27" s="47"/>
      <c r="E27" s="105"/>
      <c r="F27" s="106"/>
      <c r="G27" s="101" t="s">
        <v>7</v>
      </c>
      <c r="H27" s="102">
        <f t="shared" si="11"/>
        <v>0</v>
      </c>
      <c r="I27" s="187"/>
    </row>
    <row r="28" spans="1:9" x14ac:dyDescent="0.3">
      <c r="A28" s="107"/>
      <c r="B28" s="108"/>
      <c r="C28" s="109"/>
      <c r="D28" s="108"/>
      <c r="E28" s="110"/>
      <c r="F28" s="111"/>
      <c r="G28" s="96" t="s">
        <v>4</v>
      </c>
      <c r="H28" s="97">
        <f t="shared" ref="H28" si="12">COUNTIF(I28:AM28,"=С")</f>
        <v>1</v>
      </c>
      <c r="I28" s="186" t="s">
        <v>22</v>
      </c>
    </row>
    <row r="29" spans="1:9" x14ac:dyDescent="0.3">
      <c r="A29" s="112" t="s">
        <v>21</v>
      </c>
      <c r="B29" s="113"/>
      <c r="C29" s="114">
        <v>69703</v>
      </c>
      <c r="D29" s="113">
        <v>1</v>
      </c>
      <c r="E29" s="115" t="s">
        <v>43</v>
      </c>
      <c r="F29" s="116" t="s">
        <v>45</v>
      </c>
      <c r="G29" s="81" t="s">
        <v>6</v>
      </c>
      <c r="H29" s="82">
        <f t="shared" ref="H29:H30" si="13">COUNTIF(I29:AM29,"&gt;0")</f>
        <v>1</v>
      </c>
      <c r="I29" s="184">
        <v>8</v>
      </c>
    </row>
    <row r="30" spans="1:9" ht="15" thickBot="1" x14ac:dyDescent="0.35">
      <c r="A30" s="117"/>
      <c r="B30" s="118"/>
      <c r="C30" s="119"/>
      <c r="D30" s="118"/>
      <c r="E30" s="120"/>
      <c r="F30" s="121"/>
      <c r="G30" s="101" t="s">
        <v>7</v>
      </c>
      <c r="H30" s="102">
        <f t="shared" si="13"/>
        <v>0</v>
      </c>
      <c r="I30" s="187"/>
    </row>
    <row r="31" spans="1:9" x14ac:dyDescent="0.3">
      <c r="A31" s="122"/>
      <c r="B31" s="123"/>
      <c r="C31" s="124"/>
      <c r="D31" s="123"/>
      <c r="E31" s="125"/>
      <c r="F31" s="126"/>
      <c r="G31" s="96" t="s">
        <v>4</v>
      </c>
      <c r="H31" s="97">
        <f t="shared" ref="H31" si="14">COUNTIF(I31:AM31,"=С")</f>
        <v>1</v>
      </c>
      <c r="I31" s="186" t="s">
        <v>22</v>
      </c>
    </row>
    <row r="32" spans="1:9" x14ac:dyDescent="0.3">
      <c r="A32" s="127" t="s">
        <v>21</v>
      </c>
      <c r="B32" s="24"/>
      <c r="C32" s="68">
        <v>68673</v>
      </c>
      <c r="D32" s="24">
        <v>1</v>
      </c>
      <c r="E32" s="128" t="s">
        <v>43</v>
      </c>
      <c r="F32" s="129" t="s">
        <v>46</v>
      </c>
      <c r="G32" s="81" t="s">
        <v>6</v>
      </c>
      <c r="H32" s="82">
        <f t="shared" ref="H32:H33" si="15">COUNTIF(I32:AM32,"&gt;0")</f>
        <v>1</v>
      </c>
      <c r="I32" s="184">
        <v>8</v>
      </c>
    </row>
    <row r="33" spans="1:10" ht="15" thickBot="1" x14ac:dyDescent="0.35">
      <c r="A33" s="130"/>
      <c r="B33" s="131"/>
      <c r="C33" s="132"/>
      <c r="D33" s="131"/>
      <c r="E33" s="133"/>
      <c r="F33" s="134"/>
      <c r="G33" s="101" t="s">
        <v>7</v>
      </c>
      <c r="H33" s="102">
        <f t="shared" si="15"/>
        <v>0</v>
      </c>
      <c r="I33" s="187"/>
      <c r="J33" s="1"/>
    </row>
    <row r="34" spans="1:10" x14ac:dyDescent="0.3">
      <c r="A34" s="32"/>
      <c r="B34" s="17"/>
      <c r="C34" s="32"/>
      <c r="D34" s="17"/>
      <c r="E34" s="17"/>
      <c r="F34" s="18" t="s">
        <v>28</v>
      </c>
      <c r="G34" s="19"/>
      <c r="H34" s="19"/>
      <c r="I34" s="20">
        <f t="shared" ref="I34" si="16">COUNT(I41,I50,I59,I4,I44,I47,I62,I56,I53,I65,I68,I71,I74)</f>
        <v>0</v>
      </c>
      <c r="J34" s="1"/>
    </row>
    <row r="35" spans="1:10" x14ac:dyDescent="0.3">
      <c r="A35" s="32"/>
      <c r="B35" s="17"/>
      <c r="C35" s="32"/>
      <c r="D35" s="18"/>
      <c r="E35" s="18"/>
      <c r="F35" s="18" t="s">
        <v>14</v>
      </c>
      <c r="G35" s="19"/>
      <c r="H35" s="19"/>
      <c r="I35" s="19">
        <f t="shared" ref="I35" si="17">COUNTIF(I39:I233,"&gt;0")</f>
        <v>4</v>
      </c>
      <c r="J35" s="1"/>
    </row>
    <row r="36" spans="1:10" x14ac:dyDescent="0.3">
      <c r="A36" s="32"/>
      <c r="B36" s="17"/>
      <c r="C36" s="32"/>
      <c r="D36" s="17"/>
      <c r="E36" s="17"/>
      <c r="F36" s="18" t="s">
        <v>15</v>
      </c>
      <c r="G36" s="19"/>
      <c r="H36" s="19"/>
      <c r="I36" s="20">
        <f t="shared" ref="I36" si="18">SUM(I40,I58,I43,I49,I46,I61,I55,I52,I64,I67,I70,I73)/11</f>
        <v>4</v>
      </c>
      <c r="J36" s="1"/>
    </row>
    <row r="37" spans="1:10" x14ac:dyDescent="0.3">
      <c r="A37" s="21"/>
      <c r="B37" s="9"/>
      <c r="C37" s="21" t="s">
        <v>30</v>
      </c>
      <c r="D37" s="21">
        <f>COUNTIF(D39:D74,"&gt;0")</f>
        <v>10</v>
      </c>
      <c r="E37" s="9"/>
      <c r="F37" s="10" t="s">
        <v>16</v>
      </c>
      <c r="G37" s="9"/>
      <c r="H37" s="9"/>
      <c r="I37" s="9" t="s">
        <v>1</v>
      </c>
      <c r="J37" s="1"/>
    </row>
    <row r="38" spans="1:10" ht="15" thickBot="1" x14ac:dyDescent="0.35">
      <c r="A38" s="21"/>
      <c r="B38" s="21"/>
      <c r="C38" s="21" t="s">
        <v>32</v>
      </c>
      <c r="D38" s="21">
        <f>SUM(D39:D74)</f>
        <v>8.75</v>
      </c>
      <c r="E38" s="21"/>
      <c r="F38" s="10"/>
      <c r="G38" s="9"/>
      <c r="H38" s="9"/>
      <c r="I38" s="21">
        <v>20</v>
      </c>
      <c r="J38" s="1"/>
    </row>
    <row r="39" spans="1:10" x14ac:dyDescent="0.3">
      <c r="A39" s="33"/>
      <c r="B39" s="34"/>
      <c r="C39" s="35"/>
      <c r="D39" s="34"/>
      <c r="E39" s="103"/>
      <c r="F39" s="104"/>
      <c r="G39" s="96" t="s">
        <v>4</v>
      </c>
      <c r="H39" s="97">
        <f>COUNTIF(I39:AM39,"=С")</f>
        <v>1</v>
      </c>
      <c r="I39" s="186" t="s">
        <v>22</v>
      </c>
      <c r="J39" s="1"/>
    </row>
    <row r="40" spans="1:10" x14ac:dyDescent="0.3">
      <c r="A40" s="36" t="s">
        <v>21</v>
      </c>
      <c r="B40" s="37"/>
      <c r="C40" s="38">
        <v>68329</v>
      </c>
      <c r="D40" s="37">
        <v>1</v>
      </c>
      <c r="E40" s="79" t="s">
        <v>17</v>
      </c>
      <c r="F40" s="50" t="s">
        <v>47</v>
      </c>
      <c r="G40" s="81" t="s">
        <v>6</v>
      </c>
      <c r="H40" s="82">
        <f>COUNTIF(I40:AM40,"&gt;0")</f>
        <v>1</v>
      </c>
      <c r="I40" s="184">
        <v>11</v>
      </c>
      <c r="J40" s="1"/>
    </row>
    <row r="41" spans="1:10" x14ac:dyDescent="0.3">
      <c r="A41" s="39"/>
      <c r="B41" s="40"/>
      <c r="C41" s="41"/>
      <c r="D41" s="40"/>
      <c r="E41" s="135"/>
      <c r="F41" s="136"/>
      <c r="G41" s="87" t="s">
        <v>7</v>
      </c>
      <c r="H41" s="88">
        <f>COUNTIF(I41:AM41,"&gt;0")</f>
        <v>0</v>
      </c>
      <c r="I41" s="185"/>
      <c r="J41" s="1"/>
    </row>
    <row r="42" spans="1:10" x14ac:dyDescent="0.3">
      <c r="A42" s="137"/>
      <c r="B42" s="42"/>
      <c r="C42" s="43"/>
      <c r="D42" s="44"/>
      <c r="E42" s="138"/>
      <c r="F42" s="139"/>
      <c r="G42" s="76" t="s">
        <v>4</v>
      </c>
      <c r="H42" s="77">
        <f t="shared" ref="H42" si="19">COUNTIF(I42:AM42,"=С")</f>
        <v>0</v>
      </c>
      <c r="I42" s="188"/>
      <c r="J42" s="1"/>
    </row>
    <row r="43" spans="1:10" x14ac:dyDescent="0.3">
      <c r="A43" s="36" t="s">
        <v>21</v>
      </c>
      <c r="B43" s="37"/>
      <c r="C43" s="38">
        <v>69412</v>
      </c>
      <c r="D43" s="45">
        <v>1</v>
      </c>
      <c r="E43" s="79" t="s">
        <v>17</v>
      </c>
      <c r="F43" s="140" t="s">
        <v>48</v>
      </c>
      <c r="G43" s="81" t="s">
        <v>6</v>
      </c>
      <c r="H43" s="82">
        <f t="shared" ref="H43:H44" si="20">COUNTIF(I43:AM43,"&gt;0")</f>
        <v>0</v>
      </c>
      <c r="I43" s="189"/>
      <c r="J43" s="69"/>
    </row>
    <row r="44" spans="1:10" ht="15" thickBot="1" x14ac:dyDescent="0.35">
      <c r="A44" s="141"/>
      <c r="B44" s="47"/>
      <c r="C44" s="48"/>
      <c r="D44" s="142"/>
      <c r="E44" s="143"/>
      <c r="F44" s="144"/>
      <c r="G44" s="101" t="s">
        <v>7</v>
      </c>
      <c r="H44" s="102">
        <f t="shared" si="20"/>
        <v>0</v>
      </c>
      <c r="I44" s="187"/>
      <c r="J44" s="1"/>
    </row>
    <row r="45" spans="1:10" x14ac:dyDescent="0.3">
      <c r="A45" s="58"/>
      <c r="B45" s="51"/>
      <c r="C45" s="52"/>
      <c r="D45" s="145"/>
      <c r="E45" s="94"/>
      <c r="F45" s="95"/>
      <c r="G45" s="146" t="s">
        <v>4</v>
      </c>
      <c r="H45" s="97">
        <f t="shared" ref="H45" si="21">COUNTIF(I45:AM45,"=С")</f>
        <v>1</v>
      </c>
      <c r="I45" s="186" t="s">
        <v>22</v>
      </c>
      <c r="J45" s="1"/>
    </row>
    <row r="46" spans="1:10" x14ac:dyDescent="0.3">
      <c r="A46" s="59" t="s">
        <v>21</v>
      </c>
      <c r="B46" s="53"/>
      <c r="C46" s="54">
        <v>68328</v>
      </c>
      <c r="D46" s="147">
        <v>1</v>
      </c>
      <c r="E46" s="98" t="s">
        <v>49</v>
      </c>
      <c r="F46" s="55" t="s">
        <v>50</v>
      </c>
      <c r="G46" s="148" t="s">
        <v>6</v>
      </c>
      <c r="H46" s="82">
        <f t="shared" ref="H46:H47" si="22">COUNTIF(I46:AM46,"&gt;0")</f>
        <v>1</v>
      </c>
      <c r="I46" s="184">
        <v>11</v>
      </c>
      <c r="J46" s="1"/>
    </row>
    <row r="47" spans="1:10" x14ac:dyDescent="0.3">
      <c r="A47" s="60"/>
      <c r="B47" s="56"/>
      <c r="C47" s="57"/>
      <c r="D47" s="149"/>
      <c r="E47" s="150"/>
      <c r="F47" s="151"/>
      <c r="G47" s="148" t="s">
        <v>7</v>
      </c>
      <c r="H47" s="82">
        <f t="shared" si="22"/>
        <v>0</v>
      </c>
      <c r="I47" s="185"/>
      <c r="J47" s="1"/>
    </row>
    <row r="48" spans="1:10" x14ac:dyDescent="0.3">
      <c r="A48" s="61"/>
      <c r="B48" s="62"/>
      <c r="C48" s="63"/>
      <c r="D48" s="152"/>
      <c r="E48" s="153"/>
      <c r="F48" s="154"/>
      <c r="G48" s="155" t="s">
        <v>4</v>
      </c>
      <c r="H48" s="77">
        <f t="shared" ref="H48" si="23">COUNTIF(I48:AM48,"=С")</f>
        <v>0</v>
      </c>
      <c r="I48" s="188"/>
      <c r="J48" s="1"/>
    </row>
    <row r="49" spans="1:9" x14ac:dyDescent="0.3">
      <c r="A49" s="59" t="s">
        <v>21</v>
      </c>
      <c r="B49" s="53"/>
      <c r="C49" s="54">
        <v>68327</v>
      </c>
      <c r="D49" s="147">
        <v>1</v>
      </c>
      <c r="E49" s="98" t="s">
        <v>18</v>
      </c>
      <c r="F49" s="55" t="s">
        <v>51</v>
      </c>
      <c r="G49" s="148" t="s">
        <v>6</v>
      </c>
      <c r="H49" s="82">
        <f t="shared" ref="H49:H50" si="24">COUNTIF(I49:AM49,"&gt;0")</f>
        <v>0</v>
      </c>
      <c r="I49" s="189"/>
    </row>
    <row r="50" spans="1:9" ht="15" thickBot="1" x14ac:dyDescent="0.35">
      <c r="A50" s="64"/>
      <c r="B50" s="65"/>
      <c r="C50" s="66"/>
      <c r="D50" s="156"/>
      <c r="E50" s="99"/>
      <c r="F50" s="100"/>
      <c r="G50" s="157" t="s">
        <v>7</v>
      </c>
      <c r="H50" s="102">
        <f t="shared" si="24"/>
        <v>0</v>
      </c>
      <c r="I50" s="187"/>
    </row>
    <row r="51" spans="1:9" x14ac:dyDescent="0.3">
      <c r="A51" s="33"/>
      <c r="B51" s="34"/>
      <c r="C51" s="35"/>
      <c r="D51" s="34"/>
      <c r="E51" s="103"/>
      <c r="F51" s="104"/>
      <c r="G51" s="146" t="s">
        <v>4</v>
      </c>
      <c r="H51" s="97">
        <f t="shared" ref="H51" si="25">COUNTIF(I51:AM51,"=С")</f>
        <v>1</v>
      </c>
      <c r="I51" s="186" t="s">
        <v>22</v>
      </c>
    </row>
    <row r="52" spans="1:9" x14ac:dyDescent="0.3">
      <c r="A52" s="36" t="s">
        <v>21</v>
      </c>
      <c r="B52" s="37"/>
      <c r="C52" s="38">
        <v>69663</v>
      </c>
      <c r="D52" s="37">
        <v>1</v>
      </c>
      <c r="E52" s="79" t="s">
        <v>36</v>
      </c>
      <c r="F52" s="50" t="s">
        <v>39</v>
      </c>
      <c r="G52" s="148" t="s">
        <v>6</v>
      </c>
      <c r="H52" s="82">
        <f t="shared" ref="H52:H53" si="26">COUNTIF(I52:AM52,"&gt;0")</f>
        <v>1</v>
      </c>
      <c r="I52" s="184">
        <v>11</v>
      </c>
    </row>
    <row r="53" spans="1:9" x14ac:dyDescent="0.3">
      <c r="A53" s="39"/>
      <c r="B53" s="40"/>
      <c r="C53" s="41"/>
      <c r="D53" s="40"/>
      <c r="E53" s="135"/>
      <c r="F53" s="136"/>
      <c r="G53" s="148" t="s">
        <v>7</v>
      </c>
      <c r="H53" s="82">
        <f t="shared" si="26"/>
        <v>0</v>
      </c>
      <c r="I53" s="185"/>
    </row>
    <row r="54" spans="1:9" x14ac:dyDescent="0.3">
      <c r="A54" s="36"/>
      <c r="B54" s="37"/>
      <c r="C54" s="38"/>
      <c r="D54" s="37"/>
      <c r="E54" s="79"/>
      <c r="F54" s="158"/>
      <c r="G54" s="148" t="s">
        <v>4</v>
      </c>
      <c r="H54" s="82">
        <f t="shared" ref="H54" si="27">COUNTIF(I54:AM54,"=С")</f>
        <v>0</v>
      </c>
      <c r="I54" s="188"/>
    </row>
    <row r="55" spans="1:9" x14ac:dyDescent="0.3">
      <c r="A55" s="36" t="s">
        <v>21</v>
      </c>
      <c r="B55" s="37"/>
      <c r="C55" s="38">
        <v>69660</v>
      </c>
      <c r="D55" s="37">
        <v>1</v>
      </c>
      <c r="E55" s="79" t="s">
        <v>18</v>
      </c>
      <c r="F55" s="50" t="s">
        <v>38</v>
      </c>
      <c r="G55" s="148" t="s">
        <v>6</v>
      </c>
      <c r="H55" s="82">
        <f t="shared" ref="H55:H56" si="28">COUNTIF(I55:AM55,"&gt;0")</f>
        <v>0</v>
      </c>
      <c r="I55" s="189"/>
    </row>
    <row r="56" spans="1:9" ht="15" thickBot="1" x14ac:dyDescent="0.35">
      <c r="A56" s="46"/>
      <c r="B56" s="47"/>
      <c r="C56" s="48"/>
      <c r="D56" s="47"/>
      <c r="E56" s="105"/>
      <c r="F56" s="106"/>
      <c r="G56" s="157" t="s">
        <v>7</v>
      </c>
      <c r="H56" s="102">
        <f t="shared" si="28"/>
        <v>0</v>
      </c>
      <c r="I56" s="187"/>
    </row>
    <row r="57" spans="1:9" x14ac:dyDescent="0.3">
      <c r="A57" s="58"/>
      <c r="B57" s="51"/>
      <c r="C57" s="52"/>
      <c r="D57" s="51"/>
      <c r="E57" s="94"/>
      <c r="F57" s="95"/>
      <c r="G57" s="146" t="s">
        <v>4</v>
      </c>
      <c r="H57" s="97">
        <f t="shared" ref="H57" si="29">COUNTIF(I57:AM57,"=С")</f>
        <v>0</v>
      </c>
      <c r="I57" s="190"/>
    </row>
    <row r="58" spans="1:9" x14ac:dyDescent="0.3">
      <c r="A58" s="59" t="s">
        <v>21</v>
      </c>
      <c r="B58" s="53"/>
      <c r="C58" s="54">
        <v>68445</v>
      </c>
      <c r="D58" s="53">
        <v>1</v>
      </c>
      <c r="E58" s="98" t="s">
        <v>17</v>
      </c>
      <c r="F58" s="55" t="s">
        <v>52</v>
      </c>
      <c r="G58" s="148" t="s">
        <v>6</v>
      </c>
      <c r="H58" s="82">
        <f t="shared" ref="H58:H59" si="30">COUNTIF(I58:AM58,"&gt;0")</f>
        <v>0</v>
      </c>
      <c r="I58" s="189"/>
    </row>
    <row r="59" spans="1:9" x14ac:dyDescent="0.3">
      <c r="A59" s="60"/>
      <c r="B59" s="56"/>
      <c r="C59" s="57"/>
      <c r="D59" s="56"/>
      <c r="E59" s="150"/>
      <c r="F59" s="151"/>
      <c r="G59" s="159" t="s">
        <v>7</v>
      </c>
      <c r="H59" s="88">
        <f t="shared" si="30"/>
        <v>0</v>
      </c>
      <c r="I59" s="185"/>
    </row>
    <row r="60" spans="1:9" x14ac:dyDescent="0.3">
      <c r="A60" s="61"/>
      <c r="B60" s="62"/>
      <c r="C60" s="63"/>
      <c r="D60" s="62"/>
      <c r="E60" s="153"/>
      <c r="F60" s="154"/>
      <c r="G60" s="155" t="s">
        <v>4</v>
      </c>
      <c r="H60" s="77">
        <f t="shared" ref="H60" si="31">COUNTIF(I60:AM60,"=С")</f>
        <v>1</v>
      </c>
      <c r="I60" s="49" t="s">
        <v>22</v>
      </c>
    </row>
    <row r="61" spans="1:9" x14ac:dyDescent="0.3">
      <c r="A61" s="59" t="s">
        <v>21</v>
      </c>
      <c r="B61" s="53"/>
      <c r="C61" s="54">
        <v>68326</v>
      </c>
      <c r="D61" s="113">
        <v>1</v>
      </c>
      <c r="E61" s="98" t="s">
        <v>36</v>
      </c>
      <c r="F61" s="55" t="s">
        <v>53</v>
      </c>
      <c r="G61" s="148" t="s">
        <v>6</v>
      </c>
      <c r="H61" s="82">
        <f t="shared" ref="H61:H62" si="32">COUNTIF(I61:AM61,"&gt;0")</f>
        <v>1</v>
      </c>
      <c r="I61" s="184">
        <v>11</v>
      </c>
    </row>
    <row r="62" spans="1:9" ht="15" thickBot="1" x14ac:dyDescent="0.35">
      <c r="A62" s="64"/>
      <c r="B62" s="65"/>
      <c r="C62" s="66"/>
      <c r="D62" s="65"/>
      <c r="E62" s="99"/>
      <c r="F62" s="100"/>
      <c r="G62" s="157" t="s">
        <v>7</v>
      </c>
      <c r="H62" s="102">
        <f t="shared" si="32"/>
        <v>0</v>
      </c>
      <c r="I62" s="187"/>
    </row>
    <row r="63" spans="1:9" x14ac:dyDescent="0.3">
      <c r="A63" s="33"/>
      <c r="B63" s="34"/>
      <c r="C63" s="35"/>
      <c r="D63" s="34"/>
      <c r="E63" s="103"/>
      <c r="F63" s="104"/>
      <c r="G63" s="146" t="s">
        <v>4</v>
      </c>
      <c r="H63" s="97">
        <f>COUNTIF(I63:AM63,"=С")</f>
        <v>0</v>
      </c>
      <c r="I63" s="190"/>
    </row>
    <row r="64" spans="1:9" x14ac:dyDescent="0.3">
      <c r="A64" s="36" t="s">
        <v>21</v>
      </c>
      <c r="B64" s="37"/>
      <c r="C64" s="38">
        <v>69661</v>
      </c>
      <c r="D64" s="24">
        <v>0.5</v>
      </c>
      <c r="E64" s="160" t="s">
        <v>23</v>
      </c>
      <c r="F64" s="50" t="s">
        <v>35</v>
      </c>
      <c r="G64" s="148" t="s">
        <v>6</v>
      </c>
      <c r="H64" s="82">
        <f>COUNTIF(I64:AM64,"&gt;0")</f>
        <v>0</v>
      </c>
      <c r="I64" s="189"/>
    </row>
    <row r="65" spans="1:9" x14ac:dyDescent="0.3">
      <c r="A65" s="39"/>
      <c r="B65" s="40"/>
      <c r="C65" s="41"/>
      <c r="D65" s="40"/>
      <c r="E65" s="135"/>
      <c r="F65" s="136"/>
      <c r="G65" s="148" t="s">
        <v>7</v>
      </c>
      <c r="H65" s="82">
        <f>COUNTIF(I65:AM65,"&gt;0")</f>
        <v>0</v>
      </c>
      <c r="I65" s="185"/>
    </row>
    <row r="66" spans="1:9" x14ac:dyDescent="0.3">
      <c r="A66" s="36"/>
      <c r="B66" s="37"/>
      <c r="C66" s="38"/>
      <c r="D66" s="37"/>
      <c r="E66" s="128"/>
      <c r="F66" s="158"/>
      <c r="G66" s="148" t="s">
        <v>4</v>
      </c>
      <c r="H66" s="82">
        <f>COUNTIF(I66:AM66,"=С")</f>
        <v>0</v>
      </c>
      <c r="I66" s="191"/>
    </row>
    <row r="67" spans="1:9" x14ac:dyDescent="0.3">
      <c r="A67" s="36" t="s">
        <v>21</v>
      </c>
      <c r="B67" s="37"/>
      <c r="C67" s="38">
        <v>69481</v>
      </c>
      <c r="D67" s="24">
        <v>0.25</v>
      </c>
      <c r="E67" s="160" t="s">
        <v>54</v>
      </c>
      <c r="F67" s="50" t="s">
        <v>37</v>
      </c>
      <c r="G67" s="148" t="s">
        <v>6</v>
      </c>
      <c r="H67" s="82">
        <f>COUNTIF(I67:AM67,"&gt;0")</f>
        <v>0</v>
      </c>
      <c r="I67" s="192"/>
    </row>
    <row r="68" spans="1:9" ht="15" thickBot="1" x14ac:dyDescent="0.35">
      <c r="A68" s="46"/>
      <c r="B68" s="47"/>
      <c r="C68" s="48"/>
      <c r="D68" s="131"/>
      <c r="E68" s="133"/>
      <c r="F68" s="106"/>
      <c r="G68" s="157" t="s">
        <v>7</v>
      </c>
      <c r="H68" s="102">
        <f>COUNTIF(I68:AM68,"&gt;0")</f>
        <v>0</v>
      </c>
      <c r="I68" s="187"/>
    </row>
    <row r="69" spans="1:9" x14ac:dyDescent="0.3">
      <c r="A69" s="161"/>
      <c r="B69" s="162"/>
      <c r="C69" s="163"/>
      <c r="D69" s="162"/>
      <c r="E69" s="164"/>
      <c r="F69" s="165"/>
      <c r="G69" s="146" t="s">
        <v>4</v>
      </c>
      <c r="H69" s="97">
        <f>COUNTIF(I69:AM69,"=С")</f>
        <v>0</v>
      </c>
      <c r="I69" s="186"/>
    </row>
    <row r="70" spans="1:9" x14ac:dyDescent="0.3">
      <c r="A70" s="166" t="s">
        <v>21</v>
      </c>
      <c r="B70" s="167"/>
      <c r="C70" s="168"/>
      <c r="D70" s="169"/>
      <c r="E70" s="170" t="s">
        <v>17</v>
      </c>
      <c r="F70" s="171" t="s">
        <v>5</v>
      </c>
      <c r="G70" s="148" t="s">
        <v>6</v>
      </c>
      <c r="H70" s="82">
        <f>COUNTIF(I70:AM70,"&gt;0")</f>
        <v>0</v>
      </c>
      <c r="I70" s="189"/>
    </row>
    <row r="71" spans="1:9" x14ac:dyDescent="0.3">
      <c r="A71" s="172"/>
      <c r="B71" s="173"/>
      <c r="C71" s="174"/>
      <c r="D71" s="173"/>
      <c r="E71" s="175"/>
      <c r="F71" s="176"/>
      <c r="G71" s="148" t="s">
        <v>7</v>
      </c>
      <c r="H71" s="82">
        <f>COUNTIF(I71:AM71,"&gt;0")</f>
        <v>0</v>
      </c>
      <c r="I71" s="185"/>
    </row>
    <row r="72" spans="1:9" x14ac:dyDescent="0.3">
      <c r="A72" s="166"/>
      <c r="B72" s="167"/>
      <c r="C72" s="168"/>
      <c r="D72" s="167"/>
      <c r="E72" s="170"/>
      <c r="F72" s="177"/>
      <c r="G72" s="81" t="s">
        <v>4</v>
      </c>
      <c r="H72" s="82">
        <f t="shared" ref="H72" si="33">COUNTIF(I72:AM72,"=С")</f>
        <v>0</v>
      </c>
      <c r="I72" s="188"/>
    </row>
    <row r="73" spans="1:9" x14ac:dyDescent="0.3">
      <c r="A73" s="166" t="s">
        <v>21</v>
      </c>
      <c r="B73" s="167"/>
      <c r="C73" s="168"/>
      <c r="D73" s="169"/>
      <c r="E73" s="170" t="s">
        <v>17</v>
      </c>
      <c r="F73" s="171" t="s">
        <v>5</v>
      </c>
      <c r="G73" s="81" t="s">
        <v>6</v>
      </c>
      <c r="H73" s="82">
        <f t="shared" ref="H73:H74" si="34">COUNTIF(I73:AM73,"&gt;0")</f>
        <v>0</v>
      </c>
      <c r="I73" s="189"/>
    </row>
    <row r="74" spans="1:9" ht="15" thickBot="1" x14ac:dyDescent="0.35">
      <c r="A74" s="178"/>
      <c r="B74" s="179"/>
      <c r="C74" s="180"/>
      <c r="D74" s="179"/>
      <c r="E74" s="181"/>
      <c r="F74" s="182"/>
      <c r="G74" s="101" t="s">
        <v>7</v>
      </c>
      <c r="H74" s="102">
        <f t="shared" si="34"/>
        <v>0</v>
      </c>
      <c r="I74" s="187"/>
    </row>
  </sheetData>
  <conditionalFormatting sqref="I39:I44 I79:I283 I63:I65 I48:I50 I57:I59">
    <cfRule type="containsText" dxfId="8" priority="9" operator="containsText" text="Б">
      <formula>NOT(ISERROR(SEARCH("Б",I39)))</formula>
    </cfRule>
  </conditionalFormatting>
  <conditionalFormatting sqref="I45:I47">
    <cfRule type="containsText" dxfId="7" priority="8" operator="containsText" text="Б">
      <formula>NOT(ISERROR(SEARCH("Б",I45)))</formula>
    </cfRule>
  </conditionalFormatting>
  <conditionalFormatting sqref="I54:I56">
    <cfRule type="containsText" dxfId="6" priority="7" operator="containsText" text="Б">
      <formula>NOT(ISERROR(SEARCH("Б",I54)))</formula>
    </cfRule>
  </conditionalFormatting>
  <conditionalFormatting sqref="I51:I53">
    <cfRule type="containsText" dxfId="5" priority="6" operator="containsText" text="Б">
      <formula>NOT(ISERROR(SEARCH("Б",I51)))</formula>
    </cfRule>
  </conditionalFormatting>
  <conditionalFormatting sqref="I70:I71">
    <cfRule type="containsText" dxfId="4" priority="5" operator="containsText" text="Б">
      <formula>NOT(ISERROR(SEARCH("Б",I70)))</formula>
    </cfRule>
  </conditionalFormatting>
  <conditionalFormatting sqref="I69">
    <cfRule type="containsText" dxfId="3" priority="4" operator="containsText" text="Б">
      <formula>NOT(ISERROR(SEARCH("Б",I69)))</formula>
    </cfRule>
  </conditionalFormatting>
  <conditionalFormatting sqref="I73:I74">
    <cfRule type="containsText" dxfId="2" priority="3" operator="containsText" text="Б">
      <formula>NOT(ISERROR(SEARCH("Б",I73)))</formula>
    </cfRule>
  </conditionalFormatting>
  <conditionalFormatting sqref="I72">
    <cfRule type="containsText" dxfId="1" priority="2" operator="containsText" text="Б">
      <formula>NOT(ISERROR(SEARCH("Б",I72)))</formula>
    </cfRule>
  </conditionalFormatting>
  <conditionalFormatting sqref="I60:I62">
    <cfRule type="containsText" dxfId="0" priority="1" operator="containsText" text="Б">
      <formula>NOT(ISERROR(SEARCH("Б",I60)))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2021-10-12T17:31:47Z</dcterms:modified>
</cp:coreProperties>
</file>