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lly\Downloads\"/>
    </mc:Choice>
  </mc:AlternateContent>
  <xr:revisionPtr revIDLastSave="0" documentId="13_ncr:1_{13EA84D8-9D35-4236-A5D3-AD578E8D8FF3}" xr6:coauthVersionLast="47" xr6:coauthVersionMax="47" xr10:uidLastSave="{00000000-0000-0000-0000-000000000000}"/>
  <bookViews>
    <workbookView xWindow="780" yWindow="780" windowWidth="21600" windowHeight="11235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GanttChart!$A$1:$BM$38</definedName>
    <definedName name="_xlnm.Print_Titles" localSheetId="0">GanttChart!$3:$6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9" l="1"/>
  <c r="H19" i="9" s="1"/>
  <c r="E24" i="9"/>
  <c r="H24" i="9" s="1"/>
  <c r="E23" i="9"/>
  <c r="H23" i="9" s="1"/>
  <c r="E22" i="9"/>
  <c r="H22" i="9" s="1"/>
  <c r="E20" i="9"/>
  <c r="H20" i="9" s="1"/>
  <c r="E14" i="9"/>
  <c r="H14" i="9" s="1"/>
  <c r="E18" i="9"/>
  <c r="H18" i="9" s="1"/>
  <c r="E17" i="9"/>
  <c r="H17" i="9" s="1"/>
  <c r="E16" i="9"/>
  <c r="H16" i="9" s="1"/>
  <c r="E15" i="9"/>
  <c r="H15" i="9" s="1"/>
  <c r="E13" i="9"/>
  <c r="H13" i="9" s="1"/>
  <c r="E10" i="9"/>
  <c r="H10" i="9" s="1"/>
  <c r="E11" i="9"/>
  <c r="H11" i="9" s="1"/>
  <c r="E9" i="9"/>
  <c r="H9" i="9" s="1"/>
  <c r="E8" i="9"/>
  <c r="H8" i="9" s="1"/>
  <c r="A7" i="9"/>
  <c r="A8" i="9" s="1"/>
  <c r="A9" i="9" s="1"/>
  <c r="A10" i="9" s="1"/>
  <c r="A11" i="9" s="1"/>
  <c r="A12" i="9" s="1"/>
  <c r="A13" i="9" s="1"/>
  <c r="A14" i="9" s="1"/>
  <c r="A15" i="9" l="1"/>
  <c r="A16" i="9" s="1"/>
  <c r="J5" i="9"/>
  <c r="J3" i="9" s="1"/>
  <c r="E34" i="9" l="1"/>
  <c r="E30" i="9"/>
  <c r="E29" i="9"/>
  <c r="E28" i="9"/>
  <c r="E27" i="9"/>
  <c r="E26" i="9"/>
  <c r="E32" i="9"/>
  <c r="E33" i="9" l="1"/>
  <c r="E43" i="9"/>
  <c r="H43" i="9" s="1"/>
  <c r="E44" i="9"/>
  <c r="H44" i="9" s="1"/>
  <c r="E42" i="9"/>
  <c r="H42" i="9" s="1"/>
  <c r="A41" i="9"/>
  <c r="A42" i="9" s="1"/>
  <c r="J6" i="9" l="1"/>
  <c r="A43" i="9"/>
  <c r="A44" i="9" s="1"/>
  <c r="A17" i="9" l="1"/>
  <c r="K5" i="9"/>
  <c r="H27" i="9" l="1"/>
  <c r="H26" i="9"/>
  <c r="H33" i="9"/>
  <c r="H32" i="9"/>
  <c r="L5" i="9"/>
  <c r="A18" i="9" l="1"/>
  <c r="H28" i="9"/>
  <c r="M5" i="9"/>
  <c r="H34" i="9"/>
  <c r="E35" i="9"/>
  <c r="A19" i="9" l="1"/>
  <c r="A20" i="9" s="1"/>
  <c r="A21" i="9" s="1"/>
  <c r="A22" i="9" s="1"/>
  <c r="A23" i="9" s="1"/>
  <c r="A24" i="9" s="1"/>
  <c r="E36" i="9"/>
  <c r="H35" i="9"/>
  <c r="N5" i="9"/>
  <c r="J4" i="9"/>
  <c r="H29" i="9" l="1"/>
  <c r="H30" i="9"/>
  <c r="H36" i="9"/>
  <c r="O5" i="9"/>
  <c r="K6" i="9"/>
  <c r="H37" i="9" l="1"/>
  <c r="P5" i="9"/>
  <c r="L6" i="9"/>
  <c r="Q5" i="9" l="1"/>
  <c r="M6" i="9"/>
  <c r="Q4" i="9" l="1"/>
  <c r="Q3" i="9"/>
  <c r="R5" i="9"/>
  <c r="N6" i="9"/>
  <c r="S5" i="9" l="1"/>
  <c r="T5" i="9" s="1"/>
  <c r="O6" i="9"/>
  <c r="U5" i="9" l="1"/>
  <c r="T6" i="9"/>
  <c r="P6" i="9"/>
  <c r="U6" i="9" l="1"/>
  <c r="V5" i="9"/>
  <c r="V6" i="9" s="1"/>
  <c r="Q6" i="9"/>
  <c r="R6" i="9" l="1"/>
  <c r="W5" i="9" l="1"/>
  <c r="S6" i="9"/>
  <c r="X5" i="9" l="1"/>
  <c r="X3" i="9" l="1"/>
  <c r="X4" i="9"/>
  <c r="Y5" i="9"/>
  <c r="Z5" i="9" l="1"/>
  <c r="W6" i="9"/>
  <c r="AA5" i="9" l="1"/>
  <c r="X6" i="9"/>
  <c r="AB5" i="9" l="1"/>
  <c r="Y6" i="9"/>
  <c r="AC5" i="9" l="1"/>
  <c r="Z6" i="9"/>
  <c r="AD5" i="9" l="1"/>
  <c r="AA6" i="9"/>
  <c r="AE5" i="9" l="1"/>
  <c r="AB6" i="9"/>
  <c r="AE3" i="9" l="1"/>
  <c r="AE4" i="9"/>
  <c r="AF5" i="9"/>
  <c r="AC6" i="9"/>
  <c r="AG5" i="9" l="1"/>
  <c r="AD6" i="9"/>
  <c r="AH5" i="9" l="1"/>
  <c r="AE6" i="9"/>
  <c r="AI5" i="9" l="1"/>
  <c r="AF6" i="9"/>
  <c r="AJ5" i="9" l="1"/>
  <c r="AG6" i="9"/>
  <c r="AK5" i="9" l="1"/>
  <c r="AH6" i="9"/>
  <c r="AL5" i="9" l="1"/>
  <c r="AI6" i="9"/>
  <c r="AL3" i="9" l="1"/>
  <c r="AL4" i="9"/>
  <c r="AM5" i="9"/>
  <c r="AJ6" i="9"/>
  <c r="AN5" i="9" l="1"/>
  <c r="AK6" i="9"/>
  <c r="AO5" i="9" l="1"/>
  <c r="AL6" i="9"/>
  <c r="AP5" i="9" l="1"/>
  <c r="AM6" i="9"/>
  <c r="AQ5" i="9" l="1"/>
  <c r="AN6" i="9"/>
  <c r="AR5" i="9" l="1"/>
  <c r="AO6" i="9"/>
  <c r="AS5" i="9" l="1"/>
  <c r="AP6" i="9"/>
  <c r="AS4" i="9" l="1"/>
  <c r="AS3" i="9"/>
  <c r="AT5" i="9"/>
  <c r="AQ6" i="9"/>
  <c r="AU5" i="9" l="1"/>
  <c r="AR6" i="9"/>
  <c r="AV5" i="9" l="1"/>
  <c r="AS6" i="9"/>
  <c r="AW5" i="9" l="1"/>
  <c r="AT6" i="9"/>
  <c r="AX5" i="9" l="1"/>
  <c r="AU6" i="9"/>
  <c r="AY5" i="9" l="1"/>
  <c r="AV6" i="9"/>
  <c r="AZ5" i="9" l="1"/>
  <c r="AW6" i="9"/>
  <c r="AZ3" i="9" l="1"/>
  <c r="AZ4" i="9"/>
  <c r="BA5" i="9"/>
  <c r="AX6" i="9"/>
  <c r="BB5" i="9" l="1"/>
  <c r="AY6" i="9"/>
  <c r="BC5" i="9" l="1"/>
  <c r="AZ6" i="9"/>
  <c r="BD5" i="9" l="1"/>
  <c r="BA6" i="9"/>
  <c r="BE5" i="9" l="1"/>
  <c r="BB6" i="9"/>
  <c r="BF5" i="9" l="1"/>
  <c r="BC6" i="9"/>
  <c r="BG5" i="9" l="1"/>
  <c r="BD6" i="9"/>
  <c r="BG3" i="9" l="1"/>
  <c r="BG4" i="9"/>
  <c r="BH5" i="9"/>
  <c r="BE6" i="9"/>
  <c r="BI5" i="9" l="1"/>
  <c r="BF6" i="9"/>
  <c r="BJ5" i="9" l="1"/>
  <c r="BG6" i="9"/>
  <c r="BK5" i="9" l="1"/>
  <c r="BH6" i="9"/>
  <c r="BL5" i="9" l="1"/>
  <c r="BI6" i="9"/>
  <c r="BM5" i="9" l="1"/>
  <c r="BJ6" i="9"/>
  <c r="BK6" i="9" l="1"/>
  <c r="BL6" i="9" l="1"/>
  <c r="BM6" i="9" l="1"/>
</calcChain>
</file>

<file path=xl/sharedStrings.xml><?xml version="1.0" encoding="utf-8"?>
<sst xmlns="http://schemas.openxmlformats.org/spreadsheetml/2006/main" count="37" uniqueCount="37">
  <si>
    <t>WBS</t>
  </si>
  <si>
    <t xml:space="preserve"> . [ Level 2 Task ]</t>
  </si>
  <si>
    <t xml:space="preserve"> . . [ Level 3 Task ]</t>
  </si>
  <si>
    <t xml:space="preserve"> . . . [ Level 4 Task ]</t>
  </si>
  <si>
    <t>Gantt Chart Template © 2006-2018 by Vertex42.com</t>
  </si>
  <si>
    <t>结束日期</t>
    <phoneticPr fontId="3" type="noConversion"/>
  </si>
  <si>
    <t>%完成</t>
    <phoneticPr fontId="3" type="noConversion"/>
  </si>
  <si>
    <t>[ Level 1 Task, 示例条目 ]</t>
    <phoneticPr fontId="3" type="noConversion"/>
  </si>
  <si>
    <t>仿DND小遊戲實作</t>
    <phoneticPr fontId="3" type="noConversion"/>
  </si>
  <si>
    <t>項目開始日期</t>
    <phoneticPr fontId="3" type="noConversion"/>
  </si>
  <si>
    <t>實行人</t>
    <phoneticPr fontId="3" type="noConversion"/>
  </si>
  <si>
    <t>雪怪本怪</t>
    <phoneticPr fontId="3" type="noConversion"/>
  </si>
  <si>
    <t>任務</t>
    <phoneticPr fontId="3" type="noConversion"/>
  </si>
  <si>
    <t>開始日期</t>
    <phoneticPr fontId="3" type="noConversion"/>
  </si>
  <si>
    <t>週期  天數</t>
    <phoneticPr fontId="3" type="noConversion"/>
  </si>
  <si>
    <t>工作  天數</t>
    <phoneticPr fontId="3" type="noConversion"/>
  </si>
  <si>
    <t>顯示周</t>
    <phoneticPr fontId="3" type="noConversion"/>
  </si>
  <si>
    <t>[ 基本畫面 ]</t>
    <phoneticPr fontId="3" type="noConversion"/>
  </si>
  <si>
    <t xml:space="preserve"> 人物場景基本節點(圖形／碰撞體積)</t>
    <phoneticPr fontId="3" type="noConversion"/>
  </si>
  <si>
    <t>怪物繼承節點製作</t>
    <phoneticPr fontId="3" type="noConversion"/>
  </si>
  <si>
    <t xml:space="preserve"> 怪物1（哥布林）製作基本節點</t>
    <phoneticPr fontId="3" type="noConversion"/>
  </si>
  <si>
    <t>主場景基本節點(繪製地圖／碰撞體積)</t>
    <phoneticPr fontId="3" type="noConversion"/>
  </si>
  <si>
    <t>[人物與怪物基本動作 ]</t>
    <phoneticPr fontId="3" type="noConversion"/>
  </si>
  <si>
    <t>人物動作（移動）</t>
    <phoneticPr fontId="3" type="noConversion"/>
  </si>
  <si>
    <t>人物動作（攻擊）</t>
    <phoneticPr fontId="3" type="noConversion"/>
  </si>
  <si>
    <t>怪物動作（受擊）</t>
    <phoneticPr fontId="3" type="noConversion"/>
  </si>
  <si>
    <t>人物動作（受擊）</t>
    <phoneticPr fontId="3" type="noConversion"/>
  </si>
  <si>
    <t>怪物動作（死亡）</t>
    <phoneticPr fontId="3" type="noConversion"/>
  </si>
  <si>
    <t>2025/2/X</t>
    <phoneticPr fontId="3" type="noConversion"/>
  </si>
  <si>
    <t>怪物動作（移動）</t>
    <phoneticPr fontId="3" type="noConversion"/>
  </si>
  <si>
    <t>人物動作（死亡）</t>
    <phoneticPr fontId="3" type="noConversion"/>
  </si>
  <si>
    <t>[場景互動]</t>
    <phoneticPr fontId="3" type="noConversion"/>
  </si>
  <si>
    <t>TEMPLATE ROWS</t>
    <phoneticPr fontId="3" type="noConversion"/>
  </si>
  <si>
    <t>物件繼承節點</t>
    <phoneticPr fontId="3" type="noConversion"/>
  </si>
  <si>
    <t>人物動作（互動鍵）</t>
    <phoneticPr fontId="3" type="noConversion"/>
  </si>
  <si>
    <t>更大的地圖</t>
    <phoneticPr fontId="3" type="noConversion"/>
  </si>
  <si>
    <t>對話框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</si>
</sst>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/d/yyyy\ \(dddd\)"/>
    <numFmt numFmtId="177" formatCode="ddd\ m/dd/yy"/>
    <numFmt numFmtId="178" formatCode="d"/>
    <numFmt numFmtId="179" formatCode="yyyy/m/d\ aaaa"/>
    <numFmt numFmtId="180" formatCode="yyyy&quot;年&quot;m&quot;月&quot;d&quot;日&quot;\ aaaa"/>
  </numFmts>
  <fonts count="64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微軟正黑體"/>
      <family val="2"/>
      <scheme val="minor"/>
    </font>
    <font>
      <sz val="10"/>
      <name val="微軟正黑體"/>
      <family val="1"/>
      <scheme val="minor"/>
    </font>
    <font>
      <sz val="9"/>
      <name val="微軟正黑體"/>
      <family val="1"/>
      <scheme val="minor"/>
    </font>
    <font>
      <sz val="8"/>
      <name val="微軟正黑體"/>
      <family val="1"/>
      <scheme val="minor"/>
    </font>
    <font>
      <sz val="9"/>
      <color rgb="FF000000"/>
      <name val="微軟正黑體"/>
      <family val="1"/>
      <scheme val="minor"/>
    </font>
    <font>
      <i/>
      <sz val="9"/>
      <name val="微軟正黑體"/>
      <family val="1"/>
      <scheme val="minor"/>
    </font>
    <font>
      <b/>
      <sz val="10"/>
      <color theme="4" tint="-0.249977111117893"/>
      <name val="微軟正黑體"/>
      <family val="2"/>
      <scheme val="minor"/>
    </font>
    <font>
      <b/>
      <sz val="14"/>
      <color theme="0"/>
      <name val="微軟正黑體"/>
      <family val="2"/>
      <scheme val="minor"/>
    </font>
    <font>
      <b/>
      <sz val="10"/>
      <color theme="0"/>
      <name val="微軟正黑體"/>
      <family val="2"/>
      <scheme val="minor"/>
    </font>
    <font>
      <b/>
      <i/>
      <sz val="8"/>
      <color theme="0"/>
      <name val="微軟正黑體"/>
      <family val="2"/>
      <scheme val="minor"/>
    </font>
    <font>
      <b/>
      <sz val="8"/>
      <color theme="0"/>
      <name val="微軟正黑體"/>
      <family val="2"/>
      <scheme val="minor"/>
    </font>
    <font>
      <sz val="8"/>
      <color theme="0"/>
      <name val="微軟正黑體"/>
      <family val="2"/>
      <scheme val="minor"/>
    </font>
    <font>
      <b/>
      <sz val="10"/>
      <color theme="4"/>
      <name val="微軟正黑體"/>
      <family val="2"/>
      <scheme val="minor"/>
    </font>
    <font>
      <b/>
      <sz val="11"/>
      <color theme="1" tint="0.34998626667073579"/>
      <name val="微軟正黑體"/>
      <family val="1"/>
      <scheme val="minor"/>
    </font>
    <font>
      <b/>
      <sz val="8"/>
      <color theme="1" tint="0.34998626667073579"/>
      <name val="微軟正黑體"/>
      <family val="1"/>
      <scheme val="minor"/>
    </font>
    <font>
      <sz val="9"/>
      <color theme="0" tint="-0.499984740745262"/>
      <name val="微軟正黑體"/>
      <family val="2"/>
      <scheme val="minor"/>
    </font>
    <font>
      <sz val="9"/>
      <color theme="1" tint="0.249977111117893"/>
      <name val="微軟正黑體"/>
      <family val="2"/>
      <scheme val="minor"/>
    </font>
    <font>
      <i/>
      <sz val="9"/>
      <name val="微軟正黑體"/>
      <family val="2"/>
      <scheme val="minor"/>
    </font>
    <font>
      <sz val="9"/>
      <name val="微軟正黑體"/>
      <family val="2"/>
      <scheme val="minor"/>
    </font>
    <font>
      <sz val="14"/>
      <name val="微軟正黑體"/>
      <family val="1"/>
      <scheme val="minor"/>
    </font>
    <font>
      <sz val="14"/>
      <color rgb="FF000000"/>
      <name val="微軟正黑體"/>
      <family val="1"/>
      <scheme val="minor"/>
    </font>
    <font>
      <sz val="12"/>
      <color theme="4" tint="-0.249977111117893"/>
      <name val="微軟正黑體"/>
      <family val="2"/>
      <scheme val="minor"/>
    </font>
    <font>
      <i/>
      <sz val="10"/>
      <color theme="0"/>
      <name val="Arial"/>
      <family val="2"/>
    </font>
    <font>
      <sz val="11"/>
      <color rgb="FF003873"/>
      <name val="微軟正黑體"/>
      <family val="2"/>
      <scheme val="minor"/>
    </font>
    <font>
      <b/>
      <sz val="14"/>
      <color rgb="FF003873"/>
      <name val="微軟正黑體"/>
      <family val="3"/>
      <charset val="134"/>
      <scheme val="minor"/>
    </font>
    <font>
      <sz val="12"/>
      <color rgb="FF003873"/>
      <name val="微軟正黑體"/>
      <family val="3"/>
      <charset val="134"/>
      <scheme val="minor"/>
    </font>
    <font>
      <sz val="10"/>
      <color rgb="FF003873"/>
      <name val="微軟正黑體"/>
      <family val="3"/>
      <charset val="134"/>
      <scheme val="minor"/>
    </font>
    <font>
      <b/>
      <sz val="10"/>
      <color rgb="FF003873"/>
      <name val="微軟正黑體"/>
      <family val="3"/>
      <charset val="134"/>
      <scheme val="minor"/>
    </font>
    <font>
      <b/>
      <sz val="14"/>
      <color theme="0"/>
      <name val="微軟正黑體"/>
      <family val="3"/>
      <charset val="134"/>
      <scheme val="minor"/>
    </font>
    <font>
      <sz val="9"/>
      <color rgb="FF003873"/>
      <name val="微軟正黑體"/>
      <family val="3"/>
      <charset val="134"/>
      <scheme val="minor"/>
    </font>
    <font>
      <sz val="11"/>
      <color rgb="FF003873"/>
      <name val="汉仪旗黑-60S"/>
      <family val="1"/>
      <charset val="134"/>
    </font>
    <font>
      <sz val="10"/>
      <color rgb="FF003873"/>
      <name val="汉仪旗黑-60S"/>
      <family val="1"/>
      <charset val="134"/>
    </font>
    <font>
      <sz val="9"/>
      <color rgb="FF003873"/>
      <name val="PMingLiU"/>
      <family val="1"/>
      <charset val="136"/>
    </font>
    <font>
      <b/>
      <sz val="10"/>
      <color rgb="FF003873"/>
      <name val="微軟正黑體"/>
      <scheme val="major"/>
    </font>
    <font>
      <b/>
      <sz val="36"/>
      <color rgb="FF003873"/>
      <name val="微軟正黑體"/>
      <scheme val="major"/>
    </font>
    <font>
      <sz val="11"/>
      <color rgb="FF003873"/>
      <name val="微软雅黑"/>
      <family val="1"/>
      <charset val="134"/>
    </font>
    <font>
      <sz val="12"/>
      <color rgb="FF003873"/>
      <name val="微軟正黑體"/>
      <scheme val="minor"/>
    </font>
    <font>
      <sz val="11"/>
      <color rgb="FF003873"/>
      <name val="微軟正黑體"/>
      <scheme val="minor"/>
    </font>
    <font>
      <sz val="10"/>
      <color rgb="FF003873"/>
      <name val="微軟正黑體"/>
      <family val="2"/>
      <scheme val="minor"/>
    </font>
    <font>
      <b/>
      <sz val="10"/>
      <color rgb="FF003873"/>
      <name val="微軟正黑體"/>
      <family val="2"/>
      <scheme val="minor"/>
    </font>
    <font>
      <sz val="9"/>
      <color rgb="FF003873"/>
      <name val="微軟正黑體"/>
      <family val="2"/>
      <scheme val="minor"/>
    </font>
    <font>
      <sz val="11"/>
      <name val="微軟正黑體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FF7"/>
        <bgColor indexed="64"/>
      </patternFill>
    </fill>
    <fill>
      <patternFill patternType="solid">
        <fgColor rgb="FFF70000"/>
        <bgColor indexed="64"/>
      </patternFill>
    </fill>
    <fill>
      <patternFill patternType="solid">
        <fgColor rgb="FFCEDBE7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thin">
        <color rgb="FF003873"/>
      </bottom>
      <diagonal/>
    </border>
    <border>
      <left style="thin">
        <color rgb="FFCEDBE7"/>
      </left>
      <right/>
      <top/>
      <bottom style="thin">
        <color rgb="FF003873"/>
      </bottom>
      <diagonal/>
    </border>
    <border>
      <left style="thin">
        <color rgb="FFCEDBE7"/>
      </left>
      <right style="thin">
        <color theme="0" tint="-0.34998626667073579"/>
      </right>
      <top/>
      <bottom/>
      <diagonal/>
    </border>
    <border>
      <left style="thin">
        <color rgb="FFCEDBE7"/>
      </left>
      <right style="thin">
        <color rgb="FFCEDBE7"/>
      </right>
      <top/>
      <bottom style="thin">
        <color rgb="FF003873"/>
      </bottom>
      <diagonal/>
    </border>
    <border>
      <left style="thin">
        <color theme="0" tint="-0.34998626667073579"/>
      </left>
      <right style="thin">
        <color rgb="FFCEDBE7"/>
      </right>
      <top/>
      <bottom/>
      <diagonal/>
    </border>
    <border>
      <left style="thin">
        <color rgb="FFCEDBE7"/>
      </left>
      <right style="thin">
        <color rgb="FFCEDBE7"/>
      </right>
      <top/>
      <bottom/>
      <diagonal/>
    </border>
    <border>
      <left/>
      <right style="thin">
        <color rgb="FFCEDBE7"/>
      </right>
      <top/>
      <bottom style="thin">
        <color rgb="FF003873"/>
      </bottom>
      <diagonal/>
    </border>
    <border>
      <left style="thin">
        <color rgb="FFCEDBE7"/>
      </left>
      <right/>
      <top/>
      <bottom/>
      <diagonal/>
    </border>
    <border>
      <left/>
      <right style="thin">
        <color rgb="FFCEDBE7"/>
      </right>
      <top/>
      <bottom/>
      <diagonal/>
    </border>
    <border>
      <left/>
      <right/>
      <top/>
      <bottom style="thin">
        <color rgb="FFCEDBE7"/>
      </bottom>
      <diagonal/>
    </border>
    <border>
      <left/>
      <right/>
      <top style="thin">
        <color rgb="FFCEDBE7"/>
      </top>
      <bottom style="thin">
        <color rgb="FFCEDBE7"/>
      </bottom>
      <diagonal/>
    </border>
    <border>
      <left/>
      <right/>
      <top style="thin">
        <color indexed="22"/>
      </top>
      <bottom style="thin">
        <color rgb="FF003873"/>
      </bottom>
      <diagonal/>
    </border>
    <border>
      <left style="thin">
        <color rgb="FFCEDBE7"/>
      </left>
      <right style="thin">
        <color theme="0" tint="-0.34998626667073579"/>
      </right>
      <top style="thin">
        <color rgb="FFCEDBE7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rgb="FFCEDBE7"/>
      </top>
      <bottom/>
      <diagonal/>
    </border>
    <border>
      <left style="thin">
        <color theme="0" tint="-0.34998626667073579"/>
      </left>
      <right style="thin">
        <color rgb="FFCEDBE7"/>
      </right>
      <top style="thin">
        <color rgb="FFCEDBE7"/>
      </top>
      <bottom/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95">
    <xf numFmtId="0" fontId="0" fillId="0" borderId="0" xfId="0"/>
    <xf numFmtId="0" fontId="23" fillId="0" borderId="0" xfId="0" applyFont="1"/>
    <xf numFmtId="0" fontId="24" fillId="0" borderId="10" xfId="0" applyFont="1" applyBorder="1" applyAlignment="1">
      <alignment vertical="center"/>
    </xf>
    <xf numFmtId="0" fontId="24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3" fillId="0" borderId="0" xfId="0" applyFont="1" applyProtection="1">
      <protection locked="0"/>
    </xf>
    <xf numFmtId="1" fontId="38" fillId="0" borderId="10" xfId="0" applyNumberFormat="1" applyFont="1" applyBorder="1" applyAlignment="1">
      <alignment horizontal="center" vertical="center"/>
    </xf>
    <xf numFmtId="0" fontId="30" fillId="0" borderId="0" xfId="0" applyFont="1"/>
    <xf numFmtId="0" fontId="22" fillId="0" borderId="0" xfId="0" applyFont="1" applyAlignment="1">
      <alignment vertical="center"/>
    </xf>
    <xf numFmtId="0" fontId="43" fillId="0" borderId="0" xfId="0" applyFont="1"/>
    <xf numFmtId="0" fontId="28" fillId="0" borderId="0" xfId="0" applyFont="1" applyAlignment="1">
      <alignment vertical="center"/>
    </xf>
    <xf numFmtId="0" fontId="34" fillId="0" borderId="0" xfId="0" applyFont="1"/>
    <xf numFmtId="0" fontId="29" fillId="0" borderId="0" xfId="0" applyFont="1" applyAlignment="1" applyProtection="1">
      <alignment vertical="center"/>
      <protection locked="0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6" fillId="0" borderId="10" xfId="0" applyFont="1" applyBorder="1" applyAlignment="1">
      <alignment horizontal="left" vertical="center"/>
    </xf>
    <xf numFmtId="1" fontId="26" fillId="0" borderId="11" xfId="0" applyNumberFormat="1" applyFont="1" applyBorder="1" applyAlignment="1">
      <alignment horizontal="center" vertical="center"/>
    </xf>
    <xf numFmtId="9" fontId="26" fillId="0" borderId="11" xfId="40" applyFont="1" applyFill="1" applyBorder="1" applyAlignment="1" applyProtection="1">
      <alignment horizontal="center" vertical="center"/>
    </xf>
    <xf numFmtId="0" fontId="33" fillId="0" borderId="13" xfId="0" applyFont="1" applyBorder="1" applyAlignment="1">
      <alignment horizontal="center" vertical="center" wrapText="1"/>
    </xf>
    <xf numFmtId="0" fontId="45" fillId="0" borderId="0" xfId="0" applyFont="1" applyAlignment="1" applyProtection="1">
      <alignment horizontal="left" vertical="center" indent="1"/>
      <protection locked="0"/>
    </xf>
    <xf numFmtId="0" fontId="46" fillId="0" borderId="0" xfId="0" applyFont="1" applyAlignment="1" applyProtection="1">
      <alignment vertical="center"/>
      <protection locked="0"/>
    </xf>
    <xf numFmtId="0" fontId="47" fillId="0" borderId="0" xfId="0" applyFont="1" applyAlignment="1" applyProtection="1">
      <alignment vertical="center"/>
      <protection locked="0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9" fillId="0" borderId="0" xfId="0" applyFont="1"/>
    <xf numFmtId="0" fontId="33" fillId="0" borderId="14" xfId="0" applyFont="1" applyBorder="1"/>
    <xf numFmtId="0" fontId="33" fillId="0" borderId="13" xfId="0" applyFont="1" applyBorder="1"/>
    <xf numFmtId="1" fontId="38" fillId="20" borderId="11" xfId="0" applyNumberFormat="1" applyFont="1" applyFill="1" applyBorder="1" applyAlignment="1">
      <alignment horizontal="right" vertical="center" indent="1"/>
    </xf>
    <xf numFmtId="1" fontId="38" fillId="20" borderId="10" xfId="0" applyNumberFormat="1" applyFont="1" applyFill="1" applyBorder="1" applyAlignment="1">
      <alignment horizontal="right" vertical="center" indent="1"/>
    </xf>
    <xf numFmtId="1" fontId="38" fillId="20" borderId="10" xfId="0" applyNumberFormat="1" applyFont="1" applyFill="1" applyBorder="1" applyAlignment="1">
      <alignment horizontal="center" vertical="center"/>
    </xf>
    <xf numFmtId="0" fontId="50" fillId="21" borderId="0" xfId="0" applyFont="1" applyFill="1" applyAlignment="1" applyProtection="1">
      <alignment horizontal="center" vertical="center"/>
      <protection locked="0"/>
    </xf>
    <xf numFmtId="0" fontId="51" fillId="0" borderId="14" xfId="0" applyFont="1" applyBorder="1" applyAlignment="1">
      <alignment horizontal="center" vertical="center" shrinkToFit="1"/>
    </xf>
    <xf numFmtId="0" fontId="51" fillId="0" borderId="16" xfId="0" applyFont="1" applyBorder="1" applyAlignment="1">
      <alignment horizontal="center" vertical="center" shrinkToFit="1"/>
    </xf>
    <xf numFmtId="0" fontId="51" fillId="0" borderId="19" xfId="0" applyFont="1" applyBorder="1" applyAlignment="1">
      <alignment horizontal="center" vertical="center" shrinkToFit="1"/>
    </xf>
    <xf numFmtId="0" fontId="51" fillId="0" borderId="13" xfId="0" applyFont="1" applyBorder="1" applyAlignment="1">
      <alignment horizontal="center" vertical="center" shrinkToFit="1"/>
    </xf>
    <xf numFmtId="178" fontId="51" fillId="20" borderId="20" xfId="0" applyNumberFormat="1" applyFont="1" applyFill="1" applyBorder="1" applyAlignment="1">
      <alignment horizontal="center" vertical="center" shrinkToFit="1"/>
    </xf>
    <xf numFmtId="178" fontId="51" fillId="20" borderId="18" xfId="0" applyNumberFormat="1" applyFont="1" applyFill="1" applyBorder="1" applyAlignment="1">
      <alignment horizontal="center" vertical="center" shrinkToFit="1"/>
    </xf>
    <xf numFmtId="178" fontId="51" fillId="20" borderId="21" xfId="0" applyNumberFormat="1" applyFont="1" applyFill="1" applyBorder="1" applyAlignment="1">
      <alignment horizontal="center" vertical="center" shrinkToFit="1"/>
    </xf>
    <xf numFmtId="178" fontId="51" fillId="20" borderId="0" xfId="0" applyNumberFormat="1" applyFont="1" applyFill="1" applyAlignment="1">
      <alignment horizontal="center" vertical="center" shrinkToFit="1"/>
    </xf>
    <xf numFmtId="179" fontId="40" fillId="0" borderId="11" xfId="0" applyNumberFormat="1" applyFont="1" applyBorder="1" applyAlignment="1">
      <alignment horizontal="center" vertical="center"/>
    </xf>
    <xf numFmtId="179" fontId="38" fillId="20" borderId="11" xfId="0" applyNumberFormat="1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26" fillId="22" borderId="0" xfId="0" applyFont="1" applyFill="1" applyAlignment="1">
      <alignment vertical="center"/>
    </xf>
    <xf numFmtId="0" fontId="24" fillId="22" borderId="0" xfId="0" applyFont="1" applyFill="1" applyAlignment="1">
      <alignment vertical="center"/>
    </xf>
    <xf numFmtId="0" fontId="40" fillId="22" borderId="0" xfId="0" applyFont="1" applyFill="1" applyAlignment="1">
      <alignment vertical="center"/>
    </xf>
    <xf numFmtId="0" fontId="38" fillId="22" borderId="0" xfId="0" applyFont="1" applyFill="1" applyAlignment="1">
      <alignment vertical="center"/>
    </xf>
    <xf numFmtId="177" fontId="38" fillId="22" borderId="10" xfId="0" applyNumberFormat="1" applyFont="1" applyFill="1" applyBorder="1" applyAlignment="1">
      <alignment horizontal="center" vertical="center"/>
    </xf>
    <xf numFmtId="1" fontId="24" fillId="22" borderId="10" xfId="40" applyNumberFormat="1" applyFont="1" applyFill="1" applyBorder="1" applyAlignment="1" applyProtection="1">
      <alignment horizontal="center" vertical="center"/>
    </xf>
    <xf numFmtId="9" fontId="24" fillId="22" borderId="10" xfId="40" applyFont="1" applyFill="1" applyBorder="1" applyAlignment="1" applyProtection="1">
      <alignment horizontal="center" vertical="center"/>
    </xf>
    <xf numFmtId="1" fontId="38" fillId="22" borderId="10" xfId="0" applyNumberFormat="1" applyFont="1" applyFill="1" applyBorder="1" applyAlignment="1">
      <alignment horizontal="right" vertical="center" indent="1"/>
    </xf>
    <xf numFmtId="0" fontId="36" fillId="22" borderId="10" xfId="0" applyFont="1" applyFill="1" applyBorder="1" applyAlignment="1">
      <alignment horizontal="left" vertical="center"/>
    </xf>
    <xf numFmtId="177" fontId="38" fillId="22" borderId="11" xfId="0" applyNumberFormat="1" applyFont="1" applyFill="1" applyBorder="1" applyAlignment="1">
      <alignment horizontal="center" vertical="center"/>
    </xf>
    <xf numFmtId="1" fontId="26" fillId="22" borderId="11" xfId="0" applyNumberFormat="1" applyFont="1" applyFill="1" applyBorder="1" applyAlignment="1">
      <alignment horizontal="center" vertical="center"/>
    </xf>
    <xf numFmtId="9" fontId="26" fillId="22" borderId="11" xfId="40" applyFont="1" applyFill="1" applyBorder="1" applyAlignment="1" applyProtection="1">
      <alignment horizontal="center" vertical="center"/>
    </xf>
    <xf numFmtId="1" fontId="38" fillId="22" borderId="11" xfId="0" applyNumberFormat="1" applyFont="1" applyFill="1" applyBorder="1" applyAlignment="1">
      <alignment horizontal="right" vertical="center" indent="1"/>
    </xf>
    <xf numFmtId="0" fontId="54" fillId="0" borderId="13" xfId="0" applyFont="1" applyBorder="1" applyAlignment="1">
      <alignment horizontal="center"/>
    </xf>
    <xf numFmtId="0" fontId="55" fillId="0" borderId="0" xfId="0" applyFont="1"/>
    <xf numFmtId="0" fontId="56" fillId="0" borderId="0" xfId="0" applyFont="1" applyAlignment="1" applyProtection="1">
      <alignment horizontal="left" vertical="center" indent="1"/>
      <protection locked="0"/>
    </xf>
    <xf numFmtId="0" fontId="57" fillId="0" borderId="0" xfId="0" applyFont="1" applyAlignment="1">
      <alignment horizontal="right" vertical="center" indent="1"/>
    </xf>
    <xf numFmtId="0" fontId="58" fillId="0" borderId="0" xfId="0" applyFont="1"/>
    <xf numFmtId="0" fontId="60" fillId="0" borderId="0" xfId="0" applyFont="1" applyAlignment="1">
      <alignment vertical="center"/>
    </xf>
    <xf numFmtId="0" fontId="45" fillId="0" borderId="0" xfId="0" applyFont="1" applyAlignment="1">
      <alignment horizontal="right" vertical="center" indent="1"/>
    </xf>
    <xf numFmtId="0" fontId="61" fillId="0" borderId="0" xfId="0" applyFont="1"/>
    <xf numFmtId="0" fontId="62" fillId="0" borderId="13" xfId="0" applyFont="1" applyBorder="1" applyAlignment="1">
      <alignment horizontal="left"/>
    </xf>
    <xf numFmtId="0" fontId="62" fillId="0" borderId="13" xfId="0" applyFont="1" applyBorder="1" applyAlignment="1">
      <alignment horizontal="left" wrapText="1"/>
    </xf>
    <xf numFmtId="0" fontId="62" fillId="0" borderId="13" xfId="0" applyFont="1" applyBorder="1" applyAlignment="1">
      <alignment horizontal="center"/>
    </xf>
    <xf numFmtId="0" fontId="62" fillId="0" borderId="13" xfId="0" applyFont="1" applyBorder="1" applyAlignment="1">
      <alignment horizontal="center" wrapText="1"/>
    </xf>
    <xf numFmtId="0" fontId="40" fillId="0" borderId="10" xfId="0" applyFont="1" applyBorder="1" applyAlignment="1">
      <alignment horizontal="left" vertical="center" wrapText="1" indent="1"/>
    </xf>
    <xf numFmtId="0" fontId="40" fillId="0" borderId="10" xfId="0" applyFont="1" applyBorder="1" applyAlignment="1">
      <alignment vertical="center"/>
    </xf>
    <xf numFmtId="0" fontId="39" fillId="0" borderId="10" xfId="0" applyFont="1" applyBorder="1" applyAlignment="1">
      <alignment vertical="center"/>
    </xf>
    <xf numFmtId="0" fontId="40" fillId="22" borderId="10" xfId="0" applyFont="1" applyFill="1" applyBorder="1" applyAlignment="1">
      <alignment vertical="center"/>
    </xf>
    <xf numFmtId="0" fontId="40" fillId="22" borderId="10" xfId="0" applyFont="1" applyFill="1" applyBorder="1" applyAlignment="1">
      <alignment horizontal="left" vertical="center" wrapText="1" indent="1"/>
    </xf>
    <xf numFmtId="177" fontId="40" fillId="22" borderId="11" xfId="0" applyNumberFormat="1" applyFont="1" applyFill="1" applyBorder="1" applyAlignment="1">
      <alignment horizontal="center" vertical="center"/>
    </xf>
    <xf numFmtId="1" fontId="41" fillId="23" borderId="10" xfId="0" applyNumberFormat="1" applyFont="1" applyFill="1" applyBorder="1" applyAlignment="1">
      <alignment horizontal="center" vertical="center"/>
    </xf>
    <xf numFmtId="1" fontId="42" fillId="23" borderId="11" xfId="0" applyNumberFormat="1" applyFont="1" applyFill="1" applyBorder="1" applyAlignment="1">
      <alignment horizontal="center" vertical="center"/>
    </xf>
    <xf numFmtId="0" fontId="32" fillId="23" borderId="24" xfId="0" applyFont="1" applyFill="1" applyBorder="1" applyAlignment="1">
      <alignment horizontal="left" vertical="center"/>
    </xf>
    <xf numFmtId="0" fontId="41" fillId="23" borderId="0" xfId="0" applyFont="1" applyFill="1" applyAlignment="1">
      <alignment vertical="center"/>
    </xf>
    <xf numFmtId="0" fontId="23" fillId="23" borderId="0" xfId="0" applyFont="1" applyFill="1" applyProtection="1">
      <protection locked="0"/>
    </xf>
    <xf numFmtId="0" fontId="23" fillId="23" borderId="0" xfId="0" applyFont="1" applyFill="1"/>
    <xf numFmtId="0" fontId="35" fillId="23" borderId="10" xfId="0" applyFont="1" applyFill="1" applyBorder="1" applyAlignment="1">
      <alignment horizontal="left" vertical="center"/>
    </xf>
    <xf numFmtId="0" fontId="63" fillId="23" borderId="10" xfId="0" applyFont="1" applyFill="1" applyBorder="1" applyAlignment="1">
      <alignment horizontal="left" vertical="center" indent="1"/>
    </xf>
    <xf numFmtId="177" fontId="37" fillId="23" borderId="10" xfId="0" applyNumberFormat="1" applyFont="1" applyFill="1" applyBorder="1" applyAlignment="1">
      <alignment horizontal="center" vertical="center"/>
    </xf>
    <xf numFmtId="0" fontId="44" fillId="0" borderId="0" xfId="34" applyFont="1" applyFill="1" applyAlignment="1" applyProtection="1">
      <alignment horizontal="left" vertical="center"/>
    </xf>
    <xf numFmtId="0" fontId="60" fillId="20" borderId="25" xfId="0" applyFont="1" applyFill="1" applyBorder="1" applyAlignment="1">
      <alignment horizontal="center" vertical="center"/>
    </xf>
    <xf numFmtId="0" fontId="53" fillId="20" borderId="26" xfId="0" applyFont="1" applyFill="1" applyBorder="1" applyAlignment="1">
      <alignment horizontal="center" vertical="center"/>
    </xf>
    <xf numFmtId="0" fontId="53" fillId="20" borderId="27" xfId="0" applyFont="1" applyFill="1" applyBorder="1" applyAlignment="1">
      <alignment horizontal="center" vertical="center"/>
    </xf>
    <xf numFmtId="57" fontId="51" fillId="20" borderId="15" xfId="0" applyNumberFormat="1" applyFont="1" applyFill="1" applyBorder="1" applyAlignment="1">
      <alignment horizontal="center" vertical="center"/>
    </xf>
    <xf numFmtId="57" fontId="51" fillId="20" borderId="12" xfId="0" applyNumberFormat="1" applyFont="1" applyFill="1" applyBorder="1" applyAlignment="1">
      <alignment horizontal="center" vertical="center"/>
    </xf>
    <xf numFmtId="57" fontId="51" fillId="20" borderId="17" xfId="0" applyNumberFormat="1" applyFont="1" applyFill="1" applyBorder="1" applyAlignment="1">
      <alignment horizontal="center" vertical="center"/>
    </xf>
    <xf numFmtId="180" fontId="59" fillId="0" borderId="22" xfId="0" applyNumberFormat="1" applyFont="1" applyBorder="1" applyAlignment="1" applyProtection="1">
      <alignment horizontal="center" vertical="center" shrinkToFit="1"/>
      <protection locked="0"/>
    </xf>
    <xf numFmtId="176" fontId="45" fillId="0" borderId="23" xfId="0" applyNumberFormat="1" applyFont="1" applyBorder="1" applyAlignment="1" applyProtection="1">
      <alignment horizontal="center" vertical="center" shrinkToFit="1"/>
      <protection locked="0"/>
    </xf>
    <xf numFmtId="0" fontId="59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</cellXfs>
  <cellStyles count="44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中等" xfId="37" builtinId="28" customBuiltin="1"/>
    <cellStyle name="合計" xfId="42" builtinId="25" customBuiltin="1"/>
    <cellStyle name="好" xfId="29" builtinId="26" customBuiltin="1"/>
    <cellStyle name="百分比" xfId="40" builtinId="5"/>
    <cellStyle name="計算方式" xfId="26" builtinId="22" customBuiltin="1"/>
    <cellStyle name="連結的儲存格" xfId="36" builtinId="24" customBuiltin="1"/>
    <cellStyle name="備註" xfId="38" builtinId="10" customBuiltin="1"/>
    <cellStyle name="超連結" xfId="34" builtinId="8"/>
    <cellStyle name="說明文字" xfId="28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41" builtinId="15" customBuiltin="1"/>
    <cellStyle name="標題 1" xfId="30" builtinId="16" customBuiltin="1"/>
    <cellStyle name="標題 2" xfId="31" builtinId="17" customBuiltin="1"/>
    <cellStyle name="標題 3" xfId="32" builtinId="18" customBuiltin="1"/>
    <cellStyle name="標題 4" xfId="33" builtinId="19" customBuiltin="1"/>
    <cellStyle name="輸入" xfId="35" builtinId="20" customBuiltin="1"/>
    <cellStyle name="輸出" xfId="39" builtinId="21" customBuiltin="1"/>
    <cellStyle name="檢查儲存格" xfId="27" builtinId="23" customBuiltin="1"/>
    <cellStyle name="壞" xfId="25" builtinId="27" customBuiltin="1"/>
    <cellStyle name="警告文字" xfId="43" builtinId="11" customBuiltin="1"/>
  </cellStyles>
  <dxfs count="4">
    <dxf>
      <fill>
        <patternFill patternType="lightUp">
          <fgColor rgb="FF003873"/>
          <bgColor rgb="FFCEDBE7"/>
        </patternFill>
      </fill>
    </dxf>
    <dxf>
      <fill>
        <patternFill>
          <bgColor rgb="FF003873"/>
        </patternFill>
      </fill>
    </dxf>
    <dxf>
      <border>
        <left style="thin">
          <color rgb="FFF70000"/>
        </left>
        <right style="thin">
          <color rgb="FFF70000"/>
        </right>
        <vertical/>
        <horizontal/>
      </border>
    </dxf>
    <dxf>
      <font>
        <color theme="0"/>
      </font>
      <fill>
        <patternFill>
          <bgColor rgb="FFF7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EDBE7"/>
      <color rgb="FFCEDB29"/>
      <color rgb="FF003873"/>
      <color rgb="FFF70000"/>
      <color rgb="FFE7EFF7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I$3" horiz="1" max="100" min="1" noThreeD="1" page="0" val="3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165847</xdr:colOff>
      <xdr:row>3</xdr:row>
      <xdr:rowOff>180975</xdr:rowOff>
    </xdr:from>
    <xdr:to>
      <xdr:col>20</xdr:col>
      <xdr:colOff>164336</xdr:colOff>
      <xdr:row>8</xdr:row>
      <xdr:rowOff>20219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38100</xdr:rowOff>
        </xdr:from>
        <xdr:to>
          <xdr:col>15</xdr:col>
          <xdr:colOff>190500</xdr:colOff>
          <xdr:row>1</xdr:row>
          <xdr:rowOff>257175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ET47"/>
  <sheetViews>
    <sheetView showGridLines="0" tabSelected="1" zoomScale="115" zoomScaleNormal="115" workbookViewId="0">
      <pane ySplit="6" topLeftCell="A21" activePane="bottomLeft" state="frozen"/>
      <selection pane="bottomLeft" activeCell="B22" sqref="B22"/>
    </sheetView>
  </sheetViews>
  <sheetFormatPr defaultColWidth="0" defaultRowHeight="13.5"/>
  <cols>
    <col min="1" max="1" width="5.85546875" style="1" customWidth="1"/>
    <col min="2" max="2" width="32" style="1" customWidth="1"/>
    <col min="3" max="3" width="0.140625" style="1" hidden="1" customWidth="1"/>
    <col min="4" max="5" width="17" style="1" bestFit="1" customWidth="1"/>
    <col min="6" max="6" width="6" style="1" customWidth="1"/>
    <col min="7" max="7" width="6.7109375" style="1" customWidth="1"/>
    <col min="8" max="8" width="5.85546875" style="1" hidden="1" customWidth="1"/>
    <col min="9" max="9" width="5.5703125" style="80" customWidth="1"/>
    <col min="10" max="65" width="3" style="1" customWidth="1"/>
    <col min="66" max="66" width="5.42578125" style="1" customWidth="1"/>
    <col min="67" max="67" width="5" style="1" customWidth="1"/>
    <col min="68" max="150" width="0" style="1" hidden="1" customWidth="1"/>
    <col min="151" max="16384" width="9.140625" style="1" hidden="1"/>
  </cols>
  <sheetData>
    <row r="1" spans="1:66" s="9" customFormat="1" ht="53.25" customHeight="1">
      <c r="A1" s="59" t="s">
        <v>8</v>
      </c>
      <c r="B1" s="14"/>
      <c r="C1" s="14"/>
      <c r="D1" s="14"/>
      <c r="E1" s="14"/>
      <c r="F1" s="15"/>
      <c r="J1" s="16" t="s">
        <v>4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</row>
    <row r="2" spans="1:66" s="10" customFormat="1" ht="21" customHeight="1">
      <c r="A2" s="21"/>
      <c r="B2" s="22"/>
      <c r="C2" s="22"/>
      <c r="D2" s="22"/>
      <c r="E2" s="23"/>
      <c r="F2" s="24"/>
      <c r="G2" s="24"/>
      <c r="H2" s="24"/>
    </row>
    <row r="3" spans="1:66" s="11" customFormat="1" ht="19.5" customHeight="1">
      <c r="A3" s="61"/>
      <c r="B3" s="60" t="s">
        <v>9</v>
      </c>
      <c r="C3" s="91">
        <v>45667</v>
      </c>
      <c r="D3" s="91"/>
      <c r="E3" s="61"/>
      <c r="F3" s="93" t="s">
        <v>16</v>
      </c>
      <c r="G3" s="94"/>
      <c r="I3" s="32">
        <v>3</v>
      </c>
      <c r="J3" s="85" t="str">
        <f>"第  "&amp;((J5-($C$3-WEEKDAY($C$3,1)+2))/7+1)&amp;"  周 "</f>
        <v xml:space="preserve">第  3  周 </v>
      </c>
      <c r="K3" s="86"/>
      <c r="L3" s="86"/>
      <c r="M3" s="86"/>
      <c r="N3" s="86"/>
      <c r="O3" s="86"/>
      <c r="P3" s="87"/>
      <c r="Q3" s="85" t="str">
        <f>"第  "&amp;((Q5-($C$3-WEEKDAY($C$3,1)+2))/7+1)&amp;"  周 "</f>
        <v xml:space="preserve">第  4  周 </v>
      </c>
      <c r="R3" s="86"/>
      <c r="S3" s="86"/>
      <c r="T3" s="86"/>
      <c r="U3" s="86"/>
      <c r="V3" s="86"/>
      <c r="W3" s="87"/>
      <c r="X3" s="85" t="str">
        <f>"第  "&amp;((X5-($C$3-WEEKDAY($C$3,1)+2))/7+1)&amp;"  周 "</f>
        <v xml:space="preserve">第  5  周 </v>
      </c>
      <c r="Y3" s="86"/>
      <c r="Z3" s="86"/>
      <c r="AA3" s="86"/>
      <c r="AB3" s="86"/>
      <c r="AC3" s="86"/>
      <c r="AD3" s="87"/>
      <c r="AE3" s="85" t="str">
        <f>"第  "&amp;((AE5-($C$3-WEEKDAY($C$3,1)+2))/7+1)&amp;"  周 "</f>
        <v xml:space="preserve">第  6  周 </v>
      </c>
      <c r="AF3" s="86"/>
      <c r="AG3" s="86"/>
      <c r="AH3" s="86"/>
      <c r="AI3" s="86"/>
      <c r="AJ3" s="86"/>
      <c r="AK3" s="87"/>
      <c r="AL3" s="85" t="str">
        <f>"第  "&amp;((AL5-($C$3-WEEKDAY($C$3,1)+2))/7+1)&amp;"  周 "</f>
        <v xml:space="preserve">第  7  周 </v>
      </c>
      <c r="AM3" s="86"/>
      <c r="AN3" s="86"/>
      <c r="AO3" s="86"/>
      <c r="AP3" s="86"/>
      <c r="AQ3" s="86"/>
      <c r="AR3" s="87"/>
      <c r="AS3" s="85" t="str">
        <f>"第  "&amp;((AS5-($C$3-WEEKDAY($C$3,1)+2))/7+1)&amp;"  周 "</f>
        <v xml:space="preserve">第  8  周 </v>
      </c>
      <c r="AT3" s="86"/>
      <c r="AU3" s="86"/>
      <c r="AV3" s="86"/>
      <c r="AW3" s="86"/>
      <c r="AX3" s="86"/>
      <c r="AY3" s="87"/>
      <c r="AZ3" s="85" t="str">
        <f>"第  "&amp;((AZ5-($C$3-WEEKDAY($C$3,1)+2))/7+1)&amp;"  周 "</f>
        <v xml:space="preserve">第  9  周 </v>
      </c>
      <c r="BA3" s="86"/>
      <c r="BB3" s="86"/>
      <c r="BC3" s="86"/>
      <c r="BD3" s="86"/>
      <c r="BE3" s="86"/>
      <c r="BF3" s="87"/>
      <c r="BG3" s="85" t="str">
        <f>"第  "&amp;((BG5-($C$3-WEEKDAY($C$3,1)+2))/7+1)&amp;"  周 "</f>
        <v xml:space="preserve">第  10  周 </v>
      </c>
      <c r="BH3" s="86"/>
      <c r="BI3" s="86"/>
      <c r="BJ3" s="86"/>
      <c r="BK3" s="86"/>
      <c r="BL3" s="86"/>
      <c r="BM3" s="87"/>
    </row>
    <row r="4" spans="1:66" s="12" customFormat="1" ht="19.5" customHeight="1">
      <c r="A4" s="62"/>
      <c r="B4" s="63" t="s">
        <v>10</v>
      </c>
      <c r="C4" s="92" t="s">
        <v>11</v>
      </c>
      <c r="D4" s="92"/>
      <c r="E4" s="62"/>
      <c r="F4" s="62"/>
      <c r="G4" s="62"/>
      <c r="H4" s="25"/>
      <c r="J4" s="88">
        <f>J5</f>
        <v>45677</v>
      </c>
      <c r="K4" s="89"/>
      <c r="L4" s="89"/>
      <c r="M4" s="89"/>
      <c r="N4" s="89"/>
      <c r="O4" s="89"/>
      <c r="P4" s="90"/>
      <c r="Q4" s="88">
        <f t="shared" ref="Q4" si="0">Q5</f>
        <v>45684</v>
      </c>
      <c r="R4" s="89"/>
      <c r="S4" s="89"/>
      <c r="T4" s="89"/>
      <c r="U4" s="89"/>
      <c r="V4" s="89"/>
      <c r="W4" s="90"/>
      <c r="X4" s="88">
        <f t="shared" ref="X4" si="1">X5</f>
        <v>45691</v>
      </c>
      <c r="Y4" s="89"/>
      <c r="Z4" s="89"/>
      <c r="AA4" s="89"/>
      <c r="AB4" s="89"/>
      <c r="AC4" s="89"/>
      <c r="AD4" s="90"/>
      <c r="AE4" s="88">
        <f t="shared" ref="AE4" si="2">AE5</f>
        <v>45698</v>
      </c>
      <c r="AF4" s="89"/>
      <c r="AG4" s="89"/>
      <c r="AH4" s="89"/>
      <c r="AI4" s="89"/>
      <c r="AJ4" s="89"/>
      <c r="AK4" s="90"/>
      <c r="AL4" s="88">
        <f t="shared" ref="AL4" si="3">AL5</f>
        <v>45705</v>
      </c>
      <c r="AM4" s="89"/>
      <c r="AN4" s="89"/>
      <c r="AO4" s="89"/>
      <c r="AP4" s="89"/>
      <c r="AQ4" s="89"/>
      <c r="AR4" s="90"/>
      <c r="AS4" s="88">
        <f t="shared" ref="AS4" si="4">AS5</f>
        <v>45712</v>
      </c>
      <c r="AT4" s="89"/>
      <c r="AU4" s="89"/>
      <c r="AV4" s="89"/>
      <c r="AW4" s="89"/>
      <c r="AX4" s="89"/>
      <c r="AY4" s="90"/>
      <c r="AZ4" s="88">
        <f t="shared" ref="AZ4" si="5">AZ5</f>
        <v>45719</v>
      </c>
      <c r="BA4" s="89"/>
      <c r="BB4" s="89"/>
      <c r="BC4" s="89"/>
      <c r="BD4" s="89"/>
      <c r="BE4" s="89"/>
      <c r="BF4" s="90"/>
      <c r="BG4" s="88">
        <f t="shared" ref="BG4" si="6">BG5</f>
        <v>45726</v>
      </c>
      <c r="BH4" s="89"/>
      <c r="BI4" s="89"/>
      <c r="BJ4" s="89"/>
      <c r="BK4" s="89"/>
      <c r="BL4" s="89"/>
      <c r="BM4" s="90"/>
    </row>
    <row r="5" spans="1:66" s="13" customFormat="1" ht="14.25" customHeight="1">
      <c r="A5" s="64"/>
      <c r="B5" s="58"/>
      <c r="C5" s="64"/>
      <c r="D5" s="64"/>
      <c r="E5" s="64"/>
      <c r="F5" s="64"/>
      <c r="G5" s="64"/>
      <c r="H5" s="26"/>
      <c r="J5" s="37">
        <f>C3-WEEKDAY(C3,1)+2+7*(I3-1)</f>
        <v>45677</v>
      </c>
      <c r="K5" s="38">
        <f t="shared" ref="K5:AP5" si="7">J5+1</f>
        <v>45678</v>
      </c>
      <c r="L5" s="39">
        <f t="shared" si="7"/>
        <v>45679</v>
      </c>
      <c r="M5" s="38">
        <f t="shared" si="7"/>
        <v>45680</v>
      </c>
      <c r="N5" s="38">
        <f t="shared" si="7"/>
        <v>45681</v>
      </c>
      <c r="O5" s="39">
        <f t="shared" si="7"/>
        <v>45682</v>
      </c>
      <c r="P5" s="40">
        <f t="shared" si="7"/>
        <v>45683</v>
      </c>
      <c r="Q5" s="37">
        <f t="shared" si="7"/>
        <v>45684</v>
      </c>
      <c r="R5" s="38">
        <f t="shared" si="7"/>
        <v>45685</v>
      </c>
      <c r="S5" s="39">
        <f t="shared" si="7"/>
        <v>45686</v>
      </c>
      <c r="T5" s="38">
        <f t="shared" ref="T5" si="8">S5+1</f>
        <v>45687</v>
      </c>
      <c r="U5" s="38">
        <f t="shared" ref="U5" si="9">T5+1</f>
        <v>45688</v>
      </c>
      <c r="V5" s="39">
        <f t="shared" ref="V5" si="10">U5+1</f>
        <v>45689</v>
      </c>
      <c r="W5" s="40">
        <f t="shared" si="7"/>
        <v>45690</v>
      </c>
      <c r="X5" s="37">
        <f t="shared" si="7"/>
        <v>45691</v>
      </c>
      <c r="Y5" s="38">
        <f t="shared" si="7"/>
        <v>45692</v>
      </c>
      <c r="Z5" s="39">
        <f t="shared" si="7"/>
        <v>45693</v>
      </c>
      <c r="AA5" s="38">
        <f t="shared" si="7"/>
        <v>45694</v>
      </c>
      <c r="AB5" s="38">
        <f t="shared" si="7"/>
        <v>45695</v>
      </c>
      <c r="AC5" s="39">
        <f t="shared" si="7"/>
        <v>45696</v>
      </c>
      <c r="AD5" s="40">
        <f t="shared" si="7"/>
        <v>45697</v>
      </c>
      <c r="AE5" s="37">
        <f t="shared" si="7"/>
        <v>45698</v>
      </c>
      <c r="AF5" s="38">
        <f t="shared" si="7"/>
        <v>45699</v>
      </c>
      <c r="AG5" s="39">
        <f t="shared" si="7"/>
        <v>45700</v>
      </c>
      <c r="AH5" s="38">
        <f t="shared" si="7"/>
        <v>45701</v>
      </c>
      <c r="AI5" s="38">
        <f t="shared" si="7"/>
        <v>45702</v>
      </c>
      <c r="AJ5" s="39">
        <f t="shared" si="7"/>
        <v>45703</v>
      </c>
      <c r="AK5" s="40">
        <f t="shared" si="7"/>
        <v>45704</v>
      </c>
      <c r="AL5" s="37">
        <f t="shared" si="7"/>
        <v>45705</v>
      </c>
      <c r="AM5" s="38">
        <f t="shared" si="7"/>
        <v>45706</v>
      </c>
      <c r="AN5" s="39">
        <f t="shared" si="7"/>
        <v>45707</v>
      </c>
      <c r="AO5" s="38">
        <f t="shared" si="7"/>
        <v>45708</v>
      </c>
      <c r="AP5" s="38">
        <f t="shared" si="7"/>
        <v>45709</v>
      </c>
      <c r="AQ5" s="39">
        <f t="shared" ref="AQ5:BM5" si="11">AP5+1</f>
        <v>45710</v>
      </c>
      <c r="AR5" s="40">
        <f t="shared" si="11"/>
        <v>45711</v>
      </c>
      <c r="AS5" s="37">
        <f t="shared" si="11"/>
        <v>45712</v>
      </c>
      <c r="AT5" s="38">
        <f t="shared" si="11"/>
        <v>45713</v>
      </c>
      <c r="AU5" s="39">
        <f t="shared" si="11"/>
        <v>45714</v>
      </c>
      <c r="AV5" s="38">
        <f t="shared" si="11"/>
        <v>45715</v>
      </c>
      <c r="AW5" s="38">
        <f t="shared" si="11"/>
        <v>45716</v>
      </c>
      <c r="AX5" s="39">
        <f t="shared" si="11"/>
        <v>45717</v>
      </c>
      <c r="AY5" s="40">
        <f t="shared" si="11"/>
        <v>45718</v>
      </c>
      <c r="AZ5" s="37">
        <f t="shared" si="11"/>
        <v>45719</v>
      </c>
      <c r="BA5" s="38">
        <f t="shared" si="11"/>
        <v>45720</v>
      </c>
      <c r="BB5" s="39">
        <f t="shared" si="11"/>
        <v>45721</v>
      </c>
      <c r="BC5" s="38">
        <f t="shared" si="11"/>
        <v>45722</v>
      </c>
      <c r="BD5" s="38">
        <f t="shared" si="11"/>
        <v>45723</v>
      </c>
      <c r="BE5" s="39">
        <f t="shared" si="11"/>
        <v>45724</v>
      </c>
      <c r="BF5" s="40">
        <f t="shared" si="11"/>
        <v>45725</v>
      </c>
      <c r="BG5" s="37">
        <f t="shared" si="11"/>
        <v>45726</v>
      </c>
      <c r="BH5" s="38">
        <f t="shared" si="11"/>
        <v>45727</v>
      </c>
      <c r="BI5" s="39">
        <f t="shared" si="11"/>
        <v>45728</v>
      </c>
      <c r="BJ5" s="38">
        <f t="shared" si="11"/>
        <v>45729</v>
      </c>
      <c r="BK5" s="38">
        <f t="shared" si="11"/>
        <v>45730</v>
      </c>
      <c r="BL5" s="39">
        <f t="shared" si="11"/>
        <v>45731</v>
      </c>
      <c r="BM5" s="39">
        <f t="shared" si="11"/>
        <v>45732</v>
      </c>
    </row>
    <row r="6" spans="1:66" s="28" customFormat="1" ht="30" customHeight="1">
      <c r="A6" s="65" t="s">
        <v>0</v>
      </c>
      <c r="B6" s="57" t="s">
        <v>12</v>
      </c>
      <c r="C6" s="66"/>
      <c r="D6" s="67" t="s">
        <v>13</v>
      </c>
      <c r="E6" s="67" t="s">
        <v>5</v>
      </c>
      <c r="F6" s="68" t="s">
        <v>14</v>
      </c>
      <c r="G6" s="68" t="s">
        <v>6</v>
      </c>
      <c r="H6" s="68" t="s">
        <v>15</v>
      </c>
      <c r="I6" s="20"/>
      <c r="J6" s="33" t="str">
        <f t="shared" ref="J6:AO6" si="12">CHOOSE(WEEKDAY(J5,1),"S","M","T","W","T","F","S")</f>
        <v>M</v>
      </c>
      <c r="K6" s="34" t="str">
        <f t="shared" si="12"/>
        <v>T</v>
      </c>
      <c r="L6" s="35" t="str">
        <f t="shared" si="12"/>
        <v>W</v>
      </c>
      <c r="M6" s="34" t="str">
        <f t="shared" si="12"/>
        <v>T</v>
      </c>
      <c r="N6" s="34" t="str">
        <f t="shared" si="12"/>
        <v>F</v>
      </c>
      <c r="O6" s="35" t="str">
        <f t="shared" si="12"/>
        <v>S</v>
      </c>
      <c r="P6" s="36" t="str">
        <f t="shared" si="12"/>
        <v>S</v>
      </c>
      <c r="Q6" s="33" t="str">
        <f t="shared" si="12"/>
        <v>M</v>
      </c>
      <c r="R6" s="34" t="str">
        <f t="shared" si="12"/>
        <v>T</v>
      </c>
      <c r="S6" s="35" t="str">
        <f t="shared" si="12"/>
        <v>W</v>
      </c>
      <c r="T6" s="34" t="str">
        <f t="shared" ref="T6:V6" si="13">CHOOSE(WEEKDAY(T5,1),"S","M","T","W","T","F","S")</f>
        <v>T</v>
      </c>
      <c r="U6" s="34" t="str">
        <f t="shared" si="13"/>
        <v>F</v>
      </c>
      <c r="V6" s="35" t="str">
        <f t="shared" si="13"/>
        <v>S</v>
      </c>
      <c r="W6" s="36" t="str">
        <f t="shared" si="12"/>
        <v>S</v>
      </c>
      <c r="X6" s="33" t="str">
        <f t="shared" si="12"/>
        <v>M</v>
      </c>
      <c r="Y6" s="34" t="str">
        <f t="shared" si="12"/>
        <v>T</v>
      </c>
      <c r="Z6" s="35" t="str">
        <f t="shared" si="12"/>
        <v>W</v>
      </c>
      <c r="AA6" s="34" t="str">
        <f t="shared" si="12"/>
        <v>T</v>
      </c>
      <c r="AB6" s="34" t="str">
        <f t="shared" si="12"/>
        <v>F</v>
      </c>
      <c r="AC6" s="35" t="str">
        <f t="shared" si="12"/>
        <v>S</v>
      </c>
      <c r="AD6" s="36" t="str">
        <f t="shared" si="12"/>
        <v>S</v>
      </c>
      <c r="AE6" s="33" t="str">
        <f t="shared" si="12"/>
        <v>M</v>
      </c>
      <c r="AF6" s="34" t="str">
        <f t="shared" si="12"/>
        <v>T</v>
      </c>
      <c r="AG6" s="35" t="str">
        <f t="shared" si="12"/>
        <v>W</v>
      </c>
      <c r="AH6" s="34" t="str">
        <f t="shared" si="12"/>
        <v>T</v>
      </c>
      <c r="AI6" s="34" t="str">
        <f t="shared" si="12"/>
        <v>F</v>
      </c>
      <c r="AJ6" s="35" t="str">
        <f t="shared" si="12"/>
        <v>S</v>
      </c>
      <c r="AK6" s="36" t="str">
        <f t="shared" si="12"/>
        <v>S</v>
      </c>
      <c r="AL6" s="33" t="str">
        <f t="shared" si="12"/>
        <v>M</v>
      </c>
      <c r="AM6" s="34" t="str">
        <f t="shared" si="12"/>
        <v>T</v>
      </c>
      <c r="AN6" s="35" t="str">
        <f t="shared" si="12"/>
        <v>W</v>
      </c>
      <c r="AO6" s="34" t="str">
        <f t="shared" si="12"/>
        <v>T</v>
      </c>
      <c r="AP6" s="34" t="str">
        <f t="shared" ref="AP6:BM6" si="14">CHOOSE(WEEKDAY(AP5,1),"S","M","T","W","T","F","S")</f>
        <v>F</v>
      </c>
      <c r="AQ6" s="35" t="str">
        <f t="shared" si="14"/>
        <v>S</v>
      </c>
      <c r="AR6" s="36" t="str">
        <f t="shared" si="14"/>
        <v>S</v>
      </c>
      <c r="AS6" s="33" t="str">
        <f t="shared" si="14"/>
        <v>M</v>
      </c>
      <c r="AT6" s="34" t="str">
        <f t="shared" si="14"/>
        <v>T</v>
      </c>
      <c r="AU6" s="35" t="str">
        <f t="shared" si="14"/>
        <v>W</v>
      </c>
      <c r="AV6" s="34" t="str">
        <f t="shared" si="14"/>
        <v>T</v>
      </c>
      <c r="AW6" s="34" t="str">
        <f t="shared" si="14"/>
        <v>F</v>
      </c>
      <c r="AX6" s="35" t="str">
        <f t="shared" si="14"/>
        <v>S</v>
      </c>
      <c r="AY6" s="36" t="str">
        <f t="shared" si="14"/>
        <v>S</v>
      </c>
      <c r="AZ6" s="33" t="str">
        <f t="shared" si="14"/>
        <v>M</v>
      </c>
      <c r="BA6" s="34" t="str">
        <f t="shared" si="14"/>
        <v>T</v>
      </c>
      <c r="BB6" s="35" t="str">
        <f t="shared" si="14"/>
        <v>W</v>
      </c>
      <c r="BC6" s="34" t="str">
        <f t="shared" si="14"/>
        <v>T</v>
      </c>
      <c r="BD6" s="34" t="str">
        <f t="shared" si="14"/>
        <v>F</v>
      </c>
      <c r="BE6" s="35" t="str">
        <f t="shared" si="14"/>
        <v>S</v>
      </c>
      <c r="BF6" s="36" t="str">
        <f t="shared" si="14"/>
        <v>S</v>
      </c>
      <c r="BG6" s="33" t="str">
        <f t="shared" si="14"/>
        <v>M</v>
      </c>
      <c r="BH6" s="34" t="str">
        <f t="shared" si="14"/>
        <v>T</v>
      </c>
      <c r="BI6" s="35" t="str">
        <f t="shared" si="14"/>
        <v>W</v>
      </c>
      <c r="BJ6" s="34" t="str">
        <f t="shared" si="14"/>
        <v>T</v>
      </c>
      <c r="BK6" s="34" t="str">
        <f t="shared" si="14"/>
        <v>F</v>
      </c>
      <c r="BL6" s="35" t="str">
        <f t="shared" si="14"/>
        <v>S</v>
      </c>
      <c r="BM6" s="36" t="str">
        <f t="shared" si="14"/>
        <v>S</v>
      </c>
      <c r="BN6" s="27"/>
    </row>
    <row r="7" spans="1:66" s="5" customFormat="1" ht="18.75">
      <c r="A7" s="81" t="str">
        <f>IF(ISERROR(VALUE(SUBSTITUTE(prevWBS,".",""))),"1",IF(ISERROR(FIND("`",SUBSTITUTE(prevWBS,".","`",1))),TEXT(VALUE(prevWBS)+1,"#"),TEXT(VALUE(LEFT(prevWBS,FIND("`",SUBSTITUTE(prevWBS,".","`",1))-1))+1,"#")))</f>
        <v>1</v>
      </c>
      <c r="B7" s="69" t="s">
        <v>17</v>
      </c>
      <c r="C7" s="72"/>
      <c r="D7" s="41"/>
      <c r="E7" s="42"/>
      <c r="F7" s="18"/>
      <c r="G7" s="19"/>
      <c r="H7" s="51"/>
      <c r="I7" s="7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spans="1:66" s="5" customFormat="1" ht="18.75">
      <c r="A8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8" s="69" t="s">
        <v>18</v>
      </c>
      <c r="C8" s="72"/>
      <c r="D8" s="41">
        <v>45667</v>
      </c>
      <c r="E8" s="42">
        <f>IF(ISBLANK(D8)," - ",IF(F8=0,D8,D8+F8-1))</f>
        <v>45667</v>
      </c>
      <c r="F8" s="18">
        <v>1</v>
      </c>
      <c r="G8" s="19">
        <v>1</v>
      </c>
      <c r="H8" s="56">
        <f>IF(OR(E8=0,D8=0),0,NETWORKDAYS(D8,E8))</f>
        <v>1</v>
      </c>
      <c r="I8" s="7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6" s="5" customFormat="1" ht="18.75">
      <c r="A9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9" s="69" t="s">
        <v>21</v>
      </c>
      <c r="C9" s="72"/>
      <c r="D9" s="41">
        <v>45668</v>
      </c>
      <c r="E9" s="42">
        <f>IF(ISBLANK(D9)," - ",IF(F9=0,D9,D9+F9-1))</f>
        <v>45672</v>
      </c>
      <c r="F9" s="18">
        <v>5</v>
      </c>
      <c r="G9" s="19">
        <v>1</v>
      </c>
      <c r="H9" s="56">
        <f>IF(OR(E9=0,D9=0),0,NETWORKDAYS(D9,E9))</f>
        <v>3</v>
      </c>
      <c r="I9" s="7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6" s="5" customFormat="1" ht="18.75">
      <c r="A10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0" s="69" t="s">
        <v>19</v>
      </c>
      <c r="C10" s="72"/>
      <c r="D10" s="41">
        <v>45675</v>
      </c>
      <c r="E10" s="42">
        <f t="shared" ref="E10:E11" si="15">IF(ISBLANK(D10)," - ",IF(F10=0,D10,D10+F10-1))</f>
        <v>45676</v>
      </c>
      <c r="F10" s="18">
        <v>2</v>
      </c>
      <c r="G10" s="19">
        <v>1</v>
      </c>
      <c r="H10" s="56">
        <f t="shared" ref="H10:H11" si="16">IF(OR(E10=0,D10=0),0,NETWORKDAYS(D10,E10))</f>
        <v>0</v>
      </c>
      <c r="I10" s="7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6" s="5" customFormat="1" ht="18.75">
      <c r="A11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1.4</v>
      </c>
      <c r="B11" s="69" t="s">
        <v>20</v>
      </c>
      <c r="C11" s="72"/>
      <c r="D11" s="41">
        <v>45677</v>
      </c>
      <c r="E11" s="42">
        <f t="shared" si="15"/>
        <v>45677</v>
      </c>
      <c r="F11" s="18">
        <v>1</v>
      </c>
      <c r="G11" s="19">
        <v>1</v>
      </c>
      <c r="H11" s="56">
        <f t="shared" si="16"/>
        <v>1</v>
      </c>
      <c r="I11" s="7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6" s="5" customFormat="1" ht="18.75">
      <c r="A12" s="81" t="str">
        <f>IF(ISERROR(VALUE(SUBSTITUTE(prevWBS,".",""))),"1",IF(ISERROR(FIND("`",SUBSTITUTE(prevWBS,".","`",1))),TEXT(VALUE(prevWBS)+1,"#"),TEXT(VALUE(LEFT(prevWBS,FIND("`",SUBSTITUTE(prevWBS,".","`",1))-1))+1,"#")))</f>
        <v>2</v>
      </c>
      <c r="B12" s="69" t="s">
        <v>22</v>
      </c>
      <c r="C12" s="72"/>
      <c r="D12" s="41"/>
      <c r="E12" s="42"/>
      <c r="F12" s="18"/>
      <c r="G12" s="19"/>
      <c r="H12" s="51"/>
      <c r="I12" s="7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6" s="5" customFormat="1" ht="18.75">
      <c r="A13" s="17" t="str">
        <f t="shared" ref="A13:A20" si="17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69" t="s">
        <v>23</v>
      </c>
      <c r="C13" s="72"/>
      <c r="D13" s="41">
        <v>45679</v>
      </c>
      <c r="E13" s="42">
        <f t="shared" ref="E13:E20" si="18">IF(ISBLANK(D13)," - ",IF(F13=0,D13,D13+F13-1))</f>
        <v>45680</v>
      </c>
      <c r="F13" s="18">
        <v>2</v>
      </c>
      <c r="G13" s="19">
        <v>1</v>
      </c>
      <c r="H13" s="56">
        <f t="shared" ref="H13:H20" si="19">IF(OR(E13=0,D13=0),0,NETWORKDAYS(D13,E13))</f>
        <v>2</v>
      </c>
      <c r="I13" s="7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6" s="5" customFormat="1" ht="18.75">
      <c r="A14" s="17" t="str">
        <f t="shared" si="17"/>
        <v>2.2</v>
      </c>
      <c r="B14" s="69" t="s">
        <v>29</v>
      </c>
      <c r="C14" s="72"/>
      <c r="D14" s="41">
        <v>45692</v>
      </c>
      <c r="E14" s="42">
        <f t="shared" si="18"/>
        <v>45692</v>
      </c>
      <c r="F14" s="18">
        <v>1</v>
      </c>
      <c r="G14" s="19">
        <v>1</v>
      </c>
      <c r="H14" s="56">
        <f t="shared" si="19"/>
        <v>1</v>
      </c>
      <c r="I14" s="7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6" s="5" customFormat="1" ht="18.75">
      <c r="A15" s="17" t="str">
        <f t="shared" si="17"/>
        <v>2.3</v>
      </c>
      <c r="B15" s="69" t="s">
        <v>24</v>
      </c>
      <c r="C15" s="72"/>
      <c r="D15" s="41">
        <v>45692</v>
      </c>
      <c r="E15" s="42">
        <f t="shared" si="18"/>
        <v>45695</v>
      </c>
      <c r="F15" s="18">
        <v>4</v>
      </c>
      <c r="G15" s="19">
        <v>1</v>
      </c>
      <c r="H15" s="56">
        <f t="shared" si="19"/>
        <v>4</v>
      </c>
      <c r="I15" s="7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6" s="5" customFormat="1" ht="18.75">
      <c r="A16" s="17" t="str">
        <f t="shared" si="17"/>
        <v>2.4</v>
      </c>
      <c r="B16" s="69" t="s">
        <v>25</v>
      </c>
      <c r="C16" s="72"/>
      <c r="D16" s="41">
        <v>45695</v>
      </c>
      <c r="E16" s="42">
        <f t="shared" si="18"/>
        <v>45698</v>
      </c>
      <c r="F16" s="18">
        <v>4</v>
      </c>
      <c r="G16" s="19">
        <v>1</v>
      </c>
      <c r="H16" s="56">
        <f t="shared" si="19"/>
        <v>2</v>
      </c>
      <c r="I16" s="7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5" customFormat="1" ht="18.75">
      <c r="A17" s="17" t="str">
        <f t="shared" si="17"/>
        <v>2.5</v>
      </c>
      <c r="B17" s="69" t="s">
        <v>27</v>
      </c>
      <c r="C17" s="72"/>
      <c r="D17" s="41">
        <v>45698</v>
      </c>
      <c r="E17" s="42">
        <f t="shared" si="18"/>
        <v>45698</v>
      </c>
      <c r="F17" s="18">
        <v>1</v>
      </c>
      <c r="G17" s="19">
        <v>1</v>
      </c>
      <c r="H17" s="56">
        <f t="shared" si="19"/>
        <v>1</v>
      </c>
      <c r="I17" s="7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5" customFormat="1" ht="18.75">
      <c r="A18" s="17" t="str">
        <f t="shared" si="17"/>
        <v>2.6</v>
      </c>
      <c r="B18" s="69" t="s">
        <v>26</v>
      </c>
      <c r="C18" s="72"/>
      <c r="D18" s="41">
        <v>45698</v>
      </c>
      <c r="E18" s="42">
        <f t="shared" si="18"/>
        <v>45699</v>
      </c>
      <c r="F18" s="18">
        <v>2</v>
      </c>
      <c r="G18" s="19">
        <v>1</v>
      </c>
      <c r="H18" s="56">
        <f t="shared" si="19"/>
        <v>2</v>
      </c>
      <c r="I18" s="7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5" customFormat="1" ht="18.75">
      <c r="A19" s="17" t="str">
        <f t="shared" si="17"/>
        <v>2.7</v>
      </c>
      <c r="B19" s="69" t="s">
        <v>30</v>
      </c>
      <c r="C19" s="72"/>
      <c r="D19" s="41">
        <v>45699</v>
      </c>
      <c r="E19" s="42">
        <f>IF(ISBLANK(D19)," - ",IF(F19=0,D19,D19+F19-1))</f>
        <v>45699</v>
      </c>
      <c r="F19" s="18">
        <v>1</v>
      </c>
      <c r="G19" s="19">
        <v>1</v>
      </c>
      <c r="H19" s="56">
        <f>IF(OR(E19=0,D19=0),0,NETWORKDAYS(D19,E19))</f>
        <v>1</v>
      </c>
      <c r="I19" s="7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5" customFormat="1" ht="18.75">
      <c r="A20" s="17" t="str">
        <f t="shared" si="17"/>
        <v>2.8</v>
      </c>
      <c r="B20" s="69" t="s">
        <v>34</v>
      </c>
      <c r="C20" s="72"/>
      <c r="D20" s="41">
        <v>45701</v>
      </c>
      <c r="E20" s="42">
        <f t="shared" si="18"/>
        <v>45701</v>
      </c>
      <c r="F20" s="18">
        <v>1</v>
      </c>
      <c r="G20" s="19">
        <v>1</v>
      </c>
      <c r="H20" s="56">
        <f t="shared" si="19"/>
        <v>1</v>
      </c>
      <c r="I20" s="7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5" customFormat="1" ht="18.75">
      <c r="A21" s="81" t="str">
        <f>IF(ISERROR(VALUE(SUBSTITUTE(prevWBS,".",""))),"1",IF(ISERROR(FIND("`",SUBSTITUTE(prevWBS,".","`",1))),TEXT(VALUE(prevWBS)+1,"#"),TEXT(VALUE(LEFT(prevWBS,FIND("`",SUBSTITUTE(prevWBS,".","`",1))-1))+1,"#")))</f>
        <v>3</v>
      </c>
      <c r="B21" s="69" t="s">
        <v>31</v>
      </c>
      <c r="C21" s="72"/>
      <c r="D21" s="41"/>
      <c r="E21" s="42"/>
      <c r="F21" s="18"/>
      <c r="G21" s="19"/>
      <c r="H21" s="51"/>
      <c r="I21" s="7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5" customFormat="1" ht="18.75">
      <c r="A22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2" s="69" t="s">
        <v>33</v>
      </c>
      <c r="C22" s="72"/>
      <c r="D22" s="41">
        <v>45706</v>
      </c>
      <c r="E22" s="42">
        <f>IF(ISBLANK(D22)," - ",IF(F22=0,D22,D22+F22-1))</f>
        <v>45706</v>
      </c>
      <c r="F22" s="18">
        <v>1</v>
      </c>
      <c r="G22" s="19">
        <v>0</v>
      </c>
      <c r="H22" s="56">
        <f>IF(OR(E22=0,D22=0),0,NETWORKDAYS(D22,E22))</f>
        <v>1</v>
      </c>
      <c r="I22" s="7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5" customFormat="1" ht="18.75">
      <c r="A23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3" s="69" t="s">
        <v>35</v>
      </c>
      <c r="C23" s="72"/>
      <c r="D23" s="41">
        <v>45706</v>
      </c>
      <c r="E23" s="42">
        <f>IF(ISBLANK(D23)," - ",IF(F23=0,D23,D23+F23-1))</f>
        <v>45706</v>
      </c>
      <c r="F23" s="18">
        <v>1</v>
      </c>
      <c r="G23" s="19">
        <v>0</v>
      </c>
      <c r="H23" s="56">
        <f>IF(OR(E23=0,D23=0),0,NETWORKDAYS(D23,E23))</f>
        <v>1</v>
      </c>
      <c r="I23" s="7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5" customFormat="1" ht="18.75">
      <c r="A24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4" s="69" t="s">
        <v>36</v>
      </c>
      <c r="C24" s="72"/>
      <c r="D24" s="41" t="s">
        <v>28</v>
      </c>
      <c r="E24" s="42" t="str">
        <f>IF(ISBLANK(D24)," - ",IF(F24=0,D24,D24+F24-1))</f>
        <v>2025/2/X</v>
      </c>
      <c r="F24" s="18"/>
      <c r="G24" s="19">
        <v>0</v>
      </c>
      <c r="H24" s="56" t="e">
        <f>IF(OR(E24=0,D24=0),0,NETWORKDAYS(D24,E24))</f>
        <v>#VALUE!</v>
      </c>
      <c r="I24" s="76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2" customFormat="1" ht="18.75">
      <c r="A25" s="17"/>
      <c r="B25" s="69"/>
      <c r="C25" s="70"/>
      <c r="D25" s="41"/>
      <c r="E25" s="42"/>
      <c r="F25" s="18"/>
      <c r="G25" s="19">
        <v>0</v>
      </c>
      <c r="H25" s="30"/>
      <c r="I25" s="7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2" customFormat="1" ht="18.75">
      <c r="A26" s="17"/>
      <c r="B26" s="69"/>
      <c r="C26" s="70"/>
      <c r="D26" s="41"/>
      <c r="E26" s="42" t="str">
        <f t="shared" ref="E26:E30" si="20">IF(ISBLANK(D26)," - ",IF(F26=0,D26,D26+F26-1))</f>
        <v xml:space="preserve"> - </v>
      </c>
      <c r="F26" s="18"/>
      <c r="G26" s="19">
        <v>0</v>
      </c>
      <c r="H26" s="29">
        <f>IF(OR(E26=0,D26=0),0,NETWORKDAYS(D26,E26))</f>
        <v>0</v>
      </c>
      <c r="I26" s="7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2" customFormat="1" ht="18.75">
      <c r="A27" s="17"/>
      <c r="B27" s="69"/>
      <c r="C27" s="70"/>
      <c r="D27" s="41"/>
      <c r="E27" s="42" t="str">
        <f t="shared" si="20"/>
        <v xml:space="preserve"> - </v>
      </c>
      <c r="F27" s="18"/>
      <c r="G27" s="19">
        <v>0</v>
      </c>
      <c r="H27" s="29">
        <f>IF(OR(E27=0,D27=0),0,NETWORKDAYS(D27,E27))</f>
        <v>0</v>
      </c>
      <c r="I27" s="7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2" customFormat="1" ht="18.75">
      <c r="A28" s="17"/>
      <c r="B28" s="69"/>
      <c r="C28" s="70"/>
      <c r="D28" s="41"/>
      <c r="E28" s="42" t="str">
        <f t="shared" si="20"/>
        <v xml:space="preserve"> - </v>
      </c>
      <c r="F28" s="18"/>
      <c r="G28" s="19">
        <v>0</v>
      </c>
      <c r="H28" s="29">
        <f>IF(OR(E28=0,D28=0),0,NETWORKDAYS(D28,E28))</f>
        <v>0</v>
      </c>
      <c r="I28" s="7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2" customFormat="1" ht="18.75">
      <c r="A29" s="17"/>
      <c r="B29" s="69"/>
      <c r="C29" s="70"/>
      <c r="D29" s="41"/>
      <c r="E29" s="42" t="str">
        <f t="shared" si="20"/>
        <v xml:space="preserve"> - </v>
      </c>
      <c r="F29" s="18"/>
      <c r="G29" s="19">
        <v>0</v>
      </c>
      <c r="H29" s="29">
        <f>IF(OR(E29=0,D29=0),0,NETWORKDAYS(D29,E29))</f>
        <v>0</v>
      </c>
      <c r="I29" s="7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2" customFormat="1" ht="18.75">
      <c r="A30" s="17"/>
      <c r="B30" s="69"/>
      <c r="C30" s="70"/>
      <c r="D30" s="41"/>
      <c r="E30" s="42" t="str">
        <f t="shared" si="20"/>
        <v xml:space="preserve"> - </v>
      </c>
      <c r="F30" s="18"/>
      <c r="G30" s="19">
        <v>0</v>
      </c>
      <c r="H30" s="29">
        <f>IF(OR(E30=0,D30=0),0,NETWORKDAYS(D30,E30))</f>
        <v>0</v>
      </c>
      <c r="I30" s="76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2" customFormat="1" ht="18.75">
      <c r="A31" s="17"/>
      <c r="B31" s="69"/>
      <c r="C31" s="70"/>
      <c r="D31" s="41"/>
      <c r="E31" s="42"/>
      <c r="F31" s="18"/>
      <c r="G31" s="19"/>
      <c r="H31" s="30"/>
      <c r="I31" s="7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2" customFormat="1" ht="18.75">
      <c r="A32" s="17"/>
      <c r="B32" s="69"/>
      <c r="C32" s="70"/>
      <c r="D32" s="41"/>
      <c r="E32" s="42" t="str">
        <f t="shared" ref="E32:E36" si="21">IF(ISBLANK(D32)," - ",IF(F32=0,D32,D32+F32-1))</f>
        <v xml:space="preserve"> - </v>
      </c>
      <c r="F32" s="18"/>
      <c r="G32" s="19">
        <v>0</v>
      </c>
      <c r="H32" s="29">
        <f>IF(OR(E32=0,D32=0),0,NETWORKDAYS(D32,E32))</f>
        <v>0</v>
      </c>
      <c r="I32" s="7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2" customFormat="1" ht="18.75">
      <c r="A33" s="17"/>
      <c r="B33" s="69"/>
      <c r="C33" s="70"/>
      <c r="D33" s="41"/>
      <c r="E33" s="42" t="str">
        <f t="shared" si="21"/>
        <v xml:space="preserve"> - </v>
      </c>
      <c r="F33" s="18"/>
      <c r="G33" s="19">
        <v>0</v>
      </c>
      <c r="H33" s="29">
        <f>IF(OR(E33=0,D33=0),0,NETWORKDAYS(D33,E33))</f>
        <v>0</v>
      </c>
      <c r="I33" s="7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2" customFormat="1" ht="18.75">
      <c r="A34" s="17"/>
      <c r="B34" s="69"/>
      <c r="C34" s="70"/>
      <c r="D34" s="41"/>
      <c r="E34" s="42" t="str">
        <f t="shared" si="21"/>
        <v xml:space="preserve"> - </v>
      </c>
      <c r="F34" s="18"/>
      <c r="G34" s="19">
        <v>0</v>
      </c>
      <c r="H34" s="29">
        <f>IF(OR(E34=0,D34=0),0,NETWORKDAYS(D34,E34))</f>
        <v>0</v>
      </c>
      <c r="I34" s="7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2" customFormat="1" ht="18.75">
      <c r="A35" s="17"/>
      <c r="B35" s="69"/>
      <c r="C35" s="70"/>
      <c r="D35" s="41"/>
      <c r="E35" s="42" t="str">
        <f t="shared" si="21"/>
        <v xml:space="preserve"> - </v>
      </c>
      <c r="F35" s="18"/>
      <c r="G35" s="19">
        <v>0</v>
      </c>
      <c r="H35" s="29">
        <f>IF(OR(E35=0,D35=0),0,NETWORKDAYS(D35,E35))</f>
        <v>0</v>
      </c>
      <c r="I35" s="7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s="2" customFormat="1" ht="18.75">
      <c r="A36" s="17"/>
      <c r="B36" s="69"/>
      <c r="C36" s="70"/>
      <c r="D36" s="41"/>
      <c r="E36" s="42" t="str">
        <f t="shared" si="21"/>
        <v xml:space="preserve"> - </v>
      </c>
      <c r="F36" s="18"/>
      <c r="G36" s="19">
        <v>0</v>
      </c>
      <c r="H36" s="29">
        <f>IF(OR(E36=0,D36=0),0,NETWORKDAYS(D36,E36))</f>
        <v>0</v>
      </c>
      <c r="I36" s="7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s="5" customFormat="1" ht="18.75">
      <c r="A37" s="17"/>
      <c r="B37" s="69"/>
      <c r="C37" s="71"/>
      <c r="D37" s="41"/>
      <c r="E37" s="42"/>
      <c r="F37" s="18"/>
      <c r="G37" s="19"/>
      <c r="H37" s="31" t="e">
        <f>SUM(H8:H36)</f>
        <v>#VALUE!</v>
      </c>
      <c r="I37" s="7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s="5" customFormat="1" ht="18.75">
      <c r="A38" s="17"/>
      <c r="B38" s="69"/>
      <c r="C38" s="4"/>
      <c r="D38" s="41"/>
      <c r="E38" s="42"/>
      <c r="F38" s="18"/>
      <c r="G38" s="19"/>
      <c r="H38" s="8"/>
      <c r="I38" s="7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:65" s="6" customFormat="1" ht="27" customHeight="1">
      <c r="A39" s="17" t="s">
        <v>32</v>
      </c>
      <c r="B39" s="69"/>
      <c r="C39" s="43"/>
      <c r="D39" s="43"/>
      <c r="E39" s="42"/>
      <c r="F39" s="18"/>
      <c r="G39" s="19"/>
      <c r="H39" s="43"/>
      <c r="I39" s="7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5" s="5" customFormat="1" ht="18.75">
      <c r="A40" s="44"/>
      <c r="B40" s="45"/>
      <c r="C40" s="45"/>
      <c r="D40" s="46"/>
      <c r="E40" s="46"/>
      <c r="F40" s="45"/>
      <c r="G40" s="45"/>
      <c r="H40" s="47"/>
      <c r="I40" s="7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:65" s="5" customFormat="1" ht="18.75">
      <c r="A41" s="81" t="str">
        <f>IF(ISERROR(VALUE(SUBSTITUTE(prevWBS,".",""))),"1",IF(ISERROR(FIND("`",SUBSTITUTE(prevWBS,".","`",1))),TEXT(VALUE(prevWBS)+1,"#"),TEXT(VALUE(LEFT(prevWBS,FIND("`",SUBSTITUTE(prevWBS,".","`",1))-1))+1,"#")))</f>
        <v>1</v>
      </c>
      <c r="B41" s="82" t="s">
        <v>7</v>
      </c>
      <c r="C41" s="72"/>
      <c r="D41" s="83"/>
      <c r="E41" s="48"/>
      <c r="F41" s="49"/>
      <c r="G41" s="50"/>
      <c r="H41" s="51"/>
      <c r="I41" s="7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:65" s="5" customFormat="1" ht="18.75">
      <c r="A42" s="52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42" s="73" t="s">
        <v>1</v>
      </c>
      <c r="C42" s="72"/>
      <c r="D42" s="74"/>
      <c r="E42" s="53" t="str">
        <f>IF(ISBLANK(D42)," - ",IF(F42=0,D42,D42+F42-1))</f>
        <v xml:space="preserve"> - </v>
      </c>
      <c r="F42" s="54"/>
      <c r="G42" s="55">
        <v>0</v>
      </c>
      <c r="H42" s="56">
        <f>IF(OR(E42=0,D42=0),0,NETWORKDAYS(D42,E42))</f>
        <v>0</v>
      </c>
      <c r="I42" s="7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:65" s="5" customFormat="1" ht="18.75">
      <c r="A43" s="52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43" s="73" t="s">
        <v>2</v>
      </c>
      <c r="C43" s="72"/>
      <c r="D43" s="74"/>
      <c r="E43" s="53" t="str">
        <f t="shared" ref="E43:E44" si="22">IF(ISBLANK(D43)," - ",IF(F43=0,D43,D43+F43-1))</f>
        <v xml:space="preserve"> - </v>
      </c>
      <c r="F43" s="54"/>
      <c r="G43" s="55">
        <v>0</v>
      </c>
      <c r="H43" s="56">
        <f t="shared" ref="H43:H44" si="23">IF(OR(E43=0,D43=0),0,NETWORKDAYS(D43,E43))</f>
        <v>0</v>
      </c>
      <c r="I43" s="7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:65" s="5" customFormat="1" ht="18.75">
      <c r="A44" s="52" t="str">
        <f>IF(ISERROR(VALUE(SUBSTITUTE(prevWBS,".",""))),"0.0.0.1",IF(ISERROR(FIND("`",SUBSTITUTE(prevWBS,".","`",3))),prevWBS&amp;".1",LEFT(prevWBS,FIND("`",SUBSTITUTE(prevWBS,".","`",3)))&amp;IF(ISERROR(FIND("`",SUBSTITUTE(prevWBS,".","`",4))),VALUE(RIGHT(prevWBS,LEN(prevWBS)-FIND("`",SUBSTITUTE(prevWBS,".","`",3))))+1,VALUE(MID(prevWBS,FIND("`",SUBSTITUTE(prevWBS,".","`",3))+1,(FIND("`",SUBSTITUTE(prevWBS,".","`",4))-FIND("`",SUBSTITUTE(prevWBS,".","`",3))-1)))+1)))</f>
        <v>1.1.1.1</v>
      </c>
      <c r="B44" s="73" t="s">
        <v>3</v>
      </c>
      <c r="C44" s="72"/>
      <c r="D44" s="74"/>
      <c r="E44" s="53" t="str">
        <f t="shared" si="22"/>
        <v xml:space="preserve"> - </v>
      </c>
      <c r="F44" s="54"/>
      <c r="G44" s="55">
        <v>0</v>
      </c>
      <c r="H44" s="56">
        <f t="shared" si="23"/>
        <v>0</v>
      </c>
      <c r="I44" s="7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:65" s="7" customFormat="1" ht="19.5" customHeight="1">
      <c r="I45" s="79"/>
    </row>
    <row r="46" spans="1:65" ht="19.5" customHeight="1"/>
    <row r="47" spans="1:65" ht="19.5" customHeight="1"/>
  </sheetData>
  <sheetProtection formatCells="0" formatColumns="0" formatRows="0" insertRows="0" deleteRows="0"/>
  <mergeCells count="20">
    <mergeCell ref="C3:D3"/>
    <mergeCell ref="C4:D4"/>
    <mergeCell ref="BG3:BM3"/>
    <mergeCell ref="BG4:BM4"/>
    <mergeCell ref="AL4:AR4"/>
    <mergeCell ref="AS3:AY3"/>
    <mergeCell ref="AS4:AY4"/>
    <mergeCell ref="AL3:AR3"/>
    <mergeCell ref="AZ3:BF3"/>
    <mergeCell ref="AZ4:BF4"/>
    <mergeCell ref="F3:G3"/>
    <mergeCell ref="AC1:AQ1"/>
    <mergeCell ref="AE3:AK3"/>
    <mergeCell ref="AE4:AK4"/>
    <mergeCell ref="Q3:W3"/>
    <mergeCell ref="J3:P3"/>
    <mergeCell ref="Q4:W4"/>
    <mergeCell ref="J4:P4"/>
    <mergeCell ref="X3:AD3"/>
    <mergeCell ref="X4:AD4"/>
  </mergeCells>
  <phoneticPr fontId="3" type="noConversion"/>
  <conditionalFormatting sqref="G7:G44">
    <cfRule type="dataBar" priority="9">
      <dataBar>
        <cfvo type="num" val="0"/>
        <cfvo type="num" val="1"/>
        <color rgb="FFE7EFF7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J5:BM6">
    <cfRule type="expression" dxfId="3" priority="46">
      <formula>J$5=TODAY()</formula>
    </cfRule>
  </conditionalFormatting>
  <conditionalFormatting sqref="J5:BM44">
    <cfRule type="expression" dxfId="2" priority="3">
      <formula>J$5=TODAY()</formula>
    </cfRule>
  </conditionalFormatting>
  <conditionalFormatting sqref="J7:BM44">
    <cfRule type="expression" dxfId="1" priority="49">
      <formula>AND($D7&lt;=J$5,ROUNDDOWN(($E7-$D7+1)*$G7,0)+$D7-1&gt;=J$5)</formula>
    </cfRule>
    <cfRule type="expression" dxfId="0" priority="50">
      <formula>AND(NOT(ISBLANK($D7)),$D7&lt;=J$5,$E7&gt;=J$5)</formula>
    </cfRule>
  </conditionalFormatting>
  <dataValidations count="1">
    <dataValidation allowBlank="1" showInputMessage="1" showErrorMessage="1" promptTitle="Display Week" prompt="Enter the week number to display first in the Gantt Chart. The weeks are numbered starting from the week containing the Start Date." sqref="I3" xr:uid="{00000000-0002-0000-0000-000000000000}"/>
  </dataValidations>
  <pageMargins left="0.25" right="0.25" top="0.5" bottom="0.5" header="0.5" footer="0.25"/>
  <pageSetup scale="61" fitToHeight="0" orientation="landscape" r:id="rId1"/>
  <headerFooter alignWithMargins="0"/>
  <ignoredErrors>
    <ignoredError sqref="A37:B38 B40 B39 E25 E31 D38:H40 D43:D44 D41:H41 G32:H35 G27:H29 H25 G31:H31 D37:G37 H26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9525</xdr:colOff>
                    <xdr:row>1</xdr:row>
                    <xdr:rowOff>38100</xdr:rowOff>
                  </from>
                  <to>
                    <xdr:col>15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Kelly Wang</cp:lastModifiedBy>
  <cp:lastPrinted>2018-02-09T22:40:51Z</cp:lastPrinted>
  <dcterms:created xsi:type="dcterms:W3CDTF">2010-06-09T16:05:03Z</dcterms:created>
  <dcterms:modified xsi:type="dcterms:W3CDTF">2025-02-18T16:18:06Z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