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830s\OneDrive\文件\github\FIH-tool整合\FIH-tool\MTK\AE\mtkFaceAEanalysis\"/>
    </mc:Choice>
  </mc:AlternateContent>
  <xr:revisionPtr revIDLastSave="0" documentId="13_ncr:1_{37A21A94-7174-4CB9-A943-B6DDF65099E1}" xr6:coauthVersionLast="47" xr6:coauthVersionMax="47" xr10:uidLastSave="{00000000-0000-0000-0000-000000000000}"/>
  <bookViews>
    <workbookView xWindow="1080" yWindow="1080" windowWidth="17280" windowHeight="8880" xr2:uid="{00000000-000D-0000-FFFF-FFFF00000000}"/>
  </bookViews>
  <sheets>
    <sheet name="0.mtkFaceAEdetect" sheetId="1" r:id="rId1"/>
    <sheet name="AEPline" sheetId="2" r:id="rId2"/>
    <sheet name="default" sheetId="3" r:id="rId3"/>
  </sheets>
  <definedNames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D51" i="3" l="1"/>
  <c r="BB51" i="3" s="1"/>
  <c r="BC51" i="3" s="1"/>
  <c r="BE51" i="3" s="1"/>
  <c r="AW51" i="3"/>
  <c r="AM51" i="3"/>
  <c r="AN51" i="3" s="1"/>
  <c r="AP51" i="3" s="1"/>
  <c r="AL51" i="3"/>
  <c r="AI51" i="3"/>
  <c r="AJ51" i="3" s="1"/>
  <c r="AH51" i="3"/>
  <c r="AO51" i="3" s="1"/>
  <c r="AG51" i="3"/>
  <c r="AK51" i="3" s="1"/>
  <c r="U51" i="3"/>
  <c r="V51" i="3" s="1"/>
  <c r="W51" i="3" s="1"/>
  <c r="M51" i="3"/>
  <c r="BD50" i="3"/>
  <c r="BB50" i="3" s="1"/>
  <c r="BC50" i="3" s="1"/>
  <c r="BE50" i="3" s="1"/>
  <c r="AW50" i="3"/>
  <c r="AH50" i="3"/>
  <c r="AO50" i="3" s="1"/>
  <c r="AM50" i="3" s="1"/>
  <c r="AN50" i="3" s="1"/>
  <c r="AP50" i="3" s="1"/>
  <c r="AG50" i="3"/>
  <c r="AK50" i="3" s="1"/>
  <c r="V50" i="3"/>
  <c r="W50" i="3" s="1"/>
  <c r="U50" i="3"/>
  <c r="M50" i="3"/>
  <c r="BE49" i="3"/>
  <c r="BD49" i="3"/>
  <c r="BB49" i="3" s="1"/>
  <c r="BC49" i="3" s="1"/>
  <c r="AW49" i="3"/>
  <c r="AQ49" i="3"/>
  <c r="AM49" i="3"/>
  <c r="AN49" i="3" s="1"/>
  <c r="AP49" i="3" s="1"/>
  <c r="AK49" i="3"/>
  <c r="AI49" i="3"/>
  <c r="AJ49" i="3" s="1"/>
  <c r="AL49" i="3" s="1"/>
  <c r="AH49" i="3"/>
  <c r="AO49" i="3" s="1"/>
  <c r="AG49" i="3"/>
  <c r="U49" i="3"/>
  <c r="V49" i="3" s="1"/>
  <c r="W49" i="3" s="1"/>
  <c r="M49" i="3"/>
  <c r="BD48" i="3"/>
  <c r="BB48" i="3" s="1"/>
  <c r="BC48" i="3" s="1"/>
  <c r="BE48" i="3" s="1"/>
  <c r="AW48" i="3"/>
  <c r="AH48" i="3"/>
  <c r="AO48" i="3" s="1"/>
  <c r="AM48" i="3" s="1"/>
  <c r="AN48" i="3" s="1"/>
  <c r="AP48" i="3" s="1"/>
  <c r="AG48" i="3"/>
  <c r="AK48" i="3" s="1"/>
  <c r="V48" i="3"/>
  <c r="W48" i="3" s="1"/>
  <c r="U48" i="3"/>
  <c r="M48" i="3"/>
  <c r="BD47" i="3"/>
  <c r="BB47" i="3" s="1"/>
  <c r="BC47" i="3" s="1"/>
  <c r="BE47" i="3" s="1"/>
  <c r="AW47" i="3"/>
  <c r="AN47" i="3"/>
  <c r="AP47" i="3" s="1"/>
  <c r="AM47" i="3"/>
  <c r="AH47" i="3"/>
  <c r="AO47" i="3" s="1"/>
  <c r="AG47" i="3"/>
  <c r="AK47" i="3" s="1"/>
  <c r="U47" i="3"/>
  <c r="V47" i="3" s="1"/>
  <c r="W47" i="3" s="1"/>
  <c r="M47" i="3"/>
  <c r="BD46" i="3"/>
  <c r="BB46" i="3" s="1"/>
  <c r="BC46" i="3" s="1"/>
  <c r="BE46" i="3" s="1"/>
  <c r="AW46" i="3"/>
  <c r="AM46" i="3"/>
  <c r="AN46" i="3" s="1"/>
  <c r="AP46" i="3" s="1"/>
  <c r="AH46" i="3"/>
  <c r="AO46" i="3" s="1"/>
  <c r="AG46" i="3"/>
  <c r="AK46" i="3" s="1"/>
  <c r="V46" i="3"/>
  <c r="W46" i="3" s="1"/>
  <c r="U46" i="3"/>
  <c r="M46" i="3"/>
  <c r="BD45" i="3"/>
  <c r="BB45" i="3" s="1"/>
  <c r="BC45" i="3" s="1"/>
  <c r="BE45" i="3" s="1"/>
  <c r="AW45" i="3"/>
  <c r="AM45" i="3"/>
  <c r="AL45" i="3"/>
  <c r="AK45" i="3"/>
  <c r="AI45" i="3"/>
  <c r="AJ45" i="3" s="1"/>
  <c r="AH45" i="3"/>
  <c r="AO45" i="3" s="1"/>
  <c r="AG45" i="3"/>
  <c r="U45" i="3"/>
  <c r="V45" i="3" s="1"/>
  <c r="W45" i="3" s="1"/>
  <c r="M45" i="3"/>
  <c r="BD44" i="3"/>
  <c r="BB44" i="3" s="1"/>
  <c r="BC44" i="3" s="1"/>
  <c r="BE44" i="3" s="1"/>
  <c r="AW44" i="3"/>
  <c r="AM44" i="3"/>
  <c r="AN44" i="3" s="1"/>
  <c r="AP44" i="3" s="1"/>
  <c r="AL44" i="3"/>
  <c r="AI44" i="3"/>
  <c r="AJ44" i="3" s="1"/>
  <c r="AH44" i="3"/>
  <c r="AO44" i="3" s="1"/>
  <c r="AG44" i="3"/>
  <c r="AK44" i="3" s="1"/>
  <c r="V44" i="3"/>
  <c r="W44" i="3" s="1"/>
  <c r="U44" i="3"/>
  <c r="M44" i="3"/>
  <c r="BD43" i="3"/>
  <c r="BB43" i="3" s="1"/>
  <c r="BC43" i="3" s="1"/>
  <c r="BE43" i="3" s="1"/>
  <c r="AW43" i="3"/>
  <c r="AM43" i="3"/>
  <c r="AN43" i="3" s="1"/>
  <c r="AP43" i="3" s="1"/>
  <c r="AK43" i="3"/>
  <c r="AH43" i="3"/>
  <c r="AO43" i="3" s="1"/>
  <c r="AG43" i="3"/>
  <c r="U43" i="3"/>
  <c r="V43" i="3" s="1"/>
  <c r="W43" i="3" s="1"/>
  <c r="M43" i="3"/>
  <c r="AW42" i="3"/>
  <c r="BD42" i="3" s="1"/>
  <c r="BB42" i="3" s="1"/>
  <c r="BC42" i="3" s="1"/>
  <c r="BE42" i="3" s="1"/>
  <c r="AM42" i="3"/>
  <c r="AN42" i="3" s="1"/>
  <c r="AP42" i="3" s="1"/>
  <c r="AH42" i="3"/>
  <c r="AO42" i="3" s="1"/>
  <c r="AG42" i="3"/>
  <c r="AK42" i="3" s="1"/>
  <c r="V42" i="3"/>
  <c r="W42" i="3" s="1"/>
  <c r="U42" i="3"/>
  <c r="M42" i="3"/>
  <c r="BE41" i="3"/>
  <c r="BD41" i="3"/>
  <c r="BB41" i="3" s="1"/>
  <c r="BC41" i="3" s="1"/>
  <c r="AW41" i="3"/>
  <c r="AN41" i="3"/>
  <c r="AP41" i="3" s="1"/>
  <c r="AM41" i="3"/>
  <c r="AH41" i="3"/>
  <c r="AO41" i="3" s="1"/>
  <c r="AG41" i="3"/>
  <c r="AK41" i="3" s="1"/>
  <c r="U41" i="3"/>
  <c r="V41" i="3" s="1"/>
  <c r="W41" i="3" s="1"/>
  <c r="M41" i="3"/>
  <c r="BD40" i="3"/>
  <c r="BB40" i="3" s="1"/>
  <c r="BC40" i="3" s="1"/>
  <c r="BE40" i="3" s="1"/>
  <c r="AW40" i="3"/>
  <c r="AM40" i="3"/>
  <c r="AN40" i="3" s="1"/>
  <c r="AP40" i="3" s="1"/>
  <c r="AH40" i="3"/>
  <c r="AO40" i="3" s="1"/>
  <c r="AG40" i="3"/>
  <c r="AK40" i="3" s="1"/>
  <c r="V40" i="3"/>
  <c r="W40" i="3" s="1"/>
  <c r="U40" i="3"/>
  <c r="M40" i="3"/>
  <c r="BE39" i="3"/>
  <c r="BD39" i="3"/>
  <c r="BB39" i="3" s="1"/>
  <c r="BC39" i="3" s="1"/>
  <c r="AW39" i="3"/>
  <c r="AO39" i="3"/>
  <c r="AM39" i="3" s="1"/>
  <c r="AN39" i="3" s="1"/>
  <c r="AP39" i="3" s="1"/>
  <c r="AH39" i="3"/>
  <c r="AG39" i="3"/>
  <c r="AK39" i="3" s="1"/>
  <c r="U39" i="3"/>
  <c r="V39" i="3" s="1"/>
  <c r="W39" i="3" s="1"/>
  <c r="M39" i="3"/>
  <c r="BE38" i="3"/>
  <c r="BD38" i="3"/>
  <c r="BB38" i="3"/>
  <c r="BC38" i="3" s="1"/>
  <c r="AW38" i="3"/>
  <c r="AO38" i="3"/>
  <c r="AM38" i="3" s="1"/>
  <c r="AH38" i="3"/>
  <c r="AG38" i="3"/>
  <c r="AK38" i="3" s="1"/>
  <c r="W38" i="3"/>
  <c r="V38" i="3"/>
  <c r="U38" i="3"/>
  <c r="M38" i="3"/>
  <c r="AW37" i="3"/>
  <c r="BD37" i="3" s="1"/>
  <c r="BB37" i="3" s="1"/>
  <c r="BC37" i="3" s="1"/>
  <c r="BE37" i="3" s="1"/>
  <c r="AO37" i="3"/>
  <c r="AM37" i="3"/>
  <c r="AN37" i="3" s="1"/>
  <c r="AP37" i="3" s="1"/>
  <c r="AK37" i="3"/>
  <c r="AH37" i="3"/>
  <c r="AG37" i="3"/>
  <c r="U37" i="3"/>
  <c r="V37" i="3" s="1"/>
  <c r="W37" i="3" s="1"/>
  <c r="M37" i="3"/>
  <c r="BE36" i="3"/>
  <c r="BB36" i="3"/>
  <c r="BC36" i="3" s="1"/>
  <c r="AW36" i="3"/>
  <c r="BD36" i="3" s="1"/>
  <c r="AM36" i="3"/>
  <c r="AN36" i="3" s="1"/>
  <c r="AP36" i="3" s="1"/>
  <c r="AI36" i="3"/>
  <c r="AJ36" i="3" s="1"/>
  <c r="AL36" i="3" s="1"/>
  <c r="AH36" i="3"/>
  <c r="AO36" i="3" s="1"/>
  <c r="AG36" i="3"/>
  <c r="AK36" i="3" s="1"/>
  <c r="U36" i="3"/>
  <c r="V36" i="3" s="1"/>
  <c r="W36" i="3" s="1"/>
  <c r="M36" i="3"/>
  <c r="BE35" i="3"/>
  <c r="BD35" i="3"/>
  <c r="BB35" i="3" s="1"/>
  <c r="BC35" i="3" s="1"/>
  <c r="AW35" i="3"/>
  <c r="AQ35" i="3"/>
  <c r="AO35" i="3"/>
  <c r="AM35" i="3" s="1"/>
  <c r="AN35" i="3" s="1"/>
  <c r="AP35" i="3" s="1"/>
  <c r="AK35" i="3"/>
  <c r="AI35" i="3" s="1"/>
  <c r="AJ35" i="3"/>
  <c r="AL35" i="3" s="1"/>
  <c r="AR35" i="3" s="1"/>
  <c r="AH35" i="3"/>
  <c r="AG35" i="3"/>
  <c r="U35" i="3"/>
  <c r="V35" i="3" s="1"/>
  <c r="W35" i="3" s="1"/>
  <c r="M35" i="3"/>
  <c r="BD34" i="3"/>
  <c r="BB34" i="3" s="1"/>
  <c r="BC34" i="3" s="1"/>
  <c r="BE34" i="3" s="1"/>
  <c r="AW34" i="3"/>
  <c r="AO34" i="3"/>
  <c r="AN34" i="3"/>
  <c r="AP34" i="3" s="1"/>
  <c r="AM34" i="3"/>
  <c r="AH34" i="3"/>
  <c r="AG34" i="3"/>
  <c r="AK34" i="3" s="1"/>
  <c r="U34" i="3"/>
  <c r="V34" i="3" s="1"/>
  <c r="W34" i="3" s="1"/>
  <c r="M34" i="3"/>
  <c r="BE33" i="3"/>
  <c r="AW33" i="3"/>
  <c r="BD33" i="3" s="1"/>
  <c r="BB33" i="3" s="1"/>
  <c r="BC33" i="3" s="1"/>
  <c r="AO33" i="3"/>
  <c r="AM33" i="3"/>
  <c r="AN33" i="3" s="1"/>
  <c r="AP33" i="3" s="1"/>
  <c r="AH33" i="3"/>
  <c r="AG33" i="3"/>
  <c r="AK33" i="3" s="1"/>
  <c r="U33" i="3"/>
  <c r="V33" i="3" s="1"/>
  <c r="W33" i="3" s="1"/>
  <c r="M33" i="3"/>
  <c r="BB32" i="3"/>
  <c r="BC32" i="3" s="1"/>
  <c r="BE32" i="3" s="1"/>
  <c r="AW32" i="3"/>
  <c r="BD32" i="3" s="1"/>
  <c r="AM32" i="3"/>
  <c r="AN32" i="3" s="1"/>
  <c r="AP32" i="3" s="1"/>
  <c r="AJ32" i="3"/>
  <c r="AL32" i="3" s="1"/>
  <c r="AI32" i="3"/>
  <c r="AH32" i="3"/>
  <c r="AO32" i="3" s="1"/>
  <c r="AG32" i="3"/>
  <c r="AK32" i="3" s="1"/>
  <c r="U32" i="3"/>
  <c r="V32" i="3" s="1"/>
  <c r="W32" i="3" s="1"/>
  <c r="M32" i="3"/>
  <c r="BE31" i="3"/>
  <c r="BD31" i="3"/>
  <c r="BB31" i="3" s="1"/>
  <c r="BC31" i="3" s="1"/>
  <c r="AW31" i="3"/>
  <c r="AQ31" i="3"/>
  <c r="AO31" i="3"/>
  <c r="AM31" i="3" s="1"/>
  <c r="AN31" i="3" s="1"/>
  <c r="AP31" i="3" s="1"/>
  <c r="AK31" i="3"/>
  <c r="AH31" i="3"/>
  <c r="AG31" i="3"/>
  <c r="W31" i="3"/>
  <c r="U31" i="3"/>
  <c r="V31" i="3" s="1"/>
  <c r="M31" i="3"/>
  <c r="BD30" i="3"/>
  <c r="BB30" i="3" s="1"/>
  <c r="BC30" i="3" s="1"/>
  <c r="BE30" i="3" s="1"/>
  <c r="AW30" i="3"/>
  <c r="AQ30" i="3"/>
  <c r="AO30" i="3"/>
  <c r="AN30" i="3"/>
  <c r="AP30" i="3" s="1"/>
  <c r="AM30" i="3"/>
  <c r="AH30" i="3"/>
  <c r="AG30" i="3"/>
  <c r="AK30" i="3" s="1"/>
  <c r="U30" i="3"/>
  <c r="V30" i="3" s="1"/>
  <c r="W30" i="3" s="1"/>
  <c r="M30" i="3"/>
  <c r="BE29" i="3"/>
  <c r="AW29" i="3"/>
  <c r="BD29" i="3" s="1"/>
  <c r="BB29" i="3" s="1"/>
  <c r="BC29" i="3" s="1"/>
  <c r="AO29" i="3"/>
  <c r="AM29" i="3"/>
  <c r="AN29" i="3" s="1"/>
  <c r="AP29" i="3" s="1"/>
  <c r="AH29" i="3"/>
  <c r="AG29" i="3"/>
  <c r="AK29" i="3" s="1"/>
  <c r="U29" i="3"/>
  <c r="V29" i="3" s="1"/>
  <c r="W29" i="3" s="1"/>
  <c r="M29" i="3"/>
  <c r="AW28" i="3"/>
  <c r="BD28" i="3" s="1"/>
  <c r="BB28" i="3" s="1"/>
  <c r="BC28" i="3" s="1"/>
  <c r="BE28" i="3" s="1"/>
  <c r="AM28" i="3"/>
  <c r="AN28" i="3" s="1"/>
  <c r="AP28" i="3" s="1"/>
  <c r="AJ28" i="3"/>
  <c r="AL28" i="3" s="1"/>
  <c r="AH28" i="3"/>
  <c r="AO28" i="3" s="1"/>
  <c r="AG28" i="3"/>
  <c r="AK28" i="3" s="1"/>
  <c r="AI28" i="3" s="1"/>
  <c r="V28" i="3"/>
  <c r="W28" i="3" s="1"/>
  <c r="U28" i="3"/>
  <c r="M28" i="3"/>
  <c r="BD27" i="3"/>
  <c r="BB27" i="3" s="1"/>
  <c r="BC27" i="3" s="1"/>
  <c r="BE27" i="3" s="1"/>
  <c r="AW27" i="3"/>
  <c r="AO27" i="3"/>
  <c r="AM27" i="3" s="1"/>
  <c r="AN27" i="3" s="1"/>
  <c r="AP27" i="3" s="1"/>
  <c r="AH27" i="3"/>
  <c r="AG27" i="3"/>
  <c r="AK27" i="3" s="1"/>
  <c r="U27" i="3"/>
  <c r="V27" i="3" s="1"/>
  <c r="W27" i="3" s="1"/>
  <c r="M27" i="3"/>
  <c r="BD26" i="3"/>
  <c r="BB26" i="3" s="1"/>
  <c r="BC26" i="3" s="1"/>
  <c r="BE26" i="3" s="1"/>
  <c r="AW26" i="3"/>
  <c r="AO26" i="3"/>
  <c r="AM26" i="3" s="1"/>
  <c r="AQ26" i="3" s="1"/>
  <c r="AH26" i="3"/>
  <c r="AG26" i="3"/>
  <c r="AK26" i="3" s="1"/>
  <c r="W26" i="3"/>
  <c r="U26" i="3"/>
  <c r="V26" i="3" s="1"/>
  <c r="M26" i="3"/>
  <c r="AW25" i="3"/>
  <c r="BD25" i="3" s="1"/>
  <c r="BB25" i="3" s="1"/>
  <c r="BC25" i="3" s="1"/>
  <c r="BE25" i="3" s="1"/>
  <c r="AO25" i="3"/>
  <c r="AM25" i="3"/>
  <c r="AN25" i="3" s="1"/>
  <c r="AP25" i="3" s="1"/>
  <c r="AK25" i="3"/>
  <c r="AH25" i="3"/>
  <c r="AG25" i="3"/>
  <c r="U25" i="3"/>
  <c r="V25" i="3" s="1"/>
  <c r="W25" i="3" s="1"/>
  <c r="M25" i="3"/>
  <c r="BB24" i="3"/>
  <c r="BC24" i="3" s="1"/>
  <c r="AX24" i="3"/>
  <c r="AY24" i="3" s="1"/>
  <c r="BA24" i="3" s="1"/>
  <c r="AW24" i="3"/>
  <c r="BD24" i="3" s="1"/>
  <c r="AV24" i="3"/>
  <c r="AZ24" i="3" s="1"/>
  <c r="AK24" i="3"/>
  <c r="AI24" i="3" s="1"/>
  <c r="AJ24" i="3" s="1"/>
  <c r="AL24" i="3" s="1"/>
  <c r="AH24" i="3"/>
  <c r="AO24" i="3" s="1"/>
  <c r="AM24" i="3" s="1"/>
  <c r="AN24" i="3" s="1"/>
  <c r="AP24" i="3" s="1"/>
  <c r="AG24" i="3"/>
  <c r="V24" i="3"/>
  <c r="W24" i="3" s="1"/>
  <c r="U24" i="3"/>
  <c r="M24" i="3"/>
  <c r="BD23" i="3"/>
  <c r="BB23" i="3" s="1"/>
  <c r="BC23" i="3" s="1"/>
  <c r="AX23" i="3"/>
  <c r="AY23" i="3" s="1"/>
  <c r="BA23" i="3" s="1"/>
  <c r="AW23" i="3"/>
  <c r="AV23" i="3"/>
  <c r="AZ23" i="3" s="1"/>
  <c r="AP23" i="3"/>
  <c r="AK23" i="3"/>
  <c r="AH23" i="3"/>
  <c r="AO23" i="3" s="1"/>
  <c r="AM23" i="3" s="1"/>
  <c r="AN23" i="3" s="1"/>
  <c r="AG23" i="3"/>
  <c r="U23" i="3"/>
  <c r="V23" i="3" s="1"/>
  <c r="W23" i="3" s="1"/>
  <c r="M23" i="3"/>
  <c r="BD22" i="3"/>
  <c r="BB22" i="3" s="1"/>
  <c r="BC22" i="3"/>
  <c r="BE22" i="3" s="1"/>
  <c r="AX22" i="3"/>
  <c r="AY22" i="3" s="1"/>
  <c r="BA22" i="3" s="1"/>
  <c r="AW22" i="3"/>
  <c r="AV22" i="3"/>
  <c r="AZ22" i="3" s="1"/>
  <c r="AN22" i="3"/>
  <c r="AP22" i="3" s="1"/>
  <c r="AH22" i="3"/>
  <c r="AO22" i="3" s="1"/>
  <c r="AM22" i="3" s="1"/>
  <c r="AG22" i="3"/>
  <c r="AK22" i="3" s="1"/>
  <c r="U22" i="3"/>
  <c r="V22" i="3" s="1"/>
  <c r="W22" i="3" s="1"/>
  <c r="M22" i="3"/>
  <c r="U17" i="3"/>
  <c r="I17" i="3"/>
  <c r="U16" i="3"/>
  <c r="I16" i="3"/>
  <c r="U15" i="3"/>
  <c r="I15" i="3"/>
  <c r="U14" i="3"/>
  <c r="I14" i="3"/>
  <c r="U13" i="3"/>
  <c r="I13" i="3"/>
  <c r="U12" i="3"/>
  <c r="BF23" i="3" s="1"/>
  <c r="I12" i="3"/>
  <c r="U11" i="3"/>
  <c r="I11" i="3"/>
  <c r="U10" i="3"/>
  <c r="I10" i="3"/>
  <c r="U9" i="3"/>
  <c r="I9" i="3"/>
  <c r="AS44" i="3" s="1"/>
  <c r="H9" i="3"/>
  <c r="U8" i="3"/>
  <c r="I8" i="3"/>
  <c r="H8" i="3"/>
  <c r="AE7" i="3"/>
  <c r="AV28" i="3" s="1"/>
  <c r="AZ28" i="3" s="1"/>
  <c r="AD7" i="3"/>
  <c r="AC7" i="3"/>
  <c r="AB7" i="3"/>
  <c r="AA7" i="3"/>
  <c r="Z7" i="3"/>
  <c r="Y7" i="3"/>
  <c r="X7" i="3"/>
  <c r="W7" i="3"/>
  <c r="V7" i="3"/>
  <c r="S7" i="3"/>
  <c r="R7" i="3"/>
  <c r="Q7" i="3"/>
  <c r="P7" i="3"/>
  <c r="O7" i="3"/>
  <c r="N7" i="3"/>
  <c r="M7" i="3"/>
  <c r="L7" i="3"/>
  <c r="K7" i="3"/>
  <c r="J7" i="3"/>
  <c r="H7" i="3"/>
  <c r="H6" i="3"/>
  <c r="H5" i="3"/>
  <c r="H4" i="3"/>
  <c r="H3" i="3"/>
  <c r="H2" i="3"/>
  <c r="H177" i="2"/>
  <c r="G177" i="2"/>
  <c r="D177" i="2"/>
  <c r="C177" i="2"/>
  <c r="E177" i="2" s="1"/>
  <c r="B177" i="2"/>
  <c r="J176" i="2"/>
  <c r="E176" i="2"/>
  <c r="D176" i="2"/>
  <c r="C176" i="2"/>
  <c r="B176" i="2"/>
  <c r="G176" i="2" s="1"/>
  <c r="K176" i="2" s="1"/>
  <c r="E175" i="2"/>
  <c r="D175" i="2"/>
  <c r="C175" i="2"/>
  <c r="B175" i="2"/>
  <c r="G174" i="2"/>
  <c r="D174" i="2"/>
  <c r="J174" i="2" s="1"/>
  <c r="K174" i="2" s="1"/>
  <c r="C174" i="2"/>
  <c r="E174" i="2" s="1"/>
  <c r="B174" i="2"/>
  <c r="H174" i="2" s="1"/>
  <c r="J173" i="2"/>
  <c r="K173" i="2" s="1"/>
  <c r="H173" i="2"/>
  <c r="G173" i="2"/>
  <c r="E173" i="2"/>
  <c r="D173" i="2"/>
  <c r="C173" i="2"/>
  <c r="B173" i="2"/>
  <c r="H172" i="2"/>
  <c r="G172" i="2"/>
  <c r="D172" i="2"/>
  <c r="C172" i="2"/>
  <c r="B172" i="2"/>
  <c r="D171" i="2"/>
  <c r="C171" i="2"/>
  <c r="J171" i="2" s="1"/>
  <c r="B171" i="2"/>
  <c r="J170" i="2"/>
  <c r="K170" i="2" s="1"/>
  <c r="H170" i="2"/>
  <c r="G170" i="2"/>
  <c r="D170" i="2"/>
  <c r="C170" i="2"/>
  <c r="B170" i="2"/>
  <c r="H169" i="2"/>
  <c r="G169" i="2"/>
  <c r="D169" i="2"/>
  <c r="C169" i="2"/>
  <c r="B169" i="2"/>
  <c r="J168" i="2"/>
  <c r="D168" i="2"/>
  <c r="C168" i="2"/>
  <c r="E168" i="2" s="1"/>
  <c r="B168" i="2"/>
  <c r="H167" i="2"/>
  <c r="D167" i="2"/>
  <c r="C167" i="2"/>
  <c r="B167" i="2"/>
  <c r="G167" i="2" s="1"/>
  <c r="G166" i="2"/>
  <c r="K166" i="2" s="1"/>
  <c r="D166" i="2"/>
  <c r="J166" i="2" s="1"/>
  <c r="C166" i="2"/>
  <c r="B166" i="2"/>
  <c r="H166" i="2" s="1"/>
  <c r="H165" i="2"/>
  <c r="G165" i="2"/>
  <c r="D165" i="2"/>
  <c r="C165" i="2"/>
  <c r="B165" i="2"/>
  <c r="D164" i="2"/>
  <c r="C164" i="2"/>
  <c r="J164" i="2" s="1"/>
  <c r="B164" i="2"/>
  <c r="H164" i="2" s="1"/>
  <c r="E163" i="2"/>
  <c r="D163" i="2"/>
  <c r="C163" i="2"/>
  <c r="B163" i="2"/>
  <c r="G163" i="2" s="1"/>
  <c r="H162" i="2"/>
  <c r="G162" i="2"/>
  <c r="D162" i="2"/>
  <c r="C162" i="2"/>
  <c r="E162" i="2" s="1"/>
  <c r="B162" i="2"/>
  <c r="H161" i="2"/>
  <c r="G161" i="2"/>
  <c r="D161" i="2"/>
  <c r="C161" i="2"/>
  <c r="B161" i="2"/>
  <c r="J160" i="2"/>
  <c r="H160" i="2"/>
  <c r="G160" i="2"/>
  <c r="K160" i="2" s="1"/>
  <c r="D160" i="2"/>
  <c r="C160" i="2"/>
  <c r="E160" i="2" s="1"/>
  <c r="B160" i="2"/>
  <c r="H159" i="2"/>
  <c r="D159" i="2"/>
  <c r="C159" i="2"/>
  <c r="B159" i="2"/>
  <c r="G159" i="2" s="1"/>
  <c r="G158" i="2"/>
  <c r="D158" i="2"/>
  <c r="C158" i="2"/>
  <c r="B158" i="2"/>
  <c r="H158" i="2" s="1"/>
  <c r="J157" i="2"/>
  <c r="E157" i="2"/>
  <c r="D157" i="2"/>
  <c r="C157" i="2"/>
  <c r="B157" i="2"/>
  <c r="H157" i="2" s="1"/>
  <c r="D156" i="2"/>
  <c r="C156" i="2"/>
  <c r="J156" i="2" s="1"/>
  <c r="B156" i="2"/>
  <c r="G155" i="2"/>
  <c r="D155" i="2"/>
  <c r="C155" i="2"/>
  <c r="B155" i="2"/>
  <c r="H155" i="2" s="1"/>
  <c r="E154" i="2"/>
  <c r="D154" i="2"/>
  <c r="J154" i="2" s="1"/>
  <c r="C154" i="2"/>
  <c r="B154" i="2"/>
  <c r="G153" i="2"/>
  <c r="D153" i="2"/>
  <c r="C153" i="2"/>
  <c r="E153" i="2" s="1"/>
  <c r="B153" i="2"/>
  <c r="H153" i="2" s="1"/>
  <c r="H152" i="2"/>
  <c r="G152" i="2"/>
  <c r="D152" i="2"/>
  <c r="C152" i="2"/>
  <c r="B152" i="2"/>
  <c r="H151" i="2"/>
  <c r="G151" i="2"/>
  <c r="D151" i="2"/>
  <c r="C151" i="2"/>
  <c r="B151" i="2"/>
  <c r="G150" i="2"/>
  <c r="D150" i="2"/>
  <c r="C150" i="2"/>
  <c r="B150" i="2"/>
  <c r="H150" i="2" s="1"/>
  <c r="D149" i="2"/>
  <c r="C149" i="2"/>
  <c r="B149" i="2"/>
  <c r="J148" i="2"/>
  <c r="E148" i="2"/>
  <c r="D148" i="2"/>
  <c r="C148" i="2"/>
  <c r="B148" i="2"/>
  <c r="H147" i="2"/>
  <c r="G147" i="2"/>
  <c r="K147" i="2" s="1"/>
  <c r="D147" i="2"/>
  <c r="J147" i="2" s="1"/>
  <c r="C147" i="2"/>
  <c r="B147" i="2"/>
  <c r="E146" i="2"/>
  <c r="D146" i="2"/>
  <c r="C146" i="2"/>
  <c r="J146" i="2" s="1"/>
  <c r="B146" i="2"/>
  <c r="J145" i="2"/>
  <c r="E145" i="2"/>
  <c r="D145" i="2"/>
  <c r="C145" i="2"/>
  <c r="B145" i="2"/>
  <c r="H145" i="2" s="1"/>
  <c r="E144" i="2"/>
  <c r="D144" i="2"/>
  <c r="C144" i="2"/>
  <c r="J144" i="2" s="1"/>
  <c r="B144" i="2"/>
  <c r="H143" i="2"/>
  <c r="G143" i="2"/>
  <c r="D143" i="2"/>
  <c r="C143" i="2"/>
  <c r="B143" i="2"/>
  <c r="G142" i="2"/>
  <c r="K142" i="2" s="1"/>
  <c r="E142" i="2"/>
  <c r="D142" i="2"/>
  <c r="J142" i="2" s="1"/>
  <c r="C142" i="2"/>
  <c r="B142" i="2"/>
  <c r="H142" i="2" s="1"/>
  <c r="G141" i="2"/>
  <c r="D141" i="2"/>
  <c r="C141" i="2"/>
  <c r="B141" i="2"/>
  <c r="H141" i="2" s="1"/>
  <c r="H140" i="2"/>
  <c r="G140" i="2"/>
  <c r="D140" i="2"/>
  <c r="C140" i="2"/>
  <c r="B140" i="2"/>
  <c r="E139" i="2"/>
  <c r="D139" i="2"/>
  <c r="C139" i="2"/>
  <c r="J139" i="2" s="1"/>
  <c r="B139" i="2"/>
  <c r="E138" i="2"/>
  <c r="D138" i="2"/>
  <c r="C138" i="2"/>
  <c r="J138" i="2" s="1"/>
  <c r="B138" i="2"/>
  <c r="H138" i="2" s="1"/>
  <c r="E137" i="2"/>
  <c r="D137" i="2"/>
  <c r="C137" i="2"/>
  <c r="J137" i="2" s="1"/>
  <c r="B137" i="2"/>
  <c r="H136" i="2"/>
  <c r="G136" i="2"/>
  <c r="D136" i="2"/>
  <c r="C136" i="2"/>
  <c r="B136" i="2"/>
  <c r="H135" i="2"/>
  <c r="D135" i="2"/>
  <c r="C135" i="2"/>
  <c r="B135" i="2"/>
  <c r="G135" i="2" s="1"/>
  <c r="D134" i="2"/>
  <c r="C134" i="2"/>
  <c r="J134" i="2" s="1"/>
  <c r="B134" i="2"/>
  <c r="K133" i="2"/>
  <c r="J133" i="2"/>
  <c r="G133" i="2"/>
  <c r="E133" i="2"/>
  <c r="D133" i="2"/>
  <c r="C133" i="2"/>
  <c r="B133" i="2"/>
  <c r="H133" i="2" s="1"/>
  <c r="J132" i="2"/>
  <c r="H132" i="2"/>
  <c r="E132" i="2"/>
  <c r="D132" i="2"/>
  <c r="C132" i="2"/>
  <c r="B132" i="2"/>
  <c r="G132" i="2" s="1"/>
  <c r="K132" i="2" s="1"/>
  <c r="H131" i="2"/>
  <c r="G131" i="2"/>
  <c r="D131" i="2"/>
  <c r="C131" i="2"/>
  <c r="B131" i="2"/>
  <c r="G130" i="2"/>
  <c r="D130" i="2"/>
  <c r="C130" i="2"/>
  <c r="B130" i="2"/>
  <c r="H130" i="2" s="1"/>
  <c r="J129" i="2"/>
  <c r="D129" i="2"/>
  <c r="C129" i="2"/>
  <c r="E129" i="2" s="1"/>
  <c r="B129" i="2"/>
  <c r="G128" i="2"/>
  <c r="D128" i="2"/>
  <c r="C128" i="2"/>
  <c r="B128" i="2"/>
  <c r="H128" i="2" s="1"/>
  <c r="J127" i="2"/>
  <c r="H127" i="2"/>
  <c r="G127" i="2"/>
  <c r="K127" i="2" s="1"/>
  <c r="D127" i="2"/>
  <c r="C127" i="2"/>
  <c r="E127" i="2" s="1"/>
  <c r="B127" i="2"/>
  <c r="J126" i="2"/>
  <c r="E126" i="2"/>
  <c r="D126" i="2"/>
  <c r="C126" i="2"/>
  <c r="B126" i="2"/>
  <c r="G125" i="2"/>
  <c r="K125" i="2" s="1"/>
  <c r="D125" i="2"/>
  <c r="C125" i="2"/>
  <c r="J125" i="2" s="1"/>
  <c r="B125" i="2"/>
  <c r="H125" i="2" s="1"/>
  <c r="J124" i="2"/>
  <c r="D124" i="2"/>
  <c r="C124" i="2"/>
  <c r="E124" i="2" s="1"/>
  <c r="B124" i="2"/>
  <c r="H124" i="2" s="1"/>
  <c r="J123" i="2"/>
  <c r="H123" i="2"/>
  <c r="G123" i="2"/>
  <c r="D123" i="2"/>
  <c r="C123" i="2"/>
  <c r="B123" i="2"/>
  <c r="D122" i="2"/>
  <c r="C122" i="2"/>
  <c r="J122" i="2" s="1"/>
  <c r="B122" i="2"/>
  <c r="H122" i="2" s="1"/>
  <c r="J121" i="2"/>
  <c r="G121" i="2"/>
  <c r="K121" i="2" s="1"/>
  <c r="E121" i="2"/>
  <c r="D121" i="2"/>
  <c r="C121" i="2"/>
  <c r="B121" i="2"/>
  <c r="H121" i="2" s="1"/>
  <c r="J120" i="2"/>
  <c r="H120" i="2"/>
  <c r="E120" i="2"/>
  <c r="D120" i="2"/>
  <c r="C120" i="2"/>
  <c r="B120" i="2"/>
  <c r="G120" i="2" s="1"/>
  <c r="G119" i="2"/>
  <c r="D119" i="2"/>
  <c r="C119" i="2"/>
  <c r="B119" i="2"/>
  <c r="H119" i="2" s="1"/>
  <c r="J118" i="2"/>
  <c r="E118" i="2"/>
  <c r="D118" i="2"/>
  <c r="C118" i="2"/>
  <c r="B118" i="2"/>
  <c r="H118" i="2" s="1"/>
  <c r="E117" i="2"/>
  <c r="D117" i="2"/>
  <c r="C117" i="2"/>
  <c r="J117" i="2" s="1"/>
  <c r="B117" i="2"/>
  <c r="G116" i="2"/>
  <c r="D116" i="2"/>
  <c r="C116" i="2"/>
  <c r="B116" i="2"/>
  <c r="H116" i="2" s="1"/>
  <c r="H115" i="2"/>
  <c r="G115" i="2"/>
  <c r="D115" i="2"/>
  <c r="C115" i="2"/>
  <c r="B115" i="2"/>
  <c r="G114" i="2"/>
  <c r="D114" i="2"/>
  <c r="J114" i="2" s="1"/>
  <c r="C114" i="2"/>
  <c r="B114" i="2"/>
  <c r="H114" i="2" s="1"/>
  <c r="E113" i="2"/>
  <c r="D113" i="2"/>
  <c r="C113" i="2"/>
  <c r="J113" i="2" s="1"/>
  <c r="B113" i="2"/>
  <c r="H113" i="2" s="1"/>
  <c r="H112" i="2"/>
  <c r="G112" i="2"/>
  <c r="D112" i="2"/>
  <c r="C112" i="2"/>
  <c r="B112" i="2"/>
  <c r="G111" i="2"/>
  <c r="E111" i="2"/>
  <c r="D111" i="2"/>
  <c r="C111" i="2"/>
  <c r="J111" i="2" s="1"/>
  <c r="B111" i="2"/>
  <c r="H111" i="2" s="1"/>
  <c r="G110" i="2"/>
  <c r="D110" i="2"/>
  <c r="C110" i="2"/>
  <c r="B110" i="2"/>
  <c r="H110" i="2" s="1"/>
  <c r="J109" i="2"/>
  <c r="E109" i="2"/>
  <c r="D109" i="2"/>
  <c r="C109" i="2"/>
  <c r="B109" i="2"/>
  <c r="J108" i="2"/>
  <c r="H108" i="2"/>
  <c r="G108" i="2"/>
  <c r="D108" i="2"/>
  <c r="C108" i="2"/>
  <c r="E108" i="2" s="1"/>
  <c r="B108" i="2"/>
  <c r="D107" i="2"/>
  <c r="C107" i="2"/>
  <c r="B107" i="2"/>
  <c r="G107" i="2" s="1"/>
  <c r="D106" i="2"/>
  <c r="C106" i="2"/>
  <c r="B106" i="2"/>
  <c r="D105" i="2"/>
  <c r="C105" i="2"/>
  <c r="J105" i="2" s="1"/>
  <c r="B105" i="2"/>
  <c r="H105" i="2" s="1"/>
  <c r="H104" i="2"/>
  <c r="D104" i="2"/>
  <c r="C104" i="2"/>
  <c r="B104" i="2"/>
  <c r="G104" i="2" s="1"/>
  <c r="K103" i="2"/>
  <c r="J103" i="2"/>
  <c r="H103" i="2"/>
  <c r="G103" i="2"/>
  <c r="D103" i="2"/>
  <c r="C103" i="2"/>
  <c r="E103" i="2" s="1"/>
  <c r="B103" i="2"/>
  <c r="E102" i="2"/>
  <c r="D102" i="2"/>
  <c r="C102" i="2"/>
  <c r="J102" i="2" s="1"/>
  <c r="B102" i="2"/>
  <c r="G101" i="2"/>
  <c r="D101" i="2"/>
  <c r="C101" i="2"/>
  <c r="B101" i="2"/>
  <c r="H101" i="2" s="1"/>
  <c r="J100" i="2"/>
  <c r="K100" i="2" s="1"/>
  <c r="H100" i="2"/>
  <c r="G100" i="2"/>
  <c r="E100" i="2"/>
  <c r="D100" i="2"/>
  <c r="C100" i="2"/>
  <c r="B100" i="2"/>
  <c r="H99" i="2"/>
  <c r="E99" i="2"/>
  <c r="D99" i="2"/>
  <c r="C99" i="2"/>
  <c r="J99" i="2" s="1"/>
  <c r="B99" i="2"/>
  <c r="G99" i="2" s="1"/>
  <c r="E98" i="2"/>
  <c r="D98" i="2"/>
  <c r="C98" i="2"/>
  <c r="J98" i="2" s="1"/>
  <c r="B98" i="2"/>
  <c r="J97" i="2"/>
  <c r="G97" i="2"/>
  <c r="K97" i="2" s="1"/>
  <c r="E97" i="2"/>
  <c r="D97" i="2"/>
  <c r="C97" i="2"/>
  <c r="B97" i="2"/>
  <c r="H97" i="2" s="1"/>
  <c r="J96" i="2"/>
  <c r="D96" i="2"/>
  <c r="C96" i="2"/>
  <c r="E96" i="2" s="1"/>
  <c r="B96" i="2"/>
  <c r="H96" i="2" s="1"/>
  <c r="G95" i="2"/>
  <c r="D95" i="2"/>
  <c r="C95" i="2"/>
  <c r="B95" i="2"/>
  <c r="H95" i="2" s="1"/>
  <c r="J94" i="2"/>
  <c r="G94" i="2"/>
  <c r="D94" i="2"/>
  <c r="E94" i="2" s="1"/>
  <c r="C94" i="2"/>
  <c r="B94" i="2"/>
  <c r="H94" i="2" s="1"/>
  <c r="J93" i="2"/>
  <c r="E93" i="2"/>
  <c r="D93" i="2"/>
  <c r="C93" i="2"/>
  <c r="B93" i="2"/>
  <c r="H93" i="2" s="1"/>
  <c r="H92" i="2"/>
  <c r="D92" i="2"/>
  <c r="C92" i="2"/>
  <c r="B92" i="2"/>
  <c r="G92" i="2" s="1"/>
  <c r="J91" i="2"/>
  <c r="E91" i="2"/>
  <c r="D91" i="2"/>
  <c r="C91" i="2"/>
  <c r="B91" i="2"/>
  <c r="J90" i="2"/>
  <c r="E90" i="2"/>
  <c r="D90" i="2"/>
  <c r="C90" i="2"/>
  <c r="B90" i="2"/>
  <c r="E89" i="2"/>
  <c r="D89" i="2"/>
  <c r="C89" i="2"/>
  <c r="J89" i="2" s="1"/>
  <c r="B89" i="2"/>
  <c r="E88" i="2"/>
  <c r="D88" i="2"/>
  <c r="C88" i="2"/>
  <c r="J88" i="2" s="1"/>
  <c r="B88" i="2"/>
  <c r="H88" i="2" s="1"/>
  <c r="E87" i="2"/>
  <c r="D87" i="2"/>
  <c r="C87" i="2"/>
  <c r="B87" i="2"/>
  <c r="G86" i="2"/>
  <c r="D86" i="2"/>
  <c r="C86" i="2"/>
  <c r="B86" i="2"/>
  <c r="H86" i="2" s="1"/>
  <c r="G85" i="2"/>
  <c r="E85" i="2"/>
  <c r="D85" i="2"/>
  <c r="J85" i="2" s="1"/>
  <c r="C85" i="2"/>
  <c r="B85" i="2"/>
  <c r="H85" i="2" s="1"/>
  <c r="J84" i="2"/>
  <c r="H84" i="2"/>
  <c r="D84" i="2"/>
  <c r="C84" i="2"/>
  <c r="E84" i="2" s="1"/>
  <c r="B84" i="2"/>
  <c r="G84" i="2" s="1"/>
  <c r="H83" i="2"/>
  <c r="D83" i="2"/>
  <c r="C83" i="2"/>
  <c r="E83" i="2" s="1"/>
  <c r="B83" i="2"/>
  <c r="G83" i="2" s="1"/>
  <c r="J82" i="2"/>
  <c r="H82" i="2"/>
  <c r="E82" i="2"/>
  <c r="D82" i="2"/>
  <c r="C82" i="2"/>
  <c r="B82" i="2"/>
  <c r="G82" i="2" s="1"/>
  <c r="K82" i="2" s="1"/>
  <c r="H81" i="2"/>
  <c r="D81" i="2"/>
  <c r="J81" i="2" s="1"/>
  <c r="C81" i="2"/>
  <c r="B81" i="2"/>
  <c r="G81" i="2" s="1"/>
  <c r="J80" i="2"/>
  <c r="H80" i="2"/>
  <c r="G80" i="2"/>
  <c r="D80" i="2"/>
  <c r="C80" i="2"/>
  <c r="E80" i="2" s="1"/>
  <c r="B80" i="2"/>
  <c r="J79" i="2"/>
  <c r="E79" i="2"/>
  <c r="D79" i="2"/>
  <c r="C79" i="2"/>
  <c r="B79" i="2"/>
  <c r="G79" i="2" s="1"/>
  <c r="K79" i="2" s="1"/>
  <c r="D78" i="2"/>
  <c r="C78" i="2"/>
  <c r="B78" i="2"/>
  <c r="G78" i="2" s="1"/>
  <c r="K77" i="2"/>
  <c r="J77" i="2"/>
  <c r="H77" i="2"/>
  <c r="G77" i="2"/>
  <c r="D77" i="2"/>
  <c r="E77" i="2" s="1"/>
  <c r="C77" i="2"/>
  <c r="B77" i="2"/>
  <c r="H76" i="2"/>
  <c r="G76" i="2"/>
  <c r="D76" i="2"/>
  <c r="C76" i="2"/>
  <c r="J76" i="2" s="1"/>
  <c r="B76" i="2"/>
  <c r="J75" i="2"/>
  <c r="H75" i="2"/>
  <c r="D75" i="2"/>
  <c r="C75" i="2"/>
  <c r="E75" i="2" s="1"/>
  <c r="B75" i="2"/>
  <c r="G75" i="2" s="1"/>
  <c r="J74" i="2"/>
  <c r="E74" i="2"/>
  <c r="D74" i="2"/>
  <c r="C74" i="2"/>
  <c r="B74" i="2"/>
  <c r="G74" i="2" s="1"/>
  <c r="K74" i="2" s="1"/>
  <c r="E73" i="2"/>
  <c r="D73" i="2"/>
  <c r="J73" i="2" s="1"/>
  <c r="C73" i="2"/>
  <c r="B73" i="2"/>
  <c r="H73" i="2" s="1"/>
  <c r="H72" i="2"/>
  <c r="D72" i="2"/>
  <c r="C72" i="2"/>
  <c r="E72" i="2" s="1"/>
  <c r="B72" i="2"/>
  <c r="G72" i="2" s="1"/>
  <c r="J71" i="2"/>
  <c r="D71" i="2"/>
  <c r="C71" i="2"/>
  <c r="E71" i="2" s="1"/>
  <c r="B71" i="2"/>
  <c r="G71" i="2" s="1"/>
  <c r="K71" i="2" s="1"/>
  <c r="J70" i="2"/>
  <c r="H70" i="2"/>
  <c r="E70" i="2"/>
  <c r="D70" i="2"/>
  <c r="C70" i="2"/>
  <c r="B70" i="2"/>
  <c r="G70" i="2" s="1"/>
  <c r="K70" i="2" s="1"/>
  <c r="H69" i="2"/>
  <c r="D69" i="2"/>
  <c r="J69" i="2" s="1"/>
  <c r="C69" i="2"/>
  <c r="B69" i="2"/>
  <c r="G69" i="2" s="1"/>
  <c r="H68" i="2"/>
  <c r="G68" i="2"/>
  <c r="D68" i="2"/>
  <c r="J68" i="2" s="1"/>
  <c r="C68" i="2"/>
  <c r="B68" i="2"/>
  <c r="E67" i="2"/>
  <c r="D67" i="2"/>
  <c r="C67" i="2"/>
  <c r="J67" i="2" s="1"/>
  <c r="B67" i="2"/>
  <c r="G67" i="2" s="1"/>
  <c r="H66" i="2"/>
  <c r="D66" i="2"/>
  <c r="C66" i="2"/>
  <c r="B66" i="2"/>
  <c r="G66" i="2" s="1"/>
  <c r="J65" i="2"/>
  <c r="H65" i="2"/>
  <c r="G65" i="2"/>
  <c r="K65" i="2" s="1"/>
  <c r="D65" i="2"/>
  <c r="E65" i="2" s="1"/>
  <c r="C65" i="2"/>
  <c r="B65" i="2"/>
  <c r="H64" i="2"/>
  <c r="G64" i="2"/>
  <c r="E64" i="2"/>
  <c r="D64" i="2"/>
  <c r="J64" i="2" s="1"/>
  <c r="C64" i="2"/>
  <c r="B64" i="2"/>
  <c r="J63" i="2"/>
  <c r="D63" i="2"/>
  <c r="C63" i="2"/>
  <c r="E63" i="2" s="1"/>
  <c r="B63" i="2"/>
  <c r="G63" i="2" s="1"/>
  <c r="J62" i="2"/>
  <c r="E62" i="2"/>
  <c r="D62" i="2"/>
  <c r="C62" i="2"/>
  <c r="B62" i="2"/>
  <c r="G62" i="2" s="1"/>
  <c r="K62" i="2" s="1"/>
  <c r="D61" i="2"/>
  <c r="J61" i="2" s="1"/>
  <c r="C61" i="2"/>
  <c r="B61" i="2"/>
  <c r="H61" i="2" s="1"/>
  <c r="J60" i="2"/>
  <c r="H60" i="2"/>
  <c r="D60" i="2"/>
  <c r="C60" i="2"/>
  <c r="B60" i="2"/>
  <c r="G60" i="2" s="1"/>
  <c r="D59" i="2"/>
  <c r="C59" i="2"/>
  <c r="E59" i="2" s="1"/>
  <c r="B59" i="2"/>
  <c r="G59" i="2" s="1"/>
  <c r="J58" i="2"/>
  <c r="E58" i="2"/>
  <c r="D58" i="2"/>
  <c r="C58" i="2"/>
  <c r="B58" i="2"/>
  <c r="G58" i="2" s="1"/>
  <c r="K58" i="2" s="1"/>
  <c r="H57" i="2"/>
  <c r="E57" i="2"/>
  <c r="D57" i="2"/>
  <c r="J57" i="2" s="1"/>
  <c r="C57" i="2"/>
  <c r="B57" i="2"/>
  <c r="G57" i="2" s="1"/>
  <c r="H56" i="2"/>
  <c r="G56" i="2"/>
  <c r="D56" i="2"/>
  <c r="J56" i="2" s="1"/>
  <c r="C56" i="2"/>
  <c r="B56" i="2"/>
  <c r="J55" i="2"/>
  <c r="D55" i="2"/>
  <c r="C55" i="2"/>
  <c r="E55" i="2" s="1"/>
  <c r="B55" i="2"/>
  <c r="G55" i="2" s="1"/>
  <c r="H54" i="2"/>
  <c r="D54" i="2"/>
  <c r="C54" i="2"/>
  <c r="B54" i="2"/>
  <c r="G54" i="2" s="1"/>
  <c r="J53" i="2"/>
  <c r="H53" i="2"/>
  <c r="G53" i="2"/>
  <c r="K53" i="2" s="1"/>
  <c r="D53" i="2"/>
  <c r="E53" i="2" s="1"/>
  <c r="C53" i="2"/>
  <c r="B53" i="2"/>
  <c r="H52" i="2"/>
  <c r="G52" i="2"/>
  <c r="D52" i="2"/>
  <c r="C52" i="2"/>
  <c r="E52" i="2" s="1"/>
  <c r="B52" i="2"/>
  <c r="D51" i="2"/>
  <c r="C51" i="2"/>
  <c r="E51" i="2" s="1"/>
  <c r="B51" i="2"/>
  <c r="K50" i="2"/>
  <c r="L49" i="2" s="1"/>
  <c r="J50" i="2"/>
  <c r="E50" i="2"/>
  <c r="D50" i="2"/>
  <c r="C50" i="2"/>
  <c r="B50" i="2"/>
  <c r="G50" i="2" s="1"/>
  <c r="J49" i="2"/>
  <c r="H49" i="2"/>
  <c r="G49" i="2"/>
  <c r="K49" i="2" s="1"/>
  <c r="D49" i="2"/>
  <c r="E49" i="2" s="1"/>
  <c r="C49" i="2"/>
  <c r="B49" i="2"/>
  <c r="D48" i="2"/>
  <c r="C48" i="2"/>
  <c r="B48" i="2"/>
  <c r="H48" i="2" s="1"/>
  <c r="K47" i="2"/>
  <c r="H47" i="2"/>
  <c r="E47" i="2"/>
  <c r="D47" i="2"/>
  <c r="C47" i="2"/>
  <c r="J47" i="2" s="1"/>
  <c r="B47" i="2"/>
  <c r="G47" i="2" s="1"/>
  <c r="J46" i="2"/>
  <c r="H46" i="2"/>
  <c r="E46" i="2"/>
  <c r="D46" i="2"/>
  <c r="C46" i="2"/>
  <c r="B46" i="2"/>
  <c r="G46" i="2" s="1"/>
  <c r="K46" i="2" s="1"/>
  <c r="G45" i="2"/>
  <c r="D45" i="2"/>
  <c r="C45" i="2"/>
  <c r="B45" i="2"/>
  <c r="H45" i="2" s="1"/>
  <c r="H44" i="2"/>
  <c r="D44" i="2"/>
  <c r="C44" i="2"/>
  <c r="J44" i="2" s="1"/>
  <c r="B44" i="2"/>
  <c r="G44" i="2" s="1"/>
  <c r="H43" i="2"/>
  <c r="D43" i="2"/>
  <c r="C43" i="2"/>
  <c r="B43" i="2"/>
  <c r="G43" i="2" s="1"/>
  <c r="J42" i="2"/>
  <c r="K42" i="2" s="1"/>
  <c r="H42" i="2"/>
  <c r="G42" i="2"/>
  <c r="E42" i="2"/>
  <c r="D42" i="2"/>
  <c r="C42" i="2"/>
  <c r="B42" i="2"/>
  <c r="H41" i="2"/>
  <c r="G41" i="2"/>
  <c r="D41" i="2"/>
  <c r="C41" i="2"/>
  <c r="B41" i="2"/>
  <c r="D40" i="2"/>
  <c r="C40" i="2"/>
  <c r="E40" i="2" s="1"/>
  <c r="B40" i="2"/>
  <c r="J39" i="2"/>
  <c r="K39" i="2" s="1"/>
  <c r="H39" i="2"/>
  <c r="D39" i="2"/>
  <c r="E39" i="2" s="1"/>
  <c r="C39" i="2"/>
  <c r="B39" i="2"/>
  <c r="G39" i="2" s="1"/>
  <c r="J38" i="2"/>
  <c r="E38" i="2"/>
  <c r="D38" i="2"/>
  <c r="C38" i="2"/>
  <c r="B38" i="2"/>
  <c r="H38" i="2" s="1"/>
  <c r="J37" i="2"/>
  <c r="D37" i="2"/>
  <c r="C37" i="2"/>
  <c r="E37" i="2" s="1"/>
  <c r="B37" i="2"/>
  <c r="G37" i="2" s="1"/>
  <c r="K37" i="2" s="1"/>
  <c r="L36" i="2" s="1"/>
  <c r="J36" i="2"/>
  <c r="H36" i="2"/>
  <c r="G36" i="2"/>
  <c r="K36" i="2" s="1"/>
  <c r="D36" i="2"/>
  <c r="C36" i="2"/>
  <c r="B36" i="2"/>
  <c r="D35" i="2"/>
  <c r="C35" i="2"/>
  <c r="J35" i="2" s="1"/>
  <c r="B35" i="2"/>
  <c r="G35" i="2" s="1"/>
  <c r="J34" i="2"/>
  <c r="E34" i="2"/>
  <c r="D34" i="2"/>
  <c r="C34" i="2"/>
  <c r="B34" i="2"/>
  <c r="H34" i="2" s="1"/>
  <c r="J33" i="2"/>
  <c r="G33" i="2"/>
  <c r="K33" i="2" s="1"/>
  <c r="E33" i="2"/>
  <c r="D33" i="2"/>
  <c r="C33" i="2"/>
  <c r="B33" i="2"/>
  <c r="H33" i="2" s="1"/>
  <c r="D32" i="2"/>
  <c r="J32" i="2" s="1"/>
  <c r="C32" i="2"/>
  <c r="B32" i="2"/>
  <c r="H31" i="2"/>
  <c r="D31" i="2"/>
  <c r="J31" i="2" s="1"/>
  <c r="C31" i="2"/>
  <c r="B31" i="2"/>
  <c r="G31" i="2" s="1"/>
  <c r="D30" i="2"/>
  <c r="C30" i="2"/>
  <c r="B30" i="2"/>
  <c r="H30" i="2" s="1"/>
  <c r="J29" i="2"/>
  <c r="K29" i="2" s="1"/>
  <c r="H29" i="2"/>
  <c r="G29" i="2"/>
  <c r="D29" i="2"/>
  <c r="C29" i="2"/>
  <c r="E29" i="2" s="1"/>
  <c r="B29" i="2"/>
  <c r="D28" i="2"/>
  <c r="C28" i="2"/>
  <c r="J28" i="2" s="1"/>
  <c r="B28" i="2"/>
  <c r="H28" i="2" s="1"/>
  <c r="E27" i="2"/>
  <c r="D27" i="2"/>
  <c r="C27" i="2"/>
  <c r="J27" i="2" s="1"/>
  <c r="B27" i="2"/>
  <c r="E26" i="2"/>
  <c r="D26" i="2"/>
  <c r="J26" i="2" s="1"/>
  <c r="K26" i="2" s="1"/>
  <c r="C26" i="2"/>
  <c r="B26" i="2"/>
  <c r="G26" i="2" s="1"/>
  <c r="G25" i="2"/>
  <c r="D25" i="2"/>
  <c r="E25" i="2" s="1"/>
  <c r="C25" i="2"/>
  <c r="B25" i="2"/>
  <c r="H25" i="2" s="1"/>
  <c r="D24" i="2"/>
  <c r="C24" i="2"/>
  <c r="J24" i="2" s="1"/>
  <c r="B24" i="2"/>
  <c r="H23" i="2"/>
  <c r="D23" i="2"/>
  <c r="C23" i="2"/>
  <c r="B23" i="2"/>
  <c r="G23" i="2" s="1"/>
  <c r="K22" i="2"/>
  <c r="J22" i="2"/>
  <c r="H22" i="2"/>
  <c r="G22" i="2"/>
  <c r="E22" i="2"/>
  <c r="D22" i="2"/>
  <c r="C22" i="2"/>
  <c r="B22" i="2"/>
  <c r="D21" i="2"/>
  <c r="C21" i="2"/>
  <c r="J21" i="2" s="1"/>
  <c r="B21" i="2"/>
  <c r="J20" i="2"/>
  <c r="H20" i="2"/>
  <c r="E20" i="2"/>
  <c r="D20" i="2"/>
  <c r="C20" i="2"/>
  <c r="B20" i="2"/>
  <c r="G20" i="2" s="1"/>
  <c r="J19" i="2"/>
  <c r="K19" i="2" s="1"/>
  <c r="H19" i="2"/>
  <c r="D19" i="2"/>
  <c r="C19" i="2"/>
  <c r="E19" i="2" s="1"/>
  <c r="B19" i="2"/>
  <c r="G19" i="2" s="1"/>
  <c r="H18" i="2"/>
  <c r="G18" i="2"/>
  <c r="D18" i="2"/>
  <c r="E18" i="2" s="1"/>
  <c r="C18" i="2"/>
  <c r="B18" i="2"/>
  <c r="D17" i="2"/>
  <c r="C17" i="2"/>
  <c r="J17" i="2" s="1"/>
  <c r="B17" i="2"/>
  <c r="H17" i="2" s="1"/>
  <c r="G16" i="2"/>
  <c r="K16" i="2" s="1"/>
  <c r="L15" i="2" s="1"/>
  <c r="E16" i="2"/>
  <c r="D16" i="2"/>
  <c r="C16" i="2"/>
  <c r="J16" i="2" s="1"/>
  <c r="B16" i="2"/>
  <c r="H16" i="2" s="1"/>
  <c r="J15" i="2"/>
  <c r="E15" i="2"/>
  <c r="D15" i="2"/>
  <c r="C15" i="2"/>
  <c r="B15" i="2"/>
  <c r="G15" i="2" s="1"/>
  <c r="K15" i="2" s="1"/>
  <c r="G14" i="2"/>
  <c r="D14" i="2"/>
  <c r="E14" i="2" s="1"/>
  <c r="C14" i="2"/>
  <c r="B14" i="2"/>
  <c r="H14" i="2" s="1"/>
  <c r="D13" i="2"/>
  <c r="C13" i="2"/>
  <c r="J13" i="2" s="1"/>
  <c r="B13" i="2"/>
  <c r="H12" i="2"/>
  <c r="G12" i="2"/>
  <c r="D12" i="2"/>
  <c r="C12" i="2"/>
  <c r="E12" i="2" s="1"/>
  <c r="B12" i="2"/>
  <c r="J11" i="2"/>
  <c r="K11" i="2" s="1"/>
  <c r="H11" i="2"/>
  <c r="E11" i="2"/>
  <c r="D11" i="2"/>
  <c r="C11" i="2"/>
  <c r="B11" i="2"/>
  <c r="G11" i="2" s="1"/>
  <c r="D10" i="2"/>
  <c r="E10" i="2" s="1"/>
  <c r="C10" i="2"/>
  <c r="B10" i="2"/>
  <c r="J9" i="2"/>
  <c r="H9" i="2"/>
  <c r="E9" i="2"/>
  <c r="D9" i="2"/>
  <c r="C9" i="2"/>
  <c r="B9" i="2"/>
  <c r="G9" i="2" s="1"/>
  <c r="K9" i="2" s="1"/>
  <c r="H8" i="2"/>
  <c r="G8" i="2"/>
  <c r="D8" i="2"/>
  <c r="C8" i="2"/>
  <c r="J8" i="2" s="1"/>
  <c r="B8" i="2"/>
  <c r="D7" i="2"/>
  <c r="C7" i="2"/>
  <c r="E7" i="2" s="1"/>
  <c r="B7" i="2"/>
  <c r="J6" i="2"/>
  <c r="K6" i="2" s="1"/>
  <c r="H6" i="2"/>
  <c r="G6" i="2"/>
  <c r="D6" i="2"/>
  <c r="E6" i="2" s="1"/>
  <c r="C6" i="2"/>
  <c r="B6" i="2"/>
  <c r="H5" i="2"/>
  <c r="G5" i="2"/>
  <c r="D5" i="2"/>
  <c r="C5" i="2"/>
  <c r="E5" i="2" s="1"/>
  <c r="B5" i="2"/>
  <c r="J4" i="2"/>
  <c r="E4" i="2"/>
  <c r="D4" i="2"/>
  <c r="C4" i="2"/>
  <c r="B4" i="2"/>
  <c r="D3" i="2"/>
  <c r="C3" i="2"/>
  <c r="E3" i="2" s="1"/>
  <c r="B3" i="2"/>
  <c r="AW51" i="1"/>
  <c r="BD51" i="1" s="1"/>
  <c r="BB51" i="1" s="1"/>
  <c r="BC51" i="1" s="1"/>
  <c r="BE51" i="1" s="1"/>
  <c r="AP51" i="1"/>
  <c r="AN51" i="1"/>
  <c r="AK51" i="1"/>
  <c r="AH51" i="1"/>
  <c r="AO51" i="1" s="1"/>
  <c r="AM51" i="1" s="1"/>
  <c r="AG51" i="1"/>
  <c r="V51" i="1"/>
  <c r="W51" i="1" s="1"/>
  <c r="U51" i="1"/>
  <c r="M51" i="1"/>
  <c r="AW50" i="1"/>
  <c r="BD50" i="1" s="1"/>
  <c r="BB50" i="1" s="1"/>
  <c r="BC50" i="1" s="1"/>
  <c r="BE50" i="1" s="1"/>
  <c r="AM50" i="1"/>
  <c r="AN50" i="1" s="1"/>
  <c r="AP50" i="1" s="1"/>
  <c r="AH50" i="1"/>
  <c r="AO50" i="1" s="1"/>
  <c r="AG50" i="1"/>
  <c r="AK50" i="1" s="1"/>
  <c r="U50" i="1"/>
  <c r="V50" i="1" s="1"/>
  <c r="W50" i="1" s="1"/>
  <c r="M50" i="1"/>
  <c r="BE49" i="1"/>
  <c r="BD49" i="1"/>
  <c r="BB49" i="1" s="1"/>
  <c r="BC49" i="1"/>
  <c r="AW49" i="1"/>
  <c r="AN49" i="1"/>
  <c r="AM49" i="1"/>
  <c r="AK49" i="1"/>
  <c r="AI49" i="1" s="1"/>
  <c r="AJ49" i="1"/>
  <c r="AL49" i="1" s="1"/>
  <c r="AH49" i="1"/>
  <c r="AO49" i="1" s="1"/>
  <c r="AG49" i="1"/>
  <c r="V49" i="1"/>
  <c r="W49" i="1" s="1"/>
  <c r="U49" i="1"/>
  <c r="M49" i="1"/>
  <c r="AW48" i="1"/>
  <c r="BD48" i="1" s="1"/>
  <c r="BB48" i="1" s="1"/>
  <c r="BC48" i="1" s="1"/>
  <c r="BE48" i="1" s="1"/>
  <c r="AN48" i="1"/>
  <c r="AM48" i="1"/>
  <c r="AK48" i="1"/>
  <c r="AH48" i="1"/>
  <c r="AO48" i="1" s="1"/>
  <c r="AG48" i="1"/>
  <c r="U48" i="1"/>
  <c r="V48" i="1" s="1"/>
  <c r="W48" i="1" s="1"/>
  <c r="M48" i="1"/>
  <c r="AW47" i="1"/>
  <c r="BD47" i="1" s="1"/>
  <c r="BB47" i="1" s="1"/>
  <c r="BC47" i="1" s="1"/>
  <c r="BE47" i="1" s="1"/>
  <c r="AK47" i="1"/>
  <c r="AI47" i="1" s="1"/>
  <c r="AJ47" i="1" s="1"/>
  <c r="AL47" i="1" s="1"/>
  <c r="AH47" i="1"/>
  <c r="AO47" i="1" s="1"/>
  <c r="AM47" i="1" s="1"/>
  <c r="AN47" i="1" s="1"/>
  <c r="AG47" i="1"/>
  <c r="V47" i="1"/>
  <c r="W47" i="1" s="1"/>
  <c r="U47" i="1"/>
  <c r="M47" i="1"/>
  <c r="BD46" i="1"/>
  <c r="BB46" i="1" s="1"/>
  <c r="BC46" i="1" s="1"/>
  <c r="BE46" i="1" s="1"/>
  <c r="AW46" i="1"/>
  <c r="AM46" i="1"/>
  <c r="AN46" i="1" s="1"/>
  <c r="AP46" i="1" s="1"/>
  <c r="AH46" i="1"/>
  <c r="AO46" i="1" s="1"/>
  <c r="AG46" i="1"/>
  <c r="AK46" i="1" s="1"/>
  <c r="U46" i="1"/>
  <c r="V46" i="1" s="1"/>
  <c r="W46" i="1" s="1"/>
  <c r="M46" i="1"/>
  <c r="AW45" i="1"/>
  <c r="BD45" i="1" s="1"/>
  <c r="BB45" i="1" s="1"/>
  <c r="BC45" i="1" s="1"/>
  <c r="BE45" i="1" s="1"/>
  <c r="AK45" i="1"/>
  <c r="AI45" i="1"/>
  <c r="AJ45" i="1" s="1"/>
  <c r="AL45" i="1" s="1"/>
  <c r="AH45" i="1"/>
  <c r="AO45" i="1" s="1"/>
  <c r="AM45" i="1" s="1"/>
  <c r="AR45" i="1" s="1"/>
  <c r="AG45" i="1"/>
  <c r="V45" i="1"/>
  <c r="W45" i="1" s="1"/>
  <c r="U45" i="1"/>
  <c r="M45" i="1"/>
  <c r="AW44" i="1"/>
  <c r="BD44" i="1" s="1"/>
  <c r="BB44" i="1" s="1"/>
  <c r="BC44" i="1" s="1"/>
  <c r="BE44" i="1" s="1"/>
  <c r="AS44" i="1"/>
  <c r="AM44" i="1"/>
  <c r="AN44" i="1" s="1"/>
  <c r="AP44" i="1" s="1"/>
  <c r="AK44" i="1"/>
  <c r="AI44" i="1"/>
  <c r="AJ44" i="1" s="1"/>
  <c r="AL44" i="1" s="1"/>
  <c r="AH44" i="1"/>
  <c r="AO44" i="1" s="1"/>
  <c r="AG44" i="1"/>
  <c r="V44" i="1"/>
  <c r="W44" i="1" s="1"/>
  <c r="U44" i="1"/>
  <c r="M44" i="1"/>
  <c r="AW43" i="1"/>
  <c r="BD43" i="1" s="1"/>
  <c r="BB43" i="1" s="1"/>
  <c r="BC43" i="1" s="1"/>
  <c r="BE43" i="1" s="1"/>
  <c r="AK43" i="1"/>
  <c r="AI43" i="1" s="1"/>
  <c r="AJ43" i="1" s="1"/>
  <c r="AL43" i="1" s="1"/>
  <c r="AH43" i="1"/>
  <c r="AO43" i="1" s="1"/>
  <c r="AM43" i="1" s="1"/>
  <c r="AN43" i="1" s="1"/>
  <c r="AP43" i="1" s="1"/>
  <c r="AG43" i="1"/>
  <c r="V43" i="1"/>
  <c r="W43" i="1" s="1"/>
  <c r="U43" i="1"/>
  <c r="M43" i="1"/>
  <c r="BD42" i="1"/>
  <c r="BB42" i="1" s="1"/>
  <c r="BC42" i="1" s="1"/>
  <c r="BE42" i="1" s="1"/>
  <c r="AW42" i="1"/>
  <c r="AM42" i="1"/>
  <c r="AN42" i="1" s="1"/>
  <c r="AP42" i="1" s="1"/>
  <c r="AK42" i="1"/>
  <c r="AI42" i="1" s="1"/>
  <c r="AJ42" i="1" s="1"/>
  <c r="AL42" i="1" s="1"/>
  <c r="AH42" i="1"/>
  <c r="AO42" i="1" s="1"/>
  <c r="AG42" i="1"/>
  <c r="V42" i="1"/>
  <c r="W42" i="1" s="1"/>
  <c r="U42" i="1"/>
  <c r="M42" i="1"/>
  <c r="BC41" i="1"/>
  <c r="BE41" i="1" s="1"/>
  <c r="AW41" i="1"/>
  <c r="BD41" i="1" s="1"/>
  <c r="BB41" i="1" s="1"/>
  <c r="AK41" i="1"/>
  <c r="AI41" i="1"/>
  <c r="AJ41" i="1" s="1"/>
  <c r="AL41" i="1" s="1"/>
  <c r="AH41" i="1"/>
  <c r="AO41" i="1" s="1"/>
  <c r="AM41" i="1" s="1"/>
  <c r="AN41" i="1" s="1"/>
  <c r="AP41" i="1" s="1"/>
  <c r="AG41" i="1"/>
  <c r="U41" i="1"/>
  <c r="V41" i="1" s="1"/>
  <c r="W41" i="1" s="1"/>
  <c r="M41" i="1"/>
  <c r="AW40" i="1"/>
  <c r="BD40" i="1" s="1"/>
  <c r="BB40" i="1" s="1"/>
  <c r="BC40" i="1" s="1"/>
  <c r="BE40" i="1" s="1"/>
  <c r="AH40" i="1"/>
  <c r="AO40" i="1" s="1"/>
  <c r="AM40" i="1" s="1"/>
  <c r="AN40" i="1" s="1"/>
  <c r="AP40" i="1" s="1"/>
  <c r="AG40" i="1"/>
  <c r="AK40" i="1" s="1"/>
  <c r="U40" i="1"/>
  <c r="V40" i="1" s="1"/>
  <c r="W40" i="1" s="1"/>
  <c r="M40" i="1"/>
  <c r="BD39" i="1"/>
  <c r="BB39" i="1" s="1"/>
  <c r="BC39" i="1" s="1"/>
  <c r="BE39" i="1" s="1"/>
  <c r="AW39" i="1"/>
  <c r="AP39" i="1"/>
  <c r="AK39" i="1"/>
  <c r="AJ39" i="1"/>
  <c r="AL39" i="1" s="1"/>
  <c r="AI39" i="1"/>
  <c r="AH39" i="1"/>
  <c r="AO39" i="1" s="1"/>
  <c r="AM39" i="1" s="1"/>
  <c r="AN39" i="1" s="1"/>
  <c r="AG39" i="1"/>
  <c r="V39" i="1"/>
  <c r="W39" i="1" s="1"/>
  <c r="U39" i="1"/>
  <c r="M39" i="1"/>
  <c r="AW38" i="1"/>
  <c r="BD38" i="1" s="1"/>
  <c r="BB38" i="1" s="1"/>
  <c r="BC38" i="1" s="1"/>
  <c r="BE38" i="1" s="1"/>
  <c r="AH38" i="1"/>
  <c r="AO38" i="1" s="1"/>
  <c r="AM38" i="1" s="1"/>
  <c r="AN38" i="1" s="1"/>
  <c r="AP38" i="1" s="1"/>
  <c r="AG38" i="1"/>
  <c r="AK38" i="1" s="1"/>
  <c r="U38" i="1"/>
  <c r="V38" i="1" s="1"/>
  <c r="W38" i="1" s="1"/>
  <c r="M38" i="1"/>
  <c r="AW37" i="1"/>
  <c r="BD37" i="1" s="1"/>
  <c r="BB37" i="1" s="1"/>
  <c r="BC37" i="1" s="1"/>
  <c r="BE37" i="1" s="1"/>
  <c r="AK37" i="1"/>
  <c r="AH37" i="1"/>
  <c r="AO37" i="1" s="1"/>
  <c r="AM37" i="1" s="1"/>
  <c r="AN37" i="1" s="1"/>
  <c r="AP37" i="1" s="1"/>
  <c r="AG37" i="1"/>
  <c r="W37" i="1"/>
  <c r="V37" i="1"/>
  <c r="U37" i="1"/>
  <c r="M37" i="1"/>
  <c r="AW36" i="1"/>
  <c r="BD36" i="1" s="1"/>
  <c r="BB36" i="1" s="1"/>
  <c r="BC36" i="1" s="1"/>
  <c r="BE36" i="1" s="1"/>
  <c r="AN36" i="1"/>
  <c r="AP36" i="1" s="1"/>
  <c r="AH36" i="1"/>
  <c r="AO36" i="1" s="1"/>
  <c r="AM36" i="1" s="1"/>
  <c r="AG36" i="1"/>
  <c r="AK36" i="1" s="1"/>
  <c r="W36" i="1"/>
  <c r="V36" i="1"/>
  <c r="U36" i="1"/>
  <c r="M36" i="1"/>
  <c r="BD35" i="1"/>
  <c r="BB35" i="1"/>
  <c r="BC35" i="1" s="1"/>
  <c r="BE35" i="1" s="1"/>
  <c r="AW35" i="1"/>
  <c r="AH35" i="1"/>
  <c r="AO35" i="1" s="1"/>
  <c r="AM35" i="1" s="1"/>
  <c r="AN35" i="1" s="1"/>
  <c r="AP35" i="1" s="1"/>
  <c r="AG35" i="1"/>
  <c r="AK35" i="1" s="1"/>
  <c r="W35" i="1"/>
  <c r="V35" i="1"/>
  <c r="U35" i="1"/>
  <c r="M35" i="1"/>
  <c r="BB34" i="1"/>
  <c r="BC34" i="1" s="1"/>
  <c r="BE34" i="1" s="1"/>
  <c r="AW34" i="1"/>
  <c r="BD34" i="1" s="1"/>
  <c r="AO34" i="1"/>
  <c r="AM34" i="1"/>
  <c r="AN34" i="1" s="1"/>
  <c r="AP34" i="1" s="1"/>
  <c r="AK34" i="1"/>
  <c r="AH34" i="1"/>
  <c r="AG34" i="1"/>
  <c r="U34" i="1"/>
  <c r="V34" i="1" s="1"/>
  <c r="W34" i="1" s="1"/>
  <c r="M34" i="1"/>
  <c r="BB33" i="1"/>
  <c r="BC33" i="1" s="1"/>
  <c r="BE33" i="1" s="1"/>
  <c r="AW33" i="1"/>
  <c r="BD33" i="1" s="1"/>
  <c r="AK33" i="1"/>
  <c r="AI33" i="1" s="1"/>
  <c r="AJ33" i="1" s="1"/>
  <c r="AL33" i="1" s="1"/>
  <c r="AH33" i="1"/>
  <c r="AO33" i="1" s="1"/>
  <c r="AM33" i="1" s="1"/>
  <c r="AN33" i="1" s="1"/>
  <c r="AP33" i="1" s="1"/>
  <c r="AG33" i="1"/>
  <c r="V33" i="1"/>
  <c r="W33" i="1" s="1"/>
  <c r="U33" i="1"/>
  <c r="M33" i="1"/>
  <c r="BB32" i="1"/>
  <c r="BC32" i="1" s="1"/>
  <c r="BE32" i="1" s="1"/>
  <c r="AW32" i="1"/>
  <c r="BD32" i="1" s="1"/>
  <c r="AO32" i="1"/>
  <c r="AM32" i="1" s="1"/>
  <c r="AN32" i="1" s="1"/>
  <c r="AP32" i="1" s="1"/>
  <c r="AH32" i="1"/>
  <c r="AG32" i="1"/>
  <c r="AK32" i="1" s="1"/>
  <c r="W32" i="1"/>
  <c r="U32" i="1"/>
  <c r="V32" i="1" s="1"/>
  <c r="M32" i="1"/>
  <c r="AW31" i="1"/>
  <c r="BD31" i="1" s="1"/>
  <c r="BB31" i="1" s="1"/>
  <c r="BC31" i="1" s="1"/>
  <c r="BE31" i="1" s="1"/>
  <c r="AO31" i="1"/>
  <c r="AM31" i="1" s="1"/>
  <c r="AN31" i="1" s="1"/>
  <c r="AP31" i="1" s="1"/>
  <c r="AH31" i="1"/>
  <c r="AG31" i="1"/>
  <c r="AK31" i="1" s="1"/>
  <c r="U31" i="1"/>
  <c r="V31" i="1" s="1"/>
  <c r="W31" i="1" s="1"/>
  <c r="M31" i="1"/>
  <c r="BD30" i="1"/>
  <c r="BB30" i="1" s="1"/>
  <c r="BC30" i="1" s="1"/>
  <c r="BE30" i="1" s="1"/>
  <c r="AW30" i="1"/>
  <c r="AK30" i="1"/>
  <c r="AI30" i="1"/>
  <c r="AJ30" i="1" s="1"/>
  <c r="AL30" i="1" s="1"/>
  <c r="AH30" i="1"/>
  <c r="AO30" i="1" s="1"/>
  <c r="AM30" i="1" s="1"/>
  <c r="AN30" i="1" s="1"/>
  <c r="AP30" i="1" s="1"/>
  <c r="AG30" i="1"/>
  <c r="U30" i="1"/>
  <c r="V30" i="1" s="1"/>
  <c r="W30" i="1" s="1"/>
  <c r="M30" i="1"/>
  <c r="AW29" i="1"/>
  <c r="BD29" i="1" s="1"/>
  <c r="BB29" i="1" s="1"/>
  <c r="BC29" i="1" s="1"/>
  <c r="BE29" i="1" s="1"/>
  <c r="AO29" i="1"/>
  <c r="AM29" i="1" s="1"/>
  <c r="AN29" i="1" s="1"/>
  <c r="AP29" i="1" s="1"/>
  <c r="AH29" i="1"/>
  <c r="AG29" i="1"/>
  <c r="AK29" i="1" s="1"/>
  <c r="W29" i="1"/>
  <c r="U29" i="1"/>
  <c r="V29" i="1" s="1"/>
  <c r="M29" i="1"/>
  <c r="AW28" i="1"/>
  <c r="BD28" i="1" s="1"/>
  <c r="BB28" i="1" s="1"/>
  <c r="BC28" i="1" s="1"/>
  <c r="BE28" i="1" s="1"/>
  <c r="AO28" i="1"/>
  <c r="AM28" i="1" s="1"/>
  <c r="AN28" i="1" s="1"/>
  <c r="AP28" i="1" s="1"/>
  <c r="AH28" i="1"/>
  <c r="AG28" i="1"/>
  <c r="AK28" i="1" s="1"/>
  <c r="U28" i="1"/>
  <c r="V28" i="1" s="1"/>
  <c r="W28" i="1" s="1"/>
  <c r="M28" i="1"/>
  <c r="BD27" i="1"/>
  <c r="BB27" i="1" s="1"/>
  <c r="BC27" i="1" s="1"/>
  <c r="BE27" i="1" s="1"/>
  <c r="AW27" i="1"/>
  <c r="AK27" i="1"/>
  <c r="AI27" i="1"/>
  <c r="AJ27" i="1" s="1"/>
  <c r="AL27" i="1" s="1"/>
  <c r="AH27" i="1"/>
  <c r="AO27" i="1" s="1"/>
  <c r="AM27" i="1" s="1"/>
  <c r="AN27" i="1" s="1"/>
  <c r="AP27" i="1" s="1"/>
  <c r="AG27" i="1"/>
  <c r="U27" i="1"/>
  <c r="V27" i="1" s="1"/>
  <c r="W27" i="1" s="1"/>
  <c r="M27" i="1"/>
  <c r="AW26" i="1"/>
  <c r="BD26" i="1" s="1"/>
  <c r="BB26" i="1" s="1"/>
  <c r="BC26" i="1" s="1"/>
  <c r="BE26" i="1" s="1"/>
  <c r="AO26" i="1"/>
  <c r="AM26" i="1" s="1"/>
  <c r="AN26" i="1" s="1"/>
  <c r="AP26" i="1" s="1"/>
  <c r="AI26" i="1"/>
  <c r="AJ26" i="1" s="1"/>
  <c r="AL26" i="1" s="1"/>
  <c r="AR26" i="1" s="1"/>
  <c r="AH26" i="1"/>
  <c r="AG26" i="1"/>
  <c r="AK26" i="1" s="1"/>
  <c r="W26" i="1"/>
  <c r="U26" i="1"/>
  <c r="V26" i="1" s="1"/>
  <c r="M26" i="1"/>
  <c r="AW25" i="1"/>
  <c r="BD25" i="1" s="1"/>
  <c r="BB25" i="1" s="1"/>
  <c r="BC25" i="1" s="1"/>
  <c r="BE25" i="1" s="1"/>
  <c r="AO25" i="1"/>
  <c r="AM25" i="1" s="1"/>
  <c r="AN25" i="1" s="1"/>
  <c r="AP25" i="1" s="1"/>
  <c r="AH25" i="1"/>
  <c r="AG25" i="1"/>
  <c r="AK25" i="1" s="1"/>
  <c r="U25" i="1"/>
  <c r="V25" i="1" s="1"/>
  <c r="W25" i="1" s="1"/>
  <c r="M25" i="1"/>
  <c r="BD24" i="1"/>
  <c r="BB24" i="1"/>
  <c r="AX24" i="1"/>
  <c r="AY24" i="1" s="1"/>
  <c r="BA24" i="1" s="1"/>
  <c r="AW24" i="1"/>
  <c r="AV24" i="1"/>
  <c r="AZ24" i="1" s="1"/>
  <c r="AK24" i="1"/>
  <c r="AI24" i="1" s="1"/>
  <c r="AJ24" i="1" s="1"/>
  <c r="AL24" i="1" s="1"/>
  <c r="AH24" i="1"/>
  <c r="AO24" i="1" s="1"/>
  <c r="AM24" i="1" s="1"/>
  <c r="AN24" i="1" s="1"/>
  <c r="AP24" i="1" s="1"/>
  <c r="AG24" i="1"/>
  <c r="U24" i="1"/>
  <c r="V24" i="1" s="1"/>
  <c r="W24" i="1" s="1"/>
  <c r="M24" i="1"/>
  <c r="BE23" i="1"/>
  <c r="BA23" i="1"/>
  <c r="BI23" i="1" s="1"/>
  <c r="AW23" i="1"/>
  <c r="BD23" i="1" s="1"/>
  <c r="BB23" i="1" s="1"/>
  <c r="BC23" i="1" s="1"/>
  <c r="AV23" i="1"/>
  <c r="AZ23" i="1" s="1"/>
  <c r="AX23" i="1" s="1"/>
  <c r="AY23" i="1" s="1"/>
  <c r="AO23" i="1"/>
  <c r="AM23" i="1" s="1"/>
  <c r="AN23" i="1"/>
  <c r="AP23" i="1" s="1"/>
  <c r="AH23" i="1"/>
  <c r="AG23" i="1"/>
  <c r="AK23" i="1" s="1"/>
  <c r="AI23" i="1" s="1"/>
  <c r="AJ23" i="1" s="1"/>
  <c r="AL23" i="1" s="1"/>
  <c r="U23" i="1"/>
  <c r="V23" i="1" s="1"/>
  <c r="W23" i="1" s="1"/>
  <c r="M23" i="1"/>
  <c r="AW22" i="1"/>
  <c r="BD22" i="1" s="1"/>
  <c r="BB22" i="1" s="1"/>
  <c r="BC22" i="1" s="1"/>
  <c r="BE22" i="1" s="1"/>
  <c r="AV22" i="1"/>
  <c r="AZ22" i="1" s="1"/>
  <c r="AO22" i="1"/>
  <c r="AM22" i="1" s="1"/>
  <c r="AN22" i="1" s="1"/>
  <c r="AP22" i="1" s="1"/>
  <c r="AH22" i="1"/>
  <c r="AG22" i="1"/>
  <c r="AK22" i="1" s="1"/>
  <c r="U22" i="1"/>
  <c r="V22" i="1" s="1"/>
  <c r="W22" i="1" s="1"/>
  <c r="M22" i="1"/>
  <c r="U17" i="1"/>
  <c r="I17" i="1"/>
  <c r="U16" i="1"/>
  <c r="I16" i="1"/>
  <c r="U15" i="1"/>
  <c r="I15" i="1"/>
  <c r="U14" i="1"/>
  <c r="I14" i="1"/>
  <c r="U13" i="1"/>
  <c r="I13" i="1"/>
  <c r="U12" i="1"/>
  <c r="I12" i="1"/>
  <c r="U11" i="1"/>
  <c r="I11" i="1"/>
  <c r="U10" i="1"/>
  <c r="I10" i="1"/>
  <c r="U9" i="1"/>
  <c r="I9" i="1"/>
  <c r="H9" i="1"/>
  <c r="U8" i="1"/>
  <c r="BF23" i="1" s="1"/>
  <c r="I8" i="1"/>
  <c r="AQ47" i="1" s="1"/>
  <c r="H8" i="1"/>
  <c r="AE7" i="1"/>
  <c r="AD7" i="1"/>
  <c r="AC7" i="1"/>
  <c r="AB7" i="1"/>
  <c r="AA7" i="1"/>
  <c r="Z7" i="1"/>
  <c r="Y7" i="1"/>
  <c r="X7" i="1"/>
  <c r="W7" i="1"/>
  <c r="V7" i="1"/>
  <c r="S7" i="1"/>
  <c r="R7" i="1"/>
  <c r="Q7" i="1"/>
  <c r="P7" i="1"/>
  <c r="O7" i="1"/>
  <c r="N7" i="1"/>
  <c r="M7" i="1"/>
  <c r="L7" i="1"/>
  <c r="K7" i="1"/>
  <c r="J7" i="1"/>
  <c r="H7" i="1"/>
  <c r="H6" i="1"/>
  <c r="H5" i="1"/>
  <c r="H4" i="1"/>
  <c r="H3" i="1"/>
  <c r="H2" i="1"/>
  <c r="AT33" i="1" l="1"/>
  <c r="AR33" i="1"/>
  <c r="BI24" i="1"/>
  <c r="BG24" i="1"/>
  <c r="AR30" i="1"/>
  <c r="AT30" i="1"/>
  <c r="AT23" i="1"/>
  <c r="AR23" i="1"/>
  <c r="AR24" i="1"/>
  <c r="AT24" i="1"/>
  <c r="AR27" i="1"/>
  <c r="AT27" i="1"/>
  <c r="AI35" i="1"/>
  <c r="AJ35" i="1" s="1"/>
  <c r="AL35" i="1" s="1"/>
  <c r="AQ35" i="1"/>
  <c r="AS35" i="1"/>
  <c r="AR39" i="1"/>
  <c r="AT39" i="1"/>
  <c r="AT47" i="1"/>
  <c r="AR47" i="1"/>
  <c r="X47" i="1" s="1"/>
  <c r="AI22" i="1"/>
  <c r="AJ22" i="1" s="1"/>
  <c r="AL22" i="1" s="1"/>
  <c r="AQ22" i="1"/>
  <c r="AT43" i="1"/>
  <c r="BH23" i="1"/>
  <c r="AI31" i="1"/>
  <c r="AJ31" i="1" s="1"/>
  <c r="AL31" i="1" s="1"/>
  <c r="AS31" i="1"/>
  <c r="AQ31" i="1"/>
  <c r="BF28" i="3"/>
  <c r="AX28" i="3"/>
  <c r="AY28" i="3" s="1"/>
  <c r="BA28" i="3" s="1"/>
  <c r="BH28" i="3"/>
  <c r="BF22" i="1"/>
  <c r="AS26" i="1"/>
  <c r="AQ40" i="1"/>
  <c r="AI40" i="1"/>
  <c r="AJ40" i="1" s="1"/>
  <c r="AL40" i="1" s="1"/>
  <c r="AS40" i="1"/>
  <c r="AT44" i="1"/>
  <c r="AR44" i="1"/>
  <c r="L41" i="2"/>
  <c r="L46" i="2"/>
  <c r="L8" i="2"/>
  <c r="AV39" i="1"/>
  <c r="AZ39" i="1" s="1"/>
  <c r="AV34" i="1"/>
  <c r="AZ34" i="1" s="1"/>
  <c r="AV33" i="1"/>
  <c r="AZ33" i="1" s="1"/>
  <c r="AV26" i="1"/>
  <c r="AZ26" i="1" s="1"/>
  <c r="AV29" i="1"/>
  <c r="AZ29" i="1" s="1"/>
  <c r="AV32" i="1"/>
  <c r="AZ32" i="1" s="1"/>
  <c r="AV38" i="1"/>
  <c r="AZ38" i="1" s="1"/>
  <c r="AV37" i="1"/>
  <c r="AZ37" i="1" s="1"/>
  <c r="AV35" i="1"/>
  <c r="AZ35" i="1" s="1"/>
  <c r="AV30" i="1"/>
  <c r="AZ30" i="1" s="1"/>
  <c r="AV27" i="1"/>
  <c r="AZ27" i="1" s="1"/>
  <c r="BG23" i="1"/>
  <c r="Y23" i="1" s="1"/>
  <c r="AV25" i="1"/>
  <c r="AZ25" i="1" s="1"/>
  <c r="AS27" i="1"/>
  <c r="AQ27" i="1"/>
  <c r="AS51" i="1"/>
  <c r="AS34" i="1"/>
  <c r="AQ34" i="1"/>
  <c r="AI34" i="1"/>
  <c r="AJ34" i="1" s="1"/>
  <c r="AL34" i="1" s="1"/>
  <c r="AS49" i="1"/>
  <c r="AP49" i="1"/>
  <c r="L25" i="2"/>
  <c r="AP48" i="1"/>
  <c r="AS48" i="1"/>
  <c r="AS24" i="1"/>
  <c r="AQ24" i="1"/>
  <c r="AI25" i="1"/>
  <c r="AJ25" i="1" s="1"/>
  <c r="AL25" i="1" s="1"/>
  <c r="AS25" i="1"/>
  <c r="AQ25" i="1"/>
  <c r="AT26" i="1"/>
  <c r="AS29" i="1"/>
  <c r="AS47" i="1"/>
  <c r="AQ38" i="1"/>
  <c r="AI38" i="1"/>
  <c r="AJ38" i="1" s="1"/>
  <c r="AL38" i="1" s="1"/>
  <c r="AS38" i="1"/>
  <c r="AI28" i="1"/>
  <c r="AJ28" i="1" s="1"/>
  <c r="AL28" i="1" s="1"/>
  <c r="AS28" i="1"/>
  <c r="AQ28" i="1"/>
  <c r="AI29" i="1"/>
  <c r="AJ29" i="1" s="1"/>
  <c r="AL29" i="1" s="1"/>
  <c r="AQ32" i="1"/>
  <c r="AS39" i="1"/>
  <c r="AR43" i="1"/>
  <c r="AS46" i="1"/>
  <c r="AI46" i="1"/>
  <c r="AJ46" i="1" s="1"/>
  <c r="AL46" i="1" s="1"/>
  <c r="L18" i="2"/>
  <c r="L32" i="2"/>
  <c r="K41" i="2"/>
  <c r="L61" i="2"/>
  <c r="L69" i="2"/>
  <c r="AQ29" i="1"/>
  <c r="AI32" i="1"/>
  <c r="AJ32" i="1" s="1"/>
  <c r="AL32" i="1" s="1"/>
  <c r="L5" i="2"/>
  <c r="AQ26" i="1"/>
  <c r="AQ49" i="1"/>
  <c r="AQ42" i="1"/>
  <c r="X42" i="1" s="1"/>
  <c r="AS23" i="1"/>
  <c r="L35" i="2"/>
  <c r="AQ36" i="1"/>
  <c r="AI36" i="1"/>
  <c r="AJ36" i="1" s="1"/>
  <c r="AL36" i="1" s="1"/>
  <c r="AS36" i="1"/>
  <c r="AT42" i="1"/>
  <c r="AR42" i="1"/>
  <c r="AQ46" i="1"/>
  <c r="AS50" i="1"/>
  <c r="AQ50" i="1"/>
  <c r="AI50" i="1"/>
  <c r="AJ50" i="1" s="1"/>
  <c r="AL50" i="1" s="1"/>
  <c r="AS22" i="1"/>
  <c r="BC24" i="1"/>
  <c r="BE24" i="1" s="1"/>
  <c r="BF24" i="1"/>
  <c r="AV28" i="1"/>
  <c r="AZ28" i="1" s="1"/>
  <c r="AS30" i="1"/>
  <c r="AQ30" i="1"/>
  <c r="X30" i="1" s="1"/>
  <c r="AQ37" i="1"/>
  <c r="AT41" i="1"/>
  <c r="AR41" i="1"/>
  <c r="K25" i="2"/>
  <c r="L24" i="2" s="1"/>
  <c r="AS32" i="1"/>
  <c r="AQ45" i="1"/>
  <c r="AN45" i="1"/>
  <c r="L38" i="2"/>
  <c r="AX22" i="1"/>
  <c r="AY22" i="1" s="1"/>
  <c r="BA22" i="1" s="1"/>
  <c r="BH22" i="1"/>
  <c r="AQ23" i="1"/>
  <c r="AV31" i="1"/>
  <c r="AZ31" i="1" s="1"/>
  <c r="AV36" i="1"/>
  <c r="AZ36" i="1" s="1"/>
  <c r="AT45" i="1"/>
  <c r="AR49" i="1"/>
  <c r="K18" i="2"/>
  <c r="L64" i="2"/>
  <c r="G27" i="2"/>
  <c r="K27" i="2" s="1"/>
  <c r="L26" i="2" s="1"/>
  <c r="H27" i="2"/>
  <c r="J59" i="2"/>
  <c r="K59" i="2" s="1"/>
  <c r="L58" i="2" s="1"/>
  <c r="L70" i="2"/>
  <c r="H87" i="2"/>
  <c r="G87" i="2"/>
  <c r="K87" i="2" s="1"/>
  <c r="H89" i="2"/>
  <c r="G89" i="2"/>
  <c r="K89" i="2" s="1"/>
  <c r="J112" i="2"/>
  <c r="E112" i="2"/>
  <c r="J141" i="2"/>
  <c r="E141" i="2"/>
  <c r="AQ48" i="1"/>
  <c r="AT49" i="1"/>
  <c r="H4" i="2"/>
  <c r="G4" i="2"/>
  <c r="K4" i="2" s="1"/>
  <c r="J5" i="2"/>
  <c r="K5" i="2" s="1"/>
  <c r="J12" i="2"/>
  <c r="K20" i="2"/>
  <c r="L19" i="2" s="1"/>
  <c r="G38" i="2"/>
  <c r="K38" i="2" s="1"/>
  <c r="L37" i="2" s="1"/>
  <c r="J52" i="2"/>
  <c r="K52" i="2" s="1"/>
  <c r="E54" i="2"/>
  <c r="J54" i="2"/>
  <c r="K54" i="2" s="1"/>
  <c r="L53" i="2" s="1"/>
  <c r="H67" i="2"/>
  <c r="H117" i="2"/>
  <c r="G117" i="2"/>
  <c r="K117" i="2" s="1"/>
  <c r="L116" i="2" s="1"/>
  <c r="L120" i="2"/>
  <c r="H139" i="2"/>
  <c r="G139" i="2"/>
  <c r="K139" i="2" s="1"/>
  <c r="H144" i="2"/>
  <c r="G144" i="2"/>
  <c r="K144" i="2" s="1"/>
  <c r="AV34" i="3"/>
  <c r="AZ34" i="3" s="1"/>
  <c r="AS33" i="3"/>
  <c r="AI33" i="3"/>
  <c r="AJ33" i="3" s="1"/>
  <c r="AL33" i="3" s="1"/>
  <c r="AQ33" i="3"/>
  <c r="AS42" i="1"/>
  <c r="AQ43" i="1"/>
  <c r="X43" i="1" s="1"/>
  <c r="AI51" i="1"/>
  <c r="AJ51" i="1" s="1"/>
  <c r="AL51" i="1" s="1"/>
  <c r="J7" i="2"/>
  <c r="J14" i="2"/>
  <c r="K14" i="2" s="1"/>
  <c r="J25" i="2"/>
  <c r="E31" i="2"/>
  <c r="J40" i="2"/>
  <c r="G51" i="2"/>
  <c r="H51" i="2"/>
  <c r="E60" i="2"/>
  <c r="E69" i="2"/>
  <c r="G73" i="2"/>
  <c r="K73" i="2" s="1"/>
  <c r="L73" i="2" s="1"/>
  <c r="L99" i="2"/>
  <c r="E105" i="2"/>
  <c r="J110" i="2"/>
  <c r="K110" i="2" s="1"/>
  <c r="L109" i="2" s="1"/>
  <c r="E110" i="2"/>
  <c r="J149" i="2"/>
  <c r="E149" i="2"/>
  <c r="E165" i="2"/>
  <c r="J165" i="2"/>
  <c r="K165" i="2" s="1"/>
  <c r="L164" i="2" s="1"/>
  <c r="AS25" i="3"/>
  <c r="AQ25" i="3"/>
  <c r="AI25" i="3"/>
  <c r="AJ25" i="3" s="1"/>
  <c r="AL25" i="3" s="1"/>
  <c r="AQ33" i="1"/>
  <c r="X33" i="1" s="1"/>
  <c r="AS43" i="1"/>
  <c r="AP47" i="1"/>
  <c r="G13" i="2"/>
  <c r="K13" i="2" s="1"/>
  <c r="L12" i="2" s="1"/>
  <c r="H13" i="2"/>
  <c r="H24" i="2"/>
  <c r="G24" i="2"/>
  <c r="K24" i="2" s="1"/>
  <c r="K35" i="2"/>
  <c r="K55" i="2"/>
  <c r="H71" i="2"/>
  <c r="K92" i="2"/>
  <c r="L91" i="2" s="1"/>
  <c r="G96" i="2"/>
  <c r="K96" i="2" s="1"/>
  <c r="L95" i="2" s="1"/>
  <c r="K99" i="2"/>
  <c r="K120" i="2"/>
  <c r="L132" i="2"/>
  <c r="K136" i="2"/>
  <c r="E152" i="2"/>
  <c r="J152" i="2"/>
  <c r="K152" i="2" s="1"/>
  <c r="L159" i="2"/>
  <c r="AN38" i="3"/>
  <c r="AP38" i="3" s="1"/>
  <c r="AQ38" i="3"/>
  <c r="H58" i="2"/>
  <c r="H62" i="2"/>
  <c r="H79" i="2"/>
  <c r="H90" i="2"/>
  <c r="G90" i="2"/>
  <c r="K90" i="2" s="1"/>
  <c r="L89" i="2" s="1"/>
  <c r="J101" i="2"/>
  <c r="K101" i="2" s="1"/>
  <c r="L100" i="2" s="1"/>
  <c r="E101" i="2"/>
  <c r="E115" i="2"/>
  <c r="J115" i="2"/>
  <c r="K115" i="2" s="1"/>
  <c r="L114" i="2" s="1"/>
  <c r="Y23" i="3"/>
  <c r="J41" i="2"/>
  <c r="J51" i="2"/>
  <c r="K64" i="2"/>
  <c r="E68" i="2"/>
  <c r="E81" i="2"/>
  <c r="K85" i="2"/>
  <c r="K94" i="2"/>
  <c r="L93" i="2" s="1"/>
  <c r="H137" i="2"/>
  <c r="G137" i="2"/>
  <c r="K137" i="2" s="1"/>
  <c r="L136" i="2" s="1"/>
  <c r="AR24" i="3"/>
  <c r="AT24" i="3"/>
  <c r="E13" i="2"/>
  <c r="E24" i="2"/>
  <c r="E35" i="2"/>
  <c r="E44" i="2"/>
  <c r="L102" i="2"/>
  <c r="L126" i="2"/>
  <c r="J150" i="2"/>
  <c r="K150" i="2" s="1"/>
  <c r="L149" i="2" s="1"/>
  <c r="E150" i="2"/>
  <c r="AI23" i="3"/>
  <c r="AJ23" i="3" s="1"/>
  <c r="AL23" i="3" s="1"/>
  <c r="AQ23" i="3"/>
  <c r="AS23" i="3"/>
  <c r="AQ51" i="1"/>
  <c r="E8" i="2"/>
  <c r="H21" i="2"/>
  <c r="G21" i="2"/>
  <c r="K21" i="2" s="1"/>
  <c r="L20" i="2" s="1"/>
  <c r="E28" i="2"/>
  <c r="H32" i="2"/>
  <c r="G32" i="2"/>
  <c r="K32" i="2" s="1"/>
  <c r="H35" i="2"/>
  <c r="H37" i="2"/>
  <c r="E41" i="2"/>
  <c r="J48" i="2"/>
  <c r="E48" i="2"/>
  <c r="H55" i="2"/>
  <c r="E66" i="2"/>
  <c r="J66" i="2"/>
  <c r="K66" i="2" s="1"/>
  <c r="L65" i="2" s="1"/>
  <c r="E76" i="2"/>
  <c r="J83" i="2"/>
  <c r="K83" i="2" s="1"/>
  <c r="L82" i="2" s="1"/>
  <c r="K104" i="2"/>
  <c r="L103" i="2" s="1"/>
  <c r="J106" i="2"/>
  <c r="E106" i="2"/>
  <c r="G156" i="2"/>
  <c r="K156" i="2" s="1"/>
  <c r="H156" i="2"/>
  <c r="J169" i="2"/>
  <c r="K169" i="2" s="1"/>
  <c r="L168" i="2" s="1"/>
  <c r="E169" i="2"/>
  <c r="AR32" i="3"/>
  <c r="AT32" i="3"/>
  <c r="AS47" i="3"/>
  <c r="AQ47" i="3"/>
  <c r="AI47" i="3"/>
  <c r="AJ47" i="3" s="1"/>
  <c r="AL47" i="3" s="1"/>
  <c r="AS33" i="1"/>
  <c r="H10" i="2"/>
  <c r="G10" i="2"/>
  <c r="G28" i="2"/>
  <c r="K28" i="2" s="1"/>
  <c r="L27" i="2" s="1"/>
  <c r="K63" i="2"/>
  <c r="L62" i="2" s="1"/>
  <c r="H74" i="2"/>
  <c r="K76" i="2"/>
  <c r="L75" i="2" s="1"/>
  <c r="K78" i="2"/>
  <c r="L77" i="2" s="1"/>
  <c r="G88" i="2"/>
  <c r="K88" i="2" s="1"/>
  <c r="L87" i="2" s="1"/>
  <c r="H102" i="2"/>
  <c r="G102" i="2"/>
  <c r="K102" i="2" s="1"/>
  <c r="J130" i="2"/>
  <c r="K130" i="2" s="1"/>
  <c r="E130" i="2"/>
  <c r="G148" i="2"/>
  <c r="K148" i="2" s="1"/>
  <c r="L147" i="2" s="1"/>
  <c r="H148" i="2"/>
  <c r="K159" i="2"/>
  <c r="BG24" i="3"/>
  <c r="BI24" i="3"/>
  <c r="H15" i="2"/>
  <c r="E17" i="2"/>
  <c r="G17" i="2"/>
  <c r="K17" i="2" s="1"/>
  <c r="L16" i="2" s="1"/>
  <c r="E30" i="2"/>
  <c r="J30" i="2"/>
  <c r="L165" i="2"/>
  <c r="E172" i="2"/>
  <c r="J172" i="2"/>
  <c r="AV30" i="3"/>
  <c r="AZ30" i="3" s="1"/>
  <c r="BH24" i="3"/>
  <c r="AS29" i="3"/>
  <c r="AI29" i="3"/>
  <c r="AJ29" i="3" s="1"/>
  <c r="AL29" i="3" s="1"/>
  <c r="AQ29" i="3"/>
  <c r="E61" i="2"/>
  <c r="J72" i="2"/>
  <c r="AS41" i="1"/>
  <c r="K8" i="2"/>
  <c r="AS37" i="1"/>
  <c r="AI37" i="1"/>
  <c r="AJ37" i="1" s="1"/>
  <c r="AL37" i="1" s="1"/>
  <c r="AQ39" i="1"/>
  <c r="X39" i="1" s="1"/>
  <c r="G48" i="2"/>
  <c r="K48" i="2" s="1"/>
  <c r="L47" i="2" s="1"/>
  <c r="K67" i="2"/>
  <c r="G91" i="2"/>
  <c r="K91" i="2" s="1"/>
  <c r="L90" i="2" s="1"/>
  <c r="H91" i="2"/>
  <c r="AQ44" i="1"/>
  <c r="J3" i="2"/>
  <c r="E21" i="2"/>
  <c r="J23" i="2"/>
  <c r="K23" i="2" s="1"/>
  <c r="L22" i="2" s="1"/>
  <c r="E23" i="2"/>
  <c r="G30" i="2"/>
  <c r="K30" i="2" s="1"/>
  <c r="L29" i="2" s="1"/>
  <c r="E32" i="2"/>
  <c r="E43" i="2"/>
  <c r="J43" i="2"/>
  <c r="K43" i="2" s="1"/>
  <c r="L42" i="2" s="1"/>
  <c r="E45" i="2"/>
  <c r="J45" i="2"/>
  <c r="K45" i="2" s="1"/>
  <c r="H50" i="2"/>
  <c r="G61" i="2"/>
  <c r="K61" i="2" s="1"/>
  <c r="E78" i="2"/>
  <c r="J78" i="2"/>
  <c r="K111" i="2"/>
  <c r="H126" i="2"/>
  <c r="G126" i="2"/>
  <c r="K126" i="2" s="1"/>
  <c r="L125" i="2" s="1"/>
  <c r="E135" i="2"/>
  <c r="J135" i="2"/>
  <c r="K135" i="2" s="1"/>
  <c r="L134" i="2" s="1"/>
  <c r="E151" i="2"/>
  <c r="J151" i="2"/>
  <c r="K151" i="2" s="1"/>
  <c r="L150" i="2" s="1"/>
  <c r="K153" i="2"/>
  <c r="L152" i="2" s="1"/>
  <c r="L173" i="2"/>
  <c r="AV46" i="3"/>
  <c r="AZ46" i="3" s="1"/>
  <c r="BF22" i="3"/>
  <c r="BI23" i="3"/>
  <c r="BG23" i="3"/>
  <c r="AQ41" i="1"/>
  <c r="X41" i="1" s="1"/>
  <c r="AI48" i="1"/>
  <c r="AJ48" i="1" s="1"/>
  <c r="AL48" i="1" s="1"/>
  <c r="G7" i="2"/>
  <c r="H7" i="2"/>
  <c r="J10" i="2"/>
  <c r="H40" i="2"/>
  <c r="G40" i="2"/>
  <c r="E56" i="2"/>
  <c r="H59" i="2"/>
  <c r="H63" i="2"/>
  <c r="K75" i="2"/>
  <c r="L74" i="2" s="1"/>
  <c r="H78" i="2"/>
  <c r="H98" i="2"/>
  <c r="G98" i="2"/>
  <c r="K98" i="2" s="1"/>
  <c r="L97" i="2" s="1"/>
  <c r="H107" i="2"/>
  <c r="K116" i="2"/>
  <c r="K123" i="2"/>
  <c r="E131" i="2"/>
  <c r="J131" i="2"/>
  <c r="H146" i="2"/>
  <c r="G146" i="2"/>
  <c r="K146" i="2" s="1"/>
  <c r="L145" i="2" s="1"/>
  <c r="H154" i="2"/>
  <c r="G154" i="2"/>
  <c r="K154" i="2" s="1"/>
  <c r="L153" i="2" s="1"/>
  <c r="BI22" i="3"/>
  <c r="BG22" i="3"/>
  <c r="X35" i="3"/>
  <c r="AS39" i="3"/>
  <c r="K108" i="2"/>
  <c r="E143" i="2"/>
  <c r="J143" i="2"/>
  <c r="K143" i="2" s="1"/>
  <c r="L142" i="2" s="1"/>
  <c r="J167" i="2"/>
  <c r="K167" i="2" s="1"/>
  <c r="L166" i="2" s="1"/>
  <c r="E167" i="2"/>
  <c r="AR36" i="3"/>
  <c r="AS43" i="3"/>
  <c r="AQ43" i="3"/>
  <c r="AI43" i="3"/>
  <c r="AJ43" i="3" s="1"/>
  <c r="AL43" i="3" s="1"/>
  <c r="AS46" i="3"/>
  <c r="AI46" i="3"/>
  <c r="AJ46" i="3" s="1"/>
  <c r="AL46" i="3" s="1"/>
  <c r="AQ46" i="3"/>
  <c r="AV49" i="3"/>
  <c r="AZ49" i="3" s="1"/>
  <c r="K12" i="2"/>
  <c r="L11" i="2" s="1"/>
  <c r="J18" i="2"/>
  <c r="H26" i="2"/>
  <c r="G34" i="2"/>
  <c r="K34" i="2" s="1"/>
  <c r="L33" i="2" s="1"/>
  <c r="E36" i="2"/>
  <c r="K44" i="2"/>
  <c r="K57" i="2"/>
  <c r="L56" i="2" s="1"/>
  <c r="K69" i="2"/>
  <c r="K81" i="2"/>
  <c r="L80" i="2" s="1"/>
  <c r="J86" i="2"/>
  <c r="K86" i="2" s="1"/>
  <c r="L85" i="2" s="1"/>
  <c r="E86" i="2"/>
  <c r="G93" i="2"/>
  <c r="K93" i="2" s="1"/>
  <c r="E123" i="2"/>
  <c r="H134" i="2"/>
  <c r="G134" i="2"/>
  <c r="K134" i="2" s="1"/>
  <c r="L133" i="2" s="1"/>
  <c r="H163" i="2"/>
  <c r="G171" i="2"/>
  <c r="K171" i="2" s="1"/>
  <c r="L170" i="2" s="1"/>
  <c r="H171" i="2"/>
  <c r="H176" i="2"/>
  <c r="BE24" i="3"/>
  <c r="AQ32" i="3"/>
  <c r="X32" i="3" s="1"/>
  <c r="AS35" i="3"/>
  <c r="K112" i="2"/>
  <c r="E114" i="2"/>
  <c r="E136" i="2"/>
  <c r="J136" i="2"/>
  <c r="K141" i="2"/>
  <c r="L141" i="2" s="1"/>
  <c r="E156" i="2"/>
  <c r="J158" i="2"/>
  <c r="K158" i="2" s="1"/>
  <c r="E158" i="2"/>
  <c r="AV37" i="3"/>
  <c r="AZ37" i="3" s="1"/>
  <c r="AI27" i="3"/>
  <c r="AJ27" i="3" s="1"/>
  <c r="AL27" i="3" s="1"/>
  <c r="AS27" i="3"/>
  <c r="AQ27" i="3"/>
  <c r="AS32" i="3"/>
  <c r="AS34" i="3"/>
  <c r="AI34" i="3"/>
  <c r="AJ34" i="3" s="1"/>
  <c r="AL34" i="3" s="1"/>
  <c r="AQ34" i="3"/>
  <c r="AT36" i="3"/>
  <c r="AQ41" i="3"/>
  <c r="AQ42" i="3"/>
  <c r="H129" i="2"/>
  <c r="G129" i="2"/>
  <c r="K129" i="2" s="1"/>
  <c r="AI22" i="3"/>
  <c r="AJ22" i="3" s="1"/>
  <c r="AL22" i="3" s="1"/>
  <c r="AQ22" i="3"/>
  <c r="AV36" i="3"/>
  <c r="AZ36" i="3" s="1"/>
  <c r="AS37" i="3"/>
  <c r="AI37" i="3"/>
  <c r="AJ37" i="3" s="1"/>
  <c r="AL37" i="3" s="1"/>
  <c r="AV41" i="3"/>
  <c r="AZ41" i="3" s="1"/>
  <c r="AR45" i="3"/>
  <c r="E92" i="2"/>
  <c r="J92" i="2"/>
  <c r="E107" i="2"/>
  <c r="J107" i="2"/>
  <c r="K107" i="2" s="1"/>
  <c r="H109" i="2"/>
  <c r="G109" i="2"/>
  <c r="K109" i="2" s="1"/>
  <c r="K114" i="2"/>
  <c r="L113" i="2" s="1"/>
  <c r="E125" i="2"/>
  <c r="E134" i="2"/>
  <c r="E140" i="2"/>
  <c r="J140" i="2"/>
  <c r="K140" i="2" s="1"/>
  <c r="L139" i="2" s="1"/>
  <c r="G145" i="2"/>
  <c r="K145" i="2" s="1"/>
  <c r="L144" i="2" s="1"/>
  <c r="E147" i="2"/>
  <c r="H149" i="2"/>
  <c r="G149" i="2"/>
  <c r="K149" i="2" s="1"/>
  <c r="L148" i="2" s="1"/>
  <c r="H168" i="2"/>
  <c r="G168" i="2"/>
  <c r="K168" i="2" s="1"/>
  <c r="L167" i="2" s="1"/>
  <c r="E171" i="2"/>
  <c r="G175" i="2"/>
  <c r="H175" i="2"/>
  <c r="AN26" i="3"/>
  <c r="AP26" i="3" s="1"/>
  <c r="AV43" i="3"/>
  <c r="AZ43" i="3" s="1"/>
  <c r="AR44" i="3"/>
  <c r="AT44" i="3"/>
  <c r="AQ45" i="3"/>
  <c r="AN45" i="3"/>
  <c r="AP45" i="3" s="1"/>
  <c r="K162" i="2"/>
  <c r="L161" i="2" s="1"/>
  <c r="AS24" i="3"/>
  <c r="J87" i="2"/>
  <c r="G105" i="2"/>
  <c r="K105" i="2" s="1"/>
  <c r="L104" i="2" s="1"/>
  <c r="G118" i="2"/>
  <c r="K118" i="2" s="1"/>
  <c r="L117" i="2" s="1"/>
  <c r="G138" i="2"/>
  <c r="K138" i="2" s="1"/>
  <c r="E164" i="2"/>
  <c r="AR51" i="3"/>
  <c r="AT51" i="3"/>
  <c r="K131" i="2"/>
  <c r="L130" i="2" s="1"/>
  <c r="J159" i="2"/>
  <c r="J162" i="2"/>
  <c r="G164" i="2"/>
  <c r="K164" i="2" s="1"/>
  <c r="AS22" i="3"/>
  <c r="BE23" i="3"/>
  <c r="BH23" i="3"/>
  <c r="AQ24" i="3"/>
  <c r="X24" i="3" s="1"/>
  <c r="AR28" i="3"/>
  <c r="AT28" i="3"/>
  <c r="AQ37" i="3"/>
  <c r="AI50" i="3"/>
  <c r="AJ50" i="3" s="1"/>
  <c r="AL50" i="3" s="1"/>
  <c r="AQ50" i="3"/>
  <c r="AT35" i="3"/>
  <c r="AI39" i="3"/>
  <c r="AJ39" i="3" s="1"/>
  <c r="AL39" i="3" s="1"/>
  <c r="AQ39" i="3"/>
  <c r="AR49" i="3"/>
  <c r="AT49" i="3"/>
  <c r="X49" i="3" s="1"/>
  <c r="K68" i="2"/>
  <c r="L67" i="2" s="1"/>
  <c r="E122" i="2"/>
  <c r="G157" i="2"/>
  <c r="K157" i="2" s="1"/>
  <c r="L156" i="2" s="1"/>
  <c r="J177" i="2"/>
  <c r="K177" i="2" s="1"/>
  <c r="L176" i="2" s="1"/>
  <c r="BH22" i="3"/>
  <c r="AQ28" i="3"/>
  <c r="AI31" i="3"/>
  <c r="AJ31" i="3" s="1"/>
  <c r="AL31" i="3" s="1"/>
  <c r="AS31" i="3"/>
  <c r="AS50" i="3"/>
  <c r="K56" i="2"/>
  <c r="L55" i="2" s="1"/>
  <c r="K80" i="2"/>
  <c r="L79" i="2" s="1"/>
  <c r="H106" i="2"/>
  <c r="G106" i="2"/>
  <c r="K106" i="2" s="1"/>
  <c r="L105" i="2" s="1"/>
  <c r="E128" i="2"/>
  <c r="J128" i="2"/>
  <c r="K128" i="2" s="1"/>
  <c r="L127" i="2" s="1"/>
  <c r="J153" i="2"/>
  <c r="E159" i="2"/>
  <c r="E161" i="2"/>
  <c r="J161" i="2"/>
  <c r="K161" i="2" s="1"/>
  <c r="L160" i="2" s="1"/>
  <c r="G3" i="2"/>
  <c r="K3" i="2" s="1"/>
  <c r="H3" i="2"/>
  <c r="K31" i="2"/>
  <c r="L30" i="2" s="1"/>
  <c r="K60" i="2"/>
  <c r="K72" i="2"/>
  <c r="L71" i="2" s="1"/>
  <c r="K84" i="2"/>
  <c r="E95" i="2"/>
  <c r="J95" i="2"/>
  <c r="K95" i="2" s="1"/>
  <c r="E104" i="2"/>
  <c r="J104" i="2"/>
  <c r="G113" i="2"/>
  <c r="K113" i="2" s="1"/>
  <c r="E119" i="2"/>
  <c r="J119" i="2"/>
  <c r="K119" i="2" s="1"/>
  <c r="L118" i="2" s="1"/>
  <c r="G122" i="2"/>
  <c r="K122" i="2" s="1"/>
  <c r="L121" i="2" s="1"/>
  <c r="G124" i="2"/>
  <c r="K124" i="2" s="1"/>
  <c r="L123" i="2" s="1"/>
  <c r="K172" i="2"/>
  <c r="L171" i="2" s="1"/>
  <c r="AS28" i="3"/>
  <c r="AS36" i="3"/>
  <c r="AQ36" i="3"/>
  <c r="AS41" i="3"/>
  <c r="AI41" i="3"/>
  <c r="AJ41" i="3" s="1"/>
  <c r="AL41" i="3" s="1"/>
  <c r="AS48" i="3"/>
  <c r="AI48" i="3"/>
  <c r="AJ48" i="3" s="1"/>
  <c r="AL48" i="3" s="1"/>
  <c r="AQ48" i="3"/>
  <c r="E155" i="2"/>
  <c r="J155" i="2"/>
  <c r="K155" i="2" s="1"/>
  <c r="L154" i="2" s="1"/>
  <c r="AI40" i="3"/>
  <c r="AJ40" i="3" s="1"/>
  <c r="AL40" i="3" s="1"/>
  <c r="AS40" i="3"/>
  <c r="AQ40" i="3"/>
  <c r="AS42" i="3"/>
  <c r="AI42" i="3"/>
  <c r="AJ42" i="3" s="1"/>
  <c r="AL42" i="3" s="1"/>
  <c r="E116" i="2"/>
  <c r="J116" i="2"/>
  <c r="E170" i="2"/>
  <c r="J175" i="2"/>
  <c r="AV39" i="3"/>
  <c r="AZ39" i="3" s="1"/>
  <c r="AV35" i="3"/>
  <c r="AZ35" i="3" s="1"/>
  <c r="AV31" i="3"/>
  <c r="AZ31" i="3" s="1"/>
  <c r="AV27" i="3"/>
  <c r="AZ27" i="3" s="1"/>
  <c r="AV44" i="3"/>
  <c r="AZ44" i="3" s="1"/>
  <c r="AV32" i="3"/>
  <c r="AZ32" i="3" s="1"/>
  <c r="AV26" i="3"/>
  <c r="AZ26" i="3" s="1"/>
  <c r="AV38" i="3"/>
  <c r="AZ38" i="3" s="1"/>
  <c r="AV51" i="3"/>
  <c r="AZ51" i="3" s="1"/>
  <c r="AV50" i="3"/>
  <c r="AZ50" i="3" s="1"/>
  <c r="AV42" i="3"/>
  <c r="AZ42" i="3" s="1"/>
  <c r="AV40" i="3"/>
  <c r="AZ40" i="3" s="1"/>
  <c r="AV48" i="3"/>
  <c r="AZ48" i="3" s="1"/>
  <c r="BF24" i="3"/>
  <c r="AS30" i="3"/>
  <c r="AI30" i="3"/>
  <c r="AJ30" i="3" s="1"/>
  <c r="AL30" i="3" s="1"/>
  <c r="AV45" i="3"/>
  <c r="AZ45" i="3" s="1"/>
  <c r="AV47" i="3"/>
  <c r="AZ47" i="3" s="1"/>
  <c r="AS51" i="3"/>
  <c r="AQ51" i="3"/>
  <c r="AS49" i="3"/>
  <c r="AQ44" i="3"/>
  <c r="E166" i="2"/>
  <c r="J163" i="2"/>
  <c r="K163" i="2" s="1"/>
  <c r="L162" i="2" s="1"/>
  <c r="AS26" i="3"/>
  <c r="AI26" i="3"/>
  <c r="AJ26" i="3" s="1"/>
  <c r="AL26" i="3" s="1"/>
  <c r="AI38" i="3"/>
  <c r="AJ38" i="3" s="1"/>
  <c r="AL38" i="3" s="1"/>
  <c r="AV25" i="3"/>
  <c r="AZ25" i="3" s="1"/>
  <c r="AV29" i="3"/>
  <c r="AZ29" i="3" s="1"/>
  <c r="AV33" i="3"/>
  <c r="AZ33" i="3" s="1"/>
  <c r="L13" i="2" l="1"/>
  <c r="L14" i="2"/>
  <c r="L44" i="2"/>
  <c r="L45" i="2"/>
  <c r="L51" i="2"/>
  <c r="L52" i="2"/>
  <c r="AX44" i="3"/>
  <c r="AY44" i="3" s="1"/>
  <c r="BA44" i="3" s="1"/>
  <c r="BH44" i="3"/>
  <c r="BF44" i="3"/>
  <c r="L59" i="2"/>
  <c r="AX39" i="3"/>
  <c r="AY39" i="3" s="1"/>
  <c r="BA39" i="3" s="1"/>
  <c r="BF39" i="3"/>
  <c r="BH39" i="3"/>
  <c r="AX40" i="3"/>
  <c r="AY40" i="3" s="1"/>
  <c r="BA40" i="3" s="1"/>
  <c r="BF40" i="3"/>
  <c r="BH40" i="3"/>
  <c r="BH43" i="3"/>
  <c r="AX43" i="3"/>
  <c r="AY43" i="3" s="1"/>
  <c r="BA43" i="3" s="1"/>
  <c r="BF43" i="3"/>
  <c r="L54" i="2"/>
  <c r="BH42" i="3"/>
  <c r="BF42" i="3"/>
  <c r="AX42" i="3"/>
  <c r="AY42" i="3" s="1"/>
  <c r="BA42" i="3" s="1"/>
  <c r="AS38" i="3"/>
  <c r="X38" i="3" s="1"/>
  <c r="AR39" i="3"/>
  <c r="AT39" i="3"/>
  <c r="L163" i="2"/>
  <c r="Y22" i="3"/>
  <c r="L135" i="2"/>
  <c r="L23" i="2"/>
  <c r="L143" i="2"/>
  <c r="AX28" i="1"/>
  <c r="AY28" i="1" s="1"/>
  <c r="BA28" i="1" s="1"/>
  <c r="BH28" i="1"/>
  <c r="BF28" i="1"/>
  <c r="X31" i="1"/>
  <c r="BF38" i="3"/>
  <c r="BH38" i="3"/>
  <c r="AX38" i="3"/>
  <c r="AY38" i="3" s="1"/>
  <c r="BA38" i="3" s="1"/>
  <c r="AR42" i="3"/>
  <c r="AT42" i="3"/>
  <c r="AR41" i="3"/>
  <c r="X41" i="3" s="1"/>
  <c r="AT41" i="3"/>
  <c r="AT31" i="3"/>
  <c r="AR31" i="3"/>
  <c r="X31" i="3" s="1"/>
  <c r="L108" i="2"/>
  <c r="BF36" i="3"/>
  <c r="AX36" i="3"/>
  <c r="AY36" i="3" s="1"/>
  <c r="BA36" i="3" s="1"/>
  <c r="BH36" i="3"/>
  <c r="L92" i="2"/>
  <c r="BH49" i="3"/>
  <c r="BF49" i="3"/>
  <c r="AX49" i="3"/>
  <c r="AY49" i="3" s="1"/>
  <c r="BA49" i="3" s="1"/>
  <c r="L122" i="2"/>
  <c r="K40" i="2"/>
  <c r="L39" i="2" s="1"/>
  <c r="BF46" i="3"/>
  <c r="BH46" i="3"/>
  <c r="AX46" i="3"/>
  <c r="AY46" i="3" s="1"/>
  <c r="BA46" i="3" s="1"/>
  <c r="L60" i="2"/>
  <c r="X44" i="1"/>
  <c r="L129" i="2"/>
  <c r="AT23" i="3"/>
  <c r="AR23" i="3"/>
  <c r="X23" i="3" s="1"/>
  <c r="Z23" i="3" s="1"/>
  <c r="AA23" i="3" s="1"/>
  <c r="AP45" i="1"/>
  <c r="AS45" i="1"/>
  <c r="AR36" i="1"/>
  <c r="AT36" i="1"/>
  <c r="AT32" i="1"/>
  <c r="AR32" i="1"/>
  <c r="X32" i="1" s="1"/>
  <c r="AX25" i="1"/>
  <c r="AY25" i="1" s="1"/>
  <c r="BA25" i="1" s="1"/>
  <c r="BH25" i="1"/>
  <c r="BF25" i="1"/>
  <c r="BH45" i="3"/>
  <c r="AX45" i="3"/>
  <c r="AY45" i="3" s="1"/>
  <c r="BA45" i="3" s="1"/>
  <c r="BF45" i="3"/>
  <c r="BF29" i="3"/>
  <c r="BH29" i="3"/>
  <c r="AX29" i="3"/>
  <c r="AY29" i="3" s="1"/>
  <c r="BA29" i="3" s="1"/>
  <c r="X49" i="1"/>
  <c r="AR48" i="3"/>
  <c r="X48" i="3" s="1"/>
  <c r="AT48" i="3"/>
  <c r="L124" i="2"/>
  <c r="BH51" i="3"/>
  <c r="BF51" i="3"/>
  <c r="AX51" i="3"/>
  <c r="AY51" i="3" s="1"/>
  <c r="BA51" i="3" s="1"/>
  <c r="K175" i="2"/>
  <c r="AS45" i="3"/>
  <c r="X45" i="3" s="1"/>
  <c r="BF26" i="3"/>
  <c r="BH26" i="3"/>
  <c r="AX26" i="3"/>
  <c r="AY26" i="3" s="1"/>
  <c r="BA26" i="3" s="1"/>
  <c r="L94" i="2"/>
  <c r="X28" i="3"/>
  <c r="X50" i="3"/>
  <c r="L111" i="2"/>
  <c r="L107" i="2"/>
  <c r="L115" i="2"/>
  <c r="L96" i="2"/>
  <c r="L101" i="2"/>
  <c r="AR47" i="3"/>
  <c r="X47" i="3" s="1"/>
  <c r="AT47" i="3"/>
  <c r="L131" i="2"/>
  <c r="L138" i="2"/>
  <c r="L4" i="2"/>
  <c r="L17" i="2"/>
  <c r="X45" i="1"/>
  <c r="X36" i="1"/>
  <c r="AT40" i="1"/>
  <c r="AR40" i="1"/>
  <c r="AR31" i="1"/>
  <c r="AT31" i="1"/>
  <c r="AR26" i="3"/>
  <c r="AT26" i="3"/>
  <c r="BH47" i="3"/>
  <c r="BF47" i="3"/>
  <c r="AX47" i="3"/>
  <c r="AY47" i="3" s="1"/>
  <c r="BA47" i="3" s="1"/>
  <c r="BF32" i="3"/>
  <c r="BH32" i="3"/>
  <c r="AX32" i="3"/>
  <c r="AY32" i="3" s="1"/>
  <c r="BA32" i="3" s="1"/>
  <c r="X36" i="3"/>
  <c r="AR50" i="3"/>
  <c r="AT50" i="3"/>
  <c r="L106" i="2"/>
  <c r="AR22" i="3"/>
  <c r="X22" i="3" s="1"/>
  <c r="Z22" i="3" s="1"/>
  <c r="AA22" i="3" s="1"/>
  <c r="AT22" i="3"/>
  <c r="AR46" i="3"/>
  <c r="X46" i="3" s="1"/>
  <c r="AT46" i="3"/>
  <c r="AT29" i="3"/>
  <c r="AR29" i="3"/>
  <c r="X29" i="3" s="1"/>
  <c r="L31" i="2"/>
  <c r="L119" i="2"/>
  <c r="L3" i="2"/>
  <c r="L88" i="2"/>
  <c r="X40" i="1"/>
  <c r="L83" i="2"/>
  <c r="L128" i="2"/>
  <c r="L98" i="2"/>
  <c r="AX32" i="1"/>
  <c r="AY32" i="1" s="1"/>
  <c r="BA32" i="1" s="1"/>
  <c r="BF32" i="1"/>
  <c r="BH32" i="1"/>
  <c r="AR35" i="1"/>
  <c r="X35" i="1" s="1"/>
  <c r="AT35" i="1"/>
  <c r="AR27" i="3"/>
  <c r="X27" i="3" s="1"/>
  <c r="AT27" i="3"/>
  <c r="AR30" i="3"/>
  <c r="AT30" i="3"/>
  <c r="AX27" i="3"/>
  <c r="AY27" i="3" s="1"/>
  <c r="BA27" i="3" s="1"/>
  <c r="BF27" i="3"/>
  <c r="BH27" i="3"/>
  <c r="AR40" i="3"/>
  <c r="AT40" i="3"/>
  <c r="X40" i="3" s="1"/>
  <c r="AX37" i="3"/>
  <c r="AY37" i="3" s="1"/>
  <c r="BA37" i="3" s="1"/>
  <c r="BF37" i="3"/>
  <c r="BH37" i="3"/>
  <c r="L68" i="2"/>
  <c r="AR43" i="3"/>
  <c r="X43" i="3" s="1"/>
  <c r="AT43" i="3"/>
  <c r="K7" i="2"/>
  <c r="L6" i="2" s="1"/>
  <c r="L66" i="2"/>
  <c r="L146" i="2"/>
  <c r="L169" i="2"/>
  <c r="AT51" i="1"/>
  <c r="AR51" i="1"/>
  <c r="X51" i="1" s="1"/>
  <c r="L86" i="2"/>
  <c r="AT50" i="1"/>
  <c r="X50" i="1" s="1"/>
  <c r="AR50" i="1"/>
  <c r="AT29" i="1"/>
  <c r="AR29" i="1"/>
  <c r="X29" i="1" s="1"/>
  <c r="BH27" i="1"/>
  <c r="BF27" i="1"/>
  <c r="AX27" i="1"/>
  <c r="AY27" i="1" s="1"/>
  <c r="BA27" i="1" s="1"/>
  <c r="AR48" i="1"/>
  <c r="AT48" i="1"/>
  <c r="X48" i="1"/>
  <c r="BH36" i="1"/>
  <c r="BF36" i="1"/>
  <c r="AX36" i="1"/>
  <c r="AY36" i="1" s="1"/>
  <c r="BA36" i="1" s="1"/>
  <c r="L81" i="2"/>
  <c r="AR25" i="1"/>
  <c r="X25" i="1" s="1"/>
  <c r="AT25" i="1"/>
  <c r="BH30" i="1"/>
  <c r="BF30" i="1"/>
  <c r="AX30" i="1"/>
  <c r="AY30" i="1" s="1"/>
  <c r="BA30" i="1" s="1"/>
  <c r="AX29" i="1"/>
  <c r="AY29" i="1" s="1"/>
  <c r="BA29" i="1" s="1"/>
  <c r="BF29" i="1"/>
  <c r="BH29" i="1"/>
  <c r="L57" i="2"/>
  <c r="BF31" i="3"/>
  <c r="BH31" i="3"/>
  <c r="AX31" i="3"/>
  <c r="AY31" i="3" s="1"/>
  <c r="BA31" i="3" s="1"/>
  <c r="X44" i="3"/>
  <c r="Y24" i="3"/>
  <c r="BH35" i="3"/>
  <c r="AX35" i="3"/>
  <c r="AY35" i="3" s="1"/>
  <c r="BA35" i="3" s="1"/>
  <c r="BF35" i="3"/>
  <c r="AT45" i="3"/>
  <c r="X42" i="3"/>
  <c r="L157" i="2"/>
  <c r="L43" i="2"/>
  <c r="L172" i="2"/>
  <c r="L84" i="2"/>
  <c r="AR25" i="3"/>
  <c r="AT25" i="3"/>
  <c r="X25" i="3" s="1"/>
  <c r="L72" i="2"/>
  <c r="L78" i="2"/>
  <c r="AX31" i="1"/>
  <c r="AY31" i="1" s="1"/>
  <c r="BA31" i="1" s="1"/>
  <c r="BH31" i="1"/>
  <c r="BF31" i="1"/>
  <c r="X24" i="1"/>
  <c r="AT34" i="1"/>
  <c r="AR34" i="1"/>
  <c r="X34" i="1" s="1"/>
  <c r="AR22" i="1"/>
  <c r="AT22" i="1"/>
  <c r="X22" i="1" s="1"/>
  <c r="BF30" i="3"/>
  <c r="BH30" i="3"/>
  <c r="AX30" i="3"/>
  <c r="AY30" i="3" s="1"/>
  <c r="BA30" i="3" s="1"/>
  <c r="BF33" i="3"/>
  <c r="BH33" i="3"/>
  <c r="AX33" i="3"/>
  <c r="AY33" i="3" s="1"/>
  <c r="BA33" i="3" s="1"/>
  <c r="Z24" i="3"/>
  <c r="AA24" i="3" s="1"/>
  <c r="L137" i="2"/>
  <c r="AT37" i="1"/>
  <c r="AR37" i="1"/>
  <c r="X37" i="1" s="1"/>
  <c r="L158" i="2"/>
  <c r="X23" i="1"/>
  <c r="Z23" i="1" s="1"/>
  <c r="AA23" i="1" s="1"/>
  <c r="X46" i="1"/>
  <c r="L40" i="2"/>
  <c r="AR28" i="1"/>
  <c r="X28" i="1" s="1"/>
  <c r="AT28" i="1"/>
  <c r="AX35" i="1"/>
  <c r="AY35" i="1" s="1"/>
  <c r="BA35" i="1" s="1"/>
  <c r="BH35" i="1"/>
  <c r="BF35" i="1"/>
  <c r="AX26" i="1"/>
  <c r="AY26" i="1" s="1"/>
  <c r="BA26" i="1" s="1"/>
  <c r="BH26" i="1"/>
  <c r="BF26" i="1"/>
  <c r="BI28" i="3"/>
  <c r="BG28" i="3"/>
  <c r="Y28" i="3" s="1"/>
  <c r="BH33" i="1"/>
  <c r="AX33" i="1"/>
  <c r="AY33" i="1" s="1"/>
  <c r="BA33" i="1" s="1"/>
  <c r="BF33" i="1"/>
  <c r="AX48" i="3"/>
  <c r="AY48" i="3" s="1"/>
  <c r="BA48" i="3" s="1"/>
  <c r="BF48" i="3"/>
  <c r="BH48" i="3"/>
  <c r="BH41" i="3"/>
  <c r="BF41" i="3"/>
  <c r="AX41" i="3"/>
  <c r="AY41" i="3" s="1"/>
  <c r="BA41" i="3" s="1"/>
  <c r="AT33" i="3"/>
  <c r="X33" i="3" s="1"/>
  <c r="AR33" i="3"/>
  <c r="BH37" i="1"/>
  <c r="AX37" i="1"/>
  <c r="AY37" i="1" s="1"/>
  <c r="BA37" i="1" s="1"/>
  <c r="BF37" i="1"/>
  <c r="AX25" i="3"/>
  <c r="AY25" i="3" s="1"/>
  <c r="BA25" i="3" s="1"/>
  <c r="BH25" i="3"/>
  <c r="BF25" i="3"/>
  <c r="L140" i="2"/>
  <c r="L110" i="2"/>
  <c r="L7" i="2"/>
  <c r="L21" i="2"/>
  <c r="L151" i="2"/>
  <c r="L48" i="2"/>
  <c r="BG22" i="1"/>
  <c r="Y22" i="1" s="1"/>
  <c r="BI22" i="1"/>
  <c r="X26" i="1"/>
  <c r="AT38" i="1"/>
  <c r="AR38" i="1"/>
  <c r="X38" i="1" s="1"/>
  <c r="L28" i="2"/>
  <c r="AX38" i="1"/>
  <c r="AY38" i="1" s="1"/>
  <c r="BA38" i="1" s="1"/>
  <c r="BH38" i="1"/>
  <c r="BF38" i="1"/>
  <c r="BH34" i="1"/>
  <c r="AX34" i="1"/>
  <c r="AY34" i="1" s="1"/>
  <c r="BA34" i="1" s="1"/>
  <c r="BF34" i="1"/>
  <c r="AR38" i="3"/>
  <c r="AT38" i="3"/>
  <c r="X51" i="3"/>
  <c r="BH50" i="3"/>
  <c r="BF50" i="3"/>
  <c r="AX50" i="3"/>
  <c r="AY50" i="3" s="1"/>
  <c r="BA50" i="3" s="1"/>
  <c r="L112" i="2"/>
  <c r="X39" i="3"/>
  <c r="AT37" i="3"/>
  <c r="X37" i="3" s="1"/>
  <c r="AR37" i="3"/>
  <c r="AR34" i="3"/>
  <c r="X34" i="3" s="1"/>
  <c r="AT34" i="3"/>
  <c r="K10" i="2"/>
  <c r="L155" i="2"/>
  <c r="L63" i="2"/>
  <c r="L34" i="2"/>
  <c r="K51" i="2"/>
  <c r="L50" i="2" s="1"/>
  <c r="BF34" i="3"/>
  <c r="AX34" i="3"/>
  <c r="AY34" i="3" s="1"/>
  <c r="BA34" i="3" s="1"/>
  <c r="BH34" i="3"/>
  <c r="L76" i="2"/>
  <c r="BH24" i="1"/>
  <c r="Y24" i="1" s="1"/>
  <c r="AR46" i="1"/>
  <c r="AT46" i="1"/>
  <c r="X27" i="1"/>
  <c r="BF39" i="1"/>
  <c r="BH39" i="1"/>
  <c r="AX39" i="1"/>
  <c r="AY39" i="1" s="1"/>
  <c r="BA39" i="1" s="1"/>
  <c r="Z29" i="1" l="1"/>
  <c r="AA29" i="1" s="1"/>
  <c r="Z22" i="1"/>
  <c r="AA22" i="1" s="1"/>
  <c r="AV40" i="1"/>
  <c r="AZ40" i="1" s="1"/>
  <c r="AV50" i="1"/>
  <c r="AZ50" i="1" s="1"/>
  <c r="AV41" i="1"/>
  <c r="AZ41" i="1" s="1"/>
  <c r="AV49" i="1"/>
  <c r="AZ49" i="1" s="1"/>
  <c r="AV51" i="1"/>
  <c r="AZ51" i="1" s="1"/>
  <c r="AV47" i="1"/>
  <c r="AZ47" i="1" s="1"/>
  <c r="AV42" i="1"/>
  <c r="AZ42" i="1" s="1"/>
  <c r="BI30" i="1"/>
  <c r="BG30" i="1"/>
  <c r="Y30" i="1" s="1"/>
  <c r="Z30" i="1" s="1"/>
  <c r="AA30" i="1" s="1"/>
  <c r="BG50" i="3"/>
  <c r="Y50" i="3" s="1"/>
  <c r="Z50" i="3" s="1"/>
  <c r="AA50" i="3" s="1"/>
  <c r="BI50" i="3"/>
  <c r="BI26" i="1"/>
  <c r="BG26" i="1"/>
  <c r="X26" i="3"/>
  <c r="BI28" i="1"/>
  <c r="BG28" i="1"/>
  <c r="BG35" i="1"/>
  <c r="Y35" i="1" s="1"/>
  <c r="Z35" i="1" s="1"/>
  <c r="AA35" i="1" s="1"/>
  <c r="BI35" i="1"/>
  <c r="Z27" i="1"/>
  <c r="AA27" i="1" s="1"/>
  <c r="BI25" i="3"/>
  <c r="BG25" i="3"/>
  <c r="BG49" i="3"/>
  <c r="BI49" i="3"/>
  <c r="Y44" i="3"/>
  <c r="Z44" i="3" s="1"/>
  <c r="AA44" i="3" s="1"/>
  <c r="BG34" i="3"/>
  <c r="Y34" i="3" s="1"/>
  <c r="Z34" i="3" s="1"/>
  <c r="AA34" i="3" s="1"/>
  <c r="BI34" i="3"/>
  <c r="BG48" i="3"/>
  <c r="BI48" i="3"/>
  <c r="L9" i="2"/>
  <c r="L10" i="2"/>
  <c r="Y37" i="1"/>
  <c r="Z37" i="1" s="1"/>
  <c r="AA37" i="1" s="1"/>
  <c r="BG33" i="1"/>
  <c r="Y33" i="1" s="1"/>
  <c r="Z33" i="1" s="1"/>
  <c r="AA33" i="1" s="1"/>
  <c r="BI33" i="1"/>
  <c r="Z24" i="1"/>
  <c r="AA24" i="1" s="1"/>
  <c r="BI27" i="1"/>
  <c r="BG27" i="1"/>
  <c r="BI27" i="3"/>
  <c r="BG27" i="3"/>
  <c r="Y27" i="3" s="1"/>
  <c r="Z27" i="3" s="1"/>
  <c r="AA27" i="3" s="1"/>
  <c r="BG32" i="3"/>
  <c r="BI32" i="3"/>
  <c r="Y49" i="3"/>
  <c r="Z49" i="3" s="1"/>
  <c r="AA49" i="3" s="1"/>
  <c r="Y34" i="1"/>
  <c r="Z34" i="1" s="1"/>
  <c r="AA34" i="1" s="1"/>
  <c r="BI37" i="1"/>
  <c r="BG37" i="1"/>
  <c r="Y27" i="1"/>
  <c r="L174" i="2"/>
  <c r="L175" i="2"/>
  <c r="BG45" i="3"/>
  <c r="BI45" i="3"/>
  <c r="Y45" i="3" s="1"/>
  <c r="Z45" i="3" s="1"/>
  <c r="AA45" i="3" s="1"/>
  <c r="BG38" i="3"/>
  <c r="BI38" i="3"/>
  <c r="Y38" i="3" s="1"/>
  <c r="Z38" i="3" s="1"/>
  <c r="AA38" i="3" s="1"/>
  <c r="BG43" i="3"/>
  <c r="Y43" i="3" s="1"/>
  <c r="Z43" i="3" s="1"/>
  <c r="AA43" i="3" s="1"/>
  <c r="BI43" i="3"/>
  <c r="BG44" i="3"/>
  <c r="BI44" i="3"/>
  <c r="BG34" i="1"/>
  <c r="BI34" i="1"/>
  <c r="BI33" i="3"/>
  <c r="BG33" i="3"/>
  <c r="BG36" i="1"/>
  <c r="Y36" i="1" s="1"/>
  <c r="Z36" i="1" s="1"/>
  <c r="AA36" i="1" s="1"/>
  <c r="BI36" i="1"/>
  <c r="X30" i="3"/>
  <c r="Y32" i="3"/>
  <c r="Z32" i="3" s="1"/>
  <c r="AA32" i="3" s="1"/>
  <c r="BI51" i="3"/>
  <c r="Y51" i="3" s="1"/>
  <c r="Z51" i="3" s="1"/>
  <c r="AA51" i="3" s="1"/>
  <c r="BG51" i="3"/>
  <c r="BI31" i="1"/>
  <c r="Y31" i="1" s="1"/>
  <c r="Z31" i="1" s="1"/>
  <c r="AA31" i="1" s="1"/>
  <c r="BG31" i="1"/>
  <c r="BG47" i="3"/>
  <c r="BI47" i="3"/>
  <c r="Y33" i="3"/>
  <c r="Z33" i="3" s="1"/>
  <c r="AA33" i="3" s="1"/>
  <c r="Y29" i="1"/>
  <c r="Y47" i="3"/>
  <c r="Z47" i="3" s="1"/>
  <c r="AA47" i="3" s="1"/>
  <c r="BG36" i="3"/>
  <c r="BI36" i="3"/>
  <c r="BG41" i="3"/>
  <c r="Y41" i="3" s="1"/>
  <c r="Z41" i="3" s="1"/>
  <c r="AA41" i="3" s="1"/>
  <c r="BI41" i="3"/>
  <c r="Y26" i="1"/>
  <c r="Z26" i="1" s="1"/>
  <c r="AA26" i="1" s="1"/>
  <c r="BG30" i="3"/>
  <c r="Y30" i="3" s="1"/>
  <c r="BI30" i="3"/>
  <c r="BI35" i="3"/>
  <c r="Y35" i="3" s="1"/>
  <c r="Z35" i="3" s="1"/>
  <c r="AA35" i="3" s="1"/>
  <c r="BG35" i="3"/>
  <c r="BI29" i="1"/>
  <c r="BG29" i="1"/>
  <c r="BI25" i="1"/>
  <c r="BG25" i="1"/>
  <c r="Y25" i="1" s="1"/>
  <c r="Z25" i="1" s="1"/>
  <c r="AA25" i="1" s="1"/>
  <c r="Y36" i="3"/>
  <c r="Z36" i="3" s="1"/>
  <c r="AA36" i="3" s="1"/>
  <c r="Y28" i="1"/>
  <c r="Z28" i="1" s="1"/>
  <c r="AA28" i="1" s="1"/>
  <c r="BG42" i="3"/>
  <c r="Y42" i="3" s="1"/>
  <c r="Z42" i="3" s="1"/>
  <c r="AA42" i="3" s="1"/>
  <c r="BI42" i="3"/>
  <c r="BG40" i="3"/>
  <c r="BI40" i="3"/>
  <c r="Y40" i="3" s="1"/>
  <c r="Z40" i="3" s="1"/>
  <c r="AA40" i="3" s="1"/>
  <c r="BG46" i="3"/>
  <c r="BI46" i="3"/>
  <c r="BI38" i="1"/>
  <c r="BG38" i="1"/>
  <c r="Y38" i="1" s="1"/>
  <c r="Z38" i="1" s="1"/>
  <c r="AA38" i="1" s="1"/>
  <c r="BI37" i="3"/>
  <c r="BG37" i="3"/>
  <c r="Y37" i="3" s="1"/>
  <c r="Z37" i="3" s="1"/>
  <c r="AA37" i="3" s="1"/>
  <c r="Z28" i="3"/>
  <c r="AA28" i="3" s="1"/>
  <c r="BG39" i="1"/>
  <c r="Y39" i="1" s="1"/>
  <c r="Z39" i="1" s="1"/>
  <c r="AA39" i="1" s="1"/>
  <c r="BI39" i="1"/>
  <c r="Y46" i="3"/>
  <c r="Z46" i="3" s="1"/>
  <c r="AA46" i="3" s="1"/>
  <c r="BI39" i="3"/>
  <c r="BG39" i="3"/>
  <c r="Y39" i="3" s="1"/>
  <c r="Z39" i="3" s="1"/>
  <c r="AA39" i="3" s="1"/>
  <c r="Y25" i="3"/>
  <c r="Z25" i="3" s="1"/>
  <c r="AA25" i="3" s="1"/>
  <c r="Y48" i="3"/>
  <c r="Z48" i="3" s="1"/>
  <c r="AA48" i="3" s="1"/>
  <c r="BI31" i="3"/>
  <c r="Y31" i="3" s="1"/>
  <c r="Z31" i="3" s="1"/>
  <c r="AA31" i="3" s="1"/>
  <c r="BG31" i="3"/>
  <c r="BI32" i="1"/>
  <c r="Y32" i="1" s="1"/>
  <c r="Z32" i="1" s="1"/>
  <c r="AA32" i="1" s="1"/>
  <c r="BG32" i="1"/>
  <c r="BG26" i="3"/>
  <c r="Y26" i="3" s="1"/>
  <c r="BI26" i="3"/>
  <c r="BI29" i="3"/>
  <c r="BG29" i="3"/>
  <c r="Y29" i="3" s="1"/>
  <c r="Z29" i="3" s="1"/>
  <c r="AA29" i="3" s="1"/>
  <c r="AX42" i="1" l="1"/>
  <c r="AY42" i="1" s="1"/>
  <c r="BA42" i="1" s="1"/>
  <c r="BF42" i="1"/>
  <c r="BH42" i="1"/>
  <c r="AV46" i="1"/>
  <c r="AZ46" i="1" s="1"/>
  <c r="AV44" i="1"/>
  <c r="AZ44" i="1" s="1"/>
  <c r="AX47" i="1"/>
  <c r="AY47" i="1" s="1"/>
  <c r="BA47" i="1" s="1"/>
  <c r="BH47" i="1"/>
  <c r="BF47" i="1"/>
  <c r="AX51" i="1"/>
  <c r="AY51" i="1" s="1"/>
  <c r="BA51" i="1" s="1"/>
  <c r="BH51" i="1"/>
  <c r="BF51" i="1"/>
  <c r="BH49" i="1"/>
  <c r="AX49" i="1"/>
  <c r="AY49" i="1" s="1"/>
  <c r="BA49" i="1" s="1"/>
  <c r="BF49" i="1"/>
  <c r="Z30" i="3"/>
  <c r="AA30" i="3" s="1"/>
  <c r="AX40" i="1"/>
  <c r="AY40" i="1" s="1"/>
  <c r="BA40" i="1" s="1"/>
  <c r="BH40" i="1"/>
  <c r="BF40" i="1"/>
  <c r="AV48" i="1"/>
  <c r="AZ48" i="1" s="1"/>
  <c r="BH41" i="1"/>
  <c r="BF41" i="1"/>
  <c r="AX41" i="1"/>
  <c r="AY41" i="1" s="1"/>
  <c r="BA41" i="1" s="1"/>
  <c r="AX50" i="1"/>
  <c r="AY50" i="1" s="1"/>
  <c r="BA50" i="1" s="1"/>
  <c r="BH50" i="1"/>
  <c r="BF50" i="1"/>
  <c r="AV43" i="1"/>
  <c r="AZ43" i="1" s="1"/>
  <c r="Z26" i="3"/>
  <c r="AA26" i="3" s="1"/>
  <c r="AV45" i="1"/>
  <c r="AZ45" i="1" s="1"/>
  <c r="BF44" i="1" l="1"/>
  <c r="AX44" i="1"/>
  <c r="AY44" i="1" s="1"/>
  <c r="BA44" i="1" s="1"/>
  <c r="BH44" i="1"/>
  <c r="BF48" i="1"/>
  <c r="AX48" i="1"/>
  <c r="AY48" i="1" s="1"/>
  <c r="BA48" i="1" s="1"/>
  <c r="BH48" i="1"/>
  <c r="Y40" i="1"/>
  <c r="Z40" i="1" s="1"/>
  <c r="AA40" i="1" s="1"/>
  <c r="BI50" i="1"/>
  <c r="BG50" i="1"/>
  <c r="BI41" i="1"/>
  <c r="BG41" i="1"/>
  <c r="Y41" i="1"/>
  <c r="Z41" i="1" s="1"/>
  <c r="AA41" i="1" s="1"/>
  <c r="BI51" i="1"/>
  <c r="Y51" i="1" s="1"/>
  <c r="Z51" i="1" s="1"/>
  <c r="AA51" i="1" s="1"/>
  <c r="BG51" i="1"/>
  <c r="BG47" i="1"/>
  <c r="Y47" i="1" s="1"/>
  <c r="Z47" i="1" s="1"/>
  <c r="AA47" i="1" s="1"/>
  <c r="BI47" i="1"/>
  <c r="BH45" i="1"/>
  <c r="AX45" i="1"/>
  <c r="AY45" i="1" s="1"/>
  <c r="BA45" i="1" s="1"/>
  <c r="BF45" i="1"/>
  <c r="BI40" i="1"/>
  <c r="BG40" i="1"/>
  <c r="AX46" i="1"/>
  <c r="AY46" i="1" s="1"/>
  <c r="BA46" i="1" s="1"/>
  <c r="BH46" i="1"/>
  <c r="BF46" i="1"/>
  <c r="BF43" i="1"/>
  <c r="AX43" i="1"/>
  <c r="AY43" i="1" s="1"/>
  <c r="BA43" i="1" s="1"/>
  <c r="BH43" i="1"/>
  <c r="Y50" i="1"/>
  <c r="Z50" i="1" s="1"/>
  <c r="AA50" i="1" s="1"/>
  <c r="BI49" i="1"/>
  <c r="BG49" i="1"/>
  <c r="Y49" i="1" s="1"/>
  <c r="Z49" i="1" s="1"/>
  <c r="AA49" i="1" s="1"/>
  <c r="BG42" i="1"/>
  <c r="BI42" i="1"/>
  <c r="Y42" i="1" s="1"/>
  <c r="Z42" i="1" s="1"/>
  <c r="AA42" i="1" s="1"/>
  <c r="BI44" i="1" l="1"/>
  <c r="BG44" i="1"/>
  <c r="BG46" i="1"/>
  <c r="BI46" i="1"/>
  <c r="Y43" i="1"/>
  <c r="Z43" i="1" s="1"/>
  <c r="AA43" i="1" s="1"/>
  <c r="Y46" i="1"/>
  <c r="Z46" i="1" s="1"/>
  <c r="AA46" i="1" s="1"/>
  <c r="Y44" i="1"/>
  <c r="Z44" i="1" s="1"/>
  <c r="AA44" i="1" s="1"/>
  <c r="Y45" i="1"/>
  <c r="Z45" i="1" s="1"/>
  <c r="AA45" i="1" s="1"/>
  <c r="BI45" i="1"/>
  <c r="BG45" i="1"/>
  <c r="BG48" i="1"/>
  <c r="BI48" i="1"/>
  <c r="Y48" i="1"/>
  <c r="Z48" i="1" s="1"/>
  <c r="AA48" i="1" s="1"/>
  <c r="BG43" i="1"/>
  <c r="BI43" i="1"/>
</calcChain>
</file>

<file path=xl/sharedStrings.xml><?xml version="1.0" encoding="utf-8"?>
<sst xmlns="http://schemas.openxmlformats.org/spreadsheetml/2006/main" count="346" uniqueCount="239">
  <si>
    <t>MTK face AE calculator</t>
  </si>
  <si>
    <t>No.</t>
  </si>
  <si>
    <t>Face Link Target (Normal light)</t>
  </si>
  <si>
    <t>Face Link Target (Low light)</t>
  </si>
  <si>
    <t>BV</t>
  </si>
  <si>
    <t>DR</t>
  </si>
  <si>
    <t>AE</t>
  </si>
  <si>
    <t>index</t>
  </si>
  <si>
    <t>BV \ DR</t>
  </si>
  <si>
    <t>crtl + o: zero</t>
  </si>
  <si>
    <t>1. 調整參數，使Diff接近0
2. No.輸入圖片編號，可以畫出參數所在區間</t>
  </si>
  <si>
    <t>type</t>
  </si>
  <si>
    <t>stable</t>
  </si>
  <si>
    <t>cwv</t>
  </si>
  <si>
    <t>cwr</t>
  </si>
  <si>
    <t>prob</t>
  </si>
  <si>
    <t>x</t>
  </si>
  <si>
    <t>bv</t>
  </si>
  <si>
    <t>flt</t>
  </si>
  <si>
    <t>8bit</t>
  </si>
  <si>
    <t>Ratio</t>
  </si>
  <si>
    <t>Target_TH</t>
  </si>
  <si>
    <t>Day</t>
  </si>
  <si>
    <t>NS</t>
  </si>
  <si>
    <t>Total</t>
  </si>
  <si>
    <t>THD diff</t>
  </si>
  <si>
    <t>tag</t>
  </si>
  <si>
    <t>AE_TAG_FACE_20_FACE_AE_STABLE</t>
  </si>
  <si>
    <t>AE_TAG_FACE_20_FACE_AE_1STSTABLE</t>
  </si>
  <si>
    <t>AE_TAG_CWV</t>
  </si>
  <si>
    <t>AE_TAG_PURE_AE_CWR_STABLE</t>
  </si>
  <si>
    <t>AE_TAG_LINK_AE_CWR_STABLE</t>
  </si>
  <si>
    <t>AE_TAG_NS_PROB</t>
  </si>
  <si>
    <t>AE_TAG_LINK_FACE_CWR_STABLE</t>
  </si>
  <si>
    <t>Face_Link / AE_CWR</t>
  </si>
  <si>
    <t>AE_TAG_LINK_FACE_CWR_MIN</t>
  </si>
  <si>
    <t>AE_TAG_REALBVX1000</t>
  </si>
  <si>
    <t>AE_TAG_FLT_DR</t>
  </si>
  <si>
    <t>AE_TAG_FLT_TARGET</t>
  </si>
  <si>
    <t>jpg_FD_MTK</t>
  </si>
  <si>
    <t>jpg_FD_TarPhone</t>
  </si>
  <si>
    <t>Pic</t>
  </si>
  <si>
    <t>Crop</t>
  </si>
  <si>
    <t>ref.Crop</t>
  </si>
  <si>
    <t>FDStable</t>
  </si>
  <si>
    <t>1stFDStable</t>
  </si>
  <si>
    <t>CWV</t>
  </si>
  <si>
    <t>Normal_CWR</t>
  </si>
  <si>
    <t>AE_CWR</t>
  </si>
  <si>
    <t>NS_Prob</t>
  </si>
  <si>
    <t>Face_Link</t>
  </si>
  <si>
    <t>Gain</t>
  </si>
  <si>
    <t>fdMinCWR</t>
  </si>
  <si>
    <t>TH</t>
  </si>
  <si>
    <t>exp. time</t>
  </si>
  <si>
    <t>sensor gain</t>
  </si>
  <si>
    <t>ISP gain</t>
  </si>
  <si>
    <t>gain</t>
  </si>
  <si>
    <t>TV</t>
  </si>
  <si>
    <t>lines</t>
  </si>
  <si>
    <t>AV</t>
  </si>
  <si>
    <t>SV</t>
  </si>
  <si>
    <t>BV'</t>
  </si>
  <si>
    <t xml:space="preserve">    {32,1280,1049, 0, 0, 0},  //TV = 14.93(3 lines)  AV=1.70  SV=5.36  BV=11.27</t>
  </si>
  <si>
    <t xml:space="preserve">    {42,1024,1024, 0, 0, 0},  /* TV = 14.54(4 lines)  AV=1.70  SV=5.00  BV=11.24 */</t>
  </si>
  <si>
    <t xml:space="preserve">    {42,1024,1096, 0, 0, 0},  //TV = 14.54(4 lines)  AV=1.70  SV=5.10  BV=11.14</t>
  </si>
  <si>
    <t xml:space="preserve">    {42,1152,1038, 0, 0, 0},  //TV = 14.54(4 lines)  AV=1.70  SV=5.19  BV=11.05</t>
  </si>
  <si>
    <t xml:space="preserve">    {42,1152,1123, 0, 0, 0},  //TV = 14.54(4 lines)  AV=1.70  SV=5.30  BV=10.93</t>
  </si>
  <si>
    <t xml:space="preserve">    {53,1024,1064, 0, 0, 0},  //TV = 14.20(5 lines)  AV=1.70  SV=5.06  BV=10.84</t>
  </si>
  <si>
    <t xml:space="preserve">    {53,1024,1136, 0, 0, 0},  //TV = 14.20(5 lines)  AV=1.70  SV=5.15  BV=10.75</t>
  </si>
  <si>
    <t xml:space="preserve">    {63,1024,1056, 0, 0, 0},  /* TV = 13.95(6 lines)  AV=1.70  SV=5.04  BV=10.61 */</t>
  </si>
  <si>
    <t xml:space="preserve">    {63,1024,1120, 0, 0, 0},  //TV = 13.95(6 lines)  AV=1.70  SV=5.13  BV=10.52</t>
  </si>
  <si>
    <t xml:space="preserve">    {73,1024,1024, 0, 0, 0},  //TV = 13.74(7 lines)  AV=1.70  SV=5.00  BV=10.44</t>
  </si>
  <si>
    <t xml:space="preserve">    {73,1024,1112, 0, 0, 0},  //TV = 13.74(7 lines)  AV=1.70  SV=5.12  BV=10.32</t>
  </si>
  <si>
    <t xml:space="preserve">    {73,1152,1038, 0, 0, 0},  //TV = 13.74(7 lines)  AV=1.70  SV=5.19  BV=10.25</t>
  </si>
  <si>
    <t xml:space="preserve">    {84,1024,1096, 0, 0, 0},  //TV = 13.54(8 lines)  AV=1.70  SV=5.10  BV=10.14</t>
  </si>
  <si>
    <t xml:space="preserve">    {94,1024,1048, 0, 0, 0},  //TV = 13.38(9 lines)  AV=1.70  SV=5.03  BV=10.04</t>
  </si>
  <si>
    <t xml:space="preserve">    {105,1024,1024, 0, 0, 0},  //TV = 13.22(10 lines)  AV=1.70  SV=5.00  BV=9.91</t>
  </si>
  <si>
    <t xml:space="preserve">    {105,1024,1080, 0, 0, 0},  //TV = 13.22(10 lines)  AV=1.70  SV=5.08  BV=9.84</t>
  </si>
  <si>
    <t xml:space="preserve">    {115,1024,1048, 0, 0, 0},  //TV = 13.09(11 lines)  AV=1.70  SV=5.03  BV=9.75</t>
  </si>
  <si>
    <t xml:space="preserve">    {126,1024,1056, 0, 0, 0},  /* TV = 12.95(12 lines)  AV=1.70  SV=5.04  BV=9.61 */</t>
  </si>
  <si>
    <t xml:space="preserve">    {136,1024,1040, 0, 0, 0},  //TV = 12.84(13 lines)  AV=1.70  SV=5.02  BV=9.52</t>
  </si>
  <si>
    <t xml:space="preserve">    {146,1024,1032, 0, 0, 0},  //TV = 12.74(14 lines)  AV=1.70  SV=5.01  BV=9.43</t>
  </si>
  <si>
    <t xml:space="preserve">    {157,1024,1040, 0, 0, 0},  //TV = 12.64(15 lines)  AV=1.70  SV=5.02  BV=9.31</t>
  </si>
  <si>
    <t xml:space="preserve">    {167,1024,1048, 0, 0, 0},  //TV = 12.55(16 lines)  AV=1.70  SV=5.03  BV=9.21</t>
  </si>
  <si>
    <t xml:space="preserve">    {178,1024,1064, 0, 0, 0},  //TV = 12.46(17 lines)  AV=1.70  SV=5.06  BV=9.10</t>
  </si>
  <si>
    <t xml:space="preserve">    {188,1024,1048, 0, 0, 0},  /* TV = 12.38(18 lines)  AV=1.70  SV=5.03  BV=9.04 */</t>
  </si>
  <si>
    <t xml:space="preserve">    {199,1024,1056, 0, 0, 0},  //TV = 12.29(19 lines)  AV=1.70  SV=5.04  BV=8.95</t>
  </si>
  <si>
    <t xml:space="preserve">    {219,1024,1032, 0, 0, 0},  //TV = 12.16(21 lines)  AV=1.70  SV=5.01  BV=8.84</t>
  </si>
  <si>
    <t xml:space="preserve">    {230,1024,1048, 0, 0, 0},  //TV = 12.09(22 lines)  AV=1.70  SV=5.03  BV=8.75</t>
  </si>
  <si>
    <t xml:space="preserve">    {251,1024,1032, 0, 0, 0},  //TV = 11.96(24 lines)  AV=1.70  SV=5.01  BV=8.64</t>
  </si>
  <si>
    <t xml:space="preserve">    {271,1024,1024, 0, 0, 0},  //TV = 11.85(26 lines)  AV=1.70  SV=5.00  BV=8.55</t>
  </si>
  <si>
    <t xml:space="preserve">    {282,1024,1056, 0, 0, 0},  //TV = 11.79(27 lines)  AV=1.70  SV=5.04  BV=8.44</t>
  </si>
  <si>
    <t xml:space="preserve">    {303,1024,1056, 0, 0, 0},  //TV = 11.69(29 lines)  AV=1.70  SV=5.04  BV=8.34</t>
  </si>
  <si>
    <t xml:space="preserve">    {334,1024,1024, 0, 0, 0},  //TV = 11.55(32 lines)  AV=1.70  SV=5.00  BV=8.24</t>
  </si>
  <si>
    <t xml:space="preserve">    {355,1024,1032, 0, 0, 0},  //TV = 11.46(34 lines)  AV=1.70  SV=5.01  BV=8.14</t>
  </si>
  <si>
    <t xml:space="preserve">    {376,1024,1048, 0, 0, 0},  //TV = 11.38(36 lines)  AV=1.70  SV=5.03  BV=8.04</t>
  </si>
  <si>
    <t xml:space="preserve">    {407,1024,1032, 0, 0, 0},  //TV = 11.26(39 lines)  AV=1.70  SV=5.01  BV=7.95</t>
  </si>
  <si>
    <t xml:space="preserve">    {438,1024,1032, 0, 0, 0},  //TV = 11.16(42 lines)  AV=1.70  SV=5.01  BV=7.84</t>
  </si>
  <si>
    <t xml:space="preserve">    {470,1024,1032, 0, 0, 0},  //TV = 11.06(45 lines)  AV=1.70  SV=5.01  BV=7.74</t>
  </si>
  <si>
    <t xml:space="preserve">    {501,1024,1032, 0, 0, 0},  //TV = 10.96(48 lines)  AV=1.70  SV=5.01  BV=7.65</t>
  </si>
  <si>
    <t xml:space="preserve">    {532,1024,1040, 0, 0, 0},  //TV = 10.88(51 lines)  AV=1.70  SV=5.02  BV=7.55</t>
  </si>
  <si>
    <t xml:space="preserve">    {584,1024,1024, 0, 0, 0},  //TV = 10.74(56 lines)  AV=1.70  SV=5.00  BV=7.44</t>
  </si>
  <si>
    <t xml:space="preserve">    {615,1024,1040, 0, 0, 0},  //TV = 10.67(59 lines)  AV=1.70  SV=5.02  BV=7.34</t>
  </si>
  <si>
    <t xml:space="preserve">    {668,1024,1024, 0, 0, 0},  //TV = 10.55(64 lines)  AV=1.70  SV=5.00  BV=7.24</t>
  </si>
  <si>
    <t xml:space="preserve">    {709,1024,1032, 0, 0, 0},  //TV = 10.46(68 lines)  AV=1.70  SV=5.01  BV=7.15</t>
  </si>
  <si>
    <t xml:space="preserve">    {761,1024,1032, 0, 0, 0},  //TV = 10.36(73 lines)  AV=1.70  SV=5.01  BV=7.04</t>
  </si>
  <si>
    <t xml:space="preserve">    {813,1024,1032, 0, 0, 0},  //TV = 10.26(78 lines)  AV=1.70  SV=5.01  BV=6.95</t>
  </si>
  <si>
    <t xml:space="preserve">    {876,1024,1032, 0, 0, 0},  //TV = 10.16(84 lines)  AV=1.70  SV=5.01  BV=6.84</t>
  </si>
  <si>
    <t xml:space="preserve">    {939,1024,1032, 0, 0, 0},  //TV = 10.06(90 lines)  AV=1.70  SV=5.01  BV=6.74</t>
  </si>
  <si>
    <t xml:space="preserve">    {1001,1024,1032, 0, 0, 0},  //TV = 9.96(96 lines)  AV=1.70  SV=5.01  BV=6.65</t>
  </si>
  <si>
    <t xml:space="preserve">    {1074,1024,1032, 0, 0, 0},  //TV = 9.86(103 lines)  AV=1.70  SV=5.01  BV=6.55</t>
  </si>
  <si>
    <t xml:space="preserve">    {1157,1024,1032, 0, 0, 0},  //TV = 9.76(111 lines)  AV=1.70  SV=5.01  BV=6.44</t>
  </si>
  <si>
    <t xml:space="preserve">    {1251,1024,1024, 0, 0, 0},  //TV = 9.64(120 lines)  AV=1.70  SV=5.00  BV=6.34</t>
  </si>
  <si>
    <t xml:space="preserve">    {1335,1024,1024, 0, 0, 0},  //TV = 9.55(128 lines)  AV=1.70  SV=5.00  BV=6.24</t>
  </si>
  <si>
    <t xml:space="preserve">    {1418,1024,1032, 0, 0, 0},  //TV = 9.46(136 lines)  AV=1.70  SV=5.01  BV=6.15</t>
  </si>
  <si>
    <t xml:space="preserve">    {1533,1024,1024, 0, 0, 0},  //TV = 9.35(147 lines)  AV=1.70  SV=5.00  BV=6.05</t>
  </si>
  <si>
    <t xml:space="preserve">    {1647,1024,1024, 0, 0, 0},  //TV = 9.25(158 lines)  AV=1.70  SV=5.00  BV=5.94</t>
  </si>
  <si>
    <t xml:space="preserve">    {1762,1024,1024, 0, 0, 0},  //TV = 9.15(169 lines)  AV=1.70  SV=5.00  BV=5.84</t>
  </si>
  <si>
    <t xml:space="preserve">    {1897,1024,1024, 0, 0, 0},  //TV = 9.04(182 lines)  AV=1.70  SV=5.00  BV=5.74</t>
  </si>
  <si>
    <t xml:space="preserve">    {2023,1024,1024, 0, 0, 0},  //TV = 8.95(194 lines)  AV=1.70  SV=5.00  BV=5.65</t>
  </si>
  <si>
    <t xml:space="preserve">    {2168,1024,1024, 0, 0, 0},  //TV = 8.85(208 lines)  AV=1.70  SV=5.00  BV=5.55</t>
  </si>
  <si>
    <t xml:space="preserve">    {2335,1024,1024, 0, 0, 0},  //TV = 8.74(224 lines)  AV=1.70  SV=5.00  BV=5.44</t>
  </si>
  <si>
    <t xml:space="preserve">    {2492,1024,1024, 0, 0, 0},  //TV = 8.65(239 lines)  AV=1.70  SV=5.00  BV=5.34</t>
  </si>
  <si>
    <t xml:space="preserve">    {2669,1024,1024, 0, 0, 0},  //TV = 8.55(256 lines)  AV=1.70  SV=5.00  BV=5.25</t>
  </si>
  <si>
    <t xml:space="preserve">    {2856,1024,1024, 0, 0, 0},  //TV = 8.45(274 lines)  AV=1.70  SV=5.00  BV=5.15</t>
  </si>
  <si>
    <t xml:space="preserve">    {3075,1024,1024, 0, 0, 0},  //TV = 8.35(295 lines)  AV=1.70  SV=5.00  BV=5.04</t>
  </si>
  <si>
    <t xml:space="preserve">    {3294,1024,1024, 0, 0, 0},  //TV = 8.25(316 lines)  AV=1.70  SV=5.00  BV=4.94</t>
  </si>
  <si>
    <t xml:space="preserve">    {3523,1024,1024, 0, 0, 0},  //TV = 8.15(338 lines)  AV=1.70  SV=5.00  BV=4.84</t>
  </si>
  <si>
    <t xml:space="preserve">    {3774,1024,1024, 0, 0, 0},  //TV = 8.05(362 lines)  AV=1.70  SV=5.00  BV=4.75</t>
  </si>
  <si>
    <t xml:space="preserve">    {4034,1024,1024, 0, 0, 0},  //TV = 7.95(387 lines)  AV=1.70  SV=5.00  BV=4.65</t>
  </si>
  <si>
    <t xml:space="preserve">    {4347,1024,1024, 0, 0, 0},  //TV = 7.85(417 lines)  AV=1.70  SV=5.00  BV=4.54</t>
  </si>
  <si>
    <t xml:space="preserve">    {4660,1024,1024, 0, 0, 0},  //TV = 7.75(447 lines)  AV=1.70  SV=5.00  BV=4.44</t>
  </si>
  <si>
    <t xml:space="preserve">    {4983,1024,1024, 0, 0, 0},  //TV = 7.65(478 lines)  AV=1.70  SV=5.00  BV=4.34</t>
  </si>
  <si>
    <t xml:space="preserve">    {5337,1024,1024, 0, 0, 0},  //TV = 7.55(512 lines)  AV=1.70  SV=5.00  BV=4.25</t>
  </si>
  <si>
    <t xml:space="preserve">    {5712,1024,1024, 0, 0, 0},  //TV = 7.45(548 lines)  AV=1.70  SV=5.00  BV=4.15</t>
  </si>
  <si>
    <t xml:space="preserve">    {6119,1024,1024, 0, 0, 0},  //TV = 7.35(587 lines)  AV=1.70  SV=5.00  BV=4.05</t>
  </si>
  <si>
    <t xml:space="preserve">    {6557,1024,1024, 0, 0, 0},  //TV = 7.25(629 lines)  AV=1.70  SV=5.00  BV=3.95</t>
  </si>
  <si>
    <t xml:space="preserve">    {7026,1024,1024, 0, 0, 0},  //TV = 7.15(674 lines)  AV=1.70  SV=5.00  BV=3.85</t>
  </si>
  <si>
    <t xml:space="preserve">    {7526,1024,1024, 0, 0, 0},  //TV = 7.05(722 lines)  AV=1.70  SV=5.00  BV=3.75</t>
  </si>
  <si>
    <t xml:space="preserve">    {8110,1024,1024, 0, 0, 0},  //TV = 6.95(778 lines)  AV=1.70  SV=5.00  BV=3.64</t>
  </si>
  <si>
    <t xml:space="preserve">    {8328,1024,1064, 0, 0, 0},  //TV = 6.91(799 lines)  AV=1.70  SV=5.06  BV=3.55</t>
  </si>
  <si>
    <t xml:space="preserve">    {8328,1024,1144, 0, 0, 0},  //TV = 6.91(799 lines)  AV=1.70  SV=5.16  BV=3.44</t>
  </si>
  <si>
    <t xml:space="preserve">    {8328,1152,1088, 0, 0, 0},  //TV = 6.91(799 lines)  AV=1.70  SV=5.26  BV=3.35</t>
  </si>
  <si>
    <t xml:space="preserve">    {8328,1280,1049, 0, 0, 0},  //TV = 6.91(799 lines)  AV=1.70  SV=5.36  BV=3.25</t>
  </si>
  <si>
    <t xml:space="preserve">    {8328,1408,1029, 0, 0, 0},  //TV = 6.91(799 lines)  AV=1.70  SV=5.47  BV=3.14</t>
  </si>
  <si>
    <t xml:space="preserve">    {8328,1408,1093, 0, 0, 0},  //TV = 6.91(799 lines)  AV=1.70  SV=5.55  BV=3.05</t>
  </si>
  <si>
    <t xml:space="preserve">    {8328,1536,1077, 0, 0, 0},  //TV = 6.91(799 lines)  AV=1.70  SV=5.66  BV=2.95</t>
  </si>
  <si>
    <t xml:space="preserve">    {8328,1664,1063, 0, 0, 0},  //TV = 6.91(799 lines)  AV=1.70  SV=5.75  BV=2.85</t>
  </si>
  <si>
    <t xml:space="preserve">    {8328,1792,1060, 0, 0, 0},  //TV = 6.91(799 lines)  AV=1.70  SV=5.86  BV=2.75</t>
  </si>
  <si>
    <t xml:space="preserve">    {8328,1920,1058, 0, 0, 0},  //TV = 6.91(799 lines)  AV=1.70  SV=5.95  BV=2.65</t>
  </si>
  <si>
    <t xml:space="preserve">    {8328,2048,1064, 0, 0, 0},  //TV = 6.91(799 lines)  AV=1.70  SV=6.06  BV=2.55</t>
  </si>
  <si>
    <t xml:space="preserve">    {8328,2176,1072, 0, 0, 0},  //TV = 6.91(799 lines)  AV=1.70  SV=6.15  BV=2.45</t>
  </si>
  <si>
    <t xml:space="preserve">    {8328,2432,1030, 0, 0, 0},  //TV = 6.91(799 lines)  AV=1.70  SV=6.26  BV=2.35</t>
  </si>
  <si>
    <t xml:space="preserve">    {8328,2560,1056, 0, 0, 0},  //TV = 6.91(799 lines)  AV=1.70  SV=6.37  BV=2.24</t>
  </si>
  <si>
    <t xml:space="preserve">    {8328,2688,1069, 0, 0, 0},  //TV = 6.91(799 lines)  AV=1.70  SV=6.45  BV=2.15</t>
  </si>
  <si>
    <t xml:space="preserve">    {8328,2944,1046, 0, 0, 0},  //TV = 6.91(799 lines)  AV=1.70  SV=6.55  BV=2.05</t>
  </si>
  <si>
    <t xml:space="preserve">    {16667,1536,1082, 0, 0, 0},  //TV = 5.91(1599 lines)  AV=1.70  SV=5.66  BV=1.94</t>
  </si>
  <si>
    <t xml:space="preserve">    {16667,1664,1063, 0, 0, 0},  //TV = 5.91(1599 lines)  AV=1.70  SV=5.75  BV=1.85</t>
  </si>
  <si>
    <t xml:space="preserve">    {16667,1792,1065, 0, 0, 0},  //TV = 5.91(1599 lines)  AV=1.70  SV=5.86  BV=1.74</t>
  </si>
  <si>
    <t xml:space="preserve">    {16667,1920,1058, 0, 0, 0},  //TV = 5.91(1599 lines)  AV=1.70  SV=5.95  BV=1.65</t>
  </si>
  <si>
    <t xml:space="preserve">    {16667,2048,1064, 0, 0, 0},  //TV = 5.91(1599 lines)  AV=1.70  SV=6.06  BV=1.55</t>
  </si>
  <si>
    <t xml:space="preserve">    {16667,2176,1072, 0, 0, 0},  //TV = 5.91(1599 lines)  AV=1.70  SV=6.15  BV=1.45</t>
  </si>
  <si>
    <t xml:space="preserve">    {16667,2432,1034, 0, 0, 0},  //TV = 5.91(1599 lines)  AV=1.70  SV=6.26  BV=1.34</t>
  </si>
  <si>
    <t xml:space="preserve">    {16667,2560,1049, 0, 0, 0},  //TV = 5.91(1599 lines)  AV=1.70  SV=6.36  BV=1.25</t>
  </si>
  <si>
    <t xml:space="preserve">    {16667,2688,1069, 0, 0, 0},  //TV = 5.91(1599 lines)  AV=1.70  SV=6.45  BV=1.15</t>
  </si>
  <si>
    <t xml:space="preserve">    {16667,2944,1046, 0, 0, 0},  //TV = 5.91(1599 lines)  AV=1.70  SV=6.55  BV=1.05</t>
  </si>
  <si>
    <t xml:space="preserve">    {16667,3200,1036, 0, 0, 0},  //TV = 5.91(1599 lines)  AV=1.70  SV=6.66  BV=0.94</t>
  </si>
  <si>
    <t xml:space="preserve">    {16667,3456,1026, 0, 0, 0},  //TV = 5.91(1599 lines)  AV=1.70  SV=6.76  BV=0.85</t>
  </si>
  <si>
    <t xml:space="preserve">    {16667,3712,1024, 0, 0, 0},  //TV = 5.91(1599 lines)  AV=1.70  SV=6.86  BV=0.74</t>
  </si>
  <si>
    <t xml:space="preserve">    {16667,3968,1024, 0, 0, 0},  //TV = 5.91(1599 lines)  AV=1.70  SV=6.95  BV=0.65</t>
  </si>
  <si>
    <t xml:space="preserve">    {16667,4224,1035, 0, 0, 0},  //TV = 5.91(1599 lines)  AV=1.70  SV=7.06  BV=0.54</t>
  </si>
  <si>
    <t xml:space="preserve">    {16667,4480,1045, 0, 0, 0},  //TV = 5.91(1599 lines)  AV=1.70  SV=7.16  BV=0.44</t>
  </si>
  <si>
    <t xml:space="preserve">    {16667,4864,1032, 0, 0, 0},  //TV = 5.91(1599 lines)  AV=1.70  SV=7.26  BV=0.34</t>
  </si>
  <si>
    <t xml:space="preserve">    {24995,3456,1038, 0, 0, 0},  //TV = 5.32(2398 lines)  AV=1.70  SV=6.77  BV=0.24</t>
  </si>
  <si>
    <t xml:space="preserve">    {24995,3712,1035, 0, 0, 0},  //TV = 5.32(2398 lines)  AV=1.70  SV=6.87  BV=0.14</t>
  </si>
  <si>
    <t xml:space="preserve">    {24995,3968,1038, 0, 0, 0},  //TV = 5.32(2398 lines)  AV=1.70  SV=6.97  BV=0.04</t>
  </si>
  <si>
    <t xml:space="preserve">    {24995,4224,1043, 0, 0, 0},  //TV = 5.32(2398 lines)  AV=1.70  SV=7.07  BV=-0.05</t>
  </si>
  <si>
    <t xml:space="preserve">    {24995,4608,1025, 0, 0, 0},  //TV = 5.32(2398 lines)  AV=1.70  SV=7.17  BV=-0.15</t>
  </si>
  <si>
    <t xml:space="preserve">    {33333,3712,1024, 0, 0, 0},  //TV = 4.91(3198 lines)  AV=1.70  SV=6.86  BV=-0.26</t>
  </si>
  <si>
    <t xml:space="preserve">    {33333,3968,1026, 0, 0, 0},  //TV = 4.91(3198 lines)  AV=1.70  SV=6.96  BV=-0.35</t>
  </si>
  <si>
    <t xml:space="preserve">    {33333,4224,1033, 0, 0, 0},  //TV = 4.91(3198 lines)  AV=1.70  SV=7.06  BV=-0.45</t>
  </si>
  <si>
    <t xml:space="preserve">    {33333,4480,1044, 0, 0, 0},  //TV = 4.91(3198 lines)  AV=1.70  SV=7.16  BV=-0.55</t>
  </si>
  <si>
    <t xml:space="preserve">    {33333,4864,1029, 0, 0, 0},  //TV = 4.91(3198 lines)  AV=1.70  SV=7.25  BV=-0.65</t>
  </si>
  <si>
    <t xml:space="preserve">    {33333,5120,1048, 0, 0, 0},  //TV = 4.91(3198 lines)  AV=1.70  SV=7.36  BV=-0.75</t>
  </si>
  <si>
    <t xml:space="preserve">    {33333,5504,1043, 0, 0, 0},  //TV = 4.91(3198 lines)  AV=1.70  SV=7.45  BV=-0.85</t>
  </si>
  <si>
    <t xml:space="preserve">    {33333,6016,1029, 0, 0, 0},  //TV = 4.91(3198 lines)  AV=1.70  SV=7.56  BV=-0.96</t>
  </si>
  <si>
    <t xml:space="preserve">    {33333,6400,1035, 0, 0, 0},  //TV = 4.91(3198 lines)  AV=1.70  SV=7.66  BV=-1.06</t>
  </si>
  <si>
    <t xml:space="preserve">    {33333,6912,1027, 0, 0, 0},  //TV = 4.91(3198 lines)  AV=1.70  SV=7.76  BV=-1.16</t>
  </si>
  <si>
    <t xml:space="preserve">    {33333,7424,1024, 0, 0, 0},  //TV = 4.91(3198 lines)  AV=1.70  SV=7.86  BV=-1.26</t>
  </si>
  <si>
    <t xml:space="preserve">    {33333,7936,1026, 0, 0, 0},  //TV = 4.91(3198 lines)  AV=1.70  SV=7.96  BV=-1.35</t>
  </si>
  <si>
    <t xml:space="preserve">    {33333,8448,1032, 0, 0, 0},  //TV = 4.91(3198 lines)  AV=1.70  SV=8.06  BV=-1.45</t>
  </si>
  <si>
    <t xml:space="preserve">    {33333,9088,1028, 0, 0, 0},  //TV = 4.91(3198 lines)  AV=1.70  SV=8.16  BV=-1.55</t>
  </si>
  <si>
    <t xml:space="preserve">    {33333,9728,1029, 0, 0, 0},  //TV = 4.91(3198 lines)  AV=1.70  SV=8.25  BV=-1.65</t>
  </si>
  <si>
    <t xml:space="preserve">    {33333,10368,1034, 0, 0, 0},  //TV = 4.91(3198 lines)  AV=1.70  SV=8.35  BV=-1.75</t>
  </si>
  <si>
    <t xml:space="preserve">    {33333,11136,1031, 0, 0, 0},  //TV = 4.91(3198 lines)  AV=1.70  SV=8.45  BV=-1.85</t>
  </si>
  <si>
    <t xml:space="preserve">    {33333,12032,1029, 0, 0, 0},  //TV = 4.91(3198 lines)  AV=1.70  SV=8.56  BV=-1.96</t>
  </si>
  <si>
    <t xml:space="preserve">    {33333,12800,1031, 0, 0, 0},  //TV = 4.91(3198 lines)  AV=1.70  SV=8.65  BV=-2.05</t>
  </si>
  <si>
    <t xml:space="preserve">    {33333,13824,1024, 0, 0, 0},  //TV = 4.91(3198 lines)  AV=1.70  SV=8.75  BV=-2.15</t>
  </si>
  <si>
    <t xml:space="preserve">    {41661,11776,1030, 0, 0, 0},  //TV = 4.59(3997 lines)  AV=1.70  SV=8.53  BV=-2.25</t>
  </si>
  <si>
    <t xml:space="preserve">    {41661,12672,1026, 0, 0, 0},  //TV = 4.59(3997 lines)  AV=1.70  SV=8.63  BV=-2.35</t>
  </si>
  <si>
    <t xml:space="preserve">    {50000,11264,1031, 0, 0, 0},  //TV = 4.32(4797 lines)  AV=1.70  SV=8.47  BV=-2.45</t>
  </si>
  <si>
    <t xml:space="preserve">    {50000,12032,1034, 0, 0, 0},  //TV = 4.32(4797 lines)  AV=1.70  SV=8.57  BV=-2.55</t>
  </si>
  <si>
    <t xml:space="preserve">    {50000,12928,1031, 0, 0, 0},  //TV = 4.32(4797 lines)  AV=1.70  SV=8.67  BV=-2.65</t>
  </si>
  <si>
    <t xml:space="preserve">    {58328,11904,1029, 0, 0, 0},  //TV = 4.10(5596 lines)  AV=1.70  SV=8.55  BV=-2.75</t>
  </si>
  <si>
    <t xml:space="preserve">    {58328,12800,1025, 0, 0, 0},  //TV = 4.10(5596 lines)  AV=1.70  SV=8.65  BV=-2.85</t>
  </si>
  <si>
    <t xml:space="preserve">    {66666,11904,1034, 0, 0, 0},  //TV = 3.91(6396 lines)  AV=1.70  SV=8.55  BV=-2.95</t>
  </si>
  <si>
    <t xml:space="preserve">    {66666,12800,1031, 0, 0, 0},  //TV = 3.91(6396 lines)  AV=1.70  SV=8.65  BV=-3.05</t>
  </si>
  <si>
    <t xml:space="preserve">    {66666,13696,1032, 0, 0, 0},  //TV = 3.91(6396 lines)  AV=1.70  SV=8.75  BV=-3.15</t>
  </si>
  <si>
    <t xml:space="preserve">    {66666,14720,1029, 0, 0, 0},  //TV = 3.91(6396 lines)  AV=1.70  SV=8.85  BV=-3.25</t>
  </si>
  <si>
    <t xml:space="preserve">    {66666,15744,1031, 0, 0, 0},  //TV = 3.91(6396 lines)  AV=1.70  SV=8.95  BV=-3.35</t>
  </si>
  <si>
    <t xml:space="preserve">    {66666,16384,1069, 0, 0, 0},  //TV = 3.91(6396 lines)  AV=1.70  SV=9.06  BV=-3.46</t>
  </si>
  <si>
    <t xml:space="preserve">    {66666,16384,1146, 0, 0, 0},  //TV = 3.91(6396 lines)  AV=1.70  SV=9.16  BV=-3.56</t>
  </si>
  <si>
    <t xml:space="preserve">    {66666,16384,1228, 0, 0, 0},  //TV = 3.91(6396 lines)  AV=1.70  SV=9.26  BV=-3.66</t>
  </si>
  <si>
    <t xml:space="preserve">    {66666,16384,1315, 0, 0, 0},  //TV = 3.91(6396 lines)  AV=1.70  SV=9.36  BV=-3.76</t>
  </si>
  <si>
    <t xml:space="preserve">    {66666,16384,1409, 0, 0, 0},  //TV = 3.91(6396 lines)  AV=1.70  SV=9.46  BV=-3.86</t>
  </si>
  <si>
    <t xml:space="preserve">    {66666,16384,1510, 0, 0, 0},  //TV = 3.91(6396 lines)  AV=1.70  SV=9.56  BV=-3.96</t>
  </si>
  <si>
    <t xml:space="preserve">    {66666,16384,1618, 0, 0, 0},  //TV = 3.91(6396 lines)  AV=1.70  SV=9.66  BV=-4.06</t>
  </si>
  <si>
    <t xml:space="preserve">    {66666,16384,1734, 0, 0, 0},  //TV = 3.91(6396 lines)  AV=1.70  SV=9.76  BV=-4.16</t>
  </si>
  <si>
    <t xml:space="preserve">    {66666,16384,1859, 0, 0, 0},  //TV = 3.91(6396 lines)  AV=1.70  SV=9.86  BV=-4.26</t>
  </si>
  <si>
    <t xml:space="preserve">    {66666,16384,1992, 0, 0, 0},  //TV = 3.91(6396 lines)  AV=1.70  SV=9.96  BV=-4.36</t>
  </si>
  <si>
    <t xml:space="preserve">    {66666,16384,2134, 0, 0, 0},  //TV = 3.91(6396 lines)  AV=1.70  SV=10.06  BV=-4.46</t>
  </si>
  <si>
    <t xml:space="preserve">    {66666,16384,2287, 0, 0, 0},  //TV = 3.91(6396 lines)  AV=1.70  SV=10.16  BV=-4.56</t>
  </si>
  <si>
    <t xml:space="preserve">    {66666,16384,2451, 0, 0, 0},  //TV = 3.91(6396 lines)  AV=1.70  SV=10.26  BV=-4.66</t>
  </si>
  <si>
    <t xml:space="preserve">    {66666,16384,2627, 0, 0, 0},  //TV = 3.91(6396 lines)  AV=1.70  SV=10.36  BV=-4.76</t>
  </si>
  <si>
    <t xml:space="preserve">    {66666,16384,2815, 0, 0, 0},  //TV = 3.91(6396 lines)  AV=1.70  SV=10.46  BV=-4.86</t>
  </si>
  <si>
    <t xml:space="preserve">    {66666,16384,3023, 0, 0, 0},  //TV = 3.91(6396 lines)  AV=1.70  SV=10.56  BV=-4.96</t>
  </si>
  <si>
    <t xml:space="preserve">    {74994,16384,2880, 0, 0, 0},  //TV = 3.74(7195 lines)  AV=1.70  SV=10.49  BV=-5.06</t>
  </si>
  <si>
    <t xml:space="preserve">    {83332,16384,2777, 0, 0, 0},  //TV = 3.58(7995 lines)  AV=1.70  SV=10.44  BV=-5.16</t>
  </si>
  <si>
    <t xml:space="preserve">    {83332,16384,2977, 0, 0, 0},  //TV = 3.58(7995 lines)  AV=1.70  SV=10.54  BV=-5.26</t>
  </si>
  <si>
    <t xml:space="preserve">    {91660,16384,2900, 0, 0, 0},  //TV = 3.45(8794 lines)  AV=1.70  SV=10.50  BV=-5.36</t>
  </si>
  <si>
    <t xml:space="preserve">    {99999,16384,2849, 0, 0, 0},  //TV = 3.32(9594 lines)  AV=1.70  SV=10.48  BV=-5.46</t>
  </si>
  <si>
    <t xml:space="preserve">    {99999,16384,3044, 0, 0, 0},  //TV = 3.32(9594 lines)  AV=1.70  SV=10.57  BV=-5.55</t>
  </si>
  <si>
    <t xml:space="preserve">    {99999,16384,3262, 0, 0, 0},  //TV = 3.32(9594 lines)  AV=1.70  SV=10.67  BV=-5.65</t>
  </si>
  <si>
    <t xml:space="preserve">    {99999,16384,3496, 0, 0, 0},  //TV = 3.32(9594 lines)  AV=1.70  SV=10.77  BV=-5.75</t>
  </si>
  <si>
    <t xml:space="preserve">    {99999,16384,3746, 0, 0, 0},  //TV = 3.32(9594 lines)  AV=1.70  SV=10.87  BV=-5.85</t>
  </si>
  <si>
    <t xml:space="preserve">    {99999,16384,4015, 0, 0, 0},  //TV = 3.32(9594 lines)  AV=1.70  SV=10.97  BV=-5.95</t>
  </si>
  <si>
    <t xml:space="preserve">    {99999,16384,4096, 0, 0, 0},  /* TV = 3.32(9594 lines)  AV=1.70  SV=11.00  BV=-5.98 */</t>
  </si>
  <si>
    <t xml:space="preserve">    {0, 0, 0, 0, 0, 0},  //reserved no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</si>
</sst>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 "/>
    <numFmt numFmtId="178" formatCode="0.00_ ;[Red]\-0.00\ "/>
  </numFmts>
  <fonts count="12" x14ac:knownFonts="1">
    <font>
      <sz val="11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color theme="1"/>
      <name val="新細明體"/>
      <family val="1"/>
      <charset val="136"/>
      <scheme val="minor"/>
    </font>
    <font>
      <sz val="9"/>
      <color theme="1"/>
      <name val="新細明體"/>
      <family val="2"/>
      <charset val="136"/>
      <scheme val="minor"/>
    </font>
    <font>
      <sz val="18"/>
      <color theme="1"/>
      <name val="Calibri"/>
      <family val="2"/>
    </font>
    <font>
      <b/>
      <sz val="11"/>
      <name val="新細明體"/>
      <family val="1"/>
      <charset val="136"/>
      <scheme val="minor"/>
    </font>
    <font>
      <sz val="11"/>
      <color theme="0" tint="-0.14999847407452621"/>
      <name val="新細明體"/>
      <family val="2"/>
      <charset val="136"/>
      <scheme val="minor"/>
    </font>
    <font>
      <sz val="11"/>
      <color theme="0" tint="-0.1499984740745262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1.5"/>
      <color theme="1"/>
      <name val="Calibri"/>
      <family val="2"/>
    </font>
    <font>
      <sz val="10"/>
      <color theme="1"/>
      <name val="新細明體"/>
      <family val="2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66">
    <xf numFmtId="0" fontId="0" fillId="0" borderId="0" xfId="0"/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9" fillId="0" borderId="0" xfId="1" applyFont="1" applyAlignment="1">
      <alignment horizontal="center" vertical="center"/>
    </xf>
    <xf numFmtId="0" fontId="1" fillId="0" borderId="0" xfId="1" applyAlignment="1">
      <alignment vertical="center"/>
    </xf>
    <xf numFmtId="0" fontId="9" fillId="0" borderId="0" xfId="1" applyFont="1" applyAlignment="1">
      <alignment horizontal="left"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left" vertical="center"/>
    </xf>
    <xf numFmtId="0" fontId="0" fillId="0" borderId="1" xfId="0" applyBorder="1" applyAlignment="1">
      <alignment vertical="center"/>
    </xf>
    <xf numFmtId="0" fontId="7" fillId="0" borderId="0" xfId="0" applyFon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6" fontId="1" fillId="0" borderId="0" xfId="1" applyNumberFormat="1" applyAlignment="1">
      <alignment horizontal="center" vertical="center"/>
    </xf>
    <xf numFmtId="176" fontId="9" fillId="0" borderId="0" xfId="1" applyNumberFormat="1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5" xfId="0" applyBorder="1"/>
    <xf numFmtId="0" fontId="0" fillId="0" borderId="13" xfId="0" applyBorder="1"/>
    <xf numFmtId="0" fontId="0" fillId="0" borderId="12" xfId="0" applyBorder="1"/>
    <xf numFmtId="0" fontId="0" fillId="5" borderId="1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/>
    </xf>
    <xf numFmtId="176" fontId="10" fillId="4" borderId="0" xfId="0" applyNumberFormat="1" applyFont="1" applyFill="1" applyAlignment="1">
      <alignment horizontal="left" vertical="center" wrapText="1"/>
    </xf>
    <xf numFmtId="0" fontId="5" fillId="2" borderId="1" xfId="0" applyFont="1" applyFill="1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1" xfId="0" applyFill="1" applyBorder="1" applyAlignment="1">
      <alignment horizontal="center" vertical="center"/>
    </xf>
    <xf numFmtId="0" fontId="0" fillId="0" borderId="14" xfId="0" applyBorder="1"/>
    <xf numFmtId="0" fontId="6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</cellXfs>
  <cellStyles count="2">
    <cellStyle name="一般" xfId="0" builtinId="0"/>
    <cellStyle name="一般 2" xfId="1" xr:uid="{00000000-0005-0000-0000-000001000000}"/>
  </cellStyles>
  <dxfs count="8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9</xdr:row>
      <xdr:rowOff>0</xdr:rowOff>
    </xdr:from>
    <xdr:to>
      <xdr:col>7</xdr:col>
      <xdr:colOff>563118</xdr:colOff>
      <xdr:row>12</xdr:row>
      <xdr:rowOff>152400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65327"/>
        <a:stretch>
          <a:fillRect/>
        </a:stretch>
      </xdr:blipFill>
      <xdr:spPr>
        <a:xfrm>
          <a:off x="257176" y="1800225"/>
          <a:ext cx="4420742" cy="75247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</xdr:col>
      <xdr:colOff>0</xdr:colOff>
      <xdr:row>13</xdr:row>
      <xdr:rowOff>26014</xdr:rowOff>
    </xdr:from>
    <xdr:to>
      <xdr:col>7</xdr:col>
      <xdr:colOff>561976</xdr:colOff>
      <xdr:row>17</xdr:row>
      <xdr:rowOff>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4322"/>
        <a:stretch>
          <a:fillRect/>
        </a:stretch>
      </xdr:blipFill>
      <xdr:spPr>
        <a:xfrm>
          <a:off x="257175" y="2626339"/>
          <a:ext cx="4419601" cy="774086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4</xdr:col>
      <xdr:colOff>0</xdr:colOff>
      <xdr:row>21</xdr:row>
      <xdr:rowOff>0</xdr:rowOff>
    </xdr:from>
    <xdr:ext cx="714375" cy="9525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2</xdr:col>
      <xdr:colOff>0</xdr:colOff>
      <xdr:row>21</xdr:row>
      <xdr:rowOff>0</xdr:rowOff>
    </xdr:from>
    <xdr:ext cx="1284653" cy="952500"/>
    <xdr:pic>
      <xdr:nvPicPr>
        <xdr:cNvPr id="5" name="Image 4" descr="Pictur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3</xdr:col>
      <xdr:colOff>0</xdr:colOff>
      <xdr:row>21</xdr:row>
      <xdr:rowOff>0</xdr:rowOff>
    </xdr:from>
    <xdr:ext cx="713680" cy="952500"/>
    <xdr:pic>
      <xdr:nvPicPr>
        <xdr:cNvPr id="6" name="Image 5" descr="Picture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4</xdr:col>
      <xdr:colOff>0</xdr:colOff>
      <xdr:row>22</xdr:row>
      <xdr:rowOff>0</xdr:rowOff>
    </xdr:from>
    <xdr:ext cx="714375" cy="952500"/>
    <xdr:pic>
      <xdr:nvPicPr>
        <xdr:cNvPr id="7" name="Image 6" descr="Pictur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2</xdr:col>
      <xdr:colOff>0</xdr:colOff>
      <xdr:row>22</xdr:row>
      <xdr:rowOff>0</xdr:rowOff>
    </xdr:from>
    <xdr:ext cx="1284653" cy="952500"/>
    <xdr:pic>
      <xdr:nvPicPr>
        <xdr:cNvPr id="8" name="Image 7" descr="Picture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3</xdr:col>
      <xdr:colOff>0</xdr:colOff>
      <xdr:row>22</xdr:row>
      <xdr:rowOff>0</xdr:rowOff>
    </xdr:from>
    <xdr:ext cx="713680" cy="952500"/>
    <xdr:pic>
      <xdr:nvPicPr>
        <xdr:cNvPr id="9" name="Image 8" descr="Picture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4</xdr:col>
      <xdr:colOff>0</xdr:colOff>
      <xdr:row>23</xdr:row>
      <xdr:rowOff>0</xdr:rowOff>
    </xdr:from>
    <xdr:ext cx="714375" cy="952500"/>
    <xdr:pic>
      <xdr:nvPicPr>
        <xdr:cNvPr id="10" name="Image 9" descr="Pictur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2</xdr:col>
      <xdr:colOff>0</xdr:colOff>
      <xdr:row>23</xdr:row>
      <xdr:rowOff>0</xdr:rowOff>
    </xdr:from>
    <xdr:ext cx="1284653" cy="952500"/>
    <xdr:pic>
      <xdr:nvPicPr>
        <xdr:cNvPr id="11" name="Image 10" descr="Picture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3</xdr:col>
      <xdr:colOff>0</xdr:colOff>
      <xdr:row>23</xdr:row>
      <xdr:rowOff>0</xdr:rowOff>
    </xdr:from>
    <xdr:ext cx="713680" cy="952500"/>
    <xdr:pic>
      <xdr:nvPicPr>
        <xdr:cNvPr id="12" name="Image 11" descr="Pictur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2:BI51"/>
  <sheetViews>
    <sheetView tabSelected="1" workbookViewId="0">
      <pane ySplit="17" topLeftCell="A18" activePane="bottomLeft" state="frozen"/>
      <selection pane="bottomLeft" activeCell="B2" sqref="B2:F5"/>
    </sheetView>
  </sheetViews>
  <sheetFormatPr defaultRowHeight="15" x14ac:dyDescent="0.3"/>
  <cols>
    <col min="1" max="1" width="3.875" customWidth="1"/>
    <col min="2" max="2" width="4.25" style="13" bestFit="1" customWidth="1"/>
    <col min="3" max="7" width="10.75" style="13" customWidth="1"/>
    <col min="8" max="8" width="10.75" customWidth="1"/>
    <col min="9" max="19" width="10.75" style="13" customWidth="1"/>
    <col min="20" max="20" width="3.875" customWidth="1"/>
    <col min="21" max="26" width="10.75" style="13" customWidth="1"/>
    <col min="27" max="31" width="10.75" customWidth="1"/>
    <col min="32" max="32" width="3.875" customWidth="1"/>
    <col min="47" max="47" width="3.875" customWidth="1"/>
  </cols>
  <sheetData>
    <row r="2" spans="2:31" ht="15.75" customHeight="1" x14ac:dyDescent="0.3">
      <c r="B2" s="53" t="s">
        <v>0</v>
      </c>
      <c r="C2" s="54"/>
      <c r="D2" s="54"/>
      <c r="E2" s="54"/>
      <c r="F2" s="55"/>
      <c r="G2" s="44" t="s">
        <v>1</v>
      </c>
      <c r="H2" s="34" t="e">
        <f>VLOOKUP(G4,B19:BI51,36)</f>
        <v>#N/A</v>
      </c>
      <c r="I2" s="44" t="s">
        <v>2</v>
      </c>
      <c r="J2" s="54"/>
      <c r="K2" s="54"/>
      <c r="L2" s="54"/>
      <c r="M2" s="54"/>
      <c r="N2" s="54"/>
      <c r="O2" s="54"/>
      <c r="P2" s="54"/>
      <c r="Q2" s="54"/>
      <c r="R2" s="54"/>
      <c r="S2" s="55"/>
      <c r="U2" s="44" t="s">
        <v>3</v>
      </c>
      <c r="V2" s="54"/>
      <c r="W2" s="54"/>
      <c r="X2" s="54"/>
      <c r="Y2" s="54"/>
      <c r="Z2" s="54"/>
      <c r="AA2" s="54"/>
      <c r="AB2" s="54"/>
      <c r="AC2" s="54"/>
      <c r="AD2" s="54"/>
      <c r="AE2" s="55"/>
    </row>
    <row r="3" spans="2:31" x14ac:dyDescent="0.3">
      <c r="B3" s="56"/>
      <c r="C3" s="51"/>
      <c r="D3" s="51"/>
      <c r="E3" s="51"/>
      <c r="F3" s="57"/>
      <c r="G3" s="47"/>
      <c r="H3" s="34" t="e">
        <f>VLOOKUP(G4,B19:BI51,37)</f>
        <v>#N/A</v>
      </c>
      <c r="I3" s="58"/>
      <c r="J3" s="59"/>
      <c r="K3" s="59"/>
      <c r="L3" s="59"/>
      <c r="M3" s="59"/>
      <c r="N3" s="59"/>
      <c r="O3" s="59"/>
      <c r="P3" s="59"/>
      <c r="Q3" s="59"/>
      <c r="R3" s="59"/>
      <c r="S3" s="60"/>
      <c r="U3" s="58"/>
      <c r="V3" s="59"/>
      <c r="W3" s="59"/>
      <c r="X3" s="59"/>
      <c r="Y3" s="59"/>
      <c r="Z3" s="59"/>
      <c r="AA3" s="59"/>
      <c r="AB3" s="59"/>
      <c r="AC3" s="59"/>
      <c r="AD3" s="59"/>
      <c r="AE3" s="60"/>
    </row>
    <row r="4" spans="2:31" x14ac:dyDescent="0.3">
      <c r="B4" s="56"/>
      <c r="C4" s="51"/>
      <c r="D4" s="51"/>
      <c r="E4" s="51"/>
      <c r="F4" s="57"/>
      <c r="G4" s="49"/>
      <c r="H4" s="34" t="e">
        <f>VLOOKUP(G4,B19:BI51,40)</f>
        <v>#N/A</v>
      </c>
      <c r="I4" s="20" t="s">
        <v>4</v>
      </c>
      <c r="J4" s="1">
        <v>-2000</v>
      </c>
      <c r="K4" s="2">
        <v>-1000</v>
      </c>
      <c r="L4" s="2">
        <v>0</v>
      </c>
      <c r="M4" s="2">
        <v>1500</v>
      </c>
      <c r="N4" s="2">
        <v>3000</v>
      </c>
      <c r="O4" s="2">
        <v>4500</v>
      </c>
      <c r="P4" s="2">
        <v>6000</v>
      </c>
      <c r="Q4" s="2">
        <v>7500</v>
      </c>
      <c r="R4" s="2">
        <v>8500</v>
      </c>
      <c r="S4" s="3">
        <v>9500</v>
      </c>
      <c r="U4" s="20" t="s">
        <v>4</v>
      </c>
      <c r="V4" s="1">
        <v>-4500</v>
      </c>
      <c r="W4" s="2">
        <v>-4000</v>
      </c>
      <c r="X4" s="2">
        <v>-3400</v>
      </c>
      <c r="Y4" s="2">
        <v>-3000</v>
      </c>
      <c r="Z4" s="2">
        <v>-2500</v>
      </c>
      <c r="AA4" s="2">
        <v>-2000</v>
      </c>
      <c r="AB4" s="2">
        <v>-1000</v>
      </c>
      <c r="AC4" s="2">
        <v>0</v>
      </c>
      <c r="AD4" s="2">
        <v>1000</v>
      </c>
      <c r="AE4" s="3">
        <v>2000</v>
      </c>
    </row>
    <row r="5" spans="2:31" x14ac:dyDescent="0.3">
      <c r="B5" s="58"/>
      <c r="C5" s="59"/>
      <c r="D5" s="59"/>
      <c r="E5" s="59"/>
      <c r="F5" s="60"/>
      <c r="G5" s="47"/>
      <c r="H5" s="34" t="e">
        <f>VLOOKUP(G4,B19:BI51,41)</f>
        <v>#N/A</v>
      </c>
      <c r="I5" s="20" t="s">
        <v>5</v>
      </c>
      <c r="J5" s="4">
        <v>-1500</v>
      </c>
      <c r="K5" s="5">
        <v>-800</v>
      </c>
      <c r="L5" s="5">
        <v>0</v>
      </c>
      <c r="M5" s="5">
        <v>1000</v>
      </c>
      <c r="N5" s="5">
        <v>1800</v>
      </c>
      <c r="O5" s="5">
        <v>2400</v>
      </c>
      <c r="P5" s="5">
        <v>2800</v>
      </c>
      <c r="Q5" s="5">
        <v>3200</v>
      </c>
      <c r="R5" s="5">
        <v>3500</v>
      </c>
      <c r="S5" s="6">
        <v>4200</v>
      </c>
      <c r="U5" s="20" t="s">
        <v>5</v>
      </c>
      <c r="V5" s="4">
        <v>-1500</v>
      </c>
      <c r="W5" s="5">
        <v>-1000</v>
      </c>
      <c r="X5" s="5">
        <v>-500</v>
      </c>
      <c r="Y5" s="5">
        <v>300</v>
      </c>
      <c r="Z5" s="5">
        <v>800</v>
      </c>
      <c r="AA5" s="5">
        <v>1800</v>
      </c>
      <c r="AB5" s="5">
        <v>2400</v>
      </c>
      <c r="AC5" s="5">
        <v>2800</v>
      </c>
      <c r="AD5" s="5">
        <v>3200</v>
      </c>
      <c r="AE5" s="6">
        <v>4000</v>
      </c>
    </row>
    <row r="6" spans="2:31" ht="15.75" customHeight="1" x14ac:dyDescent="0.3">
      <c r="B6" s="48" t="s">
        <v>6</v>
      </c>
      <c r="C6" s="45"/>
      <c r="D6" s="45"/>
      <c r="E6" s="45"/>
      <c r="F6" s="45"/>
      <c r="G6" s="46"/>
      <c r="H6" s="25" t="e">
        <f>VLOOKUP(G4,B19:BI51,51)</f>
        <v>#N/A</v>
      </c>
      <c r="I6" s="25" t="s">
        <v>7</v>
      </c>
      <c r="J6" s="26">
        <v>1</v>
      </c>
      <c r="K6" s="26">
        <v>2</v>
      </c>
      <c r="L6" s="26">
        <v>3</v>
      </c>
      <c r="M6" s="26">
        <v>4</v>
      </c>
      <c r="N6" s="26">
        <v>5</v>
      </c>
      <c r="O6" s="26">
        <v>6</v>
      </c>
      <c r="P6" s="26">
        <v>7</v>
      </c>
      <c r="Q6" s="26">
        <v>8</v>
      </c>
      <c r="R6" s="26">
        <v>9</v>
      </c>
      <c r="S6" s="26">
        <v>10</v>
      </c>
      <c r="U6" s="25" t="s">
        <v>7</v>
      </c>
      <c r="V6" s="26">
        <v>1</v>
      </c>
      <c r="W6" s="26">
        <v>2</v>
      </c>
      <c r="X6" s="26">
        <v>3</v>
      </c>
      <c r="Y6" s="26">
        <v>4</v>
      </c>
      <c r="Z6" s="26">
        <v>5</v>
      </c>
      <c r="AA6" s="26">
        <v>6</v>
      </c>
      <c r="AB6" s="26">
        <v>7</v>
      </c>
      <c r="AC6" s="26">
        <v>8</v>
      </c>
      <c r="AD6" s="26">
        <v>9</v>
      </c>
      <c r="AE6" s="26">
        <v>10</v>
      </c>
    </row>
    <row r="7" spans="2:31" ht="15.75" customHeight="1" x14ac:dyDescent="0.3">
      <c r="H7" s="25" t="e">
        <f>VLOOKUP(G4,B19:BI51,52)</f>
        <v>#N/A</v>
      </c>
      <c r="I7" s="36" t="s">
        <v>8</v>
      </c>
      <c r="J7" s="22">
        <f t="shared" ref="J7:S7" si="0">J5</f>
        <v>-1500</v>
      </c>
      <c r="K7" s="22">
        <f t="shared" si="0"/>
        <v>-800</v>
      </c>
      <c r="L7" s="22">
        <f t="shared" si="0"/>
        <v>0</v>
      </c>
      <c r="M7" s="22">
        <f t="shared" si="0"/>
        <v>1000</v>
      </c>
      <c r="N7" s="22">
        <f t="shared" si="0"/>
        <v>1800</v>
      </c>
      <c r="O7" s="22">
        <f t="shared" si="0"/>
        <v>2400</v>
      </c>
      <c r="P7" s="22">
        <f t="shared" si="0"/>
        <v>2800</v>
      </c>
      <c r="Q7" s="22">
        <f t="shared" si="0"/>
        <v>3200</v>
      </c>
      <c r="R7" s="22">
        <f t="shared" si="0"/>
        <v>3500</v>
      </c>
      <c r="S7" s="22">
        <f t="shared" si="0"/>
        <v>4200</v>
      </c>
      <c r="U7" s="36" t="s">
        <v>8</v>
      </c>
      <c r="V7" s="22">
        <f t="shared" ref="V7:AE7" si="1">V5</f>
        <v>-1500</v>
      </c>
      <c r="W7" s="22">
        <f t="shared" si="1"/>
        <v>-1000</v>
      </c>
      <c r="X7" s="22">
        <f t="shared" si="1"/>
        <v>-500</v>
      </c>
      <c r="Y7" s="22">
        <f t="shared" si="1"/>
        <v>300</v>
      </c>
      <c r="Z7" s="22">
        <f t="shared" si="1"/>
        <v>800</v>
      </c>
      <c r="AA7" s="22">
        <f t="shared" si="1"/>
        <v>1800</v>
      </c>
      <c r="AB7" s="22">
        <f t="shared" si="1"/>
        <v>2400</v>
      </c>
      <c r="AC7" s="22">
        <f t="shared" si="1"/>
        <v>2800</v>
      </c>
      <c r="AD7" s="22">
        <f t="shared" si="1"/>
        <v>3200</v>
      </c>
      <c r="AE7" s="22">
        <f t="shared" si="1"/>
        <v>4000</v>
      </c>
    </row>
    <row r="8" spans="2:31" ht="15.75" customHeight="1" x14ac:dyDescent="0.3">
      <c r="B8" s="52" t="s">
        <v>9</v>
      </c>
      <c r="C8" s="51"/>
      <c r="D8" s="50" t="s">
        <v>10</v>
      </c>
      <c r="E8" s="51"/>
      <c r="F8" s="51"/>
      <c r="G8" s="51"/>
      <c r="H8" s="25" t="e">
        <f>VLOOKUP(G4,B19:BI51,55)</f>
        <v>#N/A</v>
      </c>
      <c r="I8" s="19">
        <f>J4</f>
        <v>-2000</v>
      </c>
      <c r="J8" s="1">
        <v>880</v>
      </c>
      <c r="K8" s="2">
        <v>980</v>
      </c>
      <c r="L8" s="2">
        <v>856</v>
      </c>
      <c r="M8" s="2">
        <v>750</v>
      </c>
      <c r="N8" s="2">
        <v>660</v>
      </c>
      <c r="O8" s="2">
        <v>637</v>
      </c>
      <c r="P8" s="2">
        <v>620</v>
      </c>
      <c r="Q8" s="2">
        <v>660</v>
      </c>
      <c r="R8" s="2">
        <v>660</v>
      </c>
      <c r="S8" s="3">
        <v>660</v>
      </c>
      <c r="U8" s="19">
        <f>V4</f>
        <v>-4500</v>
      </c>
      <c r="V8" s="1">
        <v>720</v>
      </c>
      <c r="W8" s="2">
        <v>720</v>
      </c>
      <c r="X8" s="2">
        <v>691</v>
      </c>
      <c r="Y8" s="2">
        <v>650</v>
      </c>
      <c r="Z8" s="2">
        <v>650</v>
      </c>
      <c r="AA8" s="8">
        <v>720</v>
      </c>
      <c r="AB8" s="8">
        <v>720</v>
      </c>
      <c r="AC8" s="8">
        <v>820</v>
      </c>
      <c r="AD8" s="8">
        <v>820</v>
      </c>
      <c r="AE8" s="9">
        <v>820</v>
      </c>
    </row>
    <row r="9" spans="2:31" ht="15.75" customHeight="1" x14ac:dyDescent="0.3">
      <c r="B9" s="51"/>
      <c r="C9" s="51"/>
      <c r="D9" s="51"/>
      <c r="E9" s="51"/>
      <c r="F9" s="51"/>
      <c r="G9" s="51"/>
      <c r="H9" s="25" t="e">
        <f>VLOOKUP(G4,B19:BI51,56)</f>
        <v>#N/A</v>
      </c>
      <c r="I9" s="19">
        <f>K4</f>
        <v>-1000</v>
      </c>
      <c r="J9" s="23">
        <v>880</v>
      </c>
      <c r="K9" s="7">
        <v>980</v>
      </c>
      <c r="L9" s="7">
        <v>875</v>
      </c>
      <c r="M9" s="7">
        <v>761</v>
      </c>
      <c r="N9" s="7">
        <v>757</v>
      </c>
      <c r="O9" s="7">
        <v>637</v>
      </c>
      <c r="P9" s="7">
        <v>641</v>
      </c>
      <c r="Q9" s="7">
        <v>641</v>
      </c>
      <c r="R9" s="7">
        <v>687</v>
      </c>
      <c r="S9" s="24">
        <v>687</v>
      </c>
      <c r="U9" s="19">
        <f>W4</f>
        <v>-4000</v>
      </c>
      <c r="V9" s="23">
        <v>720</v>
      </c>
      <c r="W9" s="7">
        <v>720</v>
      </c>
      <c r="X9" s="7">
        <v>791</v>
      </c>
      <c r="Y9" s="7">
        <v>768</v>
      </c>
      <c r="Z9" s="7">
        <v>700</v>
      </c>
      <c r="AA9" s="7">
        <v>720</v>
      </c>
      <c r="AB9" s="7">
        <v>720</v>
      </c>
      <c r="AC9" s="7">
        <v>720</v>
      </c>
      <c r="AD9" s="7">
        <v>791</v>
      </c>
      <c r="AE9" s="10">
        <v>791</v>
      </c>
    </row>
    <row r="10" spans="2:31" x14ac:dyDescent="0.3">
      <c r="B10" s="16"/>
      <c r="C10" s="16"/>
      <c r="D10" s="16"/>
      <c r="E10" s="16"/>
      <c r="F10" s="16"/>
      <c r="G10" s="16"/>
      <c r="I10" s="19">
        <f>L4</f>
        <v>0</v>
      </c>
      <c r="J10" s="23">
        <v>980</v>
      </c>
      <c r="K10" s="7">
        <v>1192</v>
      </c>
      <c r="L10" s="7">
        <v>980</v>
      </c>
      <c r="M10" s="7">
        <v>821</v>
      </c>
      <c r="N10" s="7">
        <v>777</v>
      </c>
      <c r="O10" s="7">
        <v>612</v>
      </c>
      <c r="P10" s="7">
        <v>641</v>
      </c>
      <c r="Q10" s="7">
        <v>641</v>
      </c>
      <c r="R10" s="7">
        <v>668</v>
      </c>
      <c r="S10" s="24">
        <v>668</v>
      </c>
      <c r="U10" s="19">
        <f>X4</f>
        <v>-3400</v>
      </c>
      <c r="V10" s="23">
        <v>720</v>
      </c>
      <c r="W10" s="7">
        <v>720</v>
      </c>
      <c r="X10" s="7">
        <v>891</v>
      </c>
      <c r="Y10" s="7">
        <v>868</v>
      </c>
      <c r="Z10" s="7">
        <v>750</v>
      </c>
      <c r="AA10" s="7">
        <v>625</v>
      </c>
      <c r="AB10" s="7">
        <v>625</v>
      </c>
      <c r="AC10" s="7">
        <v>691</v>
      </c>
      <c r="AD10" s="7">
        <v>720</v>
      </c>
      <c r="AE10" s="10">
        <v>720</v>
      </c>
    </row>
    <row r="11" spans="2:31" x14ac:dyDescent="0.3">
      <c r="B11" s="16"/>
      <c r="C11" s="16"/>
      <c r="D11" s="16"/>
      <c r="E11" s="16"/>
      <c r="F11" s="16"/>
      <c r="G11" s="16"/>
      <c r="I11" s="19">
        <f>M4</f>
        <v>1500</v>
      </c>
      <c r="J11" s="23">
        <v>1080</v>
      </c>
      <c r="K11" s="7">
        <v>1380</v>
      </c>
      <c r="L11" s="7">
        <v>1077</v>
      </c>
      <c r="M11" s="7">
        <v>871</v>
      </c>
      <c r="N11" s="7">
        <v>721</v>
      </c>
      <c r="O11" s="7">
        <v>668</v>
      </c>
      <c r="P11" s="7">
        <v>668</v>
      </c>
      <c r="Q11" s="7">
        <v>668</v>
      </c>
      <c r="R11" s="7">
        <v>668</v>
      </c>
      <c r="S11" s="24">
        <v>668</v>
      </c>
      <c r="U11" s="19">
        <f>Y4</f>
        <v>-3000</v>
      </c>
      <c r="V11" s="23">
        <v>720</v>
      </c>
      <c r="W11" s="7">
        <v>720</v>
      </c>
      <c r="X11" s="7">
        <v>891</v>
      </c>
      <c r="Y11" s="7">
        <v>891</v>
      </c>
      <c r="Z11" s="7">
        <v>720</v>
      </c>
      <c r="AA11" s="7">
        <v>585</v>
      </c>
      <c r="AB11" s="7">
        <v>625</v>
      </c>
      <c r="AC11" s="7">
        <v>650</v>
      </c>
      <c r="AD11" s="7">
        <v>720</v>
      </c>
      <c r="AE11" s="10">
        <v>720</v>
      </c>
    </row>
    <row r="12" spans="2:31" x14ac:dyDescent="0.3">
      <c r="I12" s="19">
        <f>N4</f>
        <v>3000</v>
      </c>
      <c r="J12" s="23">
        <v>1155</v>
      </c>
      <c r="K12" s="7">
        <v>1427</v>
      </c>
      <c r="L12" s="7">
        <v>1227</v>
      </c>
      <c r="M12" s="7">
        <v>1025</v>
      </c>
      <c r="N12" s="7">
        <v>833</v>
      </c>
      <c r="O12" s="7">
        <v>712</v>
      </c>
      <c r="P12" s="7">
        <v>668</v>
      </c>
      <c r="Q12" s="7">
        <v>668</v>
      </c>
      <c r="R12" s="7">
        <v>768</v>
      </c>
      <c r="S12" s="24">
        <v>768</v>
      </c>
      <c r="U12" s="19">
        <f>Z4</f>
        <v>-2500</v>
      </c>
      <c r="V12" s="23">
        <v>720</v>
      </c>
      <c r="W12" s="7">
        <v>720</v>
      </c>
      <c r="X12" s="7">
        <v>820</v>
      </c>
      <c r="Y12" s="7">
        <v>820</v>
      </c>
      <c r="Z12" s="7">
        <v>761</v>
      </c>
      <c r="AA12" s="7">
        <v>625</v>
      </c>
      <c r="AB12" s="7">
        <v>650</v>
      </c>
      <c r="AC12" s="7">
        <v>691</v>
      </c>
      <c r="AD12" s="7">
        <v>720</v>
      </c>
      <c r="AE12" s="10">
        <v>720</v>
      </c>
    </row>
    <row r="13" spans="2:31" x14ac:dyDescent="0.3">
      <c r="I13" s="19">
        <f>O4</f>
        <v>4500</v>
      </c>
      <c r="J13" s="23">
        <v>1188</v>
      </c>
      <c r="K13" s="7">
        <v>1458</v>
      </c>
      <c r="L13" s="7">
        <v>1308</v>
      </c>
      <c r="M13" s="7">
        <v>1125</v>
      </c>
      <c r="N13" s="7">
        <v>933</v>
      </c>
      <c r="O13" s="7">
        <v>720</v>
      </c>
      <c r="P13" s="7">
        <v>768</v>
      </c>
      <c r="Q13" s="7">
        <v>768</v>
      </c>
      <c r="R13" s="7">
        <v>868</v>
      </c>
      <c r="S13" s="24">
        <v>868</v>
      </c>
      <c r="U13" s="19">
        <f>AA4</f>
        <v>-2000</v>
      </c>
      <c r="V13" s="23">
        <v>720</v>
      </c>
      <c r="W13" s="7">
        <v>720</v>
      </c>
      <c r="X13" s="7">
        <v>720</v>
      </c>
      <c r="Y13" s="7">
        <v>720</v>
      </c>
      <c r="Z13" s="7">
        <v>730</v>
      </c>
      <c r="AA13" s="7">
        <v>650</v>
      </c>
      <c r="AB13" s="7">
        <v>650</v>
      </c>
      <c r="AC13" s="7">
        <v>720</v>
      </c>
      <c r="AD13" s="7">
        <v>720</v>
      </c>
      <c r="AE13" s="10">
        <v>720</v>
      </c>
    </row>
    <row r="14" spans="2:31" x14ac:dyDescent="0.3">
      <c r="I14" s="19">
        <f>P4</f>
        <v>6000</v>
      </c>
      <c r="J14" s="23">
        <v>1088</v>
      </c>
      <c r="K14" s="7">
        <v>1282</v>
      </c>
      <c r="L14" s="7">
        <v>1182</v>
      </c>
      <c r="M14" s="7">
        <v>1025</v>
      </c>
      <c r="N14" s="7">
        <v>867</v>
      </c>
      <c r="O14" s="7">
        <v>739</v>
      </c>
      <c r="P14" s="7">
        <v>723</v>
      </c>
      <c r="Q14" s="7">
        <v>868</v>
      </c>
      <c r="R14" s="7">
        <v>968</v>
      </c>
      <c r="S14" s="24">
        <v>987</v>
      </c>
      <c r="U14" s="19">
        <f>AB4</f>
        <v>-1000</v>
      </c>
      <c r="V14" s="23">
        <v>720</v>
      </c>
      <c r="W14" s="7">
        <v>720</v>
      </c>
      <c r="X14" s="7">
        <v>720</v>
      </c>
      <c r="Y14" s="7">
        <v>720</v>
      </c>
      <c r="Z14" s="7">
        <v>720</v>
      </c>
      <c r="AA14" s="7">
        <v>720</v>
      </c>
      <c r="AB14" s="7">
        <v>720</v>
      </c>
      <c r="AC14" s="7">
        <v>720</v>
      </c>
      <c r="AD14" s="7">
        <v>720</v>
      </c>
      <c r="AE14" s="10">
        <v>720</v>
      </c>
    </row>
    <row r="15" spans="2:31" x14ac:dyDescent="0.3">
      <c r="I15" s="19">
        <f>Q4</f>
        <v>7500</v>
      </c>
      <c r="J15" s="23">
        <v>999</v>
      </c>
      <c r="K15" s="7">
        <v>1182</v>
      </c>
      <c r="L15" s="7">
        <v>1082</v>
      </c>
      <c r="M15" s="7">
        <v>1085</v>
      </c>
      <c r="N15" s="7">
        <v>868</v>
      </c>
      <c r="O15" s="7">
        <v>739</v>
      </c>
      <c r="P15" s="7">
        <v>768</v>
      </c>
      <c r="Q15" s="7">
        <v>887</v>
      </c>
      <c r="R15" s="7">
        <v>887</v>
      </c>
      <c r="S15" s="24">
        <v>887</v>
      </c>
      <c r="U15" s="19">
        <f>AC4</f>
        <v>0</v>
      </c>
      <c r="V15" s="23">
        <v>720</v>
      </c>
      <c r="W15" s="7">
        <v>720</v>
      </c>
      <c r="X15" s="7">
        <v>720</v>
      </c>
      <c r="Y15" s="7">
        <v>720</v>
      </c>
      <c r="Z15" s="7">
        <v>720</v>
      </c>
      <c r="AA15" s="7">
        <v>720</v>
      </c>
      <c r="AB15" s="7">
        <v>720</v>
      </c>
      <c r="AC15" s="7">
        <v>720</v>
      </c>
      <c r="AD15" s="7">
        <v>720</v>
      </c>
      <c r="AE15" s="10">
        <v>720</v>
      </c>
    </row>
    <row r="16" spans="2:31" x14ac:dyDescent="0.3">
      <c r="I16" s="19">
        <f>R4</f>
        <v>8500</v>
      </c>
      <c r="J16" s="23">
        <v>985</v>
      </c>
      <c r="K16" s="7">
        <v>1185</v>
      </c>
      <c r="L16" s="7">
        <v>1068</v>
      </c>
      <c r="M16" s="7">
        <v>1068</v>
      </c>
      <c r="N16" s="7">
        <v>868</v>
      </c>
      <c r="O16" s="7">
        <v>768</v>
      </c>
      <c r="P16" s="7">
        <v>787</v>
      </c>
      <c r="Q16" s="7">
        <v>787</v>
      </c>
      <c r="R16" s="7">
        <v>787</v>
      </c>
      <c r="S16" s="24">
        <v>787</v>
      </c>
      <c r="U16" s="19">
        <f>AD4</f>
        <v>1000</v>
      </c>
      <c r="V16" s="23">
        <v>720</v>
      </c>
      <c r="W16" s="7">
        <v>720</v>
      </c>
      <c r="X16" s="7">
        <v>720</v>
      </c>
      <c r="Y16" s="7">
        <v>720</v>
      </c>
      <c r="Z16" s="7">
        <v>720</v>
      </c>
      <c r="AA16" s="7">
        <v>720</v>
      </c>
      <c r="AB16" s="7">
        <v>720</v>
      </c>
      <c r="AC16" s="7">
        <v>720</v>
      </c>
      <c r="AD16" s="7">
        <v>720</v>
      </c>
      <c r="AE16" s="10">
        <v>720</v>
      </c>
    </row>
    <row r="17" spans="2:61" x14ac:dyDescent="0.3">
      <c r="I17" s="19">
        <f>S4</f>
        <v>9500</v>
      </c>
      <c r="J17" s="4">
        <v>968</v>
      </c>
      <c r="K17" s="5">
        <v>1168</v>
      </c>
      <c r="L17" s="5">
        <v>1039</v>
      </c>
      <c r="M17" s="5">
        <v>939</v>
      </c>
      <c r="N17" s="5">
        <v>768</v>
      </c>
      <c r="O17" s="5">
        <v>668</v>
      </c>
      <c r="P17" s="5">
        <v>639</v>
      </c>
      <c r="Q17" s="5">
        <v>687</v>
      </c>
      <c r="R17" s="5">
        <v>687</v>
      </c>
      <c r="S17" s="6">
        <v>687</v>
      </c>
      <c r="U17" s="19">
        <f>AE4</f>
        <v>2000</v>
      </c>
      <c r="V17" s="4">
        <v>720</v>
      </c>
      <c r="W17" s="5">
        <v>720</v>
      </c>
      <c r="X17" s="5">
        <v>720</v>
      </c>
      <c r="Y17" s="5">
        <v>720</v>
      </c>
      <c r="Z17" s="5">
        <v>720</v>
      </c>
      <c r="AA17" s="11">
        <v>720</v>
      </c>
      <c r="AB17" s="11">
        <v>720</v>
      </c>
      <c r="AC17" s="11">
        <v>720</v>
      </c>
      <c r="AD17" s="11">
        <v>720</v>
      </c>
      <c r="AE17" s="12">
        <v>720</v>
      </c>
    </row>
    <row r="19" spans="2:61" s="7" customFormat="1" x14ac:dyDescent="0.3">
      <c r="B19" s="44" t="s">
        <v>11</v>
      </c>
      <c r="C19" s="45"/>
      <c r="D19" s="45"/>
      <c r="E19" s="46"/>
      <c r="F19" s="35" t="s">
        <v>12</v>
      </c>
      <c r="G19" s="35" t="s">
        <v>12</v>
      </c>
      <c r="H19" s="35" t="s">
        <v>13</v>
      </c>
      <c r="I19" s="35" t="s">
        <v>14</v>
      </c>
      <c r="J19" s="35" t="s">
        <v>14</v>
      </c>
      <c r="K19" s="35" t="s">
        <v>15</v>
      </c>
      <c r="L19" s="35" t="s">
        <v>14</v>
      </c>
      <c r="M19" s="35" t="s">
        <v>16</v>
      </c>
      <c r="N19" s="35" t="s">
        <v>14</v>
      </c>
      <c r="O19" s="35" t="s">
        <v>17</v>
      </c>
      <c r="P19" s="35" t="s">
        <v>18</v>
      </c>
      <c r="Q19" s="35" t="s">
        <v>18</v>
      </c>
      <c r="R19" s="35" t="s">
        <v>16</v>
      </c>
      <c r="S19" s="35" t="s">
        <v>16</v>
      </c>
      <c r="U19" s="64" t="s">
        <v>19</v>
      </c>
      <c r="V19" s="64" t="s">
        <v>20</v>
      </c>
      <c r="W19" s="65" t="s">
        <v>21</v>
      </c>
      <c r="X19" s="64" t="s">
        <v>22</v>
      </c>
      <c r="Y19" s="64" t="s">
        <v>23</v>
      </c>
      <c r="Z19" s="64" t="s">
        <v>24</v>
      </c>
      <c r="AA19" s="61" t="s">
        <v>25</v>
      </c>
    </row>
    <row r="20" spans="2:61" s="13" customFormat="1" ht="45" customHeight="1" x14ac:dyDescent="0.3">
      <c r="B20" s="44" t="s">
        <v>26</v>
      </c>
      <c r="C20" s="45"/>
      <c r="D20" s="45"/>
      <c r="E20" s="46"/>
      <c r="F20" s="17" t="s">
        <v>27</v>
      </c>
      <c r="G20" s="17" t="s">
        <v>28</v>
      </c>
      <c r="H20" s="17" t="s">
        <v>29</v>
      </c>
      <c r="I20" s="17" t="s">
        <v>30</v>
      </c>
      <c r="J20" s="17" t="s">
        <v>31</v>
      </c>
      <c r="K20" s="17" t="s">
        <v>32</v>
      </c>
      <c r="L20" s="17" t="s">
        <v>33</v>
      </c>
      <c r="M20" s="18" t="s">
        <v>34</v>
      </c>
      <c r="N20" s="17" t="s">
        <v>35</v>
      </c>
      <c r="O20" s="17" t="s">
        <v>36</v>
      </c>
      <c r="P20" s="17" t="s">
        <v>37</v>
      </c>
      <c r="Q20" s="17" t="s">
        <v>38</v>
      </c>
      <c r="R20" s="63" t="s">
        <v>39</v>
      </c>
      <c r="S20" s="63" t="s">
        <v>40</v>
      </c>
      <c r="U20" s="62"/>
      <c r="V20" s="62"/>
      <c r="W20" s="62"/>
      <c r="X20" s="62"/>
      <c r="Y20" s="62"/>
      <c r="Z20" s="62"/>
      <c r="AA20" s="62"/>
      <c r="AB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</row>
    <row r="21" spans="2:61" s="14" customFormat="1" ht="31.5" customHeight="1" x14ac:dyDescent="0.3">
      <c r="B21" s="15" t="s">
        <v>1</v>
      </c>
      <c r="C21" s="15" t="s">
        <v>41</v>
      </c>
      <c r="D21" s="15" t="s">
        <v>42</v>
      </c>
      <c r="E21" s="15" t="s">
        <v>43</v>
      </c>
      <c r="F21" s="15" t="s">
        <v>44</v>
      </c>
      <c r="G21" s="15" t="s">
        <v>45</v>
      </c>
      <c r="H21" s="15" t="s">
        <v>46</v>
      </c>
      <c r="I21" s="15" t="s">
        <v>47</v>
      </c>
      <c r="J21" s="15" t="s">
        <v>48</v>
      </c>
      <c r="K21" s="15" t="s">
        <v>49</v>
      </c>
      <c r="L21" s="15" t="s">
        <v>50</v>
      </c>
      <c r="M21" s="21" t="s">
        <v>51</v>
      </c>
      <c r="N21" s="15" t="s">
        <v>52</v>
      </c>
      <c r="O21" s="15" t="s">
        <v>4</v>
      </c>
      <c r="P21" s="15" t="s">
        <v>5</v>
      </c>
      <c r="Q21" s="15" t="s">
        <v>53</v>
      </c>
      <c r="R21" s="47"/>
      <c r="S21" s="47"/>
      <c r="U21" s="47"/>
      <c r="V21" s="47"/>
      <c r="W21" s="47"/>
      <c r="X21" s="47"/>
      <c r="Y21" s="47"/>
      <c r="Z21" s="47"/>
      <c r="AA21" s="47"/>
      <c r="AB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</row>
    <row r="22" spans="2:61" s="13" customFormat="1" ht="75" customHeight="1" x14ac:dyDescent="0.3">
      <c r="B22" s="37">
        <v>1</v>
      </c>
      <c r="C22" s="37"/>
      <c r="D22" s="37"/>
      <c r="E22" s="35"/>
      <c r="F22" s="35">
        <v>0</v>
      </c>
      <c r="G22" s="35">
        <v>1</v>
      </c>
      <c r="H22" s="35">
        <v>761</v>
      </c>
      <c r="I22" s="35">
        <v>716</v>
      </c>
      <c r="J22" s="35">
        <v>793</v>
      </c>
      <c r="K22" s="35">
        <v>0</v>
      </c>
      <c r="L22" s="35">
        <v>1586</v>
      </c>
      <c r="M22" s="35">
        <f t="shared" ref="M22:M51" si="2">L22/J22</f>
        <v>2</v>
      </c>
      <c r="N22" s="35">
        <v>737</v>
      </c>
      <c r="O22" s="35">
        <v>-2396</v>
      </c>
      <c r="P22" s="35">
        <v>2067</v>
      </c>
      <c r="Q22" s="35">
        <v>651</v>
      </c>
      <c r="R22" s="38">
        <v>129.54823107866241</v>
      </c>
      <c r="S22" s="38">
        <v>133.8788784370943</v>
      </c>
      <c r="U22" s="35">
        <f t="shared" ref="U22:U51" si="3">Q22/16</f>
        <v>40.6875</v>
      </c>
      <c r="V22" s="35">
        <f t="shared" ref="V22:V51" si="4">R22/U22</f>
        <v>3.1839811017797213</v>
      </c>
      <c r="W22" s="39">
        <f t="shared" ref="W22:W51" si="5">S22/V22*16</f>
        <v>672.76217619387864</v>
      </c>
      <c r="X22" s="35">
        <f t="shared" ref="X22:X51" si="6">INT((AQ22+((AR22-AQ22)*(AG22-AK22)/(AL22-AK22)))+(((AS22+((AT22-AS22)*(AG22-AK22)/(AL22-AK22)))-(AQ22+((AR22-AQ22)*(AG22-AK22)/(AL22-AK22))))*(AH22-AO22)/(AP22-AO22)))</f>
        <v>649</v>
      </c>
      <c r="Y22" s="35">
        <f t="shared" ref="Y22:Y51" si="7">INT((BF22+((BG22-BF22)*(AV22-AZ22)/(BA22-AZ22)))+(((BH22+((BI22-BH22)*(AV22-AZ22)/(BA22-AZ22)))-(BF22+((BG22-BF22)*(AV22-AZ22)/(BA22-AZ22))))*(AW22-BD22)/(BE22-BD22)))</f>
        <v>639</v>
      </c>
      <c r="Z22" s="35">
        <f t="shared" ref="Z22:Z51" si="8">(X22*(1024-K22)+Y22*K22)/1024</f>
        <v>649</v>
      </c>
      <c r="AA22" s="40">
        <f t="shared" ref="AA22:AA51" si="9">W22-Z22</f>
        <v>23.762176193878645</v>
      </c>
      <c r="AG22" s="41">
        <f t="shared" ref="AG22:AG51" si="10">IF(O22&gt;MAX($J$4:$S$4),MAX($J$4:$S$4)-0.1,IF(O22&lt;MIN($J$4:$S$4),MIN($J$4:$S$4)+0.1,O22))</f>
        <v>-1999.9</v>
      </c>
      <c r="AH22" s="41">
        <f t="shared" ref="AH22:AH51" si="11">IF(P22&gt;MAX($J$5:$S$5),MAX($J$5:$S$5)-0.1,IF(P22&lt;MIN($J$5:$S$5),MIN($J$5:$S$5)+0.1,P22))</f>
        <v>2067</v>
      </c>
      <c r="AI22" s="25">
        <f t="shared" ref="AI22:AI51" si="12">_xlfn.XLOOKUP(AK22,$J$4:$S$4,$J$6:$S$6)</f>
        <v>1</v>
      </c>
      <c r="AJ22" s="25">
        <f t="shared" ref="AJ22:AJ51" si="13">AI22+1</f>
        <v>2</v>
      </c>
      <c r="AK22" s="25">
        <f t="shared" ref="AK22:AK51" si="14">HLOOKUP(ROUNDUP(AG22,1),$J$4:$S$4,1,TRUE)</f>
        <v>-2000</v>
      </c>
      <c r="AL22" s="25">
        <f t="shared" ref="AL22:AL51" si="15">_xlfn.XLOOKUP(AJ22,$J$6:$S$6,$J$4:$S$4)</f>
        <v>-1000</v>
      </c>
      <c r="AM22" s="25">
        <f t="shared" ref="AM22:AM51" si="16">_xlfn.XLOOKUP(AO22,$J$5:$S$5,$J$6:$S$6)</f>
        <v>5</v>
      </c>
      <c r="AN22" s="25">
        <f t="shared" ref="AN22:AN51" si="17">AM22+1</f>
        <v>6</v>
      </c>
      <c r="AO22" s="25">
        <f t="shared" ref="AO22:AO51" si="18">HLOOKUP(AH22,$J$5:$S$5,1,TRUE)</f>
        <v>1800</v>
      </c>
      <c r="AP22" s="25">
        <f t="shared" ref="AP22:AP51" si="19">_xlfn.XLOOKUP(AN22,$J$6:$S$6,$J$5:$S$5)</f>
        <v>2400</v>
      </c>
      <c r="AQ22" s="25">
        <f t="shared" ref="AQ22:AQ51" si="20">VLOOKUP(AK22,$I$8:$S$17,AM22+1,FALSE)</f>
        <v>660</v>
      </c>
      <c r="AR22" s="25">
        <f t="shared" ref="AR22:AR51" si="21">VLOOKUP(AL22,$I$8:$S$17,AM22+1,FALSE)</f>
        <v>757</v>
      </c>
      <c r="AS22" s="25">
        <f t="shared" ref="AS22:AS51" si="22">VLOOKUP(AK22,$I$8:$S$17,AN22+1,FALSE)</f>
        <v>637</v>
      </c>
      <c r="AT22" s="25">
        <f t="shared" ref="AT22:AT51" si="23">VLOOKUP(AL22,$I$8:$S$17,AN22+1,FALSE)</f>
        <v>637</v>
      </c>
      <c r="AU22" s="25"/>
      <c r="AV22" s="41">
        <f>IF(O22&gt;MAX($V$4:$AE$4),MAX($V$4:$AE$4)-0.1,IF(O22&lt;MIN($V$4:$AE4),MIN($V$4:$AE$4)+0.1,O22))</f>
        <v>-2396</v>
      </c>
      <c r="AW22" s="41">
        <f t="shared" ref="AW22:AW51" si="24">IF(P22&gt;MAX($V$5:$AE$5),MAX($V$5:$AE$5)-0.1,IF(P22&lt;MIN($V$5:$AE$5),MIN($V$5:$AE$5)+0.1,P22))</f>
        <v>2067</v>
      </c>
      <c r="AX22" s="25">
        <f t="shared" ref="AX22:AX51" si="25">_xlfn.XLOOKUP(AZ22,$V$4:$AE$4,$V$6:$AE$6)</f>
        <v>5</v>
      </c>
      <c r="AY22" s="25">
        <f t="shared" ref="AY22:AY51" si="26">AX22+1</f>
        <v>6</v>
      </c>
      <c r="AZ22" s="25">
        <f t="shared" ref="AZ22:AZ51" si="27">HLOOKUP(ROUNDUP(AV22,1),$V$4:$AE$4,1,TRUE)</f>
        <v>-2500</v>
      </c>
      <c r="BA22" s="25">
        <f t="shared" ref="BA22:BA51" si="28">_xlfn.XLOOKUP(AY22,$V$6:$AE$6,$V$4:$AE$4)</f>
        <v>-2000</v>
      </c>
      <c r="BB22" s="25">
        <f t="shared" ref="BB22:BB51" si="29">_xlfn.XLOOKUP(BD22,$V$5:$AE$5,$V$6:$AE$6)</f>
        <v>6</v>
      </c>
      <c r="BC22" s="25">
        <f t="shared" ref="BC22:BC51" si="30">BB22+1</f>
        <v>7</v>
      </c>
      <c r="BD22" s="25">
        <f t="shared" ref="BD22:BD51" si="31">HLOOKUP(AW22,$V$5:$AE$5,1,TRUE)</f>
        <v>1800</v>
      </c>
      <c r="BE22" s="25">
        <f t="shared" ref="BE22:BE51" si="32">_xlfn.XLOOKUP(BC22,$V$6:$AE$6,$V$5:$AE$5)</f>
        <v>2400</v>
      </c>
      <c r="BF22" s="25">
        <f t="shared" ref="BF22:BF51" si="33">VLOOKUP(AZ22,$U$8:$AE$17,BB22+1,FALSE)</f>
        <v>625</v>
      </c>
      <c r="BG22" s="25">
        <f t="shared" ref="BG22:BG51" si="34">VLOOKUP(BA22,$U$8:$AE$17,BB22+1,FALSE)</f>
        <v>650</v>
      </c>
      <c r="BH22" s="25">
        <f t="shared" ref="BH22:BH51" si="35">VLOOKUP(AZ22,$U$8:$AE$17,BC22+1,FALSE)</f>
        <v>650</v>
      </c>
      <c r="BI22" s="25">
        <f t="shared" ref="BI22:BI51" si="36">VLOOKUP(BA22,$U$8:$AE$17,BC22+1,FALSE)</f>
        <v>650</v>
      </c>
    </row>
    <row r="23" spans="2:61" s="13" customFormat="1" ht="75" customHeight="1" x14ac:dyDescent="0.3">
      <c r="B23" s="35">
        <v>2</v>
      </c>
      <c r="C23" s="35"/>
      <c r="D23" s="35"/>
      <c r="E23" s="35"/>
      <c r="F23" s="35">
        <v>0</v>
      </c>
      <c r="G23" s="35">
        <v>1</v>
      </c>
      <c r="H23" s="35">
        <v>761</v>
      </c>
      <c r="I23" s="35">
        <v>716</v>
      </c>
      <c r="J23" s="35">
        <v>793</v>
      </c>
      <c r="K23" s="35">
        <v>0</v>
      </c>
      <c r="L23" s="35">
        <v>1586</v>
      </c>
      <c r="M23" s="35">
        <f t="shared" si="2"/>
        <v>2</v>
      </c>
      <c r="N23" s="35">
        <v>737</v>
      </c>
      <c r="O23" s="35">
        <v>-2396</v>
      </c>
      <c r="P23" s="35">
        <v>2067</v>
      </c>
      <c r="Q23" s="35">
        <v>651</v>
      </c>
      <c r="R23" s="38">
        <v>129.54823107866241</v>
      </c>
      <c r="S23" s="38">
        <v>133.8788784370943</v>
      </c>
      <c r="U23" s="35">
        <f t="shared" si="3"/>
        <v>40.6875</v>
      </c>
      <c r="V23" s="35">
        <f t="shared" si="4"/>
        <v>3.1839811017797213</v>
      </c>
      <c r="W23" s="39">
        <f t="shared" si="5"/>
        <v>672.76217619387864</v>
      </c>
      <c r="X23" s="35">
        <f t="shared" si="6"/>
        <v>649</v>
      </c>
      <c r="Y23" s="35">
        <f t="shared" si="7"/>
        <v>639</v>
      </c>
      <c r="Z23" s="35">
        <f t="shared" si="8"/>
        <v>649</v>
      </c>
      <c r="AA23" s="40">
        <f t="shared" si="9"/>
        <v>23.762176193878645</v>
      </c>
      <c r="AG23" s="41">
        <f t="shared" si="10"/>
        <v>-1999.9</v>
      </c>
      <c r="AH23" s="41">
        <f t="shared" si="11"/>
        <v>2067</v>
      </c>
      <c r="AI23" s="25">
        <f t="shared" si="12"/>
        <v>1</v>
      </c>
      <c r="AJ23" s="25">
        <f t="shared" si="13"/>
        <v>2</v>
      </c>
      <c r="AK23" s="25">
        <f t="shared" si="14"/>
        <v>-2000</v>
      </c>
      <c r="AL23" s="25">
        <f t="shared" si="15"/>
        <v>-1000</v>
      </c>
      <c r="AM23" s="25">
        <f t="shared" si="16"/>
        <v>5</v>
      </c>
      <c r="AN23" s="25">
        <f t="shared" si="17"/>
        <v>6</v>
      </c>
      <c r="AO23" s="25">
        <f t="shared" si="18"/>
        <v>1800</v>
      </c>
      <c r="AP23" s="25">
        <f t="shared" si="19"/>
        <v>2400</v>
      </c>
      <c r="AQ23" s="25">
        <f t="shared" si="20"/>
        <v>660</v>
      </c>
      <c r="AR23" s="25">
        <f t="shared" si="21"/>
        <v>757</v>
      </c>
      <c r="AS23" s="25">
        <f t="shared" si="22"/>
        <v>637</v>
      </c>
      <c r="AT23" s="25">
        <f t="shared" si="23"/>
        <v>637</v>
      </c>
      <c r="AU23" s="25"/>
      <c r="AV23" s="41">
        <f>IF(O23&gt;MAX($V$4:$AE$4),MAX($V$4:$AE$4)-0.1,IF(O23&lt;MIN($V$4:$AE5),MIN($V$4:$AE$4)+0.1,O23))</f>
        <v>-2396</v>
      </c>
      <c r="AW23" s="41">
        <f t="shared" si="24"/>
        <v>2067</v>
      </c>
      <c r="AX23" s="25">
        <f t="shared" si="25"/>
        <v>5</v>
      </c>
      <c r="AY23" s="25">
        <f t="shared" si="26"/>
        <v>6</v>
      </c>
      <c r="AZ23" s="25">
        <f t="shared" si="27"/>
        <v>-2500</v>
      </c>
      <c r="BA23" s="25">
        <f t="shared" si="28"/>
        <v>-2000</v>
      </c>
      <c r="BB23" s="25">
        <f t="shared" si="29"/>
        <v>6</v>
      </c>
      <c r="BC23" s="25">
        <f t="shared" si="30"/>
        <v>7</v>
      </c>
      <c r="BD23" s="25">
        <f t="shared" si="31"/>
        <v>1800</v>
      </c>
      <c r="BE23" s="25">
        <f t="shared" si="32"/>
        <v>2400</v>
      </c>
      <c r="BF23" s="25">
        <f t="shared" si="33"/>
        <v>625</v>
      </c>
      <c r="BG23" s="25">
        <f t="shared" si="34"/>
        <v>650</v>
      </c>
      <c r="BH23" s="25">
        <f t="shared" si="35"/>
        <v>650</v>
      </c>
      <c r="BI23" s="25">
        <f t="shared" si="36"/>
        <v>650</v>
      </c>
    </row>
    <row r="24" spans="2:61" s="13" customFormat="1" ht="75" customHeight="1" x14ac:dyDescent="0.3">
      <c r="B24" s="35">
        <v>3</v>
      </c>
      <c r="C24" s="35"/>
      <c r="D24" s="35"/>
      <c r="E24" s="35"/>
      <c r="F24" s="35">
        <v>0</v>
      </c>
      <c r="G24" s="35">
        <v>1</v>
      </c>
      <c r="H24" s="35">
        <v>761</v>
      </c>
      <c r="I24" s="35">
        <v>716</v>
      </c>
      <c r="J24" s="35">
        <v>793</v>
      </c>
      <c r="K24" s="35">
        <v>0</v>
      </c>
      <c r="L24" s="35">
        <v>1586</v>
      </c>
      <c r="M24" s="35">
        <f t="shared" si="2"/>
        <v>2</v>
      </c>
      <c r="N24" s="35">
        <v>737</v>
      </c>
      <c r="O24" s="35">
        <v>-2396</v>
      </c>
      <c r="P24" s="35">
        <v>2067</v>
      </c>
      <c r="Q24" s="35">
        <v>651</v>
      </c>
      <c r="R24" s="38">
        <v>129.54823107866241</v>
      </c>
      <c r="S24" s="38">
        <v>133.8788784370943</v>
      </c>
      <c r="U24" s="35">
        <f t="shared" si="3"/>
        <v>40.6875</v>
      </c>
      <c r="V24" s="35">
        <f t="shared" si="4"/>
        <v>3.1839811017797213</v>
      </c>
      <c r="W24" s="39">
        <f t="shared" si="5"/>
        <v>672.76217619387864</v>
      </c>
      <c r="X24" s="35">
        <f t="shared" si="6"/>
        <v>649</v>
      </c>
      <c r="Y24" s="35">
        <f t="shared" si="7"/>
        <v>639</v>
      </c>
      <c r="Z24" s="35">
        <f t="shared" si="8"/>
        <v>649</v>
      </c>
      <c r="AA24" s="40">
        <f t="shared" si="9"/>
        <v>23.762176193878645</v>
      </c>
      <c r="AG24" s="41">
        <f t="shared" si="10"/>
        <v>-1999.9</v>
      </c>
      <c r="AH24" s="41">
        <f t="shared" si="11"/>
        <v>2067</v>
      </c>
      <c r="AI24" s="25">
        <f t="shared" si="12"/>
        <v>1</v>
      </c>
      <c r="AJ24" s="25">
        <f t="shared" si="13"/>
        <v>2</v>
      </c>
      <c r="AK24" s="25">
        <f t="shared" si="14"/>
        <v>-2000</v>
      </c>
      <c r="AL24" s="25">
        <f t="shared" si="15"/>
        <v>-1000</v>
      </c>
      <c r="AM24" s="25">
        <f t="shared" si="16"/>
        <v>5</v>
      </c>
      <c r="AN24" s="25">
        <f t="shared" si="17"/>
        <v>6</v>
      </c>
      <c r="AO24" s="25">
        <f t="shared" si="18"/>
        <v>1800</v>
      </c>
      <c r="AP24" s="25">
        <f t="shared" si="19"/>
        <v>2400</v>
      </c>
      <c r="AQ24" s="25">
        <f t="shared" si="20"/>
        <v>660</v>
      </c>
      <c r="AR24" s="25">
        <f t="shared" si="21"/>
        <v>757</v>
      </c>
      <c r="AS24" s="25">
        <f t="shared" si="22"/>
        <v>637</v>
      </c>
      <c r="AT24" s="25">
        <f t="shared" si="23"/>
        <v>637</v>
      </c>
      <c r="AU24" s="25"/>
      <c r="AV24" s="41">
        <f>IF(O24&gt;MAX($V$4:$AE$4),MAX($V$4:$AE$4)-0.1,IF(O24&lt;MIN($V$4:$AE6),MIN($V$4:$AE$4)+0.1,O24))</f>
        <v>-2396</v>
      </c>
      <c r="AW24" s="41">
        <f t="shared" si="24"/>
        <v>2067</v>
      </c>
      <c r="AX24" s="25">
        <f t="shared" si="25"/>
        <v>5</v>
      </c>
      <c r="AY24" s="25">
        <f t="shared" si="26"/>
        <v>6</v>
      </c>
      <c r="AZ24" s="25">
        <f t="shared" si="27"/>
        <v>-2500</v>
      </c>
      <c r="BA24" s="25">
        <f t="shared" si="28"/>
        <v>-2000</v>
      </c>
      <c r="BB24" s="25">
        <f t="shared" si="29"/>
        <v>6</v>
      </c>
      <c r="BC24" s="25">
        <f t="shared" si="30"/>
        <v>7</v>
      </c>
      <c r="BD24" s="25">
        <f t="shared" si="31"/>
        <v>1800</v>
      </c>
      <c r="BE24" s="25">
        <f t="shared" si="32"/>
        <v>2400</v>
      </c>
      <c r="BF24" s="25">
        <f t="shared" si="33"/>
        <v>625</v>
      </c>
      <c r="BG24" s="25">
        <f t="shared" si="34"/>
        <v>650</v>
      </c>
      <c r="BH24" s="25">
        <f t="shared" si="35"/>
        <v>650</v>
      </c>
      <c r="BI24" s="25">
        <f t="shared" si="36"/>
        <v>650</v>
      </c>
    </row>
    <row r="25" spans="2:61" s="13" customFormat="1" ht="75" customHeight="1" x14ac:dyDescent="0.3"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 t="e">
        <f t="shared" si="2"/>
        <v>#DIV/0!</v>
      </c>
      <c r="N25" s="35"/>
      <c r="O25" s="35"/>
      <c r="P25" s="35"/>
      <c r="Q25" s="35"/>
      <c r="R25" s="38"/>
      <c r="S25" s="38"/>
      <c r="U25" s="35">
        <f t="shared" si="3"/>
        <v>0</v>
      </c>
      <c r="V25" s="35" t="e">
        <f t="shared" si="4"/>
        <v>#DIV/0!</v>
      </c>
      <c r="W25" s="39" t="e">
        <f t="shared" si="5"/>
        <v>#DIV/0!</v>
      </c>
      <c r="X25" s="35">
        <f t="shared" si="6"/>
        <v>980</v>
      </c>
      <c r="Y25" s="35">
        <f t="shared" si="7"/>
        <v>720</v>
      </c>
      <c r="Z25" s="35">
        <f t="shared" si="8"/>
        <v>980</v>
      </c>
      <c r="AA25" s="40" t="e">
        <f t="shared" si="9"/>
        <v>#DIV/0!</v>
      </c>
      <c r="AG25" s="41">
        <f t="shared" si="10"/>
        <v>0</v>
      </c>
      <c r="AH25" s="41">
        <f t="shared" si="11"/>
        <v>0</v>
      </c>
      <c r="AI25" s="25">
        <f t="shared" si="12"/>
        <v>3</v>
      </c>
      <c r="AJ25" s="25">
        <f t="shared" si="13"/>
        <v>4</v>
      </c>
      <c r="AK25" s="25">
        <f t="shared" si="14"/>
        <v>0</v>
      </c>
      <c r="AL25" s="25">
        <f t="shared" si="15"/>
        <v>1500</v>
      </c>
      <c r="AM25" s="25">
        <f t="shared" si="16"/>
        <v>3</v>
      </c>
      <c r="AN25" s="25">
        <f t="shared" si="17"/>
        <v>4</v>
      </c>
      <c r="AO25" s="25">
        <f t="shared" si="18"/>
        <v>0</v>
      </c>
      <c r="AP25" s="25">
        <f t="shared" si="19"/>
        <v>1000</v>
      </c>
      <c r="AQ25" s="25">
        <f t="shared" si="20"/>
        <v>980</v>
      </c>
      <c r="AR25" s="25">
        <f t="shared" si="21"/>
        <v>1077</v>
      </c>
      <c r="AS25" s="25">
        <f t="shared" si="22"/>
        <v>821</v>
      </c>
      <c r="AT25" s="25">
        <f t="shared" si="23"/>
        <v>871</v>
      </c>
      <c r="AU25" s="25"/>
      <c r="AV25" s="41">
        <f>IF(O25&gt;MAX($V$4:$AE$4),MAX($V$4:$AE$4)-0.1,IF(O25&lt;MIN($V$4:$AE7),MIN($V$4:$AE$4)+0.1,O25))</f>
        <v>0</v>
      </c>
      <c r="AW25" s="41">
        <f t="shared" si="24"/>
        <v>0</v>
      </c>
      <c r="AX25" s="25">
        <f t="shared" si="25"/>
        <v>8</v>
      </c>
      <c r="AY25" s="25">
        <f t="shared" si="26"/>
        <v>9</v>
      </c>
      <c r="AZ25" s="25">
        <f t="shared" si="27"/>
        <v>0</v>
      </c>
      <c r="BA25" s="25">
        <f t="shared" si="28"/>
        <v>1000</v>
      </c>
      <c r="BB25" s="25">
        <f t="shared" si="29"/>
        <v>3</v>
      </c>
      <c r="BC25" s="25">
        <f t="shared" si="30"/>
        <v>4</v>
      </c>
      <c r="BD25" s="25">
        <f t="shared" si="31"/>
        <v>-500</v>
      </c>
      <c r="BE25" s="25">
        <f t="shared" si="32"/>
        <v>300</v>
      </c>
      <c r="BF25" s="25">
        <f t="shared" si="33"/>
        <v>720</v>
      </c>
      <c r="BG25" s="25">
        <f t="shared" si="34"/>
        <v>720</v>
      </c>
      <c r="BH25" s="25">
        <f t="shared" si="35"/>
        <v>720</v>
      </c>
      <c r="BI25" s="25">
        <f t="shared" si="36"/>
        <v>720</v>
      </c>
    </row>
    <row r="26" spans="2:61" s="13" customFormat="1" ht="75" customHeight="1" x14ac:dyDescent="0.3"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 t="e">
        <f t="shared" si="2"/>
        <v>#DIV/0!</v>
      </c>
      <c r="N26" s="35"/>
      <c r="O26" s="35"/>
      <c r="P26" s="35"/>
      <c r="Q26" s="35"/>
      <c r="R26" s="38"/>
      <c r="S26" s="38"/>
      <c r="U26" s="35">
        <f t="shared" si="3"/>
        <v>0</v>
      </c>
      <c r="V26" s="35" t="e">
        <f t="shared" si="4"/>
        <v>#DIV/0!</v>
      </c>
      <c r="W26" s="39" t="e">
        <f t="shared" si="5"/>
        <v>#DIV/0!</v>
      </c>
      <c r="X26" s="35">
        <f t="shared" si="6"/>
        <v>980</v>
      </c>
      <c r="Y26" s="35">
        <f t="shared" si="7"/>
        <v>720</v>
      </c>
      <c r="Z26" s="35">
        <f t="shared" si="8"/>
        <v>980</v>
      </c>
      <c r="AA26" s="40" t="e">
        <f t="shared" si="9"/>
        <v>#DIV/0!</v>
      </c>
      <c r="AG26" s="41">
        <f t="shared" si="10"/>
        <v>0</v>
      </c>
      <c r="AH26" s="41">
        <f t="shared" si="11"/>
        <v>0</v>
      </c>
      <c r="AI26" s="25">
        <f t="shared" si="12"/>
        <v>3</v>
      </c>
      <c r="AJ26" s="25">
        <f t="shared" si="13"/>
        <v>4</v>
      </c>
      <c r="AK26" s="25">
        <f t="shared" si="14"/>
        <v>0</v>
      </c>
      <c r="AL26" s="25">
        <f t="shared" si="15"/>
        <v>1500</v>
      </c>
      <c r="AM26" s="25">
        <f t="shared" si="16"/>
        <v>3</v>
      </c>
      <c r="AN26" s="25">
        <f t="shared" si="17"/>
        <v>4</v>
      </c>
      <c r="AO26" s="25">
        <f t="shared" si="18"/>
        <v>0</v>
      </c>
      <c r="AP26" s="25">
        <f t="shared" si="19"/>
        <v>1000</v>
      </c>
      <c r="AQ26" s="25">
        <f t="shared" si="20"/>
        <v>980</v>
      </c>
      <c r="AR26" s="25">
        <f t="shared" si="21"/>
        <v>1077</v>
      </c>
      <c r="AS26" s="25">
        <f t="shared" si="22"/>
        <v>821</v>
      </c>
      <c r="AT26" s="25">
        <f t="shared" si="23"/>
        <v>871</v>
      </c>
      <c r="AU26" s="25"/>
      <c r="AV26" s="41">
        <f>IF(O26&gt;MAX($V$4:$AE$4),MAX($V$4:$AE$4)-0.1,IF(O26&lt;MIN($V$4:$AE8),MIN($V$4:$AE$4)+0.1,O26))</f>
        <v>0</v>
      </c>
      <c r="AW26" s="41">
        <f t="shared" si="24"/>
        <v>0</v>
      </c>
      <c r="AX26" s="25">
        <f t="shared" si="25"/>
        <v>8</v>
      </c>
      <c r="AY26" s="25">
        <f t="shared" si="26"/>
        <v>9</v>
      </c>
      <c r="AZ26" s="25">
        <f t="shared" si="27"/>
        <v>0</v>
      </c>
      <c r="BA26" s="25">
        <f t="shared" si="28"/>
        <v>1000</v>
      </c>
      <c r="BB26" s="25">
        <f t="shared" si="29"/>
        <v>3</v>
      </c>
      <c r="BC26" s="25">
        <f t="shared" si="30"/>
        <v>4</v>
      </c>
      <c r="BD26" s="25">
        <f t="shared" si="31"/>
        <v>-500</v>
      </c>
      <c r="BE26" s="25">
        <f t="shared" si="32"/>
        <v>300</v>
      </c>
      <c r="BF26" s="25">
        <f t="shared" si="33"/>
        <v>720</v>
      </c>
      <c r="BG26" s="25">
        <f t="shared" si="34"/>
        <v>720</v>
      </c>
      <c r="BH26" s="25">
        <f t="shared" si="35"/>
        <v>720</v>
      </c>
      <c r="BI26" s="25">
        <f t="shared" si="36"/>
        <v>720</v>
      </c>
    </row>
    <row r="27" spans="2:61" s="13" customFormat="1" ht="75" customHeight="1" x14ac:dyDescent="0.3"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 t="e">
        <f t="shared" si="2"/>
        <v>#DIV/0!</v>
      </c>
      <c r="N27" s="35"/>
      <c r="O27" s="35"/>
      <c r="P27" s="35"/>
      <c r="Q27" s="35"/>
      <c r="R27" s="38"/>
      <c r="S27" s="38"/>
      <c r="U27" s="35">
        <f t="shared" si="3"/>
        <v>0</v>
      </c>
      <c r="V27" s="35" t="e">
        <f t="shared" si="4"/>
        <v>#DIV/0!</v>
      </c>
      <c r="W27" s="39" t="e">
        <f t="shared" si="5"/>
        <v>#DIV/0!</v>
      </c>
      <c r="X27" s="35">
        <f t="shared" si="6"/>
        <v>980</v>
      </c>
      <c r="Y27" s="35">
        <f t="shared" si="7"/>
        <v>720</v>
      </c>
      <c r="Z27" s="35">
        <f t="shared" si="8"/>
        <v>980</v>
      </c>
      <c r="AA27" s="40" t="e">
        <f t="shared" si="9"/>
        <v>#DIV/0!</v>
      </c>
      <c r="AG27" s="41">
        <f t="shared" si="10"/>
        <v>0</v>
      </c>
      <c r="AH27" s="41">
        <f t="shared" si="11"/>
        <v>0</v>
      </c>
      <c r="AI27" s="25">
        <f t="shared" si="12"/>
        <v>3</v>
      </c>
      <c r="AJ27" s="25">
        <f t="shared" si="13"/>
        <v>4</v>
      </c>
      <c r="AK27" s="25">
        <f t="shared" si="14"/>
        <v>0</v>
      </c>
      <c r="AL27" s="25">
        <f t="shared" si="15"/>
        <v>1500</v>
      </c>
      <c r="AM27" s="25">
        <f t="shared" si="16"/>
        <v>3</v>
      </c>
      <c r="AN27" s="25">
        <f t="shared" si="17"/>
        <v>4</v>
      </c>
      <c r="AO27" s="25">
        <f t="shared" si="18"/>
        <v>0</v>
      </c>
      <c r="AP27" s="25">
        <f t="shared" si="19"/>
        <v>1000</v>
      </c>
      <c r="AQ27" s="25">
        <f t="shared" si="20"/>
        <v>980</v>
      </c>
      <c r="AR27" s="25">
        <f t="shared" si="21"/>
        <v>1077</v>
      </c>
      <c r="AS27" s="25">
        <f t="shared" si="22"/>
        <v>821</v>
      </c>
      <c r="AT27" s="25">
        <f t="shared" si="23"/>
        <v>871</v>
      </c>
      <c r="AU27" s="25"/>
      <c r="AV27" s="41">
        <f>IF(O27&gt;MAX($V$4:$AE$4),MAX($V$4:$AE$4)-0.1,IF(O27&lt;MIN($V$4:$AE9),MIN($V$4:$AE$4)+0.1,O27))</f>
        <v>0</v>
      </c>
      <c r="AW27" s="41">
        <f t="shared" si="24"/>
        <v>0</v>
      </c>
      <c r="AX27" s="25">
        <f t="shared" si="25"/>
        <v>8</v>
      </c>
      <c r="AY27" s="25">
        <f t="shared" si="26"/>
        <v>9</v>
      </c>
      <c r="AZ27" s="25">
        <f t="shared" si="27"/>
        <v>0</v>
      </c>
      <c r="BA27" s="25">
        <f t="shared" si="28"/>
        <v>1000</v>
      </c>
      <c r="BB27" s="25">
        <f t="shared" si="29"/>
        <v>3</v>
      </c>
      <c r="BC27" s="25">
        <f t="shared" si="30"/>
        <v>4</v>
      </c>
      <c r="BD27" s="25">
        <f t="shared" si="31"/>
        <v>-500</v>
      </c>
      <c r="BE27" s="25">
        <f t="shared" si="32"/>
        <v>300</v>
      </c>
      <c r="BF27" s="25">
        <f t="shared" si="33"/>
        <v>720</v>
      </c>
      <c r="BG27" s="25">
        <f t="shared" si="34"/>
        <v>720</v>
      </c>
      <c r="BH27" s="25">
        <f t="shared" si="35"/>
        <v>720</v>
      </c>
      <c r="BI27" s="25">
        <f t="shared" si="36"/>
        <v>720</v>
      </c>
    </row>
    <row r="28" spans="2:61" s="13" customFormat="1" ht="75" customHeight="1" x14ac:dyDescent="0.3"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 t="e">
        <f t="shared" si="2"/>
        <v>#DIV/0!</v>
      </c>
      <c r="N28" s="35"/>
      <c r="O28" s="35"/>
      <c r="P28" s="35"/>
      <c r="Q28" s="35"/>
      <c r="R28" s="38"/>
      <c r="S28" s="38"/>
      <c r="U28" s="35">
        <f t="shared" si="3"/>
        <v>0</v>
      </c>
      <c r="V28" s="35" t="e">
        <f t="shared" si="4"/>
        <v>#DIV/0!</v>
      </c>
      <c r="W28" s="39" t="e">
        <f t="shared" si="5"/>
        <v>#DIV/0!</v>
      </c>
      <c r="X28" s="35">
        <f t="shared" si="6"/>
        <v>980</v>
      </c>
      <c r="Y28" s="35">
        <f t="shared" si="7"/>
        <v>720</v>
      </c>
      <c r="Z28" s="35">
        <f t="shared" si="8"/>
        <v>980</v>
      </c>
      <c r="AA28" s="40" t="e">
        <f t="shared" si="9"/>
        <v>#DIV/0!</v>
      </c>
      <c r="AG28" s="41">
        <f t="shared" si="10"/>
        <v>0</v>
      </c>
      <c r="AH28" s="41">
        <f t="shared" si="11"/>
        <v>0</v>
      </c>
      <c r="AI28" s="25">
        <f t="shared" si="12"/>
        <v>3</v>
      </c>
      <c r="AJ28" s="25">
        <f t="shared" si="13"/>
        <v>4</v>
      </c>
      <c r="AK28" s="25">
        <f t="shared" si="14"/>
        <v>0</v>
      </c>
      <c r="AL28" s="25">
        <f t="shared" si="15"/>
        <v>1500</v>
      </c>
      <c r="AM28" s="25">
        <f t="shared" si="16"/>
        <v>3</v>
      </c>
      <c r="AN28" s="25">
        <f t="shared" si="17"/>
        <v>4</v>
      </c>
      <c r="AO28" s="25">
        <f t="shared" si="18"/>
        <v>0</v>
      </c>
      <c r="AP28" s="25">
        <f t="shared" si="19"/>
        <v>1000</v>
      </c>
      <c r="AQ28" s="25">
        <f t="shared" si="20"/>
        <v>980</v>
      </c>
      <c r="AR28" s="25">
        <f t="shared" si="21"/>
        <v>1077</v>
      </c>
      <c r="AS28" s="25">
        <f t="shared" si="22"/>
        <v>821</v>
      </c>
      <c r="AT28" s="25">
        <f t="shared" si="23"/>
        <v>871</v>
      </c>
      <c r="AU28" s="25"/>
      <c r="AV28" s="41">
        <f>IF(O28&gt;MAX($V$4:$AE$4),MAX($V$4:$AE$4)-0.1,IF(O28&lt;MIN($V$4:$AE10),MIN($V$4:$AE$4)+0.1,O28))</f>
        <v>0</v>
      </c>
      <c r="AW28" s="41">
        <f t="shared" si="24"/>
        <v>0</v>
      </c>
      <c r="AX28" s="25">
        <f t="shared" si="25"/>
        <v>8</v>
      </c>
      <c r="AY28" s="25">
        <f t="shared" si="26"/>
        <v>9</v>
      </c>
      <c r="AZ28" s="25">
        <f t="shared" si="27"/>
        <v>0</v>
      </c>
      <c r="BA28" s="25">
        <f t="shared" si="28"/>
        <v>1000</v>
      </c>
      <c r="BB28" s="25">
        <f t="shared" si="29"/>
        <v>3</v>
      </c>
      <c r="BC28" s="25">
        <f t="shared" si="30"/>
        <v>4</v>
      </c>
      <c r="BD28" s="25">
        <f t="shared" si="31"/>
        <v>-500</v>
      </c>
      <c r="BE28" s="25">
        <f t="shared" si="32"/>
        <v>300</v>
      </c>
      <c r="BF28" s="25">
        <f t="shared" si="33"/>
        <v>720</v>
      </c>
      <c r="BG28" s="25">
        <f t="shared" si="34"/>
        <v>720</v>
      </c>
      <c r="BH28" s="25">
        <f t="shared" si="35"/>
        <v>720</v>
      </c>
      <c r="BI28" s="25">
        <f t="shared" si="36"/>
        <v>720</v>
      </c>
    </row>
    <row r="29" spans="2:61" s="13" customFormat="1" ht="75" customHeight="1" x14ac:dyDescent="0.3"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 t="e">
        <f t="shared" si="2"/>
        <v>#DIV/0!</v>
      </c>
      <c r="N29" s="35"/>
      <c r="O29" s="35"/>
      <c r="P29" s="35"/>
      <c r="Q29" s="35"/>
      <c r="R29" s="38"/>
      <c r="S29" s="38"/>
      <c r="U29" s="35">
        <f t="shared" si="3"/>
        <v>0</v>
      </c>
      <c r="V29" s="35" t="e">
        <f t="shared" si="4"/>
        <v>#DIV/0!</v>
      </c>
      <c r="W29" s="39" t="e">
        <f t="shared" si="5"/>
        <v>#DIV/0!</v>
      </c>
      <c r="X29" s="35">
        <f t="shared" si="6"/>
        <v>980</v>
      </c>
      <c r="Y29" s="35">
        <f t="shared" si="7"/>
        <v>720</v>
      </c>
      <c r="Z29" s="35">
        <f t="shared" si="8"/>
        <v>980</v>
      </c>
      <c r="AA29" s="40" t="e">
        <f t="shared" si="9"/>
        <v>#DIV/0!</v>
      </c>
      <c r="AG29" s="41">
        <f t="shared" si="10"/>
        <v>0</v>
      </c>
      <c r="AH29" s="41">
        <f t="shared" si="11"/>
        <v>0</v>
      </c>
      <c r="AI29" s="25">
        <f t="shared" si="12"/>
        <v>3</v>
      </c>
      <c r="AJ29" s="25">
        <f t="shared" si="13"/>
        <v>4</v>
      </c>
      <c r="AK29" s="25">
        <f t="shared" si="14"/>
        <v>0</v>
      </c>
      <c r="AL29" s="25">
        <f t="shared" si="15"/>
        <v>1500</v>
      </c>
      <c r="AM29" s="25">
        <f t="shared" si="16"/>
        <v>3</v>
      </c>
      <c r="AN29" s="25">
        <f t="shared" si="17"/>
        <v>4</v>
      </c>
      <c r="AO29" s="25">
        <f t="shared" si="18"/>
        <v>0</v>
      </c>
      <c r="AP29" s="25">
        <f t="shared" si="19"/>
        <v>1000</v>
      </c>
      <c r="AQ29" s="25">
        <f t="shared" si="20"/>
        <v>980</v>
      </c>
      <c r="AR29" s="25">
        <f t="shared" si="21"/>
        <v>1077</v>
      </c>
      <c r="AS29" s="25">
        <f t="shared" si="22"/>
        <v>821</v>
      </c>
      <c r="AT29" s="25">
        <f t="shared" si="23"/>
        <v>871</v>
      </c>
      <c r="AU29" s="25"/>
      <c r="AV29" s="41">
        <f>IF(O29&gt;MAX($V$4:$AE$4),MAX($V$4:$AE$4)-0.1,IF(O29&lt;MIN($V$4:$AE11),MIN($V$4:$AE$4)+0.1,O29))</f>
        <v>0</v>
      </c>
      <c r="AW29" s="41">
        <f t="shared" si="24"/>
        <v>0</v>
      </c>
      <c r="AX29" s="25">
        <f t="shared" si="25"/>
        <v>8</v>
      </c>
      <c r="AY29" s="25">
        <f t="shared" si="26"/>
        <v>9</v>
      </c>
      <c r="AZ29" s="25">
        <f t="shared" si="27"/>
        <v>0</v>
      </c>
      <c r="BA29" s="25">
        <f t="shared" si="28"/>
        <v>1000</v>
      </c>
      <c r="BB29" s="25">
        <f t="shared" si="29"/>
        <v>3</v>
      </c>
      <c r="BC29" s="25">
        <f t="shared" si="30"/>
        <v>4</v>
      </c>
      <c r="BD29" s="25">
        <f t="shared" si="31"/>
        <v>-500</v>
      </c>
      <c r="BE29" s="25">
        <f t="shared" si="32"/>
        <v>300</v>
      </c>
      <c r="BF29" s="25">
        <f t="shared" si="33"/>
        <v>720</v>
      </c>
      <c r="BG29" s="25">
        <f t="shared" si="34"/>
        <v>720</v>
      </c>
      <c r="BH29" s="25">
        <f t="shared" si="35"/>
        <v>720</v>
      </c>
      <c r="BI29" s="25">
        <f t="shared" si="36"/>
        <v>720</v>
      </c>
    </row>
    <row r="30" spans="2:61" s="13" customFormat="1" ht="75" customHeight="1" x14ac:dyDescent="0.3"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 t="e">
        <f t="shared" si="2"/>
        <v>#DIV/0!</v>
      </c>
      <c r="N30" s="35"/>
      <c r="O30" s="35"/>
      <c r="P30" s="35"/>
      <c r="Q30" s="35"/>
      <c r="R30" s="38"/>
      <c r="S30" s="38"/>
      <c r="U30" s="35">
        <f t="shared" si="3"/>
        <v>0</v>
      </c>
      <c r="V30" s="35" t="e">
        <f t="shared" si="4"/>
        <v>#DIV/0!</v>
      </c>
      <c r="W30" s="39" t="e">
        <f t="shared" si="5"/>
        <v>#DIV/0!</v>
      </c>
      <c r="X30" s="35">
        <f t="shared" si="6"/>
        <v>980</v>
      </c>
      <c r="Y30" s="35">
        <f t="shared" si="7"/>
        <v>720</v>
      </c>
      <c r="Z30" s="35">
        <f t="shared" si="8"/>
        <v>980</v>
      </c>
      <c r="AA30" s="40" t="e">
        <f t="shared" si="9"/>
        <v>#DIV/0!</v>
      </c>
      <c r="AG30" s="41">
        <f t="shared" si="10"/>
        <v>0</v>
      </c>
      <c r="AH30" s="41">
        <f t="shared" si="11"/>
        <v>0</v>
      </c>
      <c r="AI30" s="25">
        <f t="shared" si="12"/>
        <v>3</v>
      </c>
      <c r="AJ30" s="25">
        <f t="shared" si="13"/>
        <v>4</v>
      </c>
      <c r="AK30" s="25">
        <f t="shared" si="14"/>
        <v>0</v>
      </c>
      <c r="AL30" s="25">
        <f t="shared" si="15"/>
        <v>1500</v>
      </c>
      <c r="AM30" s="25">
        <f t="shared" si="16"/>
        <v>3</v>
      </c>
      <c r="AN30" s="25">
        <f t="shared" si="17"/>
        <v>4</v>
      </c>
      <c r="AO30" s="25">
        <f t="shared" si="18"/>
        <v>0</v>
      </c>
      <c r="AP30" s="25">
        <f t="shared" si="19"/>
        <v>1000</v>
      </c>
      <c r="AQ30" s="25">
        <f t="shared" si="20"/>
        <v>980</v>
      </c>
      <c r="AR30" s="25">
        <f t="shared" si="21"/>
        <v>1077</v>
      </c>
      <c r="AS30" s="25">
        <f t="shared" si="22"/>
        <v>821</v>
      </c>
      <c r="AT30" s="25">
        <f t="shared" si="23"/>
        <v>871</v>
      </c>
      <c r="AU30" s="25"/>
      <c r="AV30" s="41">
        <f>IF(O30&gt;MAX($V$4:$AE$4),MAX($V$4:$AE$4)-0.1,IF(O30&lt;MIN($V$4:$AE12),MIN($V$4:$AE$4)+0.1,O30))</f>
        <v>0</v>
      </c>
      <c r="AW30" s="41">
        <f t="shared" si="24"/>
        <v>0</v>
      </c>
      <c r="AX30" s="25">
        <f t="shared" si="25"/>
        <v>8</v>
      </c>
      <c r="AY30" s="25">
        <f t="shared" si="26"/>
        <v>9</v>
      </c>
      <c r="AZ30" s="25">
        <f t="shared" si="27"/>
        <v>0</v>
      </c>
      <c r="BA30" s="25">
        <f t="shared" si="28"/>
        <v>1000</v>
      </c>
      <c r="BB30" s="25">
        <f t="shared" si="29"/>
        <v>3</v>
      </c>
      <c r="BC30" s="25">
        <f t="shared" si="30"/>
        <v>4</v>
      </c>
      <c r="BD30" s="25">
        <f t="shared" si="31"/>
        <v>-500</v>
      </c>
      <c r="BE30" s="25">
        <f t="shared" si="32"/>
        <v>300</v>
      </c>
      <c r="BF30" s="25">
        <f t="shared" si="33"/>
        <v>720</v>
      </c>
      <c r="BG30" s="25">
        <f t="shared" si="34"/>
        <v>720</v>
      </c>
      <c r="BH30" s="25">
        <f t="shared" si="35"/>
        <v>720</v>
      </c>
      <c r="BI30" s="25">
        <f t="shared" si="36"/>
        <v>720</v>
      </c>
    </row>
    <row r="31" spans="2:61" s="16" customFormat="1" ht="75" customHeight="1" x14ac:dyDescent="0.3">
      <c r="B31" s="35"/>
      <c r="C31" s="35"/>
      <c r="D31" s="35"/>
      <c r="E31" s="33"/>
      <c r="F31" s="35"/>
      <c r="G31" s="35"/>
      <c r="H31" s="35"/>
      <c r="I31" s="35"/>
      <c r="J31" s="35"/>
      <c r="K31" s="35"/>
      <c r="L31" s="35"/>
      <c r="M31" s="35" t="e">
        <f t="shared" si="2"/>
        <v>#DIV/0!</v>
      </c>
      <c r="N31" s="35"/>
      <c r="O31" s="35"/>
      <c r="P31" s="35"/>
      <c r="Q31" s="35"/>
      <c r="R31" s="38"/>
      <c r="S31" s="38"/>
      <c r="U31" s="35">
        <f t="shared" si="3"/>
        <v>0</v>
      </c>
      <c r="V31" s="35" t="e">
        <f t="shared" si="4"/>
        <v>#DIV/0!</v>
      </c>
      <c r="W31" s="39" t="e">
        <f t="shared" si="5"/>
        <v>#DIV/0!</v>
      </c>
      <c r="X31" s="35">
        <f t="shared" si="6"/>
        <v>980</v>
      </c>
      <c r="Y31" s="35">
        <f t="shared" si="7"/>
        <v>720</v>
      </c>
      <c r="Z31" s="35">
        <f t="shared" si="8"/>
        <v>980</v>
      </c>
      <c r="AA31" s="40" t="e">
        <f t="shared" si="9"/>
        <v>#DIV/0!</v>
      </c>
      <c r="AG31" s="41">
        <f t="shared" si="10"/>
        <v>0</v>
      </c>
      <c r="AH31" s="41">
        <f t="shared" si="11"/>
        <v>0</v>
      </c>
      <c r="AI31" s="25">
        <f t="shared" si="12"/>
        <v>3</v>
      </c>
      <c r="AJ31" s="25">
        <f t="shared" si="13"/>
        <v>4</v>
      </c>
      <c r="AK31" s="25">
        <f t="shared" si="14"/>
        <v>0</v>
      </c>
      <c r="AL31" s="25">
        <f t="shared" si="15"/>
        <v>1500</v>
      </c>
      <c r="AM31" s="25">
        <f t="shared" si="16"/>
        <v>3</v>
      </c>
      <c r="AN31" s="25">
        <f t="shared" si="17"/>
        <v>4</v>
      </c>
      <c r="AO31" s="25">
        <f t="shared" si="18"/>
        <v>0</v>
      </c>
      <c r="AP31" s="25">
        <f t="shared" si="19"/>
        <v>1000</v>
      </c>
      <c r="AQ31" s="25">
        <f t="shared" si="20"/>
        <v>980</v>
      </c>
      <c r="AR31" s="25">
        <f t="shared" si="21"/>
        <v>1077</v>
      </c>
      <c r="AS31" s="25">
        <f t="shared" si="22"/>
        <v>821</v>
      </c>
      <c r="AT31" s="25">
        <f t="shared" si="23"/>
        <v>871</v>
      </c>
      <c r="AU31" s="27"/>
      <c r="AV31" s="41">
        <f>IF(O31&gt;MAX($V$4:$AE$4),MAX($V$4:$AE$4)-0.1,IF(O31&lt;MIN($V$4:$AE13),MIN($V$4:$AE$4)+0.1,O31))</f>
        <v>0</v>
      </c>
      <c r="AW31" s="41">
        <f t="shared" si="24"/>
        <v>0</v>
      </c>
      <c r="AX31" s="25">
        <f t="shared" si="25"/>
        <v>8</v>
      </c>
      <c r="AY31" s="25">
        <f t="shared" si="26"/>
        <v>9</v>
      </c>
      <c r="AZ31" s="25">
        <f t="shared" si="27"/>
        <v>0</v>
      </c>
      <c r="BA31" s="25">
        <f t="shared" si="28"/>
        <v>1000</v>
      </c>
      <c r="BB31" s="25">
        <f t="shared" si="29"/>
        <v>3</v>
      </c>
      <c r="BC31" s="25">
        <f t="shared" si="30"/>
        <v>4</v>
      </c>
      <c r="BD31" s="25">
        <f t="shared" si="31"/>
        <v>-500</v>
      </c>
      <c r="BE31" s="25">
        <f t="shared" si="32"/>
        <v>300</v>
      </c>
      <c r="BF31" s="25">
        <f t="shared" si="33"/>
        <v>720</v>
      </c>
      <c r="BG31" s="25">
        <f t="shared" si="34"/>
        <v>720</v>
      </c>
      <c r="BH31" s="25">
        <f t="shared" si="35"/>
        <v>720</v>
      </c>
      <c r="BI31" s="25">
        <f t="shared" si="36"/>
        <v>720</v>
      </c>
    </row>
    <row r="32" spans="2:61" s="16" customFormat="1" ht="75" customHeight="1" x14ac:dyDescent="0.3">
      <c r="B32" s="35"/>
      <c r="C32" s="35"/>
      <c r="D32" s="35"/>
      <c r="E32" s="33"/>
      <c r="F32" s="35"/>
      <c r="G32" s="35"/>
      <c r="H32" s="35"/>
      <c r="I32" s="35"/>
      <c r="J32" s="35"/>
      <c r="K32" s="35"/>
      <c r="L32" s="35"/>
      <c r="M32" s="35" t="e">
        <f t="shared" si="2"/>
        <v>#DIV/0!</v>
      </c>
      <c r="N32" s="35"/>
      <c r="O32" s="35"/>
      <c r="P32" s="35"/>
      <c r="Q32" s="35"/>
      <c r="R32" s="38"/>
      <c r="S32" s="38"/>
      <c r="U32" s="35">
        <f t="shared" si="3"/>
        <v>0</v>
      </c>
      <c r="V32" s="35" t="e">
        <f t="shared" si="4"/>
        <v>#DIV/0!</v>
      </c>
      <c r="W32" s="39" t="e">
        <f t="shared" si="5"/>
        <v>#DIV/0!</v>
      </c>
      <c r="X32" s="35">
        <f t="shared" si="6"/>
        <v>980</v>
      </c>
      <c r="Y32" s="35">
        <f t="shared" si="7"/>
        <v>720</v>
      </c>
      <c r="Z32" s="35">
        <f t="shared" si="8"/>
        <v>980</v>
      </c>
      <c r="AA32" s="40" t="e">
        <f t="shared" si="9"/>
        <v>#DIV/0!</v>
      </c>
      <c r="AG32" s="41">
        <f t="shared" si="10"/>
        <v>0</v>
      </c>
      <c r="AH32" s="41">
        <f t="shared" si="11"/>
        <v>0</v>
      </c>
      <c r="AI32" s="25">
        <f t="shared" si="12"/>
        <v>3</v>
      </c>
      <c r="AJ32" s="25">
        <f t="shared" si="13"/>
        <v>4</v>
      </c>
      <c r="AK32" s="25">
        <f t="shared" si="14"/>
        <v>0</v>
      </c>
      <c r="AL32" s="25">
        <f t="shared" si="15"/>
        <v>1500</v>
      </c>
      <c r="AM32" s="25">
        <f t="shared" si="16"/>
        <v>3</v>
      </c>
      <c r="AN32" s="25">
        <f t="shared" si="17"/>
        <v>4</v>
      </c>
      <c r="AO32" s="25">
        <f t="shared" si="18"/>
        <v>0</v>
      </c>
      <c r="AP32" s="25">
        <f t="shared" si="19"/>
        <v>1000</v>
      </c>
      <c r="AQ32" s="25">
        <f t="shared" si="20"/>
        <v>980</v>
      </c>
      <c r="AR32" s="25">
        <f t="shared" si="21"/>
        <v>1077</v>
      </c>
      <c r="AS32" s="25">
        <f t="shared" si="22"/>
        <v>821</v>
      </c>
      <c r="AT32" s="25">
        <f t="shared" si="23"/>
        <v>871</v>
      </c>
      <c r="AU32" s="27"/>
      <c r="AV32" s="41">
        <f>IF(O32&gt;MAX($V$4:$AE$4),MAX($V$4:$AE$4)-0.1,IF(O32&lt;MIN($V$4:$AE14),MIN($V$4:$AE$4)+0.1,O32))</f>
        <v>0</v>
      </c>
      <c r="AW32" s="41">
        <f t="shared" si="24"/>
        <v>0</v>
      </c>
      <c r="AX32" s="25">
        <f t="shared" si="25"/>
        <v>8</v>
      </c>
      <c r="AY32" s="25">
        <f t="shared" si="26"/>
        <v>9</v>
      </c>
      <c r="AZ32" s="25">
        <f t="shared" si="27"/>
        <v>0</v>
      </c>
      <c r="BA32" s="25">
        <f t="shared" si="28"/>
        <v>1000</v>
      </c>
      <c r="BB32" s="25">
        <f t="shared" si="29"/>
        <v>3</v>
      </c>
      <c r="BC32" s="25">
        <f t="shared" si="30"/>
        <v>4</v>
      </c>
      <c r="BD32" s="25">
        <f t="shared" si="31"/>
        <v>-500</v>
      </c>
      <c r="BE32" s="25">
        <f t="shared" si="32"/>
        <v>300</v>
      </c>
      <c r="BF32" s="25">
        <f t="shared" si="33"/>
        <v>720</v>
      </c>
      <c r="BG32" s="25">
        <f t="shared" si="34"/>
        <v>720</v>
      </c>
      <c r="BH32" s="25">
        <f t="shared" si="35"/>
        <v>720</v>
      </c>
      <c r="BI32" s="25">
        <f t="shared" si="36"/>
        <v>720</v>
      </c>
    </row>
    <row r="33" spans="2:61" s="16" customFormat="1" ht="75" customHeight="1" x14ac:dyDescent="0.3">
      <c r="B33" s="35"/>
      <c r="C33" s="35"/>
      <c r="D33" s="35"/>
      <c r="E33" s="33"/>
      <c r="F33" s="35"/>
      <c r="G33" s="35"/>
      <c r="H33" s="35"/>
      <c r="I33" s="35"/>
      <c r="J33" s="35"/>
      <c r="K33" s="35"/>
      <c r="L33" s="35"/>
      <c r="M33" s="35" t="e">
        <f t="shared" si="2"/>
        <v>#DIV/0!</v>
      </c>
      <c r="N33" s="35"/>
      <c r="O33" s="35"/>
      <c r="P33" s="35"/>
      <c r="Q33" s="35"/>
      <c r="R33" s="38"/>
      <c r="S33" s="38"/>
      <c r="U33" s="35">
        <f t="shared" si="3"/>
        <v>0</v>
      </c>
      <c r="V33" s="35" t="e">
        <f t="shared" si="4"/>
        <v>#DIV/0!</v>
      </c>
      <c r="W33" s="39" t="e">
        <f t="shared" si="5"/>
        <v>#DIV/0!</v>
      </c>
      <c r="X33" s="35">
        <f t="shared" si="6"/>
        <v>980</v>
      </c>
      <c r="Y33" s="35">
        <f t="shared" si="7"/>
        <v>720</v>
      </c>
      <c r="Z33" s="35">
        <f t="shared" si="8"/>
        <v>980</v>
      </c>
      <c r="AA33" s="40" t="e">
        <f t="shared" si="9"/>
        <v>#DIV/0!</v>
      </c>
      <c r="AG33" s="41">
        <f t="shared" si="10"/>
        <v>0</v>
      </c>
      <c r="AH33" s="41">
        <f t="shared" si="11"/>
        <v>0</v>
      </c>
      <c r="AI33" s="25">
        <f t="shared" si="12"/>
        <v>3</v>
      </c>
      <c r="AJ33" s="25">
        <f t="shared" si="13"/>
        <v>4</v>
      </c>
      <c r="AK33" s="25">
        <f t="shared" si="14"/>
        <v>0</v>
      </c>
      <c r="AL33" s="25">
        <f t="shared" si="15"/>
        <v>1500</v>
      </c>
      <c r="AM33" s="25">
        <f t="shared" si="16"/>
        <v>3</v>
      </c>
      <c r="AN33" s="25">
        <f t="shared" si="17"/>
        <v>4</v>
      </c>
      <c r="AO33" s="25">
        <f t="shared" si="18"/>
        <v>0</v>
      </c>
      <c r="AP33" s="25">
        <f t="shared" si="19"/>
        <v>1000</v>
      </c>
      <c r="AQ33" s="25">
        <f t="shared" si="20"/>
        <v>980</v>
      </c>
      <c r="AR33" s="25">
        <f t="shared" si="21"/>
        <v>1077</v>
      </c>
      <c r="AS33" s="25">
        <f t="shared" si="22"/>
        <v>821</v>
      </c>
      <c r="AT33" s="25">
        <f t="shared" si="23"/>
        <v>871</v>
      </c>
      <c r="AU33" s="27"/>
      <c r="AV33" s="41">
        <f>IF(O33&gt;MAX($V$4:$AE$4),MAX($V$4:$AE$4)-0.1,IF(O33&lt;MIN($V$4:$AE15),MIN($V$4:$AE$4)+0.1,O33))</f>
        <v>0</v>
      </c>
      <c r="AW33" s="41">
        <f t="shared" si="24"/>
        <v>0</v>
      </c>
      <c r="AX33" s="25">
        <f t="shared" si="25"/>
        <v>8</v>
      </c>
      <c r="AY33" s="25">
        <f t="shared" si="26"/>
        <v>9</v>
      </c>
      <c r="AZ33" s="25">
        <f t="shared" si="27"/>
        <v>0</v>
      </c>
      <c r="BA33" s="25">
        <f t="shared" si="28"/>
        <v>1000</v>
      </c>
      <c r="BB33" s="25">
        <f t="shared" si="29"/>
        <v>3</v>
      </c>
      <c r="BC33" s="25">
        <f t="shared" si="30"/>
        <v>4</v>
      </c>
      <c r="BD33" s="25">
        <f t="shared" si="31"/>
        <v>-500</v>
      </c>
      <c r="BE33" s="25">
        <f t="shared" si="32"/>
        <v>300</v>
      </c>
      <c r="BF33" s="25">
        <f t="shared" si="33"/>
        <v>720</v>
      </c>
      <c r="BG33" s="25">
        <f t="shared" si="34"/>
        <v>720</v>
      </c>
      <c r="BH33" s="25">
        <f t="shared" si="35"/>
        <v>720</v>
      </c>
      <c r="BI33" s="25">
        <f t="shared" si="36"/>
        <v>720</v>
      </c>
    </row>
    <row r="34" spans="2:61" s="16" customFormat="1" ht="75" customHeight="1" x14ac:dyDescent="0.3">
      <c r="B34" s="35"/>
      <c r="C34" s="35"/>
      <c r="D34" s="35"/>
      <c r="E34" s="33"/>
      <c r="F34" s="35"/>
      <c r="G34" s="35"/>
      <c r="H34" s="35"/>
      <c r="I34" s="35"/>
      <c r="J34" s="35"/>
      <c r="K34" s="35"/>
      <c r="L34" s="35"/>
      <c r="M34" s="35" t="e">
        <f t="shared" si="2"/>
        <v>#DIV/0!</v>
      </c>
      <c r="N34" s="35"/>
      <c r="O34" s="35"/>
      <c r="P34" s="35"/>
      <c r="Q34" s="35"/>
      <c r="R34" s="38"/>
      <c r="S34" s="38"/>
      <c r="U34" s="35">
        <f t="shared" si="3"/>
        <v>0</v>
      </c>
      <c r="V34" s="35" t="e">
        <f t="shared" si="4"/>
        <v>#DIV/0!</v>
      </c>
      <c r="W34" s="39" t="e">
        <f t="shared" si="5"/>
        <v>#DIV/0!</v>
      </c>
      <c r="X34" s="35">
        <f t="shared" si="6"/>
        <v>980</v>
      </c>
      <c r="Y34" s="35">
        <f t="shared" si="7"/>
        <v>720</v>
      </c>
      <c r="Z34" s="35">
        <f t="shared" si="8"/>
        <v>980</v>
      </c>
      <c r="AA34" s="40" t="e">
        <f t="shared" si="9"/>
        <v>#DIV/0!</v>
      </c>
      <c r="AG34" s="41">
        <f t="shared" si="10"/>
        <v>0</v>
      </c>
      <c r="AH34" s="41">
        <f t="shared" si="11"/>
        <v>0</v>
      </c>
      <c r="AI34" s="25">
        <f t="shared" si="12"/>
        <v>3</v>
      </c>
      <c r="AJ34" s="25">
        <f t="shared" si="13"/>
        <v>4</v>
      </c>
      <c r="AK34" s="25">
        <f t="shared" si="14"/>
        <v>0</v>
      </c>
      <c r="AL34" s="25">
        <f t="shared" si="15"/>
        <v>1500</v>
      </c>
      <c r="AM34" s="25">
        <f t="shared" si="16"/>
        <v>3</v>
      </c>
      <c r="AN34" s="25">
        <f t="shared" si="17"/>
        <v>4</v>
      </c>
      <c r="AO34" s="25">
        <f t="shared" si="18"/>
        <v>0</v>
      </c>
      <c r="AP34" s="25">
        <f t="shared" si="19"/>
        <v>1000</v>
      </c>
      <c r="AQ34" s="25">
        <f t="shared" si="20"/>
        <v>980</v>
      </c>
      <c r="AR34" s="25">
        <f t="shared" si="21"/>
        <v>1077</v>
      </c>
      <c r="AS34" s="25">
        <f t="shared" si="22"/>
        <v>821</v>
      </c>
      <c r="AT34" s="25">
        <f t="shared" si="23"/>
        <v>871</v>
      </c>
      <c r="AU34" s="27"/>
      <c r="AV34" s="41">
        <f>IF(O34&gt;MAX($V$4:$AE$4),MAX($V$4:$AE$4)-0.1,IF(O34&lt;MIN($V$4:$AE16),MIN($V$4:$AE$4)+0.1,O34))</f>
        <v>0</v>
      </c>
      <c r="AW34" s="41">
        <f t="shared" si="24"/>
        <v>0</v>
      </c>
      <c r="AX34" s="25">
        <f t="shared" si="25"/>
        <v>8</v>
      </c>
      <c r="AY34" s="25">
        <f t="shared" si="26"/>
        <v>9</v>
      </c>
      <c r="AZ34" s="25">
        <f t="shared" si="27"/>
        <v>0</v>
      </c>
      <c r="BA34" s="25">
        <f t="shared" si="28"/>
        <v>1000</v>
      </c>
      <c r="BB34" s="25">
        <f t="shared" si="29"/>
        <v>3</v>
      </c>
      <c r="BC34" s="25">
        <f t="shared" si="30"/>
        <v>4</v>
      </c>
      <c r="BD34" s="25">
        <f t="shared" si="31"/>
        <v>-500</v>
      </c>
      <c r="BE34" s="25">
        <f t="shared" si="32"/>
        <v>300</v>
      </c>
      <c r="BF34" s="25">
        <f t="shared" si="33"/>
        <v>720</v>
      </c>
      <c r="BG34" s="25">
        <f t="shared" si="34"/>
        <v>720</v>
      </c>
      <c r="BH34" s="25">
        <f t="shared" si="35"/>
        <v>720</v>
      </c>
      <c r="BI34" s="25">
        <f t="shared" si="36"/>
        <v>720</v>
      </c>
    </row>
    <row r="35" spans="2:61" s="16" customFormat="1" ht="75" customHeight="1" x14ac:dyDescent="0.3">
      <c r="B35" s="35"/>
      <c r="C35" s="35"/>
      <c r="D35" s="35"/>
      <c r="E35" s="33"/>
      <c r="F35" s="35"/>
      <c r="G35" s="35"/>
      <c r="H35" s="35"/>
      <c r="I35" s="35"/>
      <c r="J35" s="35"/>
      <c r="K35" s="35"/>
      <c r="L35" s="35"/>
      <c r="M35" s="35" t="e">
        <f t="shared" si="2"/>
        <v>#DIV/0!</v>
      </c>
      <c r="N35" s="35"/>
      <c r="O35" s="35"/>
      <c r="P35" s="35"/>
      <c r="Q35" s="35"/>
      <c r="R35" s="38"/>
      <c r="S35" s="38"/>
      <c r="U35" s="35">
        <f t="shared" si="3"/>
        <v>0</v>
      </c>
      <c r="V35" s="35" t="e">
        <f t="shared" si="4"/>
        <v>#DIV/0!</v>
      </c>
      <c r="W35" s="39" t="e">
        <f t="shared" si="5"/>
        <v>#DIV/0!</v>
      </c>
      <c r="X35" s="35">
        <f t="shared" si="6"/>
        <v>980</v>
      </c>
      <c r="Y35" s="35">
        <f t="shared" si="7"/>
        <v>720</v>
      </c>
      <c r="Z35" s="35">
        <f t="shared" si="8"/>
        <v>980</v>
      </c>
      <c r="AA35" s="40" t="e">
        <f t="shared" si="9"/>
        <v>#DIV/0!</v>
      </c>
      <c r="AG35" s="41">
        <f t="shared" si="10"/>
        <v>0</v>
      </c>
      <c r="AH35" s="41">
        <f t="shared" si="11"/>
        <v>0</v>
      </c>
      <c r="AI35" s="25">
        <f t="shared" si="12"/>
        <v>3</v>
      </c>
      <c r="AJ35" s="25">
        <f t="shared" si="13"/>
        <v>4</v>
      </c>
      <c r="AK35" s="25">
        <f t="shared" si="14"/>
        <v>0</v>
      </c>
      <c r="AL35" s="25">
        <f t="shared" si="15"/>
        <v>1500</v>
      </c>
      <c r="AM35" s="25">
        <f t="shared" si="16"/>
        <v>3</v>
      </c>
      <c r="AN35" s="25">
        <f t="shared" si="17"/>
        <v>4</v>
      </c>
      <c r="AO35" s="25">
        <f t="shared" si="18"/>
        <v>0</v>
      </c>
      <c r="AP35" s="25">
        <f t="shared" si="19"/>
        <v>1000</v>
      </c>
      <c r="AQ35" s="25">
        <f t="shared" si="20"/>
        <v>980</v>
      </c>
      <c r="AR35" s="25">
        <f t="shared" si="21"/>
        <v>1077</v>
      </c>
      <c r="AS35" s="25">
        <f t="shared" si="22"/>
        <v>821</v>
      </c>
      <c r="AT35" s="25">
        <f t="shared" si="23"/>
        <v>871</v>
      </c>
      <c r="AU35" s="27"/>
      <c r="AV35" s="41">
        <f>IF(O35&gt;MAX($V$4:$AE$4),MAX($V$4:$AE$4)-0.1,IF(O35&lt;MIN($V$4:$AE17),MIN($V$4:$AE$4)+0.1,O35))</f>
        <v>0</v>
      </c>
      <c r="AW35" s="41">
        <f t="shared" si="24"/>
        <v>0</v>
      </c>
      <c r="AX35" s="25">
        <f t="shared" si="25"/>
        <v>8</v>
      </c>
      <c r="AY35" s="25">
        <f t="shared" si="26"/>
        <v>9</v>
      </c>
      <c r="AZ35" s="25">
        <f t="shared" si="27"/>
        <v>0</v>
      </c>
      <c r="BA35" s="25">
        <f t="shared" si="28"/>
        <v>1000</v>
      </c>
      <c r="BB35" s="25">
        <f t="shared" si="29"/>
        <v>3</v>
      </c>
      <c r="BC35" s="25">
        <f t="shared" si="30"/>
        <v>4</v>
      </c>
      <c r="BD35" s="25">
        <f t="shared" si="31"/>
        <v>-500</v>
      </c>
      <c r="BE35" s="25">
        <f t="shared" si="32"/>
        <v>300</v>
      </c>
      <c r="BF35" s="25">
        <f t="shared" si="33"/>
        <v>720</v>
      </c>
      <c r="BG35" s="25">
        <f t="shared" si="34"/>
        <v>720</v>
      </c>
      <c r="BH35" s="25">
        <f t="shared" si="35"/>
        <v>720</v>
      </c>
      <c r="BI35" s="25">
        <f t="shared" si="36"/>
        <v>720</v>
      </c>
    </row>
    <row r="36" spans="2:61" s="16" customFormat="1" ht="75" customHeight="1" x14ac:dyDescent="0.3">
      <c r="B36" s="35"/>
      <c r="C36" s="35"/>
      <c r="D36" s="35"/>
      <c r="E36" s="33"/>
      <c r="F36" s="35"/>
      <c r="G36" s="35"/>
      <c r="H36" s="35"/>
      <c r="I36" s="35"/>
      <c r="J36" s="35"/>
      <c r="K36" s="35"/>
      <c r="L36" s="35"/>
      <c r="M36" s="35" t="e">
        <f t="shared" si="2"/>
        <v>#DIV/0!</v>
      </c>
      <c r="N36" s="35"/>
      <c r="O36" s="35"/>
      <c r="P36" s="35"/>
      <c r="Q36" s="35"/>
      <c r="R36" s="38"/>
      <c r="S36" s="38"/>
      <c r="U36" s="35">
        <f t="shared" si="3"/>
        <v>0</v>
      </c>
      <c r="V36" s="35" t="e">
        <f t="shared" si="4"/>
        <v>#DIV/0!</v>
      </c>
      <c r="W36" s="39" t="e">
        <f t="shared" si="5"/>
        <v>#DIV/0!</v>
      </c>
      <c r="X36" s="35">
        <f t="shared" si="6"/>
        <v>980</v>
      </c>
      <c r="Y36" s="35">
        <f t="shared" si="7"/>
        <v>720</v>
      </c>
      <c r="Z36" s="35">
        <f t="shared" si="8"/>
        <v>980</v>
      </c>
      <c r="AA36" s="40" t="e">
        <f t="shared" si="9"/>
        <v>#DIV/0!</v>
      </c>
      <c r="AG36" s="41">
        <f t="shared" si="10"/>
        <v>0</v>
      </c>
      <c r="AH36" s="41">
        <f t="shared" si="11"/>
        <v>0</v>
      </c>
      <c r="AI36" s="25">
        <f t="shared" si="12"/>
        <v>3</v>
      </c>
      <c r="AJ36" s="25">
        <f t="shared" si="13"/>
        <v>4</v>
      </c>
      <c r="AK36" s="25">
        <f t="shared" si="14"/>
        <v>0</v>
      </c>
      <c r="AL36" s="25">
        <f t="shared" si="15"/>
        <v>1500</v>
      </c>
      <c r="AM36" s="25">
        <f t="shared" si="16"/>
        <v>3</v>
      </c>
      <c r="AN36" s="25">
        <f t="shared" si="17"/>
        <v>4</v>
      </c>
      <c r="AO36" s="25">
        <f t="shared" si="18"/>
        <v>0</v>
      </c>
      <c r="AP36" s="25">
        <f t="shared" si="19"/>
        <v>1000</v>
      </c>
      <c r="AQ36" s="25">
        <f t="shared" si="20"/>
        <v>980</v>
      </c>
      <c r="AR36" s="25">
        <f t="shared" si="21"/>
        <v>1077</v>
      </c>
      <c r="AS36" s="25">
        <f t="shared" si="22"/>
        <v>821</v>
      </c>
      <c r="AT36" s="25">
        <f t="shared" si="23"/>
        <v>871</v>
      </c>
      <c r="AU36" s="27"/>
      <c r="AV36" s="41">
        <f>IF(O36&gt;MAX($V$4:$AE$4),MAX($V$4:$AE$4)-0.1,IF(O36&lt;MIN($V$4:$AE18),MIN($V$4:$AE$4)+0.1,O36))</f>
        <v>0</v>
      </c>
      <c r="AW36" s="41">
        <f t="shared" si="24"/>
        <v>0</v>
      </c>
      <c r="AX36" s="25">
        <f t="shared" si="25"/>
        <v>8</v>
      </c>
      <c r="AY36" s="25">
        <f t="shared" si="26"/>
        <v>9</v>
      </c>
      <c r="AZ36" s="25">
        <f t="shared" si="27"/>
        <v>0</v>
      </c>
      <c r="BA36" s="25">
        <f t="shared" si="28"/>
        <v>1000</v>
      </c>
      <c r="BB36" s="25">
        <f t="shared" si="29"/>
        <v>3</v>
      </c>
      <c r="BC36" s="25">
        <f t="shared" si="30"/>
        <v>4</v>
      </c>
      <c r="BD36" s="25">
        <f t="shared" si="31"/>
        <v>-500</v>
      </c>
      <c r="BE36" s="25">
        <f t="shared" si="32"/>
        <v>300</v>
      </c>
      <c r="BF36" s="25">
        <f t="shared" si="33"/>
        <v>720</v>
      </c>
      <c r="BG36" s="25">
        <f t="shared" si="34"/>
        <v>720</v>
      </c>
      <c r="BH36" s="25">
        <f t="shared" si="35"/>
        <v>720</v>
      </c>
      <c r="BI36" s="25">
        <f t="shared" si="36"/>
        <v>720</v>
      </c>
    </row>
    <row r="37" spans="2:61" s="16" customFormat="1" ht="75" customHeight="1" x14ac:dyDescent="0.3">
      <c r="B37" s="35"/>
      <c r="C37" s="35"/>
      <c r="D37" s="35"/>
      <c r="E37" s="33"/>
      <c r="F37" s="35"/>
      <c r="G37" s="35"/>
      <c r="H37" s="35"/>
      <c r="I37" s="35"/>
      <c r="J37" s="35"/>
      <c r="K37" s="35"/>
      <c r="L37" s="35"/>
      <c r="M37" s="35" t="e">
        <f t="shared" si="2"/>
        <v>#DIV/0!</v>
      </c>
      <c r="N37" s="35"/>
      <c r="O37" s="35"/>
      <c r="P37" s="35"/>
      <c r="Q37" s="35"/>
      <c r="R37" s="38"/>
      <c r="S37" s="38"/>
      <c r="U37" s="35">
        <f t="shared" si="3"/>
        <v>0</v>
      </c>
      <c r="V37" s="35" t="e">
        <f t="shared" si="4"/>
        <v>#DIV/0!</v>
      </c>
      <c r="W37" s="39" t="e">
        <f t="shared" si="5"/>
        <v>#DIV/0!</v>
      </c>
      <c r="X37" s="35">
        <f t="shared" si="6"/>
        <v>980</v>
      </c>
      <c r="Y37" s="35">
        <f t="shared" si="7"/>
        <v>720</v>
      </c>
      <c r="Z37" s="35">
        <f t="shared" si="8"/>
        <v>980</v>
      </c>
      <c r="AA37" s="40" t="e">
        <f t="shared" si="9"/>
        <v>#DIV/0!</v>
      </c>
      <c r="AG37" s="41">
        <f t="shared" si="10"/>
        <v>0</v>
      </c>
      <c r="AH37" s="41">
        <f t="shared" si="11"/>
        <v>0</v>
      </c>
      <c r="AI37" s="25">
        <f t="shared" si="12"/>
        <v>3</v>
      </c>
      <c r="AJ37" s="25">
        <f t="shared" si="13"/>
        <v>4</v>
      </c>
      <c r="AK37" s="25">
        <f t="shared" si="14"/>
        <v>0</v>
      </c>
      <c r="AL37" s="25">
        <f t="shared" si="15"/>
        <v>1500</v>
      </c>
      <c r="AM37" s="25">
        <f t="shared" si="16"/>
        <v>3</v>
      </c>
      <c r="AN37" s="25">
        <f t="shared" si="17"/>
        <v>4</v>
      </c>
      <c r="AO37" s="25">
        <f t="shared" si="18"/>
        <v>0</v>
      </c>
      <c r="AP37" s="25">
        <f t="shared" si="19"/>
        <v>1000</v>
      </c>
      <c r="AQ37" s="25">
        <f t="shared" si="20"/>
        <v>980</v>
      </c>
      <c r="AR37" s="25">
        <f t="shared" si="21"/>
        <v>1077</v>
      </c>
      <c r="AS37" s="25">
        <f t="shared" si="22"/>
        <v>821</v>
      </c>
      <c r="AT37" s="25">
        <f t="shared" si="23"/>
        <v>871</v>
      </c>
      <c r="AU37" s="27"/>
      <c r="AV37" s="41">
        <f>IF(O37&gt;MAX($V$4:$AE$4),MAX($V$4:$AE$4)-0.1,IF(O37&lt;MIN($V$4:$AE19),MIN($V$4:$AE$4)+0.1,O37))</f>
        <v>0</v>
      </c>
      <c r="AW37" s="41">
        <f t="shared" si="24"/>
        <v>0</v>
      </c>
      <c r="AX37" s="25">
        <f t="shared" si="25"/>
        <v>8</v>
      </c>
      <c r="AY37" s="25">
        <f t="shared" si="26"/>
        <v>9</v>
      </c>
      <c r="AZ37" s="25">
        <f t="shared" si="27"/>
        <v>0</v>
      </c>
      <c r="BA37" s="25">
        <f t="shared" si="28"/>
        <v>1000</v>
      </c>
      <c r="BB37" s="25">
        <f t="shared" si="29"/>
        <v>3</v>
      </c>
      <c r="BC37" s="25">
        <f t="shared" si="30"/>
        <v>4</v>
      </c>
      <c r="BD37" s="25">
        <f t="shared" si="31"/>
        <v>-500</v>
      </c>
      <c r="BE37" s="25">
        <f t="shared" si="32"/>
        <v>300</v>
      </c>
      <c r="BF37" s="25">
        <f t="shared" si="33"/>
        <v>720</v>
      </c>
      <c r="BG37" s="25">
        <f t="shared" si="34"/>
        <v>720</v>
      </c>
      <c r="BH37" s="25">
        <f t="shared" si="35"/>
        <v>720</v>
      </c>
      <c r="BI37" s="25">
        <f t="shared" si="36"/>
        <v>720</v>
      </c>
    </row>
    <row r="38" spans="2:61" s="16" customFormat="1" ht="75" customHeight="1" x14ac:dyDescent="0.3">
      <c r="B38" s="35"/>
      <c r="C38" s="35"/>
      <c r="D38" s="35"/>
      <c r="E38" s="33"/>
      <c r="F38" s="35"/>
      <c r="G38" s="35"/>
      <c r="H38" s="35"/>
      <c r="I38" s="35"/>
      <c r="J38" s="35"/>
      <c r="K38" s="35"/>
      <c r="L38" s="35"/>
      <c r="M38" s="35" t="e">
        <f t="shared" si="2"/>
        <v>#DIV/0!</v>
      </c>
      <c r="N38" s="35"/>
      <c r="O38" s="35"/>
      <c r="P38" s="35"/>
      <c r="Q38" s="35"/>
      <c r="R38" s="38"/>
      <c r="S38" s="38"/>
      <c r="U38" s="35">
        <f t="shared" si="3"/>
        <v>0</v>
      </c>
      <c r="V38" s="35" t="e">
        <f t="shared" si="4"/>
        <v>#DIV/0!</v>
      </c>
      <c r="W38" s="39" t="e">
        <f t="shared" si="5"/>
        <v>#DIV/0!</v>
      </c>
      <c r="X38" s="35">
        <f t="shared" si="6"/>
        <v>980</v>
      </c>
      <c r="Y38" s="35">
        <f t="shared" si="7"/>
        <v>720</v>
      </c>
      <c r="Z38" s="35">
        <f t="shared" si="8"/>
        <v>980</v>
      </c>
      <c r="AA38" s="40" t="e">
        <f t="shared" si="9"/>
        <v>#DIV/0!</v>
      </c>
      <c r="AG38" s="41">
        <f t="shared" si="10"/>
        <v>0</v>
      </c>
      <c r="AH38" s="41">
        <f t="shared" si="11"/>
        <v>0</v>
      </c>
      <c r="AI38" s="25">
        <f t="shared" si="12"/>
        <v>3</v>
      </c>
      <c r="AJ38" s="25">
        <f t="shared" si="13"/>
        <v>4</v>
      </c>
      <c r="AK38" s="25">
        <f t="shared" si="14"/>
        <v>0</v>
      </c>
      <c r="AL38" s="25">
        <f t="shared" si="15"/>
        <v>1500</v>
      </c>
      <c r="AM38" s="25">
        <f t="shared" si="16"/>
        <v>3</v>
      </c>
      <c r="AN38" s="25">
        <f t="shared" si="17"/>
        <v>4</v>
      </c>
      <c r="AO38" s="25">
        <f t="shared" si="18"/>
        <v>0</v>
      </c>
      <c r="AP38" s="25">
        <f t="shared" si="19"/>
        <v>1000</v>
      </c>
      <c r="AQ38" s="25">
        <f t="shared" si="20"/>
        <v>980</v>
      </c>
      <c r="AR38" s="25">
        <f t="shared" si="21"/>
        <v>1077</v>
      </c>
      <c r="AS38" s="25">
        <f t="shared" si="22"/>
        <v>821</v>
      </c>
      <c r="AT38" s="25">
        <f t="shared" si="23"/>
        <v>871</v>
      </c>
      <c r="AU38" s="27"/>
      <c r="AV38" s="41">
        <f>IF(O38&gt;MAX($V$4:$AE$4),MAX($V$4:$AE$4)-0.1,IF(O38&lt;MIN($V$4:$AE20),MIN($V$4:$AE$4)+0.1,O38))</f>
        <v>0</v>
      </c>
      <c r="AW38" s="41">
        <f t="shared" si="24"/>
        <v>0</v>
      </c>
      <c r="AX38" s="25">
        <f t="shared" si="25"/>
        <v>8</v>
      </c>
      <c r="AY38" s="25">
        <f t="shared" si="26"/>
        <v>9</v>
      </c>
      <c r="AZ38" s="25">
        <f t="shared" si="27"/>
        <v>0</v>
      </c>
      <c r="BA38" s="25">
        <f t="shared" si="28"/>
        <v>1000</v>
      </c>
      <c r="BB38" s="25">
        <f t="shared" si="29"/>
        <v>3</v>
      </c>
      <c r="BC38" s="25">
        <f t="shared" si="30"/>
        <v>4</v>
      </c>
      <c r="BD38" s="25">
        <f t="shared" si="31"/>
        <v>-500</v>
      </c>
      <c r="BE38" s="25">
        <f t="shared" si="32"/>
        <v>300</v>
      </c>
      <c r="BF38" s="25">
        <f t="shared" si="33"/>
        <v>720</v>
      </c>
      <c r="BG38" s="25">
        <f t="shared" si="34"/>
        <v>720</v>
      </c>
      <c r="BH38" s="25">
        <f t="shared" si="35"/>
        <v>720</v>
      </c>
      <c r="BI38" s="25">
        <f t="shared" si="36"/>
        <v>720</v>
      </c>
    </row>
    <row r="39" spans="2:61" s="16" customFormat="1" ht="75" customHeight="1" x14ac:dyDescent="0.3">
      <c r="B39" s="35"/>
      <c r="C39" s="35"/>
      <c r="D39" s="35"/>
      <c r="E39" s="33"/>
      <c r="F39" s="35"/>
      <c r="G39" s="35"/>
      <c r="H39" s="35"/>
      <c r="I39" s="35"/>
      <c r="J39" s="35"/>
      <c r="K39" s="35"/>
      <c r="L39" s="35"/>
      <c r="M39" s="35" t="e">
        <f t="shared" si="2"/>
        <v>#DIV/0!</v>
      </c>
      <c r="N39" s="35"/>
      <c r="O39" s="35"/>
      <c r="P39" s="35"/>
      <c r="Q39" s="35"/>
      <c r="R39" s="38"/>
      <c r="S39" s="38"/>
      <c r="U39" s="35">
        <f t="shared" si="3"/>
        <v>0</v>
      </c>
      <c r="V39" s="35" t="e">
        <f t="shared" si="4"/>
        <v>#DIV/0!</v>
      </c>
      <c r="W39" s="39" t="e">
        <f t="shared" si="5"/>
        <v>#DIV/0!</v>
      </c>
      <c r="X39" s="35">
        <f t="shared" si="6"/>
        <v>980</v>
      </c>
      <c r="Y39" s="35">
        <f t="shared" si="7"/>
        <v>720</v>
      </c>
      <c r="Z39" s="35">
        <f t="shared" si="8"/>
        <v>980</v>
      </c>
      <c r="AA39" s="40" t="e">
        <f t="shared" si="9"/>
        <v>#DIV/0!</v>
      </c>
      <c r="AG39" s="41">
        <f t="shared" si="10"/>
        <v>0</v>
      </c>
      <c r="AH39" s="41">
        <f t="shared" si="11"/>
        <v>0</v>
      </c>
      <c r="AI39" s="25">
        <f t="shared" si="12"/>
        <v>3</v>
      </c>
      <c r="AJ39" s="25">
        <f t="shared" si="13"/>
        <v>4</v>
      </c>
      <c r="AK39" s="25">
        <f t="shared" si="14"/>
        <v>0</v>
      </c>
      <c r="AL39" s="25">
        <f t="shared" si="15"/>
        <v>1500</v>
      </c>
      <c r="AM39" s="25">
        <f t="shared" si="16"/>
        <v>3</v>
      </c>
      <c r="AN39" s="25">
        <f t="shared" si="17"/>
        <v>4</v>
      </c>
      <c r="AO39" s="25">
        <f t="shared" si="18"/>
        <v>0</v>
      </c>
      <c r="AP39" s="25">
        <f t="shared" si="19"/>
        <v>1000</v>
      </c>
      <c r="AQ39" s="25">
        <f t="shared" si="20"/>
        <v>980</v>
      </c>
      <c r="AR39" s="25">
        <f t="shared" si="21"/>
        <v>1077</v>
      </c>
      <c r="AS39" s="25">
        <f t="shared" si="22"/>
        <v>821</v>
      </c>
      <c r="AT39" s="25">
        <f t="shared" si="23"/>
        <v>871</v>
      </c>
      <c r="AU39" s="27"/>
      <c r="AV39" s="41">
        <f>IF(O39&gt;MAX($V$4:$AE$4),MAX($V$4:$AE$4)-0.1,IF(O39&lt;MIN($V$4:$AE21),MIN($V$4:$AE$4)+0.1,O39))</f>
        <v>0</v>
      </c>
      <c r="AW39" s="41">
        <f t="shared" si="24"/>
        <v>0</v>
      </c>
      <c r="AX39" s="25">
        <f t="shared" si="25"/>
        <v>8</v>
      </c>
      <c r="AY39" s="25">
        <f t="shared" si="26"/>
        <v>9</v>
      </c>
      <c r="AZ39" s="25">
        <f t="shared" si="27"/>
        <v>0</v>
      </c>
      <c r="BA39" s="25">
        <f t="shared" si="28"/>
        <v>1000</v>
      </c>
      <c r="BB39" s="25">
        <f t="shared" si="29"/>
        <v>3</v>
      </c>
      <c r="BC39" s="25">
        <f t="shared" si="30"/>
        <v>4</v>
      </c>
      <c r="BD39" s="25">
        <f t="shared" si="31"/>
        <v>-500</v>
      </c>
      <c r="BE39" s="25">
        <f t="shared" si="32"/>
        <v>300</v>
      </c>
      <c r="BF39" s="25">
        <f t="shared" si="33"/>
        <v>720</v>
      </c>
      <c r="BG39" s="25">
        <f t="shared" si="34"/>
        <v>720</v>
      </c>
      <c r="BH39" s="25">
        <f t="shared" si="35"/>
        <v>720</v>
      </c>
      <c r="BI39" s="25">
        <f t="shared" si="36"/>
        <v>720</v>
      </c>
    </row>
    <row r="40" spans="2:61" s="16" customFormat="1" ht="75" customHeight="1" x14ac:dyDescent="0.3">
      <c r="B40" s="35"/>
      <c r="C40" s="35"/>
      <c r="D40" s="35"/>
      <c r="E40" s="33"/>
      <c r="F40" s="35"/>
      <c r="G40" s="35"/>
      <c r="H40" s="35"/>
      <c r="I40" s="35"/>
      <c r="J40" s="35"/>
      <c r="K40" s="35"/>
      <c r="L40" s="35"/>
      <c r="M40" s="35" t="e">
        <f t="shared" si="2"/>
        <v>#DIV/0!</v>
      </c>
      <c r="N40" s="35"/>
      <c r="O40" s="35"/>
      <c r="P40" s="35"/>
      <c r="Q40" s="35"/>
      <c r="R40" s="38"/>
      <c r="S40" s="38"/>
      <c r="U40" s="35">
        <f t="shared" si="3"/>
        <v>0</v>
      </c>
      <c r="V40" s="35" t="e">
        <f t="shared" si="4"/>
        <v>#DIV/0!</v>
      </c>
      <c r="W40" s="39" t="e">
        <f t="shared" si="5"/>
        <v>#DIV/0!</v>
      </c>
      <c r="X40" s="35">
        <f t="shared" si="6"/>
        <v>980</v>
      </c>
      <c r="Y40" s="35">
        <f t="shared" si="7"/>
        <v>720</v>
      </c>
      <c r="Z40" s="35">
        <f t="shared" si="8"/>
        <v>980</v>
      </c>
      <c r="AA40" s="40" t="e">
        <f t="shared" si="9"/>
        <v>#DIV/0!</v>
      </c>
      <c r="AG40" s="41">
        <f t="shared" si="10"/>
        <v>0</v>
      </c>
      <c r="AH40" s="41">
        <f t="shared" si="11"/>
        <v>0</v>
      </c>
      <c r="AI40" s="25">
        <f t="shared" si="12"/>
        <v>3</v>
      </c>
      <c r="AJ40" s="25">
        <f t="shared" si="13"/>
        <v>4</v>
      </c>
      <c r="AK40" s="25">
        <f t="shared" si="14"/>
        <v>0</v>
      </c>
      <c r="AL40" s="25">
        <f t="shared" si="15"/>
        <v>1500</v>
      </c>
      <c r="AM40" s="25">
        <f t="shared" si="16"/>
        <v>3</v>
      </c>
      <c r="AN40" s="25">
        <f t="shared" si="17"/>
        <v>4</v>
      </c>
      <c r="AO40" s="25">
        <f t="shared" si="18"/>
        <v>0</v>
      </c>
      <c r="AP40" s="25">
        <f t="shared" si="19"/>
        <v>1000</v>
      </c>
      <c r="AQ40" s="25">
        <f t="shared" si="20"/>
        <v>980</v>
      </c>
      <c r="AR40" s="25">
        <f t="shared" si="21"/>
        <v>1077</v>
      </c>
      <c r="AS40" s="25">
        <f t="shared" si="22"/>
        <v>821</v>
      </c>
      <c r="AT40" s="25">
        <f t="shared" si="23"/>
        <v>871</v>
      </c>
      <c r="AU40" s="27"/>
      <c r="AV40" s="41">
        <f>IF(O40&gt;MAX($V$4:$AE$4),MAX($V$4:$AE$4)-0.1,IF(O40&lt;MIN($V$4:$AE22),MIN($V$4:$AE$4)+0.1,O40))</f>
        <v>0</v>
      </c>
      <c r="AW40" s="41">
        <f t="shared" si="24"/>
        <v>0</v>
      </c>
      <c r="AX40" s="25">
        <f t="shared" si="25"/>
        <v>8</v>
      </c>
      <c r="AY40" s="25">
        <f t="shared" si="26"/>
        <v>9</v>
      </c>
      <c r="AZ40" s="25">
        <f t="shared" si="27"/>
        <v>0</v>
      </c>
      <c r="BA40" s="25">
        <f t="shared" si="28"/>
        <v>1000</v>
      </c>
      <c r="BB40" s="25">
        <f t="shared" si="29"/>
        <v>3</v>
      </c>
      <c r="BC40" s="25">
        <f t="shared" si="30"/>
        <v>4</v>
      </c>
      <c r="BD40" s="25">
        <f t="shared" si="31"/>
        <v>-500</v>
      </c>
      <c r="BE40" s="25">
        <f t="shared" si="32"/>
        <v>300</v>
      </c>
      <c r="BF40" s="25">
        <f t="shared" si="33"/>
        <v>720</v>
      </c>
      <c r="BG40" s="25">
        <f t="shared" si="34"/>
        <v>720</v>
      </c>
      <c r="BH40" s="25">
        <f t="shared" si="35"/>
        <v>720</v>
      </c>
      <c r="BI40" s="25">
        <f t="shared" si="36"/>
        <v>720</v>
      </c>
    </row>
    <row r="41" spans="2:61" s="16" customFormat="1" ht="75" customHeight="1" x14ac:dyDescent="0.3">
      <c r="B41" s="35"/>
      <c r="C41" s="35"/>
      <c r="D41" s="35"/>
      <c r="E41" s="33"/>
      <c r="F41" s="35"/>
      <c r="G41" s="35"/>
      <c r="H41" s="35"/>
      <c r="I41" s="35"/>
      <c r="J41" s="35"/>
      <c r="K41" s="35"/>
      <c r="L41" s="35"/>
      <c r="M41" s="35" t="e">
        <f t="shared" si="2"/>
        <v>#DIV/0!</v>
      </c>
      <c r="N41" s="35"/>
      <c r="O41" s="35"/>
      <c r="P41" s="35"/>
      <c r="Q41" s="35"/>
      <c r="R41" s="38"/>
      <c r="S41" s="38"/>
      <c r="U41" s="35">
        <f t="shared" si="3"/>
        <v>0</v>
      </c>
      <c r="V41" s="35" t="e">
        <f t="shared" si="4"/>
        <v>#DIV/0!</v>
      </c>
      <c r="W41" s="39" t="e">
        <f t="shared" si="5"/>
        <v>#DIV/0!</v>
      </c>
      <c r="X41" s="35">
        <f t="shared" si="6"/>
        <v>980</v>
      </c>
      <c r="Y41" s="35">
        <f t="shared" si="7"/>
        <v>720</v>
      </c>
      <c r="Z41" s="35">
        <f t="shared" si="8"/>
        <v>980</v>
      </c>
      <c r="AA41" s="40" t="e">
        <f t="shared" si="9"/>
        <v>#DIV/0!</v>
      </c>
      <c r="AG41" s="41">
        <f t="shared" si="10"/>
        <v>0</v>
      </c>
      <c r="AH41" s="41">
        <f t="shared" si="11"/>
        <v>0</v>
      </c>
      <c r="AI41" s="25">
        <f t="shared" si="12"/>
        <v>3</v>
      </c>
      <c r="AJ41" s="25">
        <f t="shared" si="13"/>
        <v>4</v>
      </c>
      <c r="AK41" s="25">
        <f t="shared" si="14"/>
        <v>0</v>
      </c>
      <c r="AL41" s="25">
        <f t="shared" si="15"/>
        <v>1500</v>
      </c>
      <c r="AM41" s="25">
        <f t="shared" si="16"/>
        <v>3</v>
      </c>
      <c r="AN41" s="25">
        <f t="shared" si="17"/>
        <v>4</v>
      </c>
      <c r="AO41" s="25">
        <f t="shared" si="18"/>
        <v>0</v>
      </c>
      <c r="AP41" s="25">
        <f t="shared" si="19"/>
        <v>1000</v>
      </c>
      <c r="AQ41" s="25">
        <f t="shared" si="20"/>
        <v>980</v>
      </c>
      <c r="AR41" s="25">
        <f t="shared" si="21"/>
        <v>1077</v>
      </c>
      <c r="AS41" s="25">
        <f t="shared" si="22"/>
        <v>821</v>
      </c>
      <c r="AT41" s="25">
        <f t="shared" si="23"/>
        <v>871</v>
      </c>
      <c r="AU41" s="27"/>
      <c r="AV41" s="41">
        <f>IF(O41&gt;MAX($V$4:$AE$4),MAX($V$4:$AE$4)-0.1,IF(O41&lt;MIN($V$4:$AE23),MIN($V$4:$AE$4)+0.1,O41))</f>
        <v>0</v>
      </c>
      <c r="AW41" s="41">
        <f t="shared" si="24"/>
        <v>0</v>
      </c>
      <c r="AX41" s="25">
        <f t="shared" si="25"/>
        <v>8</v>
      </c>
      <c r="AY41" s="25">
        <f t="shared" si="26"/>
        <v>9</v>
      </c>
      <c r="AZ41" s="25">
        <f t="shared" si="27"/>
        <v>0</v>
      </c>
      <c r="BA41" s="25">
        <f t="shared" si="28"/>
        <v>1000</v>
      </c>
      <c r="BB41" s="25">
        <f t="shared" si="29"/>
        <v>3</v>
      </c>
      <c r="BC41" s="25">
        <f t="shared" si="30"/>
        <v>4</v>
      </c>
      <c r="BD41" s="25">
        <f t="shared" si="31"/>
        <v>-500</v>
      </c>
      <c r="BE41" s="25">
        <f t="shared" si="32"/>
        <v>300</v>
      </c>
      <c r="BF41" s="25">
        <f t="shared" si="33"/>
        <v>720</v>
      </c>
      <c r="BG41" s="25">
        <f t="shared" si="34"/>
        <v>720</v>
      </c>
      <c r="BH41" s="25">
        <f t="shared" si="35"/>
        <v>720</v>
      </c>
      <c r="BI41" s="25">
        <f t="shared" si="36"/>
        <v>720</v>
      </c>
    </row>
    <row r="42" spans="2:61" s="16" customFormat="1" ht="75" customHeight="1" x14ac:dyDescent="0.3">
      <c r="B42" s="35"/>
      <c r="C42" s="35"/>
      <c r="D42" s="35"/>
      <c r="E42" s="33"/>
      <c r="F42" s="35"/>
      <c r="G42" s="35"/>
      <c r="H42" s="35"/>
      <c r="I42" s="35"/>
      <c r="J42" s="35"/>
      <c r="K42" s="35"/>
      <c r="L42" s="35"/>
      <c r="M42" s="35" t="e">
        <f t="shared" si="2"/>
        <v>#DIV/0!</v>
      </c>
      <c r="N42" s="35"/>
      <c r="O42" s="35"/>
      <c r="P42" s="35"/>
      <c r="Q42" s="35"/>
      <c r="R42" s="38"/>
      <c r="S42" s="38"/>
      <c r="U42" s="35">
        <f t="shared" si="3"/>
        <v>0</v>
      </c>
      <c r="V42" s="35" t="e">
        <f t="shared" si="4"/>
        <v>#DIV/0!</v>
      </c>
      <c r="W42" s="39" t="e">
        <f t="shared" si="5"/>
        <v>#DIV/0!</v>
      </c>
      <c r="X42" s="35">
        <f t="shared" si="6"/>
        <v>980</v>
      </c>
      <c r="Y42" s="35">
        <f t="shared" si="7"/>
        <v>720</v>
      </c>
      <c r="Z42" s="35">
        <f t="shared" si="8"/>
        <v>980</v>
      </c>
      <c r="AA42" s="40" t="e">
        <f t="shared" si="9"/>
        <v>#DIV/0!</v>
      </c>
      <c r="AG42" s="41">
        <f t="shared" si="10"/>
        <v>0</v>
      </c>
      <c r="AH42" s="41">
        <f t="shared" si="11"/>
        <v>0</v>
      </c>
      <c r="AI42" s="25">
        <f t="shared" si="12"/>
        <v>3</v>
      </c>
      <c r="AJ42" s="25">
        <f t="shared" si="13"/>
        <v>4</v>
      </c>
      <c r="AK42" s="25">
        <f t="shared" si="14"/>
        <v>0</v>
      </c>
      <c r="AL42" s="25">
        <f t="shared" si="15"/>
        <v>1500</v>
      </c>
      <c r="AM42" s="25">
        <f t="shared" si="16"/>
        <v>3</v>
      </c>
      <c r="AN42" s="25">
        <f t="shared" si="17"/>
        <v>4</v>
      </c>
      <c r="AO42" s="25">
        <f t="shared" si="18"/>
        <v>0</v>
      </c>
      <c r="AP42" s="25">
        <f t="shared" si="19"/>
        <v>1000</v>
      </c>
      <c r="AQ42" s="25">
        <f t="shared" si="20"/>
        <v>980</v>
      </c>
      <c r="AR42" s="25">
        <f t="shared" si="21"/>
        <v>1077</v>
      </c>
      <c r="AS42" s="25">
        <f t="shared" si="22"/>
        <v>821</v>
      </c>
      <c r="AT42" s="25">
        <f t="shared" si="23"/>
        <v>871</v>
      </c>
      <c r="AU42" s="27"/>
      <c r="AV42" s="41">
        <f>IF(O42&gt;MAX($V$4:$AE$4),MAX($V$4:$AE$4)-0.1,IF(O42&lt;MIN($V$4:$AE24),MIN($V$4:$AE$4)+0.1,O42))</f>
        <v>0</v>
      </c>
      <c r="AW42" s="41">
        <f t="shared" si="24"/>
        <v>0</v>
      </c>
      <c r="AX42" s="25">
        <f t="shared" si="25"/>
        <v>8</v>
      </c>
      <c r="AY42" s="25">
        <f t="shared" si="26"/>
        <v>9</v>
      </c>
      <c r="AZ42" s="25">
        <f t="shared" si="27"/>
        <v>0</v>
      </c>
      <c r="BA42" s="25">
        <f t="shared" si="28"/>
        <v>1000</v>
      </c>
      <c r="BB42" s="25">
        <f t="shared" si="29"/>
        <v>3</v>
      </c>
      <c r="BC42" s="25">
        <f t="shared" si="30"/>
        <v>4</v>
      </c>
      <c r="BD42" s="25">
        <f t="shared" si="31"/>
        <v>-500</v>
      </c>
      <c r="BE42" s="25">
        <f t="shared" si="32"/>
        <v>300</v>
      </c>
      <c r="BF42" s="25">
        <f t="shared" si="33"/>
        <v>720</v>
      </c>
      <c r="BG42" s="25">
        <f t="shared" si="34"/>
        <v>720</v>
      </c>
      <c r="BH42" s="25">
        <f t="shared" si="35"/>
        <v>720</v>
      </c>
      <c r="BI42" s="25">
        <f t="shared" si="36"/>
        <v>720</v>
      </c>
    </row>
    <row r="43" spans="2:61" s="16" customFormat="1" ht="75" customHeight="1" x14ac:dyDescent="0.3">
      <c r="B43" s="35"/>
      <c r="C43" s="35"/>
      <c r="D43" s="35"/>
      <c r="E43" s="33"/>
      <c r="F43" s="35"/>
      <c r="G43" s="35"/>
      <c r="H43" s="35"/>
      <c r="I43" s="35"/>
      <c r="J43" s="35"/>
      <c r="K43" s="35"/>
      <c r="L43" s="35"/>
      <c r="M43" s="35" t="e">
        <f t="shared" si="2"/>
        <v>#DIV/0!</v>
      </c>
      <c r="N43" s="35"/>
      <c r="O43" s="35"/>
      <c r="P43" s="35"/>
      <c r="Q43" s="35"/>
      <c r="R43" s="38"/>
      <c r="S43" s="38"/>
      <c r="U43" s="35">
        <f t="shared" si="3"/>
        <v>0</v>
      </c>
      <c r="V43" s="35" t="e">
        <f t="shared" si="4"/>
        <v>#DIV/0!</v>
      </c>
      <c r="W43" s="39" t="e">
        <f t="shared" si="5"/>
        <v>#DIV/0!</v>
      </c>
      <c r="X43" s="35">
        <f t="shared" si="6"/>
        <v>980</v>
      </c>
      <c r="Y43" s="35" t="e">
        <f t="shared" si="7"/>
        <v>#DIV/0!</v>
      </c>
      <c r="Z43" s="35" t="e">
        <f t="shared" si="8"/>
        <v>#DIV/0!</v>
      </c>
      <c r="AA43" s="40" t="e">
        <f t="shared" si="9"/>
        <v>#DIV/0!</v>
      </c>
      <c r="AG43" s="41">
        <f t="shared" si="10"/>
        <v>0</v>
      </c>
      <c r="AH43" s="41">
        <f t="shared" si="11"/>
        <v>0</v>
      </c>
      <c r="AI43" s="25">
        <f t="shared" si="12"/>
        <v>3</v>
      </c>
      <c r="AJ43" s="25">
        <f t="shared" si="13"/>
        <v>4</v>
      </c>
      <c r="AK43" s="25">
        <f t="shared" si="14"/>
        <v>0</v>
      </c>
      <c r="AL43" s="25">
        <f t="shared" si="15"/>
        <v>1500</v>
      </c>
      <c r="AM43" s="25">
        <f t="shared" si="16"/>
        <v>3</v>
      </c>
      <c r="AN43" s="25">
        <f t="shared" si="17"/>
        <v>4</v>
      </c>
      <c r="AO43" s="25">
        <f t="shared" si="18"/>
        <v>0</v>
      </c>
      <c r="AP43" s="25">
        <f t="shared" si="19"/>
        <v>1000</v>
      </c>
      <c r="AQ43" s="25">
        <f t="shared" si="20"/>
        <v>980</v>
      </c>
      <c r="AR43" s="25">
        <f t="shared" si="21"/>
        <v>1077</v>
      </c>
      <c r="AS43" s="25">
        <f t="shared" si="22"/>
        <v>821</v>
      </c>
      <c r="AT43" s="25">
        <f t="shared" si="23"/>
        <v>871</v>
      </c>
      <c r="AU43" s="27"/>
      <c r="AV43" s="41" t="e">
        <f>IF(O43&gt;MAX($V$4:$AE$4),MAX($V$4:$AE$4)-0.1,IF(O43&lt;MIN($V$4:$AE25),MIN($V$4:$AE$4)+0.1,O43))</f>
        <v>#DIV/0!</v>
      </c>
      <c r="AW43" s="41">
        <f t="shared" si="24"/>
        <v>0</v>
      </c>
      <c r="AX43" s="25" t="e">
        <f t="shared" si="25"/>
        <v>#DIV/0!</v>
      </c>
      <c r="AY43" s="25" t="e">
        <f t="shared" si="26"/>
        <v>#DIV/0!</v>
      </c>
      <c r="AZ43" s="25" t="e">
        <f t="shared" si="27"/>
        <v>#DIV/0!</v>
      </c>
      <c r="BA43" s="25" t="e">
        <f t="shared" si="28"/>
        <v>#DIV/0!</v>
      </c>
      <c r="BB43" s="25">
        <f t="shared" si="29"/>
        <v>3</v>
      </c>
      <c r="BC43" s="25">
        <f t="shared" si="30"/>
        <v>4</v>
      </c>
      <c r="BD43" s="25">
        <f t="shared" si="31"/>
        <v>-500</v>
      </c>
      <c r="BE43" s="25">
        <f t="shared" si="32"/>
        <v>300</v>
      </c>
      <c r="BF43" s="25" t="e">
        <f t="shared" si="33"/>
        <v>#DIV/0!</v>
      </c>
      <c r="BG43" s="25" t="e">
        <f t="shared" si="34"/>
        <v>#DIV/0!</v>
      </c>
      <c r="BH43" s="25" t="e">
        <f t="shared" si="35"/>
        <v>#DIV/0!</v>
      </c>
      <c r="BI43" s="25" t="e">
        <f t="shared" si="36"/>
        <v>#DIV/0!</v>
      </c>
    </row>
    <row r="44" spans="2:61" s="16" customFormat="1" ht="75" customHeight="1" x14ac:dyDescent="0.3">
      <c r="B44" s="35"/>
      <c r="C44" s="35"/>
      <c r="D44" s="35"/>
      <c r="E44" s="33"/>
      <c r="F44" s="35"/>
      <c r="G44" s="35"/>
      <c r="H44" s="35"/>
      <c r="I44" s="35"/>
      <c r="J44" s="35"/>
      <c r="K44" s="35"/>
      <c r="L44" s="35"/>
      <c r="M44" s="35" t="e">
        <f t="shared" si="2"/>
        <v>#DIV/0!</v>
      </c>
      <c r="N44" s="35"/>
      <c r="O44" s="35"/>
      <c r="P44" s="35"/>
      <c r="Q44" s="35"/>
      <c r="R44" s="38"/>
      <c r="S44" s="38"/>
      <c r="U44" s="35">
        <f t="shared" si="3"/>
        <v>0</v>
      </c>
      <c r="V44" s="35" t="e">
        <f t="shared" si="4"/>
        <v>#DIV/0!</v>
      </c>
      <c r="W44" s="39" t="e">
        <f t="shared" si="5"/>
        <v>#DIV/0!</v>
      </c>
      <c r="X44" s="35">
        <f t="shared" si="6"/>
        <v>980</v>
      </c>
      <c r="Y44" s="35" t="e">
        <f t="shared" si="7"/>
        <v>#DIV/0!</v>
      </c>
      <c r="Z44" s="35" t="e">
        <f t="shared" si="8"/>
        <v>#DIV/0!</v>
      </c>
      <c r="AA44" s="40" t="e">
        <f t="shared" si="9"/>
        <v>#DIV/0!</v>
      </c>
      <c r="AG44" s="41">
        <f t="shared" si="10"/>
        <v>0</v>
      </c>
      <c r="AH44" s="41">
        <f t="shared" si="11"/>
        <v>0</v>
      </c>
      <c r="AI44" s="25">
        <f t="shared" si="12"/>
        <v>3</v>
      </c>
      <c r="AJ44" s="25">
        <f t="shared" si="13"/>
        <v>4</v>
      </c>
      <c r="AK44" s="25">
        <f t="shared" si="14"/>
        <v>0</v>
      </c>
      <c r="AL44" s="25">
        <f t="shared" si="15"/>
        <v>1500</v>
      </c>
      <c r="AM44" s="25">
        <f t="shared" si="16"/>
        <v>3</v>
      </c>
      <c r="AN44" s="25">
        <f t="shared" si="17"/>
        <v>4</v>
      </c>
      <c r="AO44" s="25">
        <f t="shared" si="18"/>
        <v>0</v>
      </c>
      <c r="AP44" s="25">
        <f t="shared" si="19"/>
        <v>1000</v>
      </c>
      <c r="AQ44" s="25">
        <f t="shared" si="20"/>
        <v>980</v>
      </c>
      <c r="AR44" s="25">
        <f t="shared" si="21"/>
        <v>1077</v>
      </c>
      <c r="AS44" s="25">
        <f t="shared" si="22"/>
        <v>821</v>
      </c>
      <c r="AT44" s="25">
        <f t="shared" si="23"/>
        <v>871</v>
      </c>
      <c r="AU44" s="27"/>
      <c r="AV44" s="41" t="e">
        <f>IF(O44&gt;MAX($V$4:$AE$4),MAX($V$4:$AE$4)-0.1,IF(O44&lt;MIN($V$4:$AE26),MIN($V$4:$AE$4)+0.1,O44))</f>
        <v>#DIV/0!</v>
      </c>
      <c r="AW44" s="41">
        <f t="shared" si="24"/>
        <v>0</v>
      </c>
      <c r="AX44" s="25" t="e">
        <f t="shared" si="25"/>
        <v>#DIV/0!</v>
      </c>
      <c r="AY44" s="25" t="e">
        <f t="shared" si="26"/>
        <v>#DIV/0!</v>
      </c>
      <c r="AZ44" s="25" t="e">
        <f t="shared" si="27"/>
        <v>#DIV/0!</v>
      </c>
      <c r="BA44" s="25" t="e">
        <f t="shared" si="28"/>
        <v>#DIV/0!</v>
      </c>
      <c r="BB44" s="25">
        <f t="shared" si="29"/>
        <v>3</v>
      </c>
      <c r="BC44" s="25">
        <f t="shared" si="30"/>
        <v>4</v>
      </c>
      <c r="BD44" s="25">
        <f t="shared" si="31"/>
        <v>-500</v>
      </c>
      <c r="BE44" s="25">
        <f t="shared" si="32"/>
        <v>300</v>
      </c>
      <c r="BF44" s="25" t="e">
        <f t="shared" si="33"/>
        <v>#DIV/0!</v>
      </c>
      <c r="BG44" s="25" t="e">
        <f t="shared" si="34"/>
        <v>#DIV/0!</v>
      </c>
      <c r="BH44" s="25" t="e">
        <f t="shared" si="35"/>
        <v>#DIV/0!</v>
      </c>
      <c r="BI44" s="25" t="e">
        <f t="shared" si="36"/>
        <v>#DIV/0!</v>
      </c>
    </row>
    <row r="45" spans="2:61" s="16" customFormat="1" ht="75" customHeight="1" x14ac:dyDescent="0.3">
      <c r="B45" s="35"/>
      <c r="C45" s="35"/>
      <c r="D45" s="35"/>
      <c r="E45" s="33"/>
      <c r="F45" s="35"/>
      <c r="G45" s="35"/>
      <c r="H45" s="35"/>
      <c r="I45" s="35"/>
      <c r="J45" s="35"/>
      <c r="K45" s="35"/>
      <c r="L45" s="35"/>
      <c r="M45" s="35" t="e">
        <f t="shared" si="2"/>
        <v>#DIV/0!</v>
      </c>
      <c r="N45" s="35"/>
      <c r="O45" s="35"/>
      <c r="P45" s="35"/>
      <c r="Q45" s="35"/>
      <c r="R45" s="38"/>
      <c r="S45" s="38"/>
      <c r="U45" s="35">
        <f t="shared" si="3"/>
        <v>0</v>
      </c>
      <c r="V45" s="35" t="e">
        <f t="shared" si="4"/>
        <v>#DIV/0!</v>
      </c>
      <c r="W45" s="39" t="e">
        <f t="shared" si="5"/>
        <v>#DIV/0!</v>
      </c>
      <c r="X45" s="35">
        <f t="shared" si="6"/>
        <v>980</v>
      </c>
      <c r="Y45" s="35" t="e">
        <f t="shared" si="7"/>
        <v>#DIV/0!</v>
      </c>
      <c r="Z45" s="35" t="e">
        <f t="shared" si="8"/>
        <v>#DIV/0!</v>
      </c>
      <c r="AA45" s="40" t="e">
        <f t="shared" si="9"/>
        <v>#DIV/0!</v>
      </c>
      <c r="AG45" s="41">
        <f t="shared" si="10"/>
        <v>0</v>
      </c>
      <c r="AH45" s="41">
        <f t="shared" si="11"/>
        <v>0</v>
      </c>
      <c r="AI45" s="25">
        <f t="shared" si="12"/>
        <v>3</v>
      </c>
      <c r="AJ45" s="25">
        <f t="shared" si="13"/>
        <v>4</v>
      </c>
      <c r="AK45" s="25">
        <f t="shared" si="14"/>
        <v>0</v>
      </c>
      <c r="AL45" s="25">
        <f t="shared" si="15"/>
        <v>1500</v>
      </c>
      <c r="AM45" s="25">
        <f t="shared" si="16"/>
        <v>3</v>
      </c>
      <c r="AN45" s="25">
        <f t="shared" si="17"/>
        <v>4</v>
      </c>
      <c r="AO45" s="25">
        <f t="shared" si="18"/>
        <v>0</v>
      </c>
      <c r="AP45" s="25">
        <f t="shared" si="19"/>
        <v>1000</v>
      </c>
      <c r="AQ45" s="25">
        <f t="shared" si="20"/>
        <v>980</v>
      </c>
      <c r="AR45" s="25">
        <f t="shared" si="21"/>
        <v>1077</v>
      </c>
      <c r="AS45" s="25">
        <f t="shared" si="22"/>
        <v>821</v>
      </c>
      <c r="AT45" s="25">
        <f t="shared" si="23"/>
        <v>871</v>
      </c>
      <c r="AU45" s="27"/>
      <c r="AV45" s="41" t="e">
        <f>IF(O45&gt;MAX($V$4:$AE$4),MAX($V$4:$AE$4)-0.1,IF(O45&lt;MIN($V$4:$AE27),MIN($V$4:$AE$4)+0.1,O45))</f>
        <v>#DIV/0!</v>
      </c>
      <c r="AW45" s="41">
        <f t="shared" si="24"/>
        <v>0</v>
      </c>
      <c r="AX45" s="25" t="e">
        <f t="shared" si="25"/>
        <v>#DIV/0!</v>
      </c>
      <c r="AY45" s="25" t="e">
        <f t="shared" si="26"/>
        <v>#DIV/0!</v>
      </c>
      <c r="AZ45" s="25" t="e">
        <f t="shared" si="27"/>
        <v>#DIV/0!</v>
      </c>
      <c r="BA45" s="25" t="e">
        <f t="shared" si="28"/>
        <v>#DIV/0!</v>
      </c>
      <c r="BB45" s="25">
        <f t="shared" si="29"/>
        <v>3</v>
      </c>
      <c r="BC45" s="25">
        <f t="shared" si="30"/>
        <v>4</v>
      </c>
      <c r="BD45" s="25">
        <f t="shared" si="31"/>
        <v>-500</v>
      </c>
      <c r="BE45" s="25">
        <f t="shared" si="32"/>
        <v>300</v>
      </c>
      <c r="BF45" s="25" t="e">
        <f t="shared" si="33"/>
        <v>#DIV/0!</v>
      </c>
      <c r="BG45" s="25" t="e">
        <f t="shared" si="34"/>
        <v>#DIV/0!</v>
      </c>
      <c r="BH45" s="25" t="e">
        <f t="shared" si="35"/>
        <v>#DIV/0!</v>
      </c>
      <c r="BI45" s="25" t="e">
        <f t="shared" si="36"/>
        <v>#DIV/0!</v>
      </c>
    </row>
    <row r="46" spans="2:61" s="16" customFormat="1" ht="75" customHeight="1" x14ac:dyDescent="0.3">
      <c r="B46" s="35"/>
      <c r="C46" s="35"/>
      <c r="D46" s="35"/>
      <c r="E46" s="33"/>
      <c r="F46" s="35"/>
      <c r="G46" s="35"/>
      <c r="H46" s="35"/>
      <c r="I46" s="35"/>
      <c r="J46" s="35"/>
      <c r="K46" s="35"/>
      <c r="L46" s="35"/>
      <c r="M46" s="35" t="e">
        <f t="shared" si="2"/>
        <v>#DIV/0!</v>
      </c>
      <c r="N46" s="35"/>
      <c r="O46" s="35"/>
      <c r="P46" s="35"/>
      <c r="Q46" s="35"/>
      <c r="R46" s="38"/>
      <c r="S46" s="38"/>
      <c r="U46" s="35">
        <f t="shared" si="3"/>
        <v>0</v>
      </c>
      <c r="V46" s="35" t="e">
        <f t="shared" si="4"/>
        <v>#DIV/0!</v>
      </c>
      <c r="W46" s="39" t="e">
        <f t="shared" si="5"/>
        <v>#DIV/0!</v>
      </c>
      <c r="X46" s="35">
        <f t="shared" si="6"/>
        <v>980</v>
      </c>
      <c r="Y46" s="35" t="e">
        <f t="shared" si="7"/>
        <v>#DIV/0!</v>
      </c>
      <c r="Z46" s="35" t="e">
        <f t="shared" si="8"/>
        <v>#DIV/0!</v>
      </c>
      <c r="AA46" s="40" t="e">
        <f t="shared" si="9"/>
        <v>#DIV/0!</v>
      </c>
      <c r="AG46" s="41">
        <f t="shared" si="10"/>
        <v>0</v>
      </c>
      <c r="AH46" s="41">
        <f t="shared" si="11"/>
        <v>0</v>
      </c>
      <c r="AI46" s="25">
        <f t="shared" si="12"/>
        <v>3</v>
      </c>
      <c r="AJ46" s="25">
        <f t="shared" si="13"/>
        <v>4</v>
      </c>
      <c r="AK46" s="25">
        <f t="shared" si="14"/>
        <v>0</v>
      </c>
      <c r="AL46" s="25">
        <f t="shared" si="15"/>
        <v>1500</v>
      </c>
      <c r="AM46" s="25">
        <f t="shared" si="16"/>
        <v>3</v>
      </c>
      <c r="AN46" s="25">
        <f t="shared" si="17"/>
        <v>4</v>
      </c>
      <c r="AO46" s="25">
        <f t="shared" si="18"/>
        <v>0</v>
      </c>
      <c r="AP46" s="25">
        <f t="shared" si="19"/>
        <v>1000</v>
      </c>
      <c r="AQ46" s="25">
        <f t="shared" si="20"/>
        <v>980</v>
      </c>
      <c r="AR46" s="25">
        <f t="shared" si="21"/>
        <v>1077</v>
      </c>
      <c r="AS46" s="25">
        <f t="shared" si="22"/>
        <v>821</v>
      </c>
      <c r="AT46" s="25">
        <f t="shared" si="23"/>
        <v>871</v>
      </c>
      <c r="AU46" s="27"/>
      <c r="AV46" s="41" t="e">
        <f>IF(O46&gt;MAX($V$4:$AE$4),MAX($V$4:$AE$4)-0.1,IF(O46&lt;MIN($V$4:$AE28),MIN($V$4:$AE$4)+0.1,O46))</f>
        <v>#DIV/0!</v>
      </c>
      <c r="AW46" s="41">
        <f t="shared" si="24"/>
        <v>0</v>
      </c>
      <c r="AX46" s="25" t="e">
        <f t="shared" si="25"/>
        <v>#DIV/0!</v>
      </c>
      <c r="AY46" s="25" t="e">
        <f t="shared" si="26"/>
        <v>#DIV/0!</v>
      </c>
      <c r="AZ46" s="25" t="e">
        <f t="shared" si="27"/>
        <v>#DIV/0!</v>
      </c>
      <c r="BA46" s="25" t="e">
        <f t="shared" si="28"/>
        <v>#DIV/0!</v>
      </c>
      <c r="BB46" s="25">
        <f t="shared" si="29"/>
        <v>3</v>
      </c>
      <c r="BC46" s="25">
        <f t="shared" si="30"/>
        <v>4</v>
      </c>
      <c r="BD46" s="25">
        <f t="shared" si="31"/>
        <v>-500</v>
      </c>
      <c r="BE46" s="25">
        <f t="shared" si="32"/>
        <v>300</v>
      </c>
      <c r="BF46" s="25" t="e">
        <f t="shared" si="33"/>
        <v>#DIV/0!</v>
      </c>
      <c r="BG46" s="25" t="e">
        <f t="shared" si="34"/>
        <v>#DIV/0!</v>
      </c>
      <c r="BH46" s="25" t="e">
        <f t="shared" si="35"/>
        <v>#DIV/0!</v>
      </c>
      <c r="BI46" s="25" t="e">
        <f t="shared" si="36"/>
        <v>#DIV/0!</v>
      </c>
    </row>
    <row r="47" spans="2:61" s="16" customFormat="1" ht="75" customHeight="1" x14ac:dyDescent="0.3">
      <c r="B47" s="35"/>
      <c r="C47" s="35"/>
      <c r="D47" s="35"/>
      <c r="E47" s="33"/>
      <c r="F47" s="35"/>
      <c r="G47" s="35"/>
      <c r="H47" s="35"/>
      <c r="I47" s="35"/>
      <c r="J47" s="35"/>
      <c r="K47" s="35"/>
      <c r="L47" s="35"/>
      <c r="M47" s="35" t="e">
        <f t="shared" si="2"/>
        <v>#DIV/0!</v>
      </c>
      <c r="N47" s="35"/>
      <c r="O47" s="35"/>
      <c r="P47" s="35"/>
      <c r="Q47" s="35"/>
      <c r="R47" s="38"/>
      <c r="S47" s="38"/>
      <c r="U47" s="35">
        <f t="shared" si="3"/>
        <v>0</v>
      </c>
      <c r="V47" s="35" t="e">
        <f t="shared" si="4"/>
        <v>#DIV/0!</v>
      </c>
      <c r="W47" s="39" t="e">
        <f t="shared" si="5"/>
        <v>#DIV/0!</v>
      </c>
      <c r="X47" s="35">
        <f t="shared" si="6"/>
        <v>980</v>
      </c>
      <c r="Y47" s="35" t="e">
        <f t="shared" si="7"/>
        <v>#DIV/0!</v>
      </c>
      <c r="Z47" s="35" t="e">
        <f t="shared" si="8"/>
        <v>#DIV/0!</v>
      </c>
      <c r="AA47" s="40" t="e">
        <f t="shared" si="9"/>
        <v>#DIV/0!</v>
      </c>
      <c r="AG47" s="41">
        <f t="shared" si="10"/>
        <v>0</v>
      </c>
      <c r="AH47" s="41">
        <f t="shared" si="11"/>
        <v>0</v>
      </c>
      <c r="AI47" s="25">
        <f t="shared" si="12"/>
        <v>3</v>
      </c>
      <c r="AJ47" s="25">
        <f t="shared" si="13"/>
        <v>4</v>
      </c>
      <c r="AK47" s="25">
        <f t="shared" si="14"/>
        <v>0</v>
      </c>
      <c r="AL47" s="25">
        <f t="shared" si="15"/>
        <v>1500</v>
      </c>
      <c r="AM47" s="25">
        <f t="shared" si="16"/>
        <v>3</v>
      </c>
      <c r="AN47" s="25">
        <f t="shared" si="17"/>
        <v>4</v>
      </c>
      <c r="AO47" s="25">
        <f t="shared" si="18"/>
        <v>0</v>
      </c>
      <c r="AP47" s="25">
        <f t="shared" si="19"/>
        <v>1000</v>
      </c>
      <c r="AQ47" s="25">
        <f t="shared" si="20"/>
        <v>980</v>
      </c>
      <c r="AR47" s="25">
        <f t="shared" si="21"/>
        <v>1077</v>
      </c>
      <c r="AS47" s="25">
        <f t="shared" si="22"/>
        <v>821</v>
      </c>
      <c r="AT47" s="25">
        <f t="shared" si="23"/>
        <v>871</v>
      </c>
      <c r="AU47" s="27"/>
      <c r="AV47" s="41" t="e">
        <f>IF(O47&gt;MAX($V$4:$AE$4),MAX($V$4:$AE$4)-0.1,IF(O47&lt;MIN($V$4:$AE29),MIN($V$4:$AE$4)+0.1,O47))</f>
        <v>#DIV/0!</v>
      </c>
      <c r="AW47" s="41">
        <f t="shared" si="24"/>
        <v>0</v>
      </c>
      <c r="AX47" s="25" t="e">
        <f t="shared" si="25"/>
        <v>#DIV/0!</v>
      </c>
      <c r="AY47" s="25" t="e">
        <f t="shared" si="26"/>
        <v>#DIV/0!</v>
      </c>
      <c r="AZ47" s="25" t="e">
        <f t="shared" si="27"/>
        <v>#DIV/0!</v>
      </c>
      <c r="BA47" s="25" t="e">
        <f t="shared" si="28"/>
        <v>#DIV/0!</v>
      </c>
      <c r="BB47" s="25">
        <f t="shared" si="29"/>
        <v>3</v>
      </c>
      <c r="BC47" s="25">
        <f t="shared" si="30"/>
        <v>4</v>
      </c>
      <c r="BD47" s="25">
        <f t="shared" si="31"/>
        <v>-500</v>
      </c>
      <c r="BE47" s="25">
        <f t="shared" si="32"/>
        <v>300</v>
      </c>
      <c r="BF47" s="25" t="e">
        <f t="shared" si="33"/>
        <v>#DIV/0!</v>
      </c>
      <c r="BG47" s="25" t="e">
        <f t="shared" si="34"/>
        <v>#DIV/0!</v>
      </c>
      <c r="BH47" s="25" t="e">
        <f t="shared" si="35"/>
        <v>#DIV/0!</v>
      </c>
      <c r="BI47" s="25" t="e">
        <f t="shared" si="36"/>
        <v>#DIV/0!</v>
      </c>
    </row>
    <row r="48" spans="2:61" s="16" customFormat="1" ht="75" customHeight="1" x14ac:dyDescent="0.3">
      <c r="B48" s="35"/>
      <c r="C48" s="35"/>
      <c r="D48" s="35"/>
      <c r="E48" s="33"/>
      <c r="F48" s="35"/>
      <c r="G48" s="35"/>
      <c r="H48" s="35"/>
      <c r="I48" s="35"/>
      <c r="J48" s="35"/>
      <c r="K48" s="35"/>
      <c r="L48" s="35"/>
      <c r="M48" s="35" t="e">
        <f t="shared" si="2"/>
        <v>#DIV/0!</v>
      </c>
      <c r="N48" s="35"/>
      <c r="O48" s="35"/>
      <c r="P48" s="35"/>
      <c r="Q48" s="35"/>
      <c r="R48" s="38"/>
      <c r="S48" s="38"/>
      <c r="U48" s="35">
        <f t="shared" si="3"/>
        <v>0</v>
      </c>
      <c r="V48" s="35" t="e">
        <f t="shared" si="4"/>
        <v>#DIV/0!</v>
      </c>
      <c r="W48" s="39" t="e">
        <f t="shared" si="5"/>
        <v>#DIV/0!</v>
      </c>
      <c r="X48" s="35">
        <f t="shared" si="6"/>
        <v>980</v>
      </c>
      <c r="Y48" s="35" t="e">
        <f t="shared" si="7"/>
        <v>#DIV/0!</v>
      </c>
      <c r="Z48" s="35" t="e">
        <f t="shared" si="8"/>
        <v>#DIV/0!</v>
      </c>
      <c r="AA48" s="40" t="e">
        <f t="shared" si="9"/>
        <v>#DIV/0!</v>
      </c>
      <c r="AG48" s="41">
        <f t="shared" si="10"/>
        <v>0</v>
      </c>
      <c r="AH48" s="41">
        <f t="shared" si="11"/>
        <v>0</v>
      </c>
      <c r="AI48" s="25">
        <f t="shared" si="12"/>
        <v>3</v>
      </c>
      <c r="AJ48" s="25">
        <f t="shared" si="13"/>
        <v>4</v>
      </c>
      <c r="AK48" s="25">
        <f t="shared" si="14"/>
        <v>0</v>
      </c>
      <c r="AL48" s="25">
        <f t="shared" si="15"/>
        <v>1500</v>
      </c>
      <c r="AM48" s="25">
        <f t="shared" si="16"/>
        <v>3</v>
      </c>
      <c r="AN48" s="25">
        <f t="shared" si="17"/>
        <v>4</v>
      </c>
      <c r="AO48" s="25">
        <f t="shared" si="18"/>
        <v>0</v>
      </c>
      <c r="AP48" s="25">
        <f t="shared" si="19"/>
        <v>1000</v>
      </c>
      <c r="AQ48" s="25">
        <f t="shared" si="20"/>
        <v>980</v>
      </c>
      <c r="AR48" s="25">
        <f t="shared" si="21"/>
        <v>1077</v>
      </c>
      <c r="AS48" s="25">
        <f t="shared" si="22"/>
        <v>821</v>
      </c>
      <c r="AT48" s="25">
        <f t="shared" si="23"/>
        <v>871</v>
      </c>
      <c r="AU48" s="27"/>
      <c r="AV48" s="41" t="e">
        <f>IF(O48&gt;MAX($V$4:$AE$4),MAX($V$4:$AE$4)-0.1,IF(O48&lt;MIN($V$4:$AE30),MIN($V$4:$AE$4)+0.1,O48))</f>
        <v>#DIV/0!</v>
      </c>
      <c r="AW48" s="41">
        <f t="shared" si="24"/>
        <v>0</v>
      </c>
      <c r="AX48" s="25" t="e">
        <f t="shared" si="25"/>
        <v>#DIV/0!</v>
      </c>
      <c r="AY48" s="25" t="e">
        <f t="shared" si="26"/>
        <v>#DIV/0!</v>
      </c>
      <c r="AZ48" s="25" t="e">
        <f t="shared" si="27"/>
        <v>#DIV/0!</v>
      </c>
      <c r="BA48" s="25" t="e">
        <f t="shared" si="28"/>
        <v>#DIV/0!</v>
      </c>
      <c r="BB48" s="25">
        <f t="shared" si="29"/>
        <v>3</v>
      </c>
      <c r="BC48" s="25">
        <f t="shared" si="30"/>
        <v>4</v>
      </c>
      <c r="BD48" s="25">
        <f t="shared" si="31"/>
        <v>-500</v>
      </c>
      <c r="BE48" s="25">
        <f t="shared" si="32"/>
        <v>300</v>
      </c>
      <c r="BF48" s="25" t="e">
        <f t="shared" si="33"/>
        <v>#DIV/0!</v>
      </c>
      <c r="BG48" s="25" t="e">
        <f t="shared" si="34"/>
        <v>#DIV/0!</v>
      </c>
      <c r="BH48" s="25" t="e">
        <f t="shared" si="35"/>
        <v>#DIV/0!</v>
      </c>
      <c r="BI48" s="25" t="e">
        <f t="shared" si="36"/>
        <v>#DIV/0!</v>
      </c>
    </row>
    <row r="49" spans="2:61" s="16" customFormat="1" ht="75" customHeight="1" x14ac:dyDescent="0.3">
      <c r="B49" s="35"/>
      <c r="C49" s="35"/>
      <c r="D49" s="35"/>
      <c r="E49" s="33"/>
      <c r="F49" s="35"/>
      <c r="G49" s="35"/>
      <c r="H49" s="35"/>
      <c r="I49" s="35"/>
      <c r="J49" s="35"/>
      <c r="K49" s="35"/>
      <c r="L49" s="35"/>
      <c r="M49" s="35" t="e">
        <f t="shared" si="2"/>
        <v>#DIV/0!</v>
      </c>
      <c r="N49" s="35"/>
      <c r="O49" s="35"/>
      <c r="P49" s="35"/>
      <c r="Q49" s="35"/>
      <c r="R49" s="38"/>
      <c r="S49" s="38"/>
      <c r="U49" s="35">
        <f t="shared" si="3"/>
        <v>0</v>
      </c>
      <c r="V49" s="35" t="e">
        <f t="shared" si="4"/>
        <v>#DIV/0!</v>
      </c>
      <c r="W49" s="39" t="e">
        <f t="shared" si="5"/>
        <v>#DIV/0!</v>
      </c>
      <c r="X49" s="35">
        <f t="shared" si="6"/>
        <v>980</v>
      </c>
      <c r="Y49" s="35" t="e">
        <f t="shared" si="7"/>
        <v>#DIV/0!</v>
      </c>
      <c r="Z49" s="35" t="e">
        <f t="shared" si="8"/>
        <v>#DIV/0!</v>
      </c>
      <c r="AA49" s="40" t="e">
        <f t="shared" si="9"/>
        <v>#DIV/0!</v>
      </c>
      <c r="AG49" s="41">
        <f t="shared" si="10"/>
        <v>0</v>
      </c>
      <c r="AH49" s="41">
        <f t="shared" si="11"/>
        <v>0</v>
      </c>
      <c r="AI49" s="25">
        <f t="shared" si="12"/>
        <v>3</v>
      </c>
      <c r="AJ49" s="25">
        <f t="shared" si="13"/>
        <v>4</v>
      </c>
      <c r="AK49" s="25">
        <f t="shared" si="14"/>
        <v>0</v>
      </c>
      <c r="AL49" s="25">
        <f t="shared" si="15"/>
        <v>1500</v>
      </c>
      <c r="AM49" s="25">
        <f t="shared" si="16"/>
        <v>3</v>
      </c>
      <c r="AN49" s="25">
        <f t="shared" si="17"/>
        <v>4</v>
      </c>
      <c r="AO49" s="25">
        <f t="shared" si="18"/>
        <v>0</v>
      </c>
      <c r="AP49" s="25">
        <f t="shared" si="19"/>
        <v>1000</v>
      </c>
      <c r="AQ49" s="25">
        <f t="shared" si="20"/>
        <v>980</v>
      </c>
      <c r="AR49" s="25">
        <f t="shared" si="21"/>
        <v>1077</v>
      </c>
      <c r="AS49" s="25">
        <f t="shared" si="22"/>
        <v>821</v>
      </c>
      <c r="AT49" s="25">
        <f t="shared" si="23"/>
        <v>871</v>
      </c>
      <c r="AU49" s="27"/>
      <c r="AV49" s="41" t="e">
        <f>IF(O49&gt;MAX($V$4:$AE$4),MAX($V$4:$AE$4)-0.1,IF(O49&lt;MIN($V$4:$AE31),MIN($V$4:$AE$4)+0.1,O49))</f>
        <v>#DIV/0!</v>
      </c>
      <c r="AW49" s="41">
        <f t="shared" si="24"/>
        <v>0</v>
      </c>
      <c r="AX49" s="25" t="e">
        <f t="shared" si="25"/>
        <v>#DIV/0!</v>
      </c>
      <c r="AY49" s="25" t="e">
        <f t="shared" si="26"/>
        <v>#DIV/0!</v>
      </c>
      <c r="AZ49" s="25" t="e">
        <f t="shared" si="27"/>
        <v>#DIV/0!</v>
      </c>
      <c r="BA49" s="25" t="e">
        <f t="shared" si="28"/>
        <v>#DIV/0!</v>
      </c>
      <c r="BB49" s="25">
        <f t="shared" si="29"/>
        <v>3</v>
      </c>
      <c r="BC49" s="25">
        <f t="shared" si="30"/>
        <v>4</v>
      </c>
      <c r="BD49" s="25">
        <f t="shared" si="31"/>
        <v>-500</v>
      </c>
      <c r="BE49" s="25">
        <f t="shared" si="32"/>
        <v>300</v>
      </c>
      <c r="BF49" s="25" t="e">
        <f t="shared" si="33"/>
        <v>#DIV/0!</v>
      </c>
      <c r="BG49" s="25" t="e">
        <f t="shared" si="34"/>
        <v>#DIV/0!</v>
      </c>
      <c r="BH49" s="25" t="e">
        <f t="shared" si="35"/>
        <v>#DIV/0!</v>
      </c>
      <c r="BI49" s="25" t="e">
        <f t="shared" si="36"/>
        <v>#DIV/0!</v>
      </c>
    </row>
    <row r="50" spans="2:61" s="16" customFormat="1" ht="75" customHeight="1" x14ac:dyDescent="0.3">
      <c r="B50" s="35"/>
      <c r="C50" s="35"/>
      <c r="D50" s="35"/>
      <c r="E50" s="33"/>
      <c r="F50" s="35"/>
      <c r="G50" s="35"/>
      <c r="H50" s="35"/>
      <c r="I50" s="35"/>
      <c r="J50" s="35"/>
      <c r="K50" s="35"/>
      <c r="L50" s="35"/>
      <c r="M50" s="35" t="e">
        <f t="shared" si="2"/>
        <v>#DIV/0!</v>
      </c>
      <c r="N50" s="35"/>
      <c r="O50" s="35"/>
      <c r="P50" s="35"/>
      <c r="Q50" s="35"/>
      <c r="R50" s="38"/>
      <c r="S50" s="38"/>
      <c r="U50" s="35">
        <f t="shared" si="3"/>
        <v>0</v>
      </c>
      <c r="V50" s="35" t="e">
        <f t="shared" si="4"/>
        <v>#DIV/0!</v>
      </c>
      <c r="W50" s="39" t="e">
        <f t="shared" si="5"/>
        <v>#DIV/0!</v>
      </c>
      <c r="X50" s="35">
        <f t="shared" si="6"/>
        <v>980</v>
      </c>
      <c r="Y50" s="35" t="e">
        <f t="shared" si="7"/>
        <v>#DIV/0!</v>
      </c>
      <c r="Z50" s="35" t="e">
        <f t="shared" si="8"/>
        <v>#DIV/0!</v>
      </c>
      <c r="AA50" s="40" t="e">
        <f t="shared" si="9"/>
        <v>#DIV/0!</v>
      </c>
      <c r="AG50" s="41">
        <f t="shared" si="10"/>
        <v>0</v>
      </c>
      <c r="AH50" s="41">
        <f t="shared" si="11"/>
        <v>0</v>
      </c>
      <c r="AI50" s="25">
        <f t="shared" si="12"/>
        <v>3</v>
      </c>
      <c r="AJ50" s="25">
        <f t="shared" si="13"/>
        <v>4</v>
      </c>
      <c r="AK50" s="25">
        <f t="shared" si="14"/>
        <v>0</v>
      </c>
      <c r="AL50" s="25">
        <f t="shared" si="15"/>
        <v>1500</v>
      </c>
      <c r="AM50" s="25">
        <f t="shared" si="16"/>
        <v>3</v>
      </c>
      <c r="AN50" s="25">
        <f t="shared" si="17"/>
        <v>4</v>
      </c>
      <c r="AO50" s="25">
        <f t="shared" si="18"/>
        <v>0</v>
      </c>
      <c r="AP50" s="25">
        <f t="shared" si="19"/>
        <v>1000</v>
      </c>
      <c r="AQ50" s="25">
        <f t="shared" si="20"/>
        <v>980</v>
      </c>
      <c r="AR50" s="25">
        <f t="shared" si="21"/>
        <v>1077</v>
      </c>
      <c r="AS50" s="25">
        <f t="shared" si="22"/>
        <v>821</v>
      </c>
      <c r="AT50" s="25">
        <f t="shared" si="23"/>
        <v>871</v>
      </c>
      <c r="AU50" s="27"/>
      <c r="AV50" s="41" t="e">
        <f>IF(O50&gt;MAX($V$4:$AE$4),MAX($V$4:$AE$4)-0.1,IF(O50&lt;MIN($V$4:$AE32),MIN($V$4:$AE$4)+0.1,O50))</f>
        <v>#DIV/0!</v>
      </c>
      <c r="AW50" s="41">
        <f t="shared" si="24"/>
        <v>0</v>
      </c>
      <c r="AX50" s="25" t="e">
        <f t="shared" si="25"/>
        <v>#DIV/0!</v>
      </c>
      <c r="AY50" s="25" t="e">
        <f t="shared" si="26"/>
        <v>#DIV/0!</v>
      </c>
      <c r="AZ50" s="25" t="e">
        <f t="shared" si="27"/>
        <v>#DIV/0!</v>
      </c>
      <c r="BA50" s="25" t="e">
        <f t="shared" si="28"/>
        <v>#DIV/0!</v>
      </c>
      <c r="BB50" s="25">
        <f t="shared" si="29"/>
        <v>3</v>
      </c>
      <c r="BC50" s="25">
        <f t="shared" si="30"/>
        <v>4</v>
      </c>
      <c r="BD50" s="25">
        <f t="shared" si="31"/>
        <v>-500</v>
      </c>
      <c r="BE50" s="25">
        <f t="shared" si="32"/>
        <v>300</v>
      </c>
      <c r="BF50" s="25" t="e">
        <f t="shared" si="33"/>
        <v>#DIV/0!</v>
      </c>
      <c r="BG50" s="25" t="e">
        <f t="shared" si="34"/>
        <v>#DIV/0!</v>
      </c>
      <c r="BH50" s="25" t="e">
        <f t="shared" si="35"/>
        <v>#DIV/0!</v>
      </c>
      <c r="BI50" s="25" t="e">
        <f t="shared" si="36"/>
        <v>#DIV/0!</v>
      </c>
    </row>
    <row r="51" spans="2:61" s="16" customFormat="1" ht="75" customHeight="1" x14ac:dyDescent="0.3">
      <c r="B51" s="35"/>
      <c r="C51" s="35"/>
      <c r="D51" s="35"/>
      <c r="E51" s="33"/>
      <c r="F51" s="35"/>
      <c r="G51" s="35"/>
      <c r="H51" s="35"/>
      <c r="I51" s="35"/>
      <c r="J51" s="35"/>
      <c r="K51" s="35"/>
      <c r="L51" s="35"/>
      <c r="M51" s="35" t="e">
        <f t="shared" si="2"/>
        <v>#DIV/0!</v>
      </c>
      <c r="N51" s="35"/>
      <c r="O51" s="35"/>
      <c r="P51" s="35"/>
      <c r="Q51" s="35"/>
      <c r="R51" s="38"/>
      <c r="S51" s="38"/>
      <c r="U51" s="35">
        <f t="shared" si="3"/>
        <v>0</v>
      </c>
      <c r="V51" s="35" t="e">
        <f t="shared" si="4"/>
        <v>#DIV/0!</v>
      </c>
      <c r="W51" s="39" t="e">
        <f t="shared" si="5"/>
        <v>#DIV/0!</v>
      </c>
      <c r="X51" s="35">
        <f t="shared" si="6"/>
        <v>980</v>
      </c>
      <c r="Y51" s="35" t="e">
        <f t="shared" si="7"/>
        <v>#DIV/0!</v>
      </c>
      <c r="Z51" s="35" t="e">
        <f t="shared" si="8"/>
        <v>#DIV/0!</v>
      </c>
      <c r="AA51" s="40" t="e">
        <f t="shared" si="9"/>
        <v>#DIV/0!</v>
      </c>
      <c r="AG51" s="41">
        <f t="shared" si="10"/>
        <v>0</v>
      </c>
      <c r="AH51" s="41">
        <f t="shared" si="11"/>
        <v>0</v>
      </c>
      <c r="AI51" s="25">
        <f t="shared" si="12"/>
        <v>3</v>
      </c>
      <c r="AJ51" s="25">
        <f t="shared" si="13"/>
        <v>4</v>
      </c>
      <c r="AK51" s="25">
        <f t="shared" si="14"/>
        <v>0</v>
      </c>
      <c r="AL51" s="25">
        <f t="shared" si="15"/>
        <v>1500</v>
      </c>
      <c r="AM51" s="25">
        <f t="shared" si="16"/>
        <v>3</v>
      </c>
      <c r="AN51" s="25">
        <f t="shared" si="17"/>
        <v>4</v>
      </c>
      <c r="AO51" s="25">
        <f t="shared" si="18"/>
        <v>0</v>
      </c>
      <c r="AP51" s="25">
        <f t="shared" si="19"/>
        <v>1000</v>
      </c>
      <c r="AQ51" s="25">
        <f t="shared" si="20"/>
        <v>980</v>
      </c>
      <c r="AR51" s="25">
        <f t="shared" si="21"/>
        <v>1077</v>
      </c>
      <c r="AS51" s="25">
        <f t="shared" si="22"/>
        <v>821</v>
      </c>
      <c r="AT51" s="25">
        <f t="shared" si="23"/>
        <v>871</v>
      </c>
      <c r="AU51" s="27"/>
      <c r="AV51" s="41" t="e">
        <f>IF(O51&gt;MAX($V$4:$AE$4),MAX($V$4:$AE$4)-0.1,IF(O51&lt;MIN($V$4:$AE33),MIN($V$4:$AE$4)+0.1,O51))</f>
        <v>#DIV/0!</v>
      </c>
      <c r="AW51" s="41">
        <f t="shared" si="24"/>
        <v>0</v>
      </c>
      <c r="AX51" s="25" t="e">
        <f t="shared" si="25"/>
        <v>#DIV/0!</v>
      </c>
      <c r="AY51" s="25" t="e">
        <f t="shared" si="26"/>
        <v>#DIV/0!</v>
      </c>
      <c r="AZ51" s="25" t="e">
        <f t="shared" si="27"/>
        <v>#DIV/0!</v>
      </c>
      <c r="BA51" s="25" t="e">
        <f t="shared" si="28"/>
        <v>#DIV/0!</v>
      </c>
      <c r="BB51" s="25">
        <f t="shared" si="29"/>
        <v>3</v>
      </c>
      <c r="BC51" s="25">
        <f t="shared" si="30"/>
        <v>4</v>
      </c>
      <c r="BD51" s="25">
        <f t="shared" si="31"/>
        <v>-500</v>
      </c>
      <c r="BE51" s="25">
        <f t="shared" si="32"/>
        <v>300</v>
      </c>
      <c r="BF51" s="25" t="e">
        <f t="shared" si="33"/>
        <v>#DIV/0!</v>
      </c>
      <c r="BG51" s="25" t="e">
        <f t="shared" si="34"/>
        <v>#DIV/0!</v>
      </c>
      <c r="BH51" s="25" t="e">
        <f t="shared" si="35"/>
        <v>#DIV/0!</v>
      </c>
      <c r="BI51" s="25" t="e">
        <f t="shared" si="36"/>
        <v>#DIV/0!</v>
      </c>
    </row>
  </sheetData>
  <mergeCells count="19">
    <mergeCell ref="AA19:AA21"/>
    <mergeCell ref="I2:S3"/>
    <mergeCell ref="S20:S21"/>
    <mergeCell ref="V19:V21"/>
    <mergeCell ref="X19:X21"/>
    <mergeCell ref="U2:AE3"/>
    <mergeCell ref="Y19:Y21"/>
    <mergeCell ref="Z19:Z21"/>
    <mergeCell ref="R20:R21"/>
    <mergeCell ref="U19:U21"/>
    <mergeCell ref="W19:W21"/>
    <mergeCell ref="B19:E19"/>
    <mergeCell ref="G2:G3"/>
    <mergeCell ref="B20:E20"/>
    <mergeCell ref="B6:G6"/>
    <mergeCell ref="G4:G5"/>
    <mergeCell ref="D8:G9"/>
    <mergeCell ref="B8:C9"/>
    <mergeCell ref="B2:F5"/>
  </mergeCells>
  <phoneticPr fontId="2" type="noConversion"/>
  <conditionalFormatting sqref="I8:I17">
    <cfRule type="cellIs" dxfId="7" priority="7" operator="equal">
      <formula>$H$3</formula>
    </cfRule>
    <cfRule type="cellIs" dxfId="6" priority="8" operator="equal">
      <formula>$H$2</formula>
    </cfRule>
  </conditionalFormatting>
  <conditionalFormatting sqref="J7:S7">
    <cfRule type="cellIs" dxfId="5" priority="5" operator="equal">
      <formula>$H$5</formula>
    </cfRule>
    <cfRule type="cellIs" dxfId="4" priority="6" operator="equal">
      <formula>$H$4</formula>
    </cfRule>
  </conditionalFormatting>
  <conditionalFormatting sqref="U8:U17">
    <cfRule type="cellIs" dxfId="3" priority="3" operator="equal">
      <formula>$H$7</formula>
    </cfRule>
    <cfRule type="cellIs" dxfId="2" priority="4" operator="equal">
      <formula>$H$6</formula>
    </cfRule>
  </conditionalFormatting>
  <conditionalFormatting sqref="V7:AE7">
    <cfRule type="cellIs" dxfId="1" priority="1" operator="equal">
      <formula>$H$9</formula>
    </cfRule>
    <cfRule type="cellIs" dxfId="0" priority="2" operator="equal">
      <formula>$H$8</formula>
    </cfRule>
  </conditionalFormatting>
  <pageMargins left="0.7" right="0.7" top="0.75" bottom="0.75" header="0.3" footer="0.3"/>
  <pageSetup paperSize="9" orientation="portrait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8" tint="-0.249977111117893"/>
  </sheetPr>
  <dimension ref="B2:U202"/>
  <sheetViews>
    <sheetView workbookViewId="0">
      <pane ySplit="2" topLeftCell="A3" activePane="bottomLeft" state="frozen"/>
      <selection pane="bottomLeft" activeCell="E131" sqref="E131"/>
    </sheetView>
  </sheetViews>
  <sheetFormatPr defaultColWidth="9.125" defaultRowHeight="16.2" x14ac:dyDescent="0.3"/>
  <cols>
    <col min="1" max="1" width="3.875" style="29" customWidth="1"/>
    <col min="2" max="4" width="14.25" style="31" customWidth="1"/>
    <col min="5" max="5" width="14.25" style="42" customWidth="1"/>
    <col min="6" max="6" width="3.875" style="42" customWidth="1"/>
    <col min="7" max="12" width="9.125" style="42" customWidth="1"/>
    <col min="13" max="13" width="3.875" style="29" customWidth="1"/>
    <col min="14" max="14" width="10.25" style="32" customWidth="1"/>
    <col min="15" max="16" width="10.25" style="31" customWidth="1"/>
    <col min="17" max="21" width="9.125" style="42" customWidth="1"/>
    <col min="22" max="24" width="9.125" style="29" customWidth="1"/>
    <col min="25" max="16384" width="9.125" style="29"/>
  </cols>
  <sheetData>
    <row r="2" spans="2:21" x14ac:dyDescent="0.3">
      <c r="B2" s="28" t="s">
        <v>54</v>
      </c>
      <c r="C2" s="28" t="s">
        <v>55</v>
      </c>
      <c r="D2" s="28" t="s">
        <v>56</v>
      </c>
      <c r="E2" s="43" t="s">
        <v>57</v>
      </c>
      <c r="G2" s="43" t="s">
        <v>58</v>
      </c>
      <c r="H2" s="43" t="s">
        <v>59</v>
      </c>
      <c r="I2" s="43" t="s">
        <v>60</v>
      </c>
      <c r="J2" s="43" t="s">
        <v>61</v>
      </c>
      <c r="K2" s="43" t="s">
        <v>4</v>
      </c>
      <c r="L2" s="43" t="s">
        <v>62</v>
      </c>
      <c r="N2" s="30"/>
      <c r="O2" s="28"/>
      <c r="Q2" s="43"/>
      <c r="R2" s="43"/>
      <c r="S2" s="43"/>
      <c r="T2" s="43"/>
      <c r="U2" s="43"/>
    </row>
    <row r="3" spans="2:21" x14ac:dyDescent="0.3">
      <c r="B3" s="31">
        <f t="shared" ref="B3:B34" si="0">VALUE(MID(N3,6,SEARCH(",",N3,1)-6))</f>
        <v>32</v>
      </c>
      <c r="C3" s="31">
        <f t="shared" ref="C3:C34" si="1">VALUE(MID($N3,FIND("*",SUBSTITUTE($N3,",","*",1),1)+1,FIND("*",SUBSTITUTE($N3,",","*",2),1)-FIND("*",SUBSTITUTE($N3,",","*",1),1)-1))</f>
        <v>1280</v>
      </c>
      <c r="D3" s="31">
        <f t="shared" ref="D3:D34" si="2">VALUE(MID($N3,FIND("*",SUBSTITUTE($N3,",","*",2),1)+1,FIND("*",SUBSTITUTE($N3,",","*",3),1)-FIND("*",SUBSTITUTE($N3,",","*",2),1)-1))</f>
        <v>1049</v>
      </c>
      <c r="E3" s="42">
        <f t="shared" ref="E3:E34" si="3">((C3/1024)*(D3/1024))</f>
        <v>1.280517578125</v>
      </c>
      <c r="G3" s="42">
        <f t="shared" ref="G3:G34" si="4">-LOG(B3*0.000001,2)</f>
        <v>14.931568569324176</v>
      </c>
      <c r="H3" s="42">
        <f t="shared" ref="H3:H34" si="5">B3*0.000001*3198/0.033333</f>
        <v>3.0701107011070108</v>
      </c>
      <c r="I3" s="42">
        <v>1.7</v>
      </c>
      <c r="J3" s="42">
        <f t="shared" ref="J3:J34" si="6">LOG((C3/1024)*(D3/1024)*100/3.125,2)</f>
        <v>5.3567270574646297</v>
      </c>
      <c r="K3" s="42">
        <f t="shared" ref="K3:K34" si="7">I3+G3-J3</f>
        <v>11.274841511859547</v>
      </c>
      <c r="L3" s="42">
        <f t="shared" ref="L3:L34" si="8">K4-K3</f>
        <v>-3.5590365314133621E-2</v>
      </c>
      <c r="N3" s="32" t="s">
        <v>63</v>
      </c>
    </row>
    <row r="4" spans="2:21" x14ac:dyDescent="0.3">
      <c r="B4" s="31">
        <f t="shared" si="0"/>
        <v>42</v>
      </c>
      <c r="C4" s="31">
        <f t="shared" si="1"/>
        <v>1024</v>
      </c>
      <c r="D4" s="31">
        <f t="shared" si="2"/>
        <v>1024</v>
      </c>
      <c r="E4" s="42">
        <f t="shared" si="3"/>
        <v>1</v>
      </c>
      <c r="G4" s="42">
        <f t="shared" si="4"/>
        <v>14.539251146545414</v>
      </c>
      <c r="H4" s="42">
        <f t="shared" si="5"/>
        <v>4.0295202952029516</v>
      </c>
      <c r="I4" s="42">
        <v>1.7</v>
      </c>
      <c r="J4" s="42">
        <f t="shared" si="6"/>
        <v>5</v>
      </c>
      <c r="K4" s="42">
        <f t="shared" si="7"/>
        <v>11.239251146545413</v>
      </c>
      <c r="L4" s="42">
        <f t="shared" si="8"/>
        <v>-9.8032082960527234E-2</v>
      </c>
      <c r="N4" s="32" t="s">
        <v>64</v>
      </c>
    </row>
    <row r="5" spans="2:21" x14ac:dyDescent="0.3">
      <c r="B5" s="31">
        <f t="shared" si="0"/>
        <v>42</v>
      </c>
      <c r="C5" s="31">
        <f t="shared" si="1"/>
        <v>1024</v>
      </c>
      <c r="D5" s="31">
        <f t="shared" si="2"/>
        <v>1096</v>
      </c>
      <c r="E5" s="42">
        <f t="shared" si="3"/>
        <v>1.0703125</v>
      </c>
      <c r="G5" s="42">
        <f t="shared" si="4"/>
        <v>14.539251146545414</v>
      </c>
      <c r="H5" s="42">
        <f t="shared" si="5"/>
        <v>4.0295202952029516</v>
      </c>
      <c r="I5" s="42">
        <v>1.7</v>
      </c>
      <c r="J5" s="42">
        <f t="shared" si="6"/>
        <v>5.0980320829605272</v>
      </c>
      <c r="K5" s="42">
        <f t="shared" si="7"/>
        <v>11.141219063584886</v>
      </c>
      <c r="L5" s="42">
        <f t="shared" si="8"/>
        <v>-9.1483646839664701E-2</v>
      </c>
      <c r="N5" s="32" t="s">
        <v>65</v>
      </c>
    </row>
    <row r="6" spans="2:21" x14ac:dyDescent="0.3">
      <c r="B6" s="31">
        <f t="shared" si="0"/>
        <v>42</v>
      </c>
      <c r="C6" s="31">
        <f t="shared" si="1"/>
        <v>1152</v>
      </c>
      <c r="D6" s="31">
        <f t="shared" si="2"/>
        <v>1038</v>
      </c>
      <c r="E6" s="42">
        <f t="shared" si="3"/>
        <v>1.140380859375</v>
      </c>
      <c r="G6" s="42">
        <f t="shared" si="4"/>
        <v>14.539251146545414</v>
      </c>
      <c r="H6" s="42">
        <f t="shared" si="5"/>
        <v>4.0295202952029516</v>
      </c>
      <c r="I6" s="42">
        <v>1.7</v>
      </c>
      <c r="J6" s="42">
        <f t="shared" si="6"/>
        <v>5.1895157298001928</v>
      </c>
      <c r="K6" s="42">
        <f t="shared" si="7"/>
        <v>11.049735416745222</v>
      </c>
      <c r="L6" s="42">
        <f t="shared" si="8"/>
        <v>-0.11355148404272164</v>
      </c>
      <c r="N6" s="32" t="s">
        <v>66</v>
      </c>
    </row>
    <row r="7" spans="2:21" x14ac:dyDescent="0.3">
      <c r="B7" s="31">
        <f t="shared" si="0"/>
        <v>42</v>
      </c>
      <c r="C7" s="31">
        <f t="shared" si="1"/>
        <v>1152</v>
      </c>
      <c r="D7" s="31">
        <f t="shared" si="2"/>
        <v>1123</v>
      </c>
      <c r="E7" s="42">
        <f t="shared" si="3"/>
        <v>1.2337646484375</v>
      </c>
      <c r="G7" s="42">
        <f t="shared" si="4"/>
        <v>14.539251146545414</v>
      </c>
      <c r="H7" s="42">
        <f t="shared" si="5"/>
        <v>4.0295202952029516</v>
      </c>
      <c r="I7" s="42">
        <v>1.7</v>
      </c>
      <c r="J7" s="42">
        <f t="shared" si="6"/>
        <v>5.3030672138429136</v>
      </c>
      <c r="K7" s="42">
        <f t="shared" si="7"/>
        <v>10.9361839327025</v>
      </c>
      <c r="L7" s="42">
        <f t="shared" si="8"/>
        <v>-8.7818253442714322E-2</v>
      </c>
      <c r="N7" s="32" t="s">
        <v>67</v>
      </c>
    </row>
    <row r="8" spans="2:21" x14ac:dyDescent="0.3">
      <c r="B8" s="31">
        <f t="shared" si="0"/>
        <v>53</v>
      </c>
      <c r="C8" s="31">
        <f t="shared" si="1"/>
        <v>1024</v>
      </c>
      <c r="D8" s="31">
        <f t="shared" si="2"/>
        <v>1064</v>
      </c>
      <c r="E8" s="42">
        <f t="shared" si="3"/>
        <v>1.0390625</v>
      </c>
      <c r="G8" s="42">
        <f t="shared" si="4"/>
        <v>14.203648114760977</v>
      </c>
      <c r="H8" s="42">
        <f t="shared" si="5"/>
        <v>5.084870848708487</v>
      </c>
      <c r="I8" s="42">
        <v>1.7</v>
      </c>
      <c r="J8" s="42">
        <f t="shared" si="6"/>
        <v>5.0552824355011898</v>
      </c>
      <c r="K8" s="42">
        <f t="shared" si="7"/>
        <v>10.848365679259786</v>
      </c>
      <c r="L8" s="42">
        <f t="shared" si="8"/>
        <v>-9.4464684003490618E-2</v>
      </c>
      <c r="N8" s="32" t="s">
        <v>68</v>
      </c>
    </row>
    <row r="9" spans="2:21" x14ac:dyDescent="0.3">
      <c r="B9" s="31">
        <f t="shared" si="0"/>
        <v>53</v>
      </c>
      <c r="C9" s="31">
        <f t="shared" si="1"/>
        <v>1024</v>
      </c>
      <c r="D9" s="31">
        <f t="shared" si="2"/>
        <v>1136</v>
      </c>
      <c r="E9" s="42">
        <f t="shared" si="3"/>
        <v>1.109375</v>
      </c>
      <c r="G9" s="42">
        <f t="shared" si="4"/>
        <v>14.203648114760977</v>
      </c>
      <c r="H9" s="42">
        <f t="shared" si="5"/>
        <v>5.084870848708487</v>
      </c>
      <c r="I9" s="42">
        <v>1.7</v>
      </c>
      <c r="J9" s="42">
        <f t="shared" si="6"/>
        <v>5.1497471195046822</v>
      </c>
      <c r="K9" s="42">
        <f t="shared" si="7"/>
        <v>10.753900995256295</v>
      </c>
      <c r="L9" s="42">
        <f t="shared" si="8"/>
        <v>-0.14400646879049006</v>
      </c>
      <c r="N9" s="32" t="s">
        <v>69</v>
      </c>
    </row>
    <row r="10" spans="2:21" x14ac:dyDescent="0.3">
      <c r="B10" s="31">
        <f t="shared" si="0"/>
        <v>63</v>
      </c>
      <c r="C10" s="31">
        <f t="shared" si="1"/>
        <v>1024</v>
      </c>
      <c r="D10" s="31">
        <f t="shared" si="2"/>
        <v>1056</v>
      </c>
      <c r="E10" s="42">
        <f t="shared" si="3"/>
        <v>1.03125</v>
      </c>
      <c r="G10" s="42">
        <f t="shared" si="4"/>
        <v>13.954288645824258</v>
      </c>
      <c r="H10" s="42">
        <f t="shared" si="5"/>
        <v>6.0442804428044274</v>
      </c>
      <c r="I10" s="42">
        <v>1.7</v>
      </c>
      <c r="J10" s="42">
        <f t="shared" si="6"/>
        <v>5.0443941193584534</v>
      </c>
      <c r="K10" s="42">
        <f t="shared" si="7"/>
        <v>10.609894526465805</v>
      </c>
      <c r="L10" s="42">
        <f t="shared" si="8"/>
        <v>-8.4888897586512968E-2</v>
      </c>
      <c r="N10" s="32" t="s">
        <v>70</v>
      </c>
    </row>
    <row r="11" spans="2:21" x14ac:dyDescent="0.3">
      <c r="B11" s="31">
        <f t="shared" si="0"/>
        <v>63</v>
      </c>
      <c r="C11" s="31">
        <f t="shared" si="1"/>
        <v>1024</v>
      </c>
      <c r="D11" s="31">
        <f t="shared" si="2"/>
        <v>1120</v>
      </c>
      <c r="E11" s="42">
        <f t="shared" si="3"/>
        <v>1.09375</v>
      </c>
      <c r="G11" s="42">
        <f t="shared" si="4"/>
        <v>13.954288645824258</v>
      </c>
      <c r="H11" s="42">
        <f t="shared" si="5"/>
        <v>6.0442804428044274</v>
      </c>
      <c r="I11" s="42">
        <v>1.7</v>
      </c>
      <c r="J11" s="42">
        <f t="shared" si="6"/>
        <v>5.1292830169449664</v>
      </c>
      <c r="K11" s="42">
        <f t="shared" si="7"/>
        <v>10.525005628879292</v>
      </c>
      <c r="L11" s="42">
        <f t="shared" si="8"/>
        <v>-8.3261618435136242E-2</v>
      </c>
      <c r="N11" s="32" t="s">
        <v>71</v>
      </c>
    </row>
    <row r="12" spans="2:21" x14ac:dyDescent="0.3">
      <c r="B12" s="31">
        <f t="shared" si="0"/>
        <v>73</v>
      </c>
      <c r="C12" s="31">
        <f t="shared" si="1"/>
        <v>1024</v>
      </c>
      <c r="D12" s="31">
        <f t="shared" si="2"/>
        <v>1024</v>
      </c>
      <c r="E12" s="42">
        <f t="shared" si="3"/>
        <v>1</v>
      </c>
      <c r="G12" s="42">
        <f t="shared" si="4"/>
        <v>13.741744010444156</v>
      </c>
      <c r="H12" s="42">
        <f t="shared" si="5"/>
        <v>7.0036900369003687</v>
      </c>
      <c r="I12" s="42">
        <v>1.7</v>
      </c>
      <c r="J12" s="42">
        <f t="shared" si="6"/>
        <v>5</v>
      </c>
      <c r="K12" s="42">
        <f t="shared" si="7"/>
        <v>10.441744010444156</v>
      </c>
      <c r="L12" s="42">
        <f t="shared" si="8"/>
        <v>-0.11894107272350674</v>
      </c>
      <c r="N12" s="32" t="s">
        <v>72</v>
      </c>
    </row>
    <row r="13" spans="2:21" x14ac:dyDescent="0.3">
      <c r="B13" s="31">
        <f t="shared" si="0"/>
        <v>73</v>
      </c>
      <c r="C13" s="31">
        <f t="shared" si="1"/>
        <v>1024</v>
      </c>
      <c r="D13" s="31">
        <f t="shared" si="2"/>
        <v>1112</v>
      </c>
      <c r="E13" s="42">
        <f t="shared" si="3"/>
        <v>1.0859375</v>
      </c>
      <c r="G13" s="42">
        <f t="shared" si="4"/>
        <v>13.741744010444156</v>
      </c>
      <c r="H13" s="42">
        <f t="shared" si="5"/>
        <v>7.0036900369003687</v>
      </c>
      <c r="I13" s="42">
        <v>1.7</v>
      </c>
      <c r="J13" s="42">
        <f t="shared" si="6"/>
        <v>5.1189410727235076</v>
      </c>
      <c r="K13" s="42">
        <f t="shared" si="7"/>
        <v>10.322802937720649</v>
      </c>
      <c r="L13" s="42">
        <f t="shared" si="8"/>
        <v>-7.0574657076686975E-2</v>
      </c>
      <c r="N13" s="32" t="s">
        <v>73</v>
      </c>
    </row>
    <row r="14" spans="2:21" x14ac:dyDescent="0.3">
      <c r="B14" s="31">
        <f t="shared" si="0"/>
        <v>73</v>
      </c>
      <c r="C14" s="31">
        <f t="shared" si="1"/>
        <v>1152</v>
      </c>
      <c r="D14" s="31">
        <f t="shared" si="2"/>
        <v>1038</v>
      </c>
      <c r="E14" s="42">
        <f t="shared" si="3"/>
        <v>1.140380859375</v>
      </c>
      <c r="G14" s="42">
        <f t="shared" si="4"/>
        <v>13.741744010444156</v>
      </c>
      <c r="H14" s="42">
        <f t="shared" si="5"/>
        <v>7.0036900369003687</v>
      </c>
      <c r="I14" s="42">
        <v>1.7</v>
      </c>
      <c r="J14" s="42">
        <f t="shared" si="6"/>
        <v>5.1895157298001928</v>
      </c>
      <c r="K14" s="42">
        <f t="shared" si="7"/>
        <v>10.252228280643962</v>
      </c>
      <c r="L14" s="42">
        <f t="shared" si="8"/>
        <v>-0.11100921705907574</v>
      </c>
      <c r="N14" s="32" t="s">
        <v>74</v>
      </c>
    </row>
    <row r="15" spans="2:21" x14ac:dyDescent="0.3">
      <c r="B15" s="31">
        <f t="shared" si="0"/>
        <v>84</v>
      </c>
      <c r="C15" s="31">
        <f t="shared" si="1"/>
        <v>1024</v>
      </c>
      <c r="D15" s="31">
        <f t="shared" si="2"/>
        <v>1096</v>
      </c>
      <c r="E15" s="42">
        <f t="shared" si="3"/>
        <v>1.0703125</v>
      </c>
      <c r="G15" s="42">
        <f t="shared" si="4"/>
        <v>13.539251146545414</v>
      </c>
      <c r="H15" s="42">
        <f t="shared" si="5"/>
        <v>8.0590405904059033</v>
      </c>
      <c r="I15" s="42">
        <v>1.7</v>
      </c>
      <c r="J15" s="42">
        <f t="shared" si="6"/>
        <v>5.0980320829605272</v>
      </c>
      <c r="K15" s="42">
        <f t="shared" si="7"/>
        <v>10.141219063584886</v>
      </c>
      <c r="L15" s="42">
        <f t="shared" si="8"/>
        <v>-9.7662347475798938E-2</v>
      </c>
      <c r="N15" s="32" t="s">
        <v>75</v>
      </c>
    </row>
    <row r="16" spans="2:21" x14ac:dyDescent="0.3">
      <c r="B16" s="31">
        <f t="shared" si="0"/>
        <v>94</v>
      </c>
      <c r="C16" s="31">
        <f t="shared" si="1"/>
        <v>1024</v>
      </c>
      <c r="D16" s="31">
        <f t="shared" si="2"/>
        <v>1048</v>
      </c>
      <c r="E16" s="42">
        <f t="shared" si="3"/>
        <v>1.0234375</v>
      </c>
      <c r="G16" s="42">
        <f t="shared" si="4"/>
        <v>13.376979717646538</v>
      </c>
      <c r="H16" s="42">
        <f t="shared" si="5"/>
        <v>9.0184501845018445</v>
      </c>
      <c r="I16" s="42">
        <v>1.7</v>
      </c>
      <c r="J16" s="42">
        <f t="shared" si="6"/>
        <v>5.0334230015374501</v>
      </c>
      <c r="K16" s="42">
        <f t="shared" si="7"/>
        <v>10.043556716109087</v>
      </c>
      <c r="L16" s="42">
        <f t="shared" si="8"/>
        <v>-0.12623366445103557</v>
      </c>
      <c r="N16" s="32" t="s">
        <v>76</v>
      </c>
    </row>
    <row r="17" spans="2:14" x14ac:dyDescent="0.3">
      <c r="B17" s="31">
        <f t="shared" si="0"/>
        <v>105</v>
      </c>
      <c r="C17" s="31">
        <f t="shared" si="1"/>
        <v>1024</v>
      </c>
      <c r="D17" s="31">
        <f t="shared" si="2"/>
        <v>1024</v>
      </c>
      <c r="E17" s="42">
        <f t="shared" si="3"/>
        <v>1</v>
      </c>
      <c r="G17" s="42">
        <f t="shared" si="4"/>
        <v>13.217323051658052</v>
      </c>
      <c r="H17" s="42">
        <f t="shared" si="5"/>
        <v>10.073800738007378</v>
      </c>
      <c r="I17" s="42">
        <v>1.7</v>
      </c>
      <c r="J17" s="42">
        <f t="shared" si="6"/>
        <v>5</v>
      </c>
      <c r="K17" s="42">
        <f t="shared" si="7"/>
        <v>9.9173230516580517</v>
      </c>
      <c r="L17" s="42">
        <f t="shared" si="8"/>
        <v>-7.6815597050831741E-2</v>
      </c>
      <c r="N17" s="32" t="s">
        <v>77</v>
      </c>
    </row>
    <row r="18" spans="2:14" x14ac:dyDescent="0.3">
      <c r="B18" s="31">
        <f t="shared" si="0"/>
        <v>105</v>
      </c>
      <c r="C18" s="31">
        <f t="shared" si="1"/>
        <v>1024</v>
      </c>
      <c r="D18" s="31">
        <f t="shared" si="2"/>
        <v>1080</v>
      </c>
      <c r="E18" s="42">
        <f t="shared" si="3"/>
        <v>1.0546875</v>
      </c>
      <c r="G18" s="42">
        <f t="shared" si="4"/>
        <v>13.217323051658052</v>
      </c>
      <c r="H18" s="42">
        <f t="shared" si="5"/>
        <v>10.073800738007378</v>
      </c>
      <c r="I18" s="42">
        <v>1.7</v>
      </c>
      <c r="J18" s="42">
        <f t="shared" si="6"/>
        <v>5.0768155970508309</v>
      </c>
      <c r="K18" s="42">
        <f t="shared" si="7"/>
        <v>9.84050745460722</v>
      </c>
      <c r="L18" s="42">
        <f t="shared" si="8"/>
        <v>-8.7851937764870769E-2</v>
      </c>
      <c r="N18" s="32" t="s">
        <v>78</v>
      </c>
    </row>
    <row r="19" spans="2:14" x14ac:dyDescent="0.3">
      <c r="B19" s="31">
        <f t="shared" si="0"/>
        <v>115</v>
      </c>
      <c r="C19" s="31">
        <f t="shared" si="1"/>
        <v>1024</v>
      </c>
      <c r="D19" s="31">
        <f t="shared" si="2"/>
        <v>1048</v>
      </c>
      <c r="E19" s="42">
        <f t="shared" si="3"/>
        <v>1.0234375</v>
      </c>
      <c r="G19" s="42">
        <f t="shared" si="4"/>
        <v>13.0860785183798</v>
      </c>
      <c r="H19" s="42">
        <f t="shared" si="5"/>
        <v>11.033210332103319</v>
      </c>
      <c r="I19" s="42">
        <v>1.7</v>
      </c>
      <c r="J19" s="42">
        <f t="shared" si="6"/>
        <v>5.0334230015374501</v>
      </c>
      <c r="K19" s="42">
        <f t="shared" si="7"/>
        <v>9.7526555168423492</v>
      </c>
      <c r="L19" s="42">
        <f t="shared" si="8"/>
        <v>-0.14276099037654433</v>
      </c>
      <c r="N19" s="32" t="s">
        <v>79</v>
      </c>
    </row>
    <row r="20" spans="2:14" x14ac:dyDescent="0.3">
      <c r="B20" s="31">
        <f t="shared" si="0"/>
        <v>126</v>
      </c>
      <c r="C20" s="31">
        <f t="shared" si="1"/>
        <v>1024</v>
      </c>
      <c r="D20" s="31">
        <f t="shared" si="2"/>
        <v>1056</v>
      </c>
      <c r="E20" s="42">
        <f t="shared" si="3"/>
        <v>1.03125</v>
      </c>
      <c r="G20" s="42">
        <f t="shared" si="4"/>
        <v>12.954288645824258</v>
      </c>
      <c r="H20" s="42">
        <f t="shared" si="5"/>
        <v>12.088560885608855</v>
      </c>
      <c r="I20" s="42">
        <v>1.7</v>
      </c>
      <c r="J20" s="42">
        <f t="shared" si="6"/>
        <v>5.0443941193584534</v>
      </c>
      <c r="K20" s="42">
        <f t="shared" si="7"/>
        <v>9.6098945264658049</v>
      </c>
      <c r="L20" s="42">
        <f t="shared" si="8"/>
        <v>-8.8156611420425079E-2</v>
      </c>
      <c r="N20" s="32" t="s">
        <v>80</v>
      </c>
    </row>
    <row r="21" spans="2:14" x14ac:dyDescent="0.3">
      <c r="B21" s="31">
        <f t="shared" si="0"/>
        <v>136</v>
      </c>
      <c r="C21" s="31">
        <f t="shared" si="1"/>
        <v>1024</v>
      </c>
      <c r="D21" s="31">
        <f t="shared" si="2"/>
        <v>1040</v>
      </c>
      <c r="E21" s="42">
        <f t="shared" si="3"/>
        <v>1.015625</v>
      </c>
      <c r="G21" s="42">
        <f t="shared" si="4"/>
        <v>12.844105728073835</v>
      </c>
      <c r="H21" s="42">
        <f t="shared" si="5"/>
        <v>13.047970479704796</v>
      </c>
      <c r="I21" s="42">
        <v>1.7</v>
      </c>
      <c r="J21" s="42">
        <f t="shared" si="6"/>
        <v>5.0223678130284544</v>
      </c>
      <c r="K21" s="42">
        <f t="shared" si="7"/>
        <v>9.5217379150453798</v>
      </c>
      <c r="L21" s="42">
        <f t="shared" si="8"/>
        <v>-9.1221160024479886E-2</v>
      </c>
      <c r="N21" s="32" t="s">
        <v>81</v>
      </c>
    </row>
    <row r="22" spans="2:14" x14ac:dyDescent="0.3">
      <c r="B22" s="31">
        <f t="shared" si="0"/>
        <v>146</v>
      </c>
      <c r="C22" s="31">
        <f t="shared" si="1"/>
        <v>1024</v>
      </c>
      <c r="D22" s="31">
        <f t="shared" si="2"/>
        <v>1032</v>
      </c>
      <c r="E22" s="42">
        <f t="shared" si="3"/>
        <v>1.0078125</v>
      </c>
      <c r="G22" s="42">
        <f t="shared" si="4"/>
        <v>12.741744010444156</v>
      </c>
      <c r="H22" s="42">
        <f t="shared" si="5"/>
        <v>14.007380073800737</v>
      </c>
      <c r="I22" s="42">
        <v>1.7</v>
      </c>
      <c r="J22" s="42">
        <f t="shared" si="6"/>
        <v>5.0112272554232549</v>
      </c>
      <c r="K22" s="42">
        <f t="shared" si="7"/>
        <v>9.4305167550208999</v>
      </c>
      <c r="L22" s="42">
        <f t="shared" si="8"/>
        <v>-0.11593674761680717</v>
      </c>
      <c r="N22" s="32" t="s">
        <v>82</v>
      </c>
    </row>
    <row r="23" spans="2:14" x14ac:dyDescent="0.3">
      <c r="B23" s="31">
        <f t="shared" si="0"/>
        <v>157</v>
      </c>
      <c r="C23" s="31">
        <f t="shared" si="1"/>
        <v>1024</v>
      </c>
      <c r="D23" s="31">
        <f t="shared" si="2"/>
        <v>1040</v>
      </c>
      <c r="E23" s="42">
        <f t="shared" si="3"/>
        <v>1.015625</v>
      </c>
      <c r="G23" s="42">
        <f t="shared" si="4"/>
        <v>12.636947820432548</v>
      </c>
      <c r="H23" s="42">
        <f t="shared" si="5"/>
        <v>15.062730627306273</v>
      </c>
      <c r="I23" s="42">
        <v>1.7</v>
      </c>
      <c r="J23" s="42">
        <f t="shared" si="6"/>
        <v>5.0223678130284544</v>
      </c>
      <c r="K23" s="42">
        <f t="shared" si="7"/>
        <v>9.3145800074040928</v>
      </c>
      <c r="L23" s="42">
        <f t="shared" si="8"/>
        <v>-0.10013873209142155</v>
      </c>
      <c r="N23" s="32" t="s">
        <v>83</v>
      </c>
    </row>
    <row r="24" spans="2:14" x14ac:dyDescent="0.3">
      <c r="B24" s="31">
        <f t="shared" si="0"/>
        <v>167</v>
      </c>
      <c r="C24" s="31">
        <f t="shared" si="1"/>
        <v>1024</v>
      </c>
      <c r="D24" s="31">
        <f t="shared" si="2"/>
        <v>1048</v>
      </c>
      <c r="E24" s="42">
        <f t="shared" si="3"/>
        <v>1.0234375</v>
      </c>
      <c r="G24" s="42">
        <f t="shared" si="4"/>
        <v>12.547864276850122</v>
      </c>
      <c r="H24" s="42">
        <f t="shared" si="5"/>
        <v>16.022140221402211</v>
      </c>
      <c r="I24" s="42">
        <v>1.7</v>
      </c>
      <c r="J24" s="42">
        <f t="shared" si="6"/>
        <v>5.0334230015374501</v>
      </c>
      <c r="K24" s="42">
        <f t="shared" si="7"/>
        <v>9.2144412753126712</v>
      </c>
      <c r="L24" s="42">
        <f t="shared" si="8"/>
        <v>-0.11388857245608541</v>
      </c>
      <c r="N24" s="32" t="s">
        <v>84</v>
      </c>
    </row>
    <row r="25" spans="2:14" x14ac:dyDescent="0.3">
      <c r="B25" s="31">
        <f t="shared" si="0"/>
        <v>178</v>
      </c>
      <c r="C25" s="31">
        <f t="shared" si="1"/>
        <v>1024</v>
      </c>
      <c r="D25" s="31">
        <f t="shared" si="2"/>
        <v>1064</v>
      </c>
      <c r="E25" s="42">
        <f t="shared" si="3"/>
        <v>1.0390625</v>
      </c>
      <c r="G25" s="42">
        <f t="shared" si="4"/>
        <v>12.455835138357775</v>
      </c>
      <c r="H25" s="42">
        <f t="shared" si="5"/>
        <v>17.077490774907748</v>
      </c>
      <c r="I25" s="42">
        <v>1.7</v>
      </c>
      <c r="J25" s="42">
        <f t="shared" si="6"/>
        <v>5.0552824355011898</v>
      </c>
      <c r="K25" s="42">
        <f t="shared" si="7"/>
        <v>9.1005527028565858</v>
      </c>
      <c r="L25" s="42">
        <f t="shared" si="8"/>
        <v>-5.6995986747498506E-2</v>
      </c>
      <c r="N25" s="32" t="s">
        <v>85</v>
      </c>
    </row>
    <row r="26" spans="2:14" x14ac:dyDescent="0.3">
      <c r="B26" s="31">
        <f t="shared" si="0"/>
        <v>188</v>
      </c>
      <c r="C26" s="31">
        <f t="shared" si="1"/>
        <v>1024</v>
      </c>
      <c r="D26" s="31">
        <f t="shared" si="2"/>
        <v>1048</v>
      </c>
      <c r="E26" s="42">
        <f t="shared" si="3"/>
        <v>1.0234375</v>
      </c>
      <c r="G26" s="42">
        <f t="shared" si="4"/>
        <v>12.376979717646538</v>
      </c>
      <c r="H26" s="42">
        <f t="shared" si="5"/>
        <v>18.036900369003689</v>
      </c>
      <c r="I26" s="42">
        <v>1.7</v>
      </c>
      <c r="J26" s="42">
        <f t="shared" si="6"/>
        <v>5.0334230015374501</v>
      </c>
      <c r="K26" s="42">
        <f t="shared" si="7"/>
        <v>9.0435567161090873</v>
      </c>
      <c r="L26" s="42">
        <f t="shared" si="8"/>
        <v>-9.3006886687017953E-2</v>
      </c>
      <c r="N26" s="32" t="s">
        <v>86</v>
      </c>
    </row>
    <row r="27" spans="2:14" x14ac:dyDescent="0.3">
      <c r="B27" s="31">
        <f t="shared" si="0"/>
        <v>199</v>
      </c>
      <c r="C27" s="31">
        <f t="shared" si="1"/>
        <v>1024</v>
      </c>
      <c r="D27" s="31">
        <f t="shared" si="2"/>
        <v>1056</v>
      </c>
      <c r="E27" s="42">
        <f t="shared" si="3"/>
        <v>1.03125</v>
      </c>
      <c r="G27" s="42">
        <f t="shared" si="4"/>
        <v>12.294943948780524</v>
      </c>
      <c r="H27" s="42">
        <f t="shared" si="5"/>
        <v>19.092250922509223</v>
      </c>
      <c r="I27" s="42">
        <v>1.7</v>
      </c>
      <c r="J27" s="42">
        <f t="shared" si="6"/>
        <v>5.0443941193584534</v>
      </c>
      <c r="K27" s="42">
        <f t="shared" si="7"/>
        <v>8.9505498294220693</v>
      </c>
      <c r="L27" s="42">
        <f t="shared" si="8"/>
        <v>-0.10499557512232371</v>
      </c>
      <c r="N27" s="32" t="s">
        <v>87</v>
      </c>
    </row>
    <row r="28" spans="2:14" x14ac:dyDescent="0.3">
      <c r="B28" s="31">
        <f t="shared" si="0"/>
        <v>219</v>
      </c>
      <c r="C28" s="31">
        <f t="shared" si="1"/>
        <v>1024</v>
      </c>
      <c r="D28" s="31">
        <f t="shared" si="2"/>
        <v>1032</v>
      </c>
      <c r="E28" s="42">
        <f t="shared" si="3"/>
        <v>1.0078125</v>
      </c>
      <c r="G28" s="42">
        <f t="shared" si="4"/>
        <v>12.156781509723002</v>
      </c>
      <c r="H28" s="42">
        <f t="shared" si="5"/>
        <v>21.011070110701105</v>
      </c>
      <c r="I28" s="42">
        <v>1.7</v>
      </c>
      <c r="J28" s="42">
        <f t="shared" si="6"/>
        <v>5.0112272554232549</v>
      </c>
      <c r="K28" s="42">
        <f t="shared" si="7"/>
        <v>8.8455542542997456</v>
      </c>
      <c r="L28" s="42">
        <f t="shared" si="8"/>
        <v>-9.2898737457396408E-2</v>
      </c>
      <c r="N28" s="32" t="s">
        <v>88</v>
      </c>
    </row>
    <row r="29" spans="2:14" x14ac:dyDescent="0.3">
      <c r="B29" s="31">
        <f t="shared" si="0"/>
        <v>230</v>
      </c>
      <c r="C29" s="31">
        <f t="shared" si="1"/>
        <v>1024</v>
      </c>
      <c r="D29" s="31">
        <f t="shared" si="2"/>
        <v>1048</v>
      </c>
      <c r="E29" s="42">
        <f t="shared" si="3"/>
        <v>1.0234375</v>
      </c>
      <c r="G29" s="42">
        <f t="shared" si="4"/>
        <v>12.0860785183798</v>
      </c>
      <c r="H29" s="42">
        <f t="shared" si="5"/>
        <v>22.066420664206639</v>
      </c>
      <c r="I29" s="42">
        <v>1.7</v>
      </c>
      <c r="J29" s="42">
        <f t="shared" si="6"/>
        <v>5.0334230015374501</v>
      </c>
      <c r="K29" s="42">
        <f t="shared" si="7"/>
        <v>8.7526555168423492</v>
      </c>
      <c r="L29" s="42">
        <f t="shared" si="8"/>
        <v>-0.10385775689220367</v>
      </c>
      <c r="N29" s="32" t="s">
        <v>89</v>
      </c>
    </row>
    <row r="30" spans="2:14" x14ac:dyDescent="0.3">
      <c r="B30" s="31">
        <f t="shared" si="0"/>
        <v>251</v>
      </c>
      <c r="C30" s="31">
        <f t="shared" si="1"/>
        <v>1024</v>
      </c>
      <c r="D30" s="31">
        <f t="shared" si="2"/>
        <v>1032</v>
      </c>
      <c r="E30" s="42">
        <f t="shared" si="3"/>
        <v>1.0078125</v>
      </c>
      <c r="G30" s="42">
        <f t="shared" si="4"/>
        <v>11.960025015373402</v>
      </c>
      <c r="H30" s="42">
        <f t="shared" si="5"/>
        <v>24.081180811808114</v>
      </c>
      <c r="I30" s="42">
        <v>1.7</v>
      </c>
      <c r="J30" s="42">
        <f t="shared" si="6"/>
        <v>5.0112272554232549</v>
      </c>
      <c r="K30" s="42">
        <f t="shared" si="7"/>
        <v>8.6487977599501455</v>
      </c>
      <c r="L30" s="42">
        <f t="shared" si="8"/>
        <v>-9.9378231979844855E-2</v>
      </c>
      <c r="N30" s="32" t="s">
        <v>90</v>
      </c>
    </row>
    <row r="31" spans="2:14" x14ac:dyDescent="0.3">
      <c r="B31" s="31">
        <f t="shared" si="0"/>
        <v>271</v>
      </c>
      <c r="C31" s="31">
        <f t="shared" si="1"/>
        <v>1024</v>
      </c>
      <c r="D31" s="31">
        <f t="shared" si="2"/>
        <v>1024</v>
      </c>
      <c r="E31" s="42">
        <f t="shared" si="3"/>
        <v>1</v>
      </c>
      <c r="G31" s="42">
        <f t="shared" si="4"/>
        <v>11.849419527970301</v>
      </c>
      <c r="H31" s="42">
        <f t="shared" si="5"/>
        <v>25.999999999999996</v>
      </c>
      <c r="I31" s="42">
        <v>1.7</v>
      </c>
      <c r="J31" s="42">
        <f t="shared" si="6"/>
        <v>5</v>
      </c>
      <c r="K31" s="42">
        <f t="shared" si="7"/>
        <v>8.5494195279703007</v>
      </c>
      <c r="L31" s="42">
        <f t="shared" si="8"/>
        <v>-0.10179643040337538</v>
      </c>
      <c r="N31" s="32" t="s">
        <v>91</v>
      </c>
    </row>
    <row r="32" spans="2:14" x14ac:dyDescent="0.3">
      <c r="B32" s="31">
        <f t="shared" si="0"/>
        <v>282</v>
      </c>
      <c r="C32" s="31">
        <f t="shared" si="1"/>
        <v>1024</v>
      </c>
      <c r="D32" s="31">
        <f t="shared" si="2"/>
        <v>1056</v>
      </c>
      <c r="E32" s="42">
        <f t="shared" si="3"/>
        <v>1.03125</v>
      </c>
      <c r="G32" s="42">
        <f t="shared" si="4"/>
        <v>11.79201721692538</v>
      </c>
      <c r="H32" s="42">
        <f t="shared" si="5"/>
        <v>27.05535055350553</v>
      </c>
      <c r="I32" s="42">
        <v>1.7</v>
      </c>
      <c r="J32" s="42">
        <f t="shared" si="6"/>
        <v>5.0443941193584534</v>
      </c>
      <c r="K32" s="42">
        <f t="shared" si="7"/>
        <v>8.4476230975669253</v>
      </c>
      <c r="L32" s="42">
        <f t="shared" si="8"/>
        <v>-0.10362263107415615</v>
      </c>
      <c r="N32" s="32" t="s">
        <v>92</v>
      </c>
    </row>
    <row r="33" spans="2:14" x14ac:dyDescent="0.3">
      <c r="B33" s="31">
        <f t="shared" si="0"/>
        <v>303</v>
      </c>
      <c r="C33" s="31">
        <f t="shared" si="1"/>
        <v>1024</v>
      </c>
      <c r="D33" s="31">
        <f t="shared" si="2"/>
        <v>1056</v>
      </c>
      <c r="E33" s="42">
        <f t="shared" si="3"/>
        <v>1.03125</v>
      </c>
      <c r="G33" s="42">
        <f t="shared" si="4"/>
        <v>11.688394585851224</v>
      </c>
      <c r="H33" s="42">
        <f t="shared" si="5"/>
        <v>29.070110701107012</v>
      </c>
      <c r="I33" s="42">
        <v>1.7</v>
      </c>
      <c r="J33" s="42">
        <f t="shared" si="6"/>
        <v>5.0443941193584534</v>
      </c>
      <c r="K33" s="42">
        <f t="shared" si="7"/>
        <v>8.3440004664927692</v>
      </c>
      <c r="L33" s="42">
        <f t="shared" si="8"/>
        <v>-9.6136189642647807E-2</v>
      </c>
      <c r="N33" s="32" t="s">
        <v>93</v>
      </c>
    </row>
    <row r="34" spans="2:14" x14ac:dyDescent="0.3">
      <c r="B34" s="31">
        <f t="shared" si="0"/>
        <v>334</v>
      </c>
      <c r="C34" s="31">
        <f t="shared" si="1"/>
        <v>1024</v>
      </c>
      <c r="D34" s="31">
        <f t="shared" si="2"/>
        <v>1024</v>
      </c>
      <c r="E34" s="42">
        <f t="shared" si="3"/>
        <v>1</v>
      </c>
      <c r="G34" s="42">
        <f t="shared" si="4"/>
        <v>11.547864276850122</v>
      </c>
      <c r="H34" s="42">
        <f t="shared" si="5"/>
        <v>32.044280442804421</v>
      </c>
      <c r="I34" s="42">
        <v>1.7</v>
      </c>
      <c r="J34" s="42">
        <f t="shared" si="6"/>
        <v>5</v>
      </c>
      <c r="K34" s="42">
        <f t="shared" si="7"/>
        <v>8.2478642768501214</v>
      </c>
      <c r="L34" s="42">
        <f t="shared" si="8"/>
        <v>-9.9198177341245142E-2</v>
      </c>
      <c r="N34" s="32" t="s">
        <v>94</v>
      </c>
    </row>
    <row r="35" spans="2:14" x14ac:dyDescent="0.3">
      <c r="B35" s="31">
        <f t="shared" ref="B35:B66" si="9">VALUE(MID(N35,6,SEARCH(",",N35,1)-6))</f>
        <v>355</v>
      </c>
      <c r="C35" s="31">
        <f t="shared" ref="C35:C66" si="10">VALUE(MID($N35,FIND("*",SUBSTITUTE($N35,",","*",1),1)+1,FIND("*",SUBSTITUTE($N35,",","*",2),1)-FIND("*",SUBSTITUTE($N35,",","*",1),1)-1))</f>
        <v>1024</v>
      </c>
      <c r="D35" s="31">
        <f t="shared" ref="D35:D66" si="11">VALUE(MID($N35,FIND("*",SUBSTITUTE($N35,",","*",2),1)+1,FIND("*",SUBSTITUTE($N35,",","*",3),1)-FIND("*",SUBSTITUTE($N35,",","*",2),1)-1))</f>
        <v>1032</v>
      </c>
      <c r="E35" s="42">
        <f t="shared" ref="E35:E66" si="12">((C35/1024)*(D35/1024))</f>
        <v>1.0078125</v>
      </c>
      <c r="G35" s="42">
        <f t="shared" ref="G35:G66" si="13">-LOG(B35*0.000001,2)</f>
        <v>11.459893354932131</v>
      </c>
      <c r="H35" s="42">
        <f t="shared" ref="H35:H66" si="14">B35*0.000001*3198/0.033333</f>
        <v>34.059040590405907</v>
      </c>
      <c r="I35" s="42">
        <v>1.7</v>
      </c>
      <c r="J35" s="42">
        <f t="shared" ref="J35:J66" si="15">LOG((C35/1024)*(D35/1024)*100/3.125,2)</f>
        <v>5.0112272554232549</v>
      </c>
      <c r="K35" s="42">
        <f t="shared" ref="K35:K66" si="16">I35+G35-J35</f>
        <v>8.1486660995088762</v>
      </c>
      <c r="L35" s="42">
        <f t="shared" ref="L35:L66" si="17">K36-K35</f>
        <v>-0.10510938339978892</v>
      </c>
      <c r="N35" s="32" t="s">
        <v>95</v>
      </c>
    </row>
    <row r="36" spans="2:14" x14ac:dyDescent="0.3">
      <c r="B36" s="31">
        <f t="shared" si="9"/>
        <v>376</v>
      </c>
      <c r="C36" s="31">
        <f t="shared" si="10"/>
        <v>1024</v>
      </c>
      <c r="D36" s="31">
        <f t="shared" si="11"/>
        <v>1048</v>
      </c>
      <c r="E36" s="42">
        <f t="shared" si="12"/>
        <v>1.0234375</v>
      </c>
      <c r="G36" s="42">
        <f t="shared" si="13"/>
        <v>11.376979717646538</v>
      </c>
      <c r="H36" s="42">
        <f t="shared" si="14"/>
        <v>36.073800738007378</v>
      </c>
      <c r="I36" s="42">
        <v>1.7</v>
      </c>
      <c r="J36" s="42">
        <f t="shared" si="15"/>
        <v>5.0334230015374501</v>
      </c>
      <c r="K36" s="42">
        <f t="shared" si="16"/>
        <v>8.0435567161090873</v>
      </c>
      <c r="L36" s="42">
        <f t="shared" si="17"/>
        <v>-9.2100386474416318E-2</v>
      </c>
      <c r="N36" s="32" t="s">
        <v>96</v>
      </c>
    </row>
    <row r="37" spans="2:14" x14ac:dyDescent="0.3">
      <c r="B37" s="31">
        <f t="shared" si="9"/>
        <v>407</v>
      </c>
      <c r="C37" s="31">
        <f t="shared" si="10"/>
        <v>1024</v>
      </c>
      <c r="D37" s="31">
        <f t="shared" si="11"/>
        <v>1032</v>
      </c>
      <c r="E37" s="42">
        <f t="shared" si="12"/>
        <v>1.0078125</v>
      </c>
      <c r="G37" s="42">
        <f t="shared" si="13"/>
        <v>11.262683585057927</v>
      </c>
      <c r="H37" s="42">
        <f t="shared" si="14"/>
        <v>39.047970479704794</v>
      </c>
      <c r="I37" s="42">
        <v>1.7</v>
      </c>
      <c r="J37" s="42">
        <f t="shared" si="15"/>
        <v>5.0112272554232549</v>
      </c>
      <c r="K37" s="42">
        <f t="shared" si="16"/>
        <v>7.951456329634671</v>
      </c>
      <c r="L37" s="42">
        <f t="shared" si="17"/>
        <v>-0.10590207533492446</v>
      </c>
      <c r="N37" s="32" t="s">
        <v>97</v>
      </c>
    </row>
    <row r="38" spans="2:14" x14ac:dyDescent="0.3">
      <c r="B38" s="31">
        <f t="shared" si="9"/>
        <v>438</v>
      </c>
      <c r="C38" s="31">
        <f t="shared" si="10"/>
        <v>1024</v>
      </c>
      <c r="D38" s="31">
        <f t="shared" si="11"/>
        <v>1032</v>
      </c>
      <c r="E38" s="42">
        <f t="shared" si="12"/>
        <v>1.0078125</v>
      </c>
      <c r="G38" s="42">
        <f t="shared" si="13"/>
        <v>11.156781509723002</v>
      </c>
      <c r="H38" s="42">
        <f t="shared" si="14"/>
        <v>42.022140221402211</v>
      </c>
      <c r="I38" s="42">
        <v>1.7</v>
      </c>
      <c r="J38" s="42">
        <f t="shared" si="15"/>
        <v>5.0112272554232549</v>
      </c>
      <c r="K38" s="42">
        <f t="shared" si="16"/>
        <v>7.8455542542997465</v>
      </c>
      <c r="L38" s="42">
        <f t="shared" si="17"/>
        <v>-0.10172988696382745</v>
      </c>
      <c r="N38" s="32" t="s">
        <v>98</v>
      </c>
    </row>
    <row r="39" spans="2:14" x14ac:dyDescent="0.3">
      <c r="B39" s="31">
        <f t="shared" si="9"/>
        <v>470</v>
      </c>
      <c r="C39" s="31">
        <f t="shared" si="10"/>
        <v>1024</v>
      </c>
      <c r="D39" s="31">
        <f t="shared" si="11"/>
        <v>1032</v>
      </c>
      <c r="E39" s="42">
        <f t="shared" si="12"/>
        <v>1.0078125</v>
      </c>
      <c r="G39" s="42">
        <f t="shared" si="13"/>
        <v>11.055051622759175</v>
      </c>
      <c r="H39" s="42">
        <f t="shared" si="14"/>
        <v>45.092250922509223</v>
      </c>
      <c r="I39" s="42">
        <v>1.7</v>
      </c>
      <c r="J39" s="42">
        <f t="shared" si="15"/>
        <v>5.0112272554232549</v>
      </c>
      <c r="K39" s="42">
        <f t="shared" si="16"/>
        <v>7.7438243673359191</v>
      </c>
      <c r="L39" s="42">
        <f t="shared" si="17"/>
        <v>-9.2149846630208643E-2</v>
      </c>
      <c r="N39" s="32" t="s">
        <v>99</v>
      </c>
    </row>
    <row r="40" spans="2:14" x14ac:dyDescent="0.3">
      <c r="B40" s="31">
        <f t="shared" si="9"/>
        <v>501</v>
      </c>
      <c r="C40" s="31">
        <f t="shared" si="10"/>
        <v>1024</v>
      </c>
      <c r="D40" s="31">
        <f t="shared" si="11"/>
        <v>1032</v>
      </c>
      <c r="E40" s="42">
        <f t="shared" si="12"/>
        <v>1.0078125</v>
      </c>
      <c r="G40" s="42">
        <f t="shared" si="13"/>
        <v>10.962901776128966</v>
      </c>
      <c r="H40" s="42">
        <f t="shared" si="14"/>
        <v>48.066420664206632</v>
      </c>
      <c r="I40" s="42">
        <v>1.7</v>
      </c>
      <c r="J40" s="42">
        <f t="shared" si="15"/>
        <v>5.0112272554232549</v>
      </c>
      <c r="K40" s="42">
        <f t="shared" si="16"/>
        <v>7.6516745207057104</v>
      </c>
      <c r="L40" s="42">
        <f t="shared" si="17"/>
        <v>-9.7756199911180452E-2</v>
      </c>
      <c r="N40" s="32" t="s">
        <v>100</v>
      </c>
    </row>
    <row r="41" spans="2:14" x14ac:dyDescent="0.3">
      <c r="B41" s="31">
        <f t="shared" si="9"/>
        <v>532</v>
      </c>
      <c r="C41" s="31">
        <f t="shared" si="10"/>
        <v>1024</v>
      </c>
      <c r="D41" s="31">
        <f t="shared" si="11"/>
        <v>1040</v>
      </c>
      <c r="E41" s="42">
        <f t="shared" si="12"/>
        <v>1.015625</v>
      </c>
      <c r="G41" s="42">
        <f t="shared" si="13"/>
        <v>10.876286133822985</v>
      </c>
      <c r="H41" s="42">
        <f t="shared" si="14"/>
        <v>51.040590405904062</v>
      </c>
      <c r="I41" s="42">
        <v>1.7</v>
      </c>
      <c r="J41" s="42">
        <f t="shared" si="15"/>
        <v>5.0223678130284544</v>
      </c>
      <c r="K41" s="42">
        <f t="shared" si="16"/>
        <v>7.55391832079453</v>
      </c>
      <c r="L41" s="42">
        <f t="shared" si="17"/>
        <v>-0.11217431035037251</v>
      </c>
      <c r="N41" s="32" t="s">
        <v>101</v>
      </c>
    </row>
    <row r="42" spans="2:14" x14ac:dyDescent="0.3">
      <c r="B42" s="31">
        <f t="shared" si="9"/>
        <v>584</v>
      </c>
      <c r="C42" s="31">
        <f t="shared" si="10"/>
        <v>1024</v>
      </c>
      <c r="D42" s="31">
        <f t="shared" si="11"/>
        <v>1024</v>
      </c>
      <c r="E42" s="42">
        <f t="shared" si="12"/>
        <v>1</v>
      </c>
      <c r="G42" s="42">
        <f t="shared" si="13"/>
        <v>10.741744010444158</v>
      </c>
      <c r="H42" s="42">
        <f t="shared" si="14"/>
        <v>56.02952029520295</v>
      </c>
      <c r="I42" s="42">
        <v>1.7</v>
      </c>
      <c r="J42" s="42">
        <f t="shared" si="15"/>
        <v>5</v>
      </c>
      <c r="K42" s="42">
        <f t="shared" si="16"/>
        <v>7.4417440104441575</v>
      </c>
      <c r="L42" s="42">
        <f t="shared" si="17"/>
        <v>-9.6985854375040148E-2</v>
      </c>
      <c r="N42" s="32" t="s">
        <v>102</v>
      </c>
    </row>
    <row r="43" spans="2:14" x14ac:dyDescent="0.3">
      <c r="B43" s="31">
        <f t="shared" si="9"/>
        <v>615</v>
      </c>
      <c r="C43" s="31">
        <f t="shared" si="10"/>
        <v>1024</v>
      </c>
      <c r="D43" s="31">
        <f t="shared" si="11"/>
        <v>1040</v>
      </c>
      <c r="E43" s="42">
        <f t="shared" si="12"/>
        <v>1.015625</v>
      </c>
      <c r="G43" s="42">
        <f t="shared" si="13"/>
        <v>10.667125969097572</v>
      </c>
      <c r="H43" s="42">
        <f t="shared" si="14"/>
        <v>59.003690036900366</v>
      </c>
      <c r="I43" s="42">
        <v>1.7</v>
      </c>
      <c r="J43" s="42">
        <f t="shared" si="15"/>
        <v>5.0223678130284544</v>
      </c>
      <c r="K43" s="42">
        <f t="shared" si="16"/>
        <v>7.3447581560691173</v>
      </c>
      <c r="L43" s="42">
        <f t="shared" si="17"/>
        <v>-9.6893879218995949E-2</v>
      </c>
      <c r="N43" s="32" t="s">
        <v>103</v>
      </c>
    </row>
    <row r="44" spans="2:14" x14ac:dyDescent="0.3">
      <c r="B44" s="31">
        <f t="shared" si="9"/>
        <v>668</v>
      </c>
      <c r="C44" s="31">
        <f t="shared" si="10"/>
        <v>1024</v>
      </c>
      <c r="D44" s="31">
        <f t="shared" si="11"/>
        <v>1024</v>
      </c>
      <c r="E44" s="42">
        <f t="shared" si="12"/>
        <v>1</v>
      </c>
      <c r="G44" s="42">
        <f t="shared" si="13"/>
        <v>10.547864276850122</v>
      </c>
      <c r="H44" s="42">
        <f t="shared" si="14"/>
        <v>64.088560885608842</v>
      </c>
      <c r="I44" s="42">
        <v>1.7</v>
      </c>
      <c r="J44" s="42">
        <f t="shared" si="15"/>
        <v>5</v>
      </c>
      <c r="K44" s="42">
        <f t="shared" si="16"/>
        <v>7.2478642768501214</v>
      </c>
      <c r="L44" s="42">
        <f t="shared" si="17"/>
        <v>-9.7164780188719213E-2</v>
      </c>
      <c r="N44" s="32" t="s">
        <v>104</v>
      </c>
    </row>
    <row r="45" spans="2:14" x14ac:dyDescent="0.3">
      <c r="B45" s="31">
        <f t="shared" si="9"/>
        <v>709</v>
      </c>
      <c r="C45" s="31">
        <f t="shared" si="10"/>
        <v>1024</v>
      </c>
      <c r="D45" s="31">
        <f t="shared" si="11"/>
        <v>1032</v>
      </c>
      <c r="E45" s="42">
        <f t="shared" si="12"/>
        <v>1.0078125</v>
      </c>
      <c r="G45" s="42">
        <f t="shared" si="13"/>
        <v>10.461926752084658</v>
      </c>
      <c r="H45" s="42">
        <f t="shared" si="14"/>
        <v>68.022140221402211</v>
      </c>
      <c r="I45" s="42">
        <v>1.7</v>
      </c>
      <c r="J45" s="42">
        <f t="shared" si="15"/>
        <v>5.0112272554232549</v>
      </c>
      <c r="K45" s="42">
        <f t="shared" si="16"/>
        <v>7.1506994966614021</v>
      </c>
      <c r="L45" s="42">
        <f t="shared" si="17"/>
        <v>-0.10211082626402934</v>
      </c>
      <c r="N45" s="32" t="s">
        <v>105</v>
      </c>
    </row>
    <row r="46" spans="2:14" x14ac:dyDescent="0.3">
      <c r="B46" s="31">
        <f t="shared" si="9"/>
        <v>761</v>
      </c>
      <c r="C46" s="31">
        <f t="shared" si="10"/>
        <v>1024</v>
      </c>
      <c r="D46" s="31">
        <f t="shared" si="11"/>
        <v>1032</v>
      </c>
      <c r="E46" s="42">
        <f t="shared" si="12"/>
        <v>1.0078125</v>
      </c>
      <c r="G46" s="42">
        <f t="shared" si="13"/>
        <v>10.359815925820628</v>
      </c>
      <c r="H46" s="42">
        <f t="shared" si="14"/>
        <v>73.011070110701098</v>
      </c>
      <c r="I46" s="42">
        <v>1.7</v>
      </c>
      <c r="J46" s="42">
        <f t="shared" si="15"/>
        <v>5.0112272554232549</v>
      </c>
      <c r="K46" s="42">
        <f t="shared" si="16"/>
        <v>7.0485886703973728</v>
      </c>
      <c r="L46" s="42">
        <f t="shared" si="17"/>
        <v>-9.5358898571481276E-2</v>
      </c>
      <c r="N46" s="32" t="s">
        <v>106</v>
      </c>
    </row>
    <row r="47" spans="2:14" x14ac:dyDescent="0.3">
      <c r="B47" s="31">
        <f t="shared" si="9"/>
        <v>813</v>
      </c>
      <c r="C47" s="31">
        <f t="shared" si="10"/>
        <v>1024</v>
      </c>
      <c r="D47" s="31">
        <f t="shared" si="11"/>
        <v>1032</v>
      </c>
      <c r="E47" s="42">
        <f t="shared" si="12"/>
        <v>1.0078125</v>
      </c>
      <c r="G47" s="42">
        <f t="shared" si="13"/>
        <v>10.264457027249147</v>
      </c>
      <c r="H47" s="42">
        <f t="shared" si="14"/>
        <v>77.999999999999986</v>
      </c>
      <c r="I47" s="42">
        <v>1.7</v>
      </c>
      <c r="J47" s="42">
        <f t="shared" si="15"/>
        <v>5.0112272554232549</v>
      </c>
      <c r="K47" s="42">
        <f t="shared" si="16"/>
        <v>6.9532297718258915</v>
      </c>
      <c r="L47" s="42">
        <f t="shared" si="17"/>
        <v>-0.10767551752614679</v>
      </c>
      <c r="N47" s="32" t="s">
        <v>107</v>
      </c>
    </row>
    <row r="48" spans="2:14" x14ac:dyDescent="0.3">
      <c r="B48" s="31">
        <f t="shared" si="9"/>
        <v>876</v>
      </c>
      <c r="C48" s="31">
        <f t="shared" si="10"/>
        <v>1024</v>
      </c>
      <c r="D48" s="31">
        <f t="shared" si="11"/>
        <v>1032</v>
      </c>
      <c r="E48" s="42">
        <f t="shared" si="12"/>
        <v>1.0078125</v>
      </c>
      <c r="G48" s="42">
        <f t="shared" si="13"/>
        <v>10.156781509723</v>
      </c>
      <c r="H48" s="42">
        <f t="shared" si="14"/>
        <v>84.044280442804421</v>
      </c>
      <c r="I48" s="42">
        <v>1.7</v>
      </c>
      <c r="J48" s="42">
        <f t="shared" si="15"/>
        <v>5.0112272554232549</v>
      </c>
      <c r="K48" s="42">
        <f t="shared" si="16"/>
        <v>6.8455542542997447</v>
      </c>
      <c r="L48" s="42">
        <f t="shared" si="17"/>
        <v>-0.10019428805260056</v>
      </c>
      <c r="N48" s="32" t="s">
        <v>108</v>
      </c>
    </row>
    <row r="49" spans="2:14" x14ac:dyDescent="0.3">
      <c r="B49" s="31">
        <f t="shared" si="9"/>
        <v>939</v>
      </c>
      <c r="C49" s="31">
        <f t="shared" si="10"/>
        <v>1024</v>
      </c>
      <c r="D49" s="31">
        <f t="shared" si="11"/>
        <v>1032</v>
      </c>
      <c r="E49" s="42">
        <f t="shared" si="12"/>
        <v>1.0078125</v>
      </c>
      <c r="G49" s="42">
        <f t="shared" si="13"/>
        <v>10.0565872216704</v>
      </c>
      <c r="H49" s="42">
        <f t="shared" si="14"/>
        <v>90.088560885608842</v>
      </c>
      <c r="I49" s="42">
        <v>1.7</v>
      </c>
      <c r="J49" s="42">
        <f t="shared" si="15"/>
        <v>5.0112272554232549</v>
      </c>
      <c r="K49" s="42">
        <f t="shared" si="16"/>
        <v>6.7453599662471442</v>
      </c>
      <c r="L49" s="42">
        <f t="shared" si="17"/>
        <v>-9.2244911182218559E-2</v>
      </c>
      <c r="N49" s="32" t="s">
        <v>109</v>
      </c>
    </row>
    <row r="50" spans="2:14" x14ac:dyDescent="0.3">
      <c r="B50" s="31">
        <f t="shared" si="9"/>
        <v>1001</v>
      </c>
      <c r="C50" s="31">
        <f t="shared" si="10"/>
        <v>1024</v>
      </c>
      <c r="D50" s="31">
        <f t="shared" si="11"/>
        <v>1032</v>
      </c>
      <c r="E50" s="42">
        <f t="shared" si="12"/>
        <v>1.0078125</v>
      </c>
      <c r="G50" s="42">
        <f t="shared" si="13"/>
        <v>9.9643423104881812</v>
      </c>
      <c r="H50" s="42">
        <f t="shared" si="14"/>
        <v>96.036900369003675</v>
      </c>
      <c r="I50" s="42">
        <v>1.7</v>
      </c>
      <c r="J50" s="42">
        <f t="shared" si="15"/>
        <v>5.0112272554232549</v>
      </c>
      <c r="K50" s="42">
        <f t="shared" si="16"/>
        <v>6.6531150550649256</v>
      </c>
      <c r="L50" s="42">
        <f t="shared" si="17"/>
        <v>-0.10155201914941969</v>
      </c>
      <c r="N50" s="32" t="s">
        <v>110</v>
      </c>
    </row>
    <row r="51" spans="2:14" x14ac:dyDescent="0.3">
      <c r="B51" s="31">
        <f t="shared" si="9"/>
        <v>1074</v>
      </c>
      <c r="C51" s="31">
        <f t="shared" si="10"/>
        <v>1024</v>
      </c>
      <c r="D51" s="31">
        <f t="shared" si="11"/>
        <v>1032</v>
      </c>
      <c r="E51" s="42">
        <f t="shared" si="12"/>
        <v>1.0078125</v>
      </c>
      <c r="G51" s="42">
        <f t="shared" si="13"/>
        <v>9.8627902913387615</v>
      </c>
      <c r="H51" s="42">
        <f t="shared" si="14"/>
        <v>103.04059040590404</v>
      </c>
      <c r="I51" s="42">
        <v>1.7</v>
      </c>
      <c r="J51" s="42">
        <f t="shared" si="15"/>
        <v>5.0112272554232549</v>
      </c>
      <c r="K51" s="42">
        <f t="shared" si="16"/>
        <v>6.5515630359155059</v>
      </c>
      <c r="L51" s="42">
        <f t="shared" si="17"/>
        <v>-0.10739487112207691</v>
      </c>
      <c r="N51" s="32" t="s">
        <v>111</v>
      </c>
    </row>
    <row r="52" spans="2:14" x14ac:dyDescent="0.3">
      <c r="B52" s="31">
        <f t="shared" si="9"/>
        <v>1157</v>
      </c>
      <c r="C52" s="31">
        <f t="shared" si="10"/>
        <v>1024</v>
      </c>
      <c r="D52" s="31">
        <f t="shared" si="11"/>
        <v>1032</v>
      </c>
      <c r="E52" s="42">
        <f t="shared" si="12"/>
        <v>1.0078125</v>
      </c>
      <c r="G52" s="42">
        <f t="shared" si="13"/>
        <v>9.7553954202166846</v>
      </c>
      <c r="H52" s="42">
        <f t="shared" si="14"/>
        <v>111.00369003690037</v>
      </c>
      <c r="I52" s="42">
        <v>1.7</v>
      </c>
      <c r="J52" s="42">
        <f t="shared" si="15"/>
        <v>5.0112272554232549</v>
      </c>
      <c r="K52" s="42">
        <f t="shared" si="16"/>
        <v>6.444168164793429</v>
      </c>
      <c r="L52" s="42">
        <f t="shared" si="17"/>
        <v>-0.10146566963507464</v>
      </c>
      <c r="N52" s="32" t="s">
        <v>112</v>
      </c>
    </row>
    <row r="53" spans="2:14" x14ac:dyDescent="0.3">
      <c r="B53" s="31">
        <f t="shared" si="9"/>
        <v>1251</v>
      </c>
      <c r="C53" s="31">
        <f t="shared" si="10"/>
        <v>1024</v>
      </c>
      <c r="D53" s="31">
        <f t="shared" si="11"/>
        <v>1024</v>
      </c>
      <c r="E53" s="42">
        <f t="shared" si="12"/>
        <v>1</v>
      </c>
      <c r="G53" s="42">
        <f t="shared" si="13"/>
        <v>9.6427024951583551</v>
      </c>
      <c r="H53" s="42">
        <f t="shared" si="14"/>
        <v>120.02214022140221</v>
      </c>
      <c r="I53" s="42">
        <v>1.7</v>
      </c>
      <c r="J53" s="42">
        <f t="shared" si="15"/>
        <v>5</v>
      </c>
      <c r="K53" s="42">
        <f t="shared" si="16"/>
        <v>6.3427024951583544</v>
      </c>
      <c r="L53" s="42">
        <f t="shared" si="17"/>
        <v>-9.3757952409097456E-2</v>
      </c>
      <c r="N53" s="32" t="s">
        <v>113</v>
      </c>
    </row>
    <row r="54" spans="2:14" x14ac:dyDescent="0.3">
      <c r="B54" s="31">
        <f t="shared" si="9"/>
        <v>1335</v>
      </c>
      <c r="C54" s="31">
        <f t="shared" si="10"/>
        <v>1024</v>
      </c>
      <c r="D54" s="31">
        <f t="shared" si="11"/>
        <v>1024</v>
      </c>
      <c r="E54" s="42">
        <f t="shared" si="12"/>
        <v>1</v>
      </c>
      <c r="G54" s="42">
        <f t="shared" si="13"/>
        <v>9.5489445427492576</v>
      </c>
      <c r="H54" s="42">
        <f t="shared" si="14"/>
        <v>128.08118081180811</v>
      </c>
      <c r="I54" s="42">
        <v>1.7</v>
      </c>
      <c r="J54" s="42">
        <f t="shared" si="15"/>
        <v>5</v>
      </c>
      <c r="K54" s="42">
        <f t="shared" si="16"/>
        <v>6.2489445427492569</v>
      </c>
      <c r="L54" s="42">
        <f t="shared" si="17"/>
        <v>-9.8245046087853005E-2</v>
      </c>
      <c r="N54" s="32" t="s">
        <v>114</v>
      </c>
    </row>
    <row r="55" spans="2:14" x14ac:dyDescent="0.3">
      <c r="B55" s="31">
        <f t="shared" si="9"/>
        <v>1418</v>
      </c>
      <c r="C55" s="31">
        <f t="shared" si="10"/>
        <v>1024</v>
      </c>
      <c r="D55" s="31">
        <f t="shared" si="11"/>
        <v>1032</v>
      </c>
      <c r="E55" s="42">
        <f t="shared" si="12"/>
        <v>1.0078125</v>
      </c>
      <c r="G55" s="42">
        <f t="shared" si="13"/>
        <v>9.4619267520846595</v>
      </c>
      <c r="H55" s="42">
        <f t="shared" si="14"/>
        <v>136.04428044280442</v>
      </c>
      <c r="I55" s="42">
        <v>1.7</v>
      </c>
      <c r="J55" s="42">
        <f t="shared" si="15"/>
        <v>5.0112272554232549</v>
      </c>
      <c r="K55" s="42">
        <f t="shared" si="16"/>
        <v>6.1506994966614039</v>
      </c>
      <c r="L55" s="42">
        <f t="shared" si="17"/>
        <v>-0.10127290899600805</v>
      </c>
      <c r="N55" s="32" t="s">
        <v>115</v>
      </c>
    </row>
    <row r="56" spans="2:14" x14ac:dyDescent="0.3">
      <c r="B56" s="31">
        <f t="shared" si="9"/>
        <v>1533</v>
      </c>
      <c r="C56" s="31">
        <f t="shared" si="10"/>
        <v>1024</v>
      </c>
      <c r="D56" s="31">
        <f t="shared" si="11"/>
        <v>1024</v>
      </c>
      <c r="E56" s="42">
        <f t="shared" si="12"/>
        <v>1</v>
      </c>
      <c r="G56" s="42">
        <f t="shared" si="13"/>
        <v>9.3494265876653966</v>
      </c>
      <c r="H56" s="42">
        <f t="shared" si="14"/>
        <v>147.07749077490772</v>
      </c>
      <c r="I56" s="42">
        <v>1.7</v>
      </c>
      <c r="J56" s="42">
        <f t="shared" si="15"/>
        <v>5</v>
      </c>
      <c r="K56" s="42">
        <f t="shared" si="16"/>
        <v>6.0494265876653959</v>
      </c>
      <c r="L56" s="42">
        <f t="shared" si="17"/>
        <v>-0.10348285806757751</v>
      </c>
      <c r="N56" s="32" t="s">
        <v>116</v>
      </c>
    </row>
    <row r="57" spans="2:14" x14ac:dyDescent="0.3">
      <c r="B57" s="31">
        <f t="shared" si="9"/>
        <v>1647</v>
      </c>
      <c r="C57" s="31">
        <f t="shared" si="10"/>
        <v>1024</v>
      </c>
      <c r="D57" s="31">
        <f t="shared" si="11"/>
        <v>1024</v>
      </c>
      <c r="E57" s="42">
        <f t="shared" si="12"/>
        <v>1</v>
      </c>
      <c r="G57" s="42">
        <f t="shared" si="13"/>
        <v>9.2459437295978191</v>
      </c>
      <c r="H57" s="42">
        <f t="shared" si="14"/>
        <v>158.01476014760146</v>
      </c>
      <c r="I57" s="42">
        <v>1.7</v>
      </c>
      <c r="J57" s="42">
        <f t="shared" si="15"/>
        <v>5</v>
      </c>
      <c r="K57" s="42">
        <f t="shared" si="16"/>
        <v>5.9459437295978184</v>
      </c>
      <c r="L57" s="42">
        <f t="shared" si="17"/>
        <v>-9.7373369194057702E-2</v>
      </c>
      <c r="N57" s="32" t="s">
        <v>117</v>
      </c>
    </row>
    <row r="58" spans="2:14" x14ac:dyDescent="0.3">
      <c r="B58" s="31">
        <f t="shared" si="9"/>
        <v>1762</v>
      </c>
      <c r="C58" s="31">
        <f t="shared" si="10"/>
        <v>1024</v>
      </c>
      <c r="D58" s="31">
        <f t="shared" si="11"/>
        <v>1024</v>
      </c>
      <c r="E58" s="42">
        <f t="shared" si="12"/>
        <v>1</v>
      </c>
      <c r="G58" s="42">
        <f t="shared" si="13"/>
        <v>9.1485703604037614</v>
      </c>
      <c r="H58" s="42">
        <f t="shared" si="14"/>
        <v>169.04797047970476</v>
      </c>
      <c r="I58" s="42">
        <v>1.7</v>
      </c>
      <c r="J58" s="42">
        <f t="shared" si="15"/>
        <v>5</v>
      </c>
      <c r="K58" s="42">
        <f t="shared" si="16"/>
        <v>5.8485703604037607</v>
      </c>
      <c r="L58" s="42">
        <f t="shared" si="17"/>
        <v>-0.10650575449106192</v>
      </c>
      <c r="N58" s="32" t="s">
        <v>118</v>
      </c>
    </row>
    <row r="59" spans="2:14" x14ac:dyDescent="0.3">
      <c r="B59" s="31">
        <f t="shared" si="9"/>
        <v>1897</v>
      </c>
      <c r="C59" s="31">
        <f t="shared" si="10"/>
        <v>1024</v>
      </c>
      <c r="D59" s="31">
        <f t="shared" si="11"/>
        <v>1024</v>
      </c>
      <c r="E59" s="42">
        <f t="shared" si="12"/>
        <v>1</v>
      </c>
      <c r="G59" s="42">
        <f t="shared" si="13"/>
        <v>9.0420646059126994</v>
      </c>
      <c r="H59" s="42">
        <f t="shared" si="14"/>
        <v>181.99999999999997</v>
      </c>
      <c r="I59" s="42">
        <v>1.7</v>
      </c>
      <c r="J59" s="42">
        <f t="shared" si="15"/>
        <v>5</v>
      </c>
      <c r="K59" s="42">
        <f t="shared" si="16"/>
        <v>5.7420646059126987</v>
      </c>
      <c r="L59" s="42">
        <f t="shared" si="17"/>
        <v>-9.2776641146807393E-2</v>
      </c>
      <c r="N59" s="32" t="s">
        <v>119</v>
      </c>
    </row>
    <row r="60" spans="2:14" x14ac:dyDescent="0.3">
      <c r="B60" s="31">
        <f t="shared" si="9"/>
        <v>2023</v>
      </c>
      <c r="C60" s="31">
        <f t="shared" si="10"/>
        <v>1024</v>
      </c>
      <c r="D60" s="31">
        <f t="shared" si="11"/>
        <v>1024</v>
      </c>
      <c r="E60" s="42">
        <f t="shared" si="12"/>
        <v>1</v>
      </c>
      <c r="G60" s="42">
        <f t="shared" si="13"/>
        <v>8.9492879647658921</v>
      </c>
      <c r="H60" s="42">
        <f t="shared" si="14"/>
        <v>194.08856088560887</v>
      </c>
      <c r="I60" s="42">
        <v>1.7</v>
      </c>
      <c r="J60" s="42">
        <f t="shared" si="15"/>
        <v>5</v>
      </c>
      <c r="K60" s="42">
        <f t="shared" si="16"/>
        <v>5.6492879647658913</v>
      </c>
      <c r="L60" s="42">
        <f t="shared" si="17"/>
        <v>-9.9868436795588877E-2</v>
      </c>
      <c r="N60" s="32" t="s">
        <v>120</v>
      </c>
    </row>
    <row r="61" spans="2:14" x14ac:dyDescent="0.3">
      <c r="B61" s="31">
        <f t="shared" si="9"/>
        <v>2168</v>
      </c>
      <c r="C61" s="31">
        <f t="shared" si="10"/>
        <v>1024</v>
      </c>
      <c r="D61" s="31">
        <f t="shared" si="11"/>
        <v>1024</v>
      </c>
      <c r="E61" s="42">
        <f t="shared" si="12"/>
        <v>1</v>
      </c>
      <c r="G61" s="42">
        <f t="shared" si="13"/>
        <v>8.8494195279703032</v>
      </c>
      <c r="H61" s="42">
        <f t="shared" si="14"/>
        <v>207.99999999999997</v>
      </c>
      <c r="I61" s="42">
        <v>1.7</v>
      </c>
      <c r="J61" s="42">
        <f t="shared" si="15"/>
        <v>5</v>
      </c>
      <c r="K61" s="42">
        <f t="shared" si="16"/>
        <v>5.5494195279703025</v>
      </c>
      <c r="L61" s="42">
        <f t="shared" si="17"/>
        <v>-0.10705779324315223</v>
      </c>
      <c r="N61" s="32" t="s">
        <v>121</v>
      </c>
    </row>
    <row r="62" spans="2:14" x14ac:dyDescent="0.3">
      <c r="B62" s="31">
        <f t="shared" si="9"/>
        <v>2335</v>
      </c>
      <c r="C62" s="31">
        <f t="shared" si="10"/>
        <v>1024</v>
      </c>
      <c r="D62" s="31">
        <f t="shared" si="11"/>
        <v>1024</v>
      </c>
      <c r="E62" s="42">
        <f t="shared" si="12"/>
        <v>1</v>
      </c>
      <c r="G62" s="42">
        <f t="shared" si="13"/>
        <v>8.7423617347271509</v>
      </c>
      <c r="H62" s="42">
        <f t="shared" si="14"/>
        <v>224.0221402214022</v>
      </c>
      <c r="I62" s="42">
        <v>1.7</v>
      </c>
      <c r="J62" s="42">
        <f t="shared" si="15"/>
        <v>5</v>
      </c>
      <c r="K62" s="42">
        <f t="shared" si="16"/>
        <v>5.4423617347271502</v>
      </c>
      <c r="L62" s="42">
        <f t="shared" si="17"/>
        <v>-9.3881518426977451E-2</v>
      </c>
      <c r="N62" s="32" t="s">
        <v>122</v>
      </c>
    </row>
    <row r="63" spans="2:14" x14ac:dyDescent="0.3">
      <c r="B63" s="31">
        <f t="shared" si="9"/>
        <v>2492</v>
      </c>
      <c r="C63" s="31">
        <f t="shared" si="10"/>
        <v>1024</v>
      </c>
      <c r="D63" s="31">
        <f t="shared" si="11"/>
        <v>1024</v>
      </c>
      <c r="E63" s="42">
        <f t="shared" si="12"/>
        <v>1</v>
      </c>
      <c r="G63" s="42">
        <f t="shared" si="13"/>
        <v>8.6484802163001735</v>
      </c>
      <c r="H63" s="42">
        <f t="shared" si="14"/>
        <v>239.08487084870848</v>
      </c>
      <c r="I63" s="42">
        <v>1.7</v>
      </c>
      <c r="J63" s="42">
        <f t="shared" si="15"/>
        <v>5</v>
      </c>
      <c r="K63" s="42">
        <f t="shared" si="16"/>
        <v>5.3484802163001728</v>
      </c>
      <c r="L63" s="42">
        <f t="shared" si="17"/>
        <v>-9.8995237117966539E-2</v>
      </c>
      <c r="N63" s="32" t="s">
        <v>123</v>
      </c>
    </row>
    <row r="64" spans="2:14" x14ac:dyDescent="0.3">
      <c r="B64" s="31">
        <f t="shared" si="9"/>
        <v>2669</v>
      </c>
      <c r="C64" s="31">
        <f t="shared" si="10"/>
        <v>1024</v>
      </c>
      <c r="D64" s="31">
        <f t="shared" si="11"/>
        <v>1024</v>
      </c>
      <c r="E64" s="42">
        <f t="shared" si="12"/>
        <v>1</v>
      </c>
      <c r="G64" s="42">
        <f t="shared" si="13"/>
        <v>8.549484979182207</v>
      </c>
      <c r="H64" s="42">
        <f t="shared" si="14"/>
        <v>256.06642066420659</v>
      </c>
      <c r="I64" s="42">
        <v>1.7</v>
      </c>
      <c r="J64" s="42">
        <f t="shared" si="15"/>
        <v>5</v>
      </c>
      <c r="K64" s="42">
        <f t="shared" si="16"/>
        <v>5.2494849791822062</v>
      </c>
      <c r="L64" s="42">
        <f t="shared" si="17"/>
        <v>-9.7696673887133656E-2</v>
      </c>
      <c r="N64" s="32" t="s">
        <v>124</v>
      </c>
    </row>
    <row r="65" spans="2:14" x14ac:dyDescent="0.3">
      <c r="B65" s="31">
        <f t="shared" si="9"/>
        <v>2856</v>
      </c>
      <c r="C65" s="31">
        <f t="shared" si="10"/>
        <v>1024</v>
      </c>
      <c r="D65" s="31">
        <f t="shared" si="11"/>
        <v>1024</v>
      </c>
      <c r="E65" s="42">
        <f t="shared" si="12"/>
        <v>1</v>
      </c>
      <c r="G65" s="42">
        <f t="shared" si="13"/>
        <v>8.4517883052950733</v>
      </c>
      <c r="H65" s="42">
        <f t="shared" si="14"/>
        <v>274.00738007380073</v>
      </c>
      <c r="I65" s="42">
        <v>1.7</v>
      </c>
      <c r="J65" s="42">
        <f t="shared" si="15"/>
        <v>5</v>
      </c>
      <c r="K65" s="42">
        <f t="shared" si="16"/>
        <v>5.1517883052950726</v>
      </c>
      <c r="L65" s="42">
        <f t="shared" si="17"/>
        <v>-0.10659043108486443</v>
      </c>
      <c r="N65" s="32" t="s">
        <v>125</v>
      </c>
    </row>
    <row r="66" spans="2:14" x14ac:dyDescent="0.3">
      <c r="B66" s="31">
        <f t="shared" si="9"/>
        <v>3075</v>
      </c>
      <c r="C66" s="31">
        <f t="shared" si="10"/>
        <v>1024</v>
      </c>
      <c r="D66" s="31">
        <f t="shared" si="11"/>
        <v>1024</v>
      </c>
      <c r="E66" s="42">
        <f t="shared" si="12"/>
        <v>1</v>
      </c>
      <c r="G66" s="42">
        <f t="shared" si="13"/>
        <v>8.3451978742102089</v>
      </c>
      <c r="H66" s="42">
        <f t="shared" si="14"/>
        <v>295.01845018450183</v>
      </c>
      <c r="I66" s="42">
        <v>1.7</v>
      </c>
      <c r="J66" s="42">
        <f t="shared" si="15"/>
        <v>5</v>
      </c>
      <c r="K66" s="42">
        <f t="shared" si="16"/>
        <v>5.0451978742102082</v>
      </c>
      <c r="L66" s="42">
        <f t="shared" si="17"/>
        <v>-9.9254144612389794E-2</v>
      </c>
      <c r="N66" s="32" t="s">
        <v>126</v>
      </c>
    </row>
    <row r="67" spans="2:14" x14ac:dyDescent="0.3">
      <c r="B67" s="31">
        <f t="shared" ref="B67:B98" si="18">VALUE(MID(N67,6,SEARCH(",",N67,1)-6))</f>
        <v>3294</v>
      </c>
      <c r="C67" s="31">
        <f t="shared" ref="C67:C98" si="19">VALUE(MID($N67,FIND("*",SUBSTITUTE($N67,",","*",1),1)+1,FIND("*",SUBSTITUTE($N67,",","*",2),1)-FIND("*",SUBSTITUTE($N67,",","*",1),1)-1))</f>
        <v>1024</v>
      </c>
      <c r="D67" s="31">
        <f t="shared" ref="D67:D98" si="20">VALUE(MID($N67,FIND("*",SUBSTITUTE($N67,",","*",2),1)+1,FIND("*",SUBSTITUTE($N67,",","*",3),1)-FIND("*",SUBSTITUTE($N67,",","*",2),1)-1))</f>
        <v>1024</v>
      </c>
      <c r="E67" s="42">
        <f t="shared" ref="E67:E98" si="21">((C67/1024)*(D67/1024))</f>
        <v>1</v>
      </c>
      <c r="G67" s="42">
        <f t="shared" ref="G67:G98" si="22">-LOG(B67*0.000001,2)</f>
        <v>8.2459437295978191</v>
      </c>
      <c r="H67" s="42">
        <f t="shared" ref="H67:H98" si="23">B67*0.000001*3198/0.033333</f>
        <v>316.02952029520293</v>
      </c>
      <c r="I67" s="42">
        <v>1.7</v>
      </c>
      <c r="J67" s="42">
        <f t="shared" ref="J67:J98" si="24">LOG((C67/1024)*(D67/1024)*100/3.125,2)</f>
        <v>5</v>
      </c>
      <c r="K67" s="42">
        <f t="shared" ref="K67:K98" si="25">I67+G67-J67</f>
        <v>4.9459437295978184</v>
      </c>
      <c r="L67" s="42">
        <f t="shared" ref="L67:L98" si="26">K68-K67</f>
        <v>-9.696391976860852E-2</v>
      </c>
      <c r="N67" s="32" t="s">
        <v>127</v>
      </c>
    </row>
    <row r="68" spans="2:14" x14ac:dyDescent="0.3">
      <c r="B68" s="31">
        <f t="shared" si="18"/>
        <v>3523</v>
      </c>
      <c r="C68" s="31">
        <f t="shared" si="19"/>
        <v>1024</v>
      </c>
      <c r="D68" s="31">
        <f t="shared" si="20"/>
        <v>1024</v>
      </c>
      <c r="E68" s="42">
        <f t="shared" si="21"/>
        <v>1</v>
      </c>
      <c r="G68" s="42">
        <f t="shared" si="22"/>
        <v>8.1489798098292106</v>
      </c>
      <c r="H68" s="42">
        <f t="shared" si="23"/>
        <v>337.99999999999994</v>
      </c>
      <c r="I68" s="42">
        <v>1.7</v>
      </c>
      <c r="J68" s="42">
        <f t="shared" si="24"/>
        <v>5</v>
      </c>
      <c r="K68" s="42">
        <f t="shared" si="25"/>
        <v>4.8489798098292098</v>
      </c>
      <c r="L68" s="42">
        <f t="shared" si="26"/>
        <v>-9.928994810548275E-2</v>
      </c>
      <c r="N68" s="32" t="s">
        <v>128</v>
      </c>
    </row>
    <row r="69" spans="2:14" x14ac:dyDescent="0.3">
      <c r="B69" s="31">
        <f t="shared" si="18"/>
        <v>3774</v>
      </c>
      <c r="C69" s="31">
        <f t="shared" si="19"/>
        <v>1024</v>
      </c>
      <c r="D69" s="31">
        <f t="shared" si="20"/>
        <v>1024</v>
      </c>
      <c r="E69" s="42">
        <f t="shared" si="21"/>
        <v>1</v>
      </c>
      <c r="G69" s="42">
        <f t="shared" si="22"/>
        <v>8.0496898617237278</v>
      </c>
      <c r="H69" s="42">
        <f t="shared" si="23"/>
        <v>362.08118081180811</v>
      </c>
      <c r="I69" s="42">
        <v>1.7</v>
      </c>
      <c r="J69" s="42">
        <f t="shared" si="24"/>
        <v>5</v>
      </c>
      <c r="K69" s="42">
        <f t="shared" si="25"/>
        <v>4.7496898617237271</v>
      </c>
      <c r="L69" s="42">
        <f t="shared" si="26"/>
        <v>-9.6116661012514371E-2</v>
      </c>
      <c r="N69" s="32" t="s">
        <v>129</v>
      </c>
    </row>
    <row r="70" spans="2:14" x14ac:dyDescent="0.3">
      <c r="B70" s="31">
        <f t="shared" si="18"/>
        <v>4034</v>
      </c>
      <c r="C70" s="31">
        <f t="shared" si="19"/>
        <v>1024</v>
      </c>
      <c r="D70" s="31">
        <f t="shared" si="20"/>
        <v>1024</v>
      </c>
      <c r="E70" s="42">
        <f t="shared" si="21"/>
        <v>1</v>
      </c>
      <c r="G70" s="42">
        <f t="shared" si="22"/>
        <v>7.9535732007112125</v>
      </c>
      <c r="H70" s="42">
        <f t="shared" si="23"/>
        <v>387.02583025830251</v>
      </c>
      <c r="I70" s="42">
        <v>1.7</v>
      </c>
      <c r="J70" s="42">
        <f t="shared" si="24"/>
        <v>5</v>
      </c>
      <c r="K70" s="42">
        <f t="shared" si="25"/>
        <v>4.6535732007112127</v>
      </c>
      <c r="L70" s="42">
        <f t="shared" si="26"/>
        <v>-0.10780901166512358</v>
      </c>
      <c r="N70" s="32" t="s">
        <v>130</v>
      </c>
    </row>
    <row r="71" spans="2:14" x14ac:dyDescent="0.3">
      <c r="B71" s="31">
        <f t="shared" si="18"/>
        <v>4347</v>
      </c>
      <c r="C71" s="31">
        <f t="shared" si="19"/>
        <v>1024</v>
      </c>
      <c r="D71" s="31">
        <f t="shared" si="20"/>
        <v>1024</v>
      </c>
      <c r="E71" s="42">
        <f t="shared" si="21"/>
        <v>1</v>
      </c>
      <c r="G71" s="42">
        <f t="shared" si="22"/>
        <v>7.845764189046089</v>
      </c>
      <c r="H71" s="42">
        <f t="shared" si="23"/>
        <v>417.05535055350555</v>
      </c>
      <c r="I71" s="42">
        <v>1.7</v>
      </c>
      <c r="J71" s="42">
        <f t="shared" si="24"/>
        <v>5</v>
      </c>
      <c r="K71" s="42">
        <f t="shared" si="25"/>
        <v>4.5457641890460891</v>
      </c>
      <c r="L71" s="42">
        <f t="shared" si="26"/>
        <v>-0.1003098592635574</v>
      </c>
      <c r="N71" s="32" t="s">
        <v>131</v>
      </c>
    </row>
    <row r="72" spans="2:14" x14ac:dyDescent="0.3">
      <c r="B72" s="31">
        <f t="shared" si="18"/>
        <v>4660</v>
      </c>
      <c r="C72" s="31">
        <f t="shared" si="19"/>
        <v>1024</v>
      </c>
      <c r="D72" s="31">
        <f t="shared" si="20"/>
        <v>1024</v>
      </c>
      <c r="E72" s="42">
        <f t="shared" si="21"/>
        <v>1</v>
      </c>
      <c r="G72" s="42">
        <f t="shared" si="22"/>
        <v>7.7454543297825316</v>
      </c>
      <c r="H72" s="42">
        <f t="shared" si="23"/>
        <v>447.08487084870848</v>
      </c>
      <c r="I72" s="42">
        <v>1.7</v>
      </c>
      <c r="J72" s="42">
        <f t="shared" si="24"/>
        <v>5</v>
      </c>
      <c r="K72" s="42">
        <f t="shared" si="25"/>
        <v>4.4454543297825317</v>
      </c>
      <c r="L72" s="42">
        <f t="shared" si="26"/>
        <v>-9.6684619141889527E-2</v>
      </c>
      <c r="N72" s="32" t="s">
        <v>132</v>
      </c>
    </row>
    <row r="73" spans="2:14" x14ac:dyDescent="0.3">
      <c r="B73" s="31">
        <f t="shared" si="18"/>
        <v>4983</v>
      </c>
      <c r="C73" s="31">
        <f t="shared" si="19"/>
        <v>1024</v>
      </c>
      <c r="D73" s="31">
        <f t="shared" si="20"/>
        <v>1024</v>
      </c>
      <c r="E73" s="42">
        <f t="shared" si="21"/>
        <v>1</v>
      </c>
      <c r="G73" s="42">
        <f t="shared" si="22"/>
        <v>7.648769710640642</v>
      </c>
      <c r="H73" s="42">
        <f t="shared" si="23"/>
        <v>478.07380073800732</v>
      </c>
      <c r="I73" s="42">
        <v>1.7</v>
      </c>
      <c r="J73" s="42">
        <f t="shared" si="24"/>
        <v>5</v>
      </c>
      <c r="K73" s="42">
        <f t="shared" si="25"/>
        <v>4.3487697106406422</v>
      </c>
      <c r="L73" s="42">
        <f t="shared" si="26"/>
        <v>-9.9014437304782987E-2</v>
      </c>
      <c r="N73" s="32" t="s">
        <v>133</v>
      </c>
    </row>
    <row r="74" spans="2:14" x14ac:dyDescent="0.3">
      <c r="B74" s="31">
        <f t="shared" si="18"/>
        <v>5337</v>
      </c>
      <c r="C74" s="31">
        <f t="shared" si="19"/>
        <v>1024</v>
      </c>
      <c r="D74" s="31">
        <f t="shared" si="20"/>
        <v>1024</v>
      </c>
      <c r="E74" s="42">
        <f t="shared" si="21"/>
        <v>1</v>
      </c>
      <c r="G74" s="42">
        <f t="shared" si="22"/>
        <v>7.5497552733358591</v>
      </c>
      <c r="H74" s="42">
        <f t="shared" si="23"/>
        <v>512.03690036900366</v>
      </c>
      <c r="I74" s="42">
        <v>1.7</v>
      </c>
      <c r="J74" s="42">
        <f t="shared" si="24"/>
        <v>5</v>
      </c>
      <c r="K74" s="42">
        <f t="shared" si="25"/>
        <v>4.2497552733358592</v>
      </c>
      <c r="L74" s="42">
        <f t="shared" si="26"/>
        <v>-9.7966968040784863E-2</v>
      </c>
      <c r="N74" s="32" t="s">
        <v>134</v>
      </c>
    </row>
    <row r="75" spans="2:14" x14ac:dyDescent="0.3">
      <c r="B75" s="31">
        <f t="shared" si="18"/>
        <v>5712</v>
      </c>
      <c r="C75" s="31">
        <f t="shared" si="19"/>
        <v>1024</v>
      </c>
      <c r="D75" s="31">
        <f t="shared" si="20"/>
        <v>1024</v>
      </c>
      <c r="E75" s="42">
        <f t="shared" si="21"/>
        <v>1</v>
      </c>
      <c r="G75" s="42">
        <f t="shared" si="22"/>
        <v>7.4517883052950751</v>
      </c>
      <c r="H75" s="42">
        <f t="shared" si="23"/>
        <v>548.01476014760146</v>
      </c>
      <c r="I75" s="42">
        <v>1.7</v>
      </c>
      <c r="J75" s="42">
        <f t="shared" si="24"/>
        <v>5</v>
      </c>
      <c r="K75" s="42">
        <f t="shared" si="25"/>
        <v>4.1517883052950744</v>
      </c>
      <c r="L75" s="42">
        <f t="shared" si="26"/>
        <v>-9.9299919805657666E-2</v>
      </c>
      <c r="N75" s="32" t="s">
        <v>135</v>
      </c>
    </row>
    <row r="76" spans="2:14" x14ac:dyDescent="0.3">
      <c r="B76" s="31">
        <f t="shared" si="18"/>
        <v>6119</v>
      </c>
      <c r="C76" s="31">
        <f t="shared" si="19"/>
        <v>1024</v>
      </c>
      <c r="D76" s="31">
        <f t="shared" si="20"/>
        <v>1024</v>
      </c>
      <c r="E76" s="42">
        <f t="shared" si="21"/>
        <v>1</v>
      </c>
      <c r="G76" s="42">
        <f t="shared" si="22"/>
        <v>7.3524883854894165</v>
      </c>
      <c r="H76" s="42">
        <f t="shared" si="23"/>
        <v>587.06273062730611</v>
      </c>
      <c r="I76" s="42">
        <v>1.7</v>
      </c>
      <c r="J76" s="42">
        <f t="shared" si="24"/>
        <v>5</v>
      </c>
      <c r="K76" s="42">
        <f t="shared" si="25"/>
        <v>4.0524883854894167</v>
      </c>
      <c r="L76" s="42">
        <f t="shared" si="26"/>
        <v>-9.9739995689271055E-2</v>
      </c>
      <c r="N76" s="32" t="s">
        <v>136</v>
      </c>
    </row>
    <row r="77" spans="2:14" x14ac:dyDescent="0.3">
      <c r="B77" s="31">
        <f t="shared" si="18"/>
        <v>6557</v>
      </c>
      <c r="C77" s="31">
        <f t="shared" si="19"/>
        <v>1024</v>
      </c>
      <c r="D77" s="31">
        <f t="shared" si="20"/>
        <v>1024</v>
      </c>
      <c r="E77" s="42">
        <f t="shared" si="21"/>
        <v>1</v>
      </c>
      <c r="G77" s="42">
        <f t="shared" si="22"/>
        <v>7.2527483898001464</v>
      </c>
      <c r="H77" s="42">
        <f t="shared" si="23"/>
        <v>629.08487084870831</v>
      </c>
      <c r="I77" s="42">
        <v>1.7</v>
      </c>
      <c r="J77" s="42">
        <f t="shared" si="24"/>
        <v>5</v>
      </c>
      <c r="K77" s="42">
        <f t="shared" si="25"/>
        <v>3.9527483898001456</v>
      </c>
      <c r="L77" s="42">
        <f t="shared" si="26"/>
        <v>-9.9667681698342392E-2</v>
      </c>
      <c r="N77" s="32" t="s">
        <v>137</v>
      </c>
    </row>
    <row r="78" spans="2:14" x14ac:dyDescent="0.3">
      <c r="B78" s="31">
        <f t="shared" si="18"/>
        <v>7026</v>
      </c>
      <c r="C78" s="31">
        <f t="shared" si="19"/>
        <v>1024</v>
      </c>
      <c r="D78" s="31">
        <f t="shared" si="20"/>
        <v>1024</v>
      </c>
      <c r="E78" s="42">
        <f t="shared" si="21"/>
        <v>1</v>
      </c>
      <c r="G78" s="42">
        <f t="shared" si="22"/>
        <v>7.1530807081018031</v>
      </c>
      <c r="H78" s="42">
        <f t="shared" si="23"/>
        <v>674.08118081180805</v>
      </c>
      <c r="I78" s="42">
        <v>1.7</v>
      </c>
      <c r="J78" s="42">
        <f t="shared" si="24"/>
        <v>5</v>
      </c>
      <c r="K78" s="42">
        <f t="shared" si="25"/>
        <v>3.8530807081018033</v>
      </c>
      <c r="L78" s="42">
        <f t="shared" si="26"/>
        <v>-9.9179712845510082E-2</v>
      </c>
      <c r="N78" s="32" t="s">
        <v>138</v>
      </c>
    </row>
    <row r="79" spans="2:14" x14ac:dyDescent="0.3">
      <c r="B79" s="31">
        <f t="shared" si="18"/>
        <v>7526</v>
      </c>
      <c r="C79" s="31">
        <f t="shared" si="19"/>
        <v>1024</v>
      </c>
      <c r="D79" s="31">
        <f t="shared" si="20"/>
        <v>1024</v>
      </c>
      <c r="E79" s="42">
        <f t="shared" si="21"/>
        <v>1</v>
      </c>
      <c r="G79" s="42">
        <f t="shared" si="22"/>
        <v>7.053900995256293</v>
      </c>
      <c r="H79" s="42">
        <f t="shared" si="23"/>
        <v>722.05166051660512</v>
      </c>
      <c r="I79" s="42">
        <v>1.7</v>
      </c>
      <c r="J79" s="42">
        <f t="shared" si="24"/>
        <v>5</v>
      </c>
      <c r="K79" s="42">
        <f t="shared" si="25"/>
        <v>3.7539009952562932</v>
      </c>
      <c r="L79" s="42">
        <f t="shared" si="26"/>
        <v>-0.10781862503675477</v>
      </c>
      <c r="N79" s="32" t="s">
        <v>139</v>
      </c>
    </row>
    <row r="80" spans="2:14" x14ac:dyDescent="0.3">
      <c r="B80" s="31">
        <f t="shared" si="18"/>
        <v>8110</v>
      </c>
      <c r="C80" s="31">
        <f t="shared" si="19"/>
        <v>1024</v>
      </c>
      <c r="D80" s="31">
        <f t="shared" si="20"/>
        <v>1024</v>
      </c>
      <c r="E80" s="42">
        <f t="shared" si="21"/>
        <v>1</v>
      </c>
      <c r="G80" s="42">
        <f t="shared" si="22"/>
        <v>6.9460823702195391</v>
      </c>
      <c r="H80" s="42">
        <f t="shared" si="23"/>
        <v>778.08118081180805</v>
      </c>
      <c r="I80" s="42">
        <v>1.7</v>
      </c>
      <c r="J80" s="42">
        <f t="shared" si="24"/>
        <v>5</v>
      </c>
      <c r="K80" s="42">
        <f t="shared" si="25"/>
        <v>3.6460823702195384</v>
      </c>
      <c r="L80" s="42">
        <f t="shared" si="26"/>
        <v>-9.3550589695971631E-2</v>
      </c>
      <c r="N80" s="32" t="s">
        <v>140</v>
      </c>
    </row>
    <row r="81" spans="2:14" x14ac:dyDescent="0.3">
      <c r="B81" s="31">
        <f t="shared" si="18"/>
        <v>8328</v>
      </c>
      <c r="C81" s="31">
        <f t="shared" si="19"/>
        <v>1024</v>
      </c>
      <c r="D81" s="31">
        <f t="shared" si="20"/>
        <v>1064</v>
      </c>
      <c r="E81" s="42">
        <f t="shared" si="21"/>
        <v>1.0390625</v>
      </c>
      <c r="G81" s="42">
        <f t="shared" si="22"/>
        <v>6.9078142160247564</v>
      </c>
      <c r="H81" s="42">
        <f t="shared" si="23"/>
        <v>798.99630996309963</v>
      </c>
      <c r="I81" s="42">
        <v>1.7</v>
      </c>
      <c r="J81" s="42">
        <f t="shared" si="24"/>
        <v>5.0552824355011898</v>
      </c>
      <c r="K81" s="42">
        <f t="shared" si="25"/>
        <v>3.5525317805235668</v>
      </c>
      <c r="L81" s="42">
        <f t="shared" si="26"/>
        <v>-0.10458890127720011</v>
      </c>
      <c r="N81" s="32" t="s">
        <v>141</v>
      </c>
    </row>
    <row r="82" spans="2:14" x14ac:dyDescent="0.3">
      <c r="B82" s="31">
        <f t="shared" si="18"/>
        <v>8328</v>
      </c>
      <c r="C82" s="31">
        <f t="shared" si="19"/>
        <v>1024</v>
      </c>
      <c r="D82" s="31">
        <f t="shared" si="20"/>
        <v>1144</v>
      </c>
      <c r="E82" s="42">
        <f t="shared" si="21"/>
        <v>1.1171875</v>
      </c>
      <c r="G82" s="42">
        <f t="shared" si="22"/>
        <v>6.9078142160247564</v>
      </c>
      <c r="H82" s="42">
        <f t="shared" si="23"/>
        <v>798.99630996309963</v>
      </c>
      <c r="I82" s="42">
        <v>1.7</v>
      </c>
      <c r="J82" s="42">
        <f t="shared" si="24"/>
        <v>5.1598713367783899</v>
      </c>
      <c r="K82" s="42">
        <f t="shared" si="25"/>
        <v>3.4479428792463667</v>
      </c>
      <c r="L82" s="42">
        <f t="shared" si="26"/>
        <v>-9.7516505914262197E-2</v>
      </c>
      <c r="N82" s="32" t="s">
        <v>142</v>
      </c>
    </row>
    <row r="83" spans="2:14" x14ac:dyDescent="0.3">
      <c r="B83" s="31">
        <f t="shared" si="18"/>
        <v>8328</v>
      </c>
      <c r="C83" s="31">
        <f t="shared" si="19"/>
        <v>1152</v>
      </c>
      <c r="D83" s="31">
        <f t="shared" si="20"/>
        <v>1088</v>
      </c>
      <c r="E83" s="42">
        <f t="shared" si="21"/>
        <v>1.1953125</v>
      </c>
      <c r="G83" s="42">
        <f t="shared" si="22"/>
        <v>6.9078142160247564</v>
      </c>
      <c r="H83" s="42">
        <f t="shared" si="23"/>
        <v>798.99630996309963</v>
      </c>
      <c r="I83" s="42">
        <v>1.7</v>
      </c>
      <c r="J83" s="42">
        <f t="shared" si="24"/>
        <v>5.2573878426926521</v>
      </c>
      <c r="K83" s="42">
        <f t="shared" si="25"/>
        <v>3.3504263733321045</v>
      </c>
      <c r="L83" s="42">
        <f t="shared" si="26"/>
        <v>-9.9339214771977602E-2</v>
      </c>
      <c r="N83" s="32" t="s">
        <v>143</v>
      </c>
    </row>
    <row r="84" spans="2:14" x14ac:dyDescent="0.3">
      <c r="B84" s="31">
        <f t="shared" si="18"/>
        <v>8328</v>
      </c>
      <c r="C84" s="31">
        <f t="shared" si="19"/>
        <v>1280</v>
      </c>
      <c r="D84" s="31">
        <f t="shared" si="20"/>
        <v>1049</v>
      </c>
      <c r="E84" s="42">
        <f t="shared" si="21"/>
        <v>1.280517578125</v>
      </c>
      <c r="G84" s="42">
        <f t="shared" si="22"/>
        <v>6.9078142160247564</v>
      </c>
      <c r="H84" s="42">
        <f t="shared" si="23"/>
        <v>798.99630996309963</v>
      </c>
      <c r="I84" s="42">
        <v>1.7</v>
      </c>
      <c r="J84" s="42">
        <f t="shared" si="24"/>
        <v>5.3567270574646297</v>
      </c>
      <c r="K84" s="42">
        <f t="shared" si="25"/>
        <v>3.2510871585601269</v>
      </c>
      <c r="L84" s="42">
        <f t="shared" si="26"/>
        <v>-0.10973182806663662</v>
      </c>
      <c r="N84" s="32" t="s">
        <v>144</v>
      </c>
    </row>
    <row r="85" spans="2:14" x14ac:dyDescent="0.3">
      <c r="B85" s="31">
        <f t="shared" si="18"/>
        <v>8328</v>
      </c>
      <c r="C85" s="31">
        <f t="shared" si="19"/>
        <v>1408</v>
      </c>
      <c r="D85" s="31">
        <f t="shared" si="20"/>
        <v>1029</v>
      </c>
      <c r="E85" s="42">
        <f t="shared" si="21"/>
        <v>1.3817138671875</v>
      </c>
      <c r="G85" s="42">
        <f t="shared" si="22"/>
        <v>6.9078142160247564</v>
      </c>
      <c r="H85" s="42">
        <f t="shared" si="23"/>
        <v>798.99630996309963</v>
      </c>
      <c r="I85" s="42">
        <v>1.7</v>
      </c>
      <c r="J85" s="42">
        <f t="shared" si="24"/>
        <v>5.4664588855312664</v>
      </c>
      <c r="K85" s="42">
        <f t="shared" si="25"/>
        <v>3.1413553304934902</v>
      </c>
      <c r="L85" s="42">
        <f t="shared" si="26"/>
        <v>-8.70504187779364E-2</v>
      </c>
      <c r="N85" s="32" t="s">
        <v>145</v>
      </c>
    </row>
    <row r="86" spans="2:14" x14ac:dyDescent="0.3">
      <c r="B86" s="31">
        <f t="shared" si="18"/>
        <v>8328</v>
      </c>
      <c r="C86" s="31">
        <f t="shared" si="19"/>
        <v>1408</v>
      </c>
      <c r="D86" s="31">
        <f t="shared" si="20"/>
        <v>1093</v>
      </c>
      <c r="E86" s="42">
        <f t="shared" si="21"/>
        <v>1.4676513671875</v>
      </c>
      <c r="G86" s="42">
        <f t="shared" si="22"/>
        <v>6.9078142160247564</v>
      </c>
      <c r="H86" s="42">
        <f t="shared" si="23"/>
        <v>798.99630996309963</v>
      </c>
      <c r="I86" s="42">
        <v>1.7</v>
      </c>
      <c r="J86" s="42">
        <f t="shared" si="24"/>
        <v>5.5535093043092028</v>
      </c>
      <c r="K86" s="42">
        <f t="shared" si="25"/>
        <v>3.0543049117155538</v>
      </c>
      <c r="L86" s="42">
        <f t="shared" si="26"/>
        <v>-0.1042557309561607</v>
      </c>
      <c r="N86" s="32" t="s">
        <v>146</v>
      </c>
    </row>
    <row r="87" spans="2:14" x14ac:dyDescent="0.3">
      <c r="B87" s="31">
        <f t="shared" si="18"/>
        <v>8328</v>
      </c>
      <c r="C87" s="31">
        <f t="shared" si="19"/>
        <v>1536</v>
      </c>
      <c r="D87" s="31">
        <f t="shared" si="20"/>
        <v>1077</v>
      </c>
      <c r="E87" s="42">
        <f t="shared" si="21"/>
        <v>1.57763671875</v>
      </c>
      <c r="G87" s="42">
        <f t="shared" si="22"/>
        <v>6.9078142160247564</v>
      </c>
      <c r="H87" s="42">
        <f t="shared" si="23"/>
        <v>798.99630996309963</v>
      </c>
      <c r="I87" s="42">
        <v>1.7</v>
      </c>
      <c r="J87" s="42">
        <f t="shared" si="24"/>
        <v>5.6577650352653635</v>
      </c>
      <c r="K87" s="42">
        <f t="shared" si="25"/>
        <v>2.9500491807593932</v>
      </c>
      <c r="L87" s="42">
        <f t="shared" si="26"/>
        <v>-9.6600564406833733E-2</v>
      </c>
      <c r="N87" s="32" t="s">
        <v>147</v>
      </c>
    </row>
    <row r="88" spans="2:14" x14ac:dyDescent="0.3">
      <c r="B88" s="31">
        <f t="shared" si="18"/>
        <v>8328</v>
      </c>
      <c r="C88" s="31">
        <f t="shared" si="19"/>
        <v>1664</v>
      </c>
      <c r="D88" s="31">
        <f t="shared" si="20"/>
        <v>1063</v>
      </c>
      <c r="E88" s="42">
        <f t="shared" si="21"/>
        <v>1.6868896484375</v>
      </c>
      <c r="G88" s="42">
        <f t="shared" si="22"/>
        <v>6.9078142160247564</v>
      </c>
      <c r="H88" s="42">
        <f t="shared" si="23"/>
        <v>798.99630996309963</v>
      </c>
      <c r="I88" s="42">
        <v>1.7</v>
      </c>
      <c r="J88" s="42">
        <f t="shared" si="24"/>
        <v>5.7543655996721972</v>
      </c>
      <c r="K88" s="42">
        <f t="shared" si="25"/>
        <v>2.8534486163525594</v>
      </c>
      <c r="L88" s="42">
        <f t="shared" si="26"/>
        <v>-0.10283787183596882</v>
      </c>
      <c r="N88" s="32" t="s">
        <v>148</v>
      </c>
    </row>
    <row r="89" spans="2:14" x14ac:dyDescent="0.3">
      <c r="B89" s="31">
        <f t="shared" si="18"/>
        <v>8328</v>
      </c>
      <c r="C89" s="31">
        <f t="shared" si="19"/>
        <v>1792</v>
      </c>
      <c r="D89" s="31">
        <f t="shared" si="20"/>
        <v>1060</v>
      </c>
      <c r="E89" s="42">
        <f t="shared" si="21"/>
        <v>1.8115234375</v>
      </c>
      <c r="G89" s="42">
        <f t="shared" si="22"/>
        <v>6.9078142160247564</v>
      </c>
      <c r="H89" s="42">
        <f t="shared" si="23"/>
        <v>798.99630996309963</v>
      </c>
      <c r="I89" s="42">
        <v>1.7</v>
      </c>
      <c r="J89" s="42">
        <f t="shared" si="24"/>
        <v>5.857203471508166</v>
      </c>
      <c r="K89" s="42">
        <f t="shared" si="25"/>
        <v>2.7506107445165906</v>
      </c>
      <c r="L89" s="42">
        <f t="shared" si="26"/>
        <v>-9.6811036214377921E-2</v>
      </c>
      <c r="N89" s="32" t="s">
        <v>149</v>
      </c>
    </row>
    <row r="90" spans="2:14" x14ac:dyDescent="0.3">
      <c r="B90" s="31">
        <f t="shared" si="18"/>
        <v>8328</v>
      </c>
      <c r="C90" s="31">
        <f t="shared" si="19"/>
        <v>1920</v>
      </c>
      <c r="D90" s="31">
        <f t="shared" si="20"/>
        <v>1058</v>
      </c>
      <c r="E90" s="42">
        <f t="shared" si="21"/>
        <v>1.937255859375</v>
      </c>
      <c r="G90" s="42">
        <f t="shared" si="22"/>
        <v>6.9078142160247564</v>
      </c>
      <c r="H90" s="42">
        <f t="shared" si="23"/>
        <v>798.99630996309963</v>
      </c>
      <c r="I90" s="42">
        <v>1.7</v>
      </c>
      <c r="J90" s="42">
        <f t="shared" si="24"/>
        <v>5.9540145077225439</v>
      </c>
      <c r="K90" s="42">
        <f t="shared" si="25"/>
        <v>2.6537997083022127</v>
      </c>
      <c r="L90" s="42">
        <f t="shared" si="26"/>
        <v>-0.10126792777864591</v>
      </c>
      <c r="N90" s="32" t="s">
        <v>150</v>
      </c>
    </row>
    <row r="91" spans="2:14" x14ac:dyDescent="0.3">
      <c r="B91" s="31">
        <f t="shared" si="18"/>
        <v>8328</v>
      </c>
      <c r="C91" s="31">
        <f t="shared" si="19"/>
        <v>2048</v>
      </c>
      <c r="D91" s="31">
        <f t="shared" si="20"/>
        <v>1064</v>
      </c>
      <c r="E91" s="42">
        <f t="shared" si="21"/>
        <v>2.078125</v>
      </c>
      <c r="G91" s="42">
        <f t="shared" si="22"/>
        <v>6.9078142160247564</v>
      </c>
      <c r="H91" s="42">
        <f t="shared" si="23"/>
        <v>798.99630996309963</v>
      </c>
      <c r="I91" s="42">
        <v>1.7</v>
      </c>
      <c r="J91" s="42">
        <f t="shared" si="24"/>
        <v>6.0552824355011898</v>
      </c>
      <c r="K91" s="42">
        <f t="shared" si="25"/>
        <v>2.5525317805235668</v>
      </c>
      <c r="L91" s="42">
        <f t="shared" si="26"/>
        <v>-9.8269596206922216E-2</v>
      </c>
      <c r="N91" s="32" t="s">
        <v>151</v>
      </c>
    </row>
    <row r="92" spans="2:14" x14ac:dyDescent="0.3">
      <c r="B92" s="31">
        <f t="shared" si="18"/>
        <v>8328</v>
      </c>
      <c r="C92" s="31">
        <f t="shared" si="19"/>
        <v>2176</v>
      </c>
      <c r="D92" s="31">
        <f t="shared" si="20"/>
        <v>1072</v>
      </c>
      <c r="E92" s="42">
        <f t="shared" si="21"/>
        <v>2.224609375</v>
      </c>
      <c r="G92" s="42">
        <f t="shared" si="22"/>
        <v>6.9078142160247564</v>
      </c>
      <c r="H92" s="42">
        <f t="shared" si="23"/>
        <v>798.99630996309963</v>
      </c>
      <c r="I92" s="42">
        <v>1.7</v>
      </c>
      <c r="J92" s="42">
        <f t="shared" si="24"/>
        <v>6.153552031708112</v>
      </c>
      <c r="K92" s="42">
        <f t="shared" si="25"/>
        <v>2.4542621843166446</v>
      </c>
      <c r="L92" s="42">
        <f t="shared" si="26"/>
        <v>-0.1028041038060552</v>
      </c>
      <c r="N92" s="32" t="s">
        <v>152</v>
      </c>
    </row>
    <row r="93" spans="2:14" x14ac:dyDescent="0.3">
      <c r="B93" s="31">
        <f t="shared" si="18"/>
        <v>8328</v>
      </c>
      <c r="C93" s="31">
        <f t="shared" si="19"/>
        <v>2432</v>
      </c>
      <c r="D93" s="31">
        <f t="shared" si="20"/>
        <v>1030</v>
      </c>
      <c r="E93" s="42">
        <f t="shared" si="21"/>
        <v>2.388916015625</v>
      </c>
      <c r="G93" s="42">
        <f t="shared" si="22"/>
        <v>6.9078142160247564</v>
      </c>
      <c r="H93" s="42">
        <f t="shared" si="23"/>
        <v>798.99630996309963</v>
      </c>
      <c r="I93" s="42">
        <v>1.7</v>
      </c>
      <c r="J93" s="42">
        <f t="shared" si="24"/>
        <v>6.2563561355141672</v>
      </c>
      <c r="K93" s="42">
        <f t="shared" si="25"/>
        <v>2.3514580805105894</v>
      </c>
      <c r="L93" s="42">
        <f t="shared" si="26"/>
        <v>-0.10996607873164788</v>
      </c>
      <c r="N93" s="32" t="s">
        <v>153</v>
      </c>
    </row>
    <row r="94" spans="2:14" x14ac:dyDescent="0.3">
      <c r="B94" s="31">
        <f t="shared" si="18"/>
        <v>8328</v>
      </c>
      <c r="C94" s="31">
        <f t="shared" si="19"/>
        <v>2560</v>
      </c>
      <c r="D94" s="31">
        <f t="shared" si="20"/>
        <v>1056</v>
      </c>
      <c r="E94" s="42">
        <f t="shared" si="21"/>
        <v>2.578125</v>
      </c>
      <c r="G94" s="42">
        <f t="shared" si="22"/>
        <v>6.9078142160247564</v>
      </c>
      <c r="H94" s="42">
        <f t="shared" si="23"/>
        <v>798.99630996309963</v>
      </c>
      <c r="I94" s="42">
        <v>1.7</v>
      </c>
      <c r="J94" s="42">
        <f t="shared" si="24"/>
        <v>6.3663222142458151</v>
      </c>
      <c r="K94" s="42">
        <f t="shared" si="25"/>
        <v>2.2414920017789415</v>
      </c>
      <c r="L94" s="42">
        <f t="shared" si="26"/>
        <v>-8.8041346253435293E-2</v>
      </c>
      <c r="N94" s="32" t="s">
        <v>154</v>
      </c>
    </row>
    <row r="95" spans="2:14" x14ac:dyDescent="0.3">
      <c r="B95" s="31">
        <f t="shared" si="18"/>
        <v>8328</v>
      </c>
      <c r="C95" s="31">
        <f t="shared" si="19"/>
        <v>2688</v>
      </c>
      <c r="D95" s="31">
        <f t="shared" si="20"/>
        <v>1069</v>
      </c>
      <c r="E95" s="42">
        <f t="shared" si="21"/>
        <v>2.7403564453125</v>
      </c>
      <c r="G95" s="42">
        <f t="shared" si="22"/>
        <v>6.9078142160247564</v>
      </c>
      <c r="H95" s="42">
        <f t="shared" si="23"/>
        <v>798.99630996309963</v>
      </c>
      <c r="I95" s="42">
        <v>1.7</v>
      </c>
      <c r="J95" s="42">
        <f t="shared" si="24"/>
        <v>6.4543635604992504</v>
      </c>
      <c r="K95" s="42">
        <f t="shared" si="25"/>
        <v>2.1534506555255062</v>
      </c>
      <c r="L95" s="42">
        <f t="shared" si="26"/>
        <v>-9.98655318047037E-2</v>
      </c>
      <c r="N95" s="32" t="s">
        <v>155</v>
      </c>
    </row>
    <row r="96" spans="2:14" x14ac:dyDescent="0.3">
      <c r="B96" s="31">
        <f t="shared" si="18"/>
        <v>8328</v>
      </c>
      <c r="C96" s="31">
        <f t="shared" si="19"/>
        <v>2944</v>
      </c>
      <c r="D96" s="31">
        <f t="shared" si="20"/>
        <v>1046</v>
      </c>
      <c r="E96" s="42">
        <f t="shared" si="21"/>
        <v>2.936767578125</v>
      </c>
      <c r="G96" s="42">
        <f t="shared" si="22"/>
        <v>6.9078142160247564</v>
      </c>
      <c r="H96" s="42">
        <f t="shared" si="23"/>
        <v>798.99630996309963</v>
      </c>
      <c r="I96" s="42">
        <v>1.7</v>
      </c>
      <c r="J96" s="42">
        <f t="shared" si="24"/>
        <v>6.5542290923039541</v>
      </c>
      <c r="K96" s="42">
        <f t="shared" si="25"/>
        <v>2.0535851237208025</v>
      </c>
      <c r="L96" s="42">
        <f t="shared" si="26"/>
        <v>-0.11117066627253713</v>
      </c>
      <c r="N96" s="32" t="s">
        <v>156</v>
      </c>
    </row>
    <row r="97" spans="2:14" x14ac:dyDescent="0.3">
      <c r="B97" s="31">
        <f t="shared" si="18"/>
        <v>16667</v>
      </c>
      <c r="C97" s="31">
        <f t="shared" si="19"/>
        <v>1536</v>
      </c>
      <c r="D97" s="31">
        <f t="shared" si="20"/>
        <v>1082</v>
      </c>
      <c r="E97" s="42">
        <f t="shared" si="21"/>
        <v>1.5849609375</v>
      </c>
      <c r="G97" s="42">
        <f t="shared" si="22"/>
        <v>5.906861741996237</v>
      </c>
      <c r="H97" s="42">
        <f t="shared" si="23"/>
        <v>1599.0479704797044</v>
      </c>
      <c r="I97" s="42">
        <v>1.7</v>
      </c>
      <c r="J97" s="42">
        <f t="shared" si="24"/>
        <v>5.6644472845479719</v>
      </c>
      <c r="K97" s="42">
        <f t="shared" si="25"/>
        <v>1.9424144574482654</v>
      </c>
      <c r="L97" s="42">
        <f t="shared" si="26"/>
        <v>-8.9918315124225323E-2</v>
      </c>
      <c r="N97" s="32" t="s">
        <v>157</v>
      </c>
    </row>
    <row r="98" spans="2:14" x14ac:dyDescent="0.3">
      <c r="B98" s="31">
        <f t="shared" si="18"/>
        <v>16667</v>
      </c>
      <c r="C98" s="31">
        <f t="shared" si="19"/>
        <v>1664</v>
      </c>
      <c r="D98" s="31">
        <f t="shared" si="20"/>
        <v>1063</v>
      </c>
      <c r="E98" s="42">
        <f t="shared" si="21"/>
        <v>1.6868896484375</v>
      </c>
      <c r="G98" s="42">
        <f t="shared" si="22"/>
        <v>5.906861741996237</v>
      </c>
      <c r="H98" s="42">
        <f t="shared" si="23"/>
        <v>1599.0479704797044</v>
      </c>
      <c r="I98" s="42">
        <v>1.7</v>
      </c>
      <c r="J98" s="42">
        <f t="shared" si="24"/>
        <v>5.7543655996721972</v>
      </c>
      <c r="K98" s="42">
        <f t="shared" si="25"/>
        <v>1.85249614232404</v>
      </c>
      <c r="L98" s="42">
        <f t="shared" si="26"/>
        <v>-0.10962703749860747</v>
      </c>
      <c r="N98" s="32" t="s">
        <v>158</v>
      </c>
    </row>
    <row r="99" spans="2:14" x14ac:dyDescent="0.3">
      <c r="B99" s="31">
        <f t="shared" ref="B99:B130" si="27">VALUE(MID(N99,6,SEARCH(",",N99,1)-6))</f>
        <v>16667</v>
      </c>
      <c r="C99" s="31">
        <f t="shared" ref="C99:C130" si="28">VALUE(MID($N99,FIND("*",SUBSTITUTE($N99,",","*",1),1)+1,FIND("*",SUBSTITUTE($N99,",","*",2),1)-FIND("*",SUBSTITUTE($N99,",","*",1),1)-1))</f>
        <v>1792</v>
      </c>
      <c r="D99" s="31">
        <f t="shared" ref="D99:D130" si="29">VALUE(MID($N99,FIND("*",SUBSTITUTE($N99,",","*",2),1)+1,FIND("*",SUBSTITUTE($N99,",","*",3),1)-FIND("*",SUBSTITUTE($N99,",","*",2),1)-1))</f>
        <v>1065</v>
      </c>
      <c r="E99" s="42">
        <f t="shared" ref="E99:E130" si="30">((C99/1024)*(D99/1024))</f>
        <v>1.820068359375</v>
      </c>
      <c r="G99" s="42">
        <f t="shared" ref="G99:G130" si="31">-LOG(B99*0.000001,2)</f>
        <v>5.906861741996237</v>
      </c>
      <c r="H99" s="42">
        <f t="shared" ref="H99:H130" si="32">B99*0.000001*3198/0.033333</f>
        <v>1599.0479704797044</v>
      </c>
      <c r="I99" s="42">
        <v>1.7</v>
      </c>
      <c r="J99" s="42">
        <f t="shared" ref="J99:J130" si="33">LOG((C99/1024)*(D99/1024)*100/3.125,2)</f>
        <v>5.8639926371708047</v>
      </c>
      <c r="K99" s="42">
        <f t="shared" ref="K99:K130" si="34">I99+G99-J99</f>
        <v>1.7428691048254326</v>
      </c>
      <c r="L99" s="42">
        <f t="shared" ref="L99:L130" si="35">K100-K99</f>
        <v>-9.0021870551739269E-2</v>
      </c>
      <c r="N99" s="32" t="s">
        <v>159</v>
      </c>
    </row>
    <row r="100" spans="2:14" x14ac:dyDescent="0.3">
      <c r="B100" s="31">
        <f t="shared" si="27"/>
        <v>16667</v>
      </c>
      <c r="C100" s="31">
        <f t="shared" si="28"/>
        <v>1920</v>
      </c>
      <c r="D100" s="31">
        <f t="shared" si="29"/>
        <v>1058</v>
      </c>
      <c r="E100" s="42">
        <f t="shared" si="30"/>
        <v>1.937255859375</v>
      </c>
      <c r="G100" s="42">
        <f t="shared" si="31"/>
        <v>5.906861741996237</v>
      </c>
      <c r="H100" s="42">
        <f t="shared" si="32"/>
        <v>1599.0479704797044</v>
      </c>
      <c r="I100" s="42">
        <v>1.7</v>
      </c>
      <c r="J100" s="42">
        <f t="shared" si="33"/>
        <v>5.9540145077225439</v>
      </c>
      <c r="K100" s="42">
        <f t="shared" si="34"/>
        <v>1.6528472342736933</v>
      </c>
      <c r="L100" s="42">
        <f t="shared" si="35"/>
        <v>-0.10126792777864591</v>
      </c>
      <c r="N100" s="32" t="s">
        <v>160</v>
      </c>
    </row>
    <row r="101" spans="2:14" x14ac:dyDescent="0.3">
      <c r="B101" s="31">
        <f t="shared" si="27"/>
        <v>16667</v>
      </c>
      <c r="C101" s="31">
        <f t="shared" si="28"/>
        <v>2048</v>
      </c>
      <c r="D101" s="31">
        <f t="shared" si="29"/>
        <v>1064</v>
      </c>
      <c r="E101" s="42">
        <f t="shared" si="30"/>
        <v>2.078125</v>
      </c>
      <c r="G101" s="42">
        <f t="shared" si="31"/>
        <v>5.906861741996237</v>
      </c>
      <c r="H101" s="42">
        <f t="shared" si="32"/>
        <v>1599.0479704797044</v>
      </c>
      <c r="I101" s="42">
        <v>1.7</v>
      </c>
      <c r="J101" s="42">
        <f t="shared" si="33"/>
        <v>6.0552824355011898</v>
      </c>
      <c r="K101" s="42">
        <f t="shared" si="34"/>
        <v>1.5515793064950474</v>
      </c>
      <c r="L101" s="42">
        <f t="shared" si="35"/>
        <v>-9.8269596206922216E-2</v>
      </c>
      <c r="N101" s="32" t="s">
        <v>161</v>
      </c>
    </row>
    <row r="102" spans="2:14" x14ac:dyDescent="0.3">
      <c r="B102" s="31">
        <f t="shared" si="27"/>
        <v>16667</v>
      </c>
      <c r="C102" s="31">
        <f t="shared" si="28"/>
        <v>2176</v>
      </c>
      <c r="D102" s="31">
        <f t="shared" si="29"/>
        <v>1072</v>
      </c>
      <c r="E102" s="42">
        <f t="shared" si="30"/>
        <v>2.224609375</v>
      </c>
      <c r="G102" s="42">
        <f t="shared" si="31"/>
        <v>5.906861741996237</v>
      </c>
      <c r="H102" s="42">
        <f t="shared" si="32"/>
        <v>1599.0479704797044</v>
      </c>
      <c r="I102" s="42">
        <v>1.7</v>
      </c>
      <c r="J102" s="42">
        <f t="shared" si="33"/>
        <v>6.153552031708112</v>
      </c>
      <c r="K102" s="42">
        <f t="shared" si="34"/>
        <v>1.4533097102881252</v>
      </c>
      <c r="L102" s="42">
        <f t="shared" si="35"/>
        <v>-0.10839595205040808</v>
      </c>
      <c r="N102" s="32" t="s">
        <v>162</v>
      </c>
    </row>
    <row r="103" spans="2:14" x14ac:dyDescent="0.3">
      <c r="B103" s="31">
        <f t="shared" si="27"/>
        <v>16667</v>
      </c>
      <c r="C103" s="31">
        <f t="shared" si="28"/>
        <v>2432</v>
      </c>
      <c r="D103" s="31">
        <f t="shared" si="29"/>
        <v>1034</v>
      </c>
      <c r="E103" s="42">
        <f t="shared" si="30"/>
        <v>2.398193359375</v>
      </c>
      <c r="G103" s="42">
        <f t="shared" si="31"/>
        <v>5.906861741996237</v>
      </c>
      <c r="H103" s="42">
        <f t="shared" si="32"/>
        <v>1599.0479704797044</v>
      </c>
      <c r="I103" s="42">
        <v>1.7</v>
      </c>
      <c r="J103" s="42">
        <f t="shared" si="33"/>
        <v>6.2619479837585201</v>
      </c>
      <c r="K103" s="42">
        <f t="shared" si="34"/>
        <v>1.3449137582377171</v>
      </c>
      <c r="L103" s="42">
        <f t="shared" si="35"/>
        <v>-9.4779073706110495E-2</v>
      </c>
      <c r="N103" s="32" t="s">
        <v>163</v>
      </c>
    </row>
    <row r="104" spans="2:14" x14ac:dyDescent="0.3">
      <c r="B104" s="31">
        <f t="shared" si="27"/>
        <v>16667</v>
      </c>
      <c r="C104" s="31">
        <f t="shared" si="28"/>
        <v>2560</v>
      </c>
      <c r="D104" s="31">
        <f t="shared" si="29"/>
        <v>1049</v>
      </c>
      <c r="E104" s="42">
        <f t="shared" si="30"/>
        <v>2.56103515625</v>
      </c>
      <c r="G104" s="42">
        <f t="shared" si="31"/>
        <v>5.906861741996237</v>
      </c>
      <c r="H104" s="42">
        <f t="shared" si="32"/>
        <v>1599.0479704797044</v>
      </c>
      <c r="I104" s="42">
        <v>1.7</v>
      </c>
      <c r="J104" s="42">
        <f t="shared" si="33"/>
        <v>6.3567270574646306</v>
      </c>
      <c r="K104" s="42">
        <f t="shared" si="34"/>
        <v>1.2501346845316066</v>
      </c>
      <c r="L104" s="42">
        <f t="shared" si="35"/>
        <v>-9.7636503034619793E-2</v>
      </c>
      <c r="N104" s="32" t="s">
        <v>164</v>
      </c>
    </row>
    <row r="105" spans="2:14" x14ac:dyDescent="0.3">
      <c r="B105" s="31">
        <f t="shared" si="27"/>
        <v>16667</v>
      </c>
      <c r="C105" s="31">
        <f t="shared" si="28"/>
        <v>2688</v>
      </c>
      <c r="D105" s="31">
        <f t="shared" si="29"/>
        <v>1069</v>
      </c>
      <c r="E105" s="42">
        <f t="shared" si="30"/>
        <v>2.7403564453125</v>
      </c>
      <c r="G105" s="42">
        <f t="shared" si="31"/>
        <v>5.906861741996237</v>
      </c>
      <c r="H105" s="42">
        <f t="shared" si="32"/>
        <v>1599.0479704797044</v>
      </c>
      <c r="I105" s="42">
        <v>1.7</v>
      </c>
      <c r="J105" s="42">
        <f t="shared" si="33"/>
        <v>6.4543635604992504</v>
      </c>
      <c r="K105" s="42">
        <f t="shared" si="34"/>
        <v>1.1524981814969868</v>
      </c>
      <c r="L105" s="42">
        <f t="shared" si="35"/>
        <v>-9.98655318047037E-2</v>
      </c>
      <c r="N105" s="32" t="s">
        <v>165</v>
      </c>
    </row>
    <row r="106" spans="2:14" x14ac:dyDescent="0.3">
      <c r="B106" s="31">
        <f t="shared" si="27"/>
        <v>16667</v>
      </c>
      <c r="C106" s="31">
        <f t="shared" si="28"/>
        <v>2944</v>
      </c>
      <c r="D106" s="31">
        <f t="shared" si="29"/>
        <v>1046</v>
      </c>
      <c r="E106" s="42">
        <f t="shared" si="30"/>
        <v>2.936767578125</v>
      </c>
      <c r="G106" s="42">
        <f t="shared" si="31"/>
        <v>5.906861741996237</v>
      </c>
      <c r="H106" s="42">
        <f t="shared" si="32"/>
        <v>1599.0479704797044</v>
      </c>
      <c r="I106" s="42">
        <v>1.7</v>
      </c>
      <c r="J106" s="42">
        <f t="shared" si="33"/>
        <v>6.5542290923039541</v>
      </c>
      <c r="K106" s="42">
        <f t="shared" si="34"/>
        <v>1.0526326496922831</v>
      </c>
      <c r="L106" s="42">
        <f t="shared" si="35"/>
        <v>-0.10643538515732498</v>
      </c>
      <c r="N106" s="32" t="s">
        <v>166</v>
      </c>
    </row>
    <row r="107" spans="2:14" x14ac:dyDescent="0.3">
      <c r="B107" s="31">
        <f t="shared" si="27"/>
        <v>16667</v>
      </c>
      <c r="C107" s="31">
        <f t="shared" si="28"/>
        <v>3200</v>
      </c>
      <c r="D107" s="31">
        <f t="shared" si="29"/>
        <v>1036</v>
      </c>
      <c r="E107" s="42">
        <f t="shared" si="30"/>
        <v>3.16162109375</v>
      </c>
      <c r="G107" s="42">
        <f t="shared" si="31"/>
        <v>5.906861741996237</v>
      </c>
      <c r="H107" s="42">
        <f t="shared" si="32"/>
        <v>1599.0479704797044</v>
      </c>
      <c r="I107" s="42">
        <v>1.7</v>
      </c>
      <c r="J107" s="42">
        <f t="shared" si="33"/>
        <v>6.6606644774612791</v>
      </c>
      <c r="K107" s="42">
        <f t="shared" si="34"/>
        <v>0.94619726453495812</v>
      </c>
      <c r="L107" s="42">
        <f t="shared" si="35"/>
        <v>-9.7038040309244344E-2</v>
      </c>
      <c r="N107" s="32" t="s">
        <v>167</v>
      </c>
    </row>
    <row r="108" spans="2:14" x14ac:dyDescent="0.3">
      <c r="B108" s="31">
        <f t="shared" si="27"/>
        <v>16667</v>
      </c>
      <c r="C108" s="31">
        <f t="shared" si="28"/>
        <v>3456</v>
      </c>
      <c r="D108" s="31">
        <f t="shared" si="29"/>
        <v>1026</v>
      </c>
      <c r="E108" s="42">
        <f t="shared" si="30"/>
        <v>3.381591796875</v>
      </c>
      <c r="G108" s="42">
        <f t="shared" si="31"/>
        <v>5.906861741996237</v>
      </c>
      <c r="H108" s="42">
        <f t="shared" si="32"/>
        <v>1599.0479704797044</v>
      </c>
      <c r="I108" s="42">
        <v>1.7</v>
      </c>
      <c r="J108" s="42">
        <f t="shared" si="33"/>
        <v>6.7577025177705234</v>
      </c>
      <c r="K108" s="42">
        <f t="shared" si="34"/>
        <v>0.84915922422571377</v>
      </c>
      <c r="L108" s="42">
        <f t="shared" si="35"/>
        <v>-0.10027847735704842</v>
      </c>
      <c r="N108" s="32" t="s">
        <v>168</v>
      </c>
    </row>
    <row r="109" spans="2:14" x14ac:dyDescent="0.3">
      <c r="B109" s="31">
        <f t="shared" si="27"/>
        <v>16667</v>
      </c>
      <c r="C109" s="31">
        <f t="shared" si="28"/>
        <v>3712</v>
      </c>
      <c r="D109" s="31">
        <f t="shared" si="29"/>
        <v>1024</v>
      </c>
      <c r="E109" s="42">
        <f t="shared" si="30"/>
        <v>3.625</v>
      </c>
      <c r="G109" s="42">
        <f t="shared" si="31"/>
        <v>5.906861741996237</v>
      </c>
      <c r="H109" s="42">
        <f t="shared" si="32"/>
        <v>1599.0479704797044</v>
      </c>
      <c r="I109" s="42">
        <v>1.7</v>
      </c>
      <c r="J109" s="42">
        <f t="shared" si="33"/>
        <v>6.8579809951275719</v>
      </c>
      <c r="K109" s="42">
        <f t="shared" si="34"/>
        <v>0.74888074686866535</v>
      </c>
      <c r="L109" s="42">
        <f t="shared" si="35"/>
        <v>-9.6215315259303935E-2</v>
      </c>
      <c r="N109" s="32" t="s">
        <v>169</v>
      </c>
    </row>
    <row r="110" spans="2:14" x14ac:dyDescent="0.3">
      <c r="B110" s="31">
        <f t="shared" si="27"/>
        <v>16667</v>
      </c>
      <c r="C110" s="31">
        <f t="shared" si="28"/>
        <v>3968</v>
      </c>
      <c r="D110" s="31">
        <f t="shared" si="29"/>
        <v>1024</v>
      </c>
      <c r="E110" s="42">
        <f t="shared" si="30"/>
        <v>3.875</v>
      </c>
      <c r="G110" s="42">
        <f t="shared" si="31"/>
        <v>5.906861741996237</v>
      </c>
      <c r="H110" s="42">
        <f t="shared" si="32"/>
        <v>1599.0479704797044</v>
      </c>
      <c r="I110" s="42">
        <v>1.7</v>
      </c>
      <c r="J110" s="42">
        <f t="shared" si="33"/>
        <v>6.9541963103868758</v>
      </c>
      <c r="K110" s="42">
        <f t="shared" si="34"/>
        <v>0.65266543160936141</v>
      </c>
      <c r="L110" s="42">
        <f t="shared" si="35"/>
        <v>-0.10561286135826453</v>
      </c>
      <c r="N110" s="32" t="s">
        <v>170</v>
      </c>
    </row>
    <row r="111" spans="2:14" x14ac:dyDescent="0.3">
      <c r="B111" s="31">
        <f t="shared" si="27"/>
        <v>16667</v>
      </c>
      <c r="C111" s="31">
        <f t="shared" si="28"/>
        <v>4224</v>
      </c>
      <c r="D111" s="31">
        <f t="shared" si="29"/>
        <v>1035</v>
      </c>
      <c r="E111" s="42">
        <f t="shared" si="30"/>
        <v>4.1693115234375</v>
      </c>
      <c r="G111" s="42">
        <f t="shared" si="31"/>
        <v>5.906861741996237</v>
      </c>
      <c r="H111" s="42">
        <f t="shared" si="32"/>
        <v>1599.0479704797044</v>
      </c>
      <c r="I111" s="42">
        <v>1.7</v>
      </c>
      <c r="J111" s="42">
        <f t="shared" si="33"/>
        <v>7.0598091717451403</v>
      </c>
      <c r="K111" s="42">
        <f t="shared" si="34"/>
        <v>0.54705257025109688</v>
      </c>
      <c r="L111" s="42">
        <f t="shared" si="35"/>
        <v>-9.8761072168071173E-2</v>
      </c>
      <c r="N111" s="32" t="s">
        <v>171</v>
      </c>
    </row>
    <row r="112" spans="2:14" x14ac:dyDescent="0.3">
      <c r="B112" s="31">
        <f t="shared" si="27"/>
        <v>16667</v>
      </c>
      <c r="C112" s="31">
        <f t="shared" si="28"/>
        <v>4480</v>
      </c>
      <c r="D112" s="31">
        <f t="shared" si="29"/>
        <v>1045</v>
      </c>
      <c r="E112" s="42">
        <f t="shared" si="30"/>
        <v>4.4647216796875</v>
      </c>
      <c r="G112" s="42">
        <f t="shared" si="31"/>
        <v>5.906861741996237</v>
      </c>
      <c r="H112" s="42">
        <f t="shared" si="32"/>
        <v>1599.0479704797044</v>
      </c>
      <c r="I112" s="42">
        <v>1.7</v>
      </c>
      <c r="J112" s="42">
        <f t="shared" si="33"/>
        <v>7.1585702439132115</v>
      </c>
      <c r="K112" s="42">
        <f t="shared" si="34"/>
        <v>0.44829149808302571</v>
      </c>
      <c r="L112" s="42">
        <f t="shared" si="35"/>
        <v>-0.10058452495362857</v>
      </c>
      <c r="N112" s="32" t="s">
        <v>172</v>
      </c>
    </row>
    <row r="113" spans="2:14" x14ac:dyDescent="0.3">
      <c r="B113" s="31">
        <f t="shared" si="27"/>
        <v>16667</v>
      </c>
      <c r="C113" s="31">
        <f t="shared" si="28"/>
        <v>4864</v>
      </c>
      <c r="D113" s="31">
        <f t="shared" si="29"/>
        <v>1032</v>
      </c>
      <c r="E113" s="42">
        <f t="shared" si="30"/>
        <v>4.787109375</v>
      </c>
      <c r="G113" s="42">
        <f t="shared" si="31"/>
        <v>5.906861741996237</v>
      </c>
      <c r="H113" s="42">
        <f t="shared" si="32"/>
        <v>1599.0479704797044</v>
      </c>
      <c r="I113" s="42">
        <v>1.7</v>
      </c>
      <c r="J113" s="42">
        <f t="shared" si="33"/>
        <v>7.2591547688668401</v>
      </c>
      <c r="K113" s="42">
        <f t="shared" si="34"/>
        <v>0.34770697312939713</v>
      </c>
      <c r="L113" s="42">
        <f t="shared" si="35"/>
        <v>-9.9968540897457991E-2</v>
      </c>
      <c r="N113" s="32" t="s">
        <v>173</v>
      </c>
    </row>
    <row r="114" spans="2:14" x14ac:dyDescent="0.3">
      <c r="B114" s="31">
        <f t="shared" si="27"/>
        <v>24995</v>
      </c>
      <c r="C114" s="31">
        <f t="shared" si="28"/>
        <v>3456</v>
      </c>
      <c r="D114" s="31">
        <f t="shared" si="29"/>
        <v>1038</v>
      </c>
      <c r="E114" s="42">
        <f t="shared" si="30"/>
        <v>3.421142578125</v>
      </c>
      <c r="G114" s="42">
        <f t="shared" si="31"/>
        <v>5.3222166627532888</v>
      </c>
      <c r="H114" s="42">
        <f t="shared" si="32"/>
        <v>2398.0442804428044</v>
      </c>
      <c r="I114" s="42">
        <v>1.7</v>
      </c>
      <c r="J114" s="42">
        <f t="shared" si="33"/>
        <v>6.7744782305213498</v>
      </c>
      <c r="K114" s="42">
        <f t="shared" si="34"/>
        <v>0.24773843223193914</v>
      </c>
      <c r="L114" s="42">
        <f t="shared" si="35"/>
        <v>-9.8917816992909913E-2</v>
      </c>
      <c r="N114" s="32" t="s">
        <v>174</v>
      </c>
    </row>
    <row r="115" spans="2:14" x14ac:dyDescent="0.3">
      <c r="B115" s="31">
        <f t="shared" si="27"/>
        <v>24995</v>
      </c>
      <c r="C115" s="31">
        <f t="shared" si="28"/>
        <v>3712</v>
      </c>
      <c r="D115" s="31">
        <f t="shared" si="29"/>
        <v>1035</v>
      </c>
      <c r="E115" s="42">
        <f t="shared" si="30"/>
        <v>3.6639404296875</v>
      </c>
      <c r="G115" s="42">
        <f t="shared" si="31"/>
        <v>5.3222166627532888</v>
      </c>
      <c r="H115" s="42">
        <f t="shared" si="32"/>
        <v>2398.0442804428044</v>
      </c>
      <c r="I115" s="42">
        <v>1.7</v>
      </c>
      <c r="J115" s="42">
        <f t="shared" si="33"/>
        <v>6.8733960475142597</v>
      </c>
      <c r="K115" s="42">
        <f t="shared" si="34"/>
        <v>0.14882061523902923</v>
      </c>
      <c r="L115" s="42">
        <f t="shared" si="35"/>
        <v>-0.10039099123049677</v>
      </c>
      <c r="N115" s="32" t="s">
        <v>175</v>
      </c>
    </row>
    <row r="116" spans="2:14" x14ac:dyDescent="0.3">
      <c r="B116" s="31">
        <f t="shared" si="27"/>
        <v>24995</v>
      </c>
      <c r="C116" s="31">
        <f t="shared" si="28"/>
        <v>3968</v>
      </c>
      <c r="D116" s="31">
        <f t="shared" si="29"/>
        <v>1038</v>
      </c>
      <c r="E116" s="42">
        <f t="shared" si="30"/>
        <v>3.927978515625</v>
      </c>
      <c r="G116" s="42">
        <f t="shared" si="31"/>
        <v>5.3222166627532888</v>
      </c>
      <c r="H116" s="42">
        <f t="shared" si="32"/>
        <v>2398.0442804428044</v>
      </c>
      <c r="I116" s="42">
        <v>1.7</v>
      </c>
      <c r="J116" s="42">
        <f t="shared" si="33"/>
        <v>6.9737870387447565</v>
      </c>
      <c r="K116" s="42">
        <f t="shared" si="34"/>
        <v>4.8429624008532457E-2</v>
      </c>
      <c r="L116" s="42">
        <f t="shared" si="35"/>
        <v>-9.7130523133462709E-2</v>
      </c>
      <c r="N116" s="32" t="s">
        <v>176</v>
      </c>
    </row>
    <row r="117" spans="2:14" x14ac:dyDescent="0.3">
      <c r="B117" s="31">
        <f t="shared" si="27"/>
        <v>24995</v>
      </c>
      <c r="C117" s="31">
        <f t="shared" si="28"/>
        <v>4224</v>
      </c>
      <c r="D117" s="31">
        <f t="shared" si="29"/>
        <v>1043</v>
      </c>
      <c r="E117" s="42">
        <f t="shared" si="30"/>
        <v>4.2015380859375</v>
      </c>
      <c r="G117" s="42">
        <f t="shared" si="31"/>
        <v>5.3222166627532888</v>
      </c>
      <c r="H117" s="42">
        <f t="shared" si="32"/>
        <v>2398.0442804428044</v>
      </c>
      <c r="I117" s="42">
        <v>1.7</v>
      </c>
      <c r="J117" s="42">
        <f t="shared" si="33"/>
        <v>7.0709175618782192</v>
      </c>
      <c r="K117" s="42">
        <f t="shared" si="34"/>
        <v>-4.8700899124930253E-2</v>
      </c>
      <c r="L117" s="42">
        <f t="shared" si="35"/>
        <v>-0.10041563395690112</v>
      </c>
      <c r="N117" s="32" t="s">
        <v>177</v>
      </c>
    </row>
    <row r="118" spans="2:14" x14ac:dyDescent="0.3">
      <c r="B118" s="31">
        <f t="shared" si="27"/>
        <v>24995</v>
      </c>
      <c r="C118" s="31">
        <f t="shared" si="28"/>
        <v>4608</v>
      </c>
      <c r="D118" s="31">
        <f t="shared" si="29"/>
        <v>1025</v>
      </c>
      <c r="E118" s="42">
        <f t="shared" si="30"/>
        <v>4.50439453125</v>
      </c>
      <c r="G118" s="42">
        <f t="shared" si="31"/>
        <v>5.3222166627532888</v>
      </c>
      <c r="H118" s="42">
        <f t="shared" si="32"/>
        <v>2398.0442804428044</v>
      </c>
      <c r="I118" s="42">
        <v>1.7</v>
      </c>
      <c r="J118" s="42">
        <f t="shared" si="33"/>
        <v>7.1713331958351203</v>
      </c>
      <c r="K118" s="42">
        <f t="shared" si="34"/>
        <v>-0.14911653308183137</v>
      </c>
      <c r="L118" s="42">
        <f t="shared" si="35"/>
        <v>-0.10195943941467789</v>
      </c>
      <c r="N118" s="32" t="s">
        <v>178</v>
      </c>
    </row>
    <row r="119" spans="2:14" x14ac:dyDescent="0.3">
      <c r="B119" s="31">
        <f t="shared" si="27"/>
        <v>33333</v>
      </c>
      <c r="C119" s="31">
        <f t="shared" si="28"/>
        <v>3712</v>
      </c>
      <c r="D119" s="31">
        <f t="shared" si="29"/>
        <v>1024</v>
      </c>
      <c r="E119" s="42">
        <f t="shared" si="30"/>
        <v>3.625</v>
      </c>
      <c r="G119" s="42">
        <f t="shared" si="31"/>
        <v>4.9069050226310624</v>
      </c>
      <c r="H119" s="42">
        <f t="shared" si="32"/>
        <v>3198</v>
      </c>
      <c r="I119" s="42">
        <v>1.7</v>
      </c>
      <c r="J119" s="42">
        <f t="shared" si="33"/>
        <v>6.8579809951275719</v>
      </c>
      <c r="K119" s="42">
        <f t="shared" si="34"/>
        <v>-0.25107597249650926</v>
      </c>
      <c r="L119" s="42">
        <f t="shared" si="35"/>
        <v>-9.9030330866358263E-2</v>
      </c>
      <c r="N119" s="32" t="s">
        <v>179</v>
      </c>
    </row>
    <row r="120" spans="2:14" x14ac:dyDescent="0.3">
      <c r="B120" s="31">
        <f t="shared" si="27"/>
        <v>33333</v>
      </c>
      <c r="C120" s="31">
        <f t="shared" si="28"/>
        <v>3968</v>
      </c>
      <c r="D120" s="31">
        <f t="shared" si="29"/>
        <v>1026</v>
      </c>
      <c r="E120" s="42">
        <f t="shared" si="30"/>
        <v>3.882568359375</v>
      </c>
      <c r="G120" s="42">
        <f t="shared" si="31"/>
        <v>4.9069050226310624</v>
      </c>
      <c r="H120" s="42">
        <f t="shared" si="32"/>
        <v>3198</v>
      </c>
      <c r="I120" s="42">
        <v>1.7</v>
      </c>
      <c r="J120" s="42">
        <f t="shared" si="33"/>
        <v>6.9570113259939301</v>
      </c>
      <c r="K120" s="42">
        <f t="shared" si="34"/>
        <v>-0.35010630336286752</v>
      </c>
      <c r="L120" s="42">
        <f t="shared" si="35"/>
        <v>-0.10000733222958313</v>
      </c>
      <c r="N120" s="32" t="s">
        <v>180</v>
      </c>
    </row>
    <row r="121" spans="2:14" x14ac:dyDescent="0.3">
      <c r="B121" s="31">
        <f t="shared" si="27"/>
        <v>33333</v>
      </c>
      <c r="C121" s="31">
        <f t="shared" si="28"/>
        <v>4224</v>
      </c>
      <c r="D121" s="31">
        <f t="shared" si="29"/>
        <v>1033</v>
      </c>
      <c r="E121" s="42">
        <f t="shared" si="30"/>
        <v>4.1612548828125</v>
      </c>
      <c r="G121" s="42">
        <f t="shared" si="31"/>
        <v>4.9069050226310624</v>
      </c>
      <c r="H121" s="42">
        <f t="shared" si="32"/>
        <v>3198</v>
      </c>
      <c r="I121" s="42">
        <v>1.7</v>
      </c>
      <c r="J121" s="42">
        <f t="shared" si="33"/>
        <v>7.0570186582235133</v>
      </c>
      <c r="K121" s="42">
        <f t="shared" si="34"/>
        <v>-0.45011363559245066</v>
      </c>
      <c r="L121" s="42">
        <f t="shared" si="35"/>
        <v>-0.100170355291338</v>
      </c>
      <c r="N121" s="32" t="s">
        <v>181</v>
      </c>
    </row>
    <row r="122" spans="2:14" x14ac:dyDescent="0.3">
      <c r="B122" s="31">
        <f t="shared" si="27"/>
        <v>33333</v>
      </c>
      <c r="C122" s="31">
        <f t="shared" si="28"/>
        <v>4480</v>
      </c>
      <c r="D122" s="31">
        <f t="shared" si="29"/>
        <v>1044</v>
      </c>
      <c r="E122" s="42">
        <f t="shared" si="30"/>
        <v>4.46044921875</v>
      </c>
      <c r="G122" s="42">
        <f t="shared" si="31"/>
        <v>4.9069050226310624</v>
      </c>
      <c r="H122" s="42">
        <f t="shared" si="32"/>
        <v>3198</v>
      </c>
      <c r="I122" s="42">
        <v>1.7</v>
      </c>
      <c r="J122" s="42">
        <f t="shared" si="33"/>
        <v>7.1571890135148513</v>
      </c>
      <c r="K122" s="42">
        <f t="shared" si="34"/>
        <v>-0.55028399088378865</v>
      </c>
      <c r="L122" s="42">
        <f t="shared" si="35"/>
        <v>-9.7765766822702993E-2</v>
      </c>
      <c r="N122" s="32" t="s">
        <v>182</v>
      </c>
    </row>
    <row r="123" spans="2:14" x14ac:dyDescent="0.3">
      <c r="B123" s="31">
        <f t="shared" si="27"/>
        <v>33333</v>
      </c>
      <c r="C123" s="31">
        <f t="shared" si="28"/>
        <v>4864</v>
      </c>
      <c r="D123" s="31">
        <f t="shared" si="29"/>
        <v>1029</v>
      </c>
      <c r="E123" s="42">
        <f t="shared" si="30"/>
        <v>4.773193359375</v>
      </c>
      <c r="G123" s="42">
        <f t="shared" si="31"/>
        <v>4.9069050226310624</v>
      </c>
      <c r="H123" s="42">
        <f t="shared" si="32"/>
        <v>3198</v>
      </c>
      <c r="I123" s="42">
        <v>1.7</v>
      </c>
      <c r="J123" s="42">
        <f t="shared" si="33"/>
        <v>7.2549547803375543</v>
      </c>
      <c r="K123" s="42">
        <f t="shared" si="34"/>
        <v>-0.64804975770649165</v>
      </c>
      <c r="L123" s="42">
        <f t="shared" si="35"/>
        <v>-0.10039631608725763</v>
      </c>
      <c r="N123" s="32" t="s">
        <v>183</v>
      </c>
    </row>
    <row r="124" spans="2:14" x14ac:dyDescent="0.3">
      <c r="B124" s="31">
        <f t="shared" si="27"/>
        <v>33333</v>
      </c>
      <c r="C124" s="31">
        <f t="shared" si="28"/>
        <v>5120</v>
      </c>
      <c r="D124" s="31">
        <f t="shared" si="29"/>
        <v>1048</v>
      </c>
      <c r="E124" s="42">
        <f t="shared" si="30"/>
        <v>5.1171875</v>
      </c>
      <c r="G124" s="42">
        <f t="shared" si="31"/>
        <v>4.9069050226310624</v>
      </c>
      <c r="H124" s="42">
        <f t="shared" si="32"/>
        <v>3198</v>
      </c>
      <c r="I124" s="42">
        <v>1.7</v>
      </c>
      <c r="J124" s="42">
        <f t="shared" si="33"/>
        <v>7.3553510964248119</v>
      </c>
      <c r="K124" s="42">
        <f t="shared" si="34"/>
        <v>-0.74844607379374928</v>
      </c>
      <c r="L124" s="42">
        <f t="shared" si="35"/>
        <v>-9.7437100797051812E-2</v>
      </c>
      <c r="N124" s="32" t="s">
        <v>184</v>
      </c>
    </row>
    <row r="125" spans="2:14" x14ac:dyDescent="0.3">
      <c r="B125" s="31">
        <f t="shared" si="27"/>
        <v>33333</v>
      </c>
      <c r="C125" s="31">
        <f t="shared" si="28"/>
        <v>5504</v>
      </c>
      <c r="D125" s="31">
        <f t="shared" si="29"/>
        <v>1043</v>
      </c>
      <c r="E125" s="42">
        <f t="shared" si="30"/>
        <v>5.4747314453125</v>
      </c>
      <c r="G125" s="42">
        <f t="shared" si="31"/>
        <v>4.9069050226310624</v>
      </c>
      <c r="H125" s="42">
        <f t="shared" si="32"/>
        <v>3198</v>
      </c>
      <c r="I125" s="42">
        <v>1.7</v>
      </c>
      <c r="J125" s="42">
        <f t="shared" si="33"/>
        <v>7.4527881972218637</v>
      </c>
      <c r="K125" s="42">
        <f t="shared" si="34"/>
        <v>-0.84588317459080109</v>
      </c>
      <c r="L125" s="42">
        <f t="shared" si="35"/>
        <v>-0.10882792134974206</v>
      </c>
      <c r="N125" s="32" t="s">
        <v>185</v>
      </c>
    </row>
    <row r="126" spans="2:14" x14ac:dyDescent="0.3">
      <c r="B126" s="31">
        <f t="shared" si="27"/>
        <v>33333</v>
      </c>
      <c r="C126" s="31">
        <f t="shared" si="28"/>
        <v>6016</v>
      </c>
      <c r="D126" s="31">
        <f t="shared" si="29"/>
        <v>1029</v>
      </c>
      <c r="E126" s="42">
        <f t="shared" si="30"/>
        <v>5.9036865234375</v>
      </c>
      <c r="G126" s="42">
        <f t="shared" si="31"/>
        <v>4.9069050226310624</v>
      </c>
      <c r="H126" s="42">
        <f t="shared" si="32"/>
        <v>3198</v>
      </c>
      <c r="I126" s="42">
        <v>1.7</v>
      </c>
      <c r="J126" s="42">
        <f t="shared" si="33"/>
        <v>7.5616161185716058</v>
      </c>
      <c r="K126" s="42">
        <f t="shared" si="34"/>
        <v>-0.95471109594054315</v>
      </c>
      <c r="L126" s="42">
        <f t="shared" si="35"/>
        <v>-9.7655123589807324E-2</v>
      </c>
      <c r="N126" s="32" t="s">
        <v>186</v>
      </c>
    </row>
    <row r="127" spans="2:14" x14ac:dyDescent="0.3">
      <c r="B127" s="31">
        <f t="shared" si="27"/>
        <v>33333</v>
      </c>
      <c r="C127" s="31">
        <f t="shared" si="28"/>
        <v>6400</v>
      </c>
      <c r="D127" s="31">
        <f t="shared" si="29"/>
        <v>1035</v>
      </c>
      <c r="E127" s="42">
        <f t="shared" si="30"/>
        <v>6.317138671875</v>
      </c>
      <c r="G127" s="42">
        <f t="shared" si="31"/>
        <v>4.9069050226310624</v>
      </c>
      <c r="H127" s="42">
        <f t="shared" si="32"/>
        <v>3198</v>
      </c>
      <c r="I127" s="42">
        <v>1.7</v>
      </c>
      <c r="J127" s="42">
        <f t="shared" si="33"/>
        <v>7.6592712421614131</v>
      </c>
      <c r="K127" s="42">
        <f t="shared" si="34"/>
        <v>-1.0523662195303505</v>
      </c>
      <c r="L127" s="42">
        <f t="shared" si="35"/>
        <v>-9.9836726320250868E-2</v>
      </c>
      <c r="N127" s="32" t="s">
        <v>187</v>
      </c>
    </row>
    <row r="128" spans="2:14" x14ac:dyDescent="0.3">
      <c r="B128" s="31">
        <f t="shared" si="27"/>
        <v>33333</v>
      </c>
      <c r="C128" s="31">
        <f t="shared" si="28"/>
        <v>6912</v>
      </c>
      <c r="D128" s="31">
        <f t="shared" si="29"/>
        <v>1027</v>
      </c>
      <c r="E128" s="42">
        <f t="shared" si="30"/>
        <v>6.769775390625</v>
      </c>
      <c r="G128" s="42">
        <f t="shared" si="31"/>
        <v>4.9069050226310624</v>
      </c>
      <c r="H128" s="42">
        <f t="shared" si="32"/>
        <v>3198</v>
      </c>
      <c r="I128" s="42">
        <v>1.7</v>
      </c>
      <c r="J128" s="42">
        <f t="shared" si="33"/>
        <v>7.759107968481664</v>
      </c>
      <c r="K128" s="42">
        <f t="shared" si="34"/>
        <v>-1.1522029458506013</v>
      </c>
      <c r="L128" s="42">
        <f t="shared" si="35"/>
        <v>-9.8873026645907913E-2</v>
      </c>
      <c r="N128" s="32" t="s">
        <v>188</v>
      </c>
    </row>
    <row r="129" spans="2:14" x14ac:dyDescent="0.3">
      <c r="B129" s="31">
        <f t="shared" si="27"/>
        <v>33333</v>
      </c>
      <c r="C129" s="31">
        <f t="shared" si="28"/>
        <v>7424</v>
      </c>
      <c r="D129" s="31">
        <f t="shared" si="29"/>
        <v>1024</v>
      </c>
      <c r="E129" s="42">
        <f t="shared" si="30"/>
        <v>7.25</v>
      </c>
      <c r="G129" s="42">
        <f t="shared" si="31"/>
        <v>4.9069050226310624</v>
      </c>
      <c r="H129" s="42">
        <f t="shared" si="32"/>
        <v>3198</v>
      </c>
      <c r="I129" s="42">
        <v>1.7</v>
      </c>
      <c r="J129" s="42">
        <f t="shared" si="33"/>
        <v>7.8579809951275719</v>
      </c>
      <c r="K129" s="42">
        <f t="shared" si="34"/>
        <v>-1.2510759724965093</v>
      </c>
      <c r="L129" s="42">
        <f t="shared" si="35"/>
        <v>-9.9030330866358263E-2</v>
      </c>
      <c r="N129" s="32" t="s">
        <v>189</v>
      </c>
    </row>
    <row r="130" spans="2:14" x14ac:dyDescent="0.3">
      <c r="B130" s="31">
        <f t="shared" si="27"/>
        <v>33333</v>
      </c>
      <c r="C130" s="31">
        <f t="shared" si="28"/>
        <v>7936</v>
      </c>
      <c r="D130" s="31">
        <f t="shared" si="29"/>
        <v>1026</v>
      </c>
      <c r="E130" s="42">
        <f t="shared" si="30"/>
        <v>7.76513671875</v>
      </c>
      <c r="G130" s="42">
        <f t="shared" si="31"/>
        <v>4.9069050226310624</v>
      </c>
      <c r="H130" s="42">
        <f t="shared" si="32"/>
        <v>3198</v>
      </c>
      <c r="I130" s="42">
        <v>1.7</v>
      </c>
      <c r="J130" s="42">
        <f t="shared" si="33"/>
        <v>7.9570113259939301</v>
      </c>
      <c r="K130" s="42">
        <f t="shared" si="34"/>
        <v>-1.3501063033628675</v>
      </c>
      <c r="L130" s="42">
        <f t="shared" si="35"/>
        <v>-9.8610048787778126E-2</v>
      </c>
      <c r="N130" s="32" t="s">
        <v>190</v>
      </c>
    </row>
    <row r="131" spans="2:14" x14ac:dyDescent="0.3">
      <c r="B131" s="31">
        <f t="shared" ref="B131:B162" si="36">VALUE(MID(N131,6,SEARCH(",",N131,1)-6))</f>
        <v>33333</v>
      </c>
      <c r="C131" s="31">
        <f t="shared" ref="C131:C162" si="37">VALUE(MID($N131,FIND("*",SUBSTITUTE($N131,",","*",1),1)+1,FIND("*",SUBSTITUTE($N131,",","*",2),1)-FIND("*",SUBSTITUTE($N131,",","*",1),1)-1))</f>
        <v>8448</v>
      </c>
      <c r="D131" s="31">
        <f t="shared" ref="D131:D162" si="38">VALUE(MID($N131,FIND("*",SUBSTITUTE($N131,",","*",2),1)+1,FIND("*",SUBSTITUTE($N131,",","*",3),1)-FIND("*",SUBSTITUTE($N131,",","*",2),1)-1))</f>
        <v>1032</v>
      </c>
      <c r="E131" s="42">
        <f t="shared" ref="E131:E162" si="39">((C131/1024)*(D131/1024))</f>
        <v>8.314453125</v>
      </c>
      <c r="G131" s="42">
        <f t="shared" ref="G131:G162" si="40">-LOG(B131*0.000001,2)</f>
        <v>4.9069050226310624</v>
      </c>
      <c r="H131" s="42">
        <f t="shared" ref="H131:H162" si="41">B131*0.000001*3198/0.033333</f>
        <v>3198</v>
      </c>
      <c r="I131" s="42">
        <v>1.7</v>
      </c>
      <c r="J131" s="42">
        <f t="shared" ref="J131:J162" si="42">LOG((C131/1024)*(D131/1024)*100/3.125,2)</f>
        <v>8.0556213747817083</v>
      </c>
      <c r="K131" s="42">
        <f t="shared" ref="K131:K162" si="43">I131+G131-J131</f>
        <v>-1.4487163521506456</v>
      </c>
      <c r="L131" s="42">
        <f t="shared" ref="L131:L162" si="44">K132-K131</f>
        <v>-9.9750293916851973E-2</v>
      </c>
      <c r="N131" s="32" t="s">
        <v>191</v>
      </c>
    </row>
    <row r="132" spans="2:14" x14ac:dyDescent="0.3">
      <c r="B132" s="31">
        <f t="shared" si="36"/>
        <v>33333</v>
      </c>
      <c r="C132" s="31">
        <f t="shared" si="37"/>
        <v>9088</v>
      </c>
      <c r="D132" s="31">
        <f t="shared" si="38"/>
        <v>1028</v>
      </c>
      <c r="E132" s="42">
        <f t="shared" si="39"/>
        <v>8.90966796875</v>
      </c>
      <c r="G132" s="42">
        <f t="shared" si="40"/>
        <v>4.9069050226310624</v>
      </c>
      <c r="H132" s="42">
        <f t="shared" si="41"/>
        <v>3198</v>
      </c>
      <c r="I132" s="42">
        <v>1.7</v>
      </c>
      <c r="J132" s="42">
        <f t="shared" si="42"/>
        <v>8.1553716686985602</v>
      </c>
      <c r="K132" s="42">
        <f t="shared" si="43"/>
        <v>-1.5484666460674976</v>
      </c>
      <c r="L132" s="42">
        <f t="shared" si="44"/>
        <v>-9.9583111638994026E-2</v>
      </c>
      <c r="N132" s="32" t="s">
        <v>192</v>
      </c>
    </row>
    <row r="133" spans="2:14" x14ac:dyDescent="0.3">
      <c r="B133" s="31">
        <f t="shared" si="36"/>
        <v>33333</v>
      </c>
      <c r="C133" s="31">
        <f t="shared" si="37"/>
        <v>9728</v>
      </c>
      <c r="D133" s="31">
        <f t="shared" si="38"/>
        <v>1029</v>
      </c>
      <c r="E133" s="42">
        <f t="shared" si="39"/>
        <v>9.54638671875</v>
      </c>
      <c r="G133" s="42">
        <f t="shared" si="40"/>
        <v>4.9069050226310624</v>
      </c>
      <c r="H133" s="42">
        <f t="shared" si="41"/>
        <v>3198</v>
      </c>
      <c r="I133" s="42">
        <v>1.7</v>
      </c>
      <c r="J133" s="42">
        <f t="shared" si="42"/>
        <v>8.2549547803375543</v>
      </c>
      <c r="K133" s="42">
        <f t="shared" si="43"/>
        <v>-1.6480497577064916</v>
      </c>
      <c r="L133" s="42">
        <f t="shared" si="44"/>
        <v>-9.8915692862005855E-2</v>
      </c>
      <c r="N133" s="32" t="s">
        <v>193</v>
      </c>
    </row>
    <row r="134" spans="2:14" x14ac:dyDescent="0.3">
      <c r="B134" s="31">
        <f t="shared" si="36"/>
        <v>33333</v>
      </c>
      <c r="C134" s="31">
        <f t="shared" si="37"/>
        <v>10368</v>
      </c>
      <c r="D134" s="31">
        <f t="shared" si="38"/>
        <v>1034</v>
      </c>
      <c r="E134" s="42">
        <f t="shared" si="39"/>
        <v>10.223876953125</v>
      </c>
      <c r="G134" s="42">
        <f t="shared" si="40"/>
        <v>4.9069050226310624</v>
      </c>
      <c r="H134" s="42">
        <f t="shared" si="41"/>
        <v>3198</v>
      </c>
      <c r="I134" s="42">
        <v>1.7</v>
      </c>
      <c r="J134" s="42">
        <f t="shared" si="42"/>
        <v>8.3538704731995601</v>
      </c>
      <c r="K134" s="42">
        <f t="shared" si="43"/>
        <v>-1.7469654505684975</v>
      </c>
      <c r="L134" s="42">
        <f t="shared" si="44"/>
        <v>-9.890164001727797E-2</v>
      </c>
      <c r="N134" s="32" t="s">
        <v>194</v>
      </c>
    </row>
    <row r="135" spans="2:14" x14ac:dyDescent="0.3">
      <c r="B135" s="31">
        <f t="shared" si="36"/>
        <v>33333</v>
      </c>
      <c r="C135" s="31">
        <f t="shared" si="37"/>
        <v>11136</v>
      </c>
      <c r="D135" s="31">
        <f t="shared" si="38"/>
        <v>1031</v>
      </c>
      <c r="E135" s="42">
        <f t="shared" si="39"/>
        <v>10.9493408203125</v>
      </c>
      <c r="G135" s="42">
        <f t="shared" si="40"/>
        <v>4.9069050226310624</v>
      </c>
      <c r="H135" s="42">
        <f t="shared" si="41"/>
        <v>3198</v>
      </c>
      <c r="I135" s="42">
        <v>1.7</v>
      </c>
      <c r="J135" s="42">
        <f t="shared" si="42"/>
        <v>8.4527721132168381</v>
      </c>
      <c r="K135" s="42">
        <f t="shared" si="43"/>
        <v>-1.8458670905857755</v>
      </c>
      <c r="L135" s="42">
        <f t="shared" si="44"/>
        <v>-0.10884400535476857</v>
      </c>
      <c r="N135" s="32" t="s">
        <v>195</v>
      </c>
    </row>
    <row r="136" spans="2:14" x14ac:dyDescent="0.3">
      <c r="B136" s="31">
        <f t="shared" si="36"/>
        <v>33333</v>
      </c>
      <c r="C136" s="31">
        <f t="shared" si="37"/>
        <v>12032</v>
      </c>
      <c r="D136" s="31">
        <f t="shared" si="38"/>
        <v>1029</v>
      </c>
      <c r="E136" s="42">
        <f t="shared" si="39"/>
        <v>11.807373046875</v>
      </c>
      <c r="G136" s="42">
        <f t="shared" si="40"/>
        <v>4.9069050226310624</v>
      </c>
      <c r="H136" s="42">
        <f t="shared" si="41"/>
        <v>3198</v>
      </c>
      <c r="I136" s="42">
        <v>1.7</v>
      </c>
      <c r="J136" s="42">
        <f t="shared" si="42"/>
        <v>8.5616161185716066</v>
      </c>
      <c r="K136" s="42">
        <f t="shared" si="43"/>
        <v>-1.954711095940544</v>
      </c>
      <c r="L136" s="42">
        <f t="shared" si="44"/>
        <v>-9.2068688571226076E-2</v>
      </c>
      <c r="N136" s="32" t="s">
        <v>196</v>
      </c>
    </row>
    <row r="137" spans="2:14" x14ac:dyDescent="0.3">
      <c r="B137" s="31">
        <f t="shared" si="36"/>
        <v>33333</v>
      </c>
      <c r="C137" s="31">
        <f t="shared" si="37"/>
        <v>12800</v>
      </c>
      <c r="D137" s="31">
        <f t="shared" si="38"/>
        <v>1031</v>
      </c>
      <c r="E137" s="42">
        <f t="shared" si="39"/>
        <v>12.58544921875</v>
      </c>
      <c r="G137" s="42">
        <f t="shared" si="40"/>
        <v>4.9069050226310624</v>
      </c>
      <c r="H137" s="42">
        <f t="shared" si="41"/>
        <v>3198</v>
      </c>
      <c r="I137" s="42">
        <v>1.7</v>
      </c>
      <c r="J137" s="42">
        <f t="shared" si="42"/>
        <v>8.6536848071428327</v>
      </c>
      <c r="K137" s="42">
        <f t="shared" si="43"/>
        <v>-2.0467797845117701</v>
      </c>
      <c r="L137" s="42">
        <f t="shared" si="44"/>
        <v>-0.10120269502063728</v>
      </c>
      <c r="N137" s="32" t="s">
        <v>197</v>
      </c>
    </row>
    <row r="138" spans="2:14" x14ac:dyDescent="0.3">
      <c r="B138" s="31">
        <f t="shared" si="36"/>
        <v>33333</v>
      </c>
      <c r="C138" s="31">
        <f t="shared" si="37"/>
        <v>13824</v>
      </c>
      <c r="D138" s="31">
        <f t="shared" si="38"/>
        <v>1024</v>
      </c>
      <c r="E138" s="42">
        <f t="shared" si="39"/>
        <v>13.5</v>
      </c>
      <c r="G138" s="42">
        <f t="shared" si="40"/>
        <v>4.9069050226310624</v>
      </c>
      <c r="H138" s="42">
        <f t="shared" si="41"/>
        <v>3198</v>
      </c>
      <c r="I138" s="42">
        <v>1.7</v>
      </c>
      <c r="J138" s="42">
        <f t="shared" si="42"/>
        <v>8.75488750216347</v>
      </c>
      <c r="K138" s="42">
        <f t="shared" si="43"/>
        <v>-2.1479824795324074</v>
      </c>
      <c r="L138" s="42">
        <f t="shared" si="44"/>
        <v>-9.8849378005215982E-2</v>
      </c>
      <c r="N138" s="32" t="s">
        <v>198</v>
      </c>
    </row>
    <row r="139" spans="2:14" x14ac:dyDescent="0.3">
      <c r="B139" s="31">
        <f t="shared" si="36"/>
        <v>41661</v>
      </c>
      <c r="C139" s="31">
        <f t="shared" si="37"/>
        <v>11776</v>
      </c>
      <c r="D139" s="31">
        <f t="shared" si="38"/>
        <v>1030</v>
      </c>
      <c r="E139" s="42">
        <f t="shared" si="39"/>
        <v>11.5673828125</v>
      </c>
      <c r="G139" s="42">
        <f t="shared" si="40"/>
        <v>4.5851587205899706</v>
      </c>
      <c r="H139" s="42">
        <f t="shared" si="41"/>
        <v>3996.9963099630991</v>
      </c>
      <c r="I139" s="42">
        <v>1.7</v>
      </c>
      <c r="J139" s="42">
        <f t="shared" si="42"/>
        <v>8.5319905781275942</v>
      </c>
      <c r="K139" s="42">
        <f t="shared" si="43"/>
        <v>-2.2468318575376234</v>
      </c>
      <c r="L139" s="42">
        <f t="shared" si="44"/>
        <v>-0.10018105755906959</v>
      </c>
      <c r="N139" s="32" t="s">
        <v>199</v>
      </c>
    </row>
    <row r="140" spans="2:14" x14ac:dyDescent="0.3">
      <c r="B140" s="31">
        <f t="shared" si="36"/>
        <v>41661</v>
      </c>
      <c r="C140" s="31">
        <f t="shared" si="37"/>
        <v>12672</v>
      </c>
      <c r="D140" s="31">
        <f t="shared" si="38"/>
        <v>1026</v>
      </c>
      <c r="E140" s="42">
        <f t="shared" si="39"/>
        <v>12.399169921875</v>
      </c>
      <c r="G140" s="42">
        <f t="shared" si="40"/>
        <v>4.5851587205899706</v>
      </c>
      <c r="H140" s="42">
        <f t="shared" si="41"/>
        <v>3996.9963099630991</v>
      </c>
      <c r="I140" s="42">
        <v>1.7</v>
      </c>
      <c r="J140" s="42">
        <f t="shared" si="42"/>
        <v>8.6321716356866638</v>
      </c>
      <c r="K140" s="42">
        <f t="shared" si="43"/>
        <v>-2.347012915096693</v>
      </c>
      <c r="L140" s="42">
        <f t="shared" si="44"/>
        <v>-0.10031922602134991</v>
      </c>
      <c r="N140" s="32" t="s">
        <v>200</v>
      </c>
    </row>
    <row r="141" spans="2:14" x14ac:dyDescent="0.3">
      <c r="B141" s="31">
        <f t="shared" si="36"/>
        <v>50000</v>
      </c>
      <c r="C141" s="31">
        <f t="shared" si="37"/>
        <v>11264</v>
      </c>
      <c r="D141" s="31">
        <f t="shared" si="38"/>
        <v>1031</v>
      </c>
      <c r="E141" s="42">
        <f t="shared" si="39"/>
        <v>11.0751953125</v>
      </c>
      <c r="G141" s="42">
        <f t="shared" si="40"/>
        <v>4.3219280948873626</v>
      </c>
      <c r="H141" s="42">
        <f t="shared" si="41"/>
        <v>4797.0479704797035</v>
      </c>
      <c r="I141" s="42">
        <v>1.7</v>
      </c>
      <c r="J141" s="42">
        <f t="shared" si="42"/>
        <v>8.4692602360054057</v>
      </c>
      <c r="K141" s="42">
        <f t="shared" si="43"/>
        <v>-2.4473321411180429</v>
      </c>
      <c r="L141" s="42">
        <f t="shared" si="44"/>
        <v>-9.934908598716774E-2</v>
      </c>
      <c r="N141" s="32" t="s">
        <v>201</v>
      </c>
    </row>
    <row r="142" spans="2:14" x14ac:dyDescent="0.3">
      <c r="B142" s="31">
        <f t="shared" si="36"/>
        <v>50000</v>
      </c>
      <c r="C142" s="31">
        <f t="shared" si="37"/>
        <v>12032</v>
      </c>
      <c r="D142" s="31">
        <f t="shared" si="38"/>
        <v>1034</v>
      </c>
      <c r="E142" s="42">
        <f t="shared" si="39"/>
        <v>11.86474609375</v>
      </c>
      <c r="G142" s="42">
        <f t="shared" si="40"/>
        <v>4.3219280948873626</v>
      </c>
      <c r="H142" s="42">
        <f t="shared" si="41"/>
        <v>4797.0479704797035</v>
      </c>
      <c r="I142" s="42">
        <v>1.7</v>
      </c>
      <c r="J142" s="42">
        <f t="shared" si="42"/>
        <v>8.5686093219925734</v>
      </c>
      <c r="K142" s="42">
        <f t="shared" si="43"/>
        <v>-2.5466812271052106</v>
      </c>
      <c r="L142" s="42">
        <f t="shared" si="44"/>
        <v>-9.9430778127329589E-2</v>
      </c>
      <c r="N142" s="32" t="s">
        <v>202</v>
      </c>
    </row>
    <row r="143" spans="2:14" x14ac:dyDescent="0.3">
      <c r="B143" s="31">
        <f t="shared" si="36"/>
        <v>50000</v>
      </c>
      <c r="C143" s="31">
        <f t="shared" si="37"/>
        <v>12928</v>
      </c>
      <c r="D143" s="31">
        <f t="shared" si="38"/>
        <v>1031</v>
      </c>
      <c r="E143" s="42">
        <f t="shared" si="39"/>
        <v>12.7113037109375</v>
      </c>
      <c r="G143" s="42">
        <f t="shared" si="40"/>
        <v>4.3219280948873626</v>
      </c>
      <c r="H143" s="42">
        <f t="shared" si="41"/>
        <v>4797.0479704797035</v>
      </c>
      <c r="I143" s="42">
        <v>1.7</v>
      </c>
      <c r="J143" s="42">
        <f t="shared" si="42"/>
        <v>8.668040100119903</v>
      </c>
      <c r="K143" s="42">
        <f t="shared" si="43"/>
        <v>-2.6461120052325402</v>
      </c>
      <c r="L143" s="42">
        <f t="shared" si="44"/>
        <v>-0.1004064896417054</v>
      </c>
      <c r="N143" s="32" t="s">
        <v>203</v>
      </c>
    </row>
    <row r="144" spans="2:14" x14ac:dyDescent="0.3">
      <c r="B144" s="31">
        <f t="shared" si="36"/>
        <v>58328</v>
      </c>
      <c r="C144" s="31">
        <f t="shared" si="37"/>
        <v>11904</v>
      </c>
      <c r="D144" s="31">
        <f t="shared" si="38"/>
        <v>1029</v>
      </c>
      <c r="E144" s="42">
        <f t="shared" si="39"/>
        <v>11.6817626953125</v>
      </c>
      <c r="G144" s="42">
        <f t="shared" si="40"/>
        <v>4.0996675831277543</v>
      </c>
      <c r="H144" s="42">
        <f t="shared" si="41"/>
        <v>5596.0442804428039</v>
      </c>
      <c r="I144" s="42">
        <v>1.7</v>
      </c>
      <c r="J144" s="42">
        <f t="shared" si="42"/>
        <v>8.546186078002</v>
      </c>
      <c r="K144" s="42">
        <f t="shared" si="43"/>
        <v>-2.7465184948742456</v>
      </c>
      <c r="L144" s="42">
        <f t="shared" si="44"/>
        <v>-9.9078306165534258E-2</v>
      </c>
      <c r="N144" s="32" t="s">
        <v>204</v>
      </c>
    </row>
    <row r="145" spans="2:14" x14ac:dyDescent="0.3">
      <c r="B145" s="31">
        <f t="shared" si="36"/>
        <v>58328</v>
      </c>
      <c r="C145" s="31">
        <f t="shared" si="37"/>
        <v>12800</v>
      </c>
      <c r="D145" s="31">
        <f t="shared" si="38"/>
        <v>1025</v>
      </c>
      <c r="E145" s="42">
        <f t="shared" si="39"/>
        <v>12.51220703125</v>
      </c>
      <c r="G145" s="42">
        <f t="shared" si="40"/>
        <v>4.0996675831277543</v>
      </c>
      <c r="H145" s="42">
        <f t="shared" si="41"/>
        <v>5596.0442804428039</v>
      </c>
      <c r="I145" s="42">
        <v>1.7</v>
      </c>
      <c r="J145" s="42">
        <f t="shared" si="42"/>
        <v>8.6452643841675343</v>
      </c>
      <c r="K145" s="42">
        <f t="shared" si="43"/>
        <v>-2.8455968010397799</v>
      </c>
      <c r="L145" s="42">
        <f t="shared" si="44"/>
        <v>-0.10067745775212256</v>
      </c>
      <c r="N145" s="32" t="s">
        <v>205</v>
      </c>
    </row>
    <row r="146" spans="2:14" x14ac:dyDescent="0.3">
      <c r="B146" s="31">
        <f t="shared" si="36"/>
        <v>66666</v>
      </c>
      <c r="C146" s="31">
        <f t="shared" si="37"/>
        <v>11904</v>
      </c>
      <c r="D146" s="31">
        <f t="shared" si="38"/>
        <v>1034</v>
      </c>
      <c r="E146" s="42">
        <f t="shared" si="39"/>
        <v>11.738525390625</v>
      </c>
      <c r="G146" s="42">
        <f t="shared" si="40"/>
        <v>3.9069050226310624</v>
      </c>
      <c r="H146" s="42">
        <f t="shared" si="41"/>
        <v>6396</v>
      </c>
      <c r="I146" s="42">
        <v>1.7</v>
      </c>
      <c r="J146" s="42">
        <f t="shared" si="42"/>
        <v>8.553179281422965</v>
      </c>
      <c r="K146" s="42">
        <f t="shared" si="43"/>
        <v>-2.9462742587919024</v>
      </c>
      <c r="L146" s="42">
        <f t="shared" si="44"/>
        <v>-0.10050552571986771</v>
      </c>
      <c r="N146" s="32" t="s">
        <v>206</v>
      </c>
    </row>
    <row r="147" spans="2:14" x14ac:dyDescent="0.3">
      <c r="B147" s="31">
        <f t="shared" si="36"/>
        <v>66666</v>
      </c>
      <c r="C147" s="31">
        <f t="shared" si="37"/>
        <v>12800</v>
      </c>
      <c r="D147" s="31">
        <f t="shared" si="38"/>
        <v>1031</v>
      </c>
      <c r="E147" s="42">
        <f t="shared" si="39"/>
        <v>12.58544921875</v>
      </c>
      <c r="G147" s="42">
        <f t="shared" si="40"/>
        <v>3.9069050226310624</v>
      </c>
      <c r="H147" s="42">
        <f t="shared" si="41"/>
        <v>6396</v>
      </c>
      <c r="I147" s="42">
        <v>1.7</v>
      </c>
      <c r="J147" s="42">
        <f t="shared" si="42"/>
        <v>8.6536848071428327</v>
      </c>
      <c r="K147" s="42">
        <f t="shared" si="43"/>
        <v>-3.0467797845117701</v>
      </c>
      <c r="L147" s="42">
        <f t="shared" si="44"/>
        <v>-9.9009434681567754E-2</v>
      </c>
      <c r="N147" s="32" t="s">
        <v>207</v>
      </c>
    </row>
    <row r="148" spans="2:14" x14ac:dyDescent="0.3">
      <c r="B148" s="31">
        <f t="shared" si="36"/>
        <v>66666</v>
      </c>
      <c r="C148" s="31">
        <f t="shared" si="37"/>
        <v>13696</v>
      </c>
      <c r="D148" s="31">
        <f t="shared" si="38"/>
        <v>1032</v>
      </c>
      <c r="E148" s="42">
        <f t="shared" si="39"/>
        <v>13.4794921875</v>
      </c>
      <c r="G148" s="42">
        <f t="shared" si="40"/>
        <v>3.9069050226310624</v>
      </c>
      <c r="H148" s="42">
        <f t="shared" si="41"/>
        <v>6396</v>
      </c>
      <c r="I148" s="42">
        <v>1.7</v>
      </c>
      <c r="J148" s="42">
        <f t="shared" si="42"/>
        <v>8.7526942418244005</v>
      </c>
      <c r="K148" s="42">
        <f t="shared" si="43"/>
        <v>-3.1457892191933379</v>
      </c>
      <c r="L148" s="42">
        <f t="shared" si="44"/>
        <v>-9.9823076013944245E-2</v>
      </c>
      <c r="N148" s="32" t="s">
        <v>208</v>
      </c>
    </row>
    <row r="149" spans="2:14" x14ac:dyDescent="0.3">
      <c r="B149" s="31">
        <f t="shared" si="36"/>
        <v>66666</v>
      </c>
      <c r="C149" s="31">
        <f t="shared" si="37"/>
        <v>14720</v>
      </c>
      <c r="D149" s="31">
        <f t="shared" si="38"/>
        <v>1029</v>
      </c>
      <c r="E149" s="42">
        <f t="shared" si="39"/>
        <v>14.4451904296875</v>
      </c>
      <c r="G149" s="42">
        <f t="shared" si="40"/>
        <v>3.9069050226310624</v>
      </c>
      <c r="H149" s="42">
        <f t="shared" si="41"/>
        <v>6396</v>
      </c>
      <c r="I149" s="42">
        <v>1.7</v>
      </c>
      <c r="J149" s="42">
        <f t="shared" si="42"/>
        <v>8.8525173178383447</v>
      </c>
      <c r="K149" s="42">
        <f t="shared" si="43"/>
        <v>-3.2456122952072821</v>
      </c>
      <c r="L149" s="42">
        <f t="shared" si="44"/>
        <v>-9.9825804869004386E-2</v>
      </c>
      <c r="N149" s="32" t="s">
        <v>209</v>
      </c>
    </row>
    <row r="150" spans="2:14" x14ac:dyDescent="0.3">
      <c r="B150" s="31">
        <f t="shared" si="36"/>
        <v>66666</v>
      </c>
      <c r="C150" s="31">
        <f t="shared" si="37"/>
        <v>15744</v>
      </c>
      <c r="D150" s="31">
        <f t="shared" si="38"/>
        <v>1031</v>
      </c>
      <c r="E150" s="42">
        <f t="shared" si="39"/>
        <v>15.4801025390625</v>
      </c>
      <c r="G150" s="42">
        <f t="shared" si="40"/>
        <v>3.9069050226310624</v>
      </c>
      <c r="H150" s="42">
        <f t="shared" si="41"/>
        <v>6396</v>
      </c>
      <c r="I150" s="42">
        <v>1.7</v>
      </c>
      <c r="J150" s="42">
        <f t="shared" si="42"/>
        <v>8.9523431227073491</v>
      </c>
      <c r="K150" s="42">
        <f t="shared" si="43"/>
        <v>-3.3454381000762865</v>
      </c>
      <c r="L150" s="42">
        <f t="shared" si="44"/>
        <v>-0.10970301501314239</v>
      </c>
      <c r="N150" s="32" t="s">
        <v>210</v>
      </c>
    </row>
    <row r="151" spans="2:14" x14ac:dyDescent="0.3">
      <c r="B151" s="31">
        <f t="shared" si="36"/>
        <v>66666</v>
      </c>
      <c r="C151" s="31">
        <f t="shared" si="37"/>
        <v>16384</v>
      </c>
      <c r="D151" s="31">
        <f t="shared" si="38"/>
        <v>1069</v>
      </c>
      <c r="E151" s="42">
        <f t="shared" si="39"/>
        <v>16.703125</v>
      </c>
      <c r="G151" s="42">
        <f t="shared" si="40"/>
        <v>3.9069050226310624</v>
      </c>
      <c r="H151" s="42">
        <f t="shared" si="41"/>
        <v>6396</v>
      </c>
      <c r="I151" s="42">
        <v>1.7</v>
      </c>
      <c r="J151" s="42">
        <f t="shared" si="42"/>
        <v>9.0620461377204915</v>
      </c>
      <c r="K151" s="42">
        <f t="shared" si="43"/>
        <v>-3.4551411150894289</v>
      </c>
      <c r="L151" s="42">
        <f t="shared" si="44"/>
        <v>-0.10034519103641415</v>
      </c>
      <c r="N151" s="32" t="s">
        <v>211</v>
      </c>
    </row>
    <row r="152" spans="2:14" x14ac:dyDescent="0.3">
      <c r="B152" s="31">
        <f t="shared" si="36"/>
        <v>66666</v>
      </c>
      <c r="C152" s="31">
        <f t="shared" si="37"/>
        <v>16384</v>
      </c>
      <c r="D152" s="31">
        <f t="shared" si="38"/>
        <v>1146</v>
      </c>
      <c r="E152" s="42">
        <f t="shared" si="39"/>
        <v>17.90625</v>
      </c>
      <c r="G152" s="42">
        <f t="shared" si="40"/>
        <v>3.9069050226310624</v>
      </c>
      <c r="H152" s="42">
        <f t="shared" si="41"/>
        <v>6396</v>
      </c>
      <c r="I152" s="42">
        <v>1.7</v>
      </c>
      <c r="J152" s="42">
        <f t="shared" si="42"/>
        <v>9.1623913287569057</v>
      </c>
      <c r="K152" s="42">
        <f t="shared" si="43"/>
        <v>-3.555486306125843</v>
      </c>
      <c r="L152" s="42">
        <f t="shared" si="44"/>
        <v>-9.9703516613272924E-2</v>
      </c>
      <c r="N152" s="32" t="s">
        <v>212</v>
      </c>
    </row>
    <row r="153" spans="2:14" x14ac:dyDescent="0.3">
      <c r="B153" s="31">
        <f t="shared" si="36"/>
        <v>66666</v>
      </c>
      <c r="C153" s="31">
        <f t="shared" si="37"/>
        <v>16384</v>
      </c>
      <c r="D153" s="31">
        <f t="shared" si="38"/>
        <v>1228</v>
      </c>
      <c r="E153" s="42">
        <f t="shared" si="39"/>
        <v>19.1875</v>
      </c>
      <c r="G153" s="42">
        <f t="shared" si="40"/>
        <v>3.9069050226310624</v>
      </c>
      <c r="H153" s="42">
        <f t="shared" si="41"/>
        <v>6396</v>
      </c>
      <c r="I153" s="42">
        <v>1.7</v>
      </c>
      <c r="J153" s="42">
        <f t="shared" si="42"/>
        <v>9.2620948453701786</v>
      </c>
      <c r="K153" s="42">
        <f t="shared" si="43"/>
        <v>-3.655189822739116</v>
      </c>
      <c r="L153" s="42">
        <f t="shared" si="44"/>
        <v>-9.8752238809487025E-2</v>
      </c>
      <c r="N153" s="32" t="s">
        <v>213</v>
      </c>
    </row>
    <row r="154" spans="2:14" x14ac:dyDescent="0.3">
      <c r="B154" s="31">
        <f t="shared" si="36"/>
        <v>66666</v>
      </c>
      <c r="C154" s="31">
        <f t="shared" si="37"/>
        <v>16384</v>
      </c>
      <c r="D154" s="31">
        <f t="shared" si="38"/>
        <v>1315</v>
      </c>
      <c r="E154" s="42">
        <f t="shared" si="39"/>
        <v>20.546875</v>
      </c>
      <c r="G154" s="42">
        <f t="shared" si="40"/>
        <v>3.9069050226310624</v>
      </c>
      <c r="H154" s="42">
        <f t="shared" si="41"/>
        <v>6396</v>
      </c>
      <c r="I154" s="42">
        <v>1.7</v>
      </c>
      <c r="J154" s="42">
        <f t="shared" si="42"/>
        <v>9.3608470841796656</v>
      </c>
      <c r="K154" s="42">
        <f t="shared" si="43"/>
        <v>-3.753942061548603</v>
      </c>
      <c r="L154" s="42">
        <f t="shared" si="44"/>
        <v>-9.960881212997208E-2</v>
      </c>
      <c r="N154" s="32" t="s">
        <v>214</v>
      </c>
    </row>
    <row r="155" spans="2:14" x14ac:dyDescent="0.3">
      <c r="B155" s="31">
        <f t="shared" si="36"/>
        <v>66666</v>
      </c>
      <c r="C155" s="31">
        <f t="shared" si="37"/>
        <v>16384</v>
      </c>
      <c r="D155" s="31">
        <f t="shared" si="38"/>
        <v>1409</v>
      </c>
      <c r="E155" s="42">
        <f t="shared" si="39"/>
        <v>22.015625</v>
      </c>
      <c r="G155" s="42">
        <f t="shared" si="40"/>
        <v>3.9069050226310624</v>
      </c>
      <c r="H155" s="42">
        <f t="shared" si="41"/>
        <v>6396</v>
      </c>
      <c r="I155" s="42">
        <v>1.7</v>
      </c>
      <c r="J155" s="42">
        <f t="shared" si="42"/>
        <v>9.4604558963096377</v>
      </c>
      <c r="K155" s="42">
        <f t="shared" si="43"/>
        <v>-3.8535508736785751</v>
      </c>
      <c r="L155" s="42">
        <f t="shared" si="44"/>
        <v>-9.9876937902804386E-2</v>
      </c>
      <c r="N155" s="32" t="s">
        <v>215</v>
      </c>
    </row>
    <row r="156" spans="2:14" x14ac:dyDescent="0.3">
      <c r="B156" s="31">
        <f t="shared" si="36"/>
        <v>66666</v>
      </c>
      <c r="C156" s="31">
        <f t="shared" si="37"/>
        <v>16384</v>
      </c>
      <c r="D156" s="31">
        <f t="shared" si="38"/>
        <v>1510</v>
      </c>
      <c r="E156" s="42">
        <f t="shared" si="39"/>
        <v>23.59375</v>
      </c>
      <c r="G156" s="42">
        <f t="shared" si="40"/>
        <v>3.9069050226310624</v>
      </c>
      <c r="H156" s="42">
        <f t="shared" si="41"/>
        <v>6396</v>
      </c>
      <c r="I156" s="42">
        <v>1.7</v>
      </c>
      <c r="J156" s="42">
        <f t="shared" si="42"/>
        <v>9.5603328342124421</v>
      </c>
      <c r="K156" s="42">
        <f t="shared" si="43"/>
        <v>-3.9534278115813795</v>
      </c>
      <c r="L156" s="42">
        <f t="shared" si="44"/>
        <v>-9.9663058217535294E-2</v>
      </c>
      <c r="N156" s="32" t="s">
        <v>216</v>
      </c>
    </row>
    <row r="157" spans="2:14" x14ac:dyDescent="0.3">
      <c r="B157" s="31">
        <f t="shared" si="36"/>
        <v>66666</v>
      </c>
      <c r="C157" s="31">
        <f t="shared" si="37"/>
        <v>16384</v>
      </c>
      <c r="D157" s="31">
        <f t="shared" si="38"/>
        <v>1618</v>
      </c>
      <c r="E157" s="42">
        <f t="shared" si="39"/>
        <v>25.28125</v>
      </c>
      <c r="G157" s="42">
        <f t="shared" si="40"/>
        <v>3.9069050226310624</v>
      </c>
      <c r="H157" s="42">
        <f t="shared" si="41"/>
        <v>6396</v>
      </c>
      <c r="I157" s="42">
        <v>1.7</v>
      </c>
      <c r="J157" s="42">
        <f t="shared" si="42"/>
        <v>9.6599958924299774</v>
      </c>
      <c r="K157" s="42">
        <f t="shared" si="43"/>
        <v>-4.0530908697989148</v>
      </c>
      <c r="L157" s="42">
        <f t="shared" si="44"/>
        <v>-9.9892290791856908E-2</v>
      </c>
      <c r="N157" s="32" t="s">
        <v>217</v>
      </c>
    </row>
    <row r="158" spans="2:14" x14ac:dyDescent="0.3">
      <c r="B158" s="31">
        <f t="shared" si="36"/>
        <v>66666</v>
      </c>
      <c r="C158" s="31">
        <f t="shared" si="37"/>
        <v>16384</v>
      </c>
      <c r="D158" s="31">
        <f t="shared" si="38"/>
        <v>1734</v>
      </c>
      <c r="E158" s="42">
        <f t="shared" si="39"/>
        <v>27.09375</v>
      </c>
      <c r="G158" s="42">
        <f t="shared" si="40"/>
        <v>3.9069050226310624</v>
      </c>
      <c r="H158" s="42">
        <f t="shared" si="41"/>
        <v>6396</v>
      </c>
      <c r="I158" s="42">
        <v>1.7</v>
      </c>
      <c r="J158" s="42">
        <f t="shared" si="42"/>
        <v>9.7598881832218343</v>
      </c>
      <c r="K158" s="42">
        <f t="shared" si="43"/>
        <v>-4.1529831605907717</v>
      </c>
      <c r="L158" s="42">
        <f t="shared" si="44"/>
        <v>-0.10042287169764741</v>
      </c>
      <c r="N158" s="32" t="s">
        <v>218</v>
      </c>
    </row>
    <row r="159" spans="2:14" x14ac:dyDescent="0.3">
      <c r="B159" s="31">
        <f t="shared" si="36"/>
        <v>66666</v>
      </c>
      <c r="C159" s="31">
        <f t="shared" si="37"/>
        <v>16384</v>
      </c>
      <c r="D159" s="31">
        <f t="shared" si="38"/>
        <v>1859</v>
      </c>
      <c r="E159" s="42">
        <f t="shared" si="39"/>
        <v>29.046875</v>
      </c>
      <c r="G159" s="42">
        <f t="shared" si="40"/>
        <v>3.9069050226310624</v>
      </c>
      <c r="H159" s="42">
        <f t="shared" si="41"/>
        <v>6396</v>
      </c>
      <c r="I159" s="42">
        <v>1.7</v>
      </c>
      <c r="J159" s="42">
        <f t="shared" si="42"/>
        <v>9.8603110549194817</v>
      </c>
      <c r="K159" s="42">
        <f t="shared" si="43"/>
        <v>-4.2534060322884191</v>
      </c>
      <c r="L159" s="42">
        <f t="shared" si="44"/>
        <v>-9.969087714859981E-2</v>
      </c>
      <c r="N159" s="32" t="s">
        <v>219</v>
      </c>
    </row>
    <row r="160" spans="2:14" x14ac:dyDescent="0.3">
      <c r="B160" s="31">
        <f t="shared" si="36"/>
        <v>66666</v>
      </c>
      <c r="C160" s="31">
        <f t="shared" si="37"/>
        <v>16384</v>
      </c>
      <c r="D160" s="31">
        <f t="shared" si="38"/>
        <v>1992</v>
      </c>
      <c r="E160" s="42">
        <f t="shared" si="39"/>
        <v>31.125</v>
      </c>
      <c r="G160" s="42">
        <f t="shared" si="40"/>
        <v>3.9069050226310624</v>
      </c>
      <c r="H160" s="42">
        <f t="shared" si="41"/>
        <v>6396</v>
      </c>
      <c r="I160" s="42">
        <v>1.7</v>
      </c>
      <c r="J160" s="42">
        <f t="shared" si="42"/>
        <v>9.9600019320680815</v>
      </c>
      <c r="K160" s="42">
        <f t="shared" si="43"/>
        <v>-4.3530969094370189</v>
      </c>
      <c r="L160" s="42">
        <f t="shared" si="44"/>
        <v>-9.934252875634364E-2</v>
      </c>
      <c r="N160" s="32" t="s">
        <v>220</v>
      </c>
    </row>
    <row r="161" spans="2:14" x14ac:dyDescent="0.3">
      <c r="B161" s="31">
        <f t="shared" si="36"/>
        <v>66666</v>
      </c>
      <c r="C161" s="31">
        <f t="shared" si="37"/>
        <v>16384</v>
      </c>
      <c r="D161" s="31">
        <f t="shared" si="38"/>
        <v>2134</v>
      </c>
      <c r="E161" s="42">
        <f t="shared" si="39"/>
        <v>33.34375</v>
      </c>
      <c r="G161" s="42">
        <f t="shared" si="40"/>
        <v>3.9069050226310624</v>
      </c>
      <c r="H161" s="42">
        <f t="shared" si="41"/>
        <v>6396</v>
      </c>
      <c r="I161" s="42">
        <v>1.7</v>
      </c>
      <c r="J161" s="42">
        <f t="shared" si="42"/>
        <v>10.059344460824425</v>
      </c>
      <c r="K161" s="42">
        <f t="shared" si="43"/>
        <v>-4.4524394381933625</v>
      </c>
      <c r="L161" s="42">
        <f t="shared" si="44"/>
        <v>-9.989618958724833E-2</v>
      </c>
      <c r="N161" s="32" t="s">
        <v>221</v>
      </c>
    </row>
    <row r="162" spans="2:14" x14ac:dyDescent="0.3">
      <c r="B162" s="31">
        <f t="shared" si="36"/>
        <v>66666</v>
      </c>
      <c r="C162" s="31">
        <f t="shared" si="37"/>
        <v>16384</v>
      </c>
      <c r="D162" s="31">
        <f t="shared" si="38"/>
        <v>2287</v>
      </c>
      <c r="E162" s="42">
        <f t="shared" si="39"/>
        <v>35.734375</v>
      </c>
      <c r="G162" s="42">
        <f t="shared" si="40"/>
        <v>3.9069050226310624</v>
      </c>
      <c r="H162" s="42">
        <f t="shared" si="41"/>
        <v>6396</v>
      </c>
      <c r="I162" s="42">
        <v>1.7</v>
      </c>
      <c r="J162" s="42">
        <f t="shared" si="42"/>
        <v>10.159240650411673</v>
      </c>
      <c r="K162" s="42">
        <f t="shared" si="43"/>
        <v>-4.5523356277806108</v>
      </c>
      <c r="L162" s="42">
        <f t="shared" si="44"/>
        <v>-9.9914118455167511E-2</v>
      </c>
      <c r="N162" s="32" t="s">
        <v>222</v>
      </c>
    </row>
    <row r="163" spans="2:14" x14ac:dyDescent="0.3">
      <c r="B163" s="31">
        <f t="shared" ref="B163:B177" si="45">VALUE(MID(N163,6,SEARCH(",",N163,1)-6))</f>
        <v>66666</v>
      </c>
      <c r="C163" s="31">
        <f t="shared" ref="C163:C177" si="46">VALUE(MID($N163,FIND("*",SUBSTITUTE($N163,",","*",1),1)+1,FIND("*",SUBSTITUTE($N163,",","*",2),1)-FIND("*",SUBSTITUTE($N163,",","*",1),1)-1))</f>
        <v>16384</v>
      </c>
      <c r="D163" s="31">
        <f t="shared" ref="D163:D177" si="47">VALUE(MID($N163,FIND("*",SUBSTITUTE($N163,",","*",2),1)+1,FIND("*",SUBSTITUTE($N163,",","*",3),1)-FIND("*",SUBSTITUTE($N163,",","*",2),1)-1))</f>
        <v>2451</v>
      </c>
      <c r="E163" s="42">
        <f t="shared" ref="E163:E177" si="48">((C163/1024)*(D163/1024))</f>
        <v>38.296875</v>
      </c>
      <c r="G163" s="42">
        <f t="shared" ref="G163:G177" si="49">-LOG(B163*0.000001,2)</f>
        <v>3.9069050226310624</v>
      </c>
      <c r="H163" s="42">
        <f t="shared" ref="H163:H177" si="50">B163*0.000001*3198/0.033333</f>
        <v>6396</v>
      </c>
      <c r="I163" s="42">
        <v>1.7</v>
      </c>
      <c r="J163" s="42">
        <f t="shared" ref="J163:J177" si="51">LOG((C163/1024)*(D163/1024)*100/3.125,2)</f>
        <v>10.259154768866841</v>
      </c>
      <c r="K163" s="42">
        <f t="shared" ref="K163:K177" si="52">I163+G163-J163</f>
        <v>-4.6522497462357784</v>
      </c>
      <c r="L163" s="42">
        <f t="shared" ref="L163:L176" si="53">K164-K163</f>
        <v>-0.10004571626679137</v>
      </c>
      <c r="N163" s="32" t="s">
        <v>223</v>
      </c>
    </row>
    <row r="164" spans="2:14" x14ac:dyDescent="0.3">
      <c r="B164" s="31">
        <f t="shared" si="45"/>
        <v>66666</v>
      </c>
      <c r="C164" s="31">
        <f t="shared" si="46"/>
        <v>16384</v>
      </c>
      <c r="D164" s="31">
        <f t="shared" si="47"/>
        <v>2627</v>
      </c>
      <c r="E164" s="42">
        <f t="shared" si="48"/>
        <v>41.046875</v>
      </c>
      <c r="G164" s="42">
        <f t="shared" si="49"/>
        <v>3.9069050226310624</v>
      </c>
      <c r="H164" s="42">
        <f t="shared" si="50"/>
        <v>6396</v>
      </c>
      <c r="I164" s="42">
        <v>1.7</v>
      </c>
      <c r="J164" s="42">
        <f t="shared" si="51"/>
        <v>10.359200485133632</v>
      </c>
      <c r="K164" s="42">
        <f t="shared" si="52"/>
        <v>-4.7522954625025697</v>
      </c>
      <c r="L164" s="42">
        <f t="shared" si="53"/>
        <v>-9.9718721833960799E-2</v>
      </c>
      <c r="N164" s="32" t="s">
        <v>224</v>
      </c>
    </row>
    <row r="165" spans="2:14" x14ac:dyDescent="0.3">
      <c r="B165" s="31">
        <f t="shared" si="45"/>
        <v>66666</v>
      </c>
      <c r="C165" s="31">
        <f t="shared" si="46"/>
        <v>16384</v>
      </c>
      <c r="D165" s="31">
        <f t="shared" si="47"/>
        <v>2815</v>
      </c>
      <c r="E165" s="42">
        <f t="shared" si="48"/>
        <v>43.984375</v>
      </c>
      <c r="G165" s="42">
        <f t="shared" si="49"/>
        <v>3.9069050226310624</v>
      </c>
      <c r="H165" s="42">
        <f t="shared" si="50"/>
        <v>6396</v>
      </c>
      <c r="I165" s="42">
        <v>1.7</v>
      </c>
      <c r="J165" s="42">
        <f t="shared" si="51"/>
        <v>10.458919206967593</v>
      </c>
      <c r="K165" s="42">
        <f t="shared" si="52"/>
        <v>-4.8520141843365305</v>
      </c>
      <c r="L165" s="42">
        <f t="shared" si="53"/>
        <v>-0.10284605666011437</v>
      </c>
      <c r="N165" s="32" t="s">
        <v>225</v>
      </c>
    </row>
    <row r="166" spans="2:14" x14ac:dyDescent="0.3">
      <c r="B166" s="31">
        <f t="shared" si="45"/>
        <v>66666</v>
      </c>
      <c r="C166" s="31">
        <f t="shared" si="46"/>
        <v>16384</v>
      </c>
      <c r="D166" s="31">
        <f t="shared" si="47"/>
        <v>3023</v>
      </c>
      <c r="E166" s="42">
        <f t="shared" si="48"/>
        <v>47.234375</v>
      </c>
      <c r="G166" s="42">
        <f t="shared" si="49"/>
        <v>3.9069050226310624</v>
      </c>
      <c r="H166" s="42">
        <f t="shared" si="50"/>
        <v>6396</v>
      </c>
      <c r="I166" s="42">
        <v>1.7</v>
      </c>
      <c r="J166" s="42">
        <f t="shared" si="51"/>
        <v>10.561765263627708</v>
      </c>
      <c r="K166" s="42">
        <f t="shared" si="52"/>
        <v>-4.9548602409966449</v>
      </c>
      <c r="L166" s="42">
        <f t="shared" si="53"/>
        <v>-9.9911840946682595E-2</v>
      </c>
      <c r="N166" s="32" t="s">
        <v>226</v>
      </c>
    </row>
    <row r="167" spans="2:14" x14ac:dyDescent="0.3">
      <c r="B167" s="31">
        <f t="shared" si="45"/>
        <v>74994</v>
      </c>
      <c r="C167" s="31">
        <f t="shared" si="46"/>
        <v>16384</v>
      </c>
      <c r="D167" s="31">
        <f t="shared" si="47"/>
        <v>2880</v>
      </c>
      <c r="E167" s="42">
        <f t="shared" si="48"/>
        <v>45</v>
      </c>
      <c r="G167" s="42">
        <f t="shared" si="49"/>
        <v>3.737081014386348</v>
      </c>
      <c r="H167" s="42">
        <f t="shared" si="50"/>
        <v>7194.9963099630986</v>
      </c>
      <c r="I167" s="42">
        <v>1.7</v>
      </c>
      <c r="J167" s="42">
        <f t="shared" si="51"/>
        <v>10.491853096329676</v>
      </c>
      <c r="K167" s="42">
        <f t="shared" si="52"/>
        <v>-5.0547720819433275</v>
      </c>
      <c r="L167" s="42">
        <f t="shared" si="53"/>
        <v>-9.9553795849041116E-2</v>
      </c>
      <c r="N167" s="32" t="s">
        <v>227</v>
      </c>
    </row>
    <row r="168" spans="2:14" x14ac:dyDescent="0.3">
      <c r="B168" s="31">
        <f t="shared" si="45"/>
        <v>83332</v>
      </c>
      <c r="C168" s="31">
        <f t="shared" si="46"/>
        <v>16384</v>
      </c>
      <c r="D168" s="31">
        <f t="shared" si="47"/>
        <v>2777</v>
      </c>
      <c r="E168" s="42">
        <f t="shared" si="48"/>
        <v>43.390625</v>
      </c>
      <c r="G168" s="42">
        <f t="shared" si="49"/>
        <v>3.5849855840264779</v>
      </c>
      <c r="H168" s="42">
        <f t="shared" si="50"/>
        <v>7994.9520295202938</v>
      </c>
      <c r="I168" s="42">
        <v>1.7</v>
      </c>
      <c r="J168" s="42">
        <f t="shared" si="51"/>
        <v>10.439311461818846</v>
      </c>
      <c r="K168" s="42">
        <f t="shared" si="52"/>
        <v>-5.1543258777923686</v>
      </c>
      <c r="L168" s="42">
        <f t="shared" si="53"/>
        <v>-0.10033204441918997</v>
      </c>
      <c r="N168" s="32" t="s">
        <v>228</v>
      </c>
    </row>
    <row r="169" spans="2:14" x14ac:dyDescent="0.3">
      <c r="B169" s="31">
        <f t="shared" si="45"/>
        <v>83332</v>
      </c>
      <c r="C169" s="31">
        <f t="shared" si="46"/>
        <v>16384</v>
      </c>
      <c r="D169" s="31">
        <f t="shared" si="47"/>
        <v>2977</v>
      </c>
      <c r="E169" s="42">
        <f t="shared" si="48"/>
        <v>46.515625</v>
      </c>
      <c r="G169" s="42">
        <f t="shared" si="49"/>
        <v>3.5849855840264779</v>
      </c>
      <c r="H169" s="42">
        <f t="shared" si="50"/>
        <v>7994.9520295202938</v>
      </c>
      <c r="I169" s="42">
        <v>1.7</v>
      </c>
      <c r="J169" s="42">
        <f t="shared" si="51"/>
        <v>10.539643506238036</v>
      </c>
      <c r="K169" s="42">
        <f t="shared" si="52"/>
        <v>-5.2546579222115586</v>
      </c>
      <c r="L169" s="42">
        <f t="shared" si="53"/>
        <v>-9.9615358628240003E-2</v>
      </c>
      <c r="N169" s="32" t="s">
        <v>229</v>
      </c>
    </row>
    <row r="170" spans="2:14" x14ac:dyDescent="0.3">
      <c r="B170" s="31">
        <f t="shared" si="45"/>
        <v>91660</v>
      </c>
      <c r="C170" s="31">
        <f t="shared" si="46"/>
        <v>16384</v>
      </c>
      <c r="D170" s="31">
        <f t="shared" si="47"/>
        <v>2900</v>
      </c>
      <c r="E170" s="42">
        <f t="shared" si="48"/>
        <v>45.3125</v>
      </c>
      <c r="G170" s="42">
        <f t="shared" si="49"/>
        <v>3.4475639040624997</v>
      </c>
      <c r="H170" s="42">
        <f t="shared" si="50"/>
        <v>8793.9483394833933</v>
      </c>
      <c r="I170" s="42">
        <v>1.7</v>
      </c>
      <c r="J170" s="42">
        <f t="shared" si="51"/>
        <v>10.501837184902298</v>
      </c>
      <c r="K170" s="42">
        <f t="shared" si="52"/>
        <v>-5.3542732808397986</v>
      </c>
      <c r="L170" s="42">
        <f t="shared" si="53"/>
        <v>-0.10002410357414604</v>
      </c>
      <c r="N170" s="32" t="s">
        <v>230</v>
      </c>
    </row>
    <row r="171" spans="2:14" x14ac:dyDescent="0.3">
      <c r="B171" s="31">
        <f t="shared" si="45"/>
        <v>99999</v>
      </c>
      <c r="C171" s="31">
        <f t="shared" si="46"/>
        <v>16384</v>
      </c>
      <c r="D171" s="31">
        <f t="shared" si="47"/>
        <v>2849</v>
      </c>
      <c r="E171" s="42">
        <f t="shared" si="48"/>
        <v>44.515625</v>
      </c>
      <c r="G171" s="42">
        <f t="shared" si="49"/>
        <v>3.3219425219099064</v>
      </c>
      <c r="H171" s="42">
        <f t="shared" si="50"/>
        <v>9593.9999999999982</v>
      </c>
      <c r="I171" s="42">
        <v>1.7</v>
      </c>
      <c r="J171" s="42">
        <f t="shared" si="51"/>
        <v>10.476239906323851</v>
      </c>
      <c r="K171" s="42">
        <f t="shared" si="52"/>
        <v>-5.4542973844139446</v>
      </c>
      <c r="L171" s="42">
        <f t="shared" si="53"/>
        <v>-9.551273717969444E-2</v>
      </c>
      <c r="N171" s="32" t="s">
        <v>231</v>
      </c>
    </row>
    <row r="172" spans="2:14" x14ac:dyDescent="0.3">
      <c r="B172" s="31">
        <f t="shared" si="45"/>
        <v>99999</v>
      </c>
      <c r="C172" s="31">
        <f t="shared" si="46"/>
        <v>16384</v>
      </c>
      <c r="D172" s="31">
        <f t="shared" si="47"/>
        <v>3044</v>
      </c>
      <c r="E172" s="42">
        <f t="shared" si="48"/>
        <v>47.5625</v>
      </c>
      <c r="G172" s="42">
        <f t="shared" si="49"/>
        <v>3.3219425219099064</v>
      </c>
      <c r="H172" s="42">
        <f t="shared" si="50"/>
        <v>9593.9999999999982</v>
      </c>
      <c r="I172" s="42">
        <v>1.7</v>
      </c>
      <c r="J172" s="42">
        <f t="shared" si="51"/>
        <v>10.571752643503546</v>
      </c>
      <c r="K172" s="42">
        <f t="shared" si="52"/>
        <v>-5.5498101215936391</v>
      </c>
      <c r="L172" s="42">
        <f t="shared" si="53"/>
        <v>-9.9788423208337917E-2</v>
      </c>
      <c r="N172" s="32" t="s">
        <v>232</v>
      </c>
    </row>
    <row r="173" spans="2:14" x14ac:dyDescent="0.3">
      <c r="B173" s="31">
        <f t="shared" si="45"/>
        <v>99999</v>
      </c>
      <c r="C173" s="31">
        <f t="shared" si="46"/>
        <v>16384</v>
      </c>
      <c r="D173" s="31">
        <f t="shared" si="47"/>
        <v>3262</v>
      </c>
      <c r="E173" s="42">
        <f t="shared" si="48"/>
        <v>50.96875</v>
      </c>
      <c r="G173" s="42">
        <f t="shared" si="49"/>
        <v>3.3219425219099064</v>
      </c>
      <c r="H173" s="42">
        <f t="shared" si="50"/>
        <v>9593.9999999999982</v>
      </c>
      <c r="I173" s="42">
        <v>1.7</v>
      </c>
      <c r="J173" s="42">
        <f t="shared" si="51"/>
        <v>10.671541066711884</v>
      </c>
      <c r="K173" s="42">
        <f t="shared" si="52"/>
        <v>-5.649598544801977</v>
      </c>
      <c r="L173" s="42">
        <f t="shared" si="53"/>
        <v>-9.994840278871564E-2</v>
      </c>
      <c r="N173" s="32" t="s">
        <v>233</v>
      </c>
    </row>
    <row r="174" spans="2:14" x14ac:dyDescent="0.3">
      <c r="B174" s="31">
        <f t="shared" si="45"/>
        <v>99999</v>
      </c>
      <c r="C174" s="31">
        <f t="shared" si="46"/>
        <v>16384</v>
      </c>
      <c r="D174" s="31">
        <f t="shared" si="47"/>
        <v>3496</v>
      </c>
      <c r="E174" s="42">
        <f t="shared" si="48"/>
        <v>54.625</v>
      </c>
      <c r="G174" s="42">
        <f t="shared" si="49"/>
        <v>3.3219425219099064</v>
      </c>
      <c r="H174" s="42">
        <f t="shared" si="50"/>
        <v>9593.9999999999982</v>
      </c>
      <c r="I174" s="42">
        <v>1.7</v>
      </c>
      <c r="J174" s="42">
        <f t="shared" si="51"/>
        <v>10.771489469500599</v>
      </c>
      <c r="K174" s="42">
        <f t="shared" si="52"/>
        <v>-5.7495469475906926</v>
      </c>
      <c r="L174" s="42">
        <f t="shared" si="53"/>
        <v>-9.9645714742447211E-2</v>
      </c>
      <c r="N174" s="32" t="s">
        <v>234</v>
      </c>
    </row>
    <row r="175" spans="2:14" x14ac:dyDescent="0.3">
      <c r="B175" s="31">
        <f t="shared" si="45"/>
        <v>99999</v>
      </c>
      <c r="C175" s="31">
        <f t="shared" si="46"/>
        <v>16384</v>
      </c>
      <c r="D175" s="31">
        <f t="shared" si="47"/>
        <v>3746</v>
      </c>
      <c r="E175" s="42">
        <f t="shared" si="48"/>
        <v>58.53125</v>
      </c>
      <c r="G175" s="42">
        <f t="shared" si="49"/>
        <v>3.3219425219099064</v>
      </c>
      <c r="H175" s="42">
        <f t="shared" si="50"/>
        <v>9593.9999999999982</v>
      </c>
      <c r="I175" s="42">
        <v>1.7</v>
      </c>
      <c r="J175" s="42">
        <f t="shared" si="51"/>
        <v>10.871135184243046</v>
      </c>
      <c r="K175" s="42">
        <f t="shared" si="52"/>
        <v>-5.8491926623331398</v>
      </c>
      <c r="L175" s="42">
        <f t="shared" si="53"/>
        <v>-0.10004908816163116</v>
      </c>
      <c r="N175" s="32" t="s">
        <v>235</v>
      </c>
    </row>
    <row r="176" spans="2:14" x14ac:dyDescent="0.3">
      <c r="B176" s="31">
        <f t="shared" si="45"/>
        <v>99999</v>
      </c>
      <c r="C176" s="31">
        <f t="shared" si="46"/>
        <v>16384</v>
      </c>
      <c r="D176" s="31">
        <f t="shared" si="47"/>
        <v>4015</v>
      </c>
      <c r="E176" s="42">
        <f t="shared" si="48"/>
        <v>62.734375</v>
      </c>
      <c r="G176" s="42">
        <f t="shared" si="49"/>
        <v>3.3219425219099064</v>
      </c>
      <c r="H176" s="42">
        <f t="shared" si="50"/>
        <v>9593.9999999999982</v>
      </c>
      <c r="I176" s="42">
        <v>1.7</v>
      </c>
      <c r="J176" s="42">
        <f t="shared" si="51"/>
        <v>10.971184272404678</v>
      </c>
      <c r="K176" s="42">
        <f t="shared" si="52"/>
        <v>-5.949241750494771</v>
      </c>
      <c r="L176" s="42">
        <f t="shared" si="53"/>
        <v>-2.8815727595322471E-2</v>
      </c>
      <c r="N176" s="32" t="s">
        <v>236</v>
      </c>
    </row>
    <row r="177" spans="2:14" x14ac:dyDescent="0.3">
      <c r="B177" s="31">
        <f t="shared" si="45"/>
        <v>99999</v>
      </c>
      <c r="C177" s="31">
        <f t="shared" si="46"/>
        <v>16384</v>
      </c>
      <c r="D177" s="31">
        <f t="shared" si="47"/>
        <v>4096</v>
      </c>
      <c r="E177" s="42">
        <f t="shared" si="48"/>
        <v>64</v>
      </c>
      <c r="G177" s="42">
        <f t="shared" si="49"/>
        <v>3.3219425219099064</v>
      </c>
      <c r="H177" s="42">
        <f t="shared" si="50"/>
        <v>9593.9999999999982</v>
      </c>
      <c r="I177" s="42">
        <v>1.7</v>
      </c>
      <c r="J177" s="42">
        <f t="shared" si="51"/>
        <v>11</v>
      </c>
      <c r="K177" s="42">
        <f t="shared" si="52"/>
        <v>-5.9780574780900935</v>
      </c>
      <c r="N177" s="32" t="s">
        <v>237</v>
      </c>
    </row>
    <row r="178" spans="2:14" x14ac:dyDescent="0.3">
      <c r="N178" s="32" t="s">
        <v>238</v>
      </c>
    </row>
    <row r="179" spans="2:14" x14ac:dyDescent="0.3">
      <c r="N179" s="32" t="s">
        <v>238</v>
      </c>
    </row>
    <row r="180" spans="2:14" x14ac:dyDescent="0.3">
      <c r="N180" s="32" t="s">
        <v>238</v>
      </c>
    </row>
    <row r="181" spans="2:14" x14ac:dyDescent="0.3">
      <c r="N181" s="32" t="s">
        <v>238</v>
      </c>
    </row>
    <row r="182" spans="2:14" x14ac:dyDescent="0.3">
      <c r="N182" s="32" t="s">
        <v>238</v>
      </c>
    </row>
    <row r="183" spans="2:14" x14ac:dyDescent="0.3">
      <c r="N183" s="32" t="s">
        <v>238</v>
      </c>
    </row>
    <row r="184" spans="2:14" x14ac:dyDescent="0.3">
      <c r="N184" s="32" t="s">
        <v>238</v>
      </c>
    </row>
    <row r="185" spans="2:14" x14ac:dyDescent="0.3">
      <c r="N185" s="32" t="s">
        <v>238</v>
      </c>
    </row>
    <row r="186" spans="2:14" x14ac:dyDescent="0.3">
      <c r="N186" s="32" t="s">
        <v>238</v>
      </c>
    </row>
    <row r="187" spans="2:14" x14ac:dyDescent="0.3">
      <c r="N187" s="32" t="s">
        <v>238</v>
      </c>
    </row>
    <row r="188" spans="2:14" x14ac:dyDescent="0.3">
      <c r="N188" s="32" t="s">
        <v>238</v>
      </c>
    </row>
    <row r="189" spans="2:14" x14ac:dyDescent="0.3">
      <c r="N189" s="32" t="s">
        <v>238</v>
      </c>
    </row>
    <row r="190" spans="2:14" x14ac:dyDescent="0.3">
      <c r="N190" s="32" t="s">
        <v>238</v>
      </c>
    </row>
    <row r="191" spans="2:14" x14ac:dyDescent="0.3">
      <c r="N191" s="32" t="s">
        <v>238</v>
      </c>
    </row>
    <row r="192" spans="2:14" x14ac:dyDescent="0.3">
      <c r="N192" s="32" t="s">
        <v>238</v>
      </c>
    </row>
    <row r="193" spans="14:14" x14ac:dyDescent="0.3">
      <c r="N193" s="32" t="s">
        <v>238</v>
      </c>
    </row>
    <row r="194" spans="14:14" x14ac:dyDescent="0.3">
      <c r="N194" s="32" t="s">
        <v>238</v>
      </c>
    </row>
    <row r="195" spans="14:14" x14ac:dyDescent="0.3">
      <c r="N195" s="32" t="s">
        <v>238</v>
      </c>
    </row>
    <row r="196" spans="14:14" x14ac:dyDescent="0.3">
      <c r="N196" s="32" t="s">
        <v>238</v>
      </c>
    </row>
    <row r="197" spans="14:14" x14ac:dyDescent="0.3">
      <c r="N197" s="32" t="s">
        <v>238</v>
      </c>
    </row>
    <row r="198" spans="14:14" x14ac:dyDescent="0.3">
      <c r="N198" s="32" t="s">
        <v>238</v>
      </c>
    </row>
    <row r="199" spans="14:14" x14ac:dyDescent="0.3">
      <c r="N199" s="32" t="s">
        <v>238</v>
      </c>
    </row>
    <row r="200" spans="14:14" x14ac:dyDescent="0.3">
      <c r="N200" s="32" t="s">
        <v>238</v>
      </c>
    </row>
    <row r="201" spans="14:14" x14ac:dyDescent="0.3">
      <c r="N201" s="32" t="s">
        <v>238</v>
      </c>
    </row>
    <row r="202" spans="14:14" x14ac:dyDescent="0.3">
      <c r="N202" s="32" t="s">
        <v>238</v>
      </c>
    </row>
  </sheetData>
  <phoneticPr fontId="2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/>
  <dimension ref="B2:BI51"/>
  <sheetViews>
    <sheetView workbookViewId="0"/>
  </sheetViews>
  <sheetFormatPr defaultRowHeight="15" x14ac:dyDescent="0.3"/>
  <cols>
    <col min="1" max="1" width="3.875" customWidth="1"/>
    <col min="2" max="2" width="4.25" style="13" bestFit="1" customWidth="1"/>
    <col min="3" max="7" width="10.75" style="13" customWidth="1"/>
    <col min="8" max="8" width="10.75" customWidth="1"/>
    <col min="9" max="19" width="10.75" style="13" customWidth="1"/>
    <col min="20" max="20" width="3.875" customWidth="1"/>
    <col min="21" max="26" width="10.75" style="13" customWidth="1"/>
    <col min="27" max="31" width="10.75" customWidth="1"/>
    <col min="32" max="32" width="3.875" customWidth="1"/>
    <col min="47" max="47" width="3.875" customWidth="1"/>
  </cols>
  <sheetData>
    <row r="2" spans="2:31" ht="15.75" customHeight="1" x14ac:dyDescent="0.3">
      <c r="B2" s="53" t="s">
        <v>0</v>
      </c>
      <c r="C2" s="54"/>
      <c r="D2" s="54"/>
      <c r="E2" s="54"/>
      <c r="F2" s="55"/>
      <c r="G2" s="44" t="s">
        <v>1</v>
      </c>
      <c r="H2" s="34" t="e">
        <f>VLOOKUP(G4,B19:BI51,36)</f>
        <v>#N/A</v>
      </c>
      <c r="I2" s="44" t="s">
        <v>2</v>
      </c>
      <c r="J2" s="54"/>
      <c r="K2" s="54"/>
      <c r="L2" s="54"/>
      <c r="M2" s="54"/>
      <c r="N2" s="54"/>
      <c r="O2" s="54"/>
      <c r="P2" s="54"/>
      <c r="Q2" s="54"/>
      <c r="R2" s="54"/>
      <c r="S2" s="55"/>
      <c r="U2" s="44" t="s">
        <v>3</v>
      </c>
      <c r="V2" s="54"/>
      <c r="W2" s="54"/>
      <c r="X2" s="54"/>
      <c r="Y2" s="54"/>
      <c r="Z2" s="54"/>
      <c r="AA2" s="54"/>
      <c r="AB2" s="54"/>
      <c r="AC2" s="54"/>
      <c r="AD2" s="54"/>
      <c r="AE2" s="55"/>
    </row>
    <row r="3" spans="2:31" x14ac:dyDescent="0.3">
      <c r="B3" s="56"/>
      <c r="C3" s="51"/>
      <c r="D3" s="51"/>
      <c r="E3" s="51"/>
      <c r="F3" s="57"/>
      <c r="G3" s="47"/>
      <c r="H3" s="34" t="e">
        <f>VLOOKUP(G4,B19:BI51,37)</f>
        <v>#N/A</v>
      </c>
      <c r="I3" s="58"/>
      <c r="J3" s="59"/>
      <c r="K3" s="59"/>
      <c r="L3" s="59"/>
      <c r="M3" s="59"/>
      <c r="N3" s="59"/>
      <c r="O3" s="59"/>
      <c r="P3" s="59"/>
      <c r="Q3" s="59"/>
      <c r="R3" s="59"/>
      <c r="S3" s="60"/>
      <c r="U3" s="58"/>
      <c r="V3" s="59"/>
      <c r="W3" s="59"/>
      <c r="X3" s="59"/>
      <c r="Y3" s="59"/>
      <c r="Z3" s="59"/>
      <c r="AA3" s="59"/>
      <c r="AB3" s="59"/>
      <c r="AC3" s="59"/>
      <c r="AD3" s="59"/>
      <c r="AE3" s="60"/>
    </row>
    <row r="4" spans="2:31" x14ac:dyDescent="0.3">
      <c r="B4" s="56"/>
      <c r="C4" s="51"/>
      <c r="D4" s="51"/>
      <c r="E4" s="51"/>
      <c r="F4" s="57"/>
      <c r="G4" s="49"/>
      <c r="H4" s="34" t="e">
        <f>VLOOKUP(G4,B19:BI51,40)</f>
        <v>#N/A</v>
      </c>
      <c r="I4" s="20" t="s">
        <v>4</v>
      </c>
      <c r="J4" s="1">
        <v>-2000</v>
      </c>
      <c r="K4" s="2">
        <v>-1000</v>
      </c>
      <c r="L4" s="2">
        <v>0</v>
      </c>
      <c r="M4" s="2">
        <v>1500</v>
      </c>
      <c r="N4" s="2">
        <v>3000</v>
      </c>
      <c r="O4" s="2">
        <v>4500</v>
      </c>
      <c r="P4" s="2">
        <v>6000</v>
      </c>
      <c r="Q4" s="2">
        <v>7500</v>
      </c>
      <c r="R4" s="2">
        <v>8500</v>
      </c>
      <c r="S4" s="3">
        <v>9500</v>
      </c>
      <c r="U4" s="20" t="s">
        <v>4</v>
      </c>
      <c r="V4" s="1">
        <v>-4500</v>
      </c>
      <c r="W4" s="2">
        <v>-4000</v>
      </c>
      <c r="X4" s="2">
        <v>-3400</v>
      </c>
      <c r="Y4" s="2">
        <v>-3000</v>
      </c>
      <c r="Z4" s="2">
        <v>-2500</v>
      </c>
      <c r="AA4" s="2">
        <v>-2000</v>
      </c>
      <c r="AB4" s="2">
        <v>-1000</v>
      </c>
      <c r="AC4" s="2">
        <v>0</v>
      </c>
      <c r="AD4" s="2">
        <v>1000</v>
      </c>
      <c r="AE4" s="3">
        <v>2000</v>
      </c>
    </row>
    <row r="5" spans="2:31" x14ac:dyDescent="0.3">
      <c r="B5" s="58"/>
      <c r="C5" s="59"/>
      <c r="D5" s="59"/>
      <c r="E5" s="59"/>
      <c r="F5" s="60"/>
      <c r="G5" s="47"/>
      <c r="H5" s="34" t="e">
        <f>VLOOKUP(G4,B19:BI51,41)</f>
        <v>#N/A</v>
      </c>
      <c r="I5" s="20" t="s">
        <v>5</v>
      </c>
      <c r="J5" s="4">
        <v>-1500</v>
      </c>
      <c r="K5" s="5">
        <v>-800</v>
      </c>
      <c r="L5" s="5">
        <v>0</v>
      </c>
      <c r="M5" s="5">
        <v>1000</v>
      </c>
      <c r="N5" s="5">
        <v>1800</v>
      </c>
      <c r="O5" s="5">
        <v>2400</v>
      </c>
      <c r="P5" s="5">
        <v>2800</v>
      </c>
      <c r="Q5" s="5">
        <v>3200</v>
      </c>
      <c r="R5" s="5">
        <v>3500</v>
      </c>
      <c r="S5" s="6">
        <v>4200</v>
      </c>
      <c r="U5" s="20" t="s">
        <v>5</v>
      </c>
      <c r="V5" s="4">
        <v>-1500</v>
      </c>
      <c r="W5" s="5">
        <v>-1000</v>
      </c>
      <c r="X5" s="5">
        <v>-500</v>
      </c>
      <c r="Y5" s="5">
        <v>300</v>
      </c>
      <c r="Z5" s="5">
        <v>800</v>
      </c>
      <c r="AA5" s="5">
        <v>1800</v>
      </c>
      <c r="AB5" s="5">
        <v>2400</v>
      </c>
      <c r="AC5" s="5">
        <v>2800</v>
      </c>
      <c r="AD5" s="5">
        <v>3200</v>
      </c>
      <c r="AE5" s="6">
        <v>4000</v>
      </c>
    </row>
    <row r="6" spans="2:31" ht="15.75" customHeight="1" x14ac:dyDescent="0.3">
      <c r="B6" s="48" t="s">
        <v>6</v>
      </c>
      <c r="C6" s="45"/>
      <c r="D6" s="45"/>
      <c r="E6" s="45"/>
      <c r="F6" s="45"/>
      <c r="G6" s="46"/>
      <c r="H6" s="25" t="e">
        <f>VLOOKUP(G4,B19:BI51,51)</f>
        <v>#N/A</v>
      </c>
      <c r="I6" s="25" t="s">
        <v>7</v>
      </c>
      <c r="J6" s="26">
        <v>1</v>
      </c>
      <c r="K6" s="26">
        <v>2</v>
      </c>
      <c r="L6" s="26">
        <v>3</v>
      </c>
      <c r="M6" s="26">
        <v>4</v>
      </c>
      <c r="N6" s="26">
        <v>5</v>
      </c>
      <c r="O6" s="26">
        <v>6</v>
      </c>
      <c r="P6" s="26">
        <v>7</v>
      </c>
      <c r="Q6" s="26">
        <v>8</v>
      </c>
      <c r="R6" s="26">
        <v>9</v>
      </c>
      <c r="S6" s="26">
        <v>10</v>
      </c>
      <c r="U6" s="25" t="s">
        <v>7</v>
      </c>
      <c r="V6" s="26">
        <v>1</v>
      </c>
      <c r="W6" s="26">
        <v>2</v>
      </c>
      <c r="X6" s="26">
        <v>3</v>
      </c>
      <c r="Y6" s="26">
        <v>4</v>
      </c>
      <c r="Z6" s="26">
        <v>5</v>
      </c>
      <c r="AA6" s="26">
        <v>6</v>
      </c>
      <c r="AB6" s="26">
        <v>7</v>
      </c>
      <c r="AC6" s="26">
        <v>8</v>
      </c>
      <c r="AD6" s="26">
        <v>9</v>
      </c>
      <c r="AE6" s="26">
        <v>10</v>
      </c>
    </row>
    <row r="7" spans="2:31" ht="15.75" customHeight="1" x14ac:dyDescent="0.3">
      <c r="H7" s="25" t="e">
        <f>VLOOKUP(G4,B19:BI51,52)</f>
        <v>#N/A</v>
      </c>
      <c r="I7" s="36" t="s">
        <v>8</v>
      </c>
      <c r="J7" s="22">
        <f t="shared" ref="J7:S7" si="0">J5</f>
        <v>-1500</v>
      </c>
      <c r="K7" s="22">
        <f t="shared" si="0"/>
        <v>-800</v>
      </c>
      <c r="L7" s="22">
        <f t="shared" si="0"/>
        <v>0</v>
      </c>
      <c r="M7" s="22">
        <f t="shared" si="0"/>
        <v>1000</v>
      </c>
      <c r="N7" s="22">
        <f t="shared" si="0"/>
        <v>1800</v>
      </c>
      <c r="O7" s="22">
        <f t="shared" si="0"/>
        <v>2400</v>
      </c>
      <c r="P7" s="22">
        <f t="shared" si="0"/>
        <v>2800</v>
      </c>
      <c r="Q7" s="22">
        <f t="shared" si="0"/>
        <v>3200</v>
      </c>
      <c r="R7" s="22">
        <f t="shared" si="0"/>
        <v>3500</v>
      </c>
      <c r="S7" s="22">
        <f t="shared" si="0"/>
        <v>4200</v>
      </c>
      <c r="U7" s="36" t="s">
        <v>8</v>
      </c>
      <c r="V7" s="22">
        <f t="shared" ref="V7:AE7" si="1">V5</f>
        <v>-1500</v>
      </c>
      <c r="W7" s="22">
        <f t="shared" si="1"/>
        <v>-1000</v>
      </c>
      <c r="X7" s="22">
        <f t="shared" si="1"/>
        <v>-500</v>
      </c>
      <c r="Y7" s="22">
        <f t="shared" si="1"/>
        <v>300</v>
      </c>
      <c r="Z7" s="22">
        <f t="shared" si="1"/>
        <v>800</v>
      </c>
      <c r="AA7" s="22">
        <f t="shared" si="1"/>
        <v>1800</v>
      </c>
      <c r="AB7" s="22">
        <f t="shared" si="1"/>
        <v>2400</v>
      </c>
      <c r="AC7" s="22">
        <f t="shared" si="1"/>
        <v>2800</v>
      </c>
      <c r="AD7" s="22">
        <f t="shared" si="1"/>
        <v>3200</v>
      </c>
      <c r="AE7" s="22">
        <f t="shared" si="1"/>
        <v>4000</v>
      </c>
    </row>
    <row r="8" spans="2:31" ht="15.75" customHeight="1" x14ac:dyDescent="0.3">
      <c r="B8" s="52" t="s">
        <v>9</v>
      </c>
      <c r="C8" s="51"/>
      <c r="D8" s="50" t="s">
        <v>10</v>
      </c>
      <c r="E8" s="51"/>
      <c r="F8" s="51"/>
      <c r="G8" s="51"/>
      <c r="H8" s="25" t="e">
        <f>VLOOKUP(G4,B19:BI51,55)</f>
        <v>#N/A</v>
      </c>
      <c r="I8" s="19">
        <f>J4</f>
        <v>-2000</v>
      </c>
      <c r="J8" s="1">
        <v>880</v>
      </c>
      <c r="K8" s="2">
        <v>980</v>
      </c>
      <c r="L8" s="2">
        <v>856</v>
      </c>
      <c r="M8" s="2">
        <v>750</v>
      </c>
      <c r="N8" s="2">
        <v>660</v>
      </c>
      <c r="O8" s="2">
        <v>637</v>
      </c>
      <c r="P8" s="2">
        <v>620</v>
      </c>
      <c r="Q8" s="2">
        <v>660</v>
      </c>
      <c r="R8" s="2">
        <v>660</v>
      </c>
      <c r="S8" s="3">
        <v>660</v>
      </c>
      <c r="U8" s="19">
        <f>V4</f>
        <v>-4500</v>
      </c>
      <c r="V8" s="1">
        <v>720</v>
      </c>
      <c r="W8" s="2">
        <v>720</v>
      </c>
      <c r="X8" s="2">
        <v>691</v>
      </c>
      <c r="Y8" s="2">
        <v>650</v>
      </c>
      <c r="Z8" s="2">
        <v>650</v>
      </c>
      <c r="AA8" s="8">
        <v>720</v>
      </c>
      <c r="AB8" s="8">
        <v>720</v>
      </c>
      <c r="AC8" s="8">
        <v>820</v>
      </c>
      <c r="AD8" s="8">
        <v>820</v>
      </c>
      <c r="AE8" s="9">
        <v>820</v>
      </c>
    </row>
    <row r="9" spans="2:31" ht="15.75" customHeight="1" x14ac:dyDescent="0.3">
      <c r="B9" s="51"/>
      <c r="C9" s="51"/>
      <c r="D9" s="51"/>
      <c r="E9" s="51"/>
      <c r="F9" s="51"/>
      <c r="G9" s="51"/>
      <c r="H9" s="25" t="e">
        <f>VLOOKUP(G4,B19:BI51,56)</f>
        <v>#N/A</v>
      </c>
      <c r="I9" s="19">
        <f>K4</f>
        <v>-1000</v>
      </c>
      <c r="J9" s="23">
        <v>880</v>
      </c>
      <c r="K9" s="7">
        <v>980</v>
      </c>
      <c r="L9" s="7">
        <v>875</v>
      </c>
      <c r="M9" s="7">
        <v>761</v>
      </c>
      <c r="N9" s="7">
        <v>757</v>
      </c>
      <c r="O9" s="7">
        <v>637</v>
      </c>
      <c r="P9" s="7">
        <v>641</v>
      </c>
      <c r="Q9" s="7">
        <v>641</v>
      </c>
      <c r="R9" s="7">
        <v>687</v>
      </c>
      <c r="S9" s="24">
        <v>687</v>
      </c>
      <c r="U9" s="19">
        <f>W4</f>
        <v>-4000</v>
      </c>
      <c r="V9" s="23">
        <v>720</v>
      </c>
      <c r="W9" s="7">
        <v>720</v>
      </c>
      <c r="X9" s="7">
        <v>791</v>
      </c>
      <c r="Y9" s="7">
        <v>768</v>
      </c>
      <c r="Z9" s="7">
        <v>700</v>
      </c>
      <c r="AA9" s="7">
        <v>720</v>
      </c>
      <c r="AB9" s="7">
        <v>720</v>
      </c>
      <c r="AC9" s="7">
        <v>720</v>
      </c>
      <c r="AD9" s="7">
        <v>791</v>
      </c>
      <c r="AE9" s="10">
        <v>791</v>
      </c>
    </row>
    <row r="10" spans="2:31" x14ac:dyDescent="0.3">
      <c r="B10" s="16"/>
      <c r="C10" s="16"/>
      <c r="D10" s="16"/>
      <c r="E10" s="16"/>
      <c r="F10" s="16"/>
      <c r="G10" s="16"/>
      <c r="I10" s="19">
        <f>L4</f>
        <v>0</v>
      </c>
      <c r="J10" s="23">
        <v>980</v>
      </c>
      <c r="K10" s="7">
        <v>1192</v>
      </c>
      <c r="L10" s="7">
        <v>980</v>
      </c>
      <c r="M10" s="7">
        <v>821</v>
      </c>
      <c r="N10" s="7">
        <v>777</v>
      </c>
      <c r="O10" s="7">
        <v>612</v>
      </c>
      <c r="P10" s="7">
        <v>641</v>
      </c>
      <c r="Q10" s="7">
        <v>641</v>
      </c>
      <c r="R10" s="7">
        <v>668</v>
      </c>
      <c r="S10" s="24">
        <v>668</v>
      </c>
      <c r="U10" s="19">
        <f>X4</f>
        <v>-3400</v>
      </c>
      <c r="V10" s="23">
        <v>720</v>
      </c>
      <c r="W10" s="7">
        <v>720</v>
      </c>
      <c r="X10" s="7">
        <v>891</v>
      </c>
      <c r="Y10" s="7">
        <v>868</v>
      </c>
      <c r="Z10" s="7">
        <v>750</v>
      </c>
      <c r="AA10" s="7">
        <v>625</v>
      </c>
      <c r="AB10" s="7">
        <v>625</v>
      </c>
      <c r="AC10" s="7">
        <v>691</v>
      </c>
      <c r="AD10" s="7">
        <v>720</v>
      </c>
      <c r="AE10" s="10">
        <v>720</v>
      </c>
    </row>
    <row r="11" spans="2:31" x14ac:dyDescent="0.3">
      <c r="B11" s="16"/>
      <c r="C11" s="16"/>
      <c r="D11" s="16"/>
      <c r="E11" s="16"/>
      <c r="F11" s="16"/>
      <c r="G11" s="16"/>
      <c r="I11" s="19">
        <f>M4</f>
        <v>1500</v>
      </c>
      <c r="J11" s="23">
        <v>1080</v>
      </c>
      <c r="K11" s="7">
        <v>1380</v>
      </c>
      <c r="L11" s="7">
        <v>1077</v>
      </c>
      <c r="M11" s="7">
        <v>871</v>
      </c>
      <c r="N11" s="7">
        <v>721</v>
      </c>
      <c r="O11" s="7">
        <v>668</v>
      </c>
      <c r="P11" s="7">
        <v>668</v>
      </c>
      <c r="Q11" s="7">
        <v>668</v>
      </c>
      <c r="R11" s="7">
        <v>668</v>
      </c>
      <c r="S11" s="24">
        <v>668</v>
      </c>
      <c r="U11" s="19">
        <f>Y4</f>
        <v>-3000</v>
      </c>
      <c r="V11" s="23">
        <v>720</v>
      </c>
      <c r="W11" s="7">
        <v>720</v>
      </c>
      <c r="X11" s="7">
        <v>891</v>
      </c>
      <c r="Y11" s="7">
        <v>891</v>
      </c>
      <c r="Z11" s="7">
        <v>720</v>
      </c>
      <c r="AA11" s="7">
        <v>585</v>
      </c>
      <c r="AB11" s="7">
        <v>625</v>
      </c>
      <c r="AC11" s="7">
        <v>650</v>
      </c>
      <c r="AD11" s="7">
        <v>720</v>
      </c>
      <c r="AE11" s="10">
        <v>720</v>
      </c>
    </row>
    <row r="12" spans="2:31" x14ac:dyDescent="0.3">
      <c r="I12" s="19">
        <f>N4</f>
        <v>3000</v>
      </c>
      <c r="J12" s="23">
        <v>1155</v>
      </c>
      <c r="K12" s="7">
        <v>1427</v>
      </c>
      <c r="L12" s="7">
        <v>1227</v>
      </c>
      <c r="M12" s="7">
        <v>1025</v>
      </c>
      <c r="N12" s="7">
        <v>833</v>
      </c>
      <c r="O12" s="7">
        <v>712</v>
      </c>
      <c r="P12" s="7">
        <v>668</v>
      </c>
      <c r="Q12" s="7">
        <v>668</v>
      </c>
      <c r="R12" s="7">
        <v>768</v>
      </c>
      <c r="S12" s="24">
        <v>768</v>
      </c>
      <c r="U12" s="19">
        <f>Z4</f>
        <v>-2500</v>
      </c>
      <c r="V12" s="23">
        <v>720</v>
      </c>
      <c r="W12" s="7">
        <v>720</v>
      </c>
      <c r="X12" s="7">
        <v>820</v>
      </c>
      <c r="Y12" s="7">
        <v>820</v>
      </c>
      <c r="Z12" s="7">
        <v>761</v>
      </c>
      <c r="AA12" s="7">
        <v>625</v>
      </c>
      <c r="AB12" s="7">
        <v>650</v>
      </c>
      <c r="AC12" s="7">
        <v>691</v>
      </c>
      <c r="AD12" s="7">
        <v>720</v>
      </c>
      <c r="AE12" s="10">
        <v>720</v>
      </c>
    </row>
    <row r="13" spans="2:31" x14ac:dyDescent="0.3">
      <c r="I13" s="19">
        <f>O4</f>
        <v>4500</v>
      </c>
      <c r="J13" s="23">
        <v>1188</v>
      </c>
      <c r="K13" s="7">
        <v>1458</v>
      </c>
      <c r="L13" s="7">
        <v>1308</v>
      </c>
      <c r="M13" s="7">
        <v>1125</v>
      </c>
      <c r="N13" s="7">
        <v>933</v>
      </c>
      <c r="O13" s="7">
        <v>720</v>
      </c>
      <c r="P13" s="7">
        <v>768</v>
      </c>
      <c r="Q13" s="7">
        <v>768</v>
      </c>
      <c r="R13" s="7">
        <v>868</v>
      </c>
      <c r="S13" s="24">
        <v>868</v>
      </c>
      <c r="U13" s="19">
        <f>AA4</f>
        <v>-2000</v>
      </c>
      <c r="V13" s="23">
        <v>720</v>
      </c>
      <c r="W13" s="7">
        <v>720</v>
      </c>
      <c r="X13" s="7">
        <v>720</v>
      </c>
      <c r="Y13" s="7">
        <v>720</v>
      </c>
      <c r="Z13" s="7">
        <v>730</v>
      </c>
      <c r="AA13" s="7">
        <v>650</v>
      </c>
      <c r="AB13" s="7">
        <v>650</v>
      </c>
      <c r="AC13" s="7">
        <v>720</v>
      </c>
      <c r="AD13" s="7">
        <v>720</v>
      </c>
      <c r="AE13" s="10">
        <v>720</v>
      </c>
    </row>
    <row r="14" spans="2:31" x14ac:dyDescent="0.3">
      <c r="I14" s="19">
        <f>P4</f>
        <v>6000</v>
      </c>
      <c r="J14" s="23">
        <v>1088</v>
      </c>
      <c r="K14" s="7">
        <v>1282</v>
      </c>
      <c r="L14" s="7">
        <v>1182</v>
      </c>
      <c r="M14" s="7">
        <v>1025</v>
      </c>
      <c r="N14" s="7">
        <v>867</v>
      </c>
      <c r="O14" s="7">
        <v>739</v>
      </c>
      <c r="P14" s="7">
        <v>723</v>
      </c>
      <c r="Q14" s="7">
        <v>868</v>
      </c>
      <c r="R14" s="7">
        <v>968</v>
      </c>
      <c r="S14" s="24">
        <v>987</v>
      </c>
      <c r="U14" s="19">
        <f>AB4</f>
        <v>-1000</v>
      </c>
      <c r="V14" s="23">
        <v>720</v>
      </c>
      <c r="W14" s="7">
        <v>720</v>
      </c>
      <c r="X14" s="7">
        <v>720</v>
      </c>
      <c r="Y14" s="7">
        <v>720</v>
      </c>
      <c r="Z14" s="7">
        <v>720</v>
      </c>
      <c r="AA14" s="7">
        <v>720</v>
      </c>
      <c r="AB14" s="7">
        <v>720</v>
      </c>
      <c r="AC14" s="7">
        <v>720</v>
      </c>
      <c r="AD14" s="7">
        <v>720</v>
      </c>
      <c r="AE14" s="10">
        <v>720</v>
      </c>
    </row>
    <row r="15" spans="2:31" x14ac:dyDescent="0.3">
      <c r="I15" s="19">
        <f>Q4</f>
        <v>7500</v>
      </c>
      <c r="J15" s="23">
        <v>999</v>
      </c>
      <c r="K15" s="7">
        <v>1182</v>
      </c>
      <c r="L15" s="7">
        <v>1082</v>
      </c>
      <c r="M15" s="7">
        <v>1085</v>
      </c>
      <c r="N15" s="7">
        <v>868</v>
      </c>
      <c r="O15" s="7">
        <v>739</v>
      </c>
      <c r="P15" s="7">
        <v>768</v>
      </c>
      <c r="Q15" s="7">
        <v>887</v>
      </c>
      <c r="R15" s="7">
        <v>887</v>
      </c>
      <c r="S15" s="24">
        <v>887</v>
      </c>
      <c r="U15" s="19">
        <f>AC4</f>
        <v>0</v>
      </c>
      <c r="V15" s="23">
        <v>720</v>
      </c>
      <c r="W15" s="7">
        <v>720</v>
      </c>
      <c r="X15" s="7">
        <v>720</v>
      </c>
      <c r="Y15" s="7">
        <v>720</v>
      </c>
      <c r="Z15" s="7">
        <v>720</v>
      </c>
      <c r="AA15" s="7">
        <v>720</v>
      </c>
      <c r="AB15" s="7">
        <v>720</v>
      </c>
      <c r="AC15" s="7">
        <v>720</v>
      </c>
      <c r="AD15" s="7">
        <v>720</v>
      </c>
      <c r="AE15" s="10">
        <v>720</v>
      </c>
    </row>
    <row r="16" spans="2:31" x14ac:dyDescent="0.3">
      <c r="I16" s="19">
        <f>R4</f>
        <v>8500</v>
      </c>
      <c r="J16" s="23">
        <v>985</v>
      </c>
      <c r="K16" s="7">
        <v>1185</v>
      </c>
      <c r="L16" s="7">
        <v>1068</v>
      </c>
      <c r="M16" s="7">
        <v>1068</v>
      </c>
      <c r="N16" s="7">
        <v>868</v>
      </c>
      <c r="O16" s="7">
        <v>768</v>
      </c>
      <c r="P16" s="7">
        <v>787</v>
      </c>
      <c r="Q16" s="7">
        <v>787</v>
      </c>
      <c r="R16" s="7">
        <v>787</v>
      </c>
      <c r="S16" s="24">
        <v>787</v>
      </c>
      <c r="U16" s="19">
        <f>AD4</f>
        <v>1000</v>
      </c>
      <c r="V16" s="23">
        <v>720</v>
      </c>
      <c r="W16" s="7">
        <v>720</v>
      </c>
      <c r="X16" s="7">
        <v>720</v>
      </c>
      <c r="Y16" s="7">
        <v>720</v>
      </c>
      <c r="Z16" s="7">
        <v>720</v>
      </c>
      <c r="AA16" s="7">
        <v>720</v>
      </c>
      <c r="AB16" s="7">
        <v>720</v>
      </c>
      <c r="AC16" s="7">
        <v>720</v>
      </c>
      <c r="AD16" s="7">
        <v>720</v>
      </c>
      <c r="AE16" s="10">
        <v>720</v>
      </c>
    </row>
    <row r="17" spans="2:61" x14ac:dyDescent="0.3">
      <c r="I17" s="19">
        <f>S4</f>
        <v>9500</v>
      </c>
      <c r="J17" s="4">
        <v>968</v>
      </c>
      <c r="K17" s="5">
        <v>1168</v>
      </c>
      <c r="L17" s="5">
        <v>1039</v>
      </c>
      <c r="M17" s="5">
        <v>939</v>
      </c>
      <c r="N17" s="5">
        <v>768</v>
      </c>
      <c r="O17" s="5">
        <v>668</v>
      </c>
      <c r="P17" s="5">
        <v>639</v>
      </c>
      <c r="Q17" s="5">
        <v>687</v>
      </c>
      <c r="R17" s="5">
        <v>687</v>
      </c>
      <c r="S17" s="6">
        <v>687</v>
      </c>
      <c r="U17" s="19">
        <f>AE4</f>
        <v>2000</v>
      </c>
      <c r="V17" s="4">
        <v>720</v>
      </c>
      <c r="W17" s="5">
        <v>720</v>
      </c>
      <c r="X17" s="5">
        <v>720</v>
      </c>
      <c r="Y17" s="5">
        <v>720</v>
      </c>
      <c r="Z17" s="5">
        <v>720</v>
      </c>
      <c r="AA17" s="11">
        <v>720</v>
      </c>
      <c r="AB17" s="11">
        <v>720</v>
      </c>
      <c r="AC17" s="11">
        <v>720</v>
      </c>
      <c r="AD17" s="11">
        <v>720</v>
      </c>
      <c r="AE17" s="12">
        <v>720</v>
      </c>
    </row>
    <row r="19" spans="2:61" s="7" customFormat="1" x14ac:dyDescent="0.3">
      <c r="B19" s="44" t="s">
        <v>11</v>
      </c>
      <c r="C19" s="45"/>
      <c r="D19" s="45"/>
      <c r="E19" s="46"/>
      <c r="F19" s="35" t="s">
        <v>12</v>
      </c>
      <c r="G19" s="35" t="s">
        <v>12</v>
      </c>
      <c r="H19" s="35" t="s">
        <v>13</v>
      </c>
      <c r="I19" s="35" t="s">
        <v>14</v>
      </c>
      <c r="J19" s="35" t="s">
        <v>14</v>
      </c>
      <c r="K19" s="35" t="s">
        <v>15</v>
      </c>
      <c r="L19" s="35" t="s">
        <v>14</v>
      </c>
      <c r="M19" s="35" t="s">
        <v>16</v>
      </c>
      <c r="N19" s="35" t="s">
        <v>14</v>
      </c>
      <c r="O19" s="35" t="s">
        <v>17</v>
      </c>
      <c r="P19" s="35" t="s">
        <v>18</v>
      </c>
      <c r="Q19" s="35" t="s">
        <v>18</v>
      </c>
      <c r="R19" s="35" t="s">
        <v>16</v>
      </c>
      <c r="S19" s="35" t="s">
        <v>16</v>
      </c>
      <c r="U19" s="64" t="s">
        <v>19</v>
      </c>
      <c r="V19" s="64" t="s">
        <v>20</v>
      </c>
      <c r="W19" s="65" t="s">
        <v>21</v>
      </c>
      <c r="X19" s="64" t="s">
        <v>22</v>
      </c>
      <c r="Y19" s="64" t="s">
        <v>23</v>
      </c>
      <c r="Z19" s="64" t="s">
        <v>24</v>
      </c>
      <c r="AA19" s="61" t="s">
        <v>25</v>
      </c>
    </row>
    <row r="20" spans="2:61" s="13" customFormat="1" ht="45" customHeight="1" x14ac:dyDescent="0.3">
      <c r="B20" s="44" t="s">
        <v>26</v>
      </c>
      <c r="C20" s="45"/>
      <c r="D20" s="45"/>
      <c r="E20" s="46"/>
      <c r="F20" s="17" t="s">
        <v>27</v>
      </c>
      <c r="G20" s="17" t="s">
        <v>28</v>
      </c>
      <c r="H20" s="17" t="s">
        <v>29</v>
      </c>
      <c r="I20" s="17" t="s">
        <v>30</v>
      </c>
      <c r="J20" s="17" t="s">
        <v>31</v>
      </c>
      <c r="K20" s="17" t="s">
        <v>32</v>
      </c>
      <c r="L20" s="17" t="s">
        <v>33</v>
      </c>
      <c r="M20" s="18" t="s">
        <v>34</v>
      </c>
      <c r="N20" s="17" t="s">
        <v>35</v>
      </c>
      <c r="O20" s="17" t="s">
        <v>36</v>
      </c>
      <c r="P20" s="17" t="s">
        <v>37</v>
      </c>
      <c r="Q20" s="17" t="s">
        <v>38</v>
      </c>
      <c r="R20" s="63" t="s">
        <v>39</v>
      </c>
      <c r="S20" s="63" t="s">
        <v>40</v>
      </c>
      <c r="U20" s="62"/>
      <c r="V20" s="62"/>
      <c r="W20" s="62"/>
      <c r="X20" s="62"/>
      <c r="Y20" s="62"/>
      <c r="Z20" s="62"/>
      <c r="AA20" s="62"/>
      <c r="AB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</row>
    <row r="21" spans="2:61" s="14" customFormat="1" ht="31.5" customHeight="1" x14ac:dyDescent="0.3">
      <c r="B21" s="15" t="s">
        <v>1</v>
      </c>
      <c r="C21" s="15" t="s">
        <v>41</v>
      </c>
      <c r="D21" s="15" t="s">
        <v>42</v>
      </c>
      <c r="E21" s="15" t="s">
        <v>43</v>
      </c>
      <c r="F21" s="15" t="s">
        <v>44</v>
      </c>
      <c r="G21" s="15" t="s">
        <v>45</v>
      </c>
      <c r="H21" s="15" t="s">
        <v>46</v>
      </c>
      <c r="I21" s="15" t="s">
        <v>47</v>
      </c>
      <c r="J21" s="15" t="s">
        <v>48</v>
      </c>
      <c r="K21" s="15" t="s">
        <v>49</v>
      </c>
      <c r="L21" s="15" t="s">
        <v>50</v>
      </c>
      <c r="M21" s="21" t="s">
        <v>51</v>
      </c>
      <c r="N21" s="15" t="s">
        <v>52</v>
      </c>
      <c r="O21" s="15" t="s">
        <v>4</v>
      </c>
      <c r="P21" s="15" t="s">
        <v>5</v>
      </c>
      <c r="Q21" s="15" t="s">
        <v>53</v>
      </c>
      <c r="R21" s="47"/>
      <c r="S21" s="47"/>
      <c r="U21" s="47"/>
      <c r="V21" s="47"/>
      <c r="W21" s="47"/>
      <c r="X21" s="47"/>
      <c r="Y21" s="47"/>
      <c r="Z21" s="47"/>
      <c r="AA21" s="47"/>
      <c r="AB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</row>
    <row r="22" spans="2:61" s="13" customFormat="1" ht="75" customHeight="1" x14ac:dyDescent="0.3">
      <c r="B22" s="37"/>
      <c r="C22" s="37"/>
      <c r="D22" s="37"/>
      <c r="E22" s="35"/>
      <c r="F22" s="35"/>
      <c r="G22" s="35"/>
      <c r="H22" s="35"/>
      <c r="I22" s="35"/>
      <c r="J22" s="35"/>
      <c r="K22" s="35"/>
      <c r="L22" s="35"/>
      <c r="M22" s="35" t="e">
        <f t="shared" ref="M22:M51" si="2">L22/J22</f>
        <v>#DIV/0!</v>
      </c>
      <c r="N22" s="35"/>
      <c r="O22" s="35"/>
      <c r="P22" s="35"/>
      <c r="Q22" s="35"/>
      <c r="R22" s="38"/>
      <c r="S22" s="38"/>
      <c r="U22" s="35">
        <f t="shared" ref="U22:U51" si="3">Q22/16</f>
        <v>0</v>
      </c>
      <c r="V22" s="35" t="e">
        <f t="shared" ref="V22:V51" si="4">R22/U22</f>
        <v>#DIV/0!</v>
      </c>
      <c r="W22" s="39" t="e">
        <f t="shared" ref="W22:W51" si="5">S22/V22*16</f>
        <v>#DIV/0!</v>
      </c>
      <c r="X22" s="35">
        <f t="shared" ref="X22:X51" si="6">INT((AQ22+((AR22-AQ22)*(AG22-AK22)/(AL22-AK22)))+(((AS22+((AT22-AS22)*(AG22-AK22)/(AL22-AK22)))-(AQ22+((AR22-AQ22)*(AG22-AK22)/(AL22-AK22))))*(AH22-AO22)/(AP22-AO22)))</f>
        <v>980</v>
      </c>
      <c r="Y22" s="35">
        <f t="shared" ref="Y22:Y51" si="7">INT((BF22+((BG22-BF22)*(AV22-AZ22)/(BA22-AZ22)))+(((BH22+((BI22-BH22)*(AV22-AZ22)/(BA22-AZ22)))-(BF22+((BG22-BF22)*(AV22-AZ22)/(BA22-AZ22))))*(AW22-BD22)/(BE22-BD22)))</f>
        <v>720</v>
      </c>
      <c r="Z22" s="35">
        <f t="shared" ref="Z22:Z51" si="8">(X22*(1024-K22)+Y22*K22)/1024</f>
        <v>980</v>
      </c>
      <c r="AA22" s="40" t="e">
        <f t="shared" ref="AA22:AA51" si="9">W22-Z22</f>
        <v>#DIV/0!</v>
      </c>
      <c r="AG22" s="41">
        <f t="shared" ref="AG22:AG51" si="10">IF(O22&gt;MAX($J$4:$S$4),MAX($J$4:$S$4)-0.1,IF(O22&lt;MIN($J$4:$S$4),MIN($J$4:$S$4)+0.1,O22))</f>
        <v>0</v>
      </c>
      <c r="AH22" s="41">
        <f t="shared" ref="AH22:AH51" si="11">IF(P22&gt;MAX($J$5:$S$5),MAX($J$5:$S$5)-0.1,IF(P22&lt;MIN($J$5:$S$5),MIN($J$5:$S$5)+0.1,P22))</f>
        <v>0</v>
      </c>
      <c r="AI22" s="25">
        <f t="shared" ref="AI22:AI51" si="12">_xlfn.XLOOKUP(AK22,$J$4:$S$4,$J$6:$S$6)</f>
        <v>3</v>
      </c>
      <c r="AJ22" s="25">
        <f t="shared" ref="AJ22:AJ51" si="13">AI22+1</f>
        <v>4</v>
      </c>
      <c r="AK22" s="25">
        <f t="shared" ref="AK22:AK51" si="14">HLOOKUP(ROUNDUP(AG22,1),$J$4:$S$4,1,TRUE)</f>
        <v>0</v>
      </c>
      <c r="AL22" s="25">
        <f t="shared" ref="AL22:AL51" si="15">_xlfn.XLOOKUP(AJ22,$J$6:$S$6,$J$4:$S$4)</f>
        <v>1500</v>
      </c>
      <c r="AM22" s="25">
        <f t="shared" ref="AM22:AM51" si="16">_xlfn.XLOOKUP(AO22,$J$5:$S$5,$J$6:$S$6)</f>
        <v>3</v>
      </c>
      <c r="AN22" s="25">
        <f t="shared" ref="AN22:AN51" si="17">AM22+1</f>
        <v>4</v>
      </c>
      <c r="AO22" s="25">
        <f t="shared" ref="AO22:AO51" si="18">HLOOKUP(AH22,$J$5:$S$5,1,TRUE)</f>
        <v>0</v>
      </c>
      <c r="AP22" s="25">
        <f t="shared" ref="AP22:AP51" si="19">_xlfn.XLOOKUP(AN22,$J$6:$S$6,$J$5:$S$5)</f>
        <v>1000</v>
      </c>
      <c r="AQ22" s="25">
        <f t="shared" ref="AQ22:AQ51" si="20">VLOOKUP(AK22,$I$8:$S$17,AM22+1,FALSE)</f>
        <v>980</v>
      </c>
      <c r="AR22" s="25">
        <f t="shared" ref="AR22:AR51" si="21">VLOOKUP(AL22,$I$8:$S$17,AM22+1,FALSE)</f>
        <v>1077</v>
      </c>
      <c r="AS22" s="25">
        <f t="shared" ref="AS22:AS51" si="22">VLOOKUP(AK22,$I$8:$S$17,AN22+1,FALSE)</f>
        <v>821</v>
      </c>
      <c r="AT22" s="25">
        <f t="shared" ref="AT22:AT51" si="23">VLOOKUP(AL22,$I$8:$S$17,AN22+1,FALSE)</f>
        <v>871</v>
      </c>
      <c r="AU22" s="25"/>
      <c r="AV22" s="41">
        <f>IF(O22&gt;MAX($V$4:$AE$4),MAX($V$4:$AE$4)-0.1,IF(O22&lt;MIN($V$4:$AE4),MIN($V$4:$AE$4)+0.1,O22))</f>
        <v>0</v>
      </c>
      <c r="AW22" s="41">
        <f t="shared" ref="AW22:AW51" si="24">IF(P22&gt;MAX($V$5:$AE$5),MAX($V$5:$AE$5)-0.1,IF(P22&lt;MIN($V$5:$AE$5),MIN($V$5:$AE$5)+0.1,P22))</f>
        <v>0</v>
      </c>
      <c r="AX22" s="25">
        <f t="shared" ref="AX22:AX51" si="25">_xlfn.XLOOKUP(AZ22,$V$4:$AE$4,$V$6:$AE$6)</f>
        <v>8</v>
      </c>
      <c r="AY22" s="25">
        <f t="shared" ref="AY22:AY51" si="26">AX22+1</f>
        <v>9</v>
      </c>
      <c r="AZ22" s="25">
        <f t="shared" ref="AZ22:AZ51" si="27">HLOOKUP(ROUNDUP(AV22,1),$V$4:$AE$4,1,TRUE)</f>
        <v>0</v>
      </c>
      <c r="BA22" s="25">
        <f t="shared" ref="BA22:BA51" si="28">_xlfn.XLOOKUP(AY22,$V$6:$AE$6,$V$4:$AE$4)</f>
        <v>1000</v>
      </c>
      <c r="BB22" s="25">
        <f t="shared" ref="BB22:BB51" si="29">_xlfn.XLOOKUP(BD22,$V$5:$AE$5,$V$6:$AE$6)</f>
        <v>3</v>
      </c>
      <c r="BC22" s="25">
        <f t="shared" ref="BC22:BC51" si="30">BB22+1</f>
        <v>4</v>
      </c>
      <c r="BD22" s="25">
        <f t="shared" ref="BD22:BD51" si="31">HLOOKUP(AW22,$V$5:$AE$5,1,TRUE)</f>
        <v>-500</v>
      </c>
      <c r="BE22" s="25">
        <f t="shared" ref="BE22:BE51" si="32">_xlfn.XLOOKUP(BC22,$V$6:$AE$6,$V$5:$AE$5)</f>
        <v>300</v>
      </c>
      <c r="BF22" s="25">
        <f t="shared" ref="BF22:BF51" si="33">VLOOKUP(AZ22,$U$8:$AE$17,BB22+1,FALSE)</f>
        <v>720</v>
      </c>
      <c r="BG22" s="25">
        <f t="shared" ref="BG22:BG51" si="34">VLOOKUP(BA22,$U$8:$AE$17,BB22+1,FALSE)</f>
        <v>720</v>
      </c>
      <c r="BH22" s="25">
        <f t="shared" ref="BH22:BH51" si="35">VLOOKUP(AZ22,$U$8:$AE$17,BC22+1,FALSE)</f>
        <v>720</v>
      </c>
      <c r="BI22" s="25">
        <f t="shared" ref="BI22:BI51" si="36">VLOOKUP(BA22,$U$8:$AE$17,BC22+1,FALSE)</f>
        <v>720</v>
      </c>
    </row>
    <row r="23" spans="2:61" s="13" customFormat="1" ht="75" customHeight="1" x14ac:dyDescent="0.3"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 t="e">
        <f t="shared" si="2"/>
        <v>#DIV/0!</v>
      </c>
      <c r="N23" s="35"/>
      <c r="O23" s="35"/>
      <c r="P23" s="35"/>
      <c r="Q23" s="35"/>
      <c r="R23" s="38"/>
      <c r="S23" s="38"/>
      <c r="U23" s="35">
        <f t="shared" si="3"/>
        <v>0</v>
      </c>
      <c r="V23" s="35" t="e">
        <f t="shared" si="4"/>
        <v>#DIV/0!</v>
      </c>
      <c r="W23" s="39" t="e">
        <f t="shared" si="5"/>
        <v>#DIV/0!</v>
      </c>
      <c r="X23" s="35">
        <f t="shared" si="6"/>
        <v>980</v>
      </c>
      <c r="Y23" s="35">
        <f t="shared" si="7"/>
        <v>720</v>
      </c>
      <c r="Z23" s="35">
        <f t="shared" si="8"/>
        <v>980</v>
      </c>
      <c r="AA23" s="40" t="e">
        <f t="shared" si="9"/>
        <v>#DIV/0!</v>
      </c>
      <c r="AG23" s="41">
        <f t="shared" si="10"/>
        <v>0</v>
      </c>
      <c r="AH23" s="41">
        <f t="shared" si="11"/>
        <v>0</v>
      </c>
      <c r="AI23" s="25">
        <f t="shared" si="12"/>
        <v>3</v>
      </c>
      <c r="AJ23" s="25">
        <f t="shared" si="13"/>
        <v>4</v>
      </c>
      <c r="AK23" s="25">
        <f t="shared" si="14"/>
        <v>0</v>
      </c>
      <c r="AL23" s="25">
        <f t="shared" si="15"/>
        <v>1500</v>
      </c>
      <c r="AM23" s="25">
        <f t="shared" si="16"/>
        <v>3</v>
      </c>
      <c r="AN23" s="25">
        <f t="shared" si="17"/>
        <v>4</v>
      </c>
      <c r="AO23" s="25">
        <f t="shared" si="18"/>
        <v>0</v>
      </c>
      <c r="AP23" s="25">
        <f t="shared" si="19"/>
        <v>1000</v>
      </c>
      <c r="AQ23" s="25">
        <f t="shared" si="20"/>
        <v>980</v>
      </c>
      <c r="AR23" s="25">
        <f t="shared" si="21"/>
        <v>1077</v>
      </c>
      <c r="AS23" s="25">
        <f t="shared" si="22"/>
        <v>821</v>
      </c>
      <c r="AT23" s="25">
        <f t="shared" si="23"/>
        <v>871</v>
      </c>
      <c r="AU23" s="25"/>
      <c r="AV23" s="41">
        <f>IF(O23&gt;MAX($V$4:$AE$4),MAX($V$4:$AE$4)-0.1,IF(O23&lt;MIN($V$4:$AE5),MIN($V$4:$AE$4)+0.1,O23))</f>
        <v>0</v>
      </c>
      <c r="AW23" s="41">
        <f t="shared" si="24"/>
        <v>0</v>
      </c>
      <c r="AX23" s="25">
        <f t="shared" si="25"/>
        <v>8</v>
      </c>
      <c r="AY23" s="25">
        <f t="shared" si="26"/>
        <v>9</v>
      </c>
      <c r="AZ23" s="25">
        <f t="shared" si="27"/>
        <v>0</v>
      </c>
      <c r="BA23" s="25">
        <f t="shared" si="28"/>
        <v>1000</v>
      </c>
      <c r="BB23" s="25">
        <f t="shared" si="29"/>
        <v>3</v>
      </c>
      <c r="BC23" s="25">
        <f t="shared" si="30"/>
        <v>4</v>
      </c>
      <c r="BD23" s="25">
        <f t="shared" si="31"/>
        <v>-500</v>
      </c>
      <c r="BE23" s="25">
        <f t="shared" si="32"/>
        <v>300</v>
      </c>
      <c r="BF23" s="25">
        <f t="shared" si="33"/>
        <v>720</v>
      </c>
      <c r="BG23" s="25">
        <f t="shared" si="34"/>
        <v>720</v>
      </c>
      <c r="BH23" s="25">
        <f t="shared" si="35"/>
        <v>720</v>
      </c>
      <c r="BI23" s="25">
        <f t="shared" si="36"/>
        <v>720</v>
      </c>
    </row>
    <row r="24" spans="2:61" s="13" customFormat="1" ht="75" customHeight="1" x14ac:dyDescent="0.3"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 t="e">
        <f t="shared" si="2"/>
        <v>#DIV/0!</v>
      </c>
      <c r="N24" s="35"/>
      <c r="O24" s="35"/>
      <c r="P24" s="35"/>
      <c r="Q24" s="35"/>
      <c r="R24" s="38"/>
      <c r="S24" s="38"/>
      <c r="U24" s="35">
        <f t="shared" si="3"/>
        <v>0</v>
      </c>
      <c r="V24" s="35" t="e">
        <f t="shared" si="4"/>
        <v>#DIV/0!</v>
      </c>
      <c r="W24" s="39" t="e">
        <f t="shared" si="5"/>
        <v>#DIV/0!</v>
      </c>
      <c r="X24" s="35">
        <f t="shared" si="6"/>
        <v>980</v>
      </c>
      <c r="Y24" s="35">
        <f t="shared" si="7"/>
        <v>720</v>
      </c>
      <c r="Z24" s="35">
        <f t="shared" si="8"/>
        <v>980</v>
      </c>
      <c r="AA24" s="40" t="e">
        <f t="shared" si="9"/>
        <v>#DIV/0!</v>
      </c>
      <c r="AG24" s="41">
        <f t="shared" si="10"/>
        <v>0</v>
      </c>
      <c r="AH24" s="41">
        <f t="shared" si="11"/>
        <v>0</v>
      </c>
      <c r="AI24" s="25">
        <f t="shared" si="12"/>
        <v>3</v>
      </c>
      <c r="AJ24" s="25">
        <f t="shared" si="13"/>
        <v>4</v>
      </c>
      <c r="AK24" s="25">
        <f t="shared" si="14"/>
        <v>0</v>
      </c>
      <c r="AL24" s="25">
        <f t="shared" si="15"/>
        <v>1500</v>
      </c>
      <c r="AM24" s="25">
        <f t="shared" si="16"/>
        <v>3</v>
      </c>
      <c r="AN24" s="25">
        <f t="shared" si="17"/>
        <v>4</v>
      </c>
      <c r="AO24" s="25">
        <f t="shared" si="18"/>
        <v>0</v>
      </c>
      <c r="AP24" s="25">
        <f t="shared" si="19"/>
        <v>1000</v>
      </c>
      <c r="AQ24" s="25">
        <f t="shared" si="20"/>
        <v>980</v>
      </c>
      <c r="AR24" s="25">
        <f t="shared" si="21"/>
        <v>1077</v>
      </c>
      <c r="AS24" s="25">
        <f t="shared" si="22"/>
        <v>821</v>
      </c>
      <c r="AT24" s="25">
        <f t="shared" si="23"/>
        <v>871</v>
      </c>
      <c r="AU24" s="25"/>
      <c r="AV24" s="41">
        <f>IF(O24&gt;MAX($V$4:$AE$4),MAX($V$4:$AE$4)-0.1,IF(O24&lt;MIN($V$4:$AE6),MIN($V$4:$AE$4)+0.1,O24))</f>
        <v>0</v>
      </c>
      <c r="AW24" s="41">
        <f t="shared" si="24"/>
        <v>0</v>
      </c>
      <c r="AX24" s="25">
        <f t="shared" si="25"/>
        <v>8</v>
      </c>
      <c r="AY24" s="25">
        <f t="shared" si="26"/>
        <v>9</v>
      </c>
      <c r="AZ24" s="25">
        <f t="shared" si="27"/>
        <v>0</v>
      </c>
      <c r="BA24" s="25">
        <f t="shared" si="28"/>
        <v>1000</v>
      </c>
      <c r="BB24" s="25">
        <f t="shared" si="29"/>
        <v>3</v>
      </c>
      <c r="BC24" s="25">
        <f t="shared" si="30"/>
        <v>4</v>
      </c>
      <c r="BD24" s="25">
        <f t="shared" si="31"/>
        <v>-500</v>
      </c>
      <c r="BE24" s="25">
        <f t="shared" si="32"/>
        <v>300</v>
      </c>
      <c r="BF24" s="25">
        <f t="shared" si="33"/>
        <v>720</v>
      </c>
      <c r="BG24" s="25">
        <f t="shared" si="34"/>
        <v>720</v>
      </c>
      <c r="BH24" s="25">
        <f t="shared" si="35"/>
        <v>720</v>
      </c>
      <c r="BI24" s="25">
        <f t="shared" si="36"/>
        <v>720</v>
      </c>
    </row>
    <row r="25" spans="2:61" s="13" customFormat="1" ht="75" customHeight="1" x14ac:dyDescent="0.3"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 t="e">
        <f t="shared" si="2"/>
        <v>#DIV/0!</v>
      </c>
      <c r="N25" s="35"/>
      <c r="O25" s="35"/>
      <c r="P25" s="35"/>
      <c r="Q25" s="35"/>
      <c r="R25" s="38"/>
      <c r="S25" s="38"/>
      <c r="U25" s="35">
        <f t="shared" si="3"/>
        <v>0</v>
      </c>
      <c r="V25" s="35" t="e">
        <f t="shared" si="4"/>
        <v>#DIV/0!</v>
      </c>
      <c r="W25" s="39" t="e">
        <f t="shared" si="5"/>
        <v>#DIV/0!</v>
      </c>
      <c r="X25" s="35">
        <f t="shared" si="6"/>
        <v>980</v>
      </c>
      <c r="Y25" s="35">
        <f t="shared" si="7"/>
        <v>720</v>
      </c>
      <c r="Z25" s="35">
        <f t="shared" si="8"/>
        <v>980</v>
      </c>
      <c r="AA25" s="40" t="e">
        <f t="shared" si="9"/>
        <v>#DIV/0!</v>
      </c>
      <c r="AG25" s="41">
        <f t="shared" si="10"/>
        <v>0</v>
      </c>
      <c r="AH25" s="41">
        <f t="shared" si="11"/>
        <v>0</v>
      </c>
      <c r="AI25" s="25">
        <f t="shared" si="12"/>
        <v>3</v>
      </c>
      <c r="AJ25" s="25">
        <f t="shared" si="13"/>
        <v>4</v>
      </c>
      <c r="AK25" s="25">
        <f t="shared" si="14"/>
        <v>0</v>
      </c>
      <c r="AL25" s="25">
        <f t="shared" si="15"/>
        <v>1500</v>
      </c>
      <c r="AM25" s="25">
        <f t="shared" si="16"/>
        <v>3</v>
      </c>
      <c r="AN25" s="25">
        <f t="shared" si="17"/>
        <v>4</v>
      </c>
      <c r="AO25" s="25">
        <f t="shared" si="18"/>
        <v>0</v>
      </c>
      <c r="AP25" s="25">
        <f t="shared" si="19"/>
        <v>1000</v>
      </c>
      <c r="AQ25" s="25">
        <f t="shared" si="20"/>
        <v>980</v>
      </c>
      <c r="AR25" s="25">
        <f t="shared" si="21"/>
        <v>1077</v>
      </c>
      <c r="AS25" s="25">
        <f t="shared" si="22"/>
        <v>821</v>
      </c>
      <c r="AT25" s="25">
        <f t="shared" si="23"/>
        <v>871</v>
      </c>
      <c r="AU25" s="25"/>
      <c r="AV25" s="41">
        <f>IF(O25&gt;MAX($V$4:$AE$4),MAX($V$4:$AE$4)-0.1,IF(O25&lt;MIN($V$4:$AE7),MIN($V$4:$AE$4)+0.1,O25))</f>
        <v>0</v>
      </c>
      <c r="AW25" s="41">
        <f t="shared" si="24"/>
        <v>0</v>
      </c>
      <c r="AX25" s="25">
        <f t="shared" si="25"/>
        <v>8</v>
      </c>
      <c r="AY25" s="25">
        <f t="shared" si="26"/>
        <v>9</v>
      </c>
      <c r="AZ25" s="25">
        <f t="shared" si="27"/>
        <v>0</v>
      </c>
      <c r="BA25" s="25">
        <f t="shared" si="28"/>
        <v>1000</v>
      </c>
      <c r="BB25" s="25">
        <f t="shared" si="29"/>
        <v>3</v>
      </c>
      <c r="BC25" s="25">
        <f t="shared" si="30"/>
        <v>4</v>
      </c>
      <c r="BD25" s="25">
        <f t="shared" si="31"/>
        <v>-500</v>
      </c>
      <c r="BE25" s="25">
        <f t="shared" si="32"/>
        <v>300</v>
      </c>
      <c r="BF25" s="25">
        <f t="shared" si="33"/>
        <v>720</v>
      </c>
      <c r="BG25" s="25">
        <f t="shared" si="34"/>
        <v>720</v>
      </c>
      <c r="BH25" s="25">
        <f t="shared" si="35"/>
        <v>720</v>
      </c>
      <c r="BI25" s="25">
        <f t="shared" si="36"/>
        <v>720</v>
      </c>
    </row>
    <row r="26" spans="2:61" s="13" customFormat="1" ht="75" customHeight="1" x14ac:dyDescent="0.3"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 t="e">
        <f t="shared" si="2"/>
        <v>#DIV/0!</v>
      </c>
      <c r="N26" s="35"/>
      <c r="O26" s="35"/>
      <c r="P26" s="35"/>
      <c r="Q26" s="35"/>
      <c r="R26" s="38"/>
      <c r="S26" s="38"/>
      <c r="U26" s="35">
        <f t="shared" si="3"/>
        <v>0</v>
      </c>
      <c r="V26" s="35" t="e">
        <f t="shared" si="4"/>
        <v>#DIV/0!</v>
      </c>
      <c r="W26" s="39" t="e">
        <f t="shared" si="5"/>
        <v>#DIV/0!</v>
      </c>
      <c r="X26" s="35">
        <f t="shared" si="6"/>
        <v>980</v>
      </c>
      <c r="Y26" s="35">
        <f t="shared" si="7"/>
        <v>720</v>
      </c>
      <c r="Z26" s="35">
        <f t="shared" si="8"/>
        <v>980</v>
      </c>
      <c r="AA26" s="40" t="e">
        <f t="shared" si="9"/>
        <v>#DIV/0!</v>
      </c>
      <c r="AG26" s="41">
        <f t="shared" si="10"/>
        <v>0</v>
      </c>
      <c r="AH26" s="41">
        <f t="shared" si="11"/>
        <v>0</v>
      </c>
      <c r="AI26" s="25">
        <f t="shared" si="12"/>
        <v>3</v>
      </c>
      <c r="AJ26" s="25">
        <f t="shared" si="13"/>
        <v>4</v>
      </c>
      <c r="AK26" s="25">
        <f t="shared" si="14"/>
        <v>0</v>
      </c>
      <c r="AL26" s="25">
        <f t="shared" si="15"/>
        <v>1500</v>
      </c>
      <c r="AM26" s="25">
        <f t="shared" si="16"/>
        <v>3</v>
      </c>
      <c r="AN26" s="25">
        <f t="shared" si="17"/>
        <v>4</v>
      </c>
      <c r="AO26" s="25">
        <f t="shared" si="18"/>
        <v>0</v>
      </c>
      <c r="AP26" s="25">
        <f t="shared" si="19"/>
        <v>1000</v>
      </c>
      <c r="AQ26" s="25">
        <f t="shared" si="20"/>
        <v>980</v>
      </c>
      <c r="AR26" s="25">
        <f t="shared" si="21"/>
        <v>1077</v>
      </c>
      <c r="AS26" s="25">
        <f t="shared" si="22"/>
        <v>821</v>
      </c>
      <c r="AT26" s="25">
        <f t="shared" si="23"/>
        <v>871</v>
      </c>
      <c r="AU26" s="25"/>
      <c r="AV26" s="41">
        <f>IF(O26&gt;MAX($V$4:$AE$4),MAX($V$4:$AE$4)-0.1,IF(O26&lt;MIN($V$4:$AE8),MIN($V$4:$AE$4)+0.1,O26))</f>
        <v>0</v>
      </c>
      <c r="AW26" s="41">
        <f t="shared" si="24"/>
        <v>0</v>
      </c>
      <c r="AX26" s="25">
        <f t="shared" si="25"/>
        <v>8</v>
      </c>
      <c r="AY26" s="25">
        <f t="shared" si="26"/>
        <v>9</v>
      </c>
      <c r="AZ26" s="25">
        <f t="shared" si="27"/>
        <v>0</v>
      </c>
      <c r="BA26" s="25">
        <f t="shared" si="28"/>
        <v>1000</v>
      </c>
      <c r="BB26" s="25">
        <f t="shared" si="29"/>
        <v>3</v>
      </c>
      <c r="BC26" s="25">
        <f t="shared" si="30"/>
        <v>4</v>
      </c>
      <c r="BD26" s="25">
        <f t="shared" si="31"/>
        <v>-500</v>
      </c>
      <c r="BE26" s="25">
        <f t="shared" si="32"/>
        <v>300</v>
      </c>
      <c r="BF26" s="25">
        <f t="shared" si="33"/>
        <v>720</v>
      </c>
      <c r="BG26" s="25">
        <f t="shared" si="34"/>
        <v>720</v>
      </c>
      <c r="BH26" s="25">
        <f t="shared" si="35"/>
        <v>720</v>
      </c>
      <c r="BI26" s="25">
        <f t="shared" si="36"/>
        <v>720</v>
      </c>
    </row>
    <row r="27" spans="2:61" s="13" customFormat="1" ht="75" customHeight="1" x14ac:dyDescent="0.3"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 t="e">
        <f t="shared" si="2"/>
        <v>#DIV/0!</v>
      </c>
      <c r="N27" s="35"/>
      <c r="O27" s="35"/>
      <c r="P27" s="35"/>
      <c r="Q27" s="35"/>
      <c r="R27" s="38"/>
      <c r="S27" s="38"/>
      <c r="U27" s="35">
        <f t="shared" si="3"/>
        <v>0</v>
      </c>
      <c r="V27" s="35" t="e">
        <f t="shared" si="4"/>
        <v>#DIV/0!</v>
      </c>
      <c r="W27" s="39" t="e">
        <f t="shared" si="5"/>
        <v>#DIV/0!</v>
      </c>
      <c r="X27" s="35">
        <f t="shared" si="6"/>
        <v>980</v>
      </c>
      <c r="Y27" s="35">
        <f t="shared" si="7"/>
        <v>720</v>
      </c>
      <c r="Z27" s="35">
        <f t="shared" si="8"/>
        <v>980</v>
      </c>
      <c r="AA27" s="40" t="e">
        <f t="shared" si="9"/>
        <v>#DIV/0!</v>
      </c>
      <c r="AG27" s="41">
        <f t="shared" si="10"/>
        <v>0</v>
      </c>
      <c r="AH27" s="41">
        <f t="shared" si="11"/>
        <v>0</v>
      </c>
      <c r="AI27" s="25">
        <f t="shared" si="12"/>
        <v>3</v>
      </c>
      <c r="AJ27" s="25">
        <f t="shared" si="13"/>
        <v>4</v>
      </c>
      <c r="AK27" s="25">
        <f t="shared" si="14"/>
        <v>0</v>
      </c>
      <c r="AL27" s="25">
        <f t="shared" si="15"/>
        <v>1500</v>
      </c>
      <c r="AM27" s="25">
        <f t="shared" si="16"/>
        <v>3</v>
      </c>
      <c r="AN27" s="25">
        <f t="shared" si="17"/>
        <v>4</v>
      </c>
      <c r="AO27" s="25">
        <f t="shared" si="18"/>
        <v>0</v>
      </c>
      <c r="AP27" s="25">
        <f t="shared" si="19"/>
        <v>1000</v>
      </c>
      <c r="AQ27" s="25">
        <f t="shared" si="20"/>
        <v>980</v>
      </c>
      <c r="AR27" s="25">
        <f t="shared" si="21"/>
        <v>1077</v>
      </c>
      <c r="AS27" s="25">
        <f t="shared" si="22"/>
        <v>821</v>
      </c>
      <c r="AT27" s="25">
        <f t="shared" si="23"/>
        <v>871</v>
      </c>
      <c r="AU27" s="25"/>
      <c r="AV27" s="41">
        <f>IF(O27&gt;MAX($V$4:$AE$4),MAX($V$4:$AE$4)-0.1,IF(O27&lt;MIN($V$4:$AE9),MIN($V$4:$AE$4)+0.1,O27))</f>
        <v>0</v>
      </c>
      <c r="AW27" s="41">
        <f t="shared" si="24"/>
        <v>0</v>
      </c>
      <c r="AX27" s="25">
        <f t="shared" si="25"/>
        <v>8</v>
      </c>
      <c r="AY27" s="25">
        <f t="shared" si="26"/>
        <v>9</v>
      </c>
      <c r="AZ27" s="25">
        <f t="shared" si="27"/>
        <v>0</v>
      </c>
      <c r="BA27" s="25">
        <f t="shared" si="28"/>
        <v>1000</v>
      </c>
      <c r="BB27" s="25">
        <f t="shared" si="29"/>
        <v>3</v>
      </c>
      <c r="BC27" s="25">
        <f t="shared" si="30"/>
        <v>4</v>
      </c>
      <c r="BD27" s="25">
        <f t="shared" si="31"/>
        <v>-500</v>
      </c>
      <c r="BE27" s="25">
        <f t="shared" si="32"/>
        <v>300</v>
      </c>
      <c r="BF27" s="25">
        <f t="shared" si="33"/>
        <v>720</v>
      </c>
      <c r="BG27" s="25">
        <f t="shared" si="34"/>
        <v>720</v>
      </c>
      <c r="BH27" s="25">
        <f t="shared" si="35"/>
        <v>720</v>
      </c>
      <c r="BI27" s="25">
        <f t="shared" si="36"/>
        <v>720</v>
      </c>
    </row>
    <row r="28" spans="2:61" s="13" customFormat="1" ht="75" customHeight="1" x14ac:dyDescent="0.3"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 t="e">
        <f t="shared" si="2"/>
        <v>#DIV/0!</v>
      </c>
      <c r="N28" s="35"/>
      <c r="O28" s="35"/>
      <c r="P28" s="35"/>
      <c r="Q28" s="35"/>
      <c r="R28" s="38"/>
      <c r="S28" s="38"/>
      <c r="U28" s="35">
        <f t="shared" si="3"/>
        <v>0</v>
      </c>
      <c r="V28" s="35" t="e">
        <f t="shared" si="4"/>
        <v>#DIV/0!</v>
      </c>
      <c r="W28" s="39" t="e">
        <f t="shared" si="5"/>
        <v>#DIV/0!</v>
      </c>
      <c r="X28" s="35">
        <f t="shared" si="6"/>
        <v>980</v>
      </c>
      <c r="Y28" s="35">
        <f t="shared" si="7"/>
        <v>720</v>
      </c>
      <c r="Z28" s="35">
        <f t="shared" si="8"/>
        <v>980</v>
      </c>
      <c r="AA28" s="40" t="e">
        <f t="shared" si="9"/>
        <v>#DIV/0!</v>
      </c>
      <c r="AG28" s="41">
        <f t="shared" si="10"/>
        <v>0</v>
      </c>
      <c r="AH28" s="41">
        <f t="shared" si="11"/>
        <v>0</v>
      </c>
      <c r="AI28" s="25">
        <f t="shared" si="12"/>
        <v>3</v>
      </c>
      <c r="AJ28" s="25">
        <f t="shared" si="13"/>
        <v>4</v>
      </c>
      <c r="AK28" s="25">
        <f t="shared" si="14"/>
        <v>0</v>
      </c>
      <c r="AL28" s="25">
        <f t="shared" si="15"/>
        <v>1500</v>
      </c>
      <c r="AM28" s="25">
        <f t="shared" si="16"/>
        <v>3</v>
      </c>
      <c r="AN28" s="25">
        <f t="shared" si="17"/>
        <v>4</v>
      </c>
      <c r="AO28" s="25">
        <f t="shared" si="18"/>
        <v>0</v>
      </c>
      <c r="AP28" s="25">
        <f t="shared" si="19"/>
        <v>1000</v>
      </c>
      <c r="AQ28" s="25">
        <f t="shared" si="20"/>
        <v>980</v>
      </c>
      <c r="AR28" s="25">
        <f t="shared" si="21"/>
        <v>1077</v>
      </c>
      <c r="AS28" s="25">
        <f t="shared" si="22"/>
        <v>821</v>
      </c>
      <c r="AT28" s="25">
        <f t="shared" si="23"/>
        <v>871</v>
      </c>
      <c r="AU28" s="25"/>
      <c r="AV28" s="41">
        <f>IF(O28&gt;MAX($V$4:$AE$4),MAX($V$4:$AE$4)-0.1,IF(O28&lt;MIN($V$4:$AE10),MIN($V$4:$AE$4)+0.1,O28))</f>
        <v>0</v>
      </c>
      <c r="AW28" s="41">
        <f t="shared" si="24"/>
        <v>0</v>
      </c>
      <c r="AX28" s="25">
        <f t="shared" si="25"/>
        <v>8</v>
      </c>
      <c r="AY28" s="25">
        <f t="shared" si="26"/>
        <v>9</v>
      </c>
      <c r="AZ28" s="25">
        <f t="shared" si="27"/>
        <v>0</v>
      </c>
      <c r="BA28" s="25">
        <f t="shared" si="28"/>
        <v>1000</v>
      </c>
      <c r="BB28" s="25">
        <f t="shared" si="29"/>
        <v>3</v>
      </c>
      <c r="BC28" s="25">
        <f t="shared" si="30"/>
        <v>4</v>
      </c>
      <c r="BD28" s="25">
        <f t="shared" si="31"/>
        <v>-500</v>
      </c>
      <c r="BE28" s="25">
        <f t="shared" si="32"/>
        <v>300</v>
      </c>
      <c r="BF28" s="25">
        <f t="shared" si="33"/>
        <v>720</v>
      </c>
      <c r="BG28" s="25">
        <f t="shared" si="34"/>
        <v>720</v>
      </c>
      <c r="BH28" s="25">
        <f t="shared" si="35"/>
        <v>720</v>
      </c>
      <c r="BI28" s="25">
        <f t="shared" si="36"/>
        <v>720</v>
      </c>
    </row>
    <row r="29" spans="2:61" s="13" customFormat="1" ht="75" customHeight="1" x14ac:dyDescent="0.3"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 t="e">
        <f t="shared" si="2"/>
        <v>#DIV/0!</v>
      </c>
      <c r="N29" s="35"/>
      <c r="O29" s="35"/>
      <c r="P29" s="35"/>
      <c r="Q29" s="35"/>
      <c r="R29" s="38"/>
      <c r="S29" s="38"/>
      <c r="U29" s="35">
        <f t="shared" si="3"/>
        <v>0</v>
      </c>
      <c r="V29" s="35" t="e">
        <f t="shared" si="4"/>
        <v>#DIV/0!</v>
      </c>
      <c r="W29" s="39" t="e">
        <f t="shared" si="5"/>
        <v>#DIV/0!</v>
      </c>
      <c r="X29" s="35">
        <f t="shared" si="6"/>
        <v>980</v>
      </c>
      <c r="Y29" s="35">
        <f t="shared" si="7"/>
        <v>720</v>
      </c>
      <c r="Z29" s="35">
        <f t="shared" si="8"/>
        <v>980</v>
      </c>
      <c r="AA29" s="40" t="e">
        <f t="shared" si="9"/>
        <v>#DIV/0!</v>
      </c>
      <c r="AG29" s="41">
        <f t="shared" si="10"/>
        <v>0</v>
      </c>
      <c r="AH29" s="41">
        <f t="shared" si="11"/>
        <v>0</v>
      </c>
      <c r="AI29" s="25">
        <f t="shared" si="12"/>
        <v>3</v>
      </c>
      <c r="AJ29" s="25">
        <f t="shared" si="13"/>
        <v>4</v>
      </c>
      <c r="AK29" s="25">
        <f t="shared" si="14"/>
        <v>0</v>
      </c>
      <c r="AL29" s="25">
        <f t="shared" si="15"/>
        <v>1500</v>
      </c>
      <c r="AM29" s="25">
        <f t="shared" si="16"/>
        <v>3</v>
      </c>
      <c r="AN29" s="25">
        <f t="shared" si="17"/>
        <v>4</v>
      </c>
      <c r="AO29" s="25">
        <f t="shared" si="18"/>
        <v>0</v>
      </c>
      <c r="AP29" s="25">
        <f t="shared" si="19"/>
        <v>1000</v>
      </c>
      <c r="AQ29" s="25">
        <f t="shared" si="20"/>
        <v>980</v>
      </c>
      <c r="AR29" s="25">
        <f t="shared" si="21"/>
        <v>1077</v>
      </c>
      <c r="AS29" s="25">
        <f t="shared" si="22"/>
        <v>821</v>
      </c>
      <c r="AT29" s="25">
        <f t="shared" si="23"/>
        <v>871</v>
      </c>
      <c r="AU29" s="25"/>
      <c r="AV29" s="41">
        <f>IF(O29&gt;MAX($V$4:$AE$4),MAX($V$4:$AE$4)-0.1,IF(O29&lt;MIN($V$4:$AE11),MIN($V$4:$AE$4)+0.1,O29))</f>
        <v>0</v>
      </c>
      <c r="AW29" s="41">
        <f t="shared" si="24"/>
        <v>0</v>
      </c>
      <c r="AX29" s="25">
        <f t="shared" si="25"/>
        <v>8</v>
      </c>
      <c r="AY29" s="25">
        <f t="shared" si="26"/>
        <v>9</v>
      </c>
      <c r="AZ29" s="25">
        <f t="shared" si="27"/>
        <v>0</v>
      </c>
      <c r="BA29" s="25">
        <f t="shared" si="28"/>
        <v>1000</v>
      </c>
      <c r="BB29" s="25">
        <f t="shared" si="29"/>
        <v>3</v>
      </c>
      <c r="BC29" s="25">
        <f t="shared" si="30"/>
        <v>4</v>
      </c>
      <c r="BD29" s="25">
        <f t="shared" si="31"/>
        <v>-500</v>
      </c>
      <c r="BE29" s="25">
        <f t="shared" si="32"/>
        <v>300</v>
      </c>
      <c r="BF29" s="25">
        <f t="shared" si="33"/>
        <v>720</v>
      </c>
      <c r="BG29" s="25">
        <f t="shared" si="34"/>
        <v>720</v>
      </c>
      <c r="BH29" s="25">
        <f t="shared" si="35"/>
        <v>720</v>
      </c>
      <c r="BI29" s="25">
        <f t="shared" si="36"/>
        <v>720</v>
      </c>
    </row>
    <row r="30" spans="2:61" s="13" customFormat="1" ht="75" customHeight="1" x14ac:dyDescent="0.3"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 t="e">
        <f t="shared" si="2"/>
        <v>#DIV/0!</v>
      </c>
      <c r="N30" s="35"/>
      <c r="O30" s="35"/>
      <c r="P30" s="35"/>
      <c r="Q30" s="35"/>
      <c r="R30" s="38"/>
      <c r="S30" s="38"/>
      <c r="U30" s="35">
        <f t="shared" si="3"/>
        <v>0</v>
      </c>
      <c r="V30" s="35" t="e">
        <f t="shared" si="4"/>
        <v>#DIV/0!</v>
      </c>
      <c r="W30" s="39" t="e">
        <f t="shared" si="5"/>
        <v>#DIV/0!</v>
      </c>
      <c r="X30" s="35">
        <f t="shared" si="6"/>
        <v>980</v>
      </c>
      <c r="Y30" s="35">
        <f t="shared" si="7"/>
        <v>720</v>
      </c>
      <c r="Z30" s="35">
        <f t="shared" si="8"/>
        <v>980</v>
      </c>
      <c r="AA30" s="40" t="e">
        <f t="shared" si="9"/>
        <v>#DIV/0!</v>
      </c>
      <c r="AG30" s="41">
        <f t="shared" si="10"/>
        <v>0</v>
      </c>
      <c r="AH30" s="41">
        <f t="shared" si="11"/>
        <v>0</v>
      </c>
      <c r="AI30" s="25">
        <f t="shared" si="12"/>
        <v>3</v>
      </c>
      <c r="AJ30" s="25">
        <f t="shared" si="13"/>
        <v>4</v>
      </c>
      <c r="AK30" s="25">
        <f t="shared" si="14"/>
        <v>0</v>
      </c>
      <c r="AL30" s="25">
        <f t="shared" si="15"/>
        <v>1500</v>
      </c>
      <c r="AM30" s="25">
        <f t="shared" si="16"/>
        <v>3</v>
      </c>
      <c r="AN30" s="25">
        <f t="shared" si="17"/>
        <v>4</v>
      </c>
      <c r="AO30" s="25">
        <f t="shared" si="18"/>
        <v>0</v>
      </c>
      <c r="AP30" s="25">
        <f t="shared" si="19"/>
        <v>1000</v>
      </c>
      <c r="AQ30" s="25">
        <f t="shared" si="20"/>
        <v>980</v>
      </c>
      <c r="AR30" s="25">
        <f t="shared" si="21"/>
        <v>1077</v>
      </c>
      <c r="AS30" s="25">
        <f t="shared" si="22"/>
        <v>821</v>
      </c>
      <c r="AT30" s="25">
        <f t="shared" si="23"/>
        <v>871</v>
      </c>
      <c r="AU30" s="25"/>
      <c r="AV30" s="41">
        <f>IF(O30&gt;MAX($V$4:$AE$4),MAX($V$4:$AE$4)-0.1,IF(O30&lt;MIN($V$4:$AE12),MIN($V$4:$AE$4)+0.1,O30))</f>
        <v>0</v>
      </c>
      <c r="AW30" s="41">
        <f t="shared" si="24"/>
        <v>0</v>
      </c>
      <c r="AX30" s="25">
        <f t="shared" si="25"/>
        <v>8</v>
      </c>
      <c r="AY30" s="25">
        <f t="shared" si="26"/>
        <v>9</v>
      </c>
      <c r="AZ30" s="25">
        <f t="shared" si="27"/>
        <v>0</v>
      </c>
      <c r="BA30" s="25">
        <f t="shared" si="28"/>
        <v>1000</v>
      </c>
      <c r="BB30" s="25">
        <f t="shared" si="29"/>
        <v>3</v>
      </c>
      <c r="BC30" s="25">
        <f t="shared" si="30"/>
        <v>4</v>
      </c>
      <c r="BD30" s="25">
        <f t="shared" si="31"/>
        <v>-500</v>
      </c>
      <c r="BE30" s="25">
        <f t="shared" si="32"/>
        <v>300</v>
      </c>
      <c r="BF30" s="25">
        <f t="shared" si="33"/>
        <v>720</v>
      </c>
      <c r="BG30" s="25">
        <f t="shared" si="34"/>
        <v>720</v>
      </c>
      <c r="BH30" s="25">
        <f t="shared" si="35"/>
        <v>720</v>
      </c>
      <c r="BI30" s="25">
        <f t="shared" si="36"/>
        <v>720</v>
      </c>
    </row>
    <row r="31" spans="2:61" s="16" customFormat="1" ht="75" customHeight="1" x14ac:dyDescent="0.3">
      <c r="B31" s="35"/>
      <c r="C31" s="35"/>
      <c r="D31" s="35"/>
      <c r="E31" s="33"/>
      <c r="F31" s="35"/>
      <c r="G31" s="35"/>
      <c r="H31" s="35"/>
      <c r="I31" s="35"/>
      <c r="J31" s="35"/>
      <c r="K31" s="35"/>
      <c r="L31" s="35"/>
      <c r="M31" s="35" t="e">
        <f t="shared" si="2"/>
        <v>#DIV/0!</v>
      </c>
      <c r="N31" s="35"/>
      <c r="O31" s="35"/>
      <c r="P31" s="35"/>
      <c r="Q31" s="35"/>
      <c r="R31" s="38"/>
      <c r="S31" s="38"/>
      <c r="U31" s="35">
        <f t="shared" si="3"/>
        <v>0</v>
      </c>
      <c r="V31" s="35" t="e">
        <f t="shared" si="4"/>
        <v>#DIV/0!</v>
      </c>
      <c r="W31" s="39" t="e">
        <f t="shared" si="5"/>
        <v>#DIV/0!</v>
      </c>
      <c r="X31" s="35">
        <f t="shared" si="6"/>
        <v>980</v>
      </c>
      <c r="Y31" s="35">
        <f t="shared" si="7"/>
        <v>720</v>
      </c>
      <c r="Z31" s="35">
        <f t="shared" si="8"/>
        <v>980</v>
      </c>
      <c r="AA31" s="40" t="e">
        <f t="shared" si="9"/>
        <v>#DIV/0!</v>
      </c>
      <c r="AG31" s="41">
        <f t="shared" si="10"/>
        <v>0</v>
      </c>
      <c r="AH31" s="41">
        <f t="shared" si="11"/>
        <v>0</v>
      </c>
      <c r="AI31" s="25">
        <f t="shared" si="12"/>
        <v>3</v>
      </c>
      <c r="AJ31" s="25">
        <f t="shared" si="13"/>
        <v>4</v>
      </c>
      <c r="AK31" s="25">
        <f t="shared" si="14"/>
        <v>0</v>
      </c>
      <c r="AL31" s="25">
        <f t="shared" si="15"/>
        <v>1500</v>
      </c>
      <c r="AM31" s="25">
        <f t="shared" si="16"/>
        <v>3</v>
      </c>
      <c r="AN31" s="25">
        <f t="shared" si="17"/>
        <v>4</v>
      </c>
      <c r="AO31" s="25">
        <f t="shared" si="18"/>
        <v>0</v>
      </c>
      <c r="AP31" s="25">
        <f t="shared" si="19"/>
        <v>1000</v>
      </c>
      <c r="AQ31" s="25">
        <f t="shared" si="20"/>
        <v>980</v>
      </c>
      <c r="AR31" s="25">
        <f t="shared" si="21"/>
        <v>1077</v>
      </c>
      <c r="AS31" s="25">
        <f t="shared" si="22"/>
        <v>821</v>
      </c>
      <c r="AT31" s="25">
        <f t="shared" si="23"/>
        <v>871</v>
      </c>
      <c r="AU31" s="27"/>
      <c r="AV31" s="41">
        <f>IF(O31&gt;MAX($V$4:$AE$4),MAX($V$4:$AE$4)-0.1,IF(O31&lt;MIN($V$4:$AE13),MIN($V$4:$AE$4)+0.1,O31))</f>
        <v>0</v>
      </c>
      <c r="AW31" s="41">
        <f t="shared" si="24"/>
        <v>0</v>
      </c>
      <c r="AX31" s="25">
        <f t="shared" si="25"/>
        <v>8</v>
      </c>
      <c r="AY31" s="25">
        <f t="shared" si="26"/>
        <v>9</v>
      </c>
      <c r="AZ31" s="25">
        <f t="shared" si="27"/>
        <v>0</v>
      </c>
      <c r="BA31" s="25">
        <f t="shared" si="28"/>
        <v>1000</v>
      </c>
      <c r="BB31" s="25">
        <f t="shared" si="29"/>
        <v>3</v>
      </c>
      <c r="BC31" s="25">
        <f t="shared" si="30"/>
        <v>4</v>
      </c>
      <c r="BD31" s="25">
        <f t="shared" si="31"/>
        <v>-500</v>
      </c>
      <c r="BE31" s="25">
        <f t="shared" si="32"/>
        <v>300</v>
      </c>
      <c r="BF31" s="25">
        <f t="shared" si="33"/>
        <v>720</v>
      </c>
      <c r="BG31" s="25">
        <f t="shared" si="34"/>
        <v>720</v>
      </c>
      <c r="BH31" s="25">
        <f t="shared" si="35"/>
        <v>720</v>
      </c>
      <c r="BI31" s="25">
        <f t="shared" si="36"/>
        <v>720</v>
      </c>
    </row>
    <row r="32" spans="2:61" s="16" customFormat="1" ht="75" customHeight="1" x14ac:dyDescent="0.3">
      <c r="B32" s="35"/>
      <c r="C32" s="35"/>
      <c r="D32" s="35"/>
      <c r="E32" s="33"/>
      <c r="F32" s="35"/>
      <c r="G32" s="35"/>
      <c r="H32" s="35"/>
      <c r="I32" s="35"/>
      <c r="J32" s="35"/>
      <c r="K32" s="35"/>
      <c r="L32" s="35"/>
      <c r="M32" s="35" t="e">
        <f t="shared" si="2"/>
        <v>#DIV/0!</v>
      </c>
      <c r="N32" s="35"/>
      <c r="O32" s="35"/>
      <c r="P32" s="35"/>
      <c r="Q32" s="35"/>
      <c r="R32" s="38"/>
      <c r="S32" s="38"/>
      <c r="U32" s="35">
        <f t="shared" si="3"/>
        <v>0</v>
      </c>
      <c r="V32" s="35" t="e">
        <f t="shared" si="4"/>
        <v>#DIV/0!</v>
      </c>
      <c r="W32" s="39" t="e">
        <f t="shared" si="5"/>
        <v>#DIV/0!</v>
      </c>
      <c r="X32" s="35">
        <f t="shared" si="6"/>
        <v>980</v>
      </c>
      <c r="Y32" s="35">
        <f t="shared" si="7"/>
        <v>720</v>
      </c>
      <c r="Z32" s="35">
        <f t="shared" si="8"/>
        <v>980</v>
      </c>
      <c r="AA32" s="40" t="e">
        <f t="shared" si="9"/>
        <v>#DIV/0!</v>
      </c>
      <c r="AG32" s="41">
        <f t="shared" si="10"/>
        <v>0</v>
      </c>
      <c r="AH32" s="41">
        <f t="shared" si="11"/>
        <v>0</v>
      </c>
      <c r="AI32" s="25">
        <f t="shared" si="12"/>
        <v>3</v>
      </c>
      <c r="AJ32" s="25">
        <f t="shared" si="13"/>
        <v>4</v>
      </c>
      <c r="AK32" s="25">
        <f t="shared" si="14"/>
        <v>0</v>
      </c>
      <c r="AL32" s="25">
        <f t="shared" si="15"/>
        <v>1500</v>
      </c>
      <c r="AM32" s="25">
        <f t="shared" si="16"/>
        <v>3</v>
      </c>
      <c r="AN32" s="25">
        <f t="shared" si="17"/>
        <v>4</v>
      </c>
      <c r="AO32" s="25">
        <f t="shared" si="18"/>
        <v>0</v>
      </c>
      <c r="AP32" s="25">
        <f t="shared" si="19"/>
        <v>1000</v>
      </c>
      <c r="AQ32" s="25">
        <f t="shared" si="20"/>
        <v>980</v>
      </c>
      <c r="AR32" s="25">
        <f t="shared" si="21"/>
        <v>1077</v>
      </c>
      <c r="AS32" s="25">
        <f t="shared" si="22"/>
        <v>821</v>
      </c>
      <c r="AT32" s="25">
        <f t="shared" si="23"/>
        <v>871</v>
      </c>
      <c r="AU32" s="27"/>
      <c r="AV32" s="41">
        <f>IF(O32&gt;MAX($V$4:$AE$4),MAX($V$4:$AE$4)-0.1,IF(O32&lt;MIN($V$4:$AE14),MIN($V$4:$AE$4)+0.1,O32))</f>
        <v>0</v>
      </c>
      <c r="AW32" s="41">
        <f t="shared" si="24"/>
        <v>0</v>
      </c>
      <c r="AX32" s="25">
        <f t="shared" si="25"/>
        <v>8</v>
      </c>
      <c r="AY32" s="25">
        <f t="shared" si="26"/>
        <v>9</v>
      </c>
      <c r="AZ32" s="25">
        <f t="shared" si="27"/>
        <v>0</v>
      </c>
      <c r="BA32" s="25">
        <f t="shared" si="28"/>
        <v>1000</v>
      </c>
      <c r="BB32" s="25">
        <f t="shared" si="29"/>
        <v>3</v>
      </c>
      <c r="BC32" s="25">
        <f t="shared" si="30"/>
        <v>4</v>
      </c>
      <c r="BD32" s="25">
        <f t="shared" si="31"/>
        <v>-500</v>
      </c>
      <c r="BE32" s="25">
        <f t="shared" si="32"/>
        <v>300</v>
      </c>
      <c r="BF32" s="25">
        <f t="shared" si="33"/>
        <v>720</v>
      </c>
      <c r="BG32" s="25">
        <f t="shared" si="34"/>
        <v>720</v>
      </c>
      <c r="BH32" s="25">
        <f t="shared" si="35"/>
        <v>720</v>
      </c>
      <c r="BI32" s="25">
        <f t="shared" si="36"/>
        <v>720</v>
      </c>
    </row>
    <row r="33" spans="2:61" s="16" customFormat="1" ht="75" customHeight="1" x14ac:dyDescent="0.3">
      <c r="B33" s="35"/>
      <c r="C33" s="35"/>
      <c r="D33" s="35"/>
      <c r="E33" s="33"/>
      <c r="F33" s="35"/>
      <c r="G33" s="35"/>
      <c r="H33" s="35"/>
      <c r="I33" s="35"/>
      <c r="J33" s="35"/>
      <c r="K33" s="35"/>
      <c r="L33" s="35"/>
      <c r="M33" s="35" t="e">
        <f t="shared" si="2"/>
        <v>#DIV/0!</v>
      </c>
      <c r="N33" s="35"/>
      <c r="O33" s="35"/>
      <c r="P33" s="35"/>
      <c r="Q33" s="35"/>
      <c r="R33" s="38"/>
      <c r="S33" s="38"/>
      <c r="U33" s="35">
        <f t="shared" si="3"/>
        <v>0</v>
      </c>
      <c r="V33" s="35" t="e">
        <f t="shared" si="4"/>
        <v>#DIV/0!</v>
      </c>
      <c r="W33" s="39" t="e">
        <f t="shared" si="5"/>
        <v>#DIV/0!</v>
      </c>
      <c r="X33" s="35">
        <f t="shared" si="6"/>
        <v>980</v>
      </c>
      <c r="Y33" s="35">
        <f t="shared" si="7"/>
        <v>720</v>
      </c>
      <c r="Z33" s="35">
        <f t="shared" si="8"/>
        <v>980</v>
      </c>
      <c r="AA33" s="40" t="e">
        <f t="shared" si="9"/>
        <v>#DIV/0!</v>
      </c>
      <c r="AG33" s="41">
        <f t="shared" si="10"/>
        <v>0</v>
      </c>
      <c r="AH33" s="41">
        <f t="shared" si="11"/>
        <v>0</v>
      </c>
      <c r="AI33" s="25">
        <f t="shared" si="12"/>
        <v>3</v>
      </c>
      <c r="AJ33" s="25">
        <f t="shared" si="13"/>
        <v>4</v>
      </c>
      <c r="AK33" s="25">
        <f t="shared" si="14"/>
        <v>0</v>
      </c>
      <c r="AL33" s="25">
        <f t="shared" si="15"/>
        <v>1500</v>
      </c>
      <c r="AM33" s="25">
        <f t="shared" si="16"/>
        <v>3</v>
      </c>
      <c r="AN33" s="25">
        <f t="shared" si="17"/>
        <v>4</v>
      </c>
      <c r="AO33" s="25">
        <f t="shared" si="18"/>
        <v>0</v>
      </c>
      <c r="AP33" s="25">
        <f t="shared" si="19"/>
        <v>1000</v>
      </c>
      <c r="AQ33" s="25">
        <f t="shared" si="20"/>
        <v>980</v>
      </c>
      <c r="AR33" s="25">
        <f t="shared" si="21"/>
        <v>1077</v>
      </c>
      <c r="AS33" s="25">
        <f t="shared" si="22"/>
        <v>821</v>
      </c>
      <c r="AT33" s="25">
        <f t="shared" si="23"/>
        <v>871</v>
      </c>
      <c r="AU33" s="27"/>
      <c r="AV33" s="41">
        <f>IF(O33&gt;MAX($V$4:$AE$4),MAX($V$4:$AE$4)-0.1,IF(O33&lt;MIN($V$4:$AE15),MIN($V$4:$AE$4)+0.1,O33))</f>
        <v>0</v>
      </c>
      <c r="AW33" s="41">
        <f t="shared" si="24"/>
        <v>0</v>
      </c>
      <c r="AX33" s="25">
        <f t="shared" si="25"/>
        <v>8</v>
      </c>
      <c r="AY33" s="25">
        <f t="shared" si="26"/>
        <v>9</v>
      </c>
      <c r="AZ33" s="25">
        <f t="shared" si="27"/>
        <v>0</v>
      </c>
      <c r="BA33" s="25">
        <f t="shared" si="28"/>
        <v>1000</v>
      </c>
      <c r="BB33" s="25">
        <f t="shared" si="29"/>
        <v>3</v>
      </c>
      <c r="BC33" s="25">
        <f t="shared" si="30"/>
        <v>4</v>
      </c>
      <c r="BD33" s="25">
        <f t="shared" si="31"/>
        <v>-500</v>
      </c>
      <c r="BE33" s="25">
        <f t="shared" si="32"/>
        <v>300</v>
      </c>
      <c r="BF33" s="25">
        <f t="shared" si="33"/>
        <v>720</v>
      </c>
      <c r="BG33" s="25">
        <f t="shared" si="34"/>
        <v>720</v>
      </c>
      <c r="BH33" s="25">
        <f t="shared" si="35"/>
        <v>720</v>
      </c>
      <c r="BI33" s="25">
        <f t="shared" si="36"/>
        <v>720</v>
      </c>
    </row>
    <row r="34" spans="2:61" s="16" customFormat="1" ht="75" customHeight="1" x14ac:dyDescent="0.3">
      <c r="B34" s="35"/>
      <c r="C34" s="35"/>
      <c r="D34" s="35"/>
      <c r="E34" s="33"/>
      <c r="F34" s="35"/>
      <c r="G34" s="35"/>
      <c r="H34" s="35"/>
      <c r="I34" s="35"/>
      <c r="J34" s="35"/>
      <c r="K34" s="35"/>
      <c r="L34" s="35"/>
      <c r="M34" s="35" t="e">
        <f t="shared" si="2"/>
        <v>#DIV/0!</v>
      </c>
      <c r="N34" s="35"/>
      <c r="O34" s="35"/>
      <c r="P34" s="35"/>
      <c r="Q34" s="35"/>
      <c r="R34" s="38"/>
      <c r="S34" s="38"/>
      <c r="U34" s="35">
        <f t="shared" si="3"/>
        <v>0</v>
      </c>
      <c r="V34" s="35" t="e">
        <f t="shared" si="4"/>
        <v>#DIV/0!</v>
      </c>
      <c r="W34" s="39" t="e">
        <f t="shared" si="5"/>
        <v>#DIV/0!</v>
      </c>
      <c r="X34" s="35">
        <f t="shared" si="6"/>
        <v>980</v>
      </c>
      <c r="Y34" s="35">
        <f t="shared" si="7"/>
        <v>720</v>
      </c>
      <c r="Z34" s="35">
        <f t="shared" si="8"/>
        <v>980</v>
      </c>
      <c r="AA34" s="40" t="e">
        <f t="shared" si="9"/>
        <v>#DIV/0!</v>
      </c>
      <c r="AG34" s="41">
        <f t="shared" si="10"/>
        <v>0</v>
      </c>
      <c r="AH34" s="41">
        <f t="shared" si="11"/>
        <v>0</v>
      </c>
      <c r="AI34" s="25">
        <f t="shared" si="12"/>
        <v>3</v>
      </c>
      <c r="AJ34" s="25">
        <f t="shared" si="13"/>
        <v>4</v>
      </c>
      <c r="AK34" s="25">
        <f t="shared" si="14"/>
        <v>0</v>
      </c>
      <c r="AL34" s="25">
        <f t="shared" si="15"/>
        <v>1500</v>
      </c>
      <c r="AM34" s="25">
        <f t="shared" si="16"/>
        <v>3</v>
      </c>
      <c r="AN34" s="25">
        <f t="shared" si="17"/>
        <v>4</v>
      </c>
      <c r="AO34" s="25">
        <f t="shared" si="18"/>
        <v>0</v>
      </c>
      <c r="AP34" s="25">
        <f t="shared" si="19"/>
        <v>1000</v>
      </c>
      <c r="AQ34" s="25">
        <f t="shared" si="20"/>
        <v>980</v>
      </c>
      <c r="AR34" s="25">
        <f t="shared" si="21"/>
        <v>1077</v>
      </c>
      <c r="AS34" s="25">
        <f t="shared" si="22"/>
        <v>821</v>
      </c>
      <c r="AT34" s="25">
        <f t="shared" si="23"/>
        <v>871</v>
      </c>
      <c r="AU34" s="27"/>
      <c r="AV34" s="41">
        <f>IF(O34&gt;MAX($V$4:$AE$4),MAX($V$4:$AE$4)-0.1,IF(O34&lt;MIN($V$4:$AE16),MIN($V$4:$AE$4)+0.1,O34))</f>
        <v>0</v>
      </c>
      <c r="AW34" s="41">
        <f t="shared" si="24"/>
        <v>0</v>
      </c>
      <c r="AX34" s="25">
        <f t="shared" si="25"/>
        <v>8</v>
      </c>
      <c r="AY34" s="25">
        <f t="shared" si="26"/>
        <v>9</v>
      </c>
      <c r="AZ34" s="25">
        <f t="shared" si="27"/>
        <v>0</v>
      </c>
      <c r="BA34" s="25">
        <f t="shared" si="28"/>
        <v>1000</v>
      </c>
      <c r="BB34" s="25">
        <f t="shared" si="29"/>
        <v>3</v>
      </c>
      <c r="BC34" s="25">
        <f t="shared" si="30"/>
        <v>4</v>
      </c>
      <c r="BD34" s="25">
        <f t="shared" si="31"/>
        <v>-500</v>
      </c>
      <c r="BE34" s="25">
        <f t="shared" si="32"/>
        <v>300</v>
      </c>
      <c r="BF34" s="25">
        <f t="shared" si="33"/>
        <v>720</v>
      </c>
      <c r="BG34" s="25">
        <f t="shared" si="34"/>
        <v>720</v>
      </c>
      <c r="BH34" s="25">
        <f t="shared" si="35"/>
        <v>720</v>
      </c>
      <c r="BI34" s="25">
        <f t="shared" si="36"/>
        <v>720</v>
      </c>
    </row>
    <row r="35" spans="2:61" s="16" customFormat="1" ht="75" customHeight="1" x14ac:dyDescent="0.3">
      <c r="B35" s="35"/>
      <c r="C35" s="35"/>
      <c r="D35" s="35"/>
      <c r="E35" s="33"/>
      <c r="F35" s="35"/>
      <c r="G35" s="35"/>
      <c r="H35" s="35"/>
      <c r="I35" s="35"/>
      <c r="J35" s="35"/>
      <c r="K35" s="35"/>
      <c r="L35" s="35"/>
      <c r="M35" s="35" t="e">
        <f t="shared" si="2"/>
        <v>#DIV/0!</v>
      </c>
      <c r="N35" s="35"/>
      <c r="O35" s="35"/>
      <c r="P35" s="35"/>
      <c r="Q35" s="35"/>
      <c r="R35" s="38"/>
      <c r="S35" s="38"/>
      <c r="U35" s="35">
        <f t="shared" si="3"/>
        <v>0</v>
      </c>
      <c r="V35" s="35" t="e">
        <f t="shared" si="4"/>
        <v>#DIV/0!</v>
      </c>
      <c r="W35" s="39" t="e">
        <f t="shared" si="5"/>
        <v>#DIV/0!</v>
      </c>
      <c r="X35" s="35">
        <f t="shared" si="6"/>
        <v>980</v>
      </c>
      <c r="Y35" s="35">
        <f t="shared" si="7"/>
        <v>720</v>
      </c>
      <c r="Z35" s="35">
        <f t="shared" si="8"/>
        <v>980</v>
      </c>
      <c r="AA35" s="40" t="e">
        <f t="shared" si="9"/>
        <v>#DIV/0!</v>
      </c>
      <c r="AG35" s="41">
        <f t="shared" si="10"/>
        <v>0</v>
      </c>
      <c r="AH35" s="41">
        <f t="shared" si="11"/>
        <v>0</v>
      </c>
      <c r="AI35" s="25">
        <f t="shared" si="12"/>
        <v>3</v>
      </c>
      <c r="AJ35" s="25">
        <f t="shared" si="13"/>
        <v>4</v>
      </c>
      <c r="AK35" s="25">
        <f t="shared" si="14"/>
        <v>0</v>
      </c>
      <c r="AL35" s="25">
        <f t="shared" si="15"/>
        <v>1500</v>
      </c>
      <c r="AM35" s="25">
        <f t="shared" si="16"/>
        <v>3</v>
      </c>
      <c r="AN35" s="25">
        <f t="shared" si="17"/>
        <v>4</v>
      </c>
      <c r="AO35" s="25">
        <f t="shared" si="18"/>
        <v>0</v>
      </c>
      <c r="AP35" s="25">
        <f t="shared" si="19"/>
        <v>1000</v>
      </c>
      <c r="AQ35" s="25">
        <f t="shared" si="20"/>
        <v>980</v>
      </c>
      <c r="AR35" s="25">
        <f t="shared" si="21"/>
        <v>1077</v>
      </c>
      <c r="AS35" s="25">
        <f t="shared" si="22"/>
        <v>821</v>
      </c>
      <c r="AT35" s="25">
        <f t="shared" si="23"/>
        <v>871</v>
      </c>
      <c r="AU35" s="27"/>
      <c r="AV35" s="41">
        <f>IF(O35&gt;MAX($V$4:$AE$4),MAX($V$4:$AE$4)-0.1,IF(O35&lt;MIN($V$4:$AE17),MIN($V$4:$AE$4)+0.1,O35))</f>
        <v>0</v>
      </c>
      <c r="AW35" s="41">
        <f t="shared" si="24"/>
        <v>0</v>
      </c>
      <c r="AX35" s="25">
        <f t="shared" si="25"/>
        <v>8</v>
      </c>
      <c r="AY35" s="25">
        <f t="shared" si="26"/>
        <v>9</v>
      </c>
      <c r="AZ35" s="25">
        <f t="shared" si="27"/>
        <v>0</v>
      </c>
      <c r="BA35" s="25">
        <f t="shared" si="28"/>
        <v>1000</v>
      </c>
      <c r="BB35" s="25">
        <f t="shared" si="29"/>
        <v>3</v>
      </c>
      <c r="BC35" s="25">
        <f t="shared" si="30"/>
        <v>4</v>
      </c>
      <c r="BD35" s="25">
        <f t="shared" si="31"/>
        <v>-500</v>
      </c>
      <c r="BE35" s="25">
        <f t="shared" si="32"/>
        <v>300</v>
      </c>
      <c r="BF35" s="25">
        <f t="shared" si="33"/>
        <v>720</v>
      </c>
      <c r="BG35" s="25">
        <f t="shared" si="34"/>
        <v>720</v>
      </c>
      <c r="BH35" s="25">
        <f t="shared" si="35"/>
        <v>720</v>
      </c>
      <c r="BI35" s="25">
        <f t="shared" si="36"/>
        <v>720</v>
      </c>
    </row>
    <row r="36" spans="2:61" s="16" customFormat="1" ht="75" customHeight="1" x14ac:dyDescent="0.3">
      <c r="B36" s="35"/>
      <c r="C36" s="35"/>
      <c r="D36" s="35"/>
      <c r="E36" s="33"/>
      <c r="F36" s="35"/>
      <c r="G36" s="35"/>
      <c r="H36" s="35"/>
      <c r="I36" s="35"/>
      <c r="J36" s="35"/>
      <c r="K36" s="35"/>
      <c r="L36" s="35"/>
      <c r="M36" s="35" t="e">
        <f t="shared" si="2"/>
        <v>#DIV/0!</v>
      </c>
      <c r="N36" s="35"/>
      <c r="O36" s="35"/>
      <c r="P36" s="35"/>
      <c r="Q36" s="35"/>
      <c r="R36" s="38"/>
      <c r="S36" s="38"/>
      <c r="U36" s="35">
        <f t="shared" si="3"/>
        <v>0</v>
      </c>
      <c r="V36" s="35" t="e">
        <f t="shared" si="4"/>
        <v>#DIV/0!</v>
      </c>
      <c r="W36" s="39" t="e">
        <f t="shared" si="5"/>
        <v>#DIV/0!</v>
      </c>
      <c r="X36" s="35">
        <f t="shared" si="6"/>
        <v>980</v>
      </c>
      <c r="Y36" s="35">
        <f t="shared" si="7"/>
        <v>720</v>
      </c>
      <c r="Z36" s="35">
        <f t="shared" si="8"/>
        <v>980</v>
      </c>
      <c r="AA36" s="40" t="e">
        <f t="shared" si="9"/>
        <v>#DIV/0!</v>
      </c>
      <c r="AG36" s="41">
        <f t="shared" si="10"/>
        <v>0</v>
      </c>
      <c r="AH36" s="41">
        <f t="shared" si="11"/>
        <v>0</v>
      </c>
      <c r="AI36" s="25">
        <f t="shared" si="12"/>
        <v>3</v>
      </c>
      <c r="AJ36" s="25">
        <f t="shared" si="13"/>
        <v>4</v>
      </c>
      <c r="AK36" s="25">
        <f t="shared" si="14"/>
        <v>0</v>
      </c>
      <c r="AL36" s="25">
        <f t="shared" si="15"/>
        <v>1500</v>
      </c>
      <c r="AM36" s="25">
        <f t="shared" si="16"/>
        <v>3</v>
      </c>
      <c r="AN36" s="25">
        <f t="shared" si="17"/>
        <v>4</v>
      </c>
      <c r="AO36" s="25">
        <f t="shared" si="18"/>
        <v>0</v>
      </c>
      <c r="AP36" s="25">
        <f t="shared" si="19"/>
        <v>1000</v>
      </c>
      <c r="AQ36" s="25">
        <f t="shared" si="20"/>
        <v>980</v>
      </c>
      <c r="AR36" s="25">
        <f t="shared" si="21"/>
        <v>1077</v>
      </c>
      <c r="AS36" s="25">
        <f t="shared" si="22"/>
        <v>821</v>
      </c>
      <c r="AT36" s="25">
        <f t="shared" si="23"/>
        <v>871</v>
      </c>
      <c r="AU36" s="27"/>
      <c r="AV36" s="41">
        <f>IF(O36&gt;MAX($V$4:$AE$4),MAX($V$4:$AE$4)-0.1,IF(O36&lt;MIN($V$4:$AE18),MIN($V$4:$AE$4)+0.1,O36))</f>
        <v>0</v>
      </c>
      <c r="AW36" s="41">
        <f t="shared" si="24"/>
        <v>0</v>
      </c>
      <c r="AX36" s="25">
        <f t="shared" si="25"/>
        <v>8</v>
      </c>
      <c r="AY36" s="25">
        <f t="shared" si="26"/>
        <v>9</v>
      </c>
      <c r="AZ36" s="25">
        <f t="shared" si="27"/>
        <v>0</v>
      </c>
      <c r="BA36" s="25">
        <f t="shared" si="28"/>
        <v>1000</v>
      </c>
      <c r="BB36" s="25">
        <f t="shared" si="29"/>
        <v>3</v>
      </c>
      <c r="BC36" s="25">
        <f t="shared" si="30"/>
        <v>4</v>
      </c>
      <c r="BD36" s="25">
        <f t="shared" si="31"/>
        <v>-500</v>
      </c>
      <c r="BE36" s="25">
        <f t="shared" si="32"/>
        <v>300</v>
      </c>
      <c r="BF36" s="25">
        <f t="shared" si="33"/>
        <v>720</v>
      </c>
      <c r="BG36" s="25">
        <f t="shared" si="34"/>
        <v>720</v>
      </c>
      <c r="BH36" s="25">
        <f t="shared" si="35"/>
        <v>720</v>
      </c>
      <c r="BI36" s="25">
        <f t="shared" si="36"/>
        <v>720</v>
      </c>
    </row>
    <row r="37" spans="2:61" s="16" customFormat="1" ht="75" customHeight="1" x14ac:dyDescent="0.3">
      <c r="B37" s="35"/>
      <c r="C37" s="35"/>
      <c r="D37" s="35"/>
      <c r="E37" s="33"/>
      <c r="F37" s="35"/>
      <c r="G37" s="35"/>
      <c r="H37" s="35"/>
      <c r="I37" s="35"/>
      <c r="J37" s="35"/>
      <c r="K37" s="35"/>
      <c r="L37" s="35"/>
      <c r="M37" s="35" t="e">
        <f t="shared" si="2"/>
        <v>#DIV/0!</v>
      </c>
      <c r="N37" s="35"/>
      <c r="O37" s="35"/>
      <c r="P37" s="35"/>
      <c r="Q37" s="35"/>
      <c r="R37" s="38"/>
      <c r="S37" s="38"/>
      <c r="U37" s="35">
        <f t="shared" si="3"/>
        <v>0</v>
      </c>
      <c r="V37" s="35" t="e">
        <f t="shared" si="4"/>
        <v>#DIV/0!</v>
      </c>
      <c r="W37" s="39" t="e">
        <f t="shared" si="5"/>
        <v>#DIV/0!</v>
      </c>
      <c r="X37" s="35">
        <f t="shared" si="6"/>
        <v>980</v>
      </c>
      <c r="Y37" s="35">
        <f t="shared" si="7"/>
        <v>720</v>
      </c>
      <c r="Z37" s="35">
        <f t="shared" si="8"/>
        <v>980</v>
      </c>
      <c r="AA37" s="40" t="e">
        <f t="shared" si="9"/>
        <v>#DIV/0!</v>
      </c>
      <c r="AG37" s="41">
        <f t="shared" si="10"/>
        <v>0</v>
      </c>
      <c r="AH37" s="41">
        <f t="shared" si="11"/>
        <v>0</v>
      </c>
      <c r="AI37" s="25">
        <f t="shared" si="12"/>
        <v>3</v>
      </c>
      <c r="AJ37" s="25">
        <f t="shared" si="13"/>
        <v>4</v>
      </c>
      <c r="AK37" s="25">
        <f t="shared" si="14"/>
        <v>0</v>
      </c>
      <c r="AL37" s="25">
        <f t="shared" si="15"/>
        <v>1500</v>
      </c>
      <c r="AM37" s="25">
        <f t="shared" si="16"/>
        <v>3</v>
      </c>
      <c r="AN37" s="25">
        <f t="shared" si="17"/>
        <v>4</v>
      </c>
      <c r="AO37" s="25">
        <f t="shared" si="18"/>
        <v>0</v>
      </c>
      <c r="AP37" s="25">
        <f t="shared" si="19"/>
        <v>1000</v>
      </c>
      <c r="AQ37" s="25">
        <f t="shared" si="20"/>
        <v>980</v>
      </c>
      <c r="AR37" s="25">
        <f t="shared" si="21"/>
        <v>1077</v>
      </c>
      <c r="AS37" s="25">
        <f t="shared" si="22"/>
        <v>821</v>
      </c>
      <c r="AT37" s="25">
        <f t="shared" si="23"/>
        <v>871</v>
      </c>
      <c r="AU37" s="27"/>
      <c r="AV37" s="41">
        <f>IF(O37&gt;MAX($V$4:$AE$4),MAX($V$4:$AE$4)-0.1,IF(O37&lt;MIN($V$4:$AE19),MIN($V$4:$AE$4)+0.1,O37))</f>
        <v>0</v>
      </c>
      <c r="AW37" s="41">
        <f t="shared" si="24"/>
        <v>0</v>
      </c>
      <c r="AX37" s="25">
        <f t="shared" si="25"/>
        <v>8</v>
      </c>
      <c r="AY37" s="25">
        <f t="shared" si="26"/>
        <v>9</v>
      </c>
      <c r="AZ37" s="25">
        <f t="shared" si="27"/>
        <v>0</v>
      </c>
      <c r="BA37" s="25">
        <f t="shared" si="28"/>
        <v>1000</v>
      </c>
      <c r="BB37" s="25">
        <f t="shared" si="29"/>
        <v>3</v>
      </c>
      <c r="BC37" s="25">
        <f t="shared" si="30"/>
        <v>4</v>
      </c>
      <c r="BD37" s="25">
        <f t="shared" si="31"/>
        <v>-500</v>
      </c>
      <c r="BE37" s="25">
        <f t="shared" si="32"/>
        <v>300</v>
      </c>
      <c r="BF37" s="25">
        <f t="shared" si="33"/>
        <v>720</v>
      </c>
      <c r="BG37" s="25">
        <f t="shared" si="34"/>
        <v>720</v>
      </c>
      <c r="BH37" s="25">
        <f t="shared" si="35"/>
        <v>720</v>
      </c>
      <c r="BI37" s="25">
        <f t="shared" si="36"/>
        <v>720</v>
      </c>
    </row>
    <row r="38" spans="2:61" s="16" customFormat="1" ht="75" customHeight="1" x14ac:dyDescent="0.3">
      <c r="B38" s="35"/>
      <c r="C38" s="35"/>
      <c r="D38" s="35"/>
      <c r="E38" s="33"/>
      <c r="F38" s="35"/>
      <c r="G38" s="35"/>
      <c r="H38" s="35"/>
      <c r="I38" s="35"/>
      <c r="J38" s="35"/>
      <c r="K38" s="35"/>
      <c r="L38" s="35"/>
      <c r="M38" s="35" t="e">
        <f t="shared" si="2"/>
        <v>#DIV/0!</v>
      </c>
      <c r="N38" s="35"/>
      <c r="O38" s="35"/>
      <c r="P38" s="35"/>
      <c r="Q38" s="35"/>
      <c r="R38" s="38"/>
      <c r="S38" s="38"/>
      <c r="U38" s="35">
        <f t="shared" si="3"/>
        <v>0</v>
      </c>
      <c r="V38" s="35" t="e">
        <f t="shared" si="4"/>
        <v>#DIV/0!</v>
      </c>
      <c r="W38" s="39" t="e">
        <f t="shared" si="5"/>
        <v>#DIV/0!</v>
      </c>
      <c r="X38" s="35">
        <f t="shared" si="6"/>
        <v>980</v>
      </c>
      <c r="Y38" s="35">
        <f t="shared" si="7"/>
        <v>720</v>
      </c>
      <c r="Z38" s="35">
        <f t="shared" si="8"/>
        <v>980</v>
      </c>
      <c r="AA38" s="40" t="e">
        <f t="shared" si="9"/>
        <v>#DIV/0!</v>
      </c>
      <c r="AG38" s="41">
        <f t="shared" si="10"/>
        <v>0</v>
      </c>
      <c r="AH38" s="41">
        <f t="shared" si="11"/>
        <v>0</v>
      </c>
      <c r="AI38" s="25">
        <f t="shared" si="12"/>
        <v>3</v>
      </c>
      <c r="AJ38" s="25">
        <f t="shared" si="13"/>
        <v>4</v>
      </c>
      <c r="AK38" s="25">
        <f t="shared" si="14"/>
        <v>0</v>
      </c>
      <c r="AL38" s="25">
        <f t="shared" si="15"/>
        <v>1500</v>
      </c>
      <c r="AM38" s="25">
        <f t="shared" si="16"/>
        <v>3</v>
      </c>
      <c r="AN38" s="25">
        <f t="shared" si="17"/>
        <v>4</v>
      </c>
      <c r="AO38" s="25">
        <f t="shared" si="18"/>
        <v>0</v>
      </c>
      <c r="AP38" s="25">
        <f t="shared" si="19"/>
        <v>1000</v>
      </c>
      <c r="AQ38" s="25">
        <f t="shared" si="20"/>
        <v>980</v>
      </c>
      <c r="AR38" s="25">
        <f t="shared" si="21"/>
        <v>1077</v>
      </c>
      <c r="AS38" s="25">
        <f t="shared" si="22"/>
        <v>821</v>
      </c>
      <c r="AT38" s="25">
        <f t="shared" si="23"/>
        <v>871</v>
      </c>
      <c r="AU38" s="27"/>
      <c r="AV38" s="41">
        <f>IF(O38&gt;MAX($V$4:$AE$4),MAX($V$4:$AE$4)-0.1,IF(O38&lt;MIN($V$4:$AE20),MIN($V$4:$AE$4)+0.1,O38))</f>
        <v>0</v>
      </c>
      <c r="AW38" s="41">
        <f t="shared" si="24"/>
        <v>0</v>
      </c>
      <c r="AX38" s="25">
        <f t="shared" si="25"/>
        <v>8</v>
      </c>
      <c r="AY38" s="25">
        <f t="shared" si="26"/>
        <v>9</v>
      </c>
      <c r="AZ38" s="25">
        <f t="shared" si="27"/>
        <v>0</v>
      </c>
      <c r="BA38" s="25">
        <f t="shared" si="28"/>
        <v>1000</v>
      </c>
      <c r="BB38" s="25">
        <f t="shared" si="29"/>
        <v>3</v>
      </c>
      <c r="BC38" s="25">
        <f t="shared" si="30"/>
        <v>4</v>
      </c>
      <c r="BD38" s="25">
        <f t="shared" si="31"/>
        <v>-500</v>
      </c>
      <c r="BE38" s="25">
        <f t="shared" si="32"/>
        <v>300</v>
      </c>
      <c r="BF38" s="25">
        <f t="shared" si="33"/>
        <v>720</v>
      </c>
      <c r="BG38" s="25">
        <f t="shared" si="34"/>
        <v>720</v>
      </c>
      <c r="BH38" s="25">
        <f t="shared" si="35"/>
        <v>720</v>
      </c>
      <c r="BI38" s="25">
        <f t="shared" si="36"/>
        <v>720</v>
      </c>
    </row>
    <row r="39" spans="2:61" s="16" customFormat="1" ht="75" customHeight="1" x14ac:dyDescent="0.3">
      <c r="B39" s="35"/>
      <c r="C39" s="35"/>
      <c r="D39" s="35"/>
      <c r="E39" s="33"/>
      <c r="F39" s="35"/>
      <c r="G39" s="35"/>
      <c r="H39" s="35"/>
      <c r="I39" s="35"/>
      <c r="J39" s="35"/>
      <c r="K39" s="35"/>
      <c r="L39" s="35"/>
      <c r="M39" s="35" t="e">
        <f t="shared" si="2"/>
        <v>#DIV/0!</v>
      </c>
      <c r="N39" s="35"/>
      <c r="O39" s="35"/>
      <c r="P39" s="35"/>
      <c r="Q39" s="35"/>
      <c r="R39" s="38"/>
      <c r="S39" s="38"/>
      <c r="U39" s="35">
        <f t="shared" si="3"/>
        <v>0</v>
      </c>
      <c r="V39" s="35" t="e">
        <f t="shared" si="4"/>
        <v>#DIV/0!</v>
      </c>
      <c r="W39" s="39" t="e">
        <f t="shared" si="5"/>
        <v>#DIV/0!</v>
      </c>
      <c r="X39" s="35">
        <f t="shared" si="6"/>
        <v>980</v>
      </c>
      <c r="Y39" s="35">
        <f t="shared" si="7"/>
        <v>720</v>
      </c>
      <c r="Z39" s="35">
        <f t="shared" si="8"/>
        <v>980</v>
      </c>
      <c r="AA39" s="40" t="e">
        <f t="shared" si="9"/>
        <v>#DIV/0!</v>
      </c>
      <c r="AG39" s="41">
        <f t="shared" si="10"/>
        <v>0</v>
      </c>
      <c r="AH39" s="41">
        <f t="shared" si="11"/>
        <v>0</v>
      </c>
      <c r="AI39" s="25">
        <f t="shared" si="12"/>
        <v>3</v>
      </c>
      <c r="AJ39" s="25">
        <f t="shared" si="13"/>
        <v>4</v>
      </c>
      <c r="AK39" s="25">
        <f t="shared" si="14"/>
        <v>0</v>
      </c>
      <c r="AL39" s="25">
        <f t="shared" si="15"/>
        <v>1500</v>
      </c>
      <c r="AM39" s="25">
        <f t="shared" si="16"/>
        <v>3</v>
      </c>
      <c r="AN39" s="25">
        <f t="shared" si="17"/>
        <v>4</v>
      </c>
      <c r="AO39" s="25">
        <f t="shared" si="18"/>
        <v>0</v>
      </c>
      <c r="AP39" s="25">
        <f t="shared" si="19"/>
        <v>1000</v>
      </c>
      <c r="AQ39" s="25">
        <f t="shared" si="20"/>
        <v>980</v>
      </c>
      <c r="AR39" s="25">
        <f t="shared" si="21"/>
        <v>1077</v>
      </c>
      <c r="AS39" s="25">
        <f t="shared" si="22"/>
        <v>821</v>
      </c>
      <c r="AT39" s="25">
        <f t="shared" si="23"/>
        <v>871</v>
      </c>
      <c r="AU39" s="27"/>
      <c r="AV39" s="41">
        <f>IF(O39&gt;MAX($V$4:$AE$4),MAX($V$4:$AE$4)-0.1,IF(O39&lt;MIN($V$4:$AE21),MIN($V$4:$AE$4)+0.1,O39))</f>
        <v>0</v>
      </c>
      <c r="AW39" s="41">
        <f t="shared" si="24"/>
        <v>0</v>
      </c>
      <c r="AX39" s="25">
        <f t="shared" si="25"/>
        <v>8</v>
      </c>
      <c r="AY39" s="25">
        <f t="shared" si="26"/>
        <v>9</v>
      </c>
      <c r="AZ39" s="25">
        <f t="shared" si="27"/>
        <v>0</v>
      </c>
      <c r="BA39" s="25">
        <f t="shared" si="28"/>
        <v>1000</v>
      </c>
      <c r="BB39" s="25">
        <f t="shared" si="29"/>
        <v>3</v>
      </c>
      <c r="BC39" s="25">
        <f t="shared" si="30"/>
        <v>4</v>
      </c>
      <c r="BD39" s="25">
        <f t="shared" si="31"/>
        <v>-500</v>
      </c>
      <c r="BE39" s="25">
        <f t="shared" si="32"/>
        <v>300</v>
      </c>
      <c r="BF39" s="25">
        <f t="shared" si="33"/>
        <v>720</v>
      </c>
      <c r="BG39" s="25">
        <f t="shared" si="34"/>
        <v>720</v>
      </c>
      <c r="BH39" s="25">
        <f t="shared" si="35"/>
        <v>720</v>
      </c>
      <c r="BI39" s="25">
        <f t="shared" si="36"/>
        <v>720</v>
      </c>
    </row>
    <row r="40" spans="2:61" s="16" customFormat="1" ht="75" customHeight="1" x14ac:dyDescent="0.3">
      <c r="B40" s="35"/>
      <c r="C40" s="35"/>
      <c r="D40" s="35"/>
      <c r="E40" s="33"/>
      <c r="F40" s="35"/>
      <c r="G40" s="35"/>
      <c r="H40" s="35"/>
      <c r="I40" s="35"/>
      <c r="J40" s="35"/>
      <c r="K40" s="35"/>
      <c r="L40" s="35"/>
      <c r="M40" s="35" t="e">
        <f t="shared" si="2"/>
        <v>#DIV/0!</v>
      </c>
      <c r="N40" s="35"/>
      <c r="O40" s="35"/>
      <c r="P40" s="35"/>
      <c r="Q40" s="35"/>
      <c r="R40" s="38"/>
      <c r="S40" s="38"/>
      <c r="U40" s="35">
        <f t="shared" si="3"/>
        <v>0</v>
      </c>
      <c r="V40" s="35" t="e">
        <f t="shared" si="4"/>
        <v>#DIV/0!</v>
      </c>
      <c r="W40" s="39" t="e">
        <f t="shared" si="5"/>
        <v>#DIV/0!</v>
      </c>
      <c r="X40" s="35">
        <f t="shared" si="6"/>
        <v>980</v>
      </c>
      <c r="Y40" s="35" t="e">
        <f t="shared" si="7"/>
        <v>#DIV/0!</v>
      </c>
      <c r="Z40" s="35" t="e">
        <f t="shared" si="8"/>
        <v>#DIV/0!</v>
      </c>
      <c r="AA40" s="40" t="e">
        <f t="shared" si="9"/>
        <v>#DIV/0!</v>
      </c>
      <c r="AG40" s="41">
        <f t="shared" si="10"/>
        <v>0</v>
      </c>
      <c r="AH40" s="41">
        <f t="shared" si="11"/>
        <v>0</v>
      </c>
      <c r="AI40" s="25">
        <f t="shared" si="12"/>
        <v>3</v>
      </c>
      <c r="AJ40" s="25">
        <f t="shared" si="13"/>
        <v>4</v>
      </c>
      <c r="AK40" s="25">
        <f t="shared" si="14"/>
        <v>0</v>
      </c>
      <c r="AL40" s="25">
        <f t="shared" si="15"/>
        <v>1500</v>
      </c>
      <c r="AM40" s="25">
        <f t="shared" si="16"/>
        <v>3</v>
      </c>
      <c r="AN40" s="25">
        <f t="shared" si="17"/>
        <v>4</v>
      </c>
      <c r="AO40" s="25">
        <f t="shared" si="18"/>
        <v>0</v>
      </c>
      <c r="AP40" s="25">
        <f t="shared" si="19"/>
        <v>1000</v>
      </c>
      <c r="AQ40" s="25">
        <f t="shared" si="20"/>
        <v>980</v>
      </c>
      <c r="AR40" s="25">
        <f t="shared" si="21"/>
        <v>1077</v>
      </c>
      <c r="AS40" s="25">
        <f t="shared" si="22"/>
        <v>821</v>
      </c>
      <c r="AT40" s="25">
        <f t="shared" si="23"/>
        <v>871</v>
      </c>
      <c r="AU40" s="27"/>
      <c r="AV40" s="41" t="e">
        <f>IF(O40&gt;MAX($V$4:$AE$4),MAX($V$4:$AE$4)-0.1,IF(O40&lt;MIN($V$4:$AE22),MIN($V$4:$AE$4)+0.1,O40))</f>
        <v>#DIV/0!</v>
      </c>
      <c r="AW40" s="41">
        <f t="shared" si="24"/>
        <v>0</v>
      </c>
      <c r="AX40" s="25" t="e">
        <f t="shared" si="25"/>
        <v>#DIV/0!</v>
      </c>
      <c r="AY40" s="25" t="e">
        <f t="shared" si="26"/>
        <v>#DIV/0!</v>
      </c>
      <c r="AZ40" s="25" t="e">
        <f t="shared" si="27"/>
        <v>#DIV/0!</v>
      </c>
      <c r="BA40" s="25" t="e">
        <f t="shared" si="28"/>
        <v>#DIV/0!</v>
      </c>
      <c r="BB40" s="25">
        <f t="shared" si="29"/>
        <v>3</v>
      </c>
      <c r="BC40" s="25">
        <f t="shared" si="30"/>
        <v>4</v>
      </c>
      <c r="BD40" s="25">
        <f t="shared" si="31"/>
        <v>-500</v>
      </c>
      <c r="BE40" s="25">
        <f t="shared" si="32"/>
        <v>300</v>
      </c>
      <c r="BF40" s="25" t="e">
        <f t="shared" si="33"/>
        <v>#DIV/0!</v>
      </c>
      <c r="BG40" s="25" t="e">
        <f t="shared" si="34"/>
        <v>#DIV/0!</v>
      </c>
      <c r="BH40" s="25" t="e">
        <f t="shared" si="35"/>
        <v>#DIV/0!</v>
      </c>
      <c r="BI40" s="25" t="e">
        <f t="shared" si="36"/>
        <v>#DIV/0!</v>
      </c>
    </row>
    <row r="41" spans="2:61" s="16" customFormat="1" ht="75" customHeight="1" x14ac:dyDescent="0.3">
      <c r="B41" s="35"/>
      <c r="C41" s="35"/>
      <c r="D41" s="35"/>
      <c r="E41" s="33"/>
      <c r="F41" s="35"/>
      <c r="G41" s="35"/>
      <c r="H41" s="35"/>
      <c r="I41" s="35"/>
      <c r="J41" s="35"/>
      <c r="K41" s="35"/>
      <c r="L41" s="35"/>
      <c r="M41" s="35" t="e">
        <f t="shared" si="2"/>
        <v>#DIV/0!</v>
      </c>
      <c r="N41" s="35"/>
      <c r="O41" s="35"/>
      <c r="P41" s="35"/>
      <c r="Q41" s="35"/>
      <c r="R41" s="38"/>
      <c r="S41" s="38"/>
      <c r="U41" s="35">
        <f t="shared" si="3"/>
        <v>0</v>
      </c>
      <c r="V41" s="35" t="e">
        <f t="shared" si="4"/>
        <v>#DIV/0!</v>
      </c>
      <c r="W41" s="39" t="e">
        <f t="shared" si="5"/>
        <v>#DIV/0!</v>
      </c>
      <c r="X41" s="35">
        <f t="shared" si="6"/>
        <v>980</v>
      </c>
      <c r="Y41" s="35" t="e">
        <f t="shared" si="7"/>
        <v>#DIV/0!</v>
      </c>
      <c r="Z41" s="35" t="e">
        <f t="shared" si="8"/>
        <v>#DIV/0!</v>
      </c>
      <c r="AA41" s="40" t="e">
        <f t="shared" si="9"/>
        <v>#DIV/0!</v>
      </c>
      <c r="AG41" s="41">
        <f t="shared" si="10"/>
        <v>0</v>
      </c>
      <c r="AH41" s="41">
        <f t="shared" si="11"/>
        <v>0</v>
      </c>
      <c r="AI41" s="25">
        <f t="shared" si="12"/>
        <v>3</v>
      </c>
      <c r="AJ41" s="25">
        <f t="shared" si="13"/>
        <v>4</v>
      </c>
      <c r="AK41" s="25">
        <f t="shared" si="14"/>
        <v>0</v>
      </c>
      <c r="AL41" s="25">
        <f t="shared" si="15"/>
        <v>1500</v>
      </c>
      <c r="AM41" s="25">
        <f t="shared" si="16"/>
        <v>3</v>
      </c>
      <c r="AN41" s="25">
        <f t="shared" si="17"/>
        <v>4</v>
      </c>
      <c r="AO41" s="25">
        <f t="shared" si="18"/>
        <v>0</v>
      </c>
      <c r="AP41" s="25">
        <f t="shared" si="19"/>
        <v>1000</v>
      </c>
      <c r="AQ41" s="25">
        <f t="shared" si="20"/>
        <v>980</v>
      </c>
      <c r="AR41" s="25">
        <f t="shared" si="21"/>
        <v>1077</v>
      </c>
      <c r="AS41" s="25">
        <f t="shared" si="22"/>
        <v>821</v>
      </c>
      <c r="AT41" s="25">
        <f t="shared" si="23"/>
        <v>871</v>
      </c>
      <c r="AU41" s="27"/>
      <c r="AV41" s="41" t="e">
        <f>IF(O41&gt;MAX($V$4:$AE$4),MAX($V$4:$AE$4)-0.1,IF(O41&lt;MIN($V$4:$AE23),MIN($V$4:$AE$4)+0.1,O41))</f>
        <v>#DIV/0!</v>
      </c>
      <c r="AW41" s="41">
        <f t="shared" si="24"/>
        <v>0</v>
      </c>
      <c r="AX41" s="25" t="e">
        <f t="shared" si="25"/>
        <v>#DIV/0!</v>
      </c>
      <c r="AY41" s="25" t="e">
        <f t="shared" si="26"/>
        <v>#DIV/0!</v>
      </c>
      <c r="AZ41" s="25" t="e">
        <f t="shared" si="27"/>
        <v>#DIV/0!</v>
      </c>
      <c r="BA41" s="25" t="e">
        <f t="shared" si="28"/>
        <v>#DIV/0!</v>
      </c>
      <c r="BB41" s="25">
        <f t="shared" si="29"/>
        <v>3</v>
      </c>
      <c r="BC41" s="25">
        <f t="shared" si="30"/>
        <v>4</v>
      </c>
      <c r="BD41" s="25">
        <f t="shared" si="31"/>
        <v>-500</v>
      </c>
      <c r="BE41" s="25">
        <f t="shared" si="32"/>
        <v>300</v>
      </c>
      <c r="BF41" s="25" t="e">
        <f t="shared" si="33"/>
        <v>#DIV/0!</v>
      </c>
      <c r="BG41" s="25" t="e">
        <f t="shared" si="34"/>
        <v>#DIV/0!</v>
      </c>
      <c r="BH41" s="25" t="e">
        <f t="shared" si="35"/>
        <v>#DIV/0!</v>
      </c>
      <c r="BI41" s="25" t="e">
        <f t="shared" si="36"/>
        <v>#DIV/0!</v>
      </c>
    </row>
    <row r="42" spans="2:61" s="16" customFormat="1" ht="75" customHeight="1" x14ac:dyDescent="0.3">
      <c r="B42" s="35"/>
      <c r="C42" s="35"/>
      <c r="D42" s="35"/>
      <c r="E42" s="33"/>
      <c r="F42" s="35"/>
      <c r="G42" s="35"/>
      <c r="H42" s="35"/>
      <c r="I42" s="35"/>
      <c r="J42" s="35"/>
      <c r="K42" s="35"/>
      <c r="L42" s="35"/>
      <c r="M42" s="35" t="e">
        <f t="shared" si="2"/>
        <v>#DIV/0!</v>
      </c>
      <c r="N42" s="35"/>
      <c r="O42" s="35"/>
      <c r="P42" s="35"/>
      <c r="Q42" s="35"/>
      <c r="R42" s="38"/>
      <c r="S42" s="38"/>
      <c r="U42" s="35">
        <f t="shared" si="3"/>
        <v>0</v>
      </c>
      <c r="V42" s="35" t="e">
        <f t="shared" si="4"/>
        <v>#DIV/0!</v>
      </c>
      <c r="W42" s="39" t="e">
        <f t="shared" si="5"/>
        <v>#DIV/0!</v>
      </c>
      <c r="X42" s="35">
        <f t="shared" si="6"/>
        <v>980</v>
      </c>
      <c r="Y42" s="35" t="e">
        <f t="shared" si="7"/>
        <v>#DIV/0!</v>
      </c>
      <c r="Z42" s="35" t="e">
        <f t="shared" si="8"/>
        <v>#DIV/0!</v>
      </c>
      <c r="AA42" s="40" t="e">
        <f t="shared" si="9"/>
        <v>#DIV/0!</v>
      </c>
      <c r="AG42" s="41">
        <f t="shared" si="10"/>
        <v>0</v>
      </c>
      <c r="AH42" s="41">
        <f t="shared" si="11"/>
        <v>0</v>
      </c>
      <c r="AI42" s="25">
        <f t="shared" si="12"/>
        <v>3</v>
      </c>
      <c r="AJ42" s="25">
        <f t="shared" si="13"/>
        <v>4</v>
      </c>
      <c r="AK42" s="25">
        <f t="shared" si="14"/>
        <v>0</v>
      </c>
      <c r="AL42" s="25">
        <f t="shared" si="15"/>
        <v>1500</v>
      </c>
      <c r="AM42" s="25">
        <f t="shared" si="16"/>
        <v>3</v>
      </c>
      <c r="AN42" s="25">
        <f t="shared" si="17"/>
        <v>4</v>
      </c>
      <c r="AO42" s="25">
        <f t="shared" si="18"/>
        <v>0</v>
      </c>
      <c r="AP42" s="25">
        <f t="shared" si="19"/>
        <v>1000</v>
      </c>
      <c r="AQ42" s="25">
        <f t="shared" si="20"/>
        <v>980</v>
      </c>
      <c r="AR42" s="25">
        <f t="shared" si="21"/>
        <v>1077</v>
      </c>
      <c r="AS42" s="25">
        <f t="shared" si="22"/>
        <v>821</v>
      </c>
      <c r="AT42" s="25">
        <f t="shared" si="23"/>
        <v>871</v>
      </c>
      <c r="AU42" s="27"/>
      <c r="AV42" s="41" t="e">
        <f>IF(O42&gt;MAX($V$4:$AE$4),MAX($V$4:$AE$4)-0.1,IF(O42&lt;MIN($V$4:$AE24),MIN($V$4:$AE$4)+0.1,O42))</f>
        <v>#DIV/0!</v>
      </c>
      <c r="AW42" s="41">
        <f t="shared" si="24"/>
        <v>0</v>
      </c>
      <c r="AX42" s="25" t="e">
        <f t="shared" si="25"/>
        <v>#DIV/0!</v>
      </c>
      <c r="AY42" s="25" t="e">
        <f t="shared" si="26"/>
        <v>#DIV/0!</v>
      </c>
      <c r="AZ42" s="25" t="e">
        <f t="shared" si="27"/>
        <v>#DIV/0!</v>
      </c>
      <c r="BA42" s="25" t="e">
        <f t="shared" si="28"/>
        <v>#DIV/0!</v>
      </c>
      <c r="BB42" s="25">
        <f t="shared" si="29"/>
        <v>3</v>
      </c>
      <c r="BC42" s="25">
        <f t="shared" si="30"/>
        <v>4</v>
      </c>
      <c r="BD42" s="25">
        <f t="shared" si="31"/>
        <v>-500</v>
      </c>
      <c r="BE42" s="25">
        <f t="shared" si="32"/>
        <v>300</v>
      </c>
      <c r="BF42" s="25" t="e">
        <f t="shared" si="33"/>
        <v>#DIV/0!</v>
      </c>
      <c r="BG42" s="25" t="e">
        <f t="shared" si="34"/>
        <v>#DIV/0!</v>
      </c>
      <c r="BH42" s="25" t="e">
        <f t="shared" si="35"/>
        <v>#DIV/0!</v>
      </c>
      <c r="BI42" s="25" t="e">
        <f t="shared" si="36"/>
        <v>#DIV/0!</v>
      </c>
    </row>
    <row r="43" spans="2:61" s="16" customFormat="1" ht="75" customHeight="1" x14ac:dyDescent="0.3">
      <c r="B43" s="35"/>
      <c r="C43" s="35"/>
      <c r="D43" s="35"/>
      <c r="E43" s="33"/>
      <c r="F43" s="35"/>
      <c r="G43" s="35"/>
      <c r="H43" s="35"/>
      <c r="I43" s="35"/>
      <c r="J43" s="35"/>
      <c r="K43" s="35"/>
      <c r="L43" s="35"/>
      <c r="M43" s="35" t="e">
        <f t="shared" si="2"/>
        <v>#DIV/0!</v>
      </c>
      <c r="N43" s="35"/>
      <c r="O43" s="35"/>
      <c r="P43" s="35"/>
      <c r="Q43" s="35"/>
      <c r="R43" s="38"/>
      <c r="S43" s="38"/>
      <c r="U43" s="35">
        <f t="shared" si="3"/>
        <v>0</v>
      </c>
      <c r="V43" s="35" t="e">
        <f t="shared" si="4"/>
        <v>#DIV/0!</v>
      </c>
      <c r="W43" s="39" t="e">
        <f t="shared" si="5"/>
        <v>#DIV/0!</v>
      </c>
      <c r="X43" s="35">
        <f t="shared" si="6"/>
        <v>980</v>
      </c>
      <c r="Y43" s="35" t="e">
        <f t="shared" si="7"/>
        <v>#DIV/0!</v>
      </c>
      <c r="Z43" s="35" t="e">
        <f t="shared" si="8"/>
        <v>#DIV/0!</v>
      </c>
      <c r="AA43" s="40" t="e">
        <f t="shared" si="9"/>
        <v>#DIV/0!</v>
      </c>
      <c r="AG43" s="41">
        <f t="shared" si="10"/>
        <v>0</v>
      </c>
      <c r="AH43" s="41">
        <f t="shared" si="11"/>
        <v>0</v>
      </c>
      <c r="AI43" s="25">
        <f t="shared" si="12"/>
        <v>3</v>
      </c>
      <c r="AJ43" s="25">
        <f t="shared" si="13"/>
        <v>4</v>
      </c>
      <c r="AK43" s="25">
        <f t="shared" si="14"/>
        <v>0</v>
      </c>
      <c r="AL43" s="25">
        <f t="shared" si="15"/>
        <v>1500</v>
      </c>
      <c r="AM43" s="25">
        <f t="shared" si="16"/>
        <v>3</v>
      </c>
      <c r="AN43" s="25">
        <f t="shared" si="17"/>
        <v>4</v>
      </c>
      <c r="AO43" s="25">
        <f t="shared" si="18"/>
        <v>0</v>
      </c>
      <c r="AP43" s="25">
        <f t="shared" si="19"/>
        <v>1000</v>
      </c>
      <c r="AQ43" s="25">
        <f t="shared" si="20"/>
        <v>980</v>
      </c>
      <c r="AR43" s="25">
        <f t="shared" si="21"/>
        <v>1077</v>
      </c>
      <c r="AS43" s="25">
        <f t="shared" si="22"/>
        <v>821</v>
      </c>
      <c r="AT43" s="25">
        <f t="shared" si="23"/>
        <v>871</v>
      </c>
      <c r="AU43" s="27"/>
      <c r="AV43" s="41" t="e">
        <f>IF(O43&gt;MAX($V$4:$AE$4),MAX($V$4:$AE$4)-0.1,IF(O43&lt;MIN($V$4:$AE25),MIN($V$4:$AE$4)+0.1,O43))</f>
        <v>#DIV/0!</v>
      </c>
      <c r="AW43" s="41">
        <f t="shared" si="24"/>
        <v>0</v>
      </c>
      <c r="AX43" s="25" t="e">
        <f t="shared" si="25"/>
        <v>#DIV/0!</v>
      </c>
      <c r="AY43" s="25" t="e">
        <f t="shared" si="26"/>
        <v>#DIV/0!</v>
      </c>
      <c r="AZ43" s="25" t="e">
        <f t="shared" si="27"/>
        <v>#DIV/0!</v>
      </c>
      <c r="BA43" s="25" t="e">
        <f t="shared" si="28"/>
        <v>#DIV/0!</v>
      </c>
      <c r="BB43" s="25">
        <f t="shared" si="29"/>
        <v>3</v>
      </c>
      <c r="BC43" s="25">
        <f t="shared" si="30"/>
        <v>4</v>
      </c>
      <c r="BD43" s="25">
        <f t="shared" si="31"/>
        <v>-500</v>
      </c>
      <c r="BE43" s="25">
        <f t="shared" si="32"/>
        <v>300</v>
      </c>
      <c r="BF43" s="25" t="e">
        <f t="shared" si="33"/>
        <v>#DIV/0!</v>
      </c>
      <c r="BG43" s="25" t="e">
        <f t="shared" si="34"/>
        <v>#DIV/0!</v>
      </c>
      <c r="BH43" s="25" t="e">
        <f t="shared" si="35"/>
        <v>#DIV/0!</v>
      </c>
      <c r="BI43" s="25" t="e">
        <f t="shared" si="36"/>
        <v>#DIV/0!</v>
      </c>
    </row>
    <row r="44" spans="2:61" s="16" customFormat="1" ht="75" customHeight="1" x14ac:dyDescent="0.3">
      <c r="B44" s="35"/>
      <c r="C44" s="35"/>
      <c r="D44" s="35"/>
      <c r="E44" s="33"/>
      <c r="F44" s="35"/>
      <c r="G44" s="35"/>
      <c r="H44" s="35"/>
      <c r="I44" s="35"/>
      <c r="J44" s="35"/>
      <c r="K44" s="35"/>
      <c r="L44" s="35"/>
      <c r="M44" s="35" t="e">
        <f t="shared" si="2"/>
        <v>#DIV/0!</v>
      </c>
      <c r="N44" s="35"/>
      <c r="O44" s="35"/>
      <c r="P44" s="35"/>
      <c r="Q44" s="35"/>
      <c r="R44" s="38"/>
      <c r="S44" s="38"/>
      <c r="U44" s="35">
        <f t="shared" si="3"/>
        <v>0</v>
      </c>
      <c r="V44" s="35" t="e">
        <f t="shared" si="4"/>
        <v>#DIV/0!</v>
      </c>
      <c r="W44" s="39" t="e">
        <f t="shared" si="5"/>
        <v>#DIV/0!</v>
      </c>
      <c r="X44" s="35">
        <f t="shared" si="6"/>
        <v>980</v>
      </c>
      <c r="Y44" s="35" t="e">
        <f t="shared" si="7"/>
        <v>#DIV/0!</v>
      </c>
      <c r="Z44" s="35" t="e">
        <f t="shared" si="8"/>
        <v>#DIV/0!</v>
      </c>
      <c r="AA44" s="40" t="e">
        <f t="shared" si="9"/>
        <v>#DIV/0!</v>
      </c>
      <c r="AG44" s="41">
        <f t="shared" si="10"/>
        <v>0</v>
      </c>
      <c r="AH44" s="41">
        <f t="shared" si="11"/>
        <v>0</v>
      </c>
      <c r="AI44" s="25">
        <f t="shared" si="12"/>
        <v>3</v>
      </c>
      <c r="AJ44" s="25">
        <f t="shared" si="13"/>
        <v>4</v>
      </c>
      <c r="AK44" s="25">
        <f t="shared" si="14"/>
        <v>0</v>
      </c>
      <c r="AL44" s="25">
        <f t="shared" si="15"/>
        <v>1500</v>
      </c>
      <c r="AM44" s="25">
        <f t="shared" si="16"/>
        <v>3</v>
      </c>
      <c r="AN44" s="25">
        <f t="shared" si="17"/>
        <v>4</v>
      </c>
      <c r="AO44" s="25">
        <f t="shared" si="18"/>
        <v>0</v>
      </c>
      <c r="AP44" s="25">
        <f t="shared" si="19"/>
        <v>1000</v>
      </c>
      <c r="AQ44" s="25">
        <f t="shared" si="20"/>
        <v>980</v>
      </c>
      <c r="AR44" s="25">
        <f t="shared" si="21"/>
        <v>1077</v>
      </c>
      <c r="AS44" s="25">
        <f t="shared" si="22"/>
        <v>821</v>
      </c>
      <c r="AT44" s="25">
        <f t="shared" si="23"/>
        <v>871</v>
      </c>
      <c r="AU44" s="27"/>
      <c r="AV44" s="41" t="e">
        <f>IF(O44&gt;MAX($V$4:$AE$4),MAX($V$4:$AE$4)-0.1,IF(O44&lt;MIN($V$4:$AE26),MIN($V$4:$AE$4)+0.1,O44))</f>
        <v>#DIV/0!</v>
      </c>
      <c r="AW44" s="41">
        <f t="shared" si="24"/>
        <v>0</v>
      </c>
      <c r="AX44" s="25" t="e">
        <f t="shared" si="25"/>
        <v>#DIV/0!</v>
      </c>
      <c r="AY44" s="25" t="e">
        <f t="shared" si="26"/>
        <v>#DIV/0!</v>
      </c>
      <c r="AZ44" s="25" t="e">
        <f t="shared" si="27"/>
        <v>#DIV/0!</v>
      </c>
      <c r="BA44" s="25" t="e">
        <f t="shared" si="28"/>
        <v>#DIV/0!</v>
      </c>
      <c r="BB44" s="25">
        <f t="shared" si="29"/>
        <v>3</v>
      </c>
      <c r="BC44" s="25">
        <f t="shared" si="30"/>
        <v>4</v>
      </c>
      <c r="BD44" s="25">
        <f t="shared" si="31"/>
        <v>-500</v>
      </c>
      <c r="BE44" s="25">
        <f t="shared" si="32"/>
        <v>300</v>
      </c>
      <c r="BF44" s="25" t="e">
        <f t="shared" si="33"/>
        <v>#DIV/0!</v>
      </c>
      <c r="BG44" s="25" t="e">
        <f t="shared" si="34"/>
        <v>#DIV/0!</v>
      </c>
      <c r="BH44" s="25" t="e">
        <f t="shared" si="35"/>
        <v>#DIV/0!</v>
      </c>
      <c r="BI44" s="25" t="e">
        <f t="shared" si="36"/>
        <v>#DIV/0!</v>
      </c>
    </row>
    <row r="45" spans="2:61" s="16" customFormat="1" ht="75" customHeight="1" x14ac:dyDescent="0.3">
      <c r="B45" s="35"/>
      <c r="C45" s="35"/>
      <c r="D45" s="35"/>
      <c r="E45" s="33"/>
      <c r="F45" s="35"/>
      <c r="G45" s="35"/>
      <c r="H45" s="35"/>
      <c r="I45" s="35"/>
      <c r="J45" s="35"/>
      <c r="K45" s="35"/>
      <c r="L45" s="35"/>
      <c r="M45" s="35" t="e">
        <f t="shared" si="2"/>
        <v>#DIV/0!</v>
      </c>
      <c r="N45" s="35"/>
      <c r="O45" s="35"/>
      <c r="P45" s="35"/>
      <c r="Q45" s="35"/>
      <c r="R45" s="38"/>
      <c r="S45" s="38"/>
      <c r="U45" s="35">
        <f t="shared" si="3"/>
        <v>0</v>
      </c>
      <c r="V45" s="35" t="e">
        <f t="shared" si="4"/>
        <v>#DIV/0!</v>
      </c>
      <c r="W45" s="39" t="e">
        <f t="shared" si="5"/>
        <v>#DIV/0!</v>
      </c>
      <c r="X45" s="35">
        <f t="shared" si="6"/>
        <v>980</v>
      </c>
      <c r="Y45" s="35" t="e">
        <f t="shared" si="7"/>
        <v>#DIV/0!</v>
      </c>
      <c r="Z45" s="35" t="e">
        <f t="shared" si="8"/>
        <v>#DIV/0!</v>
      </c>
      <c r="AA45" s="40" t="e">
        <f t="shared" si="9"/>
        <v>#DIV/0!</v>
      </c>
      <c r="AG45" s="41">
        <f t="shared" si="10"/>
        <v>0</v>
      </c>
      <c r="AH45" s="41">
        <f t="shared" si="11"/>
        <v>0</v>
      </c>
      <c r="AI45" s="25">
        <f t="shared" si="12"/>
        <v>3</v>
      </c>
      <c r="AJ45" s="25">
        <f t="shared" si="13"/>
        <v>4</v>
      </c>
      <c r="AK45" s="25">
        <f t="shared" si="14"/>
        <v>0</v>
      </c>
      <c r="AL45" s="25">
        <f t="shared" si="15"/>
        <v>1500</v>
      </c>
      <c r="AM45" s="25">
        <f t="shared" si="16"/>
        <v>3</v>
      </c>
      <c r="AN45" s="25">
        <f t="shared" si="17"/>
        <v>4</v>
      </c>
      <c r="AO45" s="25">
        <f t="shared" si="18"/>
        <v>0</v>
      </c>
      <c r="AP45" s="25">
        <f t="shared" si="19"/>
        <v>1000</v>
      </c>
      <c r="AQ45" s="25">
        <f t="shared" si="20"/>
        <v>980</v>
      </c>
      <c r="AR45" s="25">
        <f t="shared" si="21"/>
        <v>1077</v>
      </c>
      <c r="AS45" s="25">
        <f t="shared" si="22"/>
        <v>821</v>
      </c>
      <c r="AT45" s="25">
        <f t="shared" si="23"/>
        <v>871</v>
      </c>
      <c r="AU45" s="27"/>
      <c r="AV45" s="41" t="e">
        <f>IF(O45&gt;MAX($V$4:$AE$4),MAX($V$4:$AE$4)-0.1,IF(O45&lt;MIN($V$4:$AE27),MIN($V$4:$AE$4)+0.1,O45))</f>
        <v>#DIV/0!</v>
      </c>
      <c r="AW45" s="41">
        <f t="shared" si="24"/>
        <v>0</v>
      </c>
      <c r="AX45" s="25" t="e">
        <f t="shared" si="25"/>
        <v>#DIV/0!</v>
      </c>
      <c r="AY45" s="25" t="e">
        <f t="shared" si="26"/>
        <v>#DIV/0!</v>
      </c>
      <c r="AZ45" s="25" t="e">
        <f t="shared" si="27"/>
        <v>#DIV/0!</v>
      </c>
      <c r="BA45" s="25" t="e">
        <f t="shared" si="28"/>
        <v>#DIV/0!</v>
      </c>
      <c r="BB45" s="25">
        <f t="shared" si="29"/>
        <v>3</v>
      </c>
      <c r="BC45" s="25">
        <f t="shared" si="30"/>
        <v>4</v>
      </c>
      <c r="BD45" s="25">
        <f t="shared" si="31"/>
        <v>-500</v>
      </c>
      <c r="BE45" s="25">
        <f t="shared" si="32"/>
        <v>300</v>
      </c>
      <c r="BF45" s="25" t="e">
        <f t="shared" si="33"/>
        <v>#DIV/0!</v>
      </c>
      <c r="BG45" s="25" t="e">
        <f t="shared" si="34"/>
        <v>#DIV/0!</v>
      </c>
      <c r="BH45" s="25" t="e">
        <f t="shared" si="35"/>
        <v>#DIV/0!</v>
      </c>
      <c r="BI45" s="25" t="e">
        <f t="shared" si="36"/>
        <v>#DIV/0!</v>
      </c>
    </row>
    <row r="46" spans="2:61" s="16" customFormat="1" ht="75" customHeight="1" x14ac:dyDescent="0.3">
      <c r="B46" s="35"/>
      <c r="C46" s="35"/>
      <c r="D46" s="35"/>
      <c r="E46" s="33"/>
      <c r="F46" s="35"/>
      <c r="G46" s="35"/>
      <c r="H46" s="35"/>
      <c r="I46" s="35"/>
      <c r="J46" s="35"/>
      <c r="K46" s="35"/>
      <c r="L46" s="35"/>
      <c r="M46" s="35" t="e">
        <f t="shared" si="2"/>
        <v>#DIV/0!</v>
      </c>
      <c r="N46" s="35"/>
      <c r="O46" s="35"/>
      <c r="P46" s="35"/>
      <c r="Q46" s="35"/>
      <c r="R46" s="38"/>
      <c r="S46" s="38"/>
      <c r="U46" s="35">
        <f t="shared" si="3"/>
        <v>0</v>
      </c>
      <c r="V46" s="35" t="e">
        <f t="shared" si="4"/>
        <v>#DIV/0!</v>
      </c>
      <c r="W46" s="39" t="e">
        <f t="shared" si="5"/>
        <v>#DIV/0!</v>
      </c>
      <c r="X46" s="35">
        <f t="shared" si="6"/>
        <v>980</v>
      </c>
      <c r="Y46" s="35" t="e">
        <f t="shared" si="7"/>
        <v>#DIV/0!</v>
      </c>
      <c r="Z46" s="35" t="e">
        <f t="shared" si="8"/>
        <v>#DIV/0!</v>
      </c>
      <c r="AA46" s="40" t="e">
        <f t="shared" si="9"/>
        <v>#DIV/0!</v>
      </c>
      <c r="AG46" s="41">
        <f t="shared" si="10"/>
        <v>0</v>
      </c>
      <c r="AH46" s="41">
        <f t="shared" si="11"/>
        <v>0</v>
      </c>
      <c r="AI46" s="25">
        <f t="shared" si="12"/>
        <v>3</v>
      </c>
      <c r="AJ46" s="25">
        <f t="shared" si="13"/>
        <v>4</v>
      </c>
      <c r="AK46" s="25">
        <f t="shared" si="14"/>
        <v>0</v>
      </c>
      <c r="AL46" s="25">
        <f t="shared" si="15"/>
        <v>1500</v>
      </c>
      <c r="AM46" s="25">
        <f t="shared" si="16"/>
        <v>3</v>
      </c>
      <c r="AN46" s="25">
        <f t="shared" si="17"/>
        <v>4</v>
      </c>
      <c r="AO46" s="25">
        <f t="shared" si="18"/>
        <v>0</v>
      </c>
      <c r="AP46" s="25">
        <f t="shared" si="19"/>
        <v>1000</v>
      </c>
      <c r="AQ46" s="25">
        <f t="shared" si="20"/>
        <v>980</v>
      </c>
      <c r="AR46" s="25">
        <f t="shared" si="21"/>
        <v>1077</v>
      </c>
      <c r="AS46" s="25">
        <f t="shared" si="22"/>
        <v>821</v>
      </c>
      <c r="AT46" s="25">
        <f t="shared" si="23"/>
        <v>871</v>
      </c>
      <c r="AU46" s="27"/>
      <c r="AV46" s="41" t="e">
        <f>IF(O46&gt;MAX($V$4:$AE$4),MAX($V$4:$AE$4)-0.1,IF(O46&lt;MIN($V$4:$AE28),MIN($V$4:$AE$4)+0.1,O46))</f>
        <v>#DIV/0!</v>
      </c>
      <c r="AW46" s="41">
        <f t="shared" si="24"/>
        <v>0</v>
      </c>
      <c r="AX46" s="25" t="e">
        <f t="shared" si="25"/>
        <v>#DIV/0!</v>
      </c>
      <c r="AY46" s="25" t="e">
        <f t="shared" si="26"/>
        <v>#DIV/0!</v>
      </c>
      <c r="AZ46" s="25" t="e">
        <f t="shared" si="27"/>
        <v>#DIV/0!</v>
      </c>
      <c r="BA46" s="25" t="e">
        <f t="shared" si="28"/>
        <v>#DIV/0!</v>
      </c>
      <c r="BB46" s="25">
        <f t="shared" si="29"/>
        <v>3</v>
      </c>
      <c r="BC46" s="25">
        <f t="shared" si="30"/>
        <v>4</v>
      </c>
      <c r="BD46" s="25">
        <f t="shared" si="31"/>
        <v>-500</v>
      </c>
      <c r="BE46" s="25">
        <f t="shared" si="32"/>
        <v>300</v>
      </c>
      <c r="BF46" s="25" t="e">
        <f t="shared" si="33"/>
        <v>#DIV/0!</v>
      </c>
      <c r="BG46" s="25" t="e">
        <f t="shared" si="34"/>
        <v>#DIV/0!</v>
      </c>
      <c r="BH46" s="25" t="e">
        <f t="shared" si="35"/>
        <v>#DIV/0!</v>
      </c>
      <c r="BI46" s="25" t="e">
        <f t="shared" si="36"/>
        <v>#DIV/0!</v>
      </c>
    </row>
    <row r="47" spans="2:61" s="16" customFormat="1" ht="75" customHeight="1" x14ac:dyDescent="0.3">
      <c r="B47" s="35"/>
      <c r="C47" s="35"/>
      <c r="D47" s="35"/>
      <c r="E47" s="33"/>
      <c r="F47" s="35"/>
      <c r="G47" s="35"/>
      <c r="H47" s="35"/>
      <c r="I47" s="35"/>
      <c r="J47" s="35"/>
      <c r="K47" s="35"/>
      <c r="L47" s="35"/>
      <c r="M47" s="35" t="e">
        <f t="shared" si="2"/>
        <v>#DIV/0!</v>
      </c>
      <c r="N47" s="35"/>
      <c r="O47" s="35"/>
      <c r="P47" s="35"/>
      <c r="Q47" s="35"/>
      <c r="R47" s="38"/>
      <c r="S47" s="38"/>
      <c r="U47" s="35">
        <f t="shared" si="3"/>
        <v>0</v>
      </c>
      <c r="V47" s="35" t="e">
        <f t="shared" si="4"/>
        <v>#DIV/0!</v>
      </c>
      <c r="W47" s="39" t="e">
        <f t="shared" si="5"/>
        <v>#DIV/0!</v>
      </c>
      <c r="X47" s="35">
        <f t="shared" si="6"/>
        <v>980</v>
      </c>
      <c r="Y47" s="35" t="e">
        <f t="shared" si="7"/>
        <v>#DIV/0!</v>
      </c>
      <c r="Z47" s="35" t="e">
        <f t="shared" si="8"/>
        <v>#DIV/0!</v>
      </c>
      <c r="AA47" s="40" t="e">
        <f t="shared" si="9"/>
        <v>#DIV/0!</v>
      </c>
      <c r="AG47" s="41">
        <f t="shared" si="10"/>
        <v>0</v>
      </c>
      <c r="AH47" s="41">
        <f t="shared" si="11"/>
        <v>0</v>
      </c>
      <c r="AI47" s="25">
        <f t="shared" si="12"/>
        <v>3</v>
      </c>
      <c r="AJ47" s="25">
        <f t="shared" si="13"/>
        <v>4</v>
      </c>
      <c r="AK47" s="25">
        <f t="shared" si="14"/>
        <v>0</v>
      </c>
      <c r="AL47" s="25">
        <f t="shared" si="15"/>
        <v>1500</v>
      </c>
      <c r="AM47" s="25">
        <f t="shared" si="16"/>
        <v>3</v>
      </c>
      <c r="AN47" s="25">
        <f t="shared" si="17"/>
        <v>4</v>
      </c>
      <c r="AO47" s="25">
        <f t="shared" si="18"/>
        <v>0</v>
      </c>
      <c r="AP47" s="25">
        <f t="shared" si="19"/>
        <v>1000</v>
      </c>
      <c r="AQ47" s="25">
        <f t="shared" si="20"/>
        <v>980</v>
      </c>
      <c r="AR47" s="25">
        <f t="shared" si="21"/>
        <v>1077</v>
      </c>
      <c r="AS47" s="25">
        <f t="shared" si="22"/>
        <v>821</v>
      </c>
      <c r="AT47" s="25">
        <f t="shared" si="23"/>
        <v>871</v>
      </c>
      <c r="AU47" s="27"/>
      <c r="AV47" s="41" t="e">
        <f>IF(O47&gt;MAX($V$4:$AE$4),MAX($V$4:$AE$4)-0.1,IF(O47&lt;MIN($V$4:$AE29),MIN($V$4:$AE$4)+0.1,O47))</f>
        <v>#DIV/0!</v>
      </c>
      <c r="AW47" s="41">
        <f t="shared" si="24"/>
        <v>0</v>
      </c>
      <c r="AX47" s="25" t="e">
        <f t="shared" si="25"/>
        <v>#DIV/0!</v>
      </c>
      <c r="AY47" s="25" t="e">
        <f t="shared" si="26"/>
        <v>#DIV/0!</v>
      </c>
      <c r="AZ47" s="25" t="e">
        <f t="shared" si="27"/>
        <v>#DIV/0!</v>
      </c>
      <c r="BA47" s="25" t="e">
        <f t="shared" si="28"/>
        <v>#DIV/0!</v>
      </c>
      <c r="BB47" s="25">
        <f t="shared" si="29"/>
        <v>3</v>
      </c>
      <c r="BC47" s="25">
        <f t="shared" si="30"/>
        <v>4</v>
      </c>
      <c r="BD47" s="25">
        <f t="shared" si="31"/>
        <v>-500</v>
      </c>
      <c r="BE47" s="25">
        <f t="shared" si="32"/>
        <v>300</v>
      </c>
      <c r="BF47" s="25" t="e">
        <f t="shared" si="33"/>
        <v>#DIV/0!</v>
      </c>
      <c r="BG47" s="25" t="e">
        <f t="shared" si="34"/>
        <v>#DIV/0!</v>
      </c>
      <c r="BH47" s="25" t="e">
        <f t="shared" si="35"/>
        <v>#DIV/0!</v>
      </c>
      <c r="BI47" s="25" t="e">
        <f t="shared" si="36"/>
        <v>#DIV/0!</v>
      </c>
    </row>
    <row r="48" spans="2:61" s="16" customFormat="1" ht="75" customHeight="1" x14ac:dyDescent="0.3">
      <c r="B48" s="35"/>
      <c r="C48" s="35"/>
      <c r="D48" s="35"/>
      <c r="E48" s="33"/>
      <c r="F48" s="35"/>
      <c r="G48" s="35"/>
      <c r="H48" s="35"/>
      <c r="I48" s="35"/>
      <c r="J48" s="35"/>
      <c r="K48" s="35"/>
      <c r="L48" s="35"/>
      <c r="M48" s="35" t="e">
        <f t="shared" si="2"/>
        <v>#DIV/0!</v>
      </c>
      <c r="N48" s="35"/>
      <c r="O48" s="35"/>
      <c r="P48" s="35"/>
      <c r="Q48" s="35"/>
      <c r="R48" s="38"/>
      <c r="S48" s="38"/>
      <c r="U48" s="35">
        <f t="shared" si="3"/>
        <v>0</v>
      </c>
      <c r="V48" s="35" t="e">
        <f t="shared" si="4"/>
        <v>#DIV/0!</v>
      </c>
      <c r="W48" s="39" t="e">
        <f t="shared" si="5"/>
        <v>#DIV/0!</v>
      </c>
      <c r="X48" s="35">
        <f t="shared" si="6"/>
        <v>980</v>
      </c>
      <c r="Y48" s="35" t="e">
        <f t="shared" si="7"/>
        <v>#DIV/0!</v>
      </c>
      <c r="Z48" s="35" t="e">
        <f t="shared" si="8"/>
        <v>#DIV/0!</v>
      </c>
      <c r="AA48" s="40" t="e">
        <f t="shared" si="9"/>
        <v>#DIV/0!</v>
      </c>
      <c r="AG48" s="41">
        <f t="shared" si="10"/>
        <v>0</v>
      </c>
      <c r="AH48" s="41">
        <f t="shared" si="11"/>
        <v>0</v>
      </c>
      <c r="AI48" s="25">
        <f t="shared" si="12"/>
        <v>3</v>
      </c>
      <c r="AJ48" s="25">
        <f t="shared" si="13"/>
        <v>4</v>
      </c>
      <c r="AK48" s="25">
        <f t="shared" si="14"/>
        <v>0</v>
      </c>
      <c r="AL48" s="25">
        <f t="shared" si="15"/>
        <v>1500</v>
      </c>
      <c r="AM48" s="25">
        <f t="shared" si="16"/>
        <v>3</v>
      </c>
      <c r="AN48" s="25">
        <f t="shared" si="17"/>
        <v>4</v>
      </c>
      <c r="AO48" s="25">
        <f t="shared" si="18"/>
        <v>0</v>
      </c>
      <c r="AP48" s="25">
        <f t="shared" si="19"/>
        <v>1000</v>
      </c>
      <c r="AQ48" s="25">
        <f t="shared" si="20"/>
        <v>980</v>
      </c>
      <c r="AR48" s="25">
        <f t="shared" si="21"/>
        <v>1077</v>
      </c>
      <c r="AS48" s="25">
        <f t="shared" si="22"/>
        <v>821</v>
      </c>
      <c r="AT48" s="25">
        <f t="shared" si="23"/>
        <v>871</v>
      </c>
      <c r="AU48" s="27"/>
      <c r="AV48" s="41" t="e">
        <f>IF(O48&gt;MAX($V$4:$AE$4),MAX($V$4:$AE$4)-0.1,IF(O48&lt;MIN($V$4:$AE30),MIN($V$4:$AE$4)+0.1,O48))</f>
        <v>#DIV/0!</v>
      </c>
      <c r="AW48" s="41">
        <f t="shared" si="24"/>
        <v>0</v>
      </c>
      <c r="AX48" s="25" t="e">
        <f t="shared" si="25"/>
        <v>#DIV/0!</v>
      </c>
      <c r="AY48" s="25" t="e">
        <f t="shared" si="26"/>
        <v>#DIV/0!</v>
      </c>
      <c r="AZ48" s="25" t="e">
        <f t="shared" si="27"/>
        <v>#DIV/0!</v>
      </c>
      <c r="BA48" s="25" t="e">
        <f t="shared" si="28"/>
        <v>#DIV/0!</v>
      </c>
      <c r="BB48" s="25">
        <f t="shared" si="29"/>
        <v>3</v>
      </c>
      <c r="BC48" s="25">
        <f t="shared" si="30"/>
        <v>4</v>
      </c>
      <c r="BD48" s="25">
        <f t="shared" si="31"/>
        <v>-500</v>
      </c>
      <c r="BE48" s="25">
        <f t="shared" si="32"/>
        <v>300</v>
      </c>
      <c r="BF48" s="25" t="e">
        <f t="shared" si="33"/>
        <v>#DIV/0!</v>
      </c>
      <c r="BG48" s="25" t="e">
        <f t="shared" si="34"/>
        <v>#DIV/0!</v>
      </c>
      <c r="BH48" s="25" t="e">
        <f t="shared" si="35"/>
        <v>#DIV/0!</v>
      </c>
      <c r="BI48" s="25" t="e">
        <f t="shared" si="36"/>
        <v>#DIV/0!</v>
      </c>
    </row>
    <row r="49" spans="2:61" s="16" customFormat="1" ht="75" customHeight="1" x14ac:dyDescent="0.3">
      <c r="B49" s="35"/>
      <c r="C49" s="35"/>
      <c r="D49" s="35"/>
      <c r="E49" s="33"/>
      <c r="F49" s="35"/>
      <c r="G49" s="35"/>
      <c r="H49" s="35"/>
      <c r="I49" s="35"/>
      <c r="J49" s="35"/>
      <c r="K49" s="35"/>
      <c r="L49" s="35"/>
      <c r="M49" s="35" t="e">
        <f t="shared" si="2"/>
        <v>#DIV/0!</v>
      </c>
      <c r="N49" s="35"/>
      <c r="O49" s="35"/>
      <c r="P49" s="35"/>
      <c r="Q49" s="35"/>
      <c r="R49" s="38"/>
      <c r="S49" s="38"/>
      <c r="U49" s="35">
        <f t="shared" si="3"/>
        <v>0</v>
      </c>
      <c r="V49" s="35" t="e">
        <f t="shared" si="4"/>
        <v>#DIV/0!</v>
      </c>
      <c r="W49" s="39" t="e">
        <f t="shared" si="5"/>
        <v>#DIV/0!</v>
      </c>
      <c r="X49" s="35">
        <f t="shared" si="6"/>
        <v>980</v>
      </c>
      <c r="Y49" s="35" t="e">
        <f t="shared" si="7"/>
        <v>#DIV/0!</v>
      </c>
      <c r="Z49" s="35" t="e">
        <f t="shared" si="8"/>
        <v>#DIV/0!</v>
      </c>
      <c r="AA49" s="40" t="e">
        <f t="shared" si="9"/>
        <v>#DIV/0!</v>
      </c>
      <c r="AG49" s="41">
        <f t="shared" si="10"/>
        <v>0</v>
      </c>
      <c r="AH49" s="41">
        <f t="shared" si="11"/>
        <v>0</v>
      </c>
      <c r="AI49" s="25">
        <f t="shared" si="12"/>
        <v>3</v>
      </c>
      <c r="AJ49" s="25">
        <f t="shared" si="13"/>
        <v>4</v>
      </c>
      <c r="AK49" s="25">
        <f t="shared" si="14"/>
        <v>0</v>
      </c>
      <c r="AL49" s="25">
        <f t="shared" si="15"/>
        <v>1500</v>
      </c>
      <c r="AM49" s="25">
        <f t="shared" si="16"/>
        <v>3</v>
      </c>
      <c r="AN49" s="25">
        <f t="shared" si="17"/>
        <v>4</v>
      </c>
      <c r="AO49" s="25">
        <f t="shared" si="18"/>
        <v>0</v>
      </c>
      <c r="AP49" s="25">
        <f t="shared" si="19"/>
        <v>1000</v>
      </c>
      <c r="AQ49" s="25">
        <f t="shared" si="20"/>
        <v>980</v>
      </c>
      <c r="AR49" s="25">
        <f t="shared" si="21"/>
        <v>1077</v>
      </c>
      <c r="AS49" s="25">
        <f t="shared" si="22"/>
        <v>821</v>
      </c>
      <c r="AT49" s="25">
        <f t="shared" si="23"/>
        <v>871</v>
      </c>
      <c r="AU49" s="27"/>
      <c r="AV49" s="41" t="e">
        <f>IF(O49&gt;MAX($V$4:$AE$4),MAX($V$4:$AE$4)-0.1,IF(O49&lt;MIN($V$4:$AE31),MIN($V$4:$AE$4)+0.1,O49))</f>
        <v>#DIV/0!</v>
      </c>
      <c r="AW49" s="41">
        <f t="shared" si="24"/>
        <v>0</v>
      </c>
      <c r="AX49" s="25" t="e">
        <f t="shared" si="25"/>
        <v>#DIV/0!</v>
      </c>
      <c r="AY49" s="25" t="e">
        <f t="shared" si="26"/>
        <v>#DIV/0!</v>
      </c>
      <c r="AZ49" s="25" t="e">
        <f t="shared" si="27"/>
        <v>#DIV/0!</v>
      </c>
      <c r="BA49" s="25" t="e">
        <f t="shared" si="28"/>
        <v>#DIV/0!</v>
      </c>
      <c r="BB49" s="25">
        <f t="shared" si="29"/>
        <v>3</v>
      </c>
      <c r="BC49" s="25">
        <f t="shared" si="30"/>
        <v>4</v>
      </c>
      <c r="BD49" s="25">
        <f t="shared" si="31"/>
        <v>-500</v>
      </c>
      <c r="BE49" s="25">
        <f t="shared" si="32"/>
        <v>300</v>
      </c>
      <c r="BF49" s="25" t="e">
        <f t="shared" si="33"/>
        <v>#DIV/0!</v>
      </c>
      <c r="BG49" s="25" t="e">
        <f t="shared" si="34"/>
        <v>#DIV/0!</v>
      </c>
      <c r="BH49" s="25" t="e">
        <f t="shared" si="35"/>
        <v>#DIV/0!</v>
      </c>
      <c r="BI49" s="25" t="e">
        <f t="shared" si="36"/>
        <v>#DIV/0!</v>
      </c>
    </row>
    <row r="50" spans="2:61" s="16" customFormat="1" ht="75" customHeight="1" x14ac:dyDescent="0.3">
      <c r="B50" s="35"/>
      <c r="C50" s="35"/>
      <c r="D50" s="35"/>
      <c r="E50" s="33"/>
      <c r="F50" s="35"/>
      <c r="G50" s="35"/>
      <c r="H50" s="35"/>
      <c r="I50" s="35"/>
      <c r="J50" s="35"/>
      <c r="K50" s="35"/>
      <c r="L50" s="35"/>
      <c r="M50" s="35" t="e">
        <f t="shared" si="2"/>
        <v>#DIV/0!</v>
      </c>
      <c r="N50" s="35"/>
      <c r="O50" s="35"/>
      <c r="P50" s="35"/>
      <c r="Q50" s="35"/>
      <c r="R50" s="38"/>
      <c r="S50" s="38"/>
      <c r="U50" s="35">
        <f t="shared" si="3"/>
        <v>0</v>
      </c>
      <c r="V50" s="35" t="e">
        <f t="shared" si="4"/>
        <v>#DIV/0!</v>
      </c>
      <c r="W50" s="39" t="e">
        <f t="shared" si="5"/>
        <v>#DIV/0!</v>
      </c>
      <c r="X50" s="35">
        <f t="shared" si="6"/>
        <v>980</v>
      </c>
      <c r="Y50" s="35" t="e">
        <f t="shared" si="7"/>
        <v>#DIV/0!</v>
      </c>
      <c r="Z50" s="35" t="e">
        <f t="shared" si="8"/>
        <v>#DIV/0!</v>
      </c>
      <c r="AA50" s="40" t="e">
        <f t="shared" si="9"/>
        <v>#DIV/0!</v>
      </c>
      <c r="AG50" s="41">
        <f t="shared" si="10"/>
        <v>0</v>
      </c>
      <c r="AH50" s="41">
        <f t="shared" si="11"/>
        <v>0</v>
      </c>
      <c r="AI50" s="25">
        <f t="shared" si="12"/>
        <v>3</v>
      </c>
      <c r="AJ50" s="25">
        <f t="shared" si="13"/>
        <v>4</v>
      </c>
      <c r="AK50" s="25">
        <f t="shared" si="14"/>
        <v>0</v>
      </c>
      <c r="AL50" s="25">
        <f t="shared" si="15"/>
        <v>1500</v>
      </c>
      <c r="AM50" s="25">
        <f t="shared" si="16"/>
        <v>3</v>
      </c>
      <c r="AN50" s="25">
        <f t="shared" si="17"/>
        <v>4</v>
      </c>
      <c r="AO50" s="25">
        <f t="shared" si="18"/>
        <v>0</v>
      </c>
      <c r="AP50" s="25">
        <f t="shared" si="19"/>
        <v>1000</v>
      </c>
      <c r="AQ50" s="25">
        <f t="shared" si="20"/>
        <v>980</v>
      </c>
      <c r="AR50" s="25">
        <f t="shared" si="21"/>
        <v>1077</v>
      </c>
      <c r="AS50" s="25">
        <f t="shared" si="22"/>
        <v>821</v>
      </c>
      <c r="AT50" s="25">
        <f t="shared" si="23"/>
        <v>871</v>
      </c>
      <c r="AU50" s="27"/>
      <c r="AV50" s="41" t="e">
        <f>IF(O50&gt;MAX($V$4:$AE$4),MAX($V$4:$AE$4)-0.1,IF(O50&lt;MIN($V$4:$AE32),MIN($V$4:$AE$4)+0.1,O50))</f>
        <v>#DIV/0!</v>
      </c>
      <c r="AW50" s="41">
        <f t="shared" si="24"/>
        <v>0</v>
      </c>
      <c r="AX50" s="25" t="e">
        <f t="shared" si="25"/>
        <v>#DIV/0!</v>
      </c>
      <c r="AY50" s="25" t="e">
        <f t="shared" si="26"/>
        <v>#DIV/0!</v>
      </c>
      <c r="AZ50" s="25" t="e">
        <f t="shared" si="27"/>
        <v>#DIV/0!</v>
      </c>
      <c r="BA50" s="25" t="e">
        <f t="shared" si="28"/>
        <v>#DIV/0!</v>
      </c>
      <c r="BB50" s="25">
        <f t="shared" si="29"/>
        <v>3</v>
      </c>
      <c r="BC50" s="25">
        <f t="shared" si="30"/>
        <v>4</v>
      </c>
      <c r="BD50" s="25">
        <f t="shared" si="31"/>
        <v>-500</v>
      </c>
      <c r="BE50" s="25">
        <f t="shared" si="32"/>
        <v>300</v>
      </c>
      <c r="BF50" s="25" t="e">
        <f t="shared" si="33"/>
        <v>#DIV/0!</v>
      </c>
      <c r="BG50" s="25" t="e">
        <f t="shared" si="34"/>
        <v>#DIV/0!</v>
      </c>
      <c r="BH50" s="25" t="e">
        <f t="shared" si="35"/>
        <v>#DIV/0!</v>
      </c>
      <c r="BI50" s="25" t="e">
        <f t="shared" si="36"/>
        <v>#DIV/0!</v>
      </c>
    </row>
    <row r="51" spans="2:61" s="16" customFormat="1" ht="75" customHeight="1" x14ac:dyDescent="0.3">
      <c r="B51" s="35"/>
      <c r="C51" s="35"/>
      <c r="D51" s="35"/>
      <c r="E51" s="33"/>
      <c r="F51" s="35"/>
      <c r="G51" s="35"/>
      <c r="H51" s="35"/>
      <c r="I51" s="35"/>
      <c r="J51" s="35"/>
      <c r="K51" s="35"/>
      <c r="L51" s="35"/>
      <c r="M51" s="35" t="e">
        <f t="shared" si="2"/>
        <v>#DIV/0!</v>
      </c>
      <c r="N51" s="35"/>
      <c r="O51" s="35"/>
      <c r="P51" s="35"/>
      <c r="Q51" s="35"/>
      <c r="R51" s="38"/>
      <c r="S51" s="38"/>
      <c r="U51" s="35">
        <f t="shared" si="3"/>
        <v>0</v>
      </c>
      <c r="V51" s="35" t="e">
        <f t="shared" si="4"/>
        <v>#DIV/0!</v>
      </c>
      <c r="W51" s="39" t="e">
        <f t="shared" si="5"/>
        <v>#DIV/0!</v>
      </c>
      <c r="X51" s="35">
        <f t="shared" si="6"/>
        <v>980</v>
      </c>
      <c r="Y51" s="35" t="e">
        <f t="shared" si="7"/>
        <v>#DIV/0!</v>
      </c>
      <c r="Z51" s="35" t="e">
        <f t="shared" si="8"/>
        <v>#DIV/0!</v>
      </c>
      <c r="AA51" s="40" t="e">
        <f t="shared" si="9"/>
        <v>#DIV/0!</v>
      </c>
      <c r="AG51" s="41">
        <f t="shared" si="10"/>
        <v>0</v>
      </c>
      <c r="AH51" s="41">
        <f t="shared" si="11"/>
        <v>0</v>
      </c>
      <c r="AI51" s="25">
        <f t="shared" si="12"/>
        <v>3</v>
      </c>
      <c r="AJ51" s="25">
        <f t="shared" si="13"/>
        <v>4</v>
      </c>
      <c r="AK51" s="25">
        <f t="shared" si="14"/>
        <v>0</v>
      </c>
      <c r="AL51" s="25">
        <f t="shared" si="15"/>
        <v>1500</v>
      </c>
      <c r="AM51" s="25">
        <f t="shared" si="16"/>
        <v>3</v>
      </c>
      <c r="AN51" s="25">
        <f t="shared" si="17"/>
        <v>4</v>
      </c>
      <c r="AO51" s="25">
        <f t="shared" si="18"/>
        <v>0</v>
      </c>
      <c r="AP51" s="25">
        <f t="shared" si="19"/>
        <v>1000</v>
      </c>
      <c r="AQ51" s="25">
        <f t="shared" si="20"/>
        <v>980</v>
      </c>
      <c r="AR51" s="25">
        <f t="shared" si="21"/>
        <v>1077</v>
      </c>
      <c r="AS51" s="25">
        <f t="shared" si="22"/>
        <v>821</v>
      </c>
      <c r="AT51" s="25">
        <f t="shared" si="23"/>
        <v>871</v>
      </c>
      <c r="AU51" s="27"/>
      <c r="AV51" s="41" t="e">
        <f>IF(O51&gt;MAX($V$4:$AE$4),MAX($V$4:$AE$4)-0.1,IF(O51&lt;MIN($V$4:$AE33),MIN($V$4:$AE$4)+0.1,O51))</f>
        <v>#DIV/0!</v>
      </c>
      <c r="AW51" s="41">
        <f t="shared" si="24"/>
        <v>0</v>
      </c>
      <c r="AX51" s="25" t="e">
        <f t="shared" si="25"/>
        <v>#DIV/0!</v>
      </c>
      <c r="AY51" s="25" t="e">
        <f t="shared" si="26"/>
        <v>#DIV/0!</v>
      </c>
      <c r="AZ51" s="25" t="e">
        <f t="shared" si="27"/>
        <v>#DIV/0!</v>
      </c>
      <c r="BA51" s="25" t="e">
        <f t="shared" si="28"/>
        <v>#DIV/0!</v>
      </c>
      <c r="BB51" s="25">
        <f t="shared" si="29"/>
        <v>3</v>
      </c>
      <c r="BC51" s="25">
        <f t="shared" si="30"/>
        <v>4</v>
      </c>
      <c r="BD51" s="25">
        <f t="shared" si="31"/>
        <v>-500</v>
      </c>
      <c r="BE51" s="25">
        <f t="shared" si="32"/>
        <v>300</v>
      </c>
      <c r="BF51" s="25" t="e">
        <f t="shared" si="33"/>
        <v>#DIV/0!</v>
      </c>
      <c r="BG51" s="25" t="e">
        <f t="shared" si="34"/>
        <v>#DIV/0!</v>
      </c>
      <c r="BH51" s="25" t="e">
        <f t="shared" si="35"/>
        <v>#DIV/0!</v>
      </c>
      <c r="BI51" s="25" t="e">
        <f t="shared" si="36"/>
        <v>#DIV/0!</v>
      </c>
    </row>
  </sheetData>
  <mergeCells count="19">
    <mergeCell ref="AA19:AA21"/>
    <mergeCell ref="I2:S3"/>
    <mergeCell ref="S20:S21"/>
    <mergeCell ref="V19:V21"/>
    <mergeCell ref="X19:X21"/>
    <mergeCell ref="U2:AE3"/>
    <mergeCell ref="Y19:Y21"/>
    <mergeCell ref="Z19:Z21"/>
    <mergeCell ref="R20:R21"/>
    <mergeCell ref="U19:U21"/>
    <mergeCell ref="W19:W21"/>
    <mergeCell ref="B19:E19"/>
    <mergeCell ref="G2:G3"/>
    <mergeCell ref="B20:E20"/>
    <mergeCell ref="B6:G6"/>
    <mergeCell ref="G4:G5"/>
    <mergeCell ref="D8:G9"/>
    <mergeCell ref="B8:C9"/>
    <mergeCell ref="B2:F5"/>
  </mergeCells>
  <phoneticPr fontId="2" type="noConversion"/>
  <pageMargins left="0.7" right="0.7" top="0.75" bottom="0.75" header="0.3" footer="0.3"/>
  <pageSetup paperSize="9" orientation="portrait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0.mtkFaceAEdetect</vt:lpstr>
      <vt:lpstr>AEPline</vt:lpstr>
      <vt:lpstr>default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Vance Huang (黃俊瑋)</dc:creator>
  <cp:lastModifiedBy>大瘋狗</cp:lastModifiedBy>
  <dcterms:created xsi:type="dcterms:W3CDTF">2019-10-29T06:27:27Z</dcterms:created>
  <dcterms:modified xsi:type="dcterms:W3CDTF">2023-07-19T09:21:09Z</dcterms:modified>
</cp:coreProperties>
</file>