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uxua\Desktop\ECON 494\Project Draft\"/>
    </mc:Choice>
  </mc:AlternateContent>
  <xr:revisionPtr revIDLastSave="0" documentId="13_ncr:1_{F03D2A04-B572-4E16-8539-C06A881C8913}" xr6:coauthVersionLast="47" xr6:coauthVersionMax="47" xr10:uidLastSave="{00000000-0000-0000-0000-000000000000}"/>
  <bookViews>
    <workbookView xWindow="-90" yWindow="0" windowWidth="19380" windowHeight="21690" xr2:uid="{6DD33FE5-944E-47E5-B6D7-FFBD1CC46F5F}"/>
  </bookViews>
  <sheets>
    <sheet name="Descriptive" sheetId="1" r:id="rId1"/>
    <sheet name="Regression t+1" sheetId="3" r:id="rId2"/>
    <sheet name="Regression t" sheetId="2" r:id="rId3"/>
    <sheet name="Secondary Regressions" sheetId="4" r:id="rId4"/>
  </sheets>
  <definedNames>
    <definedName name="_xlchart.v5.0" hidden="1">Descriptive!$M$2</definedName>
    <definedName name="_xlchart.v5.1" hidden="1">Descriptive!$M$3:$M$40</definedName>
    <definedName name="_xlchart.v5.2" hidden="1">Descriptive!$O$2</definedName>
    <definedName name="_xlchart.v5.3" hidden="1">Descriptive!$O$3:$O$40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4" l="1"/>
  <c r="E40" i="4"/>
  <c r="F41" i="4"/>
  <c r="E41" i="4"/>
  <c r="D41" i="4"/>
  <c r="C41" i="4"/>
  <c r="B41" i="4"/>
  <c r="D40" i="4"/>
  <c r="C40" i="4"/>
  <c r="B40" i="4"/>
  <c r="F14" i="4"/>
  <c r="E14" i="4"/>
  <c r="B14" i="4"/>
  <c r="F15" i="4"/>
  <c r="E15" i="4"/>
  <c r="D15" i="4"/>
  <c r="C15" i="4"/>
  <c r="B15" i="4"/>
  <c r="D14" i="4"/>
  <c r="C14" i="4"/>
  <c r="E4" i="3"/>
  <c r="B4" i="3"/>
  <c r="F4" i="3"/>
  <c r="D4" i="3"/>
  <c r="C4" i="3"/>
  <c r="B5" i="3"/>
  <c r="F42" i="4"/>
  <c r="E42" i="4"/>
  <c r="D42" i="4"/>
  <c r="C42" i="4"/>
  <c r="B42" i="4"/>
  <c r="A41" i="4"/>
  <c r="A40" i="4"/>
  <c r="A39" i="4"/>
  <c r="A37" i="4"/>
  <c r="A35" i="4"/>
  <c r="A33" i="4"/>
  <c r="A31" i="4"/>
  <c r="F12" i="4"/>
  <c r="A15" i="4"/>
  <c r="A14" i="4"/>
  <c r="A13" i="4"/>
  <c r="A11" i="4"/>
  <c r="A9" i="4"/>
  <c r="A7" i="4"/>
  <c r="A5" i="4"/>
  <c r="A11" i="2"/>
  <c r="A9" i="2"/>
  <c r="A7" i="2"/>
  <c r="A5" i="2"/>
  <c r="F8" i="3"/>
  <c r="E8" i="3"/>
  <c r="D8" i="3"/>
  <c r="F12" i="3"/>
  <c r="F16" i="3"/>
  <c r="E16" i="3"/>
  <c r="D16" i="3"/>
  <c r="C16" i="3"/>
  <c r="B16" i="3"/>
  <c r="F15" i="3"/>
  <c r="E15" i="3"/>
  <c r="D15" i="3"/>
  <c r="C15" i="3"/>
  <c r="B15" i="3"/>
  <c r="A15" i="3"/>
  <c r="F14" i="3"/>
  <c r="E14" i="3"/>
  <c r="D14" i="3"/>
  <c r="C14" i="3"/>
  <c r="B14" i="3"/>
  <c r="A14" i="3"/>
  <c r="F13" i="3"/>
  <c r="E13" i="3"/>
  <c r="D13" i="3"/>
  <c r="C13" i="3"/>
  <c r="B13" i="3"/>
  <c r="A13" i="3"/>
  <c r="E12" i="3"/>
  <c r="D12" i="3"/>
  <c r="C12" i="3"/>
  <c r="B12" i="3"/>
  <c r="F11" i="3"/>
  <c r="E11" i="3"/>
  <c r="D11" i="3"/>
  <c r="C11" i="3"/>
  <c r="B11" i="3"/>
  <c r="A11" i="3"/>
  <c r="F10" i="3"/>
  <c r="E10" i="3"/>
  <c r="D10" i="3"/>
  <c r="C10" i="3"/>
  <c r="B10" i="3"/>
  <c r="F9" i="3"/>
  <c r="E9" i="3"/>
  <c r="D9" i="3"/>
  <c r="C9" i="3"/>
  <c r="B9" i="3"/>
  <c r="A9" i="3"/>
  <c r="C8" i="3"/>
  <c r="B8" i="3"/>
  <c r="F7" i="3"/>
  <c r="E7" i="3"/>
  <c r="D7" i="3"/>
  <c r="C7" i="3"/>
  <c r="B7" i="3"/>
  <c r="A7" i="3"/>
  <c r="F6" i="3"/>
  <c r="E6" i="3"/>
  <c r="D6" i="3"/>
  <c r="C6" i="3"/>
  <c r="B6" i="3"/>
  <c r="F5" i="3"/>
  <c r="E5" i="3"/>
  <c r="D5" i="3"/>
  <c r="C5" i="3"/>
  <c r="A5" i="3"/>
  <c r="F12" i="2"/>
  <c r="F16" i="2"/>
  <c r="E16" i="2"/>
  <c r="D16" i="2"/>
  <c r="C16" i="2"/>
  <c r="B16" i="2"/>
  <c r="F15" i="2"/>
  <c r="E15" i="2"/>
  <c r="D15" i="2"/>
  <c r="C15" i="2"/>
  <c r="B15" i="2"/>
  <c r="A15" i="2"/>
  <c r="F14" i="2"/>
  <c r="E14" i="2"/>
  <c r="D14" i="2"/>
  <c r="C14" i="2"/>
  <c r="B14" i="2"/>
  <c r="A14" i="2"/>
  <c r="F13" i="2"/>
  <c r="E13" i="2"/>
  <c r="D13" i="2"/>
  <c r="C13" i="2"/>
  <c r="B13" i="2"/>
  <c r="A13" i="2"/>
  <c r="E12" i="2"/>
  <c r="D12" i="2"/>
  <c r="C12" i="2"/>
  <c r="B12" i="2"/>
  <c r="F11" i="2"/>
  <c r="E11" i="2"/>
  <c r="D11" i="2"/>
  <c r="C11" i="2"/>
  <c r="B11" i="2"/>
  <c r="F10" i="2"/>
  <c r="E10" i="2"/>
  <c r="D10" i="2"/>
  <c r="C10" i="2"/>
  <c r="B10" i="2"/>
  <c r="F9" i="2"/>
  <c r="E9" i="2"/>
  <c r="D9" i="2"/>
  <c r="C9" i="2"/>
  <c r="B9" i="2"/>
  <c r="F8" i="2"/>
  <c r="E8" i="2"/>
  <c r="D8" i="2"/>
  <c r="C8" i="2"/>
  <c r="B8" i="2"/>
  <c r="F7" i="2"/>
  <c r="E7" i="2"/>
  <c r="D7" i="2"/>
  <c r="C7" i="2"/>
  <c r="B7" i="2"/>
  <c r="F6" i="2"/>
  <c r="E6" i="2"/>
  <c r="D6" i="2"/>
  <c r="C6" i="2"/>
  <c r="B6" i="2"/>
  <c r="F5" i="2"/>
  <c r="E5" i="2"/>
  <c r="D5" i="2"/>
  <c r="C5" i="2"/>
  <c r="B5" i="2"/>
  <c r="F4" i="2"/>
  <c r="E4" i="2"/>
  <c r="D4" i="2"/>
  <c r="C4" i="2"/>
  <c r="B4" i="2"/>
  <c r="J14" i="1"/>
  <c r="O41" i="1"/>
</calcChain>
</file>

<file path=xl/sharedStrings.xml><?xml version="1.0" encoding="utf-8"?>
<sst xmlns="http://schemas.openxmlformats.org/spreadsheetml/2006/main" count="351" uniqueCount="150">
  <si>
    <t>Table I: Descriptive Statistics</t>
  </si>
  <si>
    <t>Variable</t>
  </si>
  <si>
    <t>Mean</t>
  </si>
  <si>
    <t>Std. Dev.</t>
  </si>
  <si>
    <t>Min</t>
  </si>
  <si>
    <t>Max</t>
  </si>
  <si>
    <t>N</t>
  </si>
  <si>
    <t>RETURNS (Percent)</t>
  </si>
  <si>
    <t>YEAR</t>
  </si>
  <si>
    <t>STATEID</t>
  </si>
  <si>
    <t>SECTOR_CODE</t>
  </si>
  <si>
    <t>p-values in parentheses</t>
  </si>
  <si>
    <t>Independent Variable</t>
  </si>
  <si>
    <t>Sample Size</t>
  </si>
  <si>
    <t>Model I</t>
  </si>
  <si>
    <t>Model II</t>
  </si>
  <si>
    <t>Model III</t>
  </si>
  <si>
    <t>Model IV</t>
  </si>
  <si>
    <t>Consumer Discretionary</t>
  </si>
  <si>
    <t>Consumer Staples</t>
  </si>
  <si>
    <t>Energy</t>
  </si>
  <si>
    <t>Consumer</t>
  </si>
  <si>
    <t>Financials</t>
  </si>
  <si>
    <t>Health Care</t>
  </si>
  <si>
    <t>Industrials</t>
  </si>
  <si>
    <t>Information Technology</t>
  </si>
  <si>
    <t>Materials</t>
  </si>
  <si>
    <t>Telecommunications Services</t>
  </si>
  <si>
    <t>Utilities</t>
  </si>
  <si>
    <t>AL</t>
  </si>
  <si>
    <t>AR</t>
  </si>
  <si>
    <t>AZ</t>
  </si>
  <si>
    <t>CA</t>
  </si>
  <si>
    <t>CO</t>
  </si>
  <si>
    <t>CT</t>
  </si>
  <si>
    <t>DC</t>
  </si>
  <si>
    <t>DE</t>
  </si>
  <si>
    <t>FL</t>
  </si>
  <si>
    <t>GA</t>
  </si>
  <si>
    <t>IA</t>
  </si>
  <si>
    <t>ID</t>
  </si>
  <si>
    <t>IL</t>
  </si>
  <si>
    <t>IN</t>
  </si>
  <si>
    <t>KY</t>
  </si>
  <si>
    <t>LA</t>
  </si>
  <si>
    <t>MA</t>
  </si>
  <si>
    <t>MD</t>
  </si>
  <si>
    <t>MI</t>
  </si>
  <si>
    <t>MN</t>
  </si>
  <si>
    <t>MO</t>
  </si>
  <si>
    <t>NC</t>
  </si>
  <si>
    <t>NE</t>
  </si>
  <si>
    <t>NJ</t>
  </si>
  <si>
    <t>NV</t>
  </si>
  <si>
    <t>NY</t>
  </si>
  <si>
    <t>OH</t>
  </si>
  <si>
    <t>OK</t>
  </si>
  <si>
    <t>OR</t>
  </si>
  <si>
    <t>PA</t>
  </si>
  <si>
    <t>RI</t>
  </si>
  <si>
    <t>SC</t>
  </si>
  <si>
    <t>TN</t>
  </si>
  <si>
    <t>TX</t>
  </si>
  <si>
    <t>UT</t>
  </si>
  <si>
    <t>VA</t>
  </si>
  <si>
    <t>WA</t>
  </si>
  <si>
    <t>WI</t>
  </si>
  <si>
    <t>Sector</t>
  </si>
  <si>
    <t>Count</t>
  </si>
  <si>
    <t>State</t>
  </si>
  <si>
    <r>
      <t>Returns</t>
    </r>
    <r>
      <rPr>
        <vertAlign val="subscript"/>
        <sz val="11"/>
        <color theme="1"/>
        <rFont val="Times New Roman"/>
        <family val="1"/>
      </rPr>
      <t>t+1</t>
    </r>
  </si>
  <si>
    <r>
      <t>R</t>
    </r>
    <r>
      <rPr>
        <vertAlign val="superscript"/>
        <sz val="11"/>
        <color theme="1"/>
        <rFont val="Times New Roman"/>
        <family val="1"/>
      </rPr>
      <t>2</t>
    </r>
  </si>
  <si>
    <r>
      <t>Returns</t>
    </r>
    <r>
      <rPr>
        <vertAlign val="subscript"/>
        <sz val="11"/>
        <color theme="1"/>
        <rFont val="Times New Roman"/>
        <family val="1"/>
      </rPr>
      <t>t</t>
    </r>
  </si>
  <si>
    <t>Total</t>
  </si>
  <si>
    <r>
      <rPr>
        <i/>
        <sz val="11"/>
        <color theme="1"/>
        <rFont val="Times New Roman"/>
        <family val="1"/>
      </rPr>
      <t>Notes</t>
    </r>
    <r>
      <rPr>
        <sz val="11"/>
        <color theme="1"/>
        <rFont val="Times New Roman"/>
        <family val="1"/>
      </rPr>
      <t>: Sectors are separated and labeled by the S&amp;P 500 index. 91 companies are removed from the 500 index due to the dataset only going from 2008 to 2018 while the company data is from 2023</t>
    </r>
  </si>
  <si>
    <r>
      <rPr>
        <i/>
        <sz val="11"/>
        <color theme="1"/>
        <rFont val="Times New Roman"/>
        <family val="1"/>
      </rPr>
      <t>Notes</t>
    </r>
    <r>
      <rPr>
        <sz val="11"/>
        <color theme="1"/>
        <rFont val="Times New Roman"/>
        <family val="1"/>
      </rPr>
      <t>: Not all states are represented since not every state has a company on the S&amp;P 500 index. 91 companies are removed from the 500 index due to the dataset only going from 2008 to 2018 while the company data is from 2023.</t>
    </r>
  </si>
  <si>
    <t>Year Fixed Effects</t>
  </si>
  <si>
    <t>Yes</t>
  </si>
  <si>
    <t>Sector Fixed Effects</t>
  </si>
  <si>
    <t>State Fixed Effects</t>
  </si>
  <si>
    <t>* p&lt;0.1          ** p&lt;0.05          *** p&lt;0.01</t>
  </si>
  <si>
    <t>* p&lt;0.1          ** p&lt;0.05         *** p&lt;0.01</t>
  </si>
  <si>
    <t>Table II: OLS Main Regression Results</t>
  </si>
  <si>
    <t>Table III: OLS Regression Results</t>
  </si>
  <si>
    <t>Table IV: Companies In Each Sector</t>
  </si>
  <si>
    <t>Table V: Companies In Each State</t>
  </si>
  <si>
    <t>Model V</t>
  </si>
  <si>
    <t>STOCK_%_CHANGE</t>
  </si>
  <si>
    <t>SALARY_%_CHANGE</t>
  </si>
  <si>
    <t>STOCK (Millions)</t>
  </si>
  <si>
    <t>SALARY (Hundred Thousands)</t>
  </si>
  <si>
    <t>MARKET_VALUE (Millions)</t>
  </si>
  <si>
    <r>
      <rPr>
        <i/>
        <sz val="11"/>
        <color theme="1"/>
        <rFont val="Times New Roman"/>
        <family val="1"/>
      </rPr>
      <t>Note</t>
    </r>
    <r>
      <rPr>
        <sz val="11"/>
        <color theme="1"/>
        <rFont val="Times New Roman"/>
        <family val="1"/>
      </rPr>
      <t>: Returns are at time t in the same period as other dependent variables. The regression uses robust standard errors and adjusted R squared. The units for % change variables like STOCK and SALARY are percentage points.</t>
    </r>
  </si>
  <si>
    <r>
      <rPr>
        <i/>
        <sz val="11"/>
        <color theme="1"/>
        <rFont val="Times New Roman"/>
        <family val="1"/>
      </rPr>
      <t>Note</t>
    </r>
    <r>
      <rPr>
        <sz val="11"/>
        <color theme="1"/>
        <rFont val="Times New Roman"/>
        <family val="1"/>
      </rPr>
      <t>: Returns are at time t+1 while other dependent variables are at time t. The regression uses robust standard errors and adjusted R squared. The units for % change variables like STOCK and SALARY are percentage points.</t>
    </r>
  </si>
  <si>
    <t>RETURNS (Period t)</t>
  </si>
  <si>
    <t>0.164***</t>
  </si>
  <si>
    <t>0.152***</t>
  </si>
  <si>
    <t>0.146***</t>
  </si>
  <si>
    <t>0.134***</t>
  </si>
  <si>
    <t>0.128***</t>
  </si>
  <si>
    <t>(0.000)</t>
  </si>
  <si>
    <t>Table III A : Secondary OLS Regression Effects of Returns on Stock Options</t>
  </si>
  <si>
    <t/>
  </si>
  <si>
    <t>1.856***</t>
  </si>
  <si>
    <t>2.275***</t>
  </si>
  <si>
    <t>2.449***</t>
  </si>
  <si>
    <t>2.470***</t>
  </si>
  <si>
    <t>-1.804***</t>
  </si>
  <si>
    <t>-2.650***</t>
  </si>
  <si>
    <t>-2.331***</t>
  </si>
  <si>
    <t>0.408***</t>
  </si>
  <si>
    <t>0.383***</t>
  </si>
  <si>
    <t>(0.001)</t>
  </si>
  <si>
    <t>Table II A: Secondary OLS Regression Effects of Returns on Stock Options</t>
  </si>
  <si>
    <r>
      <rPr>
        <i/>
        <sz val="11"/>
        <color theme="1"/>
        <rFont val="Times New Roman"/>
        <family val="1"/>
      </rPr>
      <t>Note</t>
    </r>
    <r>
      <rPr>
        <sz val="11"/>
        <color theme="1"/>
        <rFont val="Times New Roman"/>
        <family val="1"/>
      </rPr>
      <t>: Returns are at time t+1 while other dependent variables are at time t. The independent variable is also at time t. The regression uses robust standard errors and adjusted R squared. The units for % change variables like STOCK and SALARY are percentage points.</t>
    </r>
  </si>
  <si>
    <r>
      <rPr>
        <i/>
        <sz val="11"/>
        <color theme="1"/>
        <rFont val="Times New Roman"/>
        <family val="1"/>
      </rPr>
      <t>Note</t>
    </r>
    <r>
      <rPr>
        <sz val="11"/>
        <color theme="1"/>
        <rFont val="Times New Roman"/>
        <family val="1"/>
      </rPr>
      <t>: Returns are at time t in the same period as other dependent variables and the independent variable. The regression uses robust standard errors and adjusted R squared. The units for % change variables like STOCK and SALARY are percentage points.</t>
    </r>
  </si>
  <si>
    <t>RETURNS (Period t+1)</t>
  </si>
  <si>
    <t>1.859***</t>
  </si>
  <si>
    <t>2.313***</t>
  </si>
  <si>
    <t>2.486***</t>
  </si>
  <si>
    <t>2.522***</t>
  </si>
  <si>
    <t>-1.950***</t>
  </si>
  <si>
    <t>-2.756***</t>
  </si>
  <si>
    <t>-2.438***</t>
  </si>
  <si>
    <t>0.409***</t>
  </si>
  <si>
    <t>0.384***</t>
  </si>
  <si>
    <t>-0.0000698***</t>
  </si>
  <si>
    <t>(0.0935)</t>
  </si>
  <si>
    <t>(0.0745)</t>
  </si>
  <si>
    <t>(0.0879)</t>
  </si>
  <si>
    <t>(0.0852)</t>
  </si>
  <si>
    <t>(0.0372)</t>
  </si>
  <si>
    <r>
      <rPr>
        <i/>
        <sz val="11"/>
        <color theme="1"/>
        <rFont val="Times New Roman"/>
        <family val="1"/>
      </rPr>
      <t>Notes</t>
    </r>
    <r>
      <rPr>
        <sz val="11"/>
        <color theme="1"/>
        <rFont val="Times New Roman"/>
        <family val="1"/>
      </rPr>
      <t>: Stock options and awards are valued using the grant date fair value of the award. Salary is measured as fiscal year end base salary. Year end is measured as calendar year end. Returns are calculated as simple returns then multiplied by 100 to get percentage points. The datapoints range from 2008 to 2018 to avoid pandemic effects and due to dataset limitations. There are a total of 38 states of which the S&amp;P 500 companies are located in. There are a total of 11 sectors of which the companies are in. Market value is calculated as number of shares outstanding multipiled by the year end closing price per share also known as market cap.</t>
    </r>
  </si>
  <si>
    <t>3836</t>
  </si>
  <si>
    <t>3834</t>
  </si>
  <si>
    <t>3620</t>
  </si>
  <si>
    <t>4025</t>
  </si>
  <si>
    <t>4023</t>
  </si>
  <si>
    <t>3797</t>
  </si>
  <si>
    <t>0.017</t>
  </si>
  <si>
    <t>0.076</t>
  </si>
  <si>
    <t>0.088</t>
  </si>
  <si>
    <t>0.120</t>
  </si>
  <si>
    <t>0.126</t>
  </si>
  <si>
    <t>-0.02*</t>
  </si>
  <si>
    <t>-0.0782*</t>
  </si>
  <si>
    <t>-0.0376*</t>
  </si>
  <si>
    <t>-0.0446*</t>
  </si>
  <si>
    <t>-0.195**</t>
  </si>
  <si>
    <r>
      <rPr>
        <i/>
        <sz val="11"/>
        <color theme="1"/>
        <rFont val="Times New Roman"/>
        <family val="1"/>
      </rPr>
      <t>Source</t>
    </r>
    <r>
      <rPr>
        <sz val="11"/>
        <color theme="1"/>
        <rFont val="Times New Roman"/>
        <family val="1"/>
      </rPr>
      <t>: WRDS CRSP 1950-2018, Compustat Execucomp 1992-2018, S&amp;P 500 Index Google Sheets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</si>
</sst>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Times New Roman"/>
      <family val="1"/>
    </font>
    <font>
      <sz val="11"/>
      <color theme="1"/>
      <name val="Times New Roman"/>
      <family val="1"/>
    </font>
    <font>
      <i/>
      <sz val="11"/>
      <color theme="1"/>
      <name val="Times New Roman"/>
      <family val="1"/>
    </font>
    <font>
      <vertAlign val="subscript"/>
      <sz val="11"/>
      <color theme="1"/>
      <name val="Times New Roman"/>
      <family val="1"/>
    </font>
    <font>
      <vertAlign val="superscript"/>
      <sz val="11"/>
      <color theme="1"/>
      <name val="Times New Roman"/>
      <family val="1"/>
    </font>
  </fonts>
  <fills count="2">
    <fill>
      <patternFill patternType="none"/>
    </fill>
    <fill>
      <patternFill patternType="gray125"/>
    </fill>
  </fills>
  <borders count="7">
    <border>
      <left/>
      <right/>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1">
    <xf numFmtId="0" fontId="0" fillId="0" borderId="0"/>
  </cellStyleXfs>
  <cellXfs count="40">
    <xf numFmtId="0" fontId="0" fillId="0" borderId="0" xfId="0"/>
    <xf numFmtId="0" fontId="2" fillId="0" borderId="0" xfId="0" applyFont="1"/>
    <xf numFmtId="0" fontId="2" fillId="0" borderId="4" xfId="0" applyFont="1" applyBorder="1"/>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xf numFmtId="0" fontId="2" fillId="0" borderId="3" xfId="0" applyFont="1" applyBorder="1" applyAlignment="1">
      <alignment horizontal="center"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2" xfId="0" applyFont="1" applyBorder="1"/>
    <xf numFmtId="1" fontId="2" fillId="0" borderId="2" xfId="0" applyNumberFormat="1" applyFont="1" applyBorder="1" applyAlignment="1">
      <alignment horizontal="center" vertical="center"/>
    </xf>
    <xf numFmtId="0" fontId="2" fillId="0" borderId="2" xfId="0" applyFont="1" applyBorder="1" applyAlignment="1">
      <alignment horizontal="center" vertical="center"/>
    </xf>
    <xf numFmtId="0" fontId="1" fillId="0" borderId="0" xfId="0" applyFont="1"/>
    <xf numFmtId="0" fontId="2" fillId="0" borderId="5"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vertical="top"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0" xfId="0" quotePrefix="1" applyFont="1" applyAlignment="1">
      <alignment horizontal="center" vertical="center"/>
    </xf>
    <xf numFmtId="0" fontId="2" fillId="0" borderId="3" xfId="0" applyFont="1" applyBorder="1" applyAlignment="1">
      <alignment vertical="center"/>
    </xf>
    <xf numFmtId="0" fontId="2" fillId="0" borderId="3" xfId="0" applyFont="1" applyBorder="1" applyAlignment="1">
      <alignment vertical="top" wrapText="1"/>
    </xf>
    <xf numFmtId="0" fontId="2" fillId="0" borderId="2" xfId="0" applyFont="1" applyBorder="1" applyAlignment="1">
      <alignment vertical="top" wrapText="1"/>
    </xf>
    <xf numFmtId="0" fontId="2" fillId="0" borderId="6" xfId="0" applyFont="1" applyBorder="1" applyAlignment="1">
      <alignment horizontal="left"/>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1" fillId="0" borderId="1" xfId="0" applyFont="1" applyBorder="1" applyAlignment="1">
      <alignment horizontal="center" vertical="center"/>
    </xf>
    <xf numFmtId="0" fontId="2" fillId="0" borderId="3" xfId="0" applyFont="1" applyBorder="1" applyAlignment="1">
      <alignment horizontal="left" vertical="top"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5" xfId="0" applyFont="1" applyBorder="1" applyAlignment="1">
      <alignment horizontal="center" vertical="center"/>
    </xf>
    <xf numFmtId="49" fontId="2" fillId="0" borderId="0" xfId="0" applyNumberFormat="1" applyFont="1" applyAlignment="1">
      <alignment horizontal="center" vertical="center"/>
    </xf>
    <xf numFmtId="0" fontId="2" fillId="0" borderId="0" xfId="0" applyFont="1" applyBorder="1" applyAlignment="1">
      <alignment horizontal="left" vertical="top" wrapText="1"/>
    </xf>
    <xf numFmtId="0" fontId="2" fillId="0" borderId="0" xfId="0" applyFont="1" applyBorder="1" applyAlignment="1">
      <alignment horizontal="left" vertical="center"/>
    </xf>
    <xf numFmtId="0" fontId="2" fillId="0" borderId="0" xfId="0" applyFont="1" applyBorder="1" applyAlignment="1">
      <alignment vertical="top" wrapText="1"/>
    </xf>
    <xf numFmtId="0" fontId="2" fillId="0" borderId="0" xfId="0" applyFont="1" applyBorder="1" applyAlignment="1">
      <alignment vertical="center"/>
    </xf>
    <xf numFmtId="0" fontId="2" fillId="0" borderId="3"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CA" b="1">
                <a:solidFill>
                  <a:schemeClr val="tx1"/>
                </a:solidFill>
              </a:rPr>
              <a:t>Figure I: Represented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84-4E6B-9672-5D6863BC5E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84-4E6B-9672-5D6863BC5E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84-4E6B-9672-5D6863BC5E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84-4E6B-9672-5D6863BC5E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1F42-4C6E-A523-AD25A0F7B67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84-4E6B-9672-5D6863BC5E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84-4E6B-9672-5D6863BC5E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84-4E6B-9672-5D6863BC5E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84-4E6B-9672-5D6863BC5E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1-1F42-4C6E-A523-AD25A0F7B67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F84-4E6B-9672-5D6863BC5E2D}"/>
              </c:ext>
            </c:extLst>
          </c:dPt>
          <c:dLbls>
            <c:dLbl>
              <c:idx val="9"/>
              <c:delete val="1"/>
              <c:extLst>
                <c:ext xmlns:c15="http://schemas.microsoft.com/office/drawing/2012/chart" uri="{CE6537A1-D6FC-4f65-9D91-7224C49458BB}"/>
                <c:ext xmlns:c16="http://schemas.microsoft.com/office/drawing/2014/chart" uri="{C3380CC4-5D6E-409C-BE32-E72D297353CC}">
                  <c16:uniqueId val="{00000001-1F42-4C6E-A523-AD25A0F7B674}"/>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Descriptive!$H$3:$H$13</c:f>
              <c:strCache>
                <c:ptCount val="11"/>
                <c:pt idx="0">
                  <c:v>Consumer</c:v>
                </c:pt>
                <c:pt idx="1">
                  <c:v>Consumer Discretionary</c:v>
                </c:pt>
                <c:pt idx="2">
                  <c:v>Consumer Staples</c:v>
                </c:pt>
                <c:pt idx="3">
                  <c:v>Energy</c:v>
                </c:pt>
                <c:pt idx="4">
                  <c:v>Financials</c:v>
                </c:pt>
                <c:pt idx="5">
                  <c:v>Health Care</c:v>
                </c:pt>
                <c:pt idx="6">
                  <c:v>Industrials</c:v>
                </c:pt>
                <c:pt idx="7">
                  <c:v>Information Technology</c:v>
                </c:pt>
                <c:pt idx="8">
                  <c:v>Materials</c:v>
                </c:pt>
                <c:pt idx="9">
                  <c:v>Telecommunications Services</c:v>
                </c:pt>
                <c:pt idx="10">
                  <c:v>Utilities</c:v>
                </c:pt>
              </c:strCache>
            </c:strRef>
          </c:cat>
          <c:val>
            <c:numRef>
              <c:f>Descriptive!$J$3:$J$13</c:f>
              <c:numCache>
                <c:formatCode>General</c:formatCode>
                <c:ptCount val="11"/>
                <c:pt idx="0">
                  <c:v>50</c:v>
                </c:pt>
                <c:pt idx="1">
                  <c:v>14</c:v>
                </c:pt>
                <c:pt idx="2">
                  <c:v>34</c:v>
                </c:pt>
                <c:pt idx="3">
                  <c:v>33</c:v>
                </c:pt>
                <c:pt idx="4">
                  <c:v>68</c:v>
                </c:pt>
                <c:pt idx="5">
                  <c:v>42</c:v>
                </c:pt>
                <c:pt idx="6">
                  <c:v>54</c:v>
                </c:pt>
                <c:pt idx="7">
                  <c:v>55</c:v>
                </c:pt>
                <c:pt idx="8">
                  <c:v>25</c:v>
                </c:pt>
                <c:pt idx="9">
                  <c:v>4</c:v>
                </c:pt>
                <c:pt idx="10">
                  <c:v>30</c:v>
                </c:pt>
              </c:numCache>
            </c:numRef>
          </c:val>
          <c:extLst>
            <c:ext xmlns:c16="http://schemas.microsoft.com/office/drawing/2014/chart" uri="{C3380CC4-5D6E-409C-BE32-E72D297353CC}">
              <c16:uniqueId val="{00000000-1F42-4C6E-A523-AD25A0F7B67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437321949782916"/>
          <c:y val="0.23061619402480305"/>
          <c:w val="0.22897906698041412"/>
          <c:h val="0.5777410826405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Figure II: Represented States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Figure II: Represented States</a:t>
          </a:r>
        </a:p>
      </cx:txPr>
    </cx:title>
    <cx:plotArea>
      <cx:plotAreaRegion>
        <cx:series layoutId="regionMap" uniqueId="{2997F11D-CBE1-4CD1-B3A8-A4A50B33B203}">
          <cx:tx>
            <cx:txData>
              <cx:f/>
              <cx:v>Companies</cx:v>
            </cx:txData>
          </cx:tx>
          <cx:dataLabels>
            <cx:visibility seriesName="0" categoryName="0" value="1"/>
            <cx:separator>, </cx:separator>
          </cx:dataLabels>
          <cx:dataId val="0"/>
          <cx:layoutPr>
            <cx:regionLabelLayout val="none"/>
            <cx:geography cultureLanguage="en-US" cultureRegion="CA" attribution="Powered by Bing">
              <cx:geoCache provider="{E9337A44-BEBE-4D9F-B70C-5C5E7DAFC167}">
                <cx:binary>1FxZc9u4lv4rqTwP3QAIEOCt21PVJLUvduzYWV5Yiu2Q4AYuALdfP0eSnThqt+8kk5oq60FxSBwA
53w4KwD9+7b/1212v6vf9HlWNP+67f98G2td/uuPP5rb+D7fNWe5vK1Vo77qs1uV/6G+fpW393/c
1btOFtEfBGH6x228q/V9//a//w29RfdqrW53Wqrinbmvh8v7xmS6eeHds6/e7O5yWQSy0bW81fjP
t7O/3r65L7TUw/uhvP/z7Q/v377547SXv434JoNJaXMHtDY5c6ggQnDiHj787ZtMFdHDa0vYZ5RS
m1Mk0OFjP4693eVAP7tXdSR3jw+fm9BhOru7u/q+aYCXw79PCH+Y/ZG5W2UKvZdXBKL78+11IfX9
3ZsrvdP3zds3slH+sYGv9ixcXx14/uNHif/3v08egBROnjwB5VRk/+nV3zD5a/2SCH4aE+44lDjI
/SbzHzBxzgRFtk3QA2bu49hHTP7Kdl92+S9g8o3wBJM9c68QE//8US7PLcufxEScua5gDFFyxAT/
qCcYsTNGubCdEwXxVabq3Z16aSrPa8h3yhM49ny9Qjj+unxJBj8JBz0TgAeyMTuaLfEjHC45o7aL
GWMPZos9jv2gInW6K5odWJN/NqTPo/LXN8oTVPbsvUJULhcvyeDnUKH4zCGCuAywOXxOUOH4jGEh
kEMfUDvRlcsYDPqbRZPtiruXZvU8Mj9Sn6CzZ/MVohP4L8nh59CxwYQhyjlnz7t6zs8QBvwEf0Dn
RGceI5A36usbsE0m//Irfv/5Xk7Q2rP9CtH66/NvRIueEdcmRGB61KWTwAxjULa9IjnMOXgkcEhH
W/Zo4eSoil8JAuoHwhNM9sy9Qkyu3z/K5TcEAe6ZTWwOLuVBQ57DhAtCiOM8jnpE41rv4scnz83j
eYt2pDrBYc/QK8Rhe/MS/z9pyQAH5lDqYvv5YAw7Zw5jtssYfk43tvft7u4XVOOR7gSRPWuvEBH/
r9+ICD8jjDqOix9SFrBGT1MWjN0zB3PCwQMdzdnj2Ef98HeZ/Krq4lc8ylPaE2T2LL5GZH6jzYKY
jHGGmW2zZ3WFkzNuQwEAkxN376uiuL/V8tboR6z+95brB+JTUF6nAVv8RnWh5Axx6jBO6REUCISf
qotrn+3RcjB6eH/iThaq2/08KEeqEzT2bL1CFQkmL/H/0+4EIcEdYj+4dainPEWDszPqCIfa+CGv
OdGU4D7bdbv6/qUZPe/gv1OeoLJn7xWisvm9FRfb4ZC/06MPR+RHVPYpPudQb3nMNk90ZCObRpla
/jwq3ylPUNmz9wpRmf7G2iQRZ2wfVhH7REkEwCG4TYl4iMlOcvsplMHkrwRd3whPwNhz9QrBWAQv
LcifM1yUntnCRZxQ/Gy9BWMKcbBrc6haPo56jLcWd7v4F0qSD2QnSOxZeo1I/Ea1oOgMAwoUCsTP
IiHcM0zF3lZ9dzFPs/VFlslCyeYRpf99pPWd8hSVV6of25dk8HP6YbtnkJC4kHQcQXFPbZZzBoEv
1CPdh9iYPo79oCXFndz9Sg1l8Uh4igkw9wo1ZfXpUS7PrcufxISfMcJtIuhDpnji1gUDTDhYLOoc
QTvBZAVqY27T4aUZPR9sfac8QWXP3itE5f3Hl2Twk6hgCHFtQQV+CLbwSbAFFRfYcHT54zYxVPaf
2q/39/2vbKY8kJ3gsWfsFeKx+Y2WizpnNpS3YA/rYf/qFA96hl2ItKBA/CMQGwlZe6P0L6SHT0hP
ANlz9goBWUNqe1ykv8FsoTNXgG4IdpqqY9iJxFDzFQ9O5sRerZWRza95kSekJ4DsOXuFgGx+IyBQ
QoF6os2YA9n4D9k67Isg8OdQ8PoWij01VZtd0+xuY9Pca/0L8dYJ+Qkwew5fIzAQwf82TYFtxr2H
ZyfBFnfOOMKwp+U+VIBPEsTNrh5+beP3O+UpGsDWa0Rj8fvQgBRRcMpdLp5PESHc4jaCEHkfKO8/
f6ui3MYy2hUvzej5cGsjHylPUQH2XiEqW/8lGfxkuAWHhWzIyxmI/vA52UjkkC4KRjGH5OTwOfHy
W1Xr+I2/qxWkjbuX5vU8Nqf0JwjtWX2NCEHR9HdZsf22CeHY5vy4u/636qN7BuHAPhp+/oDR9v5L
vWvSX8HmG+UpKq+zJrxd/kZUoMxiQzbP7OdrwhzqXVwwOIp7VCv3JBjb3ndvlvd1cz+8NKd/0Jkn
tKfIAIuvUF8+/F4/49guAAOHVo+fH6MyKIBB0g+VY/f58vAH2dyqopG/4GiekJ7gsmfwFeKy/fTS
6vw5TwNhMkRcBLauTl0Mg7N6CFHBHnQF3j8Nk/eq8knV6ePT51Kof1aUI+UJHHu+XiEc5/OXZPCT
cKAzCqdSIbfnz278wi4KRy6UicmjBXsc+1iRPI/lL5Ttj1QnaOzZeo1orB4l8tyK/Dk0bAjDhA2V
xofyL8I/Gi0XapVov5/FIT4+fB7HfkAjzWAb5VdO2p9/ozxFBdh7jahcPkrm/44KtcFkCdhwtx8q
wO6PqGCCzuBcN8Y2wPXUZJ3X95H6BQfySHcKBfD0CqG4+OtRKr8BCgTFLTjV9RDjolMFgSPDwhYC
ysIPXv+kLHxxXxTNkLW7XzrY9SP1CTp7Nl8hOle/M4sERUFQTiGPRXuoqDythIk9enBxC44KH63X
SW5/pcz/KYs8pT9BaM/qK0ToPRS7f1cWCQ5GUMgR4fjQEQHQjx8Q2pf5bTg5+XjT6yTPfw/6A7fm
7u9fmtLzUdgT0hNc9gy+QlxufqNds8GxQykS7dXj8DnRHC7OHBcOhIFqHd+feJobCZcef8mmfac8
QWXP3itE5cNvRIVyCI6h5GLjB1RAG55qy9HxwzYlnD56VIhjIPZh18RwB1f/ivd/SnuCyZ65V4DJ
y1N8ast+aPmzN4VdCIbh2L3DIc/ff04SSteF60MQLJN/qCSf3OL952k9b89OyH/g5P/pivA/Xx/+
dsM62Ond5HA1+8kN4pffHtiFq+InpC/5oKPsFnd/voV6CkTH32587/t4IDwqxtOz8adU97tG//nW
2h8Sw6BTcOsLjrgyuMT69k13f3xF6BmFvTTYHnAwJYyD+yr2pec/3+5PMMOuJ2wbIAK3XgkCjWz2
8cThSjmcNhdwGRYJAbdlXPztOvyFygYI0b8J5OH/bwqTXyhZ6ObPtwT4KY/NDgzCVRsHEwzpAOxT
wPFCCtt95e3uEtQdWuP/0qOtysqYflt0tjvBCk1L3dN1i8p+FpVxe61oXywMlSKoJBOBVbPaw1qW
MxmaqzZU+fscZbdRrtZt78bT0C620omDKg4SRorzHLnWMqTDZ2mJchbXWbvoXTpv3PK6E6I/L5Kh
P3e1cKZPgHiGMQa1yFPGwO8TuJBHoQxDHPAxTxmjxVCmbmzabUTsfNa5iU80vR1pzeaxjoq14jwO
cG6SWVFboW9MI9Z11+NtGdN7HY/lyu3bc+WU/YbgrJjbxtJTQVpnU6flBHW1ueAypr5Lu3SO+6j1
ahFmm1CEd23ayTnqi0vFDX7Pc1X7mDTtJEzKdiVFoWcOKr5qFXer2hHEG6ieWEXVLaK2SFa26ZJV
qhvj97zhs2FIo4nT43Blx91FaFkiaMLWvja9KzyX03gVT1hhRYtiENaVM5b2vKBD60dRLf+DTB1Y
q3+TqcMh2oJSI0eCoBOZSh4Lxx30NhoHPW1NLKduS80k0jx630bIZ+U4LK2RwmSlJWdFmXzWqrsT
NGpm0q3IqtHlNAtTdN62xp5rpc2kcFriVcms7mt2lThZeomj2gNBk2vYHqi8OmQfo0y3yzZzOq8t
22IV9WgSUTEWXpeMXiFR9z6FH1LwYie56rO4cLwsjeQsi0vscZKrLe1xPKtYWAegdNizlMjOWxYG
yLQ6CSrMI28gHX5vc5ClO16I2MlvhogFLc+7QLMy3qRYnQ+tWfJSpr4cRj2PCbtMpRjnSazzG6K3
FTPV2razK5k73fL7V+vKfjkMiYSQ/puxeWaN478rL6c24rDKHdBhm+x14Iny8sGKOqvMmm3BvqTR
qFYirW0QXWLN69iEXhISuWopczZ9S+UsreOJExaTisQrXdXJkhRsazRFa6mLiR1bM1cHblWhm5fn
CYnQD8uGYw5bbeDYCNgY+NovqyfTZKiPaNlExRYRq1kmKdsUTs4mLO5kYAbH/Q/DEbCbfxvPRQTu
gAgH7/dmfxyvhPU/VnWstkFj4fjcwveVTgfPsgib4BrT7aDTYiLt0b2qQKE8RJvAcY1auUh7kaHo
kl/agxvdaBvlC9TZYM74l6QyXqaldaPirPXCOixnKkTFpHEHvlFjXk9LwkevQaGz+Q/y20/4qZEG
6cGvUTBCbbgEtvcmPzIE5/RlHBW53DJqf+ZZHK94DIu/F7gGcxVVfuSkaAJXk9tJ05bW2gZLtKpH
Q6aJU11KSaKgRfFEYyCyB7CGTYkvDl8pde9xofnClqCCAx7ToENjtOrHQvtNXE+JqcGyY+COF2M3
7QyFVVV1y0rUuS/zFi9Hy8ZLJCs6bWqebREPKy8cE/7BzVXsx/FywGG8xYnh2NOZMEGu/cgdGzAB
ZTONyk54IUv7jdVlPtYumhSY9EvMS9u3GvNVNyjeWjXSfghnhAMjJV4LEWKvHNJxHjlZswpV0Xkl
1QWkZi/pF/v7QoJ7K+AeoVRG4DYE3evfk4WLHMMKxkJrMwhfhz3xsMW6d4LVH7vYAsPbJsTvatEF
JB7uUiySezvHAUngflGVcuzXKXXOYytBi7Sz2pkmPLxMBqv35L5t2/i9bQ13xqRbmtqLnjjJ50SJ
wcvFEJ+n8TBcVFmeejXLwBIVDt1RHHLPLS9pJViQ1Y07GdqR+6QaLpIy79ZjOpqAUddaRAW+6khK
pwOp6DweReuPFSrmFkPVtKA9ncvCmVhW0c37UVYT6hTZNmLaa8P6U5v25Xlml/UN5e9q0vQfRMP0
BmHYQ31JwHDC8W9Le5+h23xfi4Sr2IxDoPNUxE4tJKpjbW90Hkq/whleucLgFWp6VHmRxLNsdMT8
8OLw1YswtHxr36a2rKGafqfBoXVbjmX95NGTJownuPIOnX/vrW3yxG/5UAbHfg+vwyyBIZ60HB3L
8gspaAArxfYO5FZX5wuLZNMnhIcXxyEPE4xzFE5dSm+Oz+zDDL4PPrgpgBFygxZNrINnefre+qFf
fJdHYlge57CXwuGvJ5Pdi/A4p8Ob46CmzM8THOC6NTOmBVqpfbNDg5DWwjpK/vDm8DUcxH/4k4LK
ptU2Bh8/wy0eJ2ETrS07XEmoAcxZIFVjNi0G09e6vT1JrDKc6tYYv4M49qZl49cx0+l00NeD1X1t
FcULk9rrhI5fUa+doB3ke53Gu6zXYxCn/ZcyRyxITJv4HRep3/cr46LyOjR8mzQk9bLGiWZjXXwg
EsJVxcZNYdBE1jiamSJfgcMvPYOzdpoU1sQmoe3FoXK8UteFF1UQJqQh2RLSKX/o33UWuPOoTjyZ
EU93jgm6UEp/1KHlpZx6kaDZlIS18gTqr7oCzKhpoQ8puPJRcg/R2ehX1mhPcrmkBfebjjgfGkG2
jryrknbbpjzZSNtaAGx6mjr1BW7JuYncYZImHfeQLko/d/QQcGPNclCDoHCFnBFbXca2AYfktFNQ
3880+yzyWgVsKEtPtsJndkNnFY1LP6Gp1yrXhVmVCXQm/NKqay9Ny7VKK2fSyNj1XIo/jv1oecJe
pjbfRlETryyNci9TwwRuVph57dSTpqjJmlVRBY/Tj2mIvLhpUx9n/V3CyitCaxMoh1wmUb1xKy2C
0c0vx4iCgJtyVrlNPMvapVWE70O3DIOol75C3aQw7S3v+6DOinSmcaYnvarsc5t+TnXph6q0Z3oo
LT+2e080td9bTjETkYNXCoFlxAH4S7moy7lVOas6dpwleOxVaqw6MHEmp4moA5ZikAMH9JL+VlbZ
Zc4La0MEWElF7XnJ+2mELbQYeNUEVg8LrBB154d6nRtlvKJliz6OSo+OPlSo9BwnDNx7XK0rNsyc
oQ0XpkoSsOoFSFqPg4f7hHikiaNgNAlENzmY4pRf4ypT3kiiwtPSy7O+9i3SmAkfFQfho96vW7Ko
uUW8vLMGfyT9V96ly6y/oSy5c5SZqr5uJ4wml0Wk6rVgfKlQOviqq8S06swkIe0Xm8frzGKZb8lL
DX7ea1O8Lqr0qkWeSMomkLRIPdwNxKPZPLTwSmfspk/i6rwrqV/GpgbI2ou6cupAQ6Y3InUV2yXx
jXKcSVSXW4sRM1GJbD3Z4G7DI3faVjRauiGetEnx3m7LGRIyChpV1p5BVAVaZpU39AXzNAXTmozZ
3Uhb4ZFSd5Ne+2OJIr8sOIOou92aXKce7dA6skevrK1shgZnCydQ6qnDXQ+LmHhuKqJlh4dpkfAv
rRWdg8HKlqJJbwZjpZDZlcO8IPZyCIdiwlK0zCPCfMozUFInekdV2INqJZM43OWOpQMbgo1p1Isp
ZOt6iYZyKpxo2LbveZKd2108QWAQvaErQn8cReo1wnQT1idb01Di54bWXsKa91UL+SAe8driqvN6
DqrcF+V8hPjSc1x1DcHWNEnc686JkmmRqTVGTb7QpPoEa6jy7EKIuZ3mlcfyMvKqbsTgoNknS4D8
etamk7JMyZQqGXq5yZDXp2vhqHrCsxx7ytArAhGqB267mLeISJ9YlRUkrrjvmkr5MMMisCRfQTr0
hWW5r/aSlswZJ1RYN5a0wfo50YeW0xmkYr1fjtr16ThjMtn0lej8NuIIDGQWJCqGRGkY6IoVYCcz
yIrGhCbvMiEnLRmaiwYlQVLThakTCQDY9cxxyjQoQ5N6oXbd6dg2Xq8T5Rudfk7btvNAkI3jpH6m
P8RNuuhTI7ya09Gr+7QOXKO3A7tQlUUWfdg0XlI6zaQbexzEzjs9EjGxB0gade6u6qE0HlTT/AFl
g9dnyJ5RbDxeVdaqPe9aQVZ56XNXsyuJslkE9tCP6zTyaZiPHqnzqyLMIALV1PiQF83DLCxmmH02
brsmJky9tLDfMyLWPASERx0vRBsLfwjdNGjkeEUqroC5vvKJwv20tXegYO0sM/I6BcPpD3VDvJRU
sxii6jGVhV92FAd9Gs3yLPF6FxXBUJvSqxP4b83LmypFl16pxk+Fm3ssVdIr3AT7lu18rKt+G4Pp
LPNxZkJippyX00rR2Dc5E56Ms3TapV3oUWnN+qTJvdDqB6gNiWKCpLvooDYcGNu+wlYWQwFHgQUg
VhwMSr83lm1BZGNVQW5VfOpqd6XDks2gMHHBk/4qace5UvEGteG9KdJ7bJrYw20/Z+OY+xj3H1GB
Cw/HCPSOdpUny5h5SW82lY7qgHZGQW41+poVH5y6BCMNi9xrWRs4NWRNMasWcb5u3HoKBkaWNr3t
pDsfhhB/JMxqJ/DTF92qjVxrWzQK+YcWh6/Df9OxiM6RE/erkI3t5EC2p8cgmFsRwdjtOFqXujf9
vGwzPovSKHkvNfp66KPpho2lWvOhAn86pTkiy87l1vlgZYU/7vsoxLs2z/QXJ0lloBiOt71WzToz
dhjYbm19avN6cuiLj/ngcfDh74jVqwWkYvnM5J1aJXGBvJFnO26V9R3J8cqBX6X8aFFcTASx1BrK
Lt3GQnEfuMjkny0nmh6agugzz6QRlEfidoDsrUsX8TjW72oKS/fYW7tJhia7Jdzq/Ax2Xc5RIfRS
xFY7xVBquQ5L9yPbj4tMumlDHn8cDGomPYridWc020QpuIySusPnMcomHXaqu55XyhtMZa4g5Fn1
kDVPhrB1522L8TtkQuodmiH6waYl/TI0FvJtWdTnQ9TjJWt0Ne1QLW84ETeHlmyk2ySPyQcTiX4i
eU9XudVE2zhILVoE2G2tz0WuAlWx+k5EsvaQYydXbl1bMzIMZM61Y72jFcHegRcag8qgovnSK5f6
9Sjic8OVu3SGMJ22qNaQwYv3BwHhrLoAd1V9yFhjT0APulWVVvWW8S4JFCL1TqnePzQtHWk8qhS7
LNMwmzuKtvPCyOoyszUguxeiC9GuiEW4s5h0fYEtunVtJ11ZVmZNKqHYTejGV4emkYkuu2RfNqiQ
mNQlU6sc1t22tnMLQjVDdzpzHwQprM4rxqK9xOHYzEUUl3PcaXQZqrY9Dty1uV8a4Xomgj5YkzuB
wUO5blBFt3roBz9Gubrt6AdrzMiuDWMUVG2N1vA7inpLoDp4bFBYq9qm2ZcEfqk0sKw6XLeWFW8H
mKMfDnZx6yrILzv8JXfiMqC0U5uBdvamVTgODkPkft/CgoNf2UiCTOhxEzq82XTGyYMqGfgX0XnH
qdQGqquauxsBv8C6waVpglwJ8MmNna3Ddn5oBSEf8zWMtVW9Za8PDZCbiN1gXR7m44QN8otBom2a
Ub12G2YH3Tg2u7aFut+e5zweW18pN9wOJU7WqOJuUGgmPnMA69AC6hC1L0RenYPxZKt4IMlEq0F/
bvrmyDVzu9yHpBOfZ5BOr7TLy0kMFu9TDKvy0EcDW5c+CCi+iATLV/neNO2T+0+OVNAU5jFqgIe4
YXORRrZYjhkik4Fm8adiMNMDL6EtmEeUM5eJJSE3qMZlKwt3Aotp+Jj0dHboR1sMexV30ndsqKtl
BD536jhW8rGNisWhn7iHUkKc1P27hljRchBjNWUJqBeEB8tDizTSxpOgEu/GqqQLkqN+mijHN4Sr
G4Ujn/Vjv5MidQOGBrmqmCKXrEK3nZX2O1AeBPUAJzwXMUT7KIaSBt8TIJKtoS7JrjNih3PkQGIT
xqT7jJvVgZCwpJ9oqGsswZ9nExvFzdQRxfXhZalEDAXU0tl2TOhtX7L82GuSjpddh8z7pG6cBasy
OlGpHHZOB8GNE+10X+dTg2K1cDNUXRMo8B2mjxzd+VDWsjdFFPbnOJPMO0yzbfvPmvH0yjS2vZRK
JJPD8yIuIYnU3adyUBCdFImedz0jNyOn88MUlT1EQRcNeJ1oaV+wKNbHHp1USIj1MvFOJg5ZtQPY
6kOXTugGJDPxR9FrPCusepwh10k/IkmDQ5dtHw+BGCVeWagO3+mhkJ7rQJJmica9KAusvaqp8EXZ
SHs96s7yD7z3ZbyAMs94owoG+Rnu+TTp3fFTiSC0N8N4AdscxnNomE76siZLmdD8ygjr03FWBBZa
KFV3jiSjG2HBvsDhRROP2zTixXU7OuVCuynkuL1Jdxp5h9masWOTqpFsEWcq8hQJoUZM1OVROo0p
/DoqG7DlId+yuImPvdbYXHdQGL3iuMuWvZ11RwAza0XA0X8WUWWmtl3AkumVcy1qCekpAGxhC/uH
JWaiLjw/LLsBThZ+JskMkfi2b8F1Rzjtl3Bap57YEBLoUHBPlZnxtMnKRZ04ny2clPPcZtVGxRGE
JoXdzhyq+KZMHTYVfBjBErbgVc2li5haJNzWXocgWcUUzzpEY692TeZD5CfOEz1eDrqmG+U2EyRK
d1ZABgsu5oszpNYFkXSc2J3D/LbpaOD2zhDA9stnLkrYnsESQ2Yn1LUS7kImXe/lYWUv+1bM6wJy
QMk133AbsuqIGuK7EjbeRtJeWRn9DGWMeZYIdmNIHPmEtO3cOJpMYw462rCyn8RtbZajTqtVWPHy
+BXlJPE41JP2oBVLLiRPYT3Bnz1j+dK0ZFX3VTwTMsyX35+ftjs0PnzZOH+g7Q2NZ1Exrg5khw4O
Lca2hjEOf35/CGbc9RVn1DM0sSB3oqlapm2UebTkfms1UC4QzbCBvpTfO1Y2adPipuAU6i8SMqDY
0uNMCX0j44857HBBQJxnQe205bIxtFxW+6/UIIh1yxZi/iLtljhsumWnJQgXWQETI/MEiGiaOTuu
0bCwXKyXqs60N1JVTlqTGXACfTIR7Tmnxjk2aIdUL1Ol9TLffx3+SlcIilNzuydXadb5rImbpUb3
yrKAoViWann4GtzKG5kbe7AbQ6ZupyexyYeJrNqPsonUiktIAMLMa3jTTSirznNur3lUN7ODeEDL
mglJu8RTaR16jgUJQ1K11wfmoDpaLvPcy1EJlqNT41LTL6mGXi3IVKYFl9e4LaHvRr9HSdz7TQoE
uqtBVnD4ZvQTjdcSK2t6eHZ4WzQQojt2GcRmSIOihyI9ryuvKHgAgUJUats/TCy2EzdQJWRxKsuB
4zGxIgBtBuHY+yaFx3ZjXcR52E4Uabc0kUFuILXkrj3BRd4shTDNshzsZqkicLyqQK0fOiZchmmc
BlC9Ysf1ceyd1VotD+PmErt+0jPjxVQvcJjMG9gynI/YFJMITBVssaAMkmVjAodBySGRmeWxkVu+
0yaN3+r6naGFmaEYNlITk/Uz0vC1Yw117smUhx7sQsOGSOla07HubiSVU64qMVeR6y4hWaSayWWM
knoJP8dXL+u2hyJkKx2fiR57yX5vrywV2N+EDBMc287S6sPbrmnuEh7mvjB1Cttr9pa2RTmrlXOe
jVUUkL67afcaifYa2VjVw1817JxBid/qiqmOaTvRqTPOi9q+GaXrbMJs7QjDLyxVxauRZBAfJqVY
GOhk03Rt62eNS6d1ZUGenjA6SbhMAomlmYW8njfG6SIvJI5P2nSYMdy6E7vFZmvJMVlEY3ujmRlX
OrGzVdHQ8nIcqjSQQ+RsmKPsaWJbmT+YmPmwCcmnoQrtZWuwvQx77blDD7FFH0JqDK7BdwfLnsFp
guJcGDYtKigQR//D2Zk2OW4z2foXIYIEuEbcuB9IapdqX7r6C6MXGyQBEAQBrr9+juQe290zY8+9
8UbwlVSuakoiEpnnPJkUyKw7U2fe8sKDqXwQOm02TEq9CT25PpEWKiP+ne7YD9BsRdXUR3+Bw9GE
Zs3k5Pv7Tkl6rIL0srgu3kZriXAShxXKIaPlzjJxalAiH28HNbOH1Ho+yll6Tq4BrGoQ7v46COK3
+aTTHm+HfOOifvXSxOVIwMoj0cNbVJGNFTPMBggisWfs0SNY8vH4OUyEv11m+lAxao6xDVGCJ82+
Yih0NgaZP9b1WGdTJfABUb/fTUyflVvo8a+DjsAIrD2dM6L017JSadbqpc2rKPnj/CeLFTCPkmVD
N1ZFVzfD8XaA5DQc6/gt1eN8sFigR+ea+7qV4VbS2R1vL7V/PhrTBhxGHL6tBAtQzvMiM+5jGdbX
A10Y2Xjx/IkLeOJQax6UX3tYibwr5FA2kINtJdUf13mcsx7RkKTLeAwJyx1fvcOUiOUUqvksGp1m
Hi2RHMXYRo1Mhz8Ot6ceGBYJQgE/8SCfR3rSh+n6Tm4HxUhYlG17Fbuq8rheDx0f5Ua1g8x8r2J5
u+o7PXovaY8oX5U4hdsh8eIfj8o/H+GPsaw18PJF46aji/zpeHsUzOXfn95+4HVxoZqo23MT6ePt
wNIa+4pRrzygzbby0/54OyiDOFYiY/vj6e21RBA46xUPcmJsfyzZiM2gUTarkrjLEA5eBx6tsEDZ
kiXXXxUUoaRiq85DZeacBPF8WEdUkn7XnTCHQnbZrLgq4LpBGk0Q26k3QYaGBUq366TfgnGFUBN4
j6VrGXKJTp8mX1aZWxAv+NWDJc4Bd+ivRik+q9shQraeaa9Wf3wkgxIpRPwUKuX1qri9E4EG2F2J
ct0j+5Ylw3auxRdvCJtTOPLCLP60H65x6ha2BqzOQkMzhBFSPkBeGzK4HnLDq2k+hkEwHwG6lHAD
pjbTa+odm0bxg7A2R4mEoK1iLDXaeurH83RoMl4O8kCnpi08qGp5oFiuTNodh77dSFZiL64oLvaB
MpnJmLfbqhxeJKf6uFzXyi0c3B798hqPcCGmzsBxxXUxOJ1uOtAGl2ZVzUZWfZULLdozvMLUQmTW
GamSJFs9Pu9i5Tm4uyjGqA5eRCvM1pub5H6O6HZAmfsFHowqVBqEEKbdim+jnA6TIWcDT/oyzPUA
CZjjdcb3UbyKMwPFcyyN3dZzZT6nil5qWKwvKuznUzIyWYjnKkznp9au6V0LxkAzMh6bFIYgq+At
BbDEs4j7drfUfLmfTLfkkSNtUSYRhUCYRmZj6QSbRo4VtFganv1Q75SIqgc1CZUge1euqBSHpNxc
y5U4vAPxMj1SKLybOTFeMcppeozDEGWU75X7Klq2dCXtg+pbqMQReygT0+Y0hXXT11UWQ3z55KeB
y5S5RutmpnkoRnH2wYll/sL0NqJSnOOOr3BnElqMiqcvcmy+917ZXW7PoMUjBdQIKrJJRW7TMHif
2yBfSOx/HgISbVjgg76gqn6fA7O5vR53I1wEWvmHiIn+rVf9TusmfEon/dEvnBapYNCUjIv2dAEA
Q9fwpfPC/j2Az3/oal8WA2/tu/bXsJh5C1Po+tNEeLkJ5ZyxLm23VvElyKRfkYOnsTfH49K/x1F5
RDqffjUYqIjsad0IpcXO81wFKWdbq2l+cnciauz97cBsVwOemNNDYwRIiU77XxzpAQ+o8IUP5YDC
AImHDeXyMMBuR+3xZhxJ3thi6307iQuMlGFDdEUf+PXRUq9qU9Wz3vdBi6UTOnG0IlgeK9mTnIbR
ki/roguwXw4ftTX5LJslGxsPmFu3lsd4RQSSw9IfvCqke9vK31Q/eNnQdt1bOgp4G7WF2BaspKAM
0FmSBOMWeYPLPOyVX0f+nIpxzzvmvc1JfbSzqPIm4uYlprM8tPPY5yC4oCd7d9aSECcRYxvxoxmM
nF2B/c3uUkk5byIhy0w2Alth6uxjb9Rwmn1d/saEUxtrgRJtfDscpt50bz0MjoFreR+sDaCvmd1F
afsEZ4q+1BVzL1GN0NC0Wb245tDPg71v8S6ieFF7x1x7vq30OkrYqW638QKra8Hv4FvDVtc+yVYO
F0b7y+2ZHwPaI56BcxObjDBe5axcq/s9mWXwHs9y169afZ1S6Gzl2PC7Uc4fZu6WM2xRaN8hiw/X
BupHDKqjj+u4nsMGOrryAoGKJUb8M7jI0ka6B7BP+QC0IvP7firqMloeWbh2h7GC21YyUZQasEi7
wNCmJXLPcmzZJwqxMqtmL487v/qaWKQSZZ/B1x4+wF1FxWxteCxTrl/SFLJFZJLP/ColQKrszjCI
hjxWabTtROjB+liWb4mMNslarR9pOoKIkpUqeMKGovO03ZJgcc9OGURQs9bfZl4XSRdHv5HGzGJL
xonvkJ4lR925DQJZ9QEAkm9VUqnjNHjp47A0qIvmdz/l7NWEXg0DERsBrTz6Gpbmx9PbT+FwwiQN
kSpqW5rnaEZwnpfgU8DsujMlB7JyfWr6+dPY+yDu6PS7Db31bqx4xsdU3i+AAU5JkyLBDaAAh5ES
91AtVR71HF5pvUA3gbzrRd9SBfseiEf1EpQwAuCSLHuOAbZPq+9dbRhtsoCt00u7C0Me/O658auG
mfzetstYAN5R95IjS6rTlmSqr+HjLKL5NNX9Fmxi8xrU84cndJNhfSRfqE0eTULNb1OkYc2UZZWt
eg/xp6wzK+Is7EKEZS0hkYaizMTC7XHB7YteynXimwYZwY7EKy14TPwNm8fpvpb+h6z5eghW6y7B
Ghd+1HRvHSK7aoLXMYqmZ4U137LA3deEtzlZEv+AiyjAt5HoTe8JVQx2cMcFrZunbnTP2sgX3zC3
adj6WVJdsSyhqGusq58ssX7RDyPZ87Ub3/E7n0QfzJkzWBg9rOLcxGuZLw761pJ2KNGCIHlf9Zxk
gc2FZdEnBodftYfZeP49M3YneeVtTVAOEEyrPYOUtIfMVOdhNAX7dmy96/6qN8SJcFNR6DKslPYe
rjAKxpHOeSBKt9EtjZ/7JUgzq9voKAWDpxfq+OjEwA9Qj9Ydk+GlEV71UfFGZKskXyufwKNrZtSu
fCHFgoj8zc7fg3mCBzux7sJIoPO2H/072wxvM6FllmgVnpvBfu57v3+WvOuO5VXfjJI+/JJ8zLrj
O+tC/2XyqTylTvlPLTbPDNFUIvNt2eu6xl+azi9IpV0WRRHdrCXlB59GbW6bptnZFcJcoo07jCFL
sqZPUZ25RO5gi2AT8/hyBioDXaHW8Q7ul74EQ7pmYUAuDSDtDfzi7qnrWb9NnKb5j2/QUVkwTl8i
ZeciSQVu2FM3W9DIZBdOlTwk+vqpeOzZiJodPCG7U1fCx/V9W7AxnJ+qdSZ3vht3t2dhNJYwWBt7
sa0DArK2VQZzqwjjmn0Xq/7eh36wVfj2N9zWM8qI+MsEJHbNBFKxPG4rc+ccjAxj1lc7A7zwkzr4
SMfXtmqWczQlC4BKSy7MC9RpWewVJfJOVq3/eej1LibDb3AyHqamBFhIGFKLep1PRC9nWfnNa02W
+ESAz2VV26T3ixjSe6zKBfC3r20GZuu3OZRe3lTBuodN1TxLdeh7mxz7JYqP3CPPlnFchdZCIY3o
eqdbcWlDlGJ2bqt8LV21FYNct7QyNLsV01YN7lRKepgmmz5LnwCAqeuHQQF7mKPU3iFExTq5kxPK
qu76DsE/kYspkWCZadNMr8pbhgvEi+TOulihrhjDt76qdipd1mwu/e4A07grVmP1pm7xuy406RF/
7lV403uNouqNzpxl5dRu5tJ0H1fn8UtdmbYIminaLHZBhqZgIODdyEvQTWPmoC8cybS4Xdi136Dw
3jtZ08dJ8GQrII8VnW283ZCEPAunqMlcZI9tYOxb5EFL56rK1XWZjLbVGa3N/CiW8KvXqehawk+P
QOzVKUBqn5eVXxdc250b++s7L185m0EXgWP9Vl4zSjLvIwCwG10HuU4eGTNx1o/j+DXBxhINabWB
XiSBB/n1wzpe/fuSFB5dh1dSNhtldY2troSitGqeM8S/bdWK5hxa9hzEcFmimqz3lNSymABh73k6
l1sJ7wMWvv2iJphAQ69+h0YDV82P1XlKkC3RqH4ySVcXMmj0PkzGKW8ZAvYahfIUKL1kA+PxgXhS
7y16RPHZD8DFVjKtWU1ntg+qoOhiLd/D1oPEAr2+dQJ7fuTSrx42C6/i6rmLm/s+tl4RjFF6X1Pm
dl1cjadF1/ykfB7tfA0/lQ7wsqLxQ2nDYd4qeZpjf2dThz2s5p9CHk844RLUNym039lL3bCN9NBx
khk2tg+0CYccpwD/yUcphLeNk2Kv3K0OfAN/7Brhb3DqcgMBy39SpvGesID7ORMOzmgQoPAL+vMN
FVdt1W9IbUURraOPuFKVu6rzxh32D2BRA+1PzLj+1NXY5XW/HDgA/B0yjjLzUyo3Xiv7XOAnpz6Z
+xNq5TsSgckq3fQ69/JixMAOyE3aog0oZL6mYiekWdjd7EflTPMwD6E5eYJcZEXFXSKkww4XVBco
XyoT0qvOQspdoJw9+XV58D1FHkq++tk8YilLqGHvvYBH2Q5vjm9rWas7lzB5R8zqH1xYPdxeUsIH
TqtoTju53HVUvPDai19Gz/nAS9P3se6jx9q8j/NuhnTy1NQaAnBk6G6ctd10gdgkGjpJ7O9dpbFg
urUYWd/uOEGqo8IdhV3xmUVwfBsdfg6jwTw1HaK9VSr66hk/Z5rzZ7HENGcObTS8/twMY7o1YdTu
HXfzuwOX1LRzmisVyAMhgX0WIS5Y2B/7JOU2ynTIIf0pZkC7tM/4NCBKof/oBBIm48tXN1zLXfZ5
5j4HqVGW+2lN52Ndi/MyIs/RfRLnyGX6Lw5Y8eiJFohdTE9DNa9o/MAn0SzD/I7GkzVrwFPAYIrn
d+QsACnL/mkIWEE7Lh5RQ7TF1PbpJtJRvw8hYFy1A365HeqZ4e+2/lik3OV94OKX20FA2l1on021
mt8nBRjKNLzZ1axCb0uUogWHeMeyGuTFltiOgxYEjD87sZeu8o6inGihlO0+Q6l6cKz8REKyRy0+
IrVCKGgGlK/JkMi79jNdEO6agdfAqRK9tbBzAKRIAmxrlLtFpQ2+2UW8uBVGTYpKYDQkwy7l35Ud
UVDsA9TqtXohqdAnD2ptw4FuOxQ0qSDLsR7slCdd350oEShUuAeGfArYwQHaa53vXxaLMlPL2CA3
Ic0OkG2IaxJ12zzJxyEK3KUZ0zOP5golpQZkpmA4E0AtcQw223VGHT0I36nFQhMjOwaiRnadwKOC
iJk+JdblqeSfLYvTt0HH3VEiHQEjqsu3dQ7b7RuK/BbdLbK9B2CyGWM6naud72l+zysjXsOqLkbf
my6GXt1AZf37ngfxwSTtJ7+v/HtwLCf07ZkDG6L2NW79YzubBoaM4Zt6mTuIFU39dV6OrtlNCS1f
zLRML3QVKEPEd/hY7kJCbh9RASv4e2lZzCWBvKC0RrNPYy7xBOPVsxMDmzXAgvBcnLc2rvdCL32G
4CH3zqU9EgwcIisgjrH5hM4gdQ5F3+yRA4GKnmfIZzqEPTx54Uvl3D1vA/UlxdR9wF8AUnr+3LFV
5uMg9EfbcRg4cfgbg80etWmHRDREFh+mO9MmzVGF2r9ApvIuClbLBTieO049ObvWbFrIUh/xCLDW
uKo+aV6+O2jCezh4kPtQvkNzfqh7tDEZpl5KR4dHRpIsVC1ceuShyuu9LwNJwNsReMaD7wFug2t6
CJMYkpFR7A2jVeptvRDI/yKkbzQCLjAvsXyelA+pPrHf61W+xh0wnXGoV5SvttvC1A620PV6n5Zn
64/Js4q7SyXUBqJVeJw1RLKlX/Z1iEiXQfRA9uZxtqVQde7n0eOoCex7ZHVwf3upqmyyafXY7cNO
QzPErilrr9xgWxW56yaomsAszwsNvwWQtHI9kHdl1vlYDmZ6qAM+P/hhx7cpWgDh3AyAiOAmN5hP
spOzJ99Q8d2hVckUfT2IPfyYOHMAL/dw3xmUDx6dG2ruYyAQLqH8MqFd68lBz0BHI3mNB7ddbRhs
0ZrWbBlh8SUa6hMA5+4pCrGYWqILSoIQ0paEKbJAnGwhqu4Tv0p36G2kBZH6la4Si29VDwadKRvc
NwsxNvFfo7o2e84FEgZfg2VYuj1cMcCIfV1udLnyiwzSH4c67dOjaFelEKe6L0qR6HQ7EOsAQ6Av
EJJLKgvg2JARtHkG7O8/xoMWe6+WMuu4jFTWow4FAFEja5+T4HFp4B307rG5HozKDAlAIMUmKhxc
1cL3T9XkiQ+/Bdq4LP64iZbVPzpkK5C6WQOKkzRgbgaeMdW0e3jR/kYmJsz7uaP3dc9kjm4/tx8J
ZMNlItPOLnO86aGkooGnTY7tVCVbvzbPA8bGnSBpJ6eUV01hm9VsSKRVtgqrzzVp12fbvATXuMv9
OtmNaupfgIagkLeO5sTZ7yoCZhIs1Vp009wdQwlYI0qs2oNSP6bdlYJpv9hS8csy3mDQZbifaizM
0ntl4+AupQB6JQwlB+Lzp2Ul8d2sh+hlcVjvNRrF/qirx2pZczjS0KjBwLn+c2rG9WOOUIOGJWu2
t6cARM6RXsGIQyLIPN1WRzr7wX3HFgO8dA3yNuw+MevYwzR9nyZ/eFgtRyuDBg00QIK9oJbcCj/W
aKdaJKrT1BQYJLoPg6p8b4J53IrJ8w60Hh6w0ODkU28sygG8aNSX8c6/XqqV7jJ4OutxGo3dlOPV
wK7L4DTfDvMdVB9zdLBWdVYB59mDtz1Ggnp3aqpd0U/tm6KTyQEas4/IrHu1sujRRGgc0PqgNYu+
B5yDKx6a+WmKzRnZQbqfag+4rRbNK+zA9K6+4uQJ649hj9w6CdLgqS1TkNrQ9ASrjgpyVN+UWVw2
YCFZN+zaZYbHTzHB33CUPLW9k80UZLguxoMPQeUYD2PGMNXjCdx0k/uiCva3p4C9xiJGa+7Dmvjn
uWvBrI09y0WCtcKIdwHNrDdQSqN8XKR30d7oXeREEdEbbIk+4/Z5Hj4UofUTja191kiRCacfbeR5
r3WEj4KT9sej22tkTPpsVWwXOwJ8Ek1Xz0ymF8go48e6QOLqlhFgk9/n7dynUcY1QoYPBgnNqAMs
RL58hjD6zKZ+fq6NnSCjCzQARACWh0n196GlddbIleWrHcPXIAGsuejIfcJbgjFWN/rL4JLXnvPH
Gkt9V4Ur9EXPPQwr2k9gs6Bsd2W05mE1J1+vXbK0iUFoV1wepAfmyWsB70CNK18CC3aaVtExruR8
xzw0m1W1vXYOaHlAk21/xFDH8ii2kgXTuZFjWyRuKL+4sAEb30WfxiaMt9pF36cYyq8/SJAvFACW
kR55goTc5d7aig+Ai+8c5uSpXfEnJlTjh8gBT9Ap4Y+In8DtBdr4JHAjaJSwCqSZq+fbgSwa7Tdr
Gh/ppEyxxulaTF1cn2+HeoDBYSr25abgVuAsfcJ50Q3DbxQh8mD4g0P02gsyD/sG+iv89DHZlBFs
ZkbIRsNpA17towuyNg1odl/tQGKZzJQKpu7oRvhZgqDACyBsu9jtvIZAfwpIuIvgfe1DyL656GHj
mSpFCQRncp98RQ9a+uggcOVWJmoHO8BuENJYrjH57OSzU3iVh00w0ezWGfdjxsHD3xv1v+lugUxY
/bh1/Z9P/+8Leue1ut1W/a8X/w/uw/7XM0wB7rXVv7t//K9wF/nrvAL76390PZs//9ZfN3C/jjn4
827u1yebX0cu/A9DFZ5+s4N0/8MP/3cTF1iYBGgR/LOJ8PrP/zRy4e/zRP4aufDj1/6cuRDhziTX
YRq4eRXSi19mLlzvavXjjnz/OW4BwzU8ihssQWbAfRRxE+U/xy0EGGIXhBiLynwaBwFQsP+XcQv+
z63QGAeZRomPTkcPN5+LKG5a83O746qBraCrNXoUHkq1thfLwTp+cKgJcj6odgOALQ+QymQu9cUu
Ajbeep7e6skHNNIlZotMYt/IAfFQit//9kn+uOZ+GgZxbbb8q8/4dnbXSdUYnpgG6HsNMSHm782Y
PJwDiRAcPEa+zsyqg4tMiclcQsIDdOdHHZRPoY9eulY3AzAL0CHw1Xz4MzaAtYCGEAGjEtZ3DzM8
bM7lOgAQWGIkzv4ENrust0pd7eFoRHlbfv2X0/+5XffH6WOeIAZjYEoBvv+fTx8tW2LqtR88oort
PmDVNHdmbbCs465DSAggoyOxe6jgebHpY+EItc5Hf0iETipWBfWZcnk0LmnvoNvkCREblzj/Ne36
Q60xd6FVpdrW1PSHcbTYZChaj7mf6VI1Beu8+KyIfPyX93T9yH/+SnD/KepjlhLMRdyP/Zf3RFnN
0f4h2SMu9HbXWw8YXR/zLQiBw0BbdLpUfgiTa/Jh66ClqETXzDH0q+WM3GXa1Yl5TebFnGLFtmlj
/LsgeaF1PeS0EcFTJEFmoFUYfSjc/Utz73XR/NdTx9q5DtrGqmK/XE1t15YD71L66HdJ7oFcflrA
WSrTZ1LVZR7z2z5iKlh3aEkAp/W5s7lLpm0IYmDfgALbYFpKvZv5Om/ZgHQSvS31bqpGFGt1fSIN
vZDximPHFsR131b3CWEguifvVAWpLVAdL3lTi/QIM01ucW1cUdlqzXDHToZL0gJSVjTdGNBQuZiq
agsgpN6RqdP7mN2HHH0mMtB8vyLKP3ZlWZjSobcUROHBLPyurqL0cjsIbKNjpHZhVA3oD0QxOJv6
ENbXFjFsKUHpoVeC6+Vziv0/S6b6fQRwdGlIAEEs8ucdpgbAc2n8ZhvAcLq/PZrE+ACIRWw8RuwT
7lWi7zxTHrSf7hIDq3uaomyKxEu0BnBeZ0h4xIeosTS9OczW6wEed9+XCBY0rIhPtOXTH3VD5SPX
Vbbf/39cqhGmrocRxY2BWfDLdJBkgnM4xxV9JHQ4j/GQZDLp+11pZQbFPDgkMb2bWJAc9GJfqzpk
sNChHGmO1HKloCeQ8e6GlCAp7Fd01viPEym4gArJoIMXa59eUkzneP+X076e1q8rDLeoSlGjICTj
/3+OGhHx0N4U9v7jGpIcgbt64iK6ZzFcMhop9Fu2FCNCSqjDSZy0lwBEWE3Es02/YOwcPUVe/TuY
nX4/JZB0LKguElQQMUy7Fks11Lt/Pl3/vwkIGDfMkhijoBEWfo3RYwoKw4jZf1SAMh68xebJIj7X
kzxXg76Sra0pGhRnSRucMe8BUAaHLSISd/jnE2E/D9i5RluMEkPBHSQezia8Lf+/DUcol9hha8K3
NLQjLCQ/OPfvsmqis67Rce2R4U2NH0K3wXO9igunECrdROn97aOEPALtYpKoYlxQrMuQ85x4DT10
poUJa330lTcE0KaHNpJri+OsYpRL49MIWRCYzHKcIGVveenbvI+Nd8YkA0yeaeSnRlTkX+as0P/m
EmFXPY+FfgwP/9dIRgOiU+OV3qOd62/BdT7PlHgUMB+LCwn8ZLHi9wjWBSGm2XTlLD83Ebv4qFQ3
FGNGtl0DqRUqaX+oIJ9SpzyQgGTerfCQCwMMMvvn7yb6rxs5Jq4E1z0D/4vDXwfD+F3j1YSN9LG3
6NAGQjPuEKR3azx86xYX3ycYJJIZiQR9iGGyDrGHrqS+CQ4Wjtogwge/Wv1NoOdvcD6Ss18J2CuJ
/hx4/phjA54QQhma0GhzP63oG6TRyA5J8B45nuzB7gF602iyaPEv7AfLjhWGYxWqs9W29xg6la82
CxhpdYbjzsArnICQPAkPbZZOgFFNGlDwZAY+IsZti+b3O5OMB+wKAPPn1RVeSx9ay8PfSTNgLkPn
P5IhPjJIuEfd+M83pEDNBIOqAHEdQ6vRbqtmdCgxAqSs3wTXN0V7Nm7/+XMPrrHil1gSX+fOeH4Q
shQB5edY0kgQbcmS+o9p2sk1j9fxCZKGPq1x3+8jEs1PJIWThEpWnpdlBeE8LYdIL+lmJKrfAxQp
t4MNjiiBd0FL7oaBuTwM0F3aeHwESlSBz9DLqeOvA8aHoJEo3XZm6IqIDTWaWJEbtkvwzNsIndpN
cy9IG70kGO8gW3pa2UAvie68zMChu1yHg6yYXdUlWj6PBmVq6uDfVkO7nbEPZlOD5icVivRAdT/8
yxXqX+eK/fpJYTZ0guFc+LwwIfrnT4rMdBijMvAfUem/Bwbae4LuGdg3+oQ2mKBIwGvDU+tNXtZK
nUJQSKDqp0wEc3dawAOA1VouLYuX4p+/w+jXtCWCLxZg6i7z/BDTXX89M+U4bdBsbx+njqFpcxL2
AYP3W+B+r6UhGBIWk/OMdsWMdHUP+EK2u9Jcmw4ijC+4Xb4dAyeFpi30wFPCLn0S6KweRu+MruHL
SjXJeRnBoqId2QYwBbfCYu6OG6plAyKND4H3NLF3ECOIiegLz9YuCvYidl9IKycA8VlL1hrtw6HZ
6KAFky+73WLWNKsMWgECNMqF9nrxM/AF3oiWP1VjvgmsEswjwIg2yFKQNAIR5hVPuy1DU1gxoZ2O
+f5yJ8SXRizDuR42nURoRu6hkavTN6F8f3vVgjCCq1PblE99XqUBzy2nYDz1tSGmhgQct7X8t/iL
exj9crmgXPKwoBiiGgWrl/wy6Qp9+GlsAKY/EjHpO0XWcRsQGedhW8W5JucwNN9rUOnbeF2SgwNI
nqJHD44N6Q9TKCRaHL7CbhR34TIEQYZBTWsRdAZpo+8d4rhHS9rkMNMMxI8F1PZVWo7aphnLzZJO
3p229RbN6+LB8z+cM/6TKOdXN0beZdAPwBfvPQwmKPCBeTv0432rYVGoq16fJWFYPU0jjZ6VIxi7
wQeIOHTctMEGLQXzf9B1XkuOKlEW/SIi8OYVhLwr2+aFqHZ4SDzJ189CfWPqxo2ZF0JSqVQlCTKP
2Xudrcsl7Rt1OlxQF23N0dSIVbMYE1KsbthxstOQZfFmLp4d6sCbJSFKolW8t904AHkhjiIBUWC7
stqprUA4M6/W+sqZzojS5/PfWzQX5tI8OhF4ljiNorOWYmrK5/xmoT9AxgiOQGmdnVNUGxEPjY+0
qgoFbod9nOvP3jJFT5LO+nCu7Cna0IT9ok3YCzKEuFTG6nDJaTK0i+RMK5Zul1SIyBsnpXnkeqDd
xLhzMlB2vKzhx13WbegPkowNZuPnkBU2ai3RgRP0Xpviq2w1CDHQDCmbqSv6Tj/Sb5NnT2h0KTp4
W8QDbTTNT5Er4kDLQG9ItCwIJTxEo3P5cxlykBBtwvu0zOtsDmcFkcqtCMohbm+wtBq6mqiaRmMy
cPPZaHXUvg5nzaUxO/5GXFac1Km7lmOh7mwXfkQ7ILpFTv9kTpw9fL0F0jfnl5Yp0a5NpHJZKC9a
kTpeadQZd6ByNNuWj8qtkm2WF/aTrKhokSsdRte+m230tc2S5Y4zD8JDmW5aivRhZipbRXT1vsnt
YmvV3S+z0CEgOAsu59FVX3HIHOoONQFfWwoCqT4SGGt7w0L6VHT5lXL4EmZiKf2HmKeQ9l1wqexn
4fUXsSH/iXZelZzdevjtarVLLaHLLoWGyES3jQ51ddddI7nWbFtvs5RDe3A1FwEirBrKGU1QROy3
XuNJf+mm8hKhNBhSRwWg5s5PTgc8B5xAMFa8LSSW8uYWegPMKhHbNE0qUD2UtB1Ko/4kB6rlEVkY
QjbmmuXXqfhTF1xgc+Hg2lebKx2hS0TIVcfdfJFGFG8Gy7Q3qU5Nx2+IwFmQW3iUhn3qbahGU+sh
rczb9gZpobuZBdqGBWRemCUqMLRCxGFtIaJJINXMrgprhd86K6oKkWFR3C+zwvuHcSCQVfj5Yqr3
ou/VO5ra6Z4drIpSd9rzIXWZqPyhNIC3oHYLcuZ7XcUYUYk3rXOZ2B9AI8BgOMs+7WcbN+rY7Iq6
q4CcKVYQu4sIYHGKUG+9nxJ+ZDEa3zHRKDu8S9G0mfEz+g5nfjjTHzkaS8xam/S/nT6br956cAQ9
osalKERu55yiJMp341z8kmVM7byfeqhU0b12I3REi/kKL/TStlF8SW1D8wevHfda0r6XTa6/2LF+
ShS5XFN151B78EcDvpLCafsjXZZfMlKcHWQ7rE49OIwFmiLBWALsAe26sN4SQS6UL0kelKbmm97i
3B+xTJylt25W0isepGucRAmi4TICueBU1MPBjLpjYwYsBHYIIqM+To4TNHbk3Id6/t7Y/fFRMDZz
M4wsej2jsXy1EkhfJZZuXxuwKDWjU79ONGQyXKB5o91Yp5LNILCK6QiWnKSLtk4+gusqS1pcNr82
zu0+GZXfSa8Zh6GN7gY0C7/zBvNN0/Q3BbEbYvgI4EFqtfiLSOmO/7pJ9s793axjKyKbbXBs034h
LVr9iNzVu7l+5LnNERXqjVV52dIppJNVuYsaLjNr9d/7amLjye3cgK5WfWz0+Z8Dbu4LjQtnO6+m
owEEwr8OtA/VVFgHh2ZegQpv6ULH1X9FKk4V0yAusp2o3+SWg9xgPTgQOo+RcBAu6COGJtBqbHfH
BMvYTtfLQxYrMizl+PH34SQ9J7ae70RfDcd2PZSr/WJIS52KCU2CYjXClGa0cUjp9+nDUyRXI8nj
kKzGIkXl0CPqsunube2CtmXkdTLUa1Vup6p4i834rbWHdufSnvS9qizCzDWqYyFB3hhJ4qE61NKT
U3GxLC0UI2CiL3rCQl3qJZij6VgNs3UYV+tHurq+Hof/3F1WN8miNPT4vS4LJ1PMPhq1d3012CFU
rdHBc1gcLKWfd1va6PuxywKsUw1pJAf2YnF83H3ciiejommz/iSb622rKV1gONWtnbWXrDDjg9Kz
JTuFo+wmFvuVCOi3ie5tBjvH0mrXr5pJHXSMwR+gh7mradZuFLc/tU2thI72WxX2ZZqyDGGJZZPT
jhqtL4Cn6GyR78QNkgjTVsO+mdQNdo3AnbL6WnivPVSFbexgAFf04mPyut0yYYBnrZz9YcztTTSJ
LY18xU8EKuPEkn4HDsvvmH3nT03JB0W9AuGC+kfxFLQQGAAVh8sTmTbyrwJv9RS2fbyfcRtsYvwX
DiHOGQ9YdbBqcDgNe39hag1AwY9KSbeTWw2bfgE+01nxEIBVOeMPeOTqAB4LGLVWmm8SvEw7lL/W
ptQcMDlGd6I0tK8KlxOinDxgRXLhUlsPbF8HL8Yv+3goWy1Jj+c9bj0e+3zu39/9f3/8+QrY1mWA
liAJ/vs3y44l1f/8M6JR0x1ux9O/Xjt/PEdv0AdplYPLFeLI3//48XtijYqipPnddkJfkMDwLmqW
p7X13PONLOR6j1f4/O8//97fNxMLnZg/3mirUNlqM+CjFfCGjCukZoyuL4Efok3uf2VZtFNmQ/WJ
05YN4AnMUnaU0gxeD4uut8GQqUaAFYEFX2pbnbZmUGkuDhFP0wPXQlJJ+089qeANNrk3knGYMHcC
of9MstQ+pBhGjtXYWMd8srBaVJanbpU+eYHgvAqa1h8/DvgErKPrYOfRGxBjXmUg6Xz8hF3QOsos
O7VZBrtofd7jocfhcbe0KnOvWNam+98fIgL452kC4IM/qviRP3+BSL5gJ6bzUApJAy/CbOIq/aHE
lkW/ms0T416HGnrBAFEu1j77Cl3gBf+NiyCWNSTCQ7MEj5sVGBp6fMJNC//xwOMw2apQw2z1m9WC
IGxoDG8TrcbSxwE75j+3HncfPlOs75y6n8952FA/737+3uPZn3cft+a4K0Kvc1ljgLBCanJ0igj6
eknkpuGi5srnVwwdGIse5nuvnMvj56FqbJuo6H8flKvR+P+9+/hBvxqSP58Sy8SVwef9/7zC4weE
A7BotLzBPk6t4++zEWp5/9xcjJn/4vM3uzRHYsyWY5kDq7we7aMHneDxYp9P+/yjysoo+Lz7fz3v
0Q37/N1/vfHHT/7zK5PXKOFiXDxD3FvKpz1yhPVDmgcKnCJ4vI4AuNO/PKzZUZmXeIfWT0bkY1Xu
F0RHXenADV/txJ/f6OOu1+skYGVdcPx7+/Hw51Mftx5fb1qP+Pn+PgmEEuS/ygHkZWTpSnAj7p8W
T4TdUG8aEvFhXeZaOVlL+DgD5kXPuq/zupLAWGS1sVuyI63BEYTtx7eqqsRtSfD0MAI/Dsja9cL/
vB9ZMeTULrF8odkCHqFFhsHJ9XjRZN1RLR2IpqlHp0IpUxhL7TZVYcE9PtXH99IS+G71pn4VZHWH
aI1g9PULXvq3Iu3Dxwf4n4//8di/viLxOE3/fuqfN6McjQ+Z1fDdHeKfjpLSxbKw9Mh6mf1lcIXv
NU71NMzRCWngtClwFj3XeZ7HviDjUt2tC11ii5TK2dlRBDx97WGiRsjhIg9JKPq+240e5JKaUNLP
9KW90IKAdac3X6y7YkfG2a2eIs3CtOqhWlZjJ0BQHvtDov1YtM68NrX6ak1jegD1PeRqe/JK8wkO
sr6n0PIDLV5nyavpALwxWYLZ8+gSdU0LHaGxL+mQvC6t4hAimK/ZBGwZd9aPmsXKH4pM9dNpTJBV
s9fPqfe9aSvtWg+TE8ymER1UqZyK1fbb2ep3Dwb7dtSzZd+72jcL/mgop9QfdHhSddyLWw4GqB0q
wJZqNG+riYQeK9cHPonvlTLWJ4QnCkVckic6TDqxAZawtgMvib5d92ejng+eNv9caABvp1LxdlHc
xXdgYYmz6SqzfULe+g4fwDnIyvlVRaXcqt3g7SNrmnxGWT03VZw+O93S7FZD1FiCt6c5XGwAVcUb
Q9ZumJWT9aGPFMwMbcE+E6eHiYvhFtdUq8DYjdsmrS9epn6xpGmxxUYesOk53vCxX9EbDwA6q5/I
earLKGZEklW2pw56Z0FqTuZiJ4ciLa5ZZo+HAumY6anl6zDikMCo/GPWpfreFnvGcdSnWnGA3Slq
vXF1uRuQRxG7jNkhcuNwkjlbYYbVojOoGfB9/Fwc4zp6wjqlEftghEiI7tAfPDV0mdXSDtSu0gLo
qYV/LOkDARZ1q3c3JxczXueudT+KOFX8WB/0vVbHxc5pAuYtDOfcZv2wtK65650cfKtD/9hp3rmp
Xd/tFfDxSrSETT3eRjk0e0eb5XOaoKXGwKk41vCkgyDku5P0KEs3P8V92nGqZSR6bHSK61yB8jMj
IKOJmVUxpJViN/RP/ZDlm2E03XMxivd4dLQDxMlDM0bFdpDUEFULoE0b4WB1R2md5kn5PuyLHPHh
nHtYbsrBV0sMC6n2Q1FAz2H1tthdYwlEFaBkZDfWwbCtnXcfPZCorsJyIa4eRezwIVEtvTi9Zp72
Tv+GCJYMfatpU8jVXV/nhhNLAuQy8CGftNZ5SYShn8uPhZbzOzYKXchnmVbRk5aa343GnO/xHFnH
WkpodnZ5tZyMRcxTx0NbY5qUdff+GDKgN/gA9DaDmjb/rFpqVPGQ2BepwPofJvpIyItXDdvwilAr
nFTU5VWZt5iC6vfJcMWB/PSAKEJFjD6fR1OujJfxgK2S/LdqT+i3vVDXM/47PmAGGJjKvpDLWyaK
9jWffbD88z03trGN5Nkt0wBIyFFJrYJSMV1RrUDlNRQ68FQ5Y7g21R1Nmzkg2AR1psTqmfEE9a4u
6B80lYxPHv7QygKcq68kkby3NgbSkxNy9S/zCKoL9+0SjPqwbFTwqxupLhjDItM4EXjNQQU7aI/7
L0CIBWO9GnAKZV/lxH9Otg9ZpYVRWAO/1MciuihO9Vv21dcEHAdPqbYAljm71UGcmnkYnpEevOit
Tj2Bu5sI4BzdFqirjvPDKxbtWgn3OiR5B4RX+aaSFV97ASVXJnogDDs95sVSnmm7/tRVXKxz99rH
0oUS7+xX0HNWiq+1gsLbauedihJR8XBb9jl4YKQ0Yea10WZtP2rGbzU7THAcPsBHRtVyUWB7tO1B
rBM5UqaROIZxqEfz+6QP9n7IxmekcH+sPGv3WNxu+FOo5pYJxnWUqkB80MjiHT6U8tlNGzUcZ9sO
YK8uL9NIhdGo+AIMu9s5ZK2FnSlvDFvaO85ZLzL9NTHczUw7AKqyPvh0HpygBCHkS3dUTzJWDzWc
/dGSXxbsVaGIu/5qjVUW1nXjhZ7zogLMOMdVT6Ef3Nicje5OicgAccTH2Fcz4dtYLqp0OldqoVys
YWP2A6TmzqWkZYhbghpx46bacC6XH/UkMaFTrhv06YVQzg4nugdzMUn0rPmF6RXnzsiSFy+2cQAk
WXMEciE6H63vG9Dv8clRKYQtHvKfxR6eRvkzxfv8Q+nsZiOwCftMWphZu/KKNBpZnOPglW7HeKIG
lIsn2bOnuUUngmFt9HFBtPtheRp7czg+HomMGAPRXP3OMw/2ItLlEs3kjmkqZ9fEwYHOlpB4SROm
oHDBiBpHiODvmNkoLjG4UfT5E9cFvAtKw+hYZW/7bcwkAumW2a2PhpbTuqTj4bUc5uo2l1ZxbNMC
tK4B+cjG39KxMTj2ysPs5S/bgkZb4/CKZfoBz8OBrb8u2yW1aFlBrmoJKgm9Wg9hKASPQSJ6GPo9
ftPy7tj97mioNWRpzDGhOjY9W6+pvBS57bum+Qco4PQurOyYqzjZkRunz10R136HsVits+WeePmH
kcj60mGM9QHZqcf+Ce2sPNmMXMhY6He0XUjlTWfXyCqm3l2yh1EV1e3DWNvTG6UVTl/IWgwSQLmI
vfHo2vYaKzGmIBPqDty96bvN5F3MDOs0LDLfm3MUxtNTLL7xJ5cDqLN+y3iIryjOTV+ugtBcGTs6
9wZWeJOSacQns4Kd3/o6J7xQrHZTomX2tTz/wviWiI6evgTJpHfbFpb2xlDp7YooqbB14KskUv1q
msXbOJlEsJRYvajpNzKdbOKB+TW3Kh1xmQnfdopvc0v1M4MWGWQopYPULfaTId0dZWGKK3F9VO0P
mncawyiGHR+kUZbTN6PqtNC24t9xS2eups/0NM8KYWWfnB3vzgQfe6NXxUsdcyqPKWrkTmP5J4Th
rJDLTVuM7OiRK0+9090WDWqXHc/vKVkzFeQlfYVtdYnjyAIlIZfdIgGDRoibMw8tNOgAdeRy7REQ
AWnqrkret5tZwsvvTOeLav4hqiv2nj45m4qhE4d5EL9p5jxbg67+MpSUQrJnf5lbS4R4wjaaia5K
FM5bspTLRxLbkT9kTPfoME8Cq8rdk5nbK923YaiLo2FNsyYPdtCRLVR9V5vqhyNE6KWg06JUWxhB
BPWh1KPhvMSJdxZ2edNsVLIL6hG4AEOKt4FMoyWWPpOKD17uPCndGnlBSIVmke8Yf/G0NFW779dy
ibpgN9c1UW+LosF2MtsbiDkDZWEba245IYDIchLlPLO/eTFk+wQVsVXYDWaKcTNNc3xSe1y8OTr5
Paw7L5hi4+5WpXu3qgm4FRWMYkpPtAT3lLKpq5jLt4aJI6eGxaCjHbPRBspwNUATxOd9dGwG4xle
oRsUlt3vG6UjWgZEcaBZxW+DNSsLgv2kMOaAsVJnRAnUi81Z9bM34UD86dW+CHtHRYjkuXcxexKw
j/ptLgu4SRobCra+CgjGmVCh5z9gDhPA+V+Npd1muRVgwHdZ6URQZ707KlDsMxRbtKY65IuDVaaE
115azr3J6m9Cy0/pIJSdqgGIUBaQZRndt1038e8QVsETX/rxkGjlM9NExgPDH/LNrLh/CHiMk9J2
kd96JsQNbTrY7G033fYOLYjx3TC6FSXc+cPuaMCYCpRqS81vpdkd5zkibLK7ZZu2TR7mPaz62rC4
6M0+6Av7WiVG6bv5d0tI53fVRR9m/S2FZv9sZ+oNDvK3GmnpzfHEl8rL8ZnoZhnqopPEmxCpm8yy
9oo2nOp8gqmaIvVLKq284EzY4cyJkFuO5RUtFqQkXrO0+iLQA7vxtNexEHtDiUo6bYt77KGRKa7q
Puesv4UcrBN+8DbIJNo5xIWItMWo7zRzdkPUtn+ojT8nScWHVTt8fV3m28KW+yXWvtVTdCE8AlRn
2Ls2i5ermqI2aOc7KBsnLr+h69bueuKBYmoasbHqernNfBO+MNooxJcAqANej9Ybu0j2d9m7wyG3
4MSYLzb00ovW91aAubK+6Mn4VGS2n9d2evGiQgYC1RQuZHGMPQ18pusmu4c8M04LPEZKUmxZXwPq
JR1NDqulG2QJv05GsWnXYDxX5uuPEXc//eEYqDTbaJnUgcuw7esku59AjSAHjfZ5dKe96oJfGey6
DvgUJC3gpeKVU/yWnOPIZDd5XIrDlMLUUDHzavDjab7Q7adZ488wKMN0JqZUzVMzFL8bbMMbZDhg
g2gdH23Uo/bqGk78+D1xlTNdmvoaz98VpsdhIIrSO4LobBM37PePQ47Y9dKU8suUO8OeyK/EaGvt
SxfSCP38MjAzlEgwhYPEhOJCevPawWjq868d4Ild5+FWjWymjJjoRsJpIgd5tJ2gEB6zKTIuDCh6
/6c0UCjGIc6VU82DEPR53rhlotplsYR3rshH/IzEeZOz2exzz/1Fx3/PYjBAu8yfmjzXTnFmm9so
kyfJFBt2OUu5mN60BFEDcEWblWdzkr/Jr7u9ggFenyu8pUqV7KekZtCYQuJuWV9p8LkHN8dVlrrq
r3oRE9qgStmqptWdhmHFy3oCMHmd0xFTOoq7A8x9HWBMxng1ozKpC9XU4Jl8AKV/ahiC4pUNnl+p
H5qeu4mYTXQEUj3CX4SiAneTSR71GGQ0PnZkxK1fcnEFlG1A/dVqFspyudtFqWxWoc3Q0rupUnDf
mjcjRgor1FfYJkDOOqPxxap/qQvxkaync082diAO/8I5050647mnqvGU595VEVRpelUF0puo813q
mDD7BLuOgbonjk3zyfKUE/UFYHNZdSl6Y1vFpbG31ShjjXaT7SI8QoRoKAOdyutRx6IRjEVHPI+s
awtRoN90Zvqlo6Z4sVoGNFhx368FrhSql+PtEqnmATrMCWgKcaZA9XvixaQZcYnJRu7tzkbt1kL1
UNYCSYHxTIDjuswivuvxeEvSyHvHN4JEuVI1nCVp78Nb7PyUbFFFGAgCQSMkLcxy7yEUDA2nQCdn
DSFd3+ZaFjXMsdzIcKSLMlQMjHOQAmyl159Nmf2uJ3qscVfNuzyyhrMHk21v0SjDdaj9UTrVuDhd
GS5D29wmYBIbLIbHhbM0mFt32Fc27fN8bW4nUaFdlXKPFSWBYjZlCCGZ40J/aD7WjjfdkyU72tRn
lGS6TZ39JoRysQ2Zbk1H6zeM0zkg7pCXPvNMpijEA2Se4qY0rRrYa0ISN1Z2LZfhyzIkW2fM9V/T
6ODG9XQ/Mgf9bWJJ9Ho7fR3bnsbv6FybTl/hZuMWJP1PXfdi8nH9pbEUHLoRKgrdMxiFYgwlduZ1
zNwYbyMGBYU1g8CIzIVHsaK6I780DlHL1VBANSEYw4vW21CbqT0EqHXwLG4fKcM0wIaHN64joHPG
iz43iKJqHXyBHe1bLK/UsmicT221cEZKsvU1KMk0LTvGghwBJCKddtHumwTx5ZIidhTG9GpYDEuJ
aPPTMIj0cM7wYoDZimb41XrkbkwmQuyyQRvoYGBh6HozpX+nfnhEUFbT8hnn4uuY58pxsPTsWTNo
hojQNVuGvKyWBNcleVHNwuZ6javNGMc/TMBptBmfsfFp10Sp/pQrqsMgJXdzsGpd4pXM+EJwCXSZ
dR+aeNCS6gX0UZTtWKRwwbscuMqUnV15U2RSkTdKMLKJtuzc7k3JAItDrVYOtOAN1EwLDtoIqp5b
07PvStM55r0kTMuZFtfXKTOiYnPLFV0hlORCZdoPo5BuejXTumrNMM7U4aSCs8KU5rvFHRBBchDr
MjtJ0wx6J2Es3tgAzHVcROAXgxb+Hp13ScPX3P6tr6ndc+YRUbfCkze5kC4w+SUDxB19kaIVYay7
TDYpRHczpju7UXpWOufrowRTOJOJH07HCfbNqAuNHi6CoBqrMdeNOdNEHNVNF+fDTml/pwxOo5w6
mfdqHH9ZpX3yimgK4Zqg1C8mLGqz9cKgFKZf1RayiQZglQ0rffQ0echFS85qzBFVUvGHt/1kNOlb
WQGZ6yiZBoYFvLsSFsHRSBVlWiUcSaR+77Us27hxriK77SEFGjPnTlLZQDzUY4r7el7adCcQcQPQ
qJatkkTNHv8m5T+Qo75hiOKZgaNv7pg+ewxOPMRxCt1gJACx1bHcql5tbkESXefOGU7AACv1yowb
ebSE8XtAYnHWSth2WsYoRw/1BOPVON08IOpZiV02ztnhUiKVzcL8BfJkLQ/w6hBgjGgcO2FhBh/L
U5ZHN4Zdgc2urY9JXPQlcc9GSR2pzHCfWNnyK1faOCjVgfOpXZoDg/kiYu7690MMH+FYrJja8oUx
CcBjEsuNdipvMkzWyX/2JDcWeJB5nv6AjA0kGRPiOOYsjNoPAq701i86db92Li6GW99HO6XYWBcQ
aWvkqTlXc0C1OSinob3Uk3u2Yq16pm6rB1pqOxuiqbc+a9Id7WbUA6nlnhEcfTOFaE9NjEdicMw0
bGGB+FnHPBXZdCge3JnWR2uf7chmmkyJJimrT9E4qHS2PXr7eFhfJS0JpLroQ6paC7LGBmKK9nbf
qdp5KYR5Ad12mHGqmPJFMn/0YCVtvKWstLqqoeNlMWRbpb/r+UyVXpH51uyzrw3J8Dmzlfcxov/i
ovmEnStuXbqKF70Vx0f3tJo05iB5zzBjnNPjUCgm51xXPhdOZKDcNH8n5KgIh1HP+ZNSfcjsSpRc
n6vchsuROuhOk7DSEuwNVe69Mu3jpeBCOMUMErQ7Bi0xb4Zi3FxQ4sqT/oYSrrvpwt15kVqwxoeq
S9lVwWTjeMWfxhuxW4qFjawTF2YZqSeaLP1BLi0BSZ30RwvNv5bDxiyG4i2ds/yp/aF3za5K6/yN
3Zl5VTJJ/RZTtaJnLyrK+rDUJC0bzZQXD+etgoN8N2O+RMQBU/9RW9DaZ1IUZa9OIt1BMcKxSf9D
BSe/V3/NCYMZm5HVPjeUl6rnnj5YkL40GMJlflDq1EFyz0AFDHDf02ZwQ4ZbckW5TeZDtl3FLbo/
EdQ6ZjXv8ThQw0p0fMh6gwHaTPcyKyG5Jlq0RyGCXEiCQpKlC76AWUzQVxhpp8CwUztj3k1aAtXZ
cJ4rR+6MHq1e7WrXssq/Mz6MVvMouucKqlA1MY0uI1c7CZylh6yiUKildX9qlGRXz7p6S6r6nY9A
hOZCCC4N7W4kvP2KDiUW77LcNm7GXAdQ6huDiHiHRrc9ulRYkhk2c2PrZwn/TJlGe1e5YoF43VZb
kb73cTnvk2iSfs8gXgqr6QUoE4iVYuzPhQuGNpqH8trmP7y62qSuXn5krKa+gXwFx08MXZ/BXszf
yraWBmerYg7GxpoxcSiTZny1RorDef8lB3F3LDrl1RC9uAIsloHDMMtd0zLTiYEGTy10nns0/6lo
yodjQnZByUfe7STKbnOe+apTfW1VAUu8WhqkeSoymnQZ0chW/QWEpR6OFvmDDgNmGq0LpiPrYnv5
zzJucEC7UrnR7H+BgsJUTg9GyDytHFt/oRj0wp7j+bIpnVOnM90QujSoRGU/4lGvp/xFUf4Usq93
9AzHdWyU9jyJ/DxTGbkUKlx4BtVwtmVpcrZz45YxOebmaU55Lbq3v3d0vNKMnaH3miLYs5kSeFIM
BKsM3zTD1AQfxLZTv6b6xEmixePZ6C0GcQ5SACxbnP3DcKFPRFB4oa2AVlG9c8FzLJntnplpgMMj
ZnzQJLMvA157V9XUe03DqksGOyzmRgngRbZUovT9I1PkLaD6ZUiw0/V8vxnrvWv1CGxtZ6enC5RI
VUbk6BTv5mxm/AUZZxw9AXqZb/wHROiu3GK9L8I8qucQze+u5ssKiGm0DepQMBtL8wFrd9zOAMSO
TazZW7PNv8XreuI4URU0vfIUd0zgg7AP/mt2FBBYjrMfZROSVD8VlTGBE+qVXTPNCW0O2o6iY9uf
4P15JgiVao1YK8JiJDGZLwY2B4pdLvM0JGDtdazc2EHjUWyKT+zDDVA7PXGqMIs6xpwMXtgJZHPj
iN+M94QmEc6dO1CQA+n9PtakZc30kwJmvpdgKbbRVLqBJlqH2VrI+Q29N85i0k5CXbIbebIgFcD0
7iYWvYhK1JhFoQC3PVxACvojlW5qrHumDclXk0kuTzFLFpQgRC2OfJk6JvcKNXXRlWnBKNbwLNXC
aNHPFBcwGmUKLZJaupuoHdDlYKGRWqK/OkCveyS8pclk3BJcMCuY+A0a1zwoxMXMdBcBhTimK6X2
d4gfjgOM1RmgjIGscE/auniWjjrsgaY3SqMHrZA2wZ+Wb9osbfd67VC/K08jaj5ctImFRnq1TzJO
8kwTC64/PK6RekZgz5R6uz7rjwK5BT1N+yrcPt0sJFzn1ta/RPb3Obb7d76st3Ry4din7eRbxoC6
wJ7JO9XE3Cam/jYa9Q9Tb6Zr5O700uvIn0mAROQRf9hMmkwwJM/tjnEoYO4cJZzK9KXUAd8pg93f
l7o8mAAAahjxwaMzlxdc6kKb3H2vSb49PY3ZcHTtqpvZyZGvg4kAXdYgXmRRyFudzAi07OkbBn/e
JCQivTb2CpnSuTB/KMhxd/EQb2hKNGybAyRxL44DGB/Jqa/BailaHr2XSR+6Ce4RxrrQJm6WifGk
KdUQxmSiXDAZmCgNsatKSrD9dBrkON1fY8RKJwAh8CzeCZ0aWMaM24NepIYDIwHcyKBVotjGQa/K
N6TS88mDW3mSdIrmzjKOw5Q3lxbBys5zlx+OEVcnVTeYh7reqoH8naZce4+bVmwjg0ESscnhcWte
DJyhiqSWVHQXR6GwbWO07S10Aq0WAU/UkY25aYxyemAIDPYhOsl8zdXIaMA5A1BdO1A71XzRXmUb
tyBBsbG3sWsyEzGZLy3t+4e9rKK9+rJkP9cxLwBA7W8d+Qq8hW9idoZno0jFyfkf9s5jO24ly6L/
8uaoBW8GNQHS01MkJWqCRUoiEPAuEAC+vjeg18Wqt9qPe6BcSCumQZh7z9lHtZjfVRM2ruZdWflq
KhAUA/t6uTHHQT1Y2Xdkic6Xwc6P9hyMCMykHpVXddPLnVGbZpQPH7Uov6Ws/I+0H6jqol5nUl68
A2vbCy0z1l/EtYpk+mbrJcNcSh5V4FtsIsvsbdNHTMlMeVqJ9maxyVBAKY26nExIlNd+c/TT8SkN
MvNaSxkpKUO9kRoTZWj1QtQUH8bgkOvocBp3urvqVQZS2O2X0pgekecFuySrf2TwnI8kFsM4cwhL
W5wbO/brXT/g3g1sSaoFwPvAH6862kVXQVxeN5JABUClxCfWrLqtQWLXCOoLPePnBN/7hWUS7B+6
3FRPmR0Gcq9+S2Q781YQxHEQq1K50vyGdiDYvEKWfUQwO6noQ+Af+pLqiVCWRq5KSi+5eZLggPaJ
zyhR6THGc7pTUVbNQ5TLMgn7iYJ5FxiUFdUQY0vPs31fkpIDPMt5EMIt0Kc65+wGDWT8bPXQfR1G
+yhwUaQIr6A2Ws1vSMPbk+5cEk1zbyhlsew3tb3ogQT7hferbNFFMW8CNG/xb/QtqncfABNheufF
IWCwmusTwip1UkgQqpTCczueLOg6J618x+hSH8da3KUUZEOcJf2p78nDddUxl5n3Q516IjXVouRj
bXbEXKlu1zmEaShJ/ROwhEtiyGgRSxwYrLRN464dgbHZ2JbL+hsEJ1ACtu0xvpDJazbecFAxuzwP
0cQcgAE7BcWA78UleXaCO4miryxupkr+mDKDumScn63Ze24NWiStB55ksjPc4kOp9gPA+pC+BRZB
MFSuHxg3bFAeOnA0l8bpXhNLvzXrvrwfHPNgCZXcwHW6J6tjoVBbwOGvy/mSJhjq9UqnH0b/if3f
qnlUtyQQ6Odu6R83P8FgG08oOOvzxk6z7exL1tXjaancl4EEB7bW3oxLRfvpKGaKMs1hO81BgN2G
5COfrlPkFoZ1XQ3DW9K1w5UY51VA6vw2Pv8/EeVpbn79/Y+3n6Vg/czpLX4Mf/yJPDn//Psf0B8C
7L3/ORHlLi/e0rp8+w+e9CcPJbD/ZlsG1mUTw7ZlOQHuOfWrH/7+h4ZPH/SJ63oOvtWVR8Jdf0JR
LG+9xzNw2wFE4aeO2bWv5ZD+/Q/L+psLrMmhZWub63P9/w0UBUvdv9r7oAVQLCXdMjD4Mwxr46/8
M3iko2FZIdhDek9kLXHU7MBm9Plr5lURpy+sgqOG6OqooSa2k9qX3DfoZEtj4swsGbSZROdAR4QB
UCGa5nwA44ELKrPtcxBr2kW3sSrYdJaZnKy9NM+pqsSVtI7g//PIGikYqm54h1BNNbAnz7cUS4Ti
Fpq+cQpowR9sNyDLzyrRgvnJuCNqCYR6DTK4cR3696gNOjbQpFFq7mXsJ4+Rn6PPC82OJlOg49IF
xORAO213mYmB2WE7bBXs6rxM+kOt5S9BQXZMQ6LB74uEIfRCshqdCodF33YVlSqkpQWF8+eDtzu2
C7E+YzvaXmU7mqEahyAU9saUZHTnP9KeRobml/AXdJZ524VuyPKqW2L35GQmyDjTRG+qmZffR0O9
K1kIEjWQj1FieMM5JtM1W5biyi8DvQ6DQHuQrQAmFV8zTGKyI+iX1GvWIJ8XmTGKCLGyH835mjgT
i9HZjdicQpg0zZVwxXWLF2uPBc+lzENxOWOnSxJu1pX3pvJ/uA0geTzLau/qxTckQ8WOluJ33x/p
JMzeQ6zYnmK0oW2U+dXVSghHBLIWhrRX6adYLsfiMLYaGpFgItfWLa/JZCTAp2NFh93avEkG07iZ
qGnOmCBiPrbE1Q8ZJEk9naki+FbomX0ysfEw0mtt/rAIv70ZgyJnfVfeqJ7QAs9G7W7J63gmsHsw
3xPF/lFMlMPgJpg3hMaPkdGhjECHaN00nUNlaFQEBRTjl7nGsYsO9dqd2Kp0bB7DRHNSVkAdv85h
gWZSBP0Jiuipb6ry1k4DmDsQmY+WSkYb1cU4oNxiQ2mjAJhshO6+zv7ALFEJebHNWnoIa0XB1J9q
51ovhHv0/IUoNu4LGqZBXdP3FMHHcHuAy1bzbEION3jrN7M/gzdY/+qhT19GzZwP5IIctvvw0lk3
righ8jsemZnLs5tk3XGwB9paIBCvO8XbUq7g83CKY2BqP7wFEC/RU8ZFGUt2RNgPp7HjnN/iwLLM
8g692//Lbap77VIcjwQSRUWelleaGegnFIsHOCcsu4KaWCT+84IFCofbjZ8XmIb3GrKfkAEQf/1q
0zKIlzhmA8FG6zUTYRqKHEyb0+L5O9dkYYf+ed92D4uTPE9iYas12+bVajuli0qli5Oltdx7CgxM
wBIbFkXxQ56Mt1YOU1c6y9oy6eyd2QpE2S59JHow9/kacNNk0K9Hv/y+acUV/oxTHbh/KsV/K9o3
lXlDcacz8vpEiArGgB+FT7aSLSd1MdcLVbzZDt+cHxBsuKm+y1UP3uE46dkFEZI+DZego85lGAQH
dZbRIWBi/JGaYp2zZk4pl94q2FeMti2LbMQx/Z/5RajafuTTOO5TiwSsbL2YVwfcdrTdNvnjEa+r
c0Q2g/cn9skJN9xTSZ+IzmZA8HjTt5ACgzerC4rDZ2jVUiZvBrmH+9+f5FrCIB8WH+n6wVZ2sUNl
qU4zBvCd6WCHZxrr9qyuyN3mhx21cKAj/LtFZCXA770tbUhf/V1WVZGFp7fu2aVZLMzl0q+LIeLO
yhNLpoPuJJR2sWfCGD+A5JzpeA/P1jK7F1b508GsqydsifZOINuif6r6SI8NRK4z9mimSr7GgdW8
EnRXidWih9UvMTil635s04MjtJ9kUJIA6URoUVA/OBpVTGwFGOSYKn6nKq0q/y0MbtP7q9aHrCG0
OqzJgT4Gq01h+wFscvntqK/rxwG5JWBCjChiNdBRtGO6+m1HkevkVcT1LgDJyOZ+mAGpEIm1ZULZ
uAdDq0D4lgzWfDFHk8BoQoAcspwP1tI/eAVO1lb11gmQ6dy/Ov2vZPX2tUTiEAC4Gv4gHDqcqVWA
aoVqAHnCvvshIHbst0cWNdRnDMf170fjZJ53cQx6H+swKvCsOfnKFCfHGg6wwZGv+meycwgKYzjc
+zNeJ22xv5oFu8xpPP/lvW9XR6Ejc6UPCjYZ/uj2MfTZSMs4Xk7bte0C31nFaeleF+b8Tj1XghJ3
QSOPVrV3GuIy64WQKtAoBBi1KchCfh35+gNdtZ/LTJusMwO5B+1A+0Ibg8tyO3kQfF3NOPSrQ9Kv
umvlkAFUEHkTSncq9pKgdgxCVCgEysULOSOe8DhH8MtedP3QTAQLzgGrAH1Mv6An0g7k3iX7IFNI
tdgBsw+CU9gufODrBaZRBjByE20il4p0H0RuFjTnlOwwGqg19M2Vuy3iU0HKwIkqJvZr3KTumkz5
ebHd1i/yQU86AAebJ3W92DLPPq+uWtxLKYj1ShKv26U11nt+ZqctvSzRDUaD7XC78OEpRYS/rj7D
4Rostx82OunvlIHUZbsYDNkfzT6+bGMQveQbNx1SQiZRJ/TmeKc17rIfbP379v9u4+32t/zl6hLr
2rFyywOoPxaEtBPiwT//NouM7WyHi198BfFbhZQG9Mt20ZOjuutLPpFaT4AgeW17NAfno2T9td/6
AwB9dkvVTCezetJil/Qn9v2EkMCGrE3KyqS6rr6ozWZjux1910Gg21z9VAoGyLlh3zmmOOlU8log
lsp4IqQ1deg3x1ZLLKGs+/y4GWs29065rAbB7fDTcvN5t1Geelgv58/7toduD0Cc2ZzJILQKnU9A
Zc5JUXDbrvnrh0LCZXv5vPr7CPrD2SKJjT51QnDM+tQaYSQj1vqUBvfGeJW1Nb0izzlavOOKDu/F
zgr9Ohu95ZoC6XlsNP+YeGuUaVf9EmvOHGBa49I29XIwguBhM8kVqz1uO9qMcpT18NBth9uNn4/5
j27z+on6n5bkv214n88oK/gSRkvgzurU2y7+8vztts8EODlR5qYzBZ1hPfVofwiyctbDtkOiFPmT
uS7YyyyaGNAlFt6WntYJNYr6pyn08+p2NC5YY8Ntht2ub9Ps51XA+rtyxGg9TJ0IK0OfkOow5Zjr
5NNBqS3gDnGdfTPENdtHMNUrwgL/ES8IhgBYiz9I/zS2KgIaLK+3i8nzgN8zI0eFK5AhG7iYY9Pz
/8xTnGc5XuKFtJSTGPP4OCf9HleIPeNsdptkIjVuPZxI9SI4TzPqy1/v+qdHCZkpaAMlf+j2qAqC
cd2cF4/RZ0/TEe7kejZsR9uFLPX+z3uIVl66q+1Wdi1tSXAZj6cuU17oMtZ459bDebMEfr6K2Ttp
hDhyLK4QZhMS2rIXwKG/Bgr/fvF/vuXzJePVGbi94nbb1JskoeJZWG/+y6PSzcm43fP7cPvff/8h
20O366L1cDBu13//j58vpWdVCxbcHaorz5sZIP7xxv7yV/z+sz/v/nz1/8FtNZ12r9U7RGl5fF5i
Um/YjwqyJRGXkesHjJ425/xEMN5EJZ9Ig8loidpFhTqoikFvqV6yVapcB81L3lgji9mF9FVqhtQW
vfseXvI3tsIfLNHf0Ga0+wVm165dNGgcJg83agg+pemQUNenz2QB6DssQfHFJV7ITuVMviFkIGpm
874QwYBCZHgCV8NM4/dy7Z4RaDSOTwsV/Z1s9a8uHKCQSIPIG72rpMqutBSlTmZWAf4o3iYSjRBr
SX8oNCY+1yOWmHYvYju27UPWcS4M/S7rSdoZuwbISjX8it1UcPqqOEr18RWfk6A8/c3PEKh6BJfs
Z+zjdtcRz2p8J68Wn/BhrPGemK0vosVFmeJJ91JyuqCXyi9obCqyieyrGi4yQ594Tf2huk3Tn2p+
LwL0PQSUE5unjQjO0q/DCG3Ds1K6CmxIq3q6JJZFK7e5MxriKkRCFESfyJ8uSUiNHpDrgVkqzNzq
kHTs3GQ3fNU896ejkWK9FjBKEuhSnhrCqHnMSaKx8oPTzWjiGvx7SIP2SJDf0Uw9EFKev4zluy5h
irPkusPv/FZ2rHVb8kssod+3szeH2F3MkKMuKhSKwtyWTZS43xEpkypTBf25zosx1FdEQYYWJWKX
fZy6lm/W1Uh7o8DXwamnZzC86Uuf7qYueemnILvKCatArCSHXcP2EdnAeAQwTwugpA2EzOsgmrSK
DMunIayMS8ZMHdlElZJsI56WyXiOPTNegTA3i8sCFPDrpXJc4zghxlY6sis0i9ZJJcYXX3U2YV31
OS1b+1HY/he/KW4VlWUmElTig5HcyT47Du2kdgvV4YByBk2auDgKN4DX2aIZKqETiSz+iSvhmn8t
GE5qyb3qKE8LBrjeBhW4pAyTgrVV2JIbjb3i6NgFxXf9LiCM4ZwnQ3fRPaR+4zzfkWicn0G63jYt
fYye36thxEhjG/c4tujL66Lf22rmxykX6zCZaNIl2jskm/Aa7PbSD8O7ua60SKydzqr5qsG+BDxB
CqPVdDuqyJFTJjZrosG58ZfaDEnwbEMzyLMr2xytI5STR7r72YzbvqBZXjk5UhHn3emdR6iM+jdg
QV8bhqhoHnMdBwd9EIW86GguarwhkkL0Nn32CWuhDcONRyFcQdIbx6Qq0M23XTlENIUe3Fr293P1
gWr/C3BOlz64H+pTytj35F23epA/dk0NhHuyKWBpPxfDeCHC7lCk6SlogjR0M7+PSvp7R+J4aFXm
vaA51P+M0wKBDDITx2v7U0uDqbePNh3ysHVbVJVyIvJJI9XaBXyXVM5loarFMs/fwy7NwnIkpII0
s1DFxH655LDYk6V2MYNTXY79fihw/0iP7k9PcrefTiCGYP7GBrlRSf69znXMKZTdael3K8SMDihu
j3Cg7oPFpDvk0PjJL8+izs3yyClOqdLJZNKQKgz5IfWcYD+09lWue+0DWQAWaZYqByzT/1QDoI2Y
MSrS51LuxcAe1yY2Rgz9bZWp+2S0XNRuR1X7T0qiXwhcQtN8vBwCg5EzWwQLKfG2AEu3/RQ1k5kA
o+H3daiC8SY2uxercxRGm7k6IFlmi/syjsVHI3pAeUGHG24Ew0CQm928UabgPUFHCG0jfw3i6bSs
uBGa3WFf5z9l7SVRvaTFMbOJ7U5tq/xSYv8JgmBHcJW8LzwsX6VLsFzxSO2+2tGltPcqWf0OjagP
wWzt0A0TP2csDVLwN5mo7+TGRgAnngeQydSvYNL0xZdAjM8EsOGHN3OakukVcYl3lem+j4SbE/gF
+BALzeha+7Yi8IZQl92kf6gUUyK2jw/fqE55OuoU5byV+8jPT4CwoZS53BrrB1T5KQj7pAyRjIDR
ze0Y5G0Z0HBqaIVZFVBc8qZ3kxTvjdr7qHH3ZCYdVS6RfLVdj/FWnHymquJIVjXZLbq/Bz8pwkbY
MMEq4ycGKrQFAisS2WlA7bSw7sd32Q8GrpCG84JkGZGiJehJSDa/jx5N87jJPcIRkRsjCXWlfUv8
3T7Wk5rfxgzy34vcAalcUGIUWrT01XZuljK+nQCs7VIFcJgkxFfbypG2YHXslHMlXde9Nar0Bp8T
0PyAHNa88On38LVl5YCKLwmqnaQ8DHOkeWgL48Qs3NJMxhHmCWuPO/xrnWZN2KKf3Y+uWe1SFo2h
GpEQC5U/oNIhTHFmF5hOb6gHdFwaedj3xQsmC6K/NPOXWd8n0HIju57BUtkzQ+EL+RJX/VuTEnO5
aG9DINrLhKMuMshlO7NdvZ1j9FJYiO5A+YDKNQjRbO7Kyrj3l27YQbIm4kib9ksw1FEyJMYZ4xHJ
2TG5JqP1PLRpjd+eeZkCwqOtWc9ezACZi0Z/QFwij12FGctKEN3XxrIvZYCAAwacHDDRprU9huhV
yEEI9OMy9PcrOtiEm8cPYrkWenk/1TrFar6y0kMcjfwC6xohB4aHIKdKUlIxGmfV2KP3j1A15Hes
/IYo8bznJu+uZJXee6Ltr/CNvtu0SJGD4PUQIoJ1hloYFfuUZv7exXsIAkSv0FnGPwzca3LhcySo
YSWoAdxmHkupS/blLmhZwY7mI8mxFyfJbhdatiAjASmkHgDGHvSfkaVIY6r3gvz0AyJjFaXZiPy/
R4Pl+G+od4DTmCwBraC/0+cO7iAe+tHyjgRq7BOnTn6x56CKbycy+Npp1WPQEERv2GKmJNwAIrqo
qj5ivy8Q3IsVs6KjGDatQyPVI7tcJmrOOoBHjHCOT9kTfRSRZ3pkGvMTm70vtdnn1wq9iirQeGsV
YUl2cJOu25ClfISiTWAR8SYGSCxAbg1ubaT12jCGTaVd9RmpcUbXrIEasMeWpW0egrGj1uwTSZdY
KlpQbEdQkmjw79I2xnHfeewItW+aRwWuZ++F+Wuuozr3oU7N1X0iAu8Orfs01MF3hiNEtSzmDw0S
wH0hJzILu5yuun4JAmZwYZD63Y7VtJeFoAMD32h28Aab82Njz9O9Z+nlXteMbkcNnPw+0axpJhhn
bDfLDoY8mQmlrwrn2UoB9hwssJI5aadLUhUz+6dAVkzYodQOCUurUBX6dKcmtc9JmGVJeDTrxt27
hTw3Sk+juiLd1mJoYEAM9Ac1TNc0XM27xXfOrk1tt1DBnmWSFjljjs4iZu5z+tvchgVQ8bJhPVKg
DLw1YU3vxXFEg5MJu8ML3WVHy+3o5xboBr1p55IFEg2mcFETo+CwjXfpls1hKRiVBebhndPH1xmM
NBZa6Yfob7LKOJTMrywjYwDizaPlfvECw3iKEfGpRPUHWMQNyvud07av/UjhXA7mi22yuAft+VAm
ztfGWnV7+oPhuyX7vmpAUbTAt+wR2uj1Qhce19NUghTW+cTnVBuo+JBSkzVgB6YrcrmAI2DC29vT
o3SVDl4Kc7NH+Dz59ATIm/cDjU6a3pCLK3/eYX8S6By4SYsx8end8gLFm30B8n6IXqvjFgGq0vrv
MqEzR1A2VnWUWOFMX0zA+JMTgKiZ2UYNxdNcEnzjifKnVXnoikuPyGXD73eGQAhQtyZlu19mWg6H
1gEaSRAtgu/gVHeohDuoSGEO4fxkxG0RwdZt9kWQ7dnl2HiQUL9b5U0BTDws0OpEsMuYG6w7XTJp
TYQJNjDqd7nAyZkJ+V0y9kcgf5djmruv3ZBJBjziUGq0CEYn39xpeCL69MFuqaq3CzUGg9B7CBKQ
tUVozdPbjO2faTr4OpZAEnQgjkvTuqFcGrZr6Vzyy1Z7CmlXnm+lnKnYM3sKQKWP1bnT1ndpkkGe
3cXN0Rv1o+rL8YI0Woh3R6CaGEFjh6SSqUx9dAuzkjM5BzcZf9nQBst8/QLJruE7Y9tmV1FRdjDi
gvqZnHkzJHHvK1KiY+ONv2Q5PZtpcq4T+8iy/i3OU+AsAYvlKnAfwW3cpBr2YDKI3EIbLoNDBFHt
zDuU9Q5EjtDxOSHrySbAzppu6kRd6jgGsuK9mQvEqEYlwX5pyNsQaKNfEhIDQ+pkxrXUTUCNbjtd
DfYtraEEtT6sK+y2zzpBzXKBg8VXZu1mRGPsXagEOdrVwJqUUTigXKMP8mWprPqWXYqZxyOWUD6y
BvJyWKE3ntPhB33bj1Qu610UHoGChI5rE4KZ/Gxpnh0aoomMMWk5MVIzHAJG7djxd8zPyfVI0NSC
Z2qX0VlHJ0JrIUBDSFrHi5vo4wEPWuI/cvYop8nZpcSE5Pk09AqBkwsJn1c6r/W8+prJssp7bxeI
d69zKPrxm+w9jAIT7epQjB71kUXsNINiYt/VH+nSYhhI51Mq5nejIr2rXWkpwC1DQBvVyUg7GXZw
MVvtm0wmZMweQVyx/GoN1pfOHO+tSnvwDXEXZHxLZZZQSi3VDysg53tgfmIj30o8uABDn6HaGWFT
Bwcryf1LOg/YM7SUHXKa3AdmjSKnTFn3YeGJJHEB+zEgXERgysE972JcNREY+VRK4ZUaJqt3OVV8
IDFTpA3gQ+H5wJ1J7yadifLVZ9IhBOk01zkVBuEAGMVs8ma1/auP5rJc4OnhWiXSSGUvs/GGB+U1
KeH1DWT6hdXM7DwAOxuN/tbwMTCB+jEn98YkMIEsVGZlWxLlbJuIQskzxsGG4hjCQdHDOiXfNLKl
fBazE9906oKOi3nYNN9raXdhLkd50NjGc6QeZ8AbBi67PT6jj6CjP6215GB6VXKAUpMA6SlYa1pq
5h1BLCzJPd7NOMYLra4P0nmcau1Zqo8gpertGs/KaWVU+P53zXlGHsosZ404MGvvFBfsFukThQhG
03CLbu+KjLQNHTdt4906DYlJEJJWET9EMMlKtc1sVg6k3E51IyKjZwRZgxpLv79PNZqCbW4zPGT3
QdpA/9XfjSTujiCuEIwajHz8zbAy6n1Lz9xgOdoF+s26RyVQhvDY2Gg5IXlLkz59lbLTQlcngVRD
8JckDstvF/1349+LQRd7smx3MJSbPSiWZ9gMH0NZf6yaEqcUdwBqjZCdSsx3jCrtJVUBEmrhR7ko
WJ1r31aBayh7ZyZU9oddlPcO/Lhzu4A+KFl3jos1h2Zr3ei99tzPBl3iVfo/xnpovJQre4qtAIPx
QgjfkP5YM0oObX6a2N1j9G6emDRvrGZ58BJ+nkRFrN+TAe8iUiNRrW7BBzi2JJ8uCb8WPV0JP8Lc
JwD1Rz14tJTxWmcAFYE07Sz33GQuQYAWdBwK0DAlbnIHiUER0xxM0nvqcchsVX7vObRPkVkQVPbk
ztmTGJfHaRIPiZjPAk3+0JeHrrt1cvO15i3EI46X9gf2gTBR2n3vLPy8AJ+LBr0NQsp1Y7qQQMqJ
y4I2Idg9T97MmLBzUxqhtWCRy9qPLPU6BNPQUsvBPzjasx/Mp8bRiXsJjBBJ7Eh6Dm/Xad3v9jI+
mHxbkGn2E8vB1P7iL8sTWB/wNK80FayCBSK70pXLXR4IUcA5YleYnkFNwLpZnU7fF8/77paAWfmI
daP8kH3w3ZLyvareVY9EuaLBUerxM22kBxTPUelWHyZ/bLHg8Upz7DD1UwVwNqJiWYagHd8BYopj
n8vXigX2msBn0C+cCZAf6jf4SoSHe18qQYvILigUTGebrNvCbL44DrDDXv/qGf0X5ZWHdKJVDJX3
wcf5E6Hj+Mj9/CFIXhRYBLPXrtMhO0u9+NEQ7fMKZB4GGzCTZSSCN0Eb3Y1tCdc9aHam0X7VxH2z
iNd86H+Vya3Vd0iZGvi8yeAT3DaFtUzvYgPBAvx5b3Q+HAOpZ2KvxSoTgtVo1hHANapIrLTTBmO8
uMTDV8vuT2nyrZsS7VwO84MWsxX0dBRo4hHi/KZS+39B338n6DN9F/3bfy7ou/313r31+b8K+n4/
6d8Ffc7fLMO2bWCSjquDcuX1/iHos/+mO57jWp6PW9Y3iTf4U9Bnr1I/y/R11wpclH4Wd/0p6LP1
/42AjyS0vwj4dNg7umPYVuDpluvwp/1rnENhSQ3PSAr9YrSHaU7ZmXQ3WwPks6WyXf0/3pas6MVg
A0f+1y/T2al2IFJIIrUxyDU9bP//7+7O9szRtrJw9IQ9N+W5o84eF4SsFcFqezHVEZ4fgi/VPaXq
pfZr81wtygNBTYOKYtkaL3mmW0WNyCnkpaq6r+XFhiCXNShE7DcpNfy3S0ij3w1BdoxHnQF0scbl
iGf6KfbTbw39lbArYc9S3iDzgdplK+/BrFnku4IQpmA9X+JqvCmy8QWNwbkoOhcUXmewBMwc/BUE
4VjdSivXEMnX+t7oYrZL+LZ3SfniBe6bUsyEdox1lTTmCEuHd3F09kq5qb2WmKJYFJBgJS3qi9L6
aQBIKhXlRP4fgtFMtI6TRuU/AcAHYz7KawyTse/JO72Ox8MgFj10l5QWY1Yhee8hth68DCQfgWJk
xTWwlrPkhO9Dnm1t/FB2CjYY2X+uU7eQEnJUnBflwaEU6U8VLI3iJeGLgmcN5ZRYgNrCqzFVY74j
A4bSHNh0IIbVbTUWAVwiWGxiKsgZpbisSDnxkZrgqCkOCLOu4XG/BAkVQSpl7X7snirX/TkkgU6w
kz7czELHqVsX913apjCaDktZATe22AURG0PV1IEp0Rx7r3xYGv91rNs+sjXoMlXSItOUIx6ADooz
G5HzRAK9n1lnC6ALs6D1YxTtvFcTvwNh2N+zgMgc0MsZHdwXXVlE+FW6y8KTjpn0MP+kHo4/me2A
eGERIUq806l1E56a2Qu5NysJYQYqCN2DhJQ9Nfi30TV4801qHmL6RV2DctDQf9Qj7rLMedM8TOqF
XjY7eiJI3fP22h+LktoRXx+JWmgBipxvr27umjJwdyRYa/ykaQnSJb9bpooemSNxi7DTKwcQ6QIP
BnLEep+49UtFavhJms1apxsVJnzt7JbWvm8JNG7x25gLK8uZhS8+doi1KTAKZ+YUmLpL0yKgcD1F
40+SaCJrtl+lC4FCN9NbTFIszgvtZLhEC/CnpjBxvPeiK9/TVu5qum7haHuP2VD80nWQqalDNsRa
MXFYzGn2W+UhkfF64exHk4wI5ZzZ04DxmOK9NTyg9iFeOKvRUhb+g5GrkIi/73lKppoxvS/F+JpO
LRTFnEUM7PM3vyFUGVt/qFnWs9/AcpKK70ozWwcJ55UWvE9G82UdX0N/tgO+NHIPx+omwKV2GqQL
8QnFpKZA9lVT3FwNsfhw8/KR4XHdrmXHGq78Xqgg0lyUhypdext7W1pPZtU8dXkVnzTdAfyNquv3
hQcorrS/inJeLSHmfdaRHTlowS4DL816AOYTVi794prHLGZV4OXUu4FDhYZLIKoIiKOD9zVR4mHZ
NOHrqnwnrIies8izL+WPjLPL1pYDAwDpVxgeEYiBzCgR2WE+3VuL+OoAGwqppyI2aulXzH0BCbvo
drAHWOwdHEs5SK3VfJ0toEYYURYUqDdWOd0SVcxPw2xPcuX9D9N9C/6SrUTvnbzSEpGXP88azonE
a6ydCJybxPPf6Yer68450bZCbRv36LNc/7EG8nVIChNrdeshWGNX71AeEZOPFAcpETvEea85MafY
0s8PYlTVXUyWNRs99ilV5JrZqx2Ml7KxMDNqOO90tvoIPknBsRs0c3586P2Fou7yq4FG445SHdFx
V3vTtr+T6RX18qYDMdh2dEPsnA44KURRWjr37DcldMoICWNMV0eyn8+d8tbqxKPhyqidSZf3ZUcN
aNHepU2QPUkK9H9sejlFLATLciloqAf3VbyLRy25FDUJmoBW2HbZUwgpmD3vBKZqlAjlUv2AG3/Y
WdK2ojkj6IBTa1qkuoZsNe/z7KdZ6ufYsS/dYhLW4FY4cmrtV6vGbwxI3IovM5DGdZ3WP5ta3TEZ
XOPVQrWTMuim9tp6xhSf1NdBNte7Tn0Ic+UIl92v1EUPM8TQa8zhY0bYjGYufcqGvjmNst3VRrIc
Bnf4yCZ4lZoPh47U62vhNN8qx9jn1OKZ9oTcudgLGNuKaa/F/scylBgZwRIrgrnP/UD4I1j6UsMw
ZASosmXh3Ome5t5aqEmieUrrm5RypZrMx26er4dEyVUUV12P8WFIEsTaZvFi4Gu5VLk1HocKQAR2
qns/rp5bvdLQImJeczI8WotrHua4XEKXfc0MEGpAVtr7DSey2lm5M+3rARJOXP4KRNXvqGqwdjBp
Bi32VUChaF/50+ugcv0Yd9Zb3Mbs43ntxJMfTVDCzCRVFEf4cr304mEuX0h2NS5MQJ7NJsDTiwSa
m/vhFJN38InnAF1FDni6Vmkd75GXPLboBPBX6dm90NeWg5lc56rVrkeZXulNwJ67TIOTnU8kmptH
HixCt23nK3/Apcwqo+673disyMkiKCKd8wnmA9YiUY+3ciYkszGMXy1opsCm4KXc5t/YO4/luJF2
Td/KiVkP/oA3i7MplmUZkkVRorhBSKIa3ntc/TyZpWZR7J7uOfvZZKQDaAqVyPy+1zxnlcX5M87/
QAie/LmKog1bupvZwqnIQ4Oob9D0ItwH5YLUB6p/1cKse4LwhOxvgP4uk0ZLl24lzMxZ2IIMlbag
UNZRUqcLK1rp/MIEift79pHoVo9CiCrHLcFgOV410bBt0SfzW44eboEbBiY9P4NbMEzOtkG0YFnM
ylc9jqON1L9gr2Av2hR9pB5aN3+M0S6r0STFnlTftVRs8dx26yt2gtULHMHGvZtanaQCTI4lId+V
A55z2WWmt8S/BCBV1hJ+zzZTS+Kn4cNa9EQPOFWXS3Uin5YakBT4/8W4L1U/u44Fw4DTvwTniciA
UgKrgJl7qiwi2IAExoVpKAAXnKw4tpzfNU6Ui464xY06xrhBGNlPZzIgk0cdaxFQn+g155OsZn1i
f5UNOweQtYD6k+1En+0wOLWxdi1ylJai8zVSdLQrJmszEIeBfu2s4jgBRsDPRaKKyN4EX05VyYs2
GHAsWxOnbmtUH5TGKBdmFYLBtbUa55nwnJd1crCUUl8XDRsGwi5HngH2IClxDxWIDlaLhIH7V6dJ
XudY/d5w7vXDMb0h7y1iVN1LhTzbahKE7zpGgGLi/b6yrOkJn7R4awsDvto3PpE0LpdI1GjEfBaW
37+aCE5hJpAtWdSbRQ+jZVFP4YZ3GOwO5DZyo/uht4F15znRKgPbvrFL5VOWueWDFd9EvrVzK42Q
Xo6gQeC5R/RiwHZovMjJHJEWc3OVjzvoDg0sPLTqKvgkAFxTxCL3qPKihDxkdwCfho3lEDiZBhTI
YN0762BW+k/KaN0VxEWSNAy2mmECvgcus8h5r6l+sQ5D4sCIOiJiXNgm4TAdVRkFFiLgGpwSS40v
b0GEDTWNkGANcOk4R+xIA557UOMAqFJS/QRfUZEIM6q9rKHMemdYqrbTFWCKZMmFSdUwsVtAvjMo
hi/KlOEykkwHhKesE8JX6Y0VtQhTTN1uEGiP2MWULlZ7ZcUm/TRmCRgoXGhQTPKImhls5fQC0IES
+MdJ68Yl2qnWerDiRQwCcMuL4lA3Tovk+ITuoz8/TEIWbUyInwwI9I0OQcGEtMJtC0AF4eic6LGZ
7Py4Uj9nrnEfa5CdtKklFhgg4xQ7q0kjnjmpxr5DrftY+e4xYyHptOIArVe9HwFgG9oUHjrD/tpG
OPiopi+E2IpPVTO7+6ysHi0iH7OaO1s9OzeqO9/PoFVW1ZxVaxdj5pWHPsUm0tHljeGqrgcXCSy0
ph7VjAyQz8linfcIKKSq9qWFbcHObVGj7nsaMJS6y4dD4APvn102p0VesU8QxYzX8KX40Ocm6Y8o
YMfhq05/W7o9r8Wg80EmSJy97FVLyOEF61lZAq2VoGg1zQGHXdt9FkU7WxfnBx3ueJ+hfpDnwR/g
+ziuSbi9LAoJvzd6fR9Uxjf0qbobCCRkPxXBz/C8TFSFFdCl3Vawao15ZTdTdYv+CtRXkL3jNrLC
ZR0CSJcDsoiAsBKf7LadOSLjzUJuwftCUGrMoIZJbC+uPzGwIQHz7bPAXXVa80WaBUiw8rUYBFJX
NrEmeahMq153DfnJLiA+L4G68h6yUFnYOYA4m2vX5QfUgp3ShwrSqBgdyLvh4kGcVlavnR5CLIWu
ThuJ1JbIbPZa/nQBadcetmIEpi+2DJJV40kGjaxKekCV4L5HfvFOIuk5eEA/aFEn3QAQx48R3ozX
QberQ2XmiNprgFIQPuTELzhFVVC25JEs3Le7sAPPx79eFor4L9mHpLJC5GoBvde+6q0lZP5KpSG9
OWurSFkYvLVvawHZl1h8WYOQ2APfHZ3njhX8gtyWmO2i7EAwYiKLFIegOgnyjeTdJHkquM2iDUGL
UKujk0JWDHIb8Gda4SMlawhwdAhQdMtOG+rbRhSyltatuWr18Wsvpvrqsm2z8DYStA/58Mla5Eb8
3T2E7RstThMEv/mTA/Y6GqggqnxI4kEsSU86RrKK9JgfLR61zrPGcjtkKcaImo0HGOYmsrCEv1Ip
TKkIzAIIDICKiK55BvpMupgzcP6E5StpDwmidoVtkybg1LKJJCKaVUb3aqGEAkSJcG5rBOxhhY1F
TMbsz6poT9jYYGyT4X8m+DZeoLBIXlk3slM2Z4VEGcqCXo49LcdwSa9RUTjiEOdfqCYKR4ZV6CMv
AMAZepn4C+QfJP8WstKFltxWRkzyBBo9EHCJBmeZAKmv5/nGBowq2R2O4jToTntpvXXNmKVEP1vm
oCEtNcFfjYsWHzRRJHxRljUCiItc4rBFwXcaNKWoTXbL33Jty05VdoL+HlbexBn57TpbFalX2W7R
vayfZfV69QwQbNeoP8dSuJlVJlyBS9UkV8Uq3rE3EZ2wH/xFVuPu825m30BEAAbGIygKObEfeQ8T
vZluApVHQocEVFp2tpUt1eOhkTXPqJ+rrnVWslVD79VWagDydphxiCqVHBRD0esoXLLeyTnYI9a3
H5o2cCPPZlUZXA6pi+vtDaNRlolZAi8X/1v5bwWr0NzKpiyAIeN39lZ8mBIWs7Xtc1Z0SNGwMERh
FJqvrpSgtrcOAU+O2WaGfAiL56gB5leDgGcQmBiOY1bHkymrJHaPgODstTfeF5PV71xpIiQXJ08Q
ulxZJYxbLeeKd0JbPCjy0+zEh/iuKnHwLkhAJwr7jScXSV7hLJUFSnvbxMTSXjJD7N5dlYoKpwoS
yPXXl00pCCFrsgjL6us8dODHBGwVig5LPosXz/BbG6UoFZ0cZXP5c8SfJ2tY0iIhB7yOMHENT0/t
Ln+wHLQakFhAqHJgIhMnvInYn1hf+AKBW5HVEUWkG2LaqFKIxTcTXMVY1GRzDGpOoFkUd7ctbHjA
grverLtbWRi89VmbRHvQlBOyox8fQvE42kH365m0iL+ttcG8f/d8yyokHyR6B9u9kc3SCCF3adr+
3Tz5ZKutdtIsBczv9Wsi51x/RqWVglRUhjeyLwoF9yYf2cECb/71C8pLGhsi1M1oOyW6Tfh3xZJ0
FIu3H8ihnKw3tQ9NOWAkhXPx2f3/GZlLRuYH2oBtPZ1/BlGR/66WQLri/56Pecqj9ufrfz2239qf
zV+u+5WSse3/iNyH5+BdrGuug9/1JSOjOfp/TM8k7u5YOhoHIlfzKyHjaP8x0BAxbJIyms4Vv7Ix
mvsfz9AtKFRkWsC66s7/JDtDZuh382Tb5e6qZ2uG7tjeJSX0Xl0h1eI6B7hs/ayM4shJx3gaq1QH
ODF7AExs/WkwK32ZzbW3kaOqy5lYjup1blxG0zT5Nfp3114n/921mveNCADW5X2JaJIoXKEKv7i2
vXGq9jhF/BqWA7IPVW4RH5QXKs0BEPW4Dcy5PlyLtPTeNyMzQ+452XqVZ3wJyhRmv416oyKa+COo
q2EIkTnDPOELiP3XJG+HO6CKaACFq8Kp43UyD9OLVaJuBGDwSx+Ma8uL2xbwmIMnWwoWYT9NFRZZ
omaXnr/P/QAUybWd+Jpx2yNFkExYdJmOD1+zNsBySmVHfKGcaq2ZrraX7dDu7pTCV7+XCefkKTZz
AqlhcUhFEfqjc8PCbRLp+21ANmVhR3VxSMoE2WhZLbd4cycHOZbicABwYIxXQQCMfDRm9xQ38HCC
0ndPoajN4ziCtBCGJ9qmaIzms6dWyn2bwmxNFPC4I7LUp14U4CUoHPCMqEmhQtAOQUccIQPKV1aB
tzHa9qShDn4KSsV81ApcpvXeD9a1UL4Mg3I4BmXzVGUZWL+Qfe45SWKE59Fmtq3mTO67PfN39Ns8
IrAk+2QhvisLL4qDnWzasx6c/+kieaPUQgWoLgoOxEZBoC/qpj3yju8L2VfqzvhuQPaxDX369Zm7
xonD79bUhvSuBhby6PsKDHfTRkbQtMPHEfgHWZKGM7Q+tBtI88YeO1kIiM7Qb12tik5IA9iECefi
rI9EggEWhV9Qx2VvAz9vX+aVuiRjDyRwaOLPspa+1Rqkjy5915pj6Po2TsFBaWkNysbJsVdCNJtQ
r2gPeW9tSIFxvtbIGfQzlBKlGcJHZ0zy7QyMYBuMqnsumx4rdyWLX0PQqCCvs5fWn1BjNJXoaLW6
fwjQkVv67eSvgSERjy19wmGGqmIf5xH6KCFmnCDXFbhs1MUJBlJxqhxyAaOHxJgcqN0p1PjeMKKE
rQVDpfzhdCMBgPRFB/YFCxBvvlvRzBGVBP7qzMqt0RUvfD35g96atdD/Q8ReM2ZkSqwWATyhUL+P
8zQJAFoW7crAVPPSeRmPG+07Qd2QTANBxyJUUMfsldjdWMoPpSUYlQjR1AyFUs6h6fy5T4FJqxWn
+nzhgjJZaBbRvMDCqxVK3XgpcmT2Ri963xOQgSgqtEl9k6kjSK7RxEksdYLoofDBKepgsn8g0LQd
4278wlbo5KA5kIjVQxasev4eOfpfzUwuJtc2H+CdP4NUdWotPrQ9nglhbTpLXjfzM7LfB7vR7dcw
mh/N2Yq+ANAcVqrlxwdyCNkxghBxmdojvRGbWfHl3avwvkinoMj/K++y+yJCSvC//5emIUZUXvqF
PBHYA+wwBA7B9PBR5kXzIfXvaBnednbo/kzsKN1FsJfe7xdbuX+UW0lZvGt/nPqu/Zfqx2tJ8nEI
bUdzZRqz+tRVwRkN4fGOgEr8VGB9lzXZjY8Q9kpq48pCs2eTNSxLDjnpDdmVEQczgLjwJLjiilHB
2EHOu172dsW139JBpi/kFf/+M/BEOVYcgR4nF11c/K6Hh0iv6wO8xnhp2W35LUACPBiN4HPmKdHO
dP0M8qBbfuv3bRQk35qsaETi1t0CDWtwSst2GRiCYW4fx2DO7zkUWOcs7I7B5HTPKEWEEIBg8KDO
0z3nwIY4qTXhHTjxYIsIjoboDPFSjyDrS+9jgpupKi5moKXxg6ruHdHfuGO4UrPZ31WRlSMDr97I
/s6LnTU4TH2DS2b4orV3w0Sowp9y5FKBXJAooZv0366Ny+iJcGwLfnYWmfAgekHVfPkvT5+rf3z6
HMdgxQPMQtIVHSkx/uPbOcoD8bD+7zk23MbGOuk11hIDJBmvrhgdwhdTne2bYdLZM5S+ce5ml1d5
Mb2o2OgQ+GwbMjKTcQ4D5QsIZJ3zQIEMZOonh1qIMWciHC5rsg+NpHu0a4Lth345Y0T7geS2uPY6
HNvVfW3U/Mf/5nayT4XRWIbdA5axBYA38ndqm1kHTO0RQS7m4Lm14ztHfLkt37qvbBMsmZiqh+av
qf2sv5uK2YHzWiiEX8tM+2KDEVhppSYifm2AqiRa0XOZ37vdsOMruR5iE2iBqBHPRiIxQOn/Uvt9
9OM8ZYRYkaAlIK+9jhZuoxF/6swbN/dUFJHm94VXarBP7Xr3of86N/FLfO3EpbZVHNoxQ6U8EZSl
65TrtbLPKvI7fSCsKS+Vg7L/42WQG85KosNhKpK1P6fTJ16e8Y0GJP7ZnmArooY+fCeid5yTAImk
GPueCB0MuCwRfhaWV5+1KEOK2sqftHiM73ScsZ/eWqT1jacoqp50kPR3mmiJMdnSeVNdZ/4/XTeL
n/B2l+vPC/gJsvU2dv15YuzaevvNrDx1kLEXqSUtCo9uCa18tHQUvBwzOMo+WbsWiRwIUhNk8Phr
3t9NDkei8//8TbZQk3v/GuHsZIhjkk5oQEdq0/nwRS67qXB4et1XJUg5XC8srdJX8vwB0BsGh/JJ
NpJkC6Rd+VRGdvEYTd96VJv9Jg6Otl2zn3hrlj4aK+yp/MuoFzk1YMtpSfp3a82VfjDMFJRSqeoH
S9QM0Sdrsu86WpQ+wY63ebKGVc5ZAxZPPs5j92rq47qFXojzavCrkANF540cJ/7sk1MI27CvEQMl
WV8LKVquQ2vv123kbDnRS9Ax/uf/seP89X+MiTpnQBt/MHGw/H2xJNWq6GFtKK9RrD62c+0+uE6M
Pif0BLImrJpsu350ueE+sL2MjtVbv0t/89bfo0RwA91lkvMJanjv5st+I3B+pP63qPbQmBQ+lSyg
2sF/WxkuNdEH5xySJhCkhRc2BI3k91gOy0J+o2VNTmQHYpLAMrmj7Lzc3NWEovQcqkul4OBRpQmA
/N7LcaTk4JEVhroJVSMiMUxTzd30ocWQSLYK0WX4JFSjEQpXZL3MAIxdH6/TtILKMehDedNGSfaD
kP5N7NvjS8ZRZHWdYVuveI42vWvvHMMQZHWbB+/aLo1/2XHZf/0UHQ6Hpqt78O10zvS/f4qB1UM3
GkPj1RKekE0UwVZ5K+wGOVwYaHS2yOvw9gsAQkWEOt+6KojDizTqjdUcWeZJiRLzlBAvjY2wOZoT
BFZdFLI/AllHDJmE3ocBOTp6BChrPVq1nYfzeoGlRHpSiz6GQJY9V2Ok7azCanB96/DyEDXRX5gY
cF3mJrGZ3Jldsu/NXgc6Xnj3joOnylAaT0j/uvdirFLdd2Pk/vQn0xw+FUU6IdejVLsGmN1e1kAh
/aqlb7Xr6LUWDA4CB3pTb/75G6ZZ4ivED2KXLHfDjm5rLjEeUviGZVtsi3//cBz4j5AJ+xLIkNnj
XdnYe7WP8hrRbI3yUrd9y9r38Mxu9JCssSWHLhPk0KWorXITDwDf2b1Vmz7L08t6CAml2rhtmK5k
tMYvbCxXFKzjZSzHBrV4GQUlXzx4rDTyAHY9qXVN91Q7XbS79l/PcsOfg3K+PNRdp3nq8BSjG1vo
kJ/yJHpKsMZ1+mx+1rU024URdlL4d07PoA+AIPCQnhJvuEzDxq4/ZqMCX1osAxxx1bVvwUa7fsXl
wOUt//tycZ0s15HrGvGheb2zK+4sm9eb6pjztUbs3nlje5IbKzSCHjQlGb6YtVWtyJEigq8k3kEJ
pnClKHH23Bj1Cc79BLJXPOFoCwZn3xhQqynb6s60svFx0JERE3+00VjIOE01ry3RlNN0YjGHUutz
eA7YjnesMvd9zG4SKUSYqlP21JcjTFRI+ii/2UhSGZlOrlxMkUUramSa4OwU6Fu99V/nyntG6K+j
fW8Vl/vFBUj/Zg5rEq9pcuarpMGxRM6g9Kz4LAuUz17mzJz2suUPmnvvJ8+yIa8JHV/fGcgccNrn
mr+7z5gn6uqfv0CWCHt++AIZSDVa8EZ1w7U5Vv7+BUrGpMl8eJIvbahntwk5tCOAi+BIpCWDswDI
B/kLoFiy8++G5UBbWl+bxiz3HVDqx9a76yAfnmUjqWusAIBib2RTGTuoIv54LqzMx9U0UX9WKCYc
eryYt5MGFsrHe2+AaIfsu4H21XKoJ3tbxd2XCEzLqiC2D/1k9u5E9g50z2x8cbGFvZV9mNB7d5g0
8qLzq41szRMifAQLCc4Mwv9jKkDc4CXumQ9uOGMkxi+c6djcqIkdroDa9I8+dI4H9to3NgTGRzkD
ARbBFkY0RTYrVHxvB7zsF7KpGbBKSXEPm9Sc8wMQnWVruNPJLqfpNFdtCT40VIdV0EERDN0ut5dy
qFHUF690TdQWETQISGFtiynvl8E4YvDnND0QjFQ7BwkGrqOoYWWK+JDv6kelAvKxdxLNuwX0xlkg
De/JgrPui6IR2xzZz4bjXrbmSMW1Lfb2rp0492BtvsqloynAECI9hjh6PQT7ro1tPDr9hzYdm6OM
ubV6nuzQO4XyaXQhaFwKJfPxoHMQCRWt6wwZs5NXvd1DzkD6HcQZ33jIf79FsHStCY+t//qhWzad
Xg+PQX8Zuy6Zcn2UY373el0sZa0yj33j1vZJfL9LN04OCCGHaGA0nOZja4CkVHDad9PxoXdAwo2q
FX/uQpQMMpCI36qsvfdS0//DbtHQmPBOVbRyVRACfUWS4iW3vfwrVucBtiuhcYuqYbxEPsA5ToBu
jrHTOsfIaopdriUPbpIb8zIUfXIgdx/tUJDhVHCawkGaPG2vBzhZ6iw4apjfY2W4LlAj4Sl4cKEg
/XirpEF86UH57zrUas6dAoR0jyavi+F2082LoR5m8HLosspOKGv8ElXrl0D6neghii0YDeoIHL5r
VUT+TStYKmrirWWol9WnfoinuxQhuooo3OG6/jn8N9bRzJpwWfr65tziPrlyNOLEQ5SkAM2sZw27
uu9dZGeLXgsS8utec+uoeJJXdV69OCCA5QyUpKNlW9fJMes652SjuAeB1dHR+S146aJ2uC+z3N7X
opDNa1FXsJ+NNNxduzo7GTbGVEfzZ61uOnBlZAFMNTzpbKfuUZE07l0FN1ANcdlN75gQ0wsXUG5Y
2SrMZIZNMTFCTeKgqgE7sSreoNgPTqg3vE2c1vMtueL8kCattgZ7zMMDJeemsXznS+VYP8bZyn+W
CdRNjzgkPMJpi7nf+B0fkG6hg8rBAx4+rNsX9WOBeKWn6/ZD2rjVYxF30UrtkmQtB42ode58BWdr
MSi7cNpSFq1dljvZVHDA2VsBKN1sSFrsRob0KY2N9IiQA9xci4TCumqQUIjAU+zDtMr2qmnbBU67
VGWnLBIxfKmpugUaP3d/TZedsslya29c2Cm3iR/qDpTaOroNo/h5LEYPtHfm3aH85d1VeoQDdVJO
KzkwJMW49etAWWjZ7NwkfsSy4o7Ts66vK290voC69ffBiCUtgEkAtWY8Q91W0fa3cPGTRQBpFnTv
vdJHybm18nGvTfXLddyoTTSLSqFOLq7R1eabW4wxGwWQe/ihA8udhqD81uJCt/RsvTigSeWcNG0a
bnhSsh9/M6NEdXM9lOazgbzFOUCj1hCRB9mKreBdS4yx02DPLGYWmkIC/8+WGJvQ1/uZ8X5DW72L
7zuCfpfvW5U2+WZ0BGjxLQWTN/3eN4k4+mV2mlpN+Wwh7oQcc//JV5r+jM4nnKRC+Wzm1niojFRb
DGJWDDNpE1ewCeUoDg3NMmwAefYlJ1mZlNGLNL3XWphW4qfJokeSZlP7OC3KZgwVaNMGCCY18B8O
46yfuwyKB59MlCJkM48rrFyasyw8t0FFp7BWCHTfWfJUCONyXIQRCD9P7DIvnelk4QKhV4Qhg5hX
mK0IhFKS35cGplPerAx3cbiTPdfu69RQs7J7OZDi4CGmAkb3Nn1JcncbFSrSL6EB6Ny2058N0TGt
8H86GTB/zW7bJyv1yDlqKNCMQK33DiYP3Q2bRAX5C07QeJ7cevbcP6mort72gfuuH7Gr+FjMxfcs
yIwzL58bNTW8T9pYeZ9gkt54UHTOshX7zrPW+/5RtnT03eEKVOClxNQ+aEFGK3O6kc3IQKYrjhx9
Ke9mT/V06+gKcg2u36x7rYhXui6sNv0aYXBzsu5qR7OR4GrD73z3HnotCZ5MgxdYqWfGWo2K6jj5
xMOLNt80tRK9OinoLZbg7tGfA2XTIT205Yjfn9PZBRYipsRJvyTIpr6kg8In0odE3/Ss/5fjmPk3
m0lHdRzNNfAvsAztw2nMIDAdaF6ZvkTw7e0eop1mKM05afXktmySakEQoMWnk77SaTQW/bTbyKYc
mNFW+HDVqGjbqfBa5dGy4cwhqz5i44pG6LVi2lb2YKgBKNMeH9iFY7QNvCoKP7MqJMrUb7OiNPs8
cEZcQxy92aN982uKbJp5y3Wyer343TXyPuNUf/3nzbcG7fPD5tvhPQR8gUQOiZ2//L+aWm3CITOG
rzo+QusswFkLJKFz1EQha2WY8lqP1PZcg2Payb5IbCqGCvz2wu3QRXMUKJays0sioL5oIBwSDGRJ
hwUcRm3t7kMNF2790je+1f7n8wa9XrdWMG9UgVqwyGgsQkR69vJYLJuBGSd7GUaUzQRq+bumHL1O
vl7bFr27+DD52gyamh+UKj6Yfs05uAX+b+6UbDNUnh5lEZQVJkY4c2ysygsf09nL72zHuDF1tfpe
J5OyIMnSCpS1vi2hDm1D10w4FxgIzo29/YreSMOn/WonnYK49xjflqjO3NhlA2hoTPPnYGLJV8JR
28gmOKNPCo5MD7k+V2dCXyf4idlzlBbQu5WOXKls4tqwsAd/Og5xP3028p9xNufPQ5rne6KI4snm
1qRKI2jranMrRydTQUEyr4l4qyPHCX4DeTM1iwKsTPkNLk1TrFB9/tCh035ueguiH+5hcOKjHVg4
bVmPyGJkaenfR6DWkXKrou98Ob5GeM4/Giq8Shutm3VjxfWL63xX0C79/uFCv9P+JbLm/iUGbekQ
o4WviWUTiDY+xEdRqldjDub+D86VSwxV2KZ0M9sUoObZnsBPtpdN1H2gLtTxDBkFjNxCDn+YGLuh
49xcpstJo7iHnHmdLm8pm/KWbmndpbqRrVFsn06RaXBMa/20O2GJIXrmwZiQehLdTgnxKxh42cGX
QL3kOg4KCViykyabWYum02X41100UBGLukbAE3XvEk9pXAaVrj5ocVFlS1mVBQra/j4LVrKhDmZ9
eDf5Om0SIyFu7nslXUVlye1k16XqE5hYt44BbrZJi2OT59OatxDrIVgSYdD4q2B3HKFuLNru4BxK
NMx2Qiv8V991Yui1v+4g+7zS8m7/ZQE0/vIEGMg/2azQLuhQw5ML5Lt0YuhgrY3eZv2atPncmNib
eus6nJQjTlj3pYIkvWxduhzNR80l76ZlYLjeTXppi9lyHGn26XZw6t2Uuwp8yNDqN5NXvLuNHJBz
UYU0se4aYFqXNeSiYla+Wnp+LsoaATbwTVPLRr4OjPtR5+Qy+KjepW2uPqrIASFLq/jHqlTjnY6f
wc7lMHhEvlVnrxTXj0YGWwWt/OBF3DFMHExu6oPpcyBC26nGe7U0cFyrsh+QpDdorE7PUQ+jYsZE
/VZLbf9ezoAePpzSWCjeyGhzS3QZURv1APuWkPNQ8cqygGCvu7eR68RC71JCg5iV5oPRPHg4/qVi
fQRXHD7qQ6dD/3ThL4u+txntyJZNG/2ztH+05jDHhduPlo1Ag8i+KEVZo/JI3ToSMBK8tXOAFg9y
ouxTPI7GsxY3D3Lgeq9M4k5yHcuUBv0oSFGrqnXzE9pFwFlEzdGz4lRaubWHAbD60C9nyEFxpZx6
vcgSV9biyrfbyhmyX05Dkf5yW9n14fLfb9t4xb+k3JBn+PC6J8zGOU+iN3hADVdsB9497YE3x9Bq
WuU7wsirFuSJAX/FFdK2kIJkhP+aCXB7bzy5L7IjykumyozAJETQk3n+NV/2ySsxVR9P/Q8eJHFX
kWO43Ov3+19+aBQ7f+BUcUrGrHnA86IhGMJ7y6zuL3k7kbwDQHHtCdwsuS/jA2b0NyOrEJRoHAE9
mCzLxizMDRQJ6zGfefnbIiYmR0cNt29xAXyW5nIBeDkuIEKRNpyD5MZA8ZJOgLyLrWwGGSx0PdWg
fYlNRej/OSr3CddRGYmXo0TF/nKthpXMU5EN2W4uxz+uERYZZlGIKM1lou1kSw52GLvsYr3+I8Me
6j5V9Xk5ejqYcFzn8m4dGwEieuSk4h7v90lni15N2LI7KFGtUO0LXlDwuqn90HieZ38ZBAj94+Ib
Lllbwse+MsJHLRlXXtAq6LfRNUZjQYqsxADGilniuoHzE/aC61DBtdISMczK9Nw7R9RKC9s/sDDp
7jqAVZF5xMED4DTTrv3yJl0LA/k6ANILC1FVIVUU+ea87+sKbEpCRjUui3tVsX+0kzM+T32Rrx3N
mqD7lUTTu+LO7tzhnKA5/M+r/gfxEtMB06Sy7zUtzQF0a3wMOXd4t9dqNY/fOQwAzQCnrWBlYY7W
kYPdwyUu7LTmH0YfensZkAV012wTJ4NIKuKzsujLTzbexGfZ0HGWXiIM4q9lEyFUyO2x9SBbMkTb
R/4fSVp1e71XyhPIOPMkMUdYoKyKYYCbKFBJF6RR6nKID3t4N9d5hsQgQVJaVZ61VFKw8L3+lGF3
tknKVF3KrFnxe9ObvGzZOuUa0LJ1RLXuUUIzZVEmGarFdXmSLZ+PYJUajr0KJJYT2YHr/ELDlLMn
vXhrxqOxlLXMHt1P1YQlikDZyH5zSsxbr/XdT61bfuzHoZG3ISazN4OmBv6/HPw0Cy2b39IImmY7
pm2o2LKZhvmXNIJb6U07NXbxvZkGd5kjeb1rs+4Uj1OCXJcwJYUdNeLFSK1I8mZn182JTHGD0bqY
LJrZ4MfTwjPO2Dw7Rw9P0S35h/C2VYbs6MSzvXIIST2yj/LQsoqyb0427pMOR81FjWO5A3fi1Zkm
4fdlnWBHl0cgmDn4JIiDJnFwdPhVEXsVoqU5qsmeM286PLcWYY/o1E8dXPoSbeeMoBobrWuBIH5z
cEVx7YOcskDTAscZHU6Wx9u9PRe9vcv9eguZwvhixCFCcKVp7axUMb60tnvwda88d+k0nOPWR5Mu
Tz6XDv7Mc3LgV0kOsiYL1HuJjMV9C4MasWHZVxPEJlIQqJtLQh7Y8Ke0bPzNP6fnZLrvbe41O2cr
5cq3+naH0Pq0vxYz4SNOCtk2y1p9axgcptDK/3PKpe2EwI1tf95Z8YCWiY0XQZ5VR0O0ZFfLW2ev
tuNRtlhjfvX3hRqtp1iFrvPWJ6eQcXzRuqnZDCD06u+xgePT0I72zshtkuflFHzNjNy4AXk27Ysp
y7+gr3rpR1+y2ME4i1fgqsKvcJSIjdqad2cSPX7QzPbJFv0W0Is11mDIuitODgR4ClFq82UWpR8H
+xHtyOipLdYSNmSi2ykaEv1jhm741kjFNIjE12lCbS72wn/JzBnqx2CKJtZGEtyOqzuqZdviK/du
t4DyOtTlfDa+o7rY7BxTdQ+yUKDarqspbVGr+LPPDFtEAcmD/pqTpwiv8c2z3mbIuR+acr6FtNwi
zfiTnKp9hH85QTfzgLWJYrKQ8jHZiVy7bLxi0VLU822lF+ZlWoheExmHBiaP6CNhqyFK60GG99zx
phybbCdjYZWNy51tIGsjm+Vs1tukdRGhEYGzeMpBcxcl+jmiCbNdI11iXoJsSTgXnwLrcqEcz+x+
68excx940Y9YzfJ9ZgMZhFnrLySAeRL7zw99qujDReX9vGufYsE7uCClP1zXkc7bW4OQTFaCr12S
JZ8bwk0rTQ95pUwwu+0Z0eUUEdSv6hzssHW0X3+fmji8fUwx1cJEfhmN47Bx4QeDm+3DE8Q0dAxU
wHgqusRhlIYn26oydSFHZXtwxxN7fczGYWephF2Z4/VWeKqVpL0xwglv5+t1laLD93VhcVRhmN4Z
c4tan6d+jm22aWYG7EY26xLXZifBF1o2Gz2NVoY7+JvLZOxA0Rfq671sBkr17Fhhd2cHtfY5TJob
17B+dkiSL0zLsB4nq4qOpa09y7eY7AJZjUUtiS+n8JxDkJhnYuag1P8PYeexHLeypOEnQgS82bb3
jmwabRCiDLz3ePr5UK0r6ujM3FkIgTJoik2gkJX5GxGPUyCQMfMFz/UZqH9G5WJUpWSw+itcl1w5
2/ZKYO8cjDO7Rd0M4a4I9C0uoZiBqDaEiaHaa9PBS/IKuDdnYxZlrHbYQf/uEmdimpghmuKAjCbp
Q1ep1nAm8MH0GtzRXUtbZlkQvJnoKcwoho3HqPPcF2c4+1YbvMmu4e5HN03noqk6ib6wTBmgxjRK
unbfpop7C8vw3a3Mr5GCTKhnuv3OwW/2DsBkX8bt8EX0B1O/qsv/a79FXQK6mobw2QRm79EYg99M
UwDcBZZdDHyC3j/7mrHe5KO8lSpZO7qyn614+SF5OTU/D87vpisbqPoWerAWoyiLQK8Rp2Whhscx
2Lqk244hUvNLlJNTJIw0+4izjYGQZVe8s28c54FvuvsWdOA9b1DR6oPiXY8kfR2qcb2qRjl/L1T9
GPBmf7Kx1nxcPk7T/ro8aXASm/oJlfQl2qaHoLClP+obWoaPRZhY2k7UN4gElHOFLapoDSmeIcZI
lGjj7X22UIAVOA4BDvGBii/6QCqXouop+vBPAX9q3R94kc9pqfEWdex88FSRUH0ebiPQrAwfhRTe
q6oFiDRRFpedwp0Gi4m54rbm+b/H0ar5d/qYX9JU0R5UDcyEdVtkV/54Q6Bz1xSSYyYvZk/V7kVX
bH1V+SHGih5yrG3j7vGvd/d+W1x9bxJ0nlqin9gMpdDPNmwa1m5gYJuu05PtYIZAJHw9S1AeQl/U
csdqq7VGfysKM79kyCx5ZTzcRBcmPehqSPhtiKYY0FXnySwbYJ/TRRbknEPlj3fREofeVXLIXYCS
WiC/y1CFt2SNlbXOGmSz+xAYHzVaaL5yHR8MtrOvfcC+1k6GO0g6b1uEFiqsbWvUUz4F/VDdQkZ9
Sow/MuYiEx7UOK7p5R7tW3WG90uyDp2xOuuETY9DHunqTI8NvDp+D/jTmbjCmq4Qk1FA+1A015zn
DrKfMwQcfmmH1L/PSjEi2mwVbHtu29a3PncAfDvIjUi9fKpl8/IXjEY0P/uCAUX+Sj+InoxqzvET
cVOrHqolwNzQ8Uv9HQwQ6QWZxi86pZOzaDX1OdYz+56obnKVLf9M4CK9qI3f72VZD+al0UgvkJSC
tcnDWnUgJ28QcNIbpY7wWvEHQaTYeJJCDgVOGTMnD4u96EtyZ53VybB2w7zdo+Tb7KVsaPdOrNr5
7LMtzj7n2NNs0QQ1ccLXGYKa0m8eGAgf7M/Od/O72IiLrbc4wwermPWZA9J8yInXPRajz3kGUjZo
CWAlpPSKflYCw5ibJQVIbWqKgzyp1yBYcJ3QpruhRCEdv5YIqefWRSLvH9PCokaaTLDj5NHFe6Yq
/bM4pH0ZnezhIhqA6Vi4WJteskYdJ5HKBJ+Maa4VTOGLrvDgT02HmwkxqPBIwj68oZmEvnwXX0Qr
R9WAN2AwJfPDmzigElWsRvhVVOf+06fnSBA3OVLFUesf03L4Xrmtdo/M3BYt5H20eyiNf7SI2h6t
KlHVexQh+DJdJ2a2kKIW5Eswn4L6vENLSd6Js7rrx8eZ6IOHqc3kyVNCsNT/4NybVoNi8oN/r+jw
FJMwxqSLXRNSQMOw7dFDOai2Cx9PGtxT0yUjPjGOd8uSPMAUy6/vqVFYM7fjzde3wY8QOAZ+AQq3
c1/DAAiw0mkDavZVWWII6iUe9I7mkBSS/WH61U8XRv4bqmLOTM+V5J7BElu4NmSk/76g/ou5a2vk
5MBesKiymDL8V4Iuwnkh7ZAruvs14tIiI9XlDTYiXYhtlWDySjBVc1mOdyIjJUaToPo1Kivxr9HP
a8WoavTbRs3ya/+/XC8+TlzgI7w0N8pSHfZp0ZMZqf0UU9l/0AdMtPg6sCTIMzwwYHbodAddDao5
cJPunpduOfccs7vrYF5wLlhIknrW9SB/HVEVQU4om2J6mgDt5KXtaQOLJE0TFTU2RHVxHBExfzWM
DC29Il43Ru0svdo3N3B/ClRDVPPejMZN4CiGGkku7Dqrp7AzjE3loV/m1aF1l1rtFkCV2niGr6Px
VexkbMHfDQnYOGwi3GrwD9r7jmosncxsX/AtfREg0d9Tkwp3PDHVal3lMdV2+tesy6UFjEnrqNvQ
khcKVq1ymDX72kHdH8kJzz6qBPFHre7sDzUZbyYP5YesFT8svzfftTxpZg4Gda+w1qBEmmZ77y1I
GImjNk9xmA6LogHjI+OZsrQLXz+nKe50VBZ8BChzed03mLCanY42ktQ7yORayU6Tsn5rdZ28t4sC
3RgTMqATYDbU9Gi356EhLU17GC8qdQWCyK65pSFGLZgJ1s9VqQKFUdPuhYUL2fykV94CS0LCIu+k
L9Y4vvGblN8IAI7WWFg/jC5Z6U3m7zwwz8hH8eu0ehqfh2wormlefPShprwrHi5DlacUu6iCCKng
+iX6k7621iXZ0VXvWfK77xkbP7Z9bLPOCLlhK+QM4SaHKg1TClsxwqLom140M7+Imh9DYWOlZzb5
PXBjb6Uakravi9Q72p6RLGO58F4RdHjpkPf9IUXhqmkMfWVmoYqAThDNMy1qbknmaiutkdu9RfWP
BdHLV03p509VErJc+lryYRTjCrefeo8JPfrjUW7v2Tpaj4NomiBaiEFQWBIDioW+zkycyslk7ysm
PU6d6XKtxt4qCv74GDHZDmrEFeUsRvwLcb6+k8uTKwcqUlapuvLIe6Pa6WLFIOnpD81/7zBz+Jby
Yp73ZSpf1WJMNxLOchsdKaKL5Ns8eoVVfFReORfXpLb9s1Hl7J4nerRquPX2hgYzW0KZjpKn34Pm
LGVeiyG+n3n/FIjoYzpoU5Qi+stmfKJ28Kvrs5+49km0OleF2hIH1eMz/s8+8SHiJ+AF+pZobDTN
AN9wyELec9MW1alO7Isqhf6z6DKNGsFJZTjLUxc+aIjGUbNdi8HQsNFiDsHSiqajDsDZzLVuyWE1
r/p2Cb3upMVjfTZrqX6q/WDvxREoMKWNNwUOTFiwAwqDOo0+tIqZUqFpzZPaeH9MawZy9biTaJGF
jj0ot8TpqHpiNVkeeoPspziIZhIN/P0MI12AvtIurpJ5lzDYQc0F7ie6pM74oslO/atvNHnQ2UgW
SzFKlJHv//v7BJjOP7OiqHTb6LurMBN4OBVF/iuFU2hpMmZhqt6hD4BlXrHWYk872qgSGeq1mF7k
oyPMIH+1pjFInH+MiZn19Frv/zHz39eJmdX0mb9/wu/rgkgq112ZjjO3dalnu00HOtk5yFVL1t02
h5PoEYeBdNtaCmOkCP45UJkxuwCBs7TtRF44JXopERYaZMTDGw94djJK9OymljiguGqsWSgwLDP8
LiKHjWx169jD2scieCTzBQewcbD9CtxdoIXXIA2ds+gSZ1IA2rlBF5DXwH8GAIeVqxSBtlPoVEs9
GdWLN0WtQ1LkCxNpJRIXqYE5QyjviR+w/UjUjxKY5HOg2D/GWvXvpYKk8pC6+Cu7kXHSdc2n5uRV
W9RZnSVJXZhFtXGz8iR/wuluHSVm9mqmXYhNM9A60cSPT2XVMpB07NP8dRjVYC4hQ4hs2EmK02QB
pAtt7TEzecw7IzvhWjUqFUWHSpK2hBL1sk0gwa6HcfxqqLjID1GLCKwR2PcmV28aXIVvSQsCuc+o
KZNcMjeIYfJy/fcMwIHZonYVdQ2RR1mNeQ0mWE2SIxCSfJnkcvLCu+w7lWb3h6q+NzXuk3ghWfrG
tTDKU/XcAPwUG5cuzjAWBWi0pGprvMk5que9kXxTpPjXDP73MrJNmYWQp1Udq1yv0OSNCMGnohGI
VMxNSqAmak6ahKpFINnd/pFkdf3GOwRDf+hlr/BA2ASzWqrgg1ahgXJHp/70FP0ESjP6KOH2zlqK
Ka92jpYwQWn0PLQBXu/8MhdhjJtSfDwafjJs+ppkyBC0/t7tjWyT2RmWDLYbr8ISSQD+YogyaPAx
0Bo1qxUx+HjUigEsiZppWw+N67cIU2wr7x0gp6jo9+A1ZqJfd6txgWEf06aFqy8wo/o9TUZ0boZ0
6vAmDSmfVmNiJqZFCMgmkfOTV3v0qvMVIqJQvnvIHSxj0/YPNZLGp1iJ3LkHzfIDTcbYk81vgSxn
87GOHHJrjrqr6jLgP6sWr1GWnLAyNL8lcfwjlbryGYP1/P8LfY2/atMsVQ5ymqoCGk02dOhu/8w2
132kWHGTDXfyPc6t1F9srWHhRS5jZ7QONWcUXt9RhMpnplQ35xbN+2uvKkhr0B+N0bLFttAHtzLX
8j7aio2IaAZYLP/RFKNmVu+LAOe50Y7xngm6lV/2+S0u8VjryXa8a8l4DURlx7G3OW6mPysz/6oN
sf0qQT+cJ9hDb8FO/6zrSt5L+FIt8iYfvmDCeatQDHoqp36MIyd3TW340h6K0M3OHXq8j51/Fo0y
bh/IuIr9vtj+gw/vj4GaY/0WW3q9NjIU0ZCWDddW3BJZwgYH6o9HwC8sqtUpC+pt7cEKU48ASe67
g2i7qIYevN5oAPX24d8DYgoyVFwiJtZO2S8Tu7/XunkRuWiRvYblHh+mLomy89XPrRiJCbw0ocbK
R9uqi6UlT5shWc6RAAn673UAq1L1jJ+WXdxC15beEBSYZJ9L5TJCVmf9V4Cy/b48cMk6isv55h6X
m4an/8Qm5jZqg3dudLfbWEGfnisK07PMM9O3sgzqlW2ZyVoqq/TNt8z3xtW7Cya/wZMDpVN0D05q
bxBPQOJnuigd2P3paukedF+uX4Nso2so+jlY8e0hWZRz0eyl4Qm80jmcBIHS0j1ZoVE8e10d7ztF
axeiH3FLjFaq4lmrMR1zRgWr5Xylo6G404jkD5Qf/zx89slWjfJ7VmozMeVzQDSpNXRLMF7WIu2Q
W+7VJL46ReosCTdkXpRBuw7CpDh4xZBhW0zkk1BV3ms8oBstbBo0QhJlJXst1fhwTJZDEva3GHvr
eW6n1T2qM3fWK0rzJvsVfhDhoGHeM1Eo8uxHmVeTHbnrz0ZjjdiwE+AYh+VZ5AUIs2ZgmF2r/tZ4
wZOG/3j4sy11wtUJcN7jr527TXSVp1ZmYyrD+nYVYwCiH2PaRIr/PSYg7f++zolKf4GGO7ZHU/0Z
uU+TsoTjb0QOH26ststyHzDbxN+tPUta6V2MI8KMO7J5cmRvSxjv/QTqtPXdLHgnF6KwUPTRCRls
bScjbbNKQtV6sktIIAHSLD9CE/lXJBRKpcAMT02lm62M2bomGEBAE7kkDyODRaHGw3tWeHuEG+tj
JUfa2iKTh72s5P2kaJGkuvZTyuv3DG7Gq4Uz7aLAH/qM6O6wGTU132puo68iKfb3KKUEWPtWyl4r
leAo10W8hDMZvWpd/IIOQPMDktiqwdzx6xCh25Gbg3+htM5KU6T+xitb7Wr5EWYrg2p8WN0XQmYK
1nGqdcdAFLrNPu/2E7y/m+rcYgBC3a8zXRl69A2wK5EHw7y0Xf1e5k7/1trDsLJSnVzjxGOsFR0z
S8l5HuKuOICMQfS71oO3Jgthe3J7bETTGctjU3ndrXTr+tpl0ZM6zXIyLd7gJYQozdQkeUfmU/K/
pUbXnIDj8lXkwFk+OYZjMOBhmARAYae4TRyGpl1ISE6dRctKrWBTxv4aqK22j6Oekr1nOWs9r1gZ
5FhaVErTPEdmb2L42HZfai+/htwd3iyXllEU4WmZhvl+0Frvox4VSOdeoN/l8fQIDKToGwv1i1vr
2mte48fZJKm/FE3HaZu5JPGkPUb5tbrUM0//PU43//XuMzVQWfxdbAuXz38xvBWUX83BLKTnzkmR
/XQ1hP6LsT3LXRLtqq50V8BLs2cX7yyWscT6nkOr9Woe4s+5AzjQ7RCdCAuYHuTpc14gSJlnmvk5
PZFRpBIfHYOQ2z3mTh9tTHiEysXe70HUTseGomwc43CYuz/KWtn1TRZ9qasWz7s6TC96VKqbjH3H
xsuU8OKBsp2bUuZ9SWBkewTl4qK2syKyoNCcMEKeqdNKkOPI9mx54UwUsH0Er54jLDdEoVuM/W4N
0fj32HQdJDHr/5GVgXH690YJzIKGEoVsavyjhvnP6IP0javDxrWeNZgRiwhh0Pw1NtwZDM1oDc+y
2tuoNeagHjktG9D89XR4jKT64MxFZxfjsTwbB3vuJQZEbHM8CpqYYJOJs78oZX81u84YUDaoTX0D
3AZtINxXCMBb+8lS1BoJ5bbZK1JhHerIRDwf2Yc7UiU49k5feJIfkNQwvouLEingIitsVrLGnl9c
VEUej6Vva3crzgn147Oq5v73psM7W614Sgo8rM0BLhn4sK8WNgZvjlJXc9AQxk0eImDEUWAe61CX
NiDY5G0kR/7RgG2zwnVOooyov/guCTXMGcsDKTpnD706XEnJiPktbFveld3wA9/ksNa5QaCzQpdq
w3sXOcYycMpfF5EIDx4XsW0tfl80CKJNiVRXGavB46Jw+knTtunxk1xV6p5lF7+m1g7idas7Ceq3
ox+8jLX3FVSRcui0KNyNOe57IstYucSyVd97G33KQRaanFFtHJxHDhJ5qdm037zn+Np3iOnCElfM
t7z9WU2V0rqp+1VJPmVjG6E1dSMEjI22Hr0lFpbfhQW2uarUV2QM3ZPoEgfRdJJ4ReI9PPzVr1c4
HDZJVy7T4RY12rD3JwFEKiCAr6ezz4Poi7w230TpgRXKbtm3yU9pNPH1Y9c4KBOI0TKho6t2ah7U
1lTvYnRoZONQOk9e2VdbFcF4DFidFUU680nuLf9a+t1TPMGIMr1yNkoSmQtpVLWl1KAHlOVluunI
vy/EU6vYQ7pxBrt5NMVogturqwxrI69/GtPWrKfUuyKNY9JFUwqVYwF9+uZm37XBkg6VM1hHEeD6
yiqw5OL4iHnxSatHsvP4ZJCcJpyJUHfr5BD1tMpHnIBQjV2mtwDv7B/y0E+ejDH8s39k19enRvI0
zTeaxHnX1UM8UCNOalCaUeMvdfE/CpJ8S+iPE7PWyhtzNPgDJFinJjUeezVWvnep9pZinzmkTb5N
yA/Pu0htnnAoydcYeoUrUSh0I+xNkkh3DhFf2WsaXnJZGV4gbz4/OGRQJbXFqEnyitjY2uEgibVU
W7O9DOvizaijizflOtsw35lJarx3UR8CpnaCc4G72daRqmod4BJ/i9NYndmA7L/X6kqPqp8p1fL3
NMPWh1377PeJJP3d8+dQCvknnP05Jy1q610GHiZKDlDHphqRRbp1up3SipKRio32Sozi3Q1zefiw
MVsc2Ku7/DnnFKPrE/ba0aExsgDttcp6b5JyWcW18i3JGnnmKNF4jQmS4NHich/jkXRP6vZZzCiT
gA1rEN/rPC7WjZ0GWyVuilszJd/EDAvkem60wzFnTVvUk95IOR06GTiG7CfKAqurgX29GdJpmdo8
bqzwnvTBSVPj4iJePhktLsgv4jaexj5biIv/0fp9netyI/73t78jW/9+/09sNSo/CoW6f+v0aIZU
SZ7cD8+jsyslBXubIIHS5zh6u2iz0NwLXRFxhusAGyAdlAzSwfjAdTUmOE2KJA3wBpDcgcPOVu9t
qufyc2RFztJkqVoPeh2uTDclK1zAzBcc/XBSKqoztHMKIE8Bgjt7k5X1xdKdl9SO1LNoyV6PIHv4
HAVkbTAXcnes2+XCSy3jHczudwue6TV3KukUjfilJWCUToMzWW1G/dWv2wr4GKrtKNW+l2TWoP60
w2uIlzX+SfElGrzulIXgmAPbzk6lY7mbUOmqbcnuNGEPicFI0T71qjweYoywlVFtnwZMo+chQv4r
06GqkPOu++6Y1QyXPGUTKaG0Kdz6Y8B95JboSc734WmLTnHKrwpPe6rm1qs+6O4aQGm6Nou8ufpm
fsT9Qn2PcXgWdSW5Rl0Kk1//YoXFtZP8cIt7qrl3U6RcxIHXJwTfDFcV1NR4hYLMwf1O5X1LhSYo
nDc/cxHa1ORyb1tDfaYkxqu0CYalZvTFqoxc/VyyOuFQXNgruwNRMAP3i6JQE1k325XPGizSr4qH
H02W47brWnnOhmdYZbKNI0Pafth2kM2KrqyW4diEa7PEaIYVoHt1THMyS/Xbbx6A6tIrOn+GN0+b
6s5Po5WubIo3NdX5xWAh+DFE6ryuFTzPE99eR3rt7LO+6jemLe3cMUuXygAOOq7amYw4weuYNv2q
hVa6wjiWHXhan9Uc+msFZ/ejibqLTbH1ByUncjaWg32Bb68QU0HaW65QQgAvxoT/AMvSYWxR/YgP
veeHV3EoClnZSxEM2KkrkqRyHiS2scyNTDl21oB8R5e/9XZ+Kcw0f4bU/qyUTnxGREm+Z5Lygkex
dVLDvDoORnlBRwNFDJyb2cL9COUmPciBd3NABm89KwmwBQky/SCRgMYZ3DeT984ka5w3crkSTdy4
znbO9tBU2+7UmDUOuVKavusSJgOljC+T6jRHWM428gEoXAmIq4/5ALg37XuU+946Gbpf/WIwIolJ
umaaItooYX2RrGxyFB7uVEbScxGHd2qg1WnoQ56ksVN2XVe1L7LNSo2yQrImSfKd9253TexWO/a9
tTFi3Q/myKKR0NNRcJgG8ejsrm1vWbt8jD6oMTKjA2O/dQI0sx7tAEXc2QDububiwrjMySy/EMY0
S5QreK1NTVMznbnsKM02RZ95FTg57jR1JUGXM7V0/zi19IZtEhGXja0UvZHHC8pWJdysTnnnO/gX
DJdiCI2zndRrdp9L3dG+Zx1WMXJYf3S60V5wBsvnamaXqzJ4H0t48vg9z4cmrH52+lNnW90dAzLn
ULgj6NMiRpUkatBgCVnSkfBzNzgqYbjC43xJpCa/pNOZpSuXhEV/L7rEYJtVybrrNEyUphmAm5KT
pJQfESXhrLKM5zKS221XmeVcNK3AG8m8RV9DKTWf0RbubkmD6dTUwpIT9rPXNste7qXDOB0gY/46
iydHstY3v352fU77nOuASaW0wU//faVlVjhuxT8LN7d3fVGFW7txHUCFfbIJdMU7dkFQrf1Si06U
EoeVlmvFecQhYOkkkEO6zrs4vJk3WZIle/SI653P479pgsw+aCilrtRBHs/4V2ZLTOnkWzNGSE/r
nfycx9eyxKQ7tsfkiq51uGn1styGnlOf8R0JyHvF5bvqpke54EmPYrAFSlp9CctGw/lRSy4aZdcN
QCp50+ZNNC8yFbUqsqhbbB9DBP2k6ZXRFXPb0pSvJhsLVS7NH3aePCnEEPOKrOCl06Ql9JT8p44m
k89a+O61/A87P8ouRho0m3KoTzaP0jpS7W7dG2BlZMsmt2D66qtsVB+qmYQ/U/MIyRmIPg/zxaT2
/G75Wo6LvVLdIAw1qyKus4Pdl3vcVrWl60nVBYGeZp5WVAKKrMfQqcSM0meb5aTEJKatpyvUubL9
OGrGUQVHsvCdTnnTu+FIDsSmUOkoLNmrSjaLr4FvjMvOlosdaUrrllbdD6RJWCip2rMjrsxrUjXh
Xgs8VOaSdjhh1sn2xTA+QiX3UDWph43i183a9AiRoHhemyH1vjnA5GZKmgy3IdG7yTRWXpVp27yS
nqBAwoxgCpztIkuualdl4ACqjWx58dYaHXOrjGF24G8ZrQe5Ns+OXjiLoJv4bn3obAY1GA5pjppF
Hzjus6Hr1cUq+10EtrHTuplWUO71+jo+Bsgorqkg10sB7vL4LhdmFxRbAf1qEDYHKWLXsOKAflWN
PWvQNH2W5Ta9YadFyrQ29kbZxnNNb7tt0yjecrSV9N2JrR9UXXCQdFBGyTT/ezCtuQbeq3kr5fNA
JQ87OLK5bYN2WPdtlN48tXPIVzbVN9MpEfNslB8SJYtCDqx7IevjUlGid3sosSPD2/uSTAcg2niE
htyorimpEjYVlbIYSyvH8qV0LmKi45j62g5xAfvsgxqKPIzBwjJ9ipgWG715sR+f/fiw2FTWHqiG
thtfBwlrLDvL06PkkQCETkX83GoxnovOFyvSnGOgsb/2q6dRwylTHVUEax1w0qW7sxxbOebou8xH
9LWBniCK78SVusUidzjn0yHYpEOSrtgcB5ucncJCNxv1FbnTr1rZ9z+pz40Q/QlU2G2XUpzMqtrJ
lh25b5bL2Bt3UsxCrUvGtWcd2ciDFOKYZip3M/SsjRthEMwtz/OqxG9gZuLFaFcEXHI+HEYX9Eii
GZgim1oPoyzKVrY8WAd80PDGpCT3ZGRWshF9nwelsv8zpbKxfusm3zOiERQJq+rVrjC5TC09eGkR
dV+0iaFdIsdniwoWAjmEdaiNKGyg5wG+BznPTi06zNrrY1dqbAHJUD0l1JlmwHr7rehTEs2ctWON
Jp9kX0ItsH5Qi8IFYV67nn3zNKLkQJW/ypI07ECejjtdQqhlhnvULBim1EQhdQSC0ZtUBfF7J+P4
hBlxP/H+bRLg/g5RhxbCuGbOo94u8bKLZoYfUJDEEvEg5326DUYsHe1clhaFNaqU9hz3NljdzTO9
I9KCng+9TCLBEjVrVylxgsHY+kosnSIDVQM8NomaUKQr72Y2hMeevAapkLq8R3lmn5xIf+b+MZ9H
XLEm3tF/MMbWxDcSmGJxKNjFLYqWArDAE4u+sKjcU51/Ew3T9+UlNnTRwrLK8RJBrpxpSt0j7KGN
l0cffJG1GttgL6YpYoDdAiwbCRYRPXmHL45s4LZcT4Tz3rGKQ9PEv85iLY+WyEYaEEW7qqYOy5zH
KSsR91Ustysk8yFWG0hOYpGbrxPFcY/iwG3gbDEPOmuwU45GafICSMJrXeCFI2csi0Sw1lUZe+g1
fDNbozSsq+ir7WynRtW4yUJbhaKIMFITm1The9jzcgorpxhOVJ20izxgFKu5vnf1+V+vB2uINxJb
y0L1RsSchimFcAbBumgNWec1DXLTyVWkbEL9vUUT6+i33wcto9DaDPnKsUnc5kFk7Sq3IhabzpQI
AtajU7TFobZOVHmHFQax9ZK0KSWKHCGxTorfXVyMv2AmMHFqpPqF9V6Z16HrPYFFCZZ6WLpnTJaP
fRB9ZXNFAb4p0b5oDF4tU1McOkcFVWs4ZAeQhWJI7S1zl3YLqYvVi1bdAr1CF0w2Ie+4fMGA6lFO
lp0y3rqm2iF/okjBPB/JB+iRES+CUdKu4lD4KGoRbTUrxZN/9ZV101CwUYttH5f6Y16nKCcKeuYh
ygxnlYcTTtxS9F0dkGlx0LB+VnyzunVVN5MRaH3WrXbpRLJ0nQJ1t6mUVw3E6oEEgftoGnmSzMOh
C1eJmoclOrA4YOTI/68h8cXUYrNvthtmOAd03Y5nLWDHrPdXAy7GfHDicW04rr2PSunFD7Po1iEw
pjdl9ewNQ/mcgUbKNdx/ck8qnx2tM+YtGtWssDRxYXHXSktqBvPSk5EBqoK65p7S0PyujGP46iVh
uQ1kn4qQ40WvJmIzS72rgo0YRVAE8j9exKBXGMVmAq3iCP9CW5dvvD+AsdDdWy2yX35mzkw2mntL
wog9bw1tY2hVvICHYiI4FFVQ/kCPIaNo3hNSCfhX2PKCvD6jg6ys84zXuxRZBikWHwEAYKIY8XKt
6rTeOlfyZvm4tgF0xtuePN80mQivWmUjyHgxGrXk/vRhLB5NYFq8sIZeXonJaRdT3+zxXRSTZS9K
l2VDYuxxbY87vUVBey0ma22tLkrfdh+jsVk1MCSSYvO4NugovLWUhMSvEI2+NKfCGq0x48HRzmnP
LdL3qyQY84Md7UGfBM9SNW8VuXuWFKt9Tsr+BREi55jpab8pWh3kvtZ356aGxBy0Duo8UmA++mrl
azHCyH10tVDHTjrFZlfO0bkN2TEDNPd3dmd3Z/EZaRnEsGbSYG2n/Tyx0o4QL7AWwKfjvef1yi1R
+m8pyamvee6rM1AexjlxjXCDd/Wursfk0hjRvZEj7xU5P3WHrwVqzE7vvZZRXa/ItQ8rMQp4oJpT
I3R2YjTTy6ekytqLh0vdS/O1KvDUVP1MXuSdUcI5McsFpnblugopcuJpAZHOwcEVJ3PD+s9pPJ3q
SlKo8z8m/HGqJ0q+wqM4wArj5qJh9mLy61GQBcbbO96Lxt12deNsJ1qS0enn0BtuohWOKRoKafdN
tEp+adQPg4Jya+G/jCXsM7unRic+NaxHbeWCTFmEpqSdB1f+ddClrSV13vmzm4A/38WudxeTPvtj
vcGNcKBS/NdA5oXyrHBhC3xOFlPIR7DXgQnb/f5xbsuG0SgV5Y6c5Cro6uHdHk13MdaAmgcllY+y
SroL7PTC/h/azms5cmPp1k+ECHhz25ZkN8khORqO5gah0WjDe4+n/z9kUwTVMls74pybClRmVhXY
7Aaq0qxFtdAmnOpwGy0YktLAq/R2lRqWy8875x3uwH8iWu39Ki0yD740CkquFGIs2qFTgg9asHKg
X7GHBq8EvtfLrE3jgl0wk7jXgcmHg2VhC6Pg9K2J2SrcpUsjV6titVsVV3b/wmSdfiYhHuK5ZeF1
nHRXm3Wlf2FyNdU69m/v8m9XW+9gNbmavhFCyCv11UrrNOvNXE2zmvxvn8ffTvPPK8kwuUutn6pD
F0bP658g8rX7t0v8rcmquPog/vep1j/jaqr1A/ufVru6g/9p7D9/Ln871T/fKeioNbtDGAzB12Vr
Fwl939L8Q/+DilAUo/LUhfRvGXXpdybUpR/6lwEfhonuui9Cmeoyy7X+ur+uKiOlUYk7QxN6dT+X
kdfjr/v/bX0OMxy9B3NhqlxXvMxy/Tl8lF6vc93/b+teVvzTZ9JSA2FVQ39Y/9r1rq5ka/f6Rv92
iCg+3Oo6hWjS5SO+koniX8j+hcn/PhU59d1uguEHxuipeejG0NnXZMRvpRv2C+KmmTdk7qAlR8va
qpXr7xS3KfRj2kDq19QeO8pFLYbjFJATR/LKGYxHCGALOJt2og76vWmm3j05v1TQiaifvfRUeewC
S73Uj/pkODuToNKWur8tYQZSLxe6tguZm/C6CaUbNXuAQsilNc6Jsl2J3nTnbeAqWqngfN+Iwclp
0l/8qFFuTUCDtnmWJUdiUvij1Kx4Jivzxqzy9gGs8vxZwftytrz2k+jEquKXe/DsetyBqpg/i5me
QCUW4my5ExPdV9ki5WxNmVUM0rIgh8uMtc060b9cXXf7T46l+zhR/2JlbwK4XPe/B7mBBy53h/uZ
TKxpY4NTci99yCbD7Zh6b+pVYb6b2KaCSTFiUgxvw2SsNGLnvc9iVUl4KEyKd7WSihajjokCyKU0
eAmBuVj7H4wS170n+3I6fhhD5unv5h+klOen7nY01IFCb0DAoH6zH3otch7kKoW7ou/z7v5KzoYo
2rE/5Tt0NWBsw3OfBICd/j6HWEhTcrwFRN3uj6tMrsLU6W8og/ztSi6TlI17qsvZvhOliJx0OGTq
NNxW5NuTM0mcECIni4/I2eZ27V3kohS5XK0N6XX2Sbqz8EfIpUswxa/jt7EyrDEjfxcZdQvnWTYe
SAHot1E8QyoPPUXzaVNpOEkgNVL41pJCjdvOHg+xV7SfhkBtP9Va6dw5vftZRKsc9PrPVta6nDUw
lSYjHflgm0G/nZaRIrusITOtQlnHdYLpso4o1HL+mhV1c5QyXbkCU/3prV73qnQXDguv3Fx0l2up
2ZXqXYBFyHZodx7IDkI9rraGkYKMVWXNnVIpNtfCRv7xutWMWt1emMrbuh9Prabbm6Dps10TG2+1
04nSeS7eDaqj18YoG+Ae8OaL6IPJdeW16IPYpRz7g6mh+IMMl0JswO42EbiIEKfhszYNCqWb1LVP
4ZIUAUOk+i0rANdeoPhWi9DWNGBnhmyr314l/SQZyecHEToLWyj1rxYOkF3xnhsEJPgptwMiR4sH
kF/Kc0QUFeiD3/klgPTK4JVr+wvnRCmIRItdSzTsYkeqxbAHNLiBeaFsnhaAz0PU1vEuBCws3JIp
mJMOksW7wffqp3KY6ieRaYuso6gbOhx8tAfpi/pqnlGNH5vOD257uxnOvWr1Z28gQryRfgyO2cnV
H4quGPPdRYHziXyA0em+h5DbELjXexB8gnK3ztDl8dtcV7Jwmc/XH67EthopR0Ufn7p3ltAP75U3
FtHan7f4ELQPb5jLa4cQ4OliI/0PIy8vmcGP1G1A0tOWCj8QVhQiplkavQ7UhR3zhWxOmvT9ahJS
ubUv6n5ILiOu5NLlBN0fyfz/2gydO29wfFI15VHEnJmRcr82ud+8dc2g3XSkiZxFKfLL2J5qnG0w
1/N+HYZX3d/1ZaVtL3gpJgWHlEENcGmYRhSRBKxVeyjtfzamLgvu2twZznmcczCNmuo2ntPqNjFS
V30eLHwH6ujmW7GpF8NEShUmj8zojqgbfsgHEbmhXmzZjA6g6zaamm093QbxZnTmG15z2iPFrPqj
XGXwgOpz1N2vch3qtnOmW0B/Y+qpJNUC5FNaR4fbpsQP4drg1uMvIet7FynAIF3UkenB9PK+mlg3
y5JjoRCSYbX1BsI6b859Y15W+yDP04rsGHjxhlm/ndOoAiIX4E6vy+B5UXz7hw78adhlw3e3zYdt
TVH/J//dNjKc+cp2cL7WLJNWIPIEGiGAroFbIPUa3El5cGMAdz5c1JUd4ZEk0+FNVlBYVYwVEJ3L
iMtgmWcIF6deFbqbZtHU0ABoO5nRHsMbMbkessxNaW0EbhgjRFtY1S7VHWe0H8lZz/duA1QN/zr7
hx1SJ6Il1S+hHYPrYTXpY1UncP9CZniwqHP5LLaCdvxHW7WfLcI0pD4oeq1sHI1XktQMNODmUQyT
0F3SiFUDWgLRSrWBaB2XRAfRytiiIw6peobp1VufebYmcfJNvfBJ4a/HA1+RP7V2RVstTFSizQpQ
eGuThKZGAyfG6zamnzaPAJVQwbNcrYpVFi5aMji0ox1TrSB20gzg+VwU1G78mInwzcNAEHUdIEtc
zSRLTKCdgCnExGK8rp0uN0X2VXNfkdZkOGa5tyfS8SJ7jH+mDgr4XPXngA+AYGEEWM3QaT9XlkaS
VTm9TMVAfZ6SpETCA+1nJ1cdgp+qfx+kswoBIl/YZbjMmrd5fTvi7/13s/qjDjaGooCHzObx1hpc
66j5PZXZ5GdtgN/vz5EeBa9hOd8GFd7+1o3nz0VVbMeFV4D6ueJB78CdDRYrihbZO9uglIrWS/SK
P4UpRStTUpU3nEUbmeqHKfMpJ1DMHG5b/CCkkBJh8Aoy6J3uWQWy6rZzQ/sAWq79RZmjB3kPrxYp
iZ+3ZeRYh7CxgO0xAXcfNvVsVUfZJ89xZJxMJ99e7ZUpqmQHPquqcbLiN+2bTDRRU3/QTCOvn81l
q07A5wb4uJdkoW800hQUHbO5a9VBGR7euwRFg3tp5ty5pTi6vLcVWAmZqLhpNDd6lsYjwaNMyMWT
HtgW+n1ltiejN4EQzaZsPGbd0POQZcDM7//ZydJ2uwD4HguYHIAZbdW7su2cezGZdH94sN35uA7Q
7Tm54QlKVb0MoJTZ2rYAcF1sLuvOyWNZFOFlEkMj9TCcCHzKXTik4UPb7lsbsZWGrOl0R27TcDCX
6WfFLbcjuHovSrpTY6A3i64ZXqag1rfRAPGtyEYybs9kRf3wFrokEVWFCVRQpt47i2ggO/2Q1Da7
yKVbcuh7NqyvohNzM6aO1Mso2WlV37ybMv9nsEOGkxcEw2nyR7LQ5VIaHu+KAjLiu8G1VfWuERvp
+kUbVBvpwxQQ7XVr7i9zrjZZEU/+dh0t81r19HYflymkX2bOZ3Wog+OVid2ovFED76fQqsHi7Dzz
zu2ViNzBWeVSmrUverEUtQPS/Jul9O3V8qISUwIS01YLwBkRI5lDrtYlQbdTjO1friaWnFFD0OPI
TFT1Znx04OfYxaOW7KXbeyGy3hgfe3d2NgMYFIcrhT+kP0LiLbfX8mK8C8tMO9V5ndoAcjLJ6L7o
Uzk8BHrQkpyUOQePk+UTsGj1xq/n4Va60iSd+6yafXyWXhXH2lNnjbscCNrHYul5ZhA8UZi5DqlA
4bjvOuvGn5o52npdC8qAl/2iUf4dbcF4mfmJ6HBlyPBl4dEMh0MTZeQpVfWW9J7hqXbU8IVCAPIq
/RdpjNhuySCy/Lt0kbkNiarzrAAPunSJ1nePeaDfAbL7NkDvSWGwQCIXEaVo2d6Ze1iXFntyb/Nz
Xzj/We0pDSS9ywYeezGo+mraBn043Uh3bsuOZDQ72kpXcVPjOS+/ZEn6thqoSBXuS9u5NdI2Ieum
MHDauAvOO1Q8MX9ZHOxgKAThfZFFhUUS8do3bw0K5UB7w8BfDMRKutIYkR2TR1MEuyvF2gX90zyE
lk2O4BdDc0FanYwAsE2XYNMIEppF4uOuHZr5QBQe8DM3Cp/UyN3EU5n9SStjTUBdxTY13OBFxlPc
fz1eLEK4nS4W6wrv64tynYOkYIApSUL3AIs7WCEYXkkN5cDGpnjn3lXaPZUZAUAC1vBr3cbBXbzk
WG/EurMjZzuFxvhJmtaozfvSB4S1bqdPuU2RRxb72VHuCYY2QP2s+nzpuYTRGsUaN4l8HO9aubvs
L7QpLrEPY7tl7LB8dLmaWDfEqgMqnFJKb5KyviNdEGwpEmCfx3CbRkvAf5EUauzd2WP+H1FdjGq/
26eVG+3XMcFQpJupD97mEQVcYP8f51nXHv/7/XT9rG4NC4SyKrWMc9Hoxz7WrdvWN9hvpX1vnKeK
adh6pcY5tY34bqQEGFx54yyiQbQXGzGvKMrZa61HLckyRCxlbukqI/iDuyoA8KlNqmkvQlFfVhTz
kSKkPcVX9SZyo+TtKV1O5PlsStOYbkBV3IOfHplbnBrmXVRlFqnbPPPbgFceIIX0PXm+ix5fzuTu
y6ptb972Nf4Y3eLlUx74gQSPbpe6h7FoDajCfpepiwIEdSpzav0iz0Hegch3MYHB/GuvW+WtjBeR
DND4+uz4pgCLsowXxdBn7tnWJ+UQZyP1HEN5JleiOs+aVZ7/qisKMZkghbPrmdLa/24rM6VR8Itj
g4hW2y+lYihbuTJJWrlc5YusTBXg49+1/2wHoYRCVjDOTDfdX2FjSVcnjVfJIxJml32ciKSpwz74
QMOdklqQ+gawbVlwrzkBxWfEl00zI8d5NA0SmOMXYxH7WZfcTZylt9K1KkrvwUhSSGCei1ddwwmP
Fwi+nsWYHf1ljpk9zafYCV8CipVeaRJ+tib7GOBM7QzE8GNROs+Nb4N9vXYpDrntAwBNjkrjXbQB
YGVPsW1aZxj2xk8zMCnWZHQnQNCmT75J00QKJHJVpO+cvuThNcZ2cp7dtwEyShrXSC9DpSfjRyuJ
9w6pNLvSrVJ8nd10LLTIeCoptNp3JX4y07IAZV9kvmK227Kwm4uJKCYm2IDMRuhNn37rAku7wzVs
PAHff6fGoXqvda0bbYvXiVqxp3ZRTV2r3Gv2eNMajhdB8pxNd4mi/+diaVKsRXa6WWxlzfVm0gCq
vJi0mJIc9pPI09ZrtxUMucfLVOvNiFpuMHbSy42s0xWvmpc4t3msBwAmcLAzlvOkGyn9Dan+1G0p
HOk3q1CbZvJu5bwo5uR8Ywnn48VmnWJVrLJ1GvBi483M7xSu+/ELLrRXCiqVz20xWceiM8ubNqvT
zyD5fddJfPz1jwZjBF9sHeCWESigSaVOxgDISyD+1NA2dnaVfeyaS1eMRSvGa1e0V2MLm/T0lhzr
7dBZxn2WkA80+u5X8ls1/y7QYBukiAeUr7pUJtw0sXmPb9e4F+tmbHdJbQynov1PWljmXQjE04lK
Uv5VlQLTAZWhRQ2IGFLY6McTLiHRTouJXElTNxRJXTTXfTtqjTu7/xVQbJu66MVOppM+TqSOUujq
Lp4CKIKCpM8og6YxZi1UbsYKh/3Me2TbW1Xu/idNzexENnCJ6zPKslNDRtQ2cXxtK4MaN/X2UddF
7K1yRzHvIXuhan2YqABceO6XLqhR06MX+h1U8t6b1lL7+mmGWfOeArxXTp3F1y6L541WRP5r15GO
pPXF9OpXkbXx2iZ/9R2A64si8CAhbZSNYlGz2xlUNBE28O402HwuddpmHPuXriZQD8DQfOiuWqmr
+7dj0zSIts7Akbxdqj+NjvQYo4409gqec28vaCeEz8hin4gZnoag2otsJOVy3l3Uy5CsL7R9vcxg
UtC19zS93ru1Ut4An+LuE8p2f9aT+EtDicGT2lf645BV6Ubkedabu0wljdxbknopf2Zrpn3156q9
4wNoIPrNkp+pbms2TeD5D+QCzs+l0j6JPNCz6pD6poVjjEWipj10JulELTibr9E3I4zHH8McwPbJ
Y+2pL9v5BvLg6kY1s+CZ4yA59HZu/4i+6S34J2IJvNn0ZMfAwrztrMGbpPIJVoAdEBYpNVApXqN6
qeETIaUG6X6anPSebDznMa8UZasEFm+z96sgx1Uqsuj9atVeruKxuO9ywLGiwH4K2b3e8l00HqSh
iN18sGIf3H+w5zdXCulOsf9Ulpl7K7arBTSJeMIsck77NHgG3C9/0eo03vsqaf9FQ+FYrJTl1uqd
9Nd2jLezOY3fAvCp93OdfLRolhDJP1oITlQaR9ssCuGjCBQKPnKgNo+g22T8ihQ1fPSXA0cTes7O
UsEEu5BOhXI4+cBRFVDfoETWyQMztNt5y/lEtF7q8qNJ6/tJKWuKQpYzzYdhy9zEgMdTU9+3C1mL
3uPwNSqvfJ5ITLwdXEU/jHOpfMGDdbEwKPrZZBPAQ3ZMSVROfFhbqAmhEfqF0LN2Alm3fQZHcXqA
OvDGyLntrVpMxcGa9GEnttIYavoLEHbaSXpVF83UVPY30CE2nzhcbvu5JizpAwcuVCttgx+uMPCO
zE07/eTo+U5KoIFH5TgMG/FOqpxd3dE2rm2r9xQobtNQ65WXyJ+mPaSVhU2lDLC40oS2qt4p1tKQ
a57xFOGS3FpTp6Sg+57xbCRSsGjEfKlp/7vLPIBGoKYclrrXahqfouV5DdiXRQwntTjWU7iQ/zb7
bX5YSSFm8m7Bh69Am5+cG5Ff80aISR4b4ymdQnMzg8KxE0NRrFPJVZA0x/h9qiuzxH1UPC1roiOQ
K3q8azNr17Z2/skqUw6aZhIfa71Nd40ecdJUUwrnOxWmCrP+PpSZd9B7dYbJE4YjYT8SWev183ZU
xuZJFH8rU5exVPhRmrrayJC0boZtN43aTgKPK0D0JWz5IY4ZQv598IfhJ4laXtQX7Og/X1/Cm6YB
qPkFc7orOvvQF91PbrQD/HJj6WN6P0x9H+4ThVJPJ/9TN1mqjPMBD13at0fpvZu2y3NMHmbvcplR
eiIXi3d7kZsLv/i7vSwppt43uwKAqVxQq6UpSt/eN309b1aZXC34mfd64QFjKzaWCy4h9fpv41p3
oChILIekgol+SJx9USUfbdYZW4DXjkSjfkAcat9VlfVw+TykC+oVZdF8AOtfRJTtYiYiN3d4nr8P
vXRFcyXD4/uLH9TVRtMHdd+0PNkEXaBsjB8k1PePAanF5LBCVLiAlTdBlZ1NE5xQsZJBTtCDvrBo
/zyobZL7t1CJFmlwRZk55W5lMkHBDsHPJint8V76AezSh34ilCgyZbH5aEjV9Z6nlXMZLWp8whqR
Rfxv5F4bAA/Fv5lE3m6VfDI+STO3vbNzhibYr7Ka8jpCiJDXZblqciyG7GuYZ+9RGrzV4K3W+Lzz
0QfBcWGqCu3EgM7omxh8EHe9dgDONtuKbJ0Dnxx5T43jXOYQhZ1r3r0esNVclure1yMLKD3Mszlc
K9hz/Erotb9dJ688fgal2fHl8/QbEJSAhFloP4SKztAL6qwd87HJf2e1WwxEJAbSxM5HkZguA0lW
ti4D/zjXOv0f55qK9qsXxdqdq4cbx7aaCwlzrBVwpml+90YL3RaAIumzZ952ato+933mfeqzcPFR
QcU8BDB0+CrWlz6OK2LxufZm7VCO86ngKHNtva4nI9RlfpFN5uh9Gplfel2pvUZZ+DomkfM0Dmz3
qsQIb6UrpTve7JyoQmvupYYni73gKdZO0hGjEGR6ahnNz9FS9yNyrP1j0pM1VVsUg207l2RpreGX
IyPEhgrkt6XWqZalHJy4EDdxM1pbhE9+TZ3fModK5dV5YJnMWyJbqp8fAjUkyYI8/U9h1j/Uczqd
RCRNCarTEVolHTBHzPA8giUfY6daJA8kilPdVaMZO3DRQNx0I0eJRF5xcikNGI7+rtU0bSPHFJHJ
sUSuVtk64komE5hE/TaqW3T7kAJQUobAC/sAGkaxqHNbqynMDAucGOWub4BhxVTvLUsHIrMP9eyg
UD95qJcA6ZyU2YEyg+RQLdHUVTsF+q+jRgYNIb1oS52Ss79Kk5euaEtCjhftmiYv6fREacPL2CvF
ZapFm8x8kz2Pl51HFRGU4F/mEqQuH+I9Ah6a9cXv9G/wmeePouxafQNInv65ymrvedLDo4jDzNXv
jYE63FGP7C9joTa3uVomO9FaQaPsAw/eVen6sOdcFrhMOTpXCxBM/LBA5DbuAShTsl4pc2nPVphs
6eJ2kS4EeKC4afo2Tfo7ADzdc+dPMF1aUfS9opBj1sE/7SzFPAx6YQNqUSQ/jQoMl4sBCZQOYBeB
8biOnCk0+l5pHII93/yazpl1gBuZr5UFan06ZuDDLDkr/ZLssjYiyxcOztjLj6vci+rhUJEoiZ8r
ovjmj0Olq0gy5TKWOl3o1t8nnp7jiC+T1QV1uekWfgpp7KLDUSWXdUwKVrs0q1pk0xyEu3nAESSK
6yku85Q1gWK80DtDr+3z2gxd39z1JalL7/KAbKSzMQK0t/v9kpLDfm4+2BRtNB6T1vveBzCAgpWs
39fKQTpAQ0MUZC+sniKvsqPIRSJX7TJmSBr9nr3NKg40IwXTjiDrHyb9MN8q/8OkAXzyfd5ErrPV
qZxazhRyALF81z6OY/JNRGtzdf6gUPhrb8/k0y4jyS/ToRYe8RYv3dXWWWarwujbB9rdy3mmr4Yd
CU3uKTayCpdOXr80KQV8qjJTjJJVDjjClfN5sqlMB7DmP0lbuj9pPD/x4Wn+eY7r+qQbJEJC/228
8JkPm1Bp1R9K+zgu6F3LGKvS38b4muKfmyCC3Ckppr02TNspKzgV49H+1vJ83vSAuDzWTQ+chxpw
+gqzGa5LsB/Ai5y2aQOWozNMxY6ISvxI6vF4a7uTctSdpnhyNa/i5EMdluEBt7wsP0XDp7Fv9K9X
g7S2VkBbNYuntgb3wJ1059YcvCmDdYINJPVBtXNIrNz4ktTjQzq56a+JkVBJye7tGXzNmhpTLEJF
Nb7UQw/zKf6zv7J4n+NvLShic7c5VcA7t0t+ApcClsYlhaHbq0S3vlhTU1MAFn6WhIoiVO27EYyt
S5pDVhqkesKGcTBG0Ks68HaPpQEZZ1GY8DUt08R5dJlUxrc7mXQiW1ImlRwKCjudy6SdNnX7GNIS
UovZq6jO8ClQq/wMtwEnkNntLl2hORPcWA0RvhMQVpbtjsgXUR2r+VmmeJ9HRLEF7nGsaHzMwPcL
157P188JzrOtJ4+NBel5F4b5rx3k0GHred+mWfV3KQeti4XVqv0mJEkHWj31YDcxBVTv/lTgAJrH
okw1FI4CU/WSb7MKLXCwN72mcHSR0QRtqo0O5sPyQg7sXTHOuNemLHvMSrBEhRmrq+KRhKo/K2pb
4SyxKAI8apcRSe/xLV4UQVyaZ90Ah/h+xFWVFY3avLz5dwYDRuORAPV5LDUQwPpJ/aVNXuMgzn7F
06duI2+aHzTym84UsK8GeR/t61Qhn0+J3ePUdgdLbZ2TPfmWA8VtlRxygBTJMoKlTNQRdGyniL8H
+KEkOaSU3t2mOkXs8peRZr03yP5/7UaQPlY52Dh7M03C17+wtxe5HnkFmY0NWGQF8B5pUvMrXXyS
0lfdoN4QNrZulnfC1iu1cWPaWXvf+pXx2hB5qVuckDgHHsK6KzeCsgnOCpBWCniH0jVhZv3HQZVm
kpyXT5A9ArF8aRRwKkkvhD+jnX+XLdo4NG0YYQbSnlR7P4FuXGpudY6baXoKlyYfrX1TFqC7Lz1p
SPg3o4ZN5yLxsk597IgVSw9IR/A4yOy7V/3gtIrisc5OQ6/+LCJp7M4rbl1Vby8jm6gOb/Pa+g2K
ng7WYgUao25M+pMVFN0WIHSLGNNQ4m9fhKIRS7m6mEvfDLLf8lRVyZdJxjNHJm1fzf2wkVxLbaD6
hn05GumLjVxJA0oauAXJeRUD3xt3m7Lr3gbUTUn97Kw+JroDlZHSeg7PZEXnk+tqfz9VgbuLE2P6
3PQhflTLe9JVcrnCsQQ91NaUkyjnQVUpqCyqo2hd4J9uMj/0t6J1edXc25PzC5XF02cLLOgX6ACK
uq67bVErj9UAtphYFhbV2dWUq7cyj17z02msYdqLVm866MupdwUNkzsijyP+FOvlnUwrFmRCAtin
VM/Si3KAKDlyVmeZDZ9VB4h9Bf9wbRfnyMxh8dN6jmFzqP/kU8xKwCMCJioa1JuBL/KtAYzuPVXZ
PJrroPxcAY6xUYcq+l7wofk4fALogpqdGsTjTRfkC2E8PlWO09o2isIKVDy6mV6ExoZshuSelxJ4
LfACUytlOru4jbVt6md/MAwdSAD8KjuoeRVtwiUEpywhOH8JzaX4gLx+bB9EJEq7AcBG9czhIBai
sDuAnGS8yNZJNKsjRxfWXJGrjTJASQNnFvX62rnuqvymDP0nf1ZMoL8E0irIdICsNDBSZz/+NeNd
DrjKogkbj0u4YKDlrHMSnxYh2M2Yy+XFFOjKfN91hKW82t953mtYtNPj6gKYFJOyAD9SbsRxIIqo
MWEqDpt6xwPW+CSKVG+IeRfaKwAZ6Z1TFDkPPk8/mlnnPZQtvAaZFUGo4M/zVq2d+LUd3GLjzJn/
S+VWD8OAQ34zzt9KDnx8qkVLBUlf/ZaY2RdrSPJvncK/lvrl6SfOA9kuzNPmqesLHAJwTN+74Tjf
TIHT3VWqN5wiAmTXKxcjJITrytayshKWD+VU4Gcp0m8E7T+u3HfJl7jM1G2cm/3jHOUHQMxA455N
5WgWk/KLMfA997pEBwy7dvdA/Htnav77O+Lo2tEYYvVTAqDZ1mmq8qvVdK9L0jbj/wO0EZHOOflF
0RT1NeidZKfzo/8UpBBJU78d30VJ3NyPbTzvLQ/KUyf0AYwOTe07RBpvt6FxG4ofBN87Ayfg1W1M
s/en24hMt/jDbdRsbO4N9snbbuT3XA3QVxCEyD4DBVs8GS2PlaVneioNuXy5M+WQOSNit9XsvMbo
jtKV4eFMrpJ0W2O8DKeu22m2y1AKA6gxBxTZmc1o1xuh9eIXWvbESYrEhNZ6gU/AeumDxQkDCdJJ
ZHUQLFm/C9YVIMcvZBhlT7b/NhxKMOKJkYU3wezUc9eab02zXCWkv9sKxMYit6N+xreSGjhOFw3g
PLD2aOotLKswoi28DqaGd4EQyHwGDRZOPfVXETdQD96JlfDUiFU+T9O5rNQn9i3+NipL8DCnhSy6
XxBUpNHbvmd/DBh0BPzj7aqAGgFr9d16Gut90fo3bcHJ2cB/divBuzQB+wqECRcwVPKsRQvmtXcr
gb9Mn7stFAQbauT9/SVxYB7CcOP7g3ssIq02dtT5FA/aIoRTwT2qDuXw09LIlWh1UNw27aKtWnJn
uqEtbnNAwh7n0PisC0rt0pts9bNA2Ipu6a26xVJ9t/zjOGjcL5alURsUkpEW5g/WtE9aMJRkC3jZ
DYpwjEp4QpbNooTKpblYm61BlS+h+bXxJmXaTyW73yG0b2JTMUhSiKZvJHbtytRLXqeoLin1Qy7Y
tEnkgWRRpRe5Oy0IY64Pxyry1V7Tzd/Yvg08w/C9CEe5NG2iUy0ydBHuNlDcV22w2GVOO5PsIKfF
PM3Ch0DjxdW2A5UW0Ll/9Tw/2I1Gpt9JdMcpPs3z1LxeWQ1OvMQW71JO8E8K/7TOsAlcuJFj7tw8
JMBZLWd8oxmfqol/qYQ1ep0zm4TXRkNxnlJTNV5A2dkrvG/gTLG6s5JyXhOmGj3V2M7pIUVEC48N
tC85qelhcxJtm1p3E7AVz0EQmjKHiHuoRc9hxhwypYEfjHykJNtkYZHAYAW7aTlVFfA7JCpVRhS+
FAD3A9bibi9UqJXRw2no+85B2E9Fm3CslqEi+qvxi4UoHQrs9hacNNQO1E5bLn9KcwEwdwqzOvOn
NBfMctUK67No5yUyLlqi4xiHqv7TqpVfk3RDR/849q+M5bfGUy05D6c8ckYKCD3lsxJMf7qaRv1N
NrxfXdkpcaBsxqYejzC+G6dwdAHdWb605EE8T+U4vVh9a5zKbkphNeTLWQP3bXB6+SCXL7P/u/0Q
gwU698Vgq/vSdnAQAWJymptQP016a+8yMzY2IlsVf9XFl6BXGxm3qo18tndtGBjXCm2ZP+WNu2td
A4ovRQsfpcmK9DP1qw4Zj7+L5ApcN28Lpny6L4QvU4Rl3ACbYrtAoP3ROgpJdk/t76vYmIJoXSFz
ircVHIvcrQU1ztvqQZjuZcRqbCvZSzBkt4oCyibVS/Gmysb40MLyCZecq9+2s1o9qEukVwkz76R2
pBgskV7etM1zg88JmoUK3tbFQhRZY95q1JBdBlFe3O0ayM0mbfYfoCNtN0rqlT+3JeFIS8/CU+b3
5St8ZBd5PcFSBCGRua+Suvq5ZK+qaUXxbOQ+aEXZRKbxIu+X4VRABevwCsrVl8DuvkByUezg3kte
BhV3i1yJbFhk0yKTq/83dkqBeyFXwZoex1DbesYM3P7yRLOOcz+1X009nE6TSs6ySJM007bjwBOl
DA34K/bdDAi2BwmPAkDeoW5i7ShEF7NjPFhaoT4n2Zh8ihr9h4jFyo1c9Zib5vR1sVI952hk5MMU
ivnCXjM/aRYPAeLx1ovIijDcjRQ5PhkWtOOxBRSsQ9b1USxkgDnh7lwIYF9EtgzobdBbL34AVw8i
kviSPajd4Svp0vWt39f6PlxcXw5yq7U+yguORd8W+7+SD3MK+2zlb8Ix7B6SfHAPid4X+yIPs5+A
MTRu4KX0tqHfZj8NYU3RshM4G8WjG88+TokSeEwx1gzwfPpseBBlUsbzcwIIWcDWaYBna5cFhf5Z
74boaXDa4aZPbFfFDWe3dyUvy3QzaIF/axpHzWqa/ocolAK4q1Omj+3dxRzaPvhmIKEie6oCRGYu
xwczKrrXdmeP5vCqKk0L4dSYbqQblN2CMKmoe+nCSlpCrkApi3SzEQazwBpeiEx7T25n34uYTxeE
ooAk9zKpmdKFBS2DCOZGtI42ffPNqT0kKee79XWLdySFVx0PCVwAH17D8rZdX77+uF+Kej8YiC4U
BhaUMzQvl3e1DNTxQUeAIZ1N0N05Q2rDoV+ibFk3ts/R7B/aLgweRdSpLnzHYf1DdCL6P9a+rElO
Xen2FxHBLHitea7qudsvhO1tM49CCPj1dylpN21vn3Pii7gvCpRKiWq7CqTMlWvNk2bb75PafqyP
hpD/kP//dVIsgBYD2wM+muAe4qSsv/pJCKhHxaVVfxua8Kgl2G0+FEFbPhZp8NNQu66aNfHCw2by
DDpBa+q6v3dpdHZGxIqf565MUXFmZGG98rV9YKvK4t7yxht6IdUZd3/tWawoFjJz63tAQsylk0fm
nWcawway0s0JRHDdQXKI5fjM41fEl62VBsDE01hDSGMo6+abV0d7bgBvuygB5wY/AYRCc+sblHei
V9dk5jJFum1astMU7SMr3peUIwBLQjrvS6Kk/BTiuxu3XL5qpdmBmhFXA2rwFtA5kK8Fxz3pSirb
X/1KawRNrA/C0mXf5tGG1L4DhFXOLgPFRQ3i5DV1G9FAKByKnKQURpphVW6y84edpMVcBDDwMk4T
7AXPXgHZ4AUu7ADvnwWkOqaLz0P/xUcH4OfQjbG1CYUlVhFk6/ex7w+vDHLWQpbVMzfK5JyBIXrR
Q9fjldziONX24AiGzqbNFpXZ+bskNYNthGLFFQqT7XUsK/xfV9koVlaZQfeD+kNrC9CK2Pa6h6gQ
dEHdcW3pbAss0z+BM4R74q0H6Kq90tWHfTaRfXSMyZ8o7snkKMBIDzvequGe7GSiwf9p/2N9fMc/
fZ7f16fP6ROi42NtaTobH1VtG0NzbXwhfzUdiGwHU1xFkYL3vZYeUhdF8q2xWJCugW1H/KcRIBlR
EyYfa0wg9JIwqMIkeEr/e6nZ8rHcND0Bpa/b51AIV2oIdumobxGvlr7hZRuykXaCAPPpRWb6wupM
8GLjVWrZobFHalSfcGPSy+yFwz1xZmCZf4pr6/0FnFTvbhOMTLn5bSnOYA1xn9JfbmPb/2u1391o
ehmE+C928e23RhyMocB0bSsHmvRWze5iHtt3QHtK1A/ji17qp6wFswV5cttqd65reeBKNHEoUf7N
GIPqMGrAdUs+g+a4i4YDTWcixzL5qDuAfdn5dAd9NblnMhhPoI24kTct2/t4bllTckjn/aFnQK3Y
gZbvMuhgPusVUhIBC8IzdUH1t23yNn7QoEj3kA/WalA1rmlmmah64uWCuuNoWDuQMevTaNZHAML0
RbGjUVoyguDGmbpqySEDJx8tWYBeJxNhe3bCALQomo9gRbQ0KW6iGt7kgIlDDu5EsRQRViM08eJw
Q10jjeTR1KFZ1NVR8Rgib/RgZ1MohRyaGpTP83TOa33pM7E2WgsqhWHi3/U1StVMpRZayQ60E6wF
0Fh0YH/4t4f02mPT41X/hweQUwiLq5THX9ZgOL+v+tiCPjz2LLm5BhIHIRXXstGOina/S7QNEelP
tmkcpPog2a8bsMA6hWZsndpGVsIEqynyYPWJURcpk6lLCBvC1ETSmUwzpuZjUq3SYOT1YaIeuX5M
NFGOcIpClFInZnkVWXqE/CB7ADSYPTDTfEYZV3MGSSyDZHntrRHf7tc02DLNPw8IWbVqkExFkV1K
lplgpcXsNHaSNUrqmw1N93Ru4CTafJtmq0mQ0tgC3h/fyKR7HTZVIH7e0ifoO08cI+gBL2iU1jCR
gyt0s7sjk6w0VBBJlu7oI0Bduz44pqsDAPLrE4H0B6pf2j1ZWj2H6tP4LUjibk8BOA6C3O1Yi2oK
4MnYai940d7RIH3JkI2F6HsS3dEXLEpblH38Pp3nVbWKXBP0zUXq7WO8B4Dd9fatX+ePjpkUjzn2
SVaf9tewtvAdd0x76ZgR39EgENLjzgJRwpImfEzH8yoHievA1p5bJhfLeiDQhImX0AqQ3hHsO+C7
T2sklRvZx99Ag/vVFdD3AdGIv88jqDGyLDO+YCKN08Sh0ryVkwA0U6w0PTH3joLgG1o97JAWNxT0
gt8hL+wsgqrJNh5YCyRkkF5FGltgO82QwciUkpSSclF2IGvNT/bf/ZEzPJt+E4k9Spd7QFhTIBVU
5O+PGGDF4mppxUhozAOfgoUNRQKZBKtmEeMZ3nUluDRkcAcVr+DONZBlwfbY33aQsb0DRwBi/i5K
v6Tnn8jDDBLj1ouv4+A4yTLzI1fRh/8ImHSTpaPYgRu1JPnSGrSkUzfQ7FN3qDsTwVsB9e6gQ9Gb
OtnhueRCxi9s99RtTH0VgRX2KcbJA9uWf7vRq6JzoKDt5+1f3Wq1GgGZP9zUOWZajex0U03YfL4p
rSY6MCp3qQRwAsJk23ZM0yN0wbJjbmj2dgAK4RrJEjD20vAeRIDQdW065ZsZR29xJKsfdQK9u5T1
0cLqAYFuovKH8Ou3QYuKt7wuEkjjpOxhMPFjrrQou0Kg4v0utdF/votrx8kaebAG9Mdfakt/Z42B
0rQ8ArNFHDGfzNCGnGhl/majSYqCwwsNSGz43jpD7O0BIjHlwUF2BsI8jv1AtpC/ttLu7qWB14Hv
QHa4GcGFNftD+gqQRq5jl9oYzd3UvHTtCNHS0r45Q+8eLLVZdYHd2BjpkCCNPfIrku090K6/Gyfx
eDJayjNZ24eee94/ZaqfdLCczBfMNSaL/+viN58y8YfnuK2/0B6Zdsu0UR46iM3zQN+TXfreNbI8
YB+y8U2EkB2Yw7sUBlZ224TYue2GG6o8GORzFUKpAlIRxipGnhGSc8l4sQKuL8nB8Z/TtraXUYFi
9YaH2ZKPergZY8e+aEDcTo3hm9HJ5/a6ywOEt2iAXCTklpYFfmQbsnWo/1vpThxCmE7waydBF9I6
ab8pC45/v7rUEIDkwwGbxuEV7LkMEpWOdhCqa5qb2u/ZSwXymqPjQb0vUjkGIx/ZUnBQ+I9MK8CE
Vf2oBkv7oi68tHq/MMCPm3IIgjgGsouFkRnPtde2q0hw+yoNaAukTZwfkDAAo0Mw+uvKhCpCYgTF
MqtAvhMqebpCXQkPaG8AedDXDST9kl431v/ZhxypSRKwnUTKe16MrqL8a1G0Po5b1omOnF0ZjTdT
G08kQ5Ym5nBTY3TCpLHGxLdFHU4/xv7bPPChgOW+t780kGVYgPgoeoiswNsMHjA2EjSGZzPx47Wo
ufFcauJrXvZQM4/Bg4dd3XfQPVuLXk3SzF+TAL7tzyjoScCsqenPY99PkyCrOk1qSgS0ADfRgi49
xrWjLbNRJkvEnNJjGPQgaaeRNkiG90saGlMdARQnHw9WjwRaocoqSw2F4LEB4XVogcUnPwCDhpbz
5l6zk2pZVjz6MuTyyhzUei06+bXjXvsDJVM/I8/xnllmgYfZ6+1ryvQUuk88OuBftjqng2Wuue2x
BzPhL3EQbkeVP6JGloMPbE2EunHqZxbSxanTHwzKQH3y+RiOvGg4UK/VoTjfDv64JUhQ2UOnvGsQ
0ZsQQgo+BEqWv9u4CwYKEqUmZ/LrP+YS6ojWI7//uJ7TYI/upe0J/BsoT9GZtpojLJ2tP4IlHZgb
FaQpbIACS8cFVZlCR6uGJgXQdlrPtjHxL4b2pcax+xB7foVTsq71+DcMV1O3l7l7HWSeoHI39hEu
AHFSrBoaAJNdsLCcItp+8sZuedUMWXeenR2miL3T6uGTG4Tc43Xv5A24wF9AEOOfeVk51qJFPGDv
W8FLZZrBZeA4t6wAv9+4FhjIJhfUXI2LJA40PF2GfAU8EUQN5udTb2YVyKzX9GBqyW4Pwr4UWZuv
pHKmkSBDBm6hcwAEEz45//Hwo9Vz0zJAtoiydMV26Cp6xNAsUJdJlzoRH85DZJRGYgPVB2yGmkIa
eJ/8os4ooxU5OrGB8iCrYtbetOVkm1awhmrXQKbNjhZ5lUNuwjDsW5yO9c6J22xfWM5wHSEECY24
pH7rIffItFD74cl655Ym+9KyvF/SpNxN6p3MDDCP+GK4WlhympTr7pmeCHbR7hAjcqdJAXBtNz8Z
1iYU+ha5qlRwVaUCNVVfLxG08s+WLQ3gatTRHlwbEeivUHoAQsZ3P5yawFzCqxp4c4R8Fh+T9TKW
W+ijQd4Y6ZwrMMP9NU9lfTZdKNRzM3chvgMKFD1uhkPp63fUc5WJrsBbku2Eq8oT1FRahAYKLUw3
egX4HQua4n0VP8valSkQSY0NL4jXhY2DZp+aICScb4XcEj4NEDQ7Wq0fkl2QJPzCQaqw9jwZr+kX
VaqflR4XD1ByM0/UawK/PRe1AO8fxqjxa12uXSAu1knpv9tQuXoXlJo3/RZRVVucq9G6kj/9FEEe
z9dhJOv1vJAM+M2CbPGZ1kFwGPQbA0sQZAKlSqX4r4w0/sllwm5OB/FuHoC1nuzcddjSaAzz2IRF
/2Qm0bYdPOMtkwaUrItm2JJbihR6ZuBg34ydefhPy46mVi1cCRouWjYPZHGwCBbYaMLaoWowWOfO
2G6IhYy6CWLrn7qR6hJlmd7UwXoeDSSCEnrxM8Rr4amDptCBp/grqWtHiJaXrodCBDWaOIojMqqA
S1RdPQH2kCuafuoiZRCf06pNp244SP0cVtqPaSVkPC5JWHylXsgd59K1+jMbx/GpLXh71aAjRmOR
YUW3JvMvNNYDuXhrBgucAbgjGDXqO2ywdgEIVp5ibdSAKRo2NJZ3pnHvgjCQ5glHNA9DGy9prBrD
+NHNf1b45m1lAqy7CIruQeZFClqurDu6itwJsGFrl5h2BS0d8EVNLqimqS3HuaNeUmQmMICxsaFu
ZwDDXaT+hXo0qcAGfYEAQXekLi3JPHHH0uRxULQnWdek95qK2hZVZG+xweggdxNV+x61+xdyQVIm
ukCDYj9PaHOub1EIAASFWoQakcd8WiTM625vAbq8AMOEj1R25S6S2geaubJtbWFqTgSRLe6vbDEG
tyorgxuqJbNdDHmjhU4+tYkyu6ISFxqlhpyHQ+GH7m1yShs8XBp8B6Z1Ux9MSbqThrt50nyvQt3G
SEBh66eFs0LBFTAkfqibRwf/OB97gVzGQGtT/9Pbv4+HbC0YguBVq28TkXU7F9VCD2Hk/BMlY/69
0H1kDlj5lIMu7W8OacOe/KGsJge8eLtdNeDQpVbIcFi6Z+CRWcQuNO0LI6zOLNOsF5NvxiCPX6q6
ry99HAKnrcyikNE2BXB8g2SU9TJPeu9it54gkjWO5XF6M/amj99IHJUo74M80qdGBAC8Rd0AlV8M
NOrdSleQeWcXHHhiq/dXZPFNE/uctCy3QVZADc+xfci6ZnztcDN54jm2gnEbtv+UiFVppm3/5Ehj
VWxI3pwWQY0M+GyctAWOh9h+H4yqQbGdmh5A7GaaPnp684SUR7dOMuz2G4WFcBU+gjc2XpdMXKjH
dLApjG3Kl8ZgAN+hRoUn30fDEOXytVMCMaWmfsz3vb7Y6D4YTGNQWCMWgEL4TpWgZBZoVfADeUDe
3gNXFM4CHTP1L0I+0ngAbreVafnjkSZmamKrJtZj/1hn8XBgqqyibr3i4qgr6oZugN9p0J2MEVrb
YOEAP2NdyhO5kceoheW2FSCL3QN8JJaek9fIeA7aVBsQZEm5iA1d3ozOqy7AvmhAsyJ16sqqxPez
UuKkv2ZYYerfgRAQHOaZ/Z1xjx/p5SSa2L9ABm3bRnjTLxsz7DZg0mtW81ZPTXBl1h7JJEHTt9E9
CyBphEd54vZfgqzag3hH+2E4xgnCpeMbB7PAkqHe/wreLG3nCL3bobwUqE01iTmoW0z0ej/2UXkd
A7tYpEMRnTNVlZrGgEdLSAJNvQ+7w52Cr3KZHwoLXIozyQxgodD10QQDu6peHGggw9drXWY2cvxm
ACVXoQ/nGgxpL+JnJQ3xEpp9CI5csKL5tW+9cPB/bRJD9htyAmvr+xzTre0X47sdZjtZF/GdqK3o
wcwtAOMzHfRVTRI/ZLxsTnjivNHgGEXVGRTV56J3s5M1pNkKyrgQWFRdX+ANuKBLagItwSNMjQx9
ihEG4U4l1OOuydg53wCJy+7sgdWXDPjRRdv5+mvU9NqqrM1iT90UGQuoY8qn1FBHMOBsFxGYYV6D
pO6BrdC9PYu85IiqU3eJ7dBCpJw/j3kYnXVt8EGgCxgAhGTblVZ64aFUXeXGlZse1tEZ8UpoooUN
kmFAYa1AZRMdqPvhZqjVABYDNxqBCsbmGyo7wLBVlV99FzF1FTFP9EYCaSW8S+8X5QkVce7qwwMp
CZQAJFIuXeURtKCUJw9oEpVfw/p9DfLQoDgHLiJwJOOBpN+3SKatxxo1IH1ZG/copTfuM+5vGkQp
r+SRx4kFxIHfLxCdAs8uS9xxgafNsCdn20JhNh8aYK4wlWY0ak2EI5u1XcoxX1autuk7582EptY+
BR3TolXMMM4YVEfqQqTGenIEf++G/RBvYpQqr/qau7uqgGAYndVd/NU7Xsp4RQd5GqUundZnZ7uV
wRFBnWRBWa3WbkEVnBTdJm48DSDlXBy4bXlHHaitKTuWBqDk6pFhpQlkp9RZM/TxdgAGaFppnvDn
mogUQZVwlUbY9pgZgG5R3qU3P8UbrR/ZXR0UMAFDcOxN78ts6hIXkgh2Lpdhm4lkyaKcrxKtTTdT
vwpHxVkeW/upbwR4+dZlcaElytxNb0MvcD5Uk4G3m9bPUGILkrr+kMXHPJTpCbud92b0EoB9/uxH
ZdUd8+ZIdprRBr4FGlWdqGasC1Ng87ELIBjMUEtpBZq5IJujBvDfXy4LgKLWMw0IXSGMjjQqkHZR
nD+MzuA89hwwmSG+Cq45j2SxtHEP+ghx48rUWXq9SCrBjuRRICOxajiU0BqtcbGjQqkkr8EhRVMj
SMkeUIzlL6iLkljj8j/uxKxa3GJAXBpk4X2ROaiUHuv82Kom7i30xRDlwAyN+ZGuaLi0RQ9yYqsH
b+PHnJDcaZw8q7ECn8+flzSuNV29hpRWvLWzMF2Rbvg+V9VhFb4nK7PR5VkAgH92sixdZbppHXu3
/MGDVJwMKd6bMLHFiWyuB349x86ONDgqDwG2BsTRPlxopEcFHSidwauWa3dzmmrsWHTUh/qNf1SW
20gzkInSVNRoLSgqlRf1yJUmjlE7TZwyWr/Wmpf/fS2yf9xxXsv8dUda2SwK64habDw+8TCqUzPa
EoLX++jiuGM+JS0eK/MothOfuzSKhHiUmc3ZdjR57k0e7PFqO7RmAsQO2aZLDwCVfWIYB7JRU7gV
6plVgzIDkJS+RC1OEODt4mx40gC/9xLtpWrr8ltheS8evgjfQAU9XQBPOl38NqQHPXuGVMZBDRdq
5v9Y4v+7DyTAUOUF/u61IxznVPeuvSCihzzKok0DndqJHcJiUHapKt25tPiTn03vMR5N6+VvkwLP
bCZ2iH9P6pPKegktOz7JAsWXItf6GzVtzDJoZS5ny4hA3M2N1YY8jZToq67YLIvK2BoxzqiuNIZP
UzOx1IK6DKYlOwNcHXqvghLqDiqmd6uDyNimAYhgyWYjQ7loWlaAGrSo1h1q6vcB49nzoI3bojYB
alV23Ur92S7D8t3OwNi2r4Gve3ZKnCE/7LP/7/ayRv0aZa+mxJfKXoHyEprMw5Qsq0FbexJ+8zjn
z7LOrLed4/XLOX8mkcJEFDb2NnNSTNjhWxba/ZFMkz1algEqyijnNmpBeoqs6nG+tcADZ1vX0bCc
l2mC7vPSNDAY2bQ0LaSDyvkmXHM5GqgQ5O6IwGAGSMolq1x3qTU8Rx1AH1ymETyhhj3qWp5yZSO/
xgygoAgEyZZWmObSAh+rSLD7oKBJLfrRYHs6rTSb5jXrON3ifcOONAgc2H3iZOLUoYx/1ecMO261
kZl2HnjxVYON1KwyeeCZ3pXZAKou1aXtilOEyLXJID2SzfVAcABQ+JUGJze1rotU+Ga2FebPeVlt
8D4vS5N8DcGsRPIU5yhsg2jZDozWNEhN+7FswHFUGCrsqvpWc/ZVi50d7We8EDgI6tJ+hrqu10mU
AyE1MXdpFLVs+L2kJy/EqadDBfE26MevfosjUcj07gRCcezxqM+Uka6oiYMCErFps6WpAVjW8dpQ
U6g/rxCUIPi3uub+D/u08qebDJkfL5hXyA1CHN2+Z+GDaXf6FwYhVj9w4u+5SLpl0yfeBYK/7Qk0
HignHEr/q1GfycGBKvGyZOCUr/uqOhfQEVnRgAsJoBwF901Zr9xaxmc/CvNLNAJ7gNRW/N01H7vK
GL9aKEpfQce2UNvmYIsUMWIPHMKdeOcOX3Ld5os4tcJbUbj2hQZwBEBthRrQUGI3DVQa+JcDE3UU
fX1gRgRqRUdBoHou78kmWwcou6Eb7mtEBjdWqMlrkEXm1Wj0O642tQlSSdSTrRZtNDDmQxEYBS0h
Y+YBUZU9FbXMhS7UhbqzcwD5+TRI/mSnZkBq6eDE7u5Pu1oW7NDaoTTa3Sf/j/qZdNSiIwpypsE/
pqN6F/ljXU4fb663ITdAIovjWGXbeVkTmPpz4sllrfH+7LpI6PTA5F+7AK9rFJrF9zz1AfstodjQ
N36xNGyjemG8QRmfbLIvngcUgJTFdz8FeVLhip/CLlZpmjPoh94jGZTglJLxZeVbwU+kzgDjztJv
ffwPavTqJ1uIYR3h0Xiq9aI8GsiubkbPxqYS5AOLMPfa75YZLrUxy3+Cg/tZOIP94ms9gvuIvF9c
Tdf3pY3SfYYz2V1SeN1StrrxZbC7vXSN7KfOxoMY/PoLQJsQ6AL7IRN8EclufNDNItkGdp0easbT
q+1F4crwO/kFSPrtUKXZD32IXkWWDM+d7AecPo3i5BvCPuGXXa5Zx8oXJhAOVK5WO+5j5kXHuomd
ZRUmAhTYDj/GnjE+tNx4AE+H8wUazVBzCuz2BP2w6h40bd/Ijj8GUZmulucCtHV3DY8ApI69leaj
uA4EmOFFy4v4XBsRDvuW1X1rnLWbxMV3gGsgk6UcTO4OW9RQRuvETIsbil+KWxmgwAsBhwrxeie/
GdBe8xZVjk88ZlcyoYZLQ2Za+la06LVyF2ptspEK9IH/au3O9LJ4gbCxPFjqvTcNBKgWGIPyRr3I
DcpzbkbneVJW4q0/RDFIPD8WKpAwXuHHlGw0gohgQ/2+MPmwyOCL3Gu+E9nbqPg4q1QMxzZfFI6i
fJuI36aWfKj51K/6cDxyYF2F4R0gYbNwXLB4lJl1mTALI6QxEBxINoRxCAuTn1Gg8UyDZHIj42xa
3bs/B8IdabLQOWqN5yyJjsIum9cyto17E0Gz01/sXV18tidm++pk/N2/BgBoSewV+N68+kFi3vch
qqmmSFYRdPyd3xVJkBNzwQ1KmAQqVcvBv9A2LbgnAvuGf5jyqYMk065FCfemHSzjdcSDNxQs+oZX
GOhTeKqdBuGMV6hUeyDKQEGymomcbvnUq5m8RGAodKtpJjk4AYrAaKYFRMVVJBAdZ79m0j11Bogi
zXQiT3/lAB+RA3Z6qL0I13nY2PdAiCcb/Gf4J5nG4BuGePXO4laFvEBkQS1c6NCjtkCvapnpd0gX
bYaKjSFqEqM1OLqM74mNykIgZpNnZ9TlyjeleS1lqG27sWsPbt0OJ+TZIT7Oyvq+xmMe5Xld8YZt
xGOQAty7iO5H0YAxrGKVUhWx37imF8u/fbZRWP/6bGGlf/pssaZBZFfVflHpVtTzfMmtqD1MxVmq
C9R8e6CyL25q96gj4ftKpqlcILIKCjkK13kNq9dWDMaAyegibbv2+khbII1d4NTask0PMbNl1Af4
VycjL2O8o0PnNCoVr141hdDZhocQO2dVv7V6Vhw0QELO0hX9ma6oEUkJhrLAdVfzQF0H32KuB4u8
Yf3GSkJr77EquvcGVdKmqEqAPDmhxLN6IY/BtkzkN60nVP/IJfTYw0OPR4k1p/U/xfinS3Ia4UQp
AJbEzkb2EY79YKMbENx1mIcalCBb1wpWzC3eLowWyMAOsKBH1wFE2k7HV3ILdNCcOlWFCFyHs0Yc
t+2lVW5diFo+Nf1vbj1++dsCUETIWDHx1OT5FqXcyOvhl7cxnWjc5qors2qZQDfkJS1q/ZCaLmTH
tVF/053+x5D43g2J5v4KNm1UrCt/y/DdJRcMmSu1bC6KLfkPCXtftkTceDfmqGwHtTYYdjceMGNL
ZBfjPR1tqVvpSbKfDr5qFBUb8acuYpnxPql1ZKJrVJd6BFwNY6dbGEbnrP3C108OoV3xkujcDcoz
bu93hDrNMWwRp8lGsz2hyAT0EjmIqk8Q6AzMTVihqLxkvdzQODUai78mbmVu+8IUqGFBExdhdy55
XaKUP3PAIOO5/YKMccnffSxXiGXFObK/ypsGBAt78F9CaSGtkLyF1ro4CxkATAh9qWVbQqJRpkDz
I3WPS+y82g0Y39qFh9BkvyBjo0boygNSZl/W7DrbK8ME9cc0KqyVUQFo2GNn4OA1fuT0Q8NPKDq3
qY3fHF1G3kNlZQkUzhA3pwY5qkwipPur34IEpgCvP1k+zaT+mMYGNMuXtNY8B0JCCMWrxsyZtbb7
zM0uoAdrNzq4wC+VEVhnXTwZCu5FDZnpaoyktXSToVjH2KkwnEEC7zSG+ZJcUrINftFAvyey1/MK
Taw/4XQSgabPE8VCgyrZwVcNXYWp0xZgUnBhxHnOX5O1HRsb8F3l5TAbSud82JEPmWyn/DWblpz7
5EPdsswdezmPuAYrV4YLQclGImEki/i9SRCNbFAvj37WezUIh8Ifky2jEXJ3GlZuulz7SRHIT0HK
NI6h8hOBPL0Fmv2Es+PnaOYfwU2a7DnhkxZrz0BBW2dTAz+gtKIBSvFDcq6HrAD3ktDuUIRmLus2
MhHjycIFGCOLf/owXQOkWAD7EUO4xgmiHyKpv5Wh2742A/L2mhvp99jweOCe5Dr+H8t0j5dWBxac
BtX8LF27eLni9+AU+LdI5HCaLjVLaAejwZ6qSGtUEqkRalwJZNYAWrwep8E2NlG0BzqMNwAv7yDW
2Tx4Y+WfUCzYLMmuCZAvlk1UX9PAGm++02P/oiZE4ApAxqh0jjbqix+9EnK6Ui+ewnJsFj0Y+U7U
DFLLT7pqZht1hRR86WTmphwBCJcFP3M3LJ98oGDvuRcsdbOJgGtZNW6RPTl9Wz4h8gp4YyXuyTEs
swtQUt6Vek3S/NMX9TAtAr060KpmEX6Has1SHWjxIJJ76majM66ABbK31G29CulBBLg31B3igOM0
1ngrS90UXKHxHtkNa0mjyMRrh7oEvQWNem4Xn9sWO1Qa1XuzuSJkcEeD2LrGi8oZ9F2uadYItuW0
QUFGc2ixOUAoKU+DM75bwZmuNFm9gi9b7kyjdMaFWQcdAvADmOCNHAfDHMrM6oqaEKoAhyBGM3f/
5jdPoxnkQtPm7v99qfmWfyz1xyeY7/GHHw0wLsW+Mx6CCCLLGlRCygVdzg2IP5xVaVX9AkIJ2XEe
YDEo6esy/zWF+vOwp1acu3T15w2yFhlJg4Hl8L8vE9UfH4zuQp9kMs53JaPb1Ha5cG3jbhQxzm7q
Q8xTqDu50CVNqarkBcqb9V6z4vLWQhrSQSroVCjGTmqqwQEKRAuq5WBa7zZJV0m60SBqdB7ULwDY
aME3jUhRK/Exl2aUCdByPTPPs33UUbs9ZngS0V3ngQH0OtKV6aXwIuzMRdS567SK/eV0x4+FEaVC
4TY4vCXdOxMFTsm1kaympWhyJN4yJqPrtFQmjGodxVo9ufiaf7FAQrQFw4Q4uEIXh+mKZd371V9s
5NJ7Nsvww8Y8aoqPq9nmqmXmVWlgttVgCV0mNn7xoHfz76uOgZsqApM6dQMn9e+FCQltmZrXSHnU
kFfbRa3TLWmwtj3/vkS8Ja+lfp4mSQGlQBTxIPIFiGgheHH1LOsCmpT6n2p0LpqrV//Ygl0ihosC
Fi9I+InFGbiZfD3Ys6Z/IkA6wdBDhUVHJGCyzybyIHtej1dUmS/0AQeCzEluINCz75I4YRc8kNbU
o0YbweacWe0/3RCmyPS1QORVfs2XnhuAxYDl4bHJbHWer9239uMqTYx3G111me2+RdGQLfQyZ2/T
aLjVDf8hFSK9cxwnvQPvtXvi7XgkE8Qh0rsWQPxrgGcZVPP6cEluXXcXgYzpRl7UtA3fpVYpz9Tr
4yS9a4rypWQFmDTUymTqOTgrXM0M97OtK61m6SV6uiUXGshEjqKLEkU8ZKM1oxpyomFrp6v5riET
1jbtwUA9rxdamblnRg+8luHhAyfl6B1tt72jafQnARdRQ6m0+rS6UYOGN5k+wvwnpDhRSrB/XWZT
ETS33mfRaf5kggXxwgBNImpS8Q9GvtxtgoWmuezTX1WbAWCkJuiqyIUafwQHCDe4Mf1VtCjrfIju
5blYzrfV28LbaTVw6/Nf2jWddtA9+Tr/wyFACt5/ke3nT9cXjn8twzdaa/o/9PtKRV2H69QdK/sA
hg2pimnknpkQSdDKvP+a8PbRzPL0MYFk44HpOhC6yg49O0sr28uIfTjAnx7ftKAy2nt5ZT8JEN2R
k+6axrJ19eYcW4620pwyXwgI8D10vfEs26E4S9VzK3/cACsC5uTaNx4at29uHkivWi81HsjUGaD2
CvMwPpKt78Jql8elvpwmOGb40BubQAgDTJyA6GFf3SV7WhycuOkBURHj/xH2Xc2xIluXf+XGfR5i
EkggmZhvHsp7qapkjvRCSMfgksTbXz+LjfqWjrndHR1EpQVxMMney8yoSANcXCyarXdnqmoGhBJl
1xRrmhxsk+QQmeo7NdLhaqG+RwrXv5v2Xpkt0GahvaTJhBO3J8azE/WnjRtFb2ns6AcqdVgerj3H
aCAngj9o0Dr/DKTKghqpKoVF5owXXrejYjxk5sYJEayjLnQILZhxbLhShebA48XNB7ahA4CsB9v5
dYdPSXxTteEzC83mPHCnvs+G9pvXuu4XWLv3SzgC9hu/QzGotQVEt4DRjFz3kBUJHPjAoP4CnUIO
Sdyk2mdNCOiacZ6qGzjw1XkOvRDEaOYfX9yQUNtMOL0bNj9G6mPfqGz2CahnRiXMxHXzouGwM997
pvy1z9R7XdbpQ4Yk26YuYfGDKK37MHag1DbWgO+8fNUQ5HyPLAAg45b/iE15V8neeKmjqocfqKHO
thk2a5Eb3c7L7RhxiphBNZB3D3EPZ1wFg86v43B4lPIfIYY7CYLBuES9lWdKXBqSgZIw8shDoUHZ
Qo9BPpNB9wSPCmg5o/7WrR3Z59J1kEZEQG3qZoN7T93AjviYrR+73WYLo68eCR3A8riHzDfoHdos
6b8lTgB0qWs8w3Y4ByhRTzZlV8VPecMPTqYH7+DzyHkGePSpdgx2TPUeqTWzD9//M7KVMKOgkant
A7ZtmmyhRRESRL6ST/RL+XY8/Wr/UPenfj7TGZ6bmfyUZ9Nss99DGWzzKas35dis/qpZg72l9NrU
6iBLtrS0HDST/+ToqDPNIvNyQ/VdJGdqQGL3lDVZtrYhP/BsJNmkZ2VLoS9jUxRboJBgzivTSc8K
a2nURxUEtA1Xexr7C8TJwFIDTMHqU+goG1lrLEfs/DywXehg50H8X8rtPKpnXlh7ezeG7QigMnF6
SgYLCRe9XVAD8oTpKYSHoLmIhm4BDJW3v3XzeitY9b505h0Hm7MFUGNfJ03zELSGWkKlrFtNxQFC
bNwucEiG0zzUrT5AwFUeqJE2rQPBMJC6zlSi2bpY/5iN6+3HbL6p+aumVhUiXsKIZ6SZBfuhQyv0
4kSlkslyE7lJMacibRDkhTCnX5547gKwOfYoISA256OVCNX9YY6pxzjg5zn+tBczh/dr1kB7Muh5
dtVifU/aDB7cSTcxuFbLbrwp4NEXjrHo9i6HafeVt8Oewfx1iYejsw9KP5hXYuCHMk7NJwa59Em2
rlbpDiqU2cIHau4LdfNkzg8689fCSBuQ6u13umPKEsYVOWIW54qxal/5jVgwPw7f6+SY5qb72sSQ
XR2qIdyxRKrrOJDaiziFh44BuJAZxvY2lpjHLg37m4+ATxBU7Tuype284W5wHwtdh5nrAJVRMx1g
ohx/9LXgyFLDjlEtdCRPGyj0QvuDs0VHv0x8qraqFggX4NfUOv4ygzer6uDiLkATGjcQxaz9dQlA
79qqOJKyNZ5EFZYR0Pd3hrWL58w5d5BaH/XSpn+MoOoXpY2gK/1byqCJznCWGz247i2XWa8SWrsw
U2xfjaFj8zqOWnjp+e2mshttw5DpvGtBCZ8jLze85F13IA1tV0G9M0zbV5ZL2EGCf6G1EXQRQb0H
dRu//CKDbSgeyQ9aVH/U3Vrpl2KsXLaqgDIQx4MSFI1kR4fs2VIe7Lx4m454/FPsDGJf1CMJ6g0c
C6JHN8kOaaq5DxEEn3Z4oox3Ydu/jvWS4W1hBAHf2Q6kUn6uH5DImKV6mW/w+OuOWPB3x8GyW/hD
83QdG1k4y1kHEwJqcYJwmFW5FazTtoevmQYfBOGOQa2xeKtzYtlvgG0rzs24KSGsj+wF6qhIDbe6
tHTKVe4ZzZxQboR3wzfw2eG2tyV8261ec6JhzYAdnkmSab05W7lmcUZurVyqGk8PX9ONOxVb2jIc
f/l2//GL6v7UCmAp5HOAlVxHuHp2AqmDVTk42WNRqG8moozfwrxcIRDXvuqJFy+An+pPtRCI7Olp
uVLSseeGGrSZJxL9IEgRgQLFVLYQkcM6x99RFW2cMYpMv5CmgJdrNsCIFuDVVeTUYCuPhDsCcVEd
BADgf2PaRwRy0pM7Pn5VbbwYQ8U2EbfwSM60Lt5ypuEtkcfwQG9Kn8NMR4++ebgrhGFbb5kbRAvd
spKTGzOxD4a0XHa1qsH1Bl8cbp7feJn86NOmehBBWK09L022fmLBKW2cjHoMJhzXw9J6Q2g/WnjO
oBYOE/0GEoKEUaeNq1S+9BzLWFKxBXnvYn904Ka1tpMEcPG+ug7KA7U/DpMtchogGMLh4QxnkI+6
3DlqXrRVgb38k2eFZ+JVOzYOYyreUQFbALLYaldE13AW2tDPFsT9j5G62iDXa+AVBpcnCCkW5wDB
mKmOitQAdHu1MeeaAwGEhjfGI2jgzY4b2ahNLRA+LGANcSvaEFDEeTWPkekDIS1sdx6PCuOwan2y
y8K/OlYlD00fe3NS9Lb/qq9TUx5Sc7RnQgR+CS1fCVPCbIbbVn+H3kYNzL8h753a7qH1gn8IaYXN
lYkCgkPjo7YPPvo2ARSNTaMOLoEO8eraQyIL34bDK2dw5unq/hl2MR/1BMSARuZUT/0HFXlLXxvA
MaiqeMPbMFghyYG8nhjwXESuHOo2IIXEUm70OKm+UI+gCvk6gjnfDIutZD5Jz1ca69Z/LJPwPPJl
YMlYwt0YNqThAruE+xmd0rr4XKRWRPzbLZ3/PGx/a/1l7K1zM06VC61eD/6wa3skXWGFnu87RABW
qtDNqwIkDDbHaviWendZ13rfzSH/YVpCPNZSx5el33kHoMCLaUydZNpS9WAq0f3Gel6sIy1IEXsa
10D1uOBpx410B3PO2NuNM33jVWcQk9gmOcx9OJjXrZ2UMCju6w8m9q0fPBmwNm+SR85Khuu0LaBN
k5graQFcHMZ5dgQJXi0Be8qfCkf/StRGzf6Kx1b87TaGhUOw0Dzrpbbxj0msNSCM89Wt6JZdvoI9
crCSju8frB7UK6t7JvR7mjawpgu8/iS4aA9GjQ+ZMPf0tzKeOpjdlXX6DNmCHAgR3BIpVpgIC/Ps
QDY0yVi0xiK1mg24ndSKb0XjkVr/NDa2A2QuEgUBVU2dsEzAuhIGtEbeiX1eMyw1x/q2sCEY0Fcv
eS1S80cdO+ICP9oFFG795Bz4I4GhDg8adyz+VYFDvICsBr/TMrj+9ZoTP/oyLZZwkhqOoHzJnZ3F
9nrIUvPejDJr3lh28NIY6pLIlP8AsR/4Rrf+FuR/DXeCGvCNJjYg5I93BfQRXIRi3ORgVY0H9ED3
RLc/1Rtc2WsnKyb3Ibc3kntwu/dKwRjpZkiUZEG1tuoAYrgDDIluDXrGYfih3UPBBkpUGVD7CK7M
cits91Ss+vSjSNRDvB0+t/Y/F6k1YqCH/dex6QCMTq6SBaRtD1bpqK07LrCARoQjm8iT4Ehl2oxd
vHRQ2yh2woOOxSfpGUR1+92z0uDebjt+YUN8IjEEU7XmGrDRaEW9+mT4Dpaef4+17dSLqo3eRK9O
ote4cv3PXNCvmHqpMrNXtSjNJSKUAAh3BXsOTWjD4b72zioooceNh/8RHBnkoLwmQNClNY8DoOIw
RyzNS5WW1TzVVfclcs23xnXi70ZeYfiYh7Jkjk8lFn+zXRitdr7FYMjm4572S2ijtD3SJI0eHj1d
e5Oax6cFZRPrySGNgjdaptEHggDLdSbMJt7RYs3luAZBhs+WpOZFul5158mjVuBVMSp/UX3V1aB2
jPW8FfNbV6qHTafEi8HNZxDsHdYgzSTPDuzFlS6C98QDDdqBFtspkkF7EiBQA2pQBe8RrAEsBu0N
wwm99c8jYz0c7lViPiusbI6QYFJHrHrVEV8g0cbqtCdhhuHejMKVbyT5VcqoubdjB4CWFs6gHWIu
88JjbEOtWmNVB98Xr1Mr6+1vJcgfeyyO8NVicw2Wl4iQUV/aQLhuZbVKu6NSmLv24t//+t//7/9+
7f6P/z29B4zUT9W/VJ3cp6Gqyv/5t83+/a9sqt5++59/c1eYwrI4NCwsF+ojti3Q/vXtgiQ4euv/
K6igNwY3IuPKy7S8VsYCBgTJt0h5Prhpfo7Qrcs3pjuqKoBJf6niHjTcuna+IXWO9Ln62miL6TvW
b4N4D8bKOqYVVmtZzQZQM0ue7CFI1oJ05WCXymdBn4fryWUwDqufyuARnwIAYW7LjCi2ogWyMQkM
QqBMRBs/9j7XUec8kQuGa3wHe2KgZ8eNpZLuaI6bLqqKVYqHHhSZ/mqVRf0FkvbJxmoYVuxWYhfA
I4lm6kJjqTNNADcFNvv7U8+N30+9bXMbV5ZlIQdt859PPeTxUq0tHftatWG/QRLYB2pKH5YJ1/KX
IkbSZFxOtAN40LngxT31sMF5AlWbASb2516F8rRdEohP87RslNkwuxpmxdrOssrgRYaFsYjMuD06
sMTc5xl0Mnrkpp4GiD7j9Nrfxq7QnwbGe+zKPDiN+LI/0G2mF/1dHUTmjnMDz1xQGpx/uC5d89eT
wxmivjg7HNAQ27Ktn09OK+JcADqvrtMi3c4s8PJT/oQMRXqGo2xzBlX/kR6HYam0FT3yqDj2AlxL
nfsMXsVG4L4hBlwvbStRUE3DgylQJcwaLKv6YtTF0RnXiHgpXlTE0mdLy2AZlLXo2qd8Xzr3gZYW
9wDar5Cwt67pqKafQ9sWcgext6c6SIbF6yqD/iO10oAi7FbWqMuPqBlca4uQg7dnJnMEp6Lt4Cio
9nsKlMfOg2aG2cbFvPTAIgyqK7zrresvfbl+X9rGVsC545elPTnMGbXl7sZGsp8bGh/spBZBDyx/
2UHn4feidZOHatwgUpgVVgQBMBSS0G5mDaiHu8TN1INR68VK04d0Sa00um3lNDqFeO/dFG/kmcGW
Bq/iT+LyTeWMT2W9WlFDbrDgH64I7v50RViMCR3/W3DMdkBDdszxdvr0pMKTxeghJeNfLbyiYB/H
ulOrQ16ZeIZh/qS7pfFGizCuNd3Bt7zupAUulmhaASvIKD6Sq+zkEkvmsZM9LP0s3CzLZtXo9hYC
BAjvnTyCuUyc72kQNVDxv9ZNk/ks9tZlKYCy6U0hN0476HvGhb6nX7yLzXymwh5oKySK2IaLaHtr
/q3PVMGLev0Pz56fH/vjyYQAlM2ZLVwDQnSu/fPJjIOC6TJh3sXpyh6p2MSd6eAv3Buh5gL0nejL
RrrqJWXWkta61KMoArD0Wt5C4RbCs0gjZgLc4ybblMgzjM/ZYny6ftqAZHRsapi3oQNVw+MDQSc9
QDjNH9S8iHXIuxosOetuHM4o2EINLNE+GpCdCRElgKy7xms1j7IMWjaeK882cC5/f1Zc57dLzOQO
sxzdgOQu4+YvZwUrKu6rStoXBrvcozkaZkDaJAaEbXS5JU1U346iRZedQ3uQi0/SyykMDUgumeqg
nwdirICUPEkre04PHFxnV4uyiDRocSflnKCAqQV5Dlgh+3trRAxG/tqpM+f51qu0gU5zGKwb2zE0
lHkRRDFCzd9QsR7rWgGGUtCbv9VRv2wMNU2dx35U15cCS22uvRSjvPfM8Qd+xWMYviKGH0Gpy863
1BLm8NjyCthwUeun3i4vSxjkcvcQ1MZ4CfSvuJyyVWSUw0ZZAKqM9SztbDwjEFSEagq++CHYLwDG
t8SsKd3uaowEkgxEZKRu8aU0lsa2toeDkqwQloNFWOAryDu3ureFuXd2qqsQMvND5e1F4nyRqq4u
VJXi1bWQyGGsqEgNugSFiulvf3+NGNZvt44Lvw1Xh7mAa3F8hY/tn55DvcvwuuvN/BIE+hh1Vs9R
WYTvqgXo0Otsdo/MTwh4HgDA0NcL3jMoYiC/771kSCut4JsKlQzHDh9+HukWDcMHTH9wEy0ExxVa
LHYbFYhJQa6WiiIclkFWD9cmcKAq4qtVODriZamWHiETC6jpWMQXRrURzqhyMxaTAuKjubC6DRVB
NPqYkoqwQl6GgJothYmrnBhBoWeUy3Cwq0/Ua7DFsTIqiok4hEDVsJUcVLeJem0lEJKAE5g+Ua/h
Npfeeab1iXqd+V25rNuknnZB++lBzAHu24idF8Nw6rNtuP5d3ID/2oHE82LWBpzCGUsOQCg4D7qf
b70g01+gKlKt8Ez11tQtiqB/niHX1VYCeKcGXxBUb/Pq7Tat6Q+IAI/DadqsTn2E4rNDWfMBuFFY
N/Z5EzxAc50Dn4NoXeGU275ERgC0AmcO9YvwG5ZPapYMufcYN4Ox8LRO3ilgQzd12hhbmsmqkAG8
zdSyxL+4WQdyMnyyGq+bGzCNQ3Aa3GQxbqjeKqp+WVpmPdft4aOOGqhfh1EmY+Y0hwjXMLEq74SP
CIridfIKAfgdOUNWUbW3usF9AYjRnkdOH4A/AftUpyr0TRciYK8bpokjEMmrCMtd6alHkBniO4bH
4bnHhxE8L2BwbaXNA/JcPuzs/PQhTYYSNgFZs6ainct6WzYAjlMRJszmfVmyVVSb6RkRdn2RMulc
jDyVdyx31nrfOReq6kKvWniGN6zMsc7geQnnjqm710p1MjK1pWAtTIOgbijtLQWMAsqQjXVV5wAb
3TAQwrFYEpBue9GUfg4LC0G9tNyaXpH/aIz4zYwGAc5r6c3xmc7vc90s11yWGvBAA+QawOJcZWGd
Xv40j4y3XZLlawQsmmXewBJPhdklG9kogEHCJXkkoigthWljKRVuKdTRxoJxAPW1BzylRJgjJ9/1
X0SaLoY+7R+jGAQNkds6ci34YsfqloOgkeJFOoobWjJbgFjU7dqiKpCBa5s2PpZRms9Lnbln6JMG
a1NkIRxn0v4QG4jOA5LoXG0DiQI7DcQ7OFVLmfj8h1+7+6ZCRoaGAw7gnrkfhGsAmobV3z8JzV/f
llg1cGYyvBhsXdfxTPn5QYgwVF4ZndbAMF5HiLX1kF4iygDkpu7doNY3kApDRITqGnhHBVXzMFR2
DsMbqOTbTqafo0ZhPdDmydcUVyXAZfz51gMYfh+Jai/cOKPECums1BBZxfdP4y5JVKUeDWzpFywc
YYw798symdYRJtDH85r38akOKuOeGhgyIPd/fxr0X9el42mwGNYN43+2TV/Yn94HTtcB5y1YffrA
tDvuyCTFLc/gfAwRL4QBTGOAXubtppe+ueCdmf/6MKARmQTIn+7+IIOeHTJl0fzvD5nrv6xzHF3o
QuBfTuDhwX/78gTTVIfRYBidpgX94DkFlND98BUxYTkG5aG2E69z12Prv6rpHV/ogFL9Xu1Dt3Gq
ZmYdvsJq49a7jCpnYYW5gkbTksKcieOGj4YFLZdULvughHAwUh4LFevBRfPzj18wQuCLtgbNQ/k6
X/Tjr1s/BYu8f/gcp++HWyTEwjsdn8EcHxam7XKG8s+Xc9sPXVgMVrzpPVC9rLkJU5ZmgNW2g4Um
AkjOpR1aGOqOhJO2ju8Beiuebj08jQ/IDxndrPU9uDYaoDKEXSfTeQCBaYl3DligaXC1WJLv2rGV
irTxkQju7c4/BJzBq+o/41VrxeAJ6/o7a/d/fw0YY3Th5z8XN69woBLCDccBJ+vnPxdUi6RHJsvf
TBwuM5tPERnE9t2j4SskLqGhUoybePBL6ICjvukVOG0QqJ7FNlQc/bqBMB9zELb2DXPdQ8s5wPcC
qLufyrd24oSJ4h+uZvwjmWM04NMfYzEDf4nrmgYiPFyIX6NYDK6+qRMG5VrWMd/VsAufAykEBFtr
+V/CxIUEHoDnwinAlORdOKN6IICcFbQYkYAOVfDFZamE2ZFln3TkHB4T5EWpm0ottfcDhF2omFqQ
pS6jlkHUMcRquauyHTJm7wBbRT+S7IRFI95IyjeRkfLEyyg1PEdksL5wT1arhOX5oZKNs0MSuV1X
BR/uwc32F3iUG8/jPE3lhT+G4WMeQ4PSo41kYpaddD/ACwQKks0JQPuj8ON0Z+Du1sfwUA0FKr8+
DtpjAd2NE/Wiair2dT5swH5+o3qqokba9E3uLXQs++fTHqiyHKcs9a6Z1Ur5a6r7tDPhVOu6j8r9
p7qkUcmhYvnCanP4TdIQ2pUF8tfakEXyuY76aFaRjh5oDQIWvx81rKjxTSiYu8ZKK9/6DCqIEswx
uDjq4GcKqRZg+xnWIcoMhOtj3YNMXq01eyqnIvXnla+HWN32S+mVdjrPh7ifQ0AZbxS7Sq5OHTjH
gXt3Ng9QGqtq6emzsmIWvEKsBPkbn+81nvy49Wgt9gMi2A4e7TzGehEjkYhztpUDm2Wawx0ngnA6
RAtq60g9uMzjDWLjCECPjVRnxnyJ0FVwP+0pcftV0vfDYpojxIo3GqI7p1iHZQyluHGcUQq11F3d
WU4zpF5+NuFveZvU0YdwAaJntqZZ+ZB5p1D6O2ExK52DDghHiszrN5JN+6l8jx9g3fJM3WmeDmn9
WQUhzR0VvUDwkbUDXOd4CLTJfehpSNs40Chf+NqmyPBvQkdFdaYBOgJy3SfqH/IQ4hyeHizo3PSd
92qmZXgQ0IbDM6ZZGQHnFwg98os5QAoLfhLusrKtQM07LZ7BsSU5UxdgDExQ2OBGGhpGujQiXq3d
BmrCpXyTrZSrbuDhlmtG9iQHDwsQR74BAVku7Co19nAd7S5a07zruRe/AReFpYSq9JPw3fgOq1N7
Rg3K7n40uaOdQy+ND0NZyQXtAJHxvRjhjGnTnyDVBxn7Dv8UtBPpPaSZa0J9tZNrmbXuuuRa9gXW
2/OeFd7KkCWopS7SOFq1b6McuYcawcA5ni7RVo8dBo41Thkij2yWdSHL5x4eYp7uqzO16nbYLGx8
+a+pGGgu8EwwXp2mKnAN54jRnIRbsysMMcKVZyCQR8VcFewOlMbN1LfqwM+GVUC68krzK83mZI62
hsmuNcdXuH41tI5fEnNPbVONAhMiAeJtOlShVWqHbxZYrYxHbkp8X0FEBLShEi9NxGM/jnmMiUZI
1q3pOOqU8YPJ1ccxt7a4A5xYTcc8Xg4raBukS9qrtIBgHxwHmfRxB+OGjhvx5nY6rr87ZhrUldpv
x+zHBQT7kXe7q1S3arXYWteFu82QmwMHrc4A7NAaLC3oZy/rArBV5ESy0LE2LrUILQVbUUnYuk09
K5A6Ikv4cG0bcSHjHC0Q1SsvFM+xGcBImuoY5EWDA/2carPGYDNA7TylxYsgxAvAjK9RmYPPUUDl
DUsQeQXvUl7zBI6UrXumDgANmEsGKtWSihmLjQsGU0caAgcwsWiDVq2orhRIFtfhHFao/TZt5Pxj
GOYtgwq4nDqH7rbRyCvzrequ1+31rUeS9zX+zDrd0Fz1ULlHnBHVzPMs21M/Glr4HezYWFduqU51
rD30PHoZ8qHeCjOXC0R2ozWvOmvHYpUc/a7ASr1beCrbijiFvRVTyUwGWf89GFZSOeWPXg5f8QVt
PIkUyYWo8BQw4RC+G0qOD0uj8s+dBx0Z1RjJq6EL5IoxCIBZfOlUxltkmRDir4bkQnvu+tTaRVFn
byENuM6EDXkhY3D2VRR8N1sjR5pUg7ilLaxjiLfGime+DjYdLLP7OHfnzAPmQSuXOYcwhwTK4k34
7AQJ7TH9iaiN6HCSIwAFgtBIv2m1/zWHs+sXu2PxnLe9dy2hT7mADQMD7WP42DdY/Nnul/2GtS/O
4EOANhcE7RNQwiA460AU/LQ/WHSDz5eW2crtMyiYQ/18VUADZOFJWOioRseCu2/0NxDzZl5jlC9u
Cap9ANW4DUMs48nl9i5PxlkLV5+LAUZHZtfodyqMkcuhkYhFekHeXz1Xz3YOzKSXNCBR68GIxCuo
JRIGOW25BUxfPAyufU/tgx0hpqvn7SnIEJ4HuxF+5+OeEteH0Bd3HnDbVduOBfEqNwrv1StW00BT
NEujHtKdzhDhgsnfl+lAgJqdaQonLsYHwdFA/maejhMCuLRLw1o9DSLoNwao4KukquuXOOtn1EEz
wc+Dd1+yh/hSfnEFzKdoV6UF8naJVcO9DwzEwYYC5oIaNKtcuXhqPtfC5GsBqdJ1EHfac8rxLz/u
ExJ3+WIIhEQKF4gfeCTn0+lKYaw+A97Fv9gaHGq80USYRhQRED8IJL1Ug+2vuyErNnAh6Z+GFD4r
44mOE+gqQAAzOdqD5gKCFxmzAa+kRySrHvMeDh4h8ASb1I9hGzYlvpH9tqCdgHiWjdTlKARDDbrv
XLUO5pzj27TQIuuSjRshsbbLzUhb0uszdBs0iK+B3ZXTCzVLwmGdQvdnToOoVwP0bo/l5JFKdle7
cN1o8RpOU2ONZa6+A4Nq5gAV8yi5pp1jP9vrXuM/d06KkwOy5xSLLAodMCeWdEtqtRNfLjSk7rYU
fASS9IfMBDtRaZzRAIriUY0zQp4OwuqIX1o59vsXWVwG8JsEKeQA7Kk41FaD1WmTd8amdeo7Y2wA
1w0ksk/NWpdt8NC3t0MWwcMOuCxx8Czjr599YMNlZ+i++fpry32IfddNgiCYa8bzwAmqucA7cp2b
jMdz2DGujUaYpxJ8k8tQsOBoJuzuo7PSkPDr6mQxlQ3EC8HQzCs43YyTlQo+pCw6y9CVF6TGEfAP
3O+1LdFm1CJZGlWJy4x2VPL0a51V+hJIdLYE3tmEEpcdPUtfs5eJ5qYwtkExbyHJ7gVxdqBiZxob
YNCwiko966qGbJn2Kn72gwKZjNHUCwvp+BluCWJdMO+jNZJdvIBiU7+l1oY5bzwNijsaqvnLwWRg
LMg8u0fw5ZH2kyie7+igknF+UMb/fFDUmiD6SAelQeETi4U4X3v9wA6E8pzwnmNRIQE+8/AlM4kF
UJdJRuATMtTXPATYx04OiQncJpo60Zzh2MlKkmGRV/4Sn/RzwJKiK3Agw6MJtHtcgR1MJdamWKJB
jZ1KQje35sDiqSSz/mD6aXtPbV7l3kGvS9xRyfDZNYe05FQCqvK57hz9RG3KT971wAon1XAGh3nk
Rnh7nHbBCjnDveEdSBscAqvFTLk9ACHjwXl1Cs0CXYo9tSq852d6wpGnoVb4v+OekkDa1j57tB1X
zhN2rOwi3iI1lj4MthOtY43pCyr6klVHUXhfHGaHuIrhU+r3UBujRlZhV6lZujtVaulDFzfpSkUI
0VNr65nJoezxRJvGVtBJERK29eiaKEiVI1CPhfu406BumyUcHySy72h1ocCwA/pfFm15kiasBWSc
6Avk18uTlcPnF6Ac/IwCYCx6ODaspso8cNGUl/p9lDR8i9BDD0u4cQ4GIEhiJl+KNth2AzDqEEdU
V91tk1MeBiem6VoKsOiADzbdhJ3Q2GqFZbX3eiDOvCRPr1QHo6tXKzEAxBqrQreFafz4IdTTBL0O
1oKRlnj6YnynAzrlBTB3pCKNMLJVEDfsQjV6gLVeb8l4RW1BH7f3CINM3alH28Hwus4QSaKiQNgT
wv3NZXC6V0jlVAeqrjTAGnGBNjsq+mXOwTQCXYCKtGkL48GspDzSntwB9IoQby9QlnCgtGHWAt4b
C1wo8r7lHVuarG6WeNLkK1WlzoIGNqmuXdrv019b5u6w6EE2BywPswyRadzFMlobQa+u1N1SSMwa
bDA+Dl/4HN9A1rMbw29qDr4o+Pj+HM5OUPZ2TPM+dkZktiZ2tyr6FXfOCki+7kilqQqGG0gbdt0a
hNqP4dD5NwEd75s5lA62QdY5S8nBc+iBgr1vIpFMG68Uo+GCt3PrFDIzSQm5u65TH/1Mt25XtQNj
PzfIwkUb+/oR+ezqCCRgsog7GXz1thRmvrUz3vxtO43HqznBx59MV8hyOYscKaJ9XYGbT+7otyKJ
6NyKoA5BfmbsDJoiOmP5/XhrpbElYJmLwmXdViCDdVea+g9KCdsigERbUdhrSglj1XbsYURwqbAK
pV5e5Dz2LfSK/aR1V5OHkqE/NnVYnV3u5mdpyidCwmSRL1ZOlrmrGq9OpGRnvQ1aJUjG6fqmsyW1
IjkE+GyJ4zDIgAL6qwtpbMVdkC8ghdMt+zaN+5njqnvoHkZbAkhNdQSTsruqXEzmbvD8BkAk66CA
bjOBkwYh5WDggOwqEGeg+2c+UissxmBwDF8HGbf+qvMRp8u0FmqaupGyYxC7Sx3ZsXtz3PRQv7j3
k+y9N4p4RyWqF7XxMZTqaMNsrVv0+Gi7s0xoHYcQp973Ttk8WHFdLqs8KFftWOSa7mztyA/n1Jry
yL3LC76jRqrKmmbhmkw/Uwl+OZDn7ZN0Dw/2z7MxfRX6hX2GU3Z10eJjbaj2rI/2522CFLrrVWxG
bVRn+xpsrMIWAaGxP9W58bEqauPQRMnpNtDuOzaj4i8DTWUhLY5B4IO1CFMMH3uiAVGivE1qCCFP
CusEiC7oCGH5zkbTlLFXXmv/9gsr/JXueEB/VYgeIZKGKMXIQgA8oM0b60ClutOsPYwx3qhEG0D+
+3kEp/O1mbQQ6m6Ef2kQTx0H0zReWGnj3R0umjKG6vY4YxVY1qFtteBiBwBJSQUPyOHJoD8pgqz1
gge2gAQqTh9toqLYy/9P2Xnt2G1E6fqJCDCHW3Ln2FnduiEkW2Yx5/j087Fa4zYMY3DODcFK3JGs
qrX+YBjKVZbmER7tNGpvstQ443BpSnfZZ2TOLnEkcJRcD+nfZ1bs9fsurT9kj0yrf/eQxTnLAsus
EmwJzQ4JWkhAC5a1voda9m2sM++urg352lCagFkRhIWmX47eHbLx7xGwXf9aKh26jpUdhxWiYGiL
+Wiifrno7VO+whQcHu2HtiKMIjvIunEVA1LAwn4OakvFfHS8XeFcbWsK7FSPAUsX5k0eRm/Chg0P
3d2AoRIbehqEuwKd57XFhL84GYTUZD/ZCrjwZcCV7SCVtQrPxhLFds9SWMvT0Nj3ZYMsr61KGP0B
5hP+vcBLqPBG/fnrLFJmsanWOiWi1Uy9f7Z+9ZtK64LZzU8xjvUHwVnSIfz8N/Ku+lNNNlLWN3jQ
EzZrq4M6xfWHYJuUT5X9NvQseJDgZMu91n8NL3CpOTdAsx86HcWaBR+nb2wkEEBfz5q1Tp7JOtkq
+41DI/7d6nrj77FlEzaBNwp9rywGJLlOIJKEEv8JAMpWVn3Vy7PS7qJr75rt3rPS5cXMwquCScef
6wmQyVGeYAr/WeM0OPl+WpGH/BJ90ouT0mgPWcgeIpa/nDxtvQWzHnceCZDwm9rrQTYYiy5O3v+O
cPmkt08qkINxCxgPY9no5dTtR7fWXvgplf2YRcVGFrMWpLFF2MaXxXZK2aaxUoiaWO8DQ9F345gk
YIcY6oFw9GvuvLPSGdqLvHCT1ARW16KwubBXEGsPifCiEzy7DwiMbSuhTzdvJQelExahqhVtBlhP
pLLDzjS+oRiGpGGaV4HmZeY3xS6I1ipFDc+tNr41VfsxW0b2EBH/fPmPQYo2q5ui1O1rga22oiQp
a6VNFIG65I7ZxPJkXDbMWPbBNmxrlyt6sZ/BeBMfZ/KVRaM12Vmtk68sdvipBksu6sd5zsyTnnlK
gAzU/K4imhQMvZVfCLkM38CkFSaeCbKXqEwFupk3vXsuor0IPuUXY1BkLzn4v3oZClyQQrMF0ZB0
+GYqV3mFqut/v6ws/utl6dVmY7mrlVHbkD/Mb1+HxEAPrlKvXzW5xjzug8kKmsaqLrIBd5HiBvm9
v6gI+74XOfcy88wrLmH2IZ9ra5eS+XwfmnaTrZilxMHEIKo695KgBHufBizPP8FMjAybJH3N6u73
SC3MP0fKDtnfI2s9Nz5HSrQTFpOPc9kdYrwqfrTFfkKw6q8GJ0q/rgb71UKlY1sOY3xtaiU9N8qk
7zzLLp+JtJDbcgbzj37pfTkqLeePXizxt45g/AZUmbgJk9SqZhG/gwSbPiVtKIIoz+qf8eii8kDm
LA2ZUZWqfV9ir0azpRV35CKHo9uUHyz68009mcSiMF5C72l2v7PgBFPbx3+tRicprLePItecICyt
+EHrQv3guql9KA2NJBH4e2x6x+nDtEtsbJhbNSX86JkQes3ybmGtlS8DFIKgwiPkoHll+aKSqoLu
6S1BZYrqZZxH9d7hlsh9V77IHtbkHqJlzh5kld14bZC4rjjK/ks0WPs617KNbCWI392QR3uULyWr
XDFtsNrpH2WpE4YH3wgfE3ntOG6UnY2nMtKwvBk7MkpAsNV32Xcq8+aWxxaM71gxMNOJ8xdCV7ch
K8rvRgxG2kTS59S4LtjaBVJHq5Xf53BGzbM3+VPg5fFeqT9ld0UDmzS5LOxlEV0Gp+zGj9Lo6wPO
eu1OVuNjuunMJIdLkevHUhf1Vl50UKxTyc34YhcdlDzDPIIhS5/S0sS3xwTc3ToD/lTlEDIV1szV
RJOfqg6UkZgHSF7FmAZ21PQHVLwUEqRr+f9x8Oel1lf7zwtoES6gSVeivrIqNnQw+9GzeE00xMh6
rbJ8WV9o07KpotH47NYU0z+6dW72z242i6Wjyjr5OsfSEpwk4p9x2nl+62j4JXSL+U3FebdAD/pN
VT1xt+1a+Mv6EGV9MOw9uBlbWbRrizw8gYKLLIbG6xDZ3ZswGvM25VFKGpOLDbYFmbhH4jAZfJuc
/x+w2TeqXhCcANh0TjTP+24auMlhnag+IdYy7Ka0U86hV/dnyN3uzogr5TGZEXwTcLy/W0N/0+X4
JUUGaoybP6sCi4rJ6UYUWvEerkKvuDnV3B+RsZ4PSdh293xWUBXGiuSNBNGvPBnEX5F6sHSD91Fr
+qubuRNuNNx7ykoyS5Ja28MM6E+dWHBrHQprG6P9+aKuDwp279NPxW7RsiYmhl/kcEgNNTzMShNt
ulY3Xou4cw9VTRBCFmcgZYdUSZPPIianxkH32vSzOEbcpTnWZxu1TMzXTJ3IlhtFwfxKsbOSiaJd
fnZ2SFcfaowUP1vtJuoODhGhz7GidFjnZQKrwXVsZZM9aWcN+8f1XUHvybGNU4bP1tyCSNq7KiqU
a6vnVfEh0pT5szXzQmUfDZr62bpkSbgnxQ4ZY71y45AIwRLc+Gy1NJyeLR3BcXkpEavGXu3QUZVF
5jZtv/QtsgXr2GIal71uhZimrK+rDfq0x74NqtbcHlu36g7hXLziPTRNPizL9ioP/Ly/zxLj7rTL
dPl3D9lNQHn1SeRle1lsK0yGC2FhmrTaR+am7l69pQNnVIV3Jl/DQRzFjnd1hPiprJT95CEqk59O
DLJUlmSjraA/2efjLlnHf3VNMmJRWUIu7KtOnnW6+qIXWJp+XbvFmfXsCuvUxiEznuwWJnBua7Ry
NvLCWs7Dx49hj+ewrM9fLxaW2I/USvmQsiH/x+tD4WgROSqSrez79WKOnh4tt60uX/V9pOQntKvf
5Ct/XTsudDcgMKZ9XsN5Dh0NquhqtyIPSozTivBwyZ5XVtn/VmeZsDpflnWsMv4+tUilod+C5ICh
5BsVgMXl81R27apM8UWHH59s+T8u12XxXg8jUgvrS87rdeyoZ1cky+asuEiMePpWS1zWZujgeqPm
HeuIf7ks2lbqsG8S5VW1vOitwcNN1muTaxzrRmUZC/jqXWuhgtktcGdQzuZrTjRA1qe5Nx0XMUEO
lBfHloccCbhCYiAsaDVSAfJQdYl3adaDLHadVe/UEKK4rBvrmiQ1Of7KV3XVJDKVONfE6ZxrmrWb
3jOWM5OwSWxsbbBDZ9gS+GJeSQvW2bKjbNFibBvX3mId+1Uvz7xQ+z1MFj/HNpF1Mks0V3/WWbuf
Z125AGnIXDO/ysNsxghWrQd5JutiEkYbcNBN8K8GpMYhIK5jZedEGfazWpWnf9XLHnIoafJw17Bc
/nzF/3oxOVZrvJ8EENfIHKHfbAznnbraI87rAVzX70MlDRQzaCVHO1K3jSx+9RmNSA1UTxn3eusk
vqVZMYbSTXR0qjzbjyLK3uIwfZSUkqUNE/4W3T97eIDR/+8eoVJ3m3npkIf1UBD1+o7gVRcVF111
tqaB1+5XlZMliCN8lb9GNHraH4yyvkKPyS+y/rOzM6vOZshxtLP6vntAax5mi4ljx0TsxCPd1zgH
bKlKv56t7uGzsiraPYC+VciVunI9tE0Wb9ljqxt5mc8GzcE/JkVNe1FXG6fV22lSZjXIsrAPvuoS
VzjOZ7mU3k1fTZqGnKovR8rKf7TLctuihfGvy/1nx2l9B7JFHuQVbc39XfdV5K5jYpd93KLGEWaX
QkDbeGRcJr+K5uo64cZIZqes1XMNN0U1BEXZ0oet3m+iroFbya+8k5V2Y6+mILORbNIG7VNjbJ/q
WOVZosfO0fVSwiVjkz7q7rtskzUgTpODQ+Qx+KqzLXw84gI2nZZazZMAK/BUPsnu8pAZHst21XU+
X0PWmUJNEA0R7UEv3fGg5SoYmDzPrgTjsmtL7OMgUIGow1Ib+e+6HGWL7AOWswOPPaDjvPaWDXAn
tV05GEiG5Zl+Kq10aF/CHMNfq8YKz3Oj59yKpw8tB7PeWHlHHrrGlC6LAEgU7Xyaa0j1LByjB4Q0
MWhUYGCmbJ39MTfnPyHaB5BQxsjP+hGskeGBWTIRFMji/kUJSeINRoN0h4P0tpqlyVFZ111wl8qt
Mc3TS9UCJo9tlPU1Nz1+XgmjU4IrIYKPPbdflhe3cMkRUe2qs2Hp5HGdOavIDv1vWZ7JQxu35cFs
DcSeouhq/30gtAb3feKxlseuvlfd9kM2ftX/q+8y1WLFtv3nNb6GitQdTnjybeW1v+rl2VfdUrnx
JUY2e30H/3qlrzr5ZtIF6WUXF8K/u7qFGe9ru0BoK7LaK8KwGNU7kbGb3LzdNskCfj9/9ByInErZ
uS9VoT9U2C/dVRKpL22vLf7idNl5GHPvZQn7dkPcxeE7oNVsR3tnsPzf6mvRW710FwUIjrxSMjQa
vjHih2y0kAp6CrldWHNfmtSqsGGLuNXxXucYrnK2ZKDAMsiyPEUmfTyBaF15H5P3mof4fGfTeJMl
qJzPeaGO98+SMAlsudPDZ8l2DvlSqo+y5KVESGx0AwrD+Qb+HNrw2C13edABwm6L0FCBKFBX1Obv
hgZEJZYrrrvtVKu3YfivLYiq+BFPqMPXFWp0Au5JJPZFFmNG//eVIcd728IAfelhwgndKTe3aI/Z
Dx2gmwezdJLDbDowy4YKaMl6MIiKXHOs5/WQ3QirUup6I9obzTKxPKUk+yaxqfuNHUNXx97nocc0
KVGmixrP4yYnsvUTFZ5as382KO1t1DTXL4ZSObd5IK0mG2rY5vh2qh/DaMHhXLpfELLc/dx25SnH
rAERwK/TBHj2ibRuuwRJpJenTrPx7pqU8IilAzFnCJW21VQvYgAGzgzfHAnuVS85C5x9gxX2Rrbm
kAuvzZi/EYzOuqAfF9/t4/apWpOqqMwsvuXg4jhEHqYAMKSwFekL9dRq4fJ5SIvxn8WfymLnCP0q
0ZmoELyU9SxcSvGPomz4V1229qvcAgtaOURbui3PFuvQAAeahCDjMedi6wi1gRUbJ4+a1cCEqdv6
ZzvYL96kGi9pP5mH1DHDXVYN4TcFGsEElAbbXCRHi2HubomaG9eJbGdQN1Nxn2KhtvsogolWgPJC
D2MMj1qb4hXZ6uGDvh7YNdW3cSWyJYT7t2BgWaS3I64xNMpuTNG/CF8nJ3kNeRB2DAg82kFLBZcm
zAVvc6QMTWP+blQVSpsk0nGF6pN9PIAIDwdL3BJ0HG5lLdB8bUObSATFrwaxFnOzA/pkYML01aDY
Vn1VAG46dYFybtE670YUorUsGudsQyz+NvY/7bU6xAPq2K/BQbIEtQ+COTpocF1RwBoV3FFt5QJ5
2NyOUU7iZ22QdbLV0tjmItZOH+CwdYAGoa/ki3P3OhDirmPGP9U5e2rrWnmpgHYd2sXUd1ldKO+F
pQSyw4zD9qavU/MiR4YFUB1pvYLNyFOuqeR3f1tBdFbGbJca98S29DsRyXEX5QoOIn/XybMmEXWw
hjN2szcPcAjZGQ3z5PLHZKw8WE2m37zyRRaMkgeEnwP6O06l86fTzH26Zd2dbU0YfJuvUfU6PjKq
wW/n0NnLBvlWQrAPWPhEiMyvrtgOVHylb8XbjOf7fai0yCehT8C5Wea9U7fOVnZzQ1IEtukx766t
/9+jrCGuX3vMlxRDHx4QJxoeYCMg9WHgk0wm6fJV38cFieJlcdkO0k02pJmqXgixHuUgWc/nRfSh
G9cQl2PcyXYTYR9d+5tqqe9SVCfx9ugOOL+UqEW+X3OrN6dV7M3gga8zItEdWxyjDiCzjLtVtb9H
842+gx7+y4j6X1wuun7q/EkFQGeVphEWLk5xiKHnlzSgbOiG6V5kqbrRMw0wcOteZw1VNalIlQz6
PlJj9ypLsn6tkr28RYT7z8SvXpQA/kxbPFezHj4q+RMgYSgv62HBkmmT1FO8k0XgoquNcj3v62RB
2NLtL63WzXdryRGyJOseQKlajrIxdqZ5hwtzsZWt+N1O57zAh0e2NjmKXjM4Ltkoq2BaALU157ss
WSExhrC9hGxvCn2z+k1nq53GAKB0kwFID2Txy6/60+hGlqe1T1srXSA9rVXHneBGa/Oz6yLbqSsY
mbLkXZ4VWD1sJqbXeS3JKlXX35CJza6yf8tfdo9NPLPO2sMFRvQ4CJMAPhfzIFMgsgFSTMdGR49v
2GOxBJx4+lTZ46zarB7N+EpeSt3whsZHZO10FrY+z83HqRkqwJV6Gsz5jN+eMuAS0L9HneU9pCeb
h82jA7c7m2eyrVnu7E2i6zvX8eydWWbvVVIpgPRtJRCkJw+kY48IAcePXsjDXYOj+N0l0G12KDRr
ummgcWFON3mmWMCN6goBR93mZ02UMce+vVpFj72A+BOzNKFYImdMyaMa4nbchubGLXWiuOmKJD84
0+PsrSsiD2nfiNdHAmMuT4beLMGrHsPyRj7jxP0/+cDY/iiR2HuqVCM6Rm7+4Q3RD5FE3j6MNe+Q
hgqxLbbDzJIx/6Ll1YrnbG+vaAa3nY5JU/FZ0c9xY2yKTcufkZN6qGAi7gSyB2kI+rzWXnpD++5p
uuurIMI2Zh8S7VQcvzFIEKkzwJ8x6oNh5O4hSlDgOdVh24VmiPrgeSry5+QJfX0REIBIRGwBPTsQ
T6up3ZDp2I5jz7ysZsl5Arboi7K79oTjIyL2f6ZWgcRsbXTbqNTqXdUpuT+aAEz1bAjQlQToFH9o
dr/86Op+j3/hsV2su1E16tlrwbYyOQ1bL24KX4vnv8L+R1Ogvsze9xdS2HwX7Qcqg/vEK74NOWAS
veqh4pZPOmg1f2wwl9eVb1GRBlZTM63UHfZjwvyRFe/ofu0MvpnCwzRvctpfKsuEjWW+wQaoT0CO
2Z1g9uKbyUDIQFHGQF+KDICV9V2P9QXAN2tKLy5FQIcPyKTbqmCCnXPMpuoqvcU2yOolIm9npXgU
TGW/By36QxmL4qUP/6qR0N1DQntViI6yTlhu1UQAKY9XwakpY/JYnI2q6TfwmHySpUaVifACEMnx
V5ZEzU2bDczQspd+GLRXwzkNICgDJRQvGryQTYmywWbiGUDE0zxiL34zl+lUChUnrjS/jR2eTxoU
me2S8mOQ6B32MXjSUxwdvbrbOjrmiWHZYJFjjo+9FjcsPrt6H9uIDg5D/wD0Y2M28wgK2Txppav4
ahznIO36Z2cpSVjO5bLpw6I5iWQ8Nj3YXKSWSM0CX1d69TCOcMxKswD4Cq4L2Xqy/bGDhUpFmqjr
cYsbcGWIQ/vmOsCccc0RfW3vuz5GOzNWAxsEpEB64bAs8BhMLIB8LSy0E9tyNxh7haV72ByJYftm
3c2gONRT4gn44XUd69t6rttTnyKcfpenNby3zP9H26KrVBSlPexbtT+WFYEu0JGMklfRZPPnBSI8
gpJQ9/NpGfeQPQrYzmbjY/U+oaOxtCfhxfrO6tW7qlf1CSD5wh0Wu9ilsD/etDMgk16ffzFX2dBk
Fu+xFauaPCsDn9kvOtk64gpFFISVgwdV5v75hJ/TR+KygZudOvYL/aduO88i7H2dnN4xgqu6dZLh
j6rl5xHe8lCZNgK+FdrNZODLYhXJHrx7k6Ux+sEYr9ripYiXepv1AJGb/lfuoFkCUNdBNrWqtosS
u/ehCY/54irPIQK/4RyfNaN/Layu3KFc8tEVmbJ1wpYfD2FH1H+Gq2qLgRQ+iWqtLZ/bePgeNWaH
kmFs71ObhEo19rtwaIqA95ue83zaezFfSF6h2aLn1nCtS74sLRMv+UheX6/ZuoRinyb5biGgfLBF
e8nzEmmftHwdKzUQqzcMPpXYROGZRkYz3XVleGkqVCVSbkZVGx6qUHuPdYdQTducVfYbQb8Mwxbm
onVSdEUQs0/NYyYQuWi6+i+hlaWPJ7WhNn+h0pP4k5lgTd5mGKZGj11haAcUepuotzYoIJdO+6xm
4q021dj3jImtr5vfYseOdo0xoi8cgU1tvPyoaywSUjd97xpv8fvUnQOnvVRd5rv2bPvCKzB8zyt3
V5LuufVAFpuo7W6F1RPNRY4EMTV4WJ1Q0aRs+1di+okvBuvdKCMYWYSc7kL1DmOG5onbnkpl/uU5
6F9Z3oc15th/GuOxIPPkx4J0MZPzFMwWcL5S99yAMPR0YOeVkV1DzSbL63MydjyD3cncYZ6h+/3q
9Glk2huE7gnsanMxZ9fbJNWAd0YKOVWMyVkeBmElZ7Kj5yxvbKjDdg6Md3h2UwgWRJb83Fb8vmv+
SgzrzRrnPxq9IwcWmxfA2OcKFqIzE0c0bbfeoIPwrcVsdOsU2Quy4tZtYrr3uyZrDlXU5g/5DA5P
iftH0S++2efZNmdRt9EhZiGKleDwpY1gaXM76DWclWtdGAgCuemhyd3ogi1NiNqPEZ8XL7eOISu1
k4hT7ZSMBgzNuFjOZZKOhwIR5AvQcGOvCTFfhziPWMxCawUeU++GEWNEck3atkpS5yHvongbNde6
h9ZjCptkKgaQaGewJC5qfA5jxH+DFQUZdKlK3twEEm8JYb3Yhodd4CLq17Y9DIqN30CRuK8dSfug
cawetf0YjeEeGJAxY8mERL76banZOWn1UL4rNTlRL+2mY2WZ1gbKa+t3PC7fJwumTwyv5R1acQc4
GewDOFVc/3phvDOB4awIVet9svseD1+h4q1p4Z9BXOQ9QhDF57E+vhNPZ8OW1sO75oWDn4OSevcs
pJCsxW3eo5JHBDqG9TsUsglRbSTeIsU4YTio39Cf9AhIOOFGFhOx6LdCgUU0xe9Ll1YBvCQTTHfU
7WpzYpI1zVNssycOI3O4dYi43lo+63lymx2AM/bKTECbysuhWmaOdWWtTUTJe1CWRnnpUr6y0QwG
m3eJxFCKlPc0opGMKEwfGWsUFDUfoFHAfiMc9OzJ1AIbyPhOVZUW45T2hztkpJjRBoHjXz6T05l3
A3oiG5BCdoAbluEPmpHda2t0/FmkxjYlBOwb1rDXy9TDkzwZd0t1G9J6PvRtEt4WPouS2Bcwi69Z
HIoHAqm9jyYVU1ajqHek0FH0K5YH25yZsMtmDggkgK5DuZvEFDtZdUj6ADJDtzNWE9S+SAIY8end
Hvvy6C04rSLtiAdLtXwv+xKfkXLZ17jybefKewMcvOmbMYH4wv0fLiB+59oVfBQbbAiGw90CWtux
t2EaR36YEWhtG3RwBKe7JIEyJEI0vrQxe7CV9Kavj+4oI3Bl532z6dEOVdBhY+IWEB8ICKDFGlpB
7+WOr+YliUimhy4J7aex8giqW/mu7Y3KH0uCGqUXuZsUAzi/JbO8bePK3sxuM5wQ6rCvidAS/nQL
uIWWcJlm8kAtWELfnTK5FEYNSNe4zEjTbQdrTs5wO+o9C3+Ld3ZHN60+aChmCKUNzx23KuJQ1R+m
s/QYsQnrMCBFE8cJIeTZ0bZdF5b7MhJZYCavra3VD9E86T4Rte88vckwj2I+FZY/zEPlx22k3O2q
7W+TPSl+Qbr+2opRBGg288FV7xRjvVGUhHnSrnkg2g24oQf4UzYoUBYWBtqOpqFMj+aljyitq2rp
DXrjjr/EdOtaso3YKHqnKHRxTM3dK0Lu+yFSMn9w1btJQGdr2PPsa51y6rzyVQjbuRSd8quZ+KEm
SzOuZlUX23ZO/2wN8DsNouI45zyUfZNcsmGcfCWZHX/CZaBj3kcVgmlFtfMTRt7hdg5xDxIDTOk+
DDFdQ7pDOMovczLHsxkC35qqOIj7yQpawf+kr/T8pIgBCqhBYHSeyqM7DziDuGV9QXPspjZsqQyg
IgaWiDqWG4BlWZGJ3D43k4ejy8TiSWuGdg/JdhtPCpS1WiyH3MpaoJXVS9eWj4oK4A2B7XbvtO2H
JjI9MBrN5A7LuPk88770Eyy5JTq6Ea5Fa0y0H+J0ixw0K/hImzcqu4/Ki8UJjpJK9mr53rYGWDmW
BRtuCjgU+KwHyzThPtR7H1lYmH7nDMQ6kGmaMrShW/tOqnS6TYAM0Sxqd5kbvTmI1WwnT8fNVGTb
ZYpsNsMDX9AwiJ0dhepWONkbhkDTpiZktkVyVd1mMWjCUokQWtGrSzGhh9WGTFG5bRq+gyTcTkkG
J+jypAtEGO+JwWWnFOldW9XtM2v8C2aXHTLmyYOhacq+4kbyw/khA8Ax5ol4bNnPRhaJZsMlbyLg
lXR1y45VbXRW+uzsKiOa9nlla5sEgI0vXORkk3skJovlTTsEOQjJjeWkj7EnzrblNtsOiVzy1rm6
G6DjHRZH9WD8InLCMxwqzZDmux7h96W3S+S8ErwY0FPfhbO6bR238aErZ7vQs3iShCLaovL0oaG7
s637dnzWcsJCOeybWtex+vI8PEsNhL/qMJk2mD8+81O5xFjcH4Q/s51QcLqYjY2TgZGJCMqB1nca
HE0aBO30MAfmM4m3mPgMPNdAARsIqL1rgoElxa62UDCvUYIAHV52T3UGhcsgEeiR828mEPTZZM6+
ykra7LEG4/nzE5mF8SyS7FEJ6yUYVC28itb4sE3y8MtQnZI+Fcdi5nFtKsC5SrIZlXN22GVCPT3j
vbvRcKEL6lpDEakMoc6F4JTS9tTpBSCvKUPTMar9EIHVvaqwZxlqq/k8WAsoCLPMsUayrcfQS5cd
HE3MMFIIqf2isFOf8gQggFcfsbzsT9MohpM8+zpEttmf8gToFJwaZmqHcDv49v1cZO6eH7c6GZla
nWziXbtuKW8zYr8nJJGWU5KzafPgJQXyam5HMqDPpn1NghEZmjPRC9cn1H8Tmtec0rp4a9ycAEph
js1hiXO2yB6sZjebkSXu59No9GiZOy1euLaW575loc6iF+ZxUFZDvGo/zUtxYhYp2ARN4dbqyzc7
BhXQDVHJ9Qm1tPjs5mYZKHEZs5dyw5M8sHxlHRqnN4uw+y5U1Oa09A16WaO1b3gcnho1BbsYsyz1
66Z8SdLuj7Yr+s/vSp7JryleLLTP53BxUX7pxT5c3SjlPkOeuWtxtebj9940VTHxpjnYUzie7OgV
UlPFg26rIfXP7oKsrOckb0YRFVrQqnV67LqFhPuy0cb0UVO8BDd7PhjJNwsZSpQgWMG3bRgGPKTW
N1Dfh7K9pQqPCyR0gzidw9yP1TDcL1l9GNsaYYUCV8QkPo4dvESFxRow2Mk4yXeAmAd5YWd5JW1X
4VdhuEsgT1strtj+hoYfd4AokQqB/v1SFh5bq9EkXoMh1Qmgg34ScMyDyoHHVv90l+wncReXbzZE
Q27QLZfdMWU8sLBBjcVR/laVPpWnZj3IojyYiHnwN19/yv9qDjGi/0fv0fHa3TwKgovFXqvGALPl
DzYnfdCaqMJtbcVEYKRID0OdeyR16BBV+H+XboJY+uw3XgM+Uzg1kDsOA4i/3fynwFOCDOCkKd0l
zPr4mCk5cu73HpvAXR8Pj0VYXVKeAydUsnFIq/IfyMlFBMpbaFo9HrOLfm/RhiccrrhbJ20UH2A0
6YQoWZ7COi94di/5ThujR4esWJg/47v+2qiusR/WMIFqWflpipCJbBr9PGtY2+whIjjPfcM97A0u
eMm8fPEkDRL7gSKCSDmMR6W0U24dd76JGUE2y1FaVk3EGT3EG+ohO4WqQJe7U1hWQcY689Uc0YJR
LH8h6+wrEyAt19D91IvMZxSPiqpKT165/MmPjT8NoNWjORZ4a+pJt4lJkelj591GsRh7gsoVrLEg
YQuxsZq2vKs5pMaBbVQgsirx+ywq71ZCxhkhK0T7iz1E+2VDFsajF4LPxoSyLR43uruk76D+m3NY
JGaAJXKxaZWlvqQIZxhaqbxVPGZ3ztS4xwxfoke8M8lJW0v3x5SKvbN0eM935rPjiHLPLVAcQuLo
b2URopiQKD/60KwC5GkHEKMiuykq+57WG7ZVFosfURW/EkkKcOA2P4ZIPCKI6vzKBfE05gW9UOx7
FrJ8KaKk9hsV2zaztX8SmXeJBfCMctSuPxAseSI1CMelryFaES3ZlFGbHnUU5zdObi4HVEyX/ULq
YANK09gsStduWT5uympM9mq9xjs8IlIFkdZO9PYNoD92hWJ4KuCTGEkZf4RKZcMEJ5mgP6eVWq7k
lXirGvby1I7qR9dq78XY1aiTQ5gk208eBq+WxE08dIDGYoPmcvookjSH3JrOPKS23Zxn5zqvxrO1
Ru9moL6j0dQHb2iUV6yvt8IzCKnC2NuEfbadoiR6BSn4U2A0dTUbXXkxVEvBPkMdt26fg2y0yniX
NZP70RC/brz/Yey8liRFljD9RJihxW3qzNKqe2ZusFaD1pqn3w9nzqGtds7a3oQRQUBlIYII91+4
YOsbf7oj8BkcUhM5pZ4M8gVF/oOLkvu3xhuMvZM42hMrAONal1FzbuCevUVmC+udTPivGvlgy4t/
1hgSM5/WjBevSMvFe8S8eEYfvhiVT2hDCfMfafkLWYGIHGlU7uba9t5AG/unIHIgDFczHltzMj8R
Yvg56e11nsL2bWha96VD2CLKwTNjNF2fUQJnOJL8d8qPvUnOOyGXlu62+rpbekqj1KWQ7tvRW9u/
nkJ227Mv4zxiZco1IPIJ+2MxNV43iwG7Y6nLlnxv+kilk9R/29z2b92lTYpPbXIeaZu0Nj8Yajnu
WNulaL/leclHddlUHaYwhFP/02r0JhOCZX+qANk94sf2T309dC3DiTSgYimnIAmrmxTl8pkdzALx
MambzfSfOurVzCL7+L6Y9ODV0lReBzcz9oCIgldpKzOb0T02h7O0SaHCTVejwb9fmzI7eQ4YxraD
WpwbryZq/mub7MibuSa/s2gdLydf22Kl2Wlar163Nlace8TsjafCTLVj5JbB2SqRGi+UynpUS1N9
9DMv4tM3tt9qV/uSAUR+01VlvM1+mB1tDIheimlm+RRMOyTeij8jEBfnGAPIC4kRWMuwEzHZO2i6
1x/6OiWW4ucPdtE392acnl2+sXc4eTJFmpP0CnPsnLDkv8uRbD0j7vKR16nzCP1QPSosuxhWAvth
aMeYGb76kIztDTGU7A733hBLHYDcoKjmo+FpNqYnGfpxxfwtdJCd5EJ7bwT0H/K2Vv9Eby0/hIOd
H9VZeybd3LHE7JBpLJJx36BueDbrgkyPiiCTpkOUY+p9SPpe/aicAcBomyxsCiJJKf5QWFAFxh9x
+dNouoaVMoDGLrC+zINZHjK4c69phEhBORbfieVPd9JUB3r36KXZVWpSQBQOTg3U74P0l7a20z88
q6/vpdZHxUyGaXxo28kDp9aGhyJLhtc89HNosNFwVIJheJW2qGCyCzjqUWoerpx3UZX9Qobmnw7z
iFQ1UUkwKMs5pMj0v6PBCl/kNF45R1cV68Ld1qHvsHswlTq9SlvFe3vfKv6j15DDn4oDeonBszZn
KiaeyXRy3GAJTzBsS1tgRS9ZTgZVmqyiB3WbFj9kXJemaJinvVpq+lmq8dQUrxNR8fUMORbYOkAl
wbwKyBU46HNcxs4lbhhfkWz5D+h27dLMzM81/+vW/rkfIf4cOKShn+R8W8dei95GsnGsbLJhj4JT
8YBkoHk1xkU/p4rGnbRJ0Rdq8dAuRRArwDn1aV40n6Dm/HfH1llLZudS6urz1iRbU+oXD1ubG2e/
VK9m9lNH3s6tm/ih0EkZh5j1rltbm620gAhq7yY9FDJMa7c8qNKLogOGaXVUx+PSxAxFzdqPgEDQ
0WfOcJKqFhYZbggdvGvHaj5C319APkuscOkcDWF2icMQUPVSHcKuxDEYnAlSTay9QvvD8FLwbYVJ
hHmpmiTVL3oDcr8dOvtjzOvhEirM2GRvOjbJpa3L6RCYcOX71nZufs2kxE6IzqmKFiKSltrvTp+z
BPPCL1KzMi15W/IEUotc3343TAuVpDZ7kaaiC5hNZOV8L1UQU+YeD8c/K3QeDvpYee9W1CtIgkXK
0fI8911janRRcyZ1Ui2QekF/jUmOdDYYLp5hMNzJTh9Ex/tXnce63w+TwXtVls/qctKkZbrbel5+
Lx2xJWZON3U4I2FcuJO2gS/PMWxQofJY33tR2UOi4ZM3yodNvk2u7viEO5c0TttDF9kbtj5fnLQ5
hU6fgv0MonOOWsh7MLyUZZ2dPAVj6HRYdC8H+40ggUXyV+uOBaisDyXpiU6l6tcuSPi6T3n2YWnj
xDyfUQ7TmJS5uOHczRF0Z3RE049eGUm2eP4X5KCx4BgRf/Y68yy1qhzqd8e4MjpGRxsvSwdU0M3R
dQ/6VoIUde6HH81IJCutSElBo9EvWh44+5CcwBLlc/Y9SJdjlJrdiTDWEhtzmc5nb1Nn5HtTz4KL
px8QH3Wf7cUPRgo9vRim8mTk9ddOV7DicavpiR+NDEcxEq9OWbsoBrTImOTxPrBLqIY6GoKoZhXf
2rx/9v1KfcfJUBA3u9r0/LeMuFZSMVdXlYrrM2mgi5ZCtsJljmEX5kOQB+napI1+dFOM/jVu0h+l
7RqXBhuLx9BCH25iinuXVdkfzL2bH64ZPvZjpv3CZuOUeI3FYumpmeYdE/KcHHbbApewkp2HuPLX
YMFfh3m9C/DG+DDj5hoB5P2hZQjDKc8pNiavul3cocybnwqNOG2uxPnRHeKSpHf0lUlfde5diAxh
64Xo0yfts9kXNYEAO/pRh9/UYLbPXqMt6PzcPUwqMcI8DguMs12CtirIWHvWX+Z4yN+HLl7YhWl4
k2paoTcKaOIe5r397HcTeahuqOBqGONzVJsLvyxuTqCC40tToRFiKfkFuydMHFK7vhD0q4/mQitn
ZW68MvXnz8/kIElQHABBHWOFRD9JrXQX621E8MbemfoLroOvwcwIZDDUngJfL3D7zkF9KVr5oTst
mrVZ/mKxWvvoZ1d7aRv9JPuQPvXuOjy0d6P9s2Nw/jBDx3vLSuT5scj46C1jwkUbE+Zl34gQHLFm
XE2Xmore4mvVE7lfaj3J4tccJ16poQdcvjZecgr90vpoiwqz3Tw7y77Os9QXx68va600q5d2mK+m
mqjIWuiXpErnx2wpWnW4m+NWJ1xDreya/tS7io2WkW4/jrrmsOadsh0RHTQDpNFY9sQW35hpyu4y
vbYf1UFjrz+189GMoh7B2qUuu6QggYnNU/8olfVUWdVYJFULwqjZEF6GPiMs2YQYprlWHUIYQjlM
qsXyB0gC2By9wJ7JWgAnojq2Or1nV52vXTi9r1XZo9Vlf4us5DFL+z/MIi6uGRGvx76v/ilQwHSO
+MpV+087BtUbH3R+yta3NRzN2DWjVu0AkCMtspwlagkGjXqMYIDpB09G4o6nsIdMqaVq8MSbBEnA
7ufpfvEwkjbp52IN9CRVtzKfYdwRZViO39rnqkG+qLYVdBmDmqmcrx3CyQ9hnFLkcZsDMIZiOaQl
SeSlLTIZPRECCoBz2O17ZuUfpV+Fj1LzvMlfoJU4ki87hzZWzspgxyyk8+5dtXP9wcb3A8RIC+iF
HhWwVBbHb1IJa3JM6NXP91LVWqAckPHSs1TLKY+v/uCBHF6ORMYze5qHaP3D0mRb0z6q0+BValY2
EGId0ESRaoT3+9E2l0D0cnhoW+UNLoa9k2qqO9ZzDQVXavL72kC/pHZWP8tvzxac12jFCn6ay+9e
gEWTrpVHqZaYy/No5rjdyG+zM2SQYoSglpqcLfL757QkxEtimdSapeXqXqma+maTLCCQPFWM1WbR
XFSbzFCA+eeHMxbTLg4C5xsA4ruaLTzpeJ8aa/6buMWXiUjon2UHXYSkfPiGzzefeqaGOzw6y0cQ
HOmlLGz/1hpzeOf7SnQhD5lfCkQ8n/Qs/pIiz/aznZxXc8Kv3XHLn3lW2FguJ+NNKzE1dmPQN8R+
op9XEvENEXwWBlrgxo/pmMcgcYLgjhTpOR7nd3vOjR1ynMA3ytR+aOeumHdZpfF486b2afYkhWLb
6RPRUCSy/W8OCo/7PoGB7g4V+bSg6gFcAT2HQ6eisdnBYvHa8Q6w/Hytm+o7tpnK1dKy6d3qKh67
8VnDD/4Lvms/8tndk6BHubv0T6Ed/qq6LHmK4gjd2tRRTtD01S+lFWtMWtuT5ur2R2ifSYmlX415
Hk6GEsVHV0nvAsX7wXRdvZl19MuMiu/dGJqkdyrnooEYJcvmYpyF0NhYxykKTJAfvNBI/hpIEqWT
5QJFqkhWOrzYSTV6Bz0kvVQBBHgtijMR+ZiUH6bnbR5j/oI6MVkC7Ws1B97F8sh8AnxPj1WIPKbp
AFYawMI3Te/fW3+5sL4fh1x7NdTmBhG92pGFCk5qQUTMQu6SwMtIvFdlbl47xtM4/qXjeGK8FK3t
XqasQ/5wBKBc74kzKhdNIa8Gp6k6wZ3XkQfxjdsPoB7qY0oE7IC+kn3I7XzxkZ2vfB6R2LSDP6vM
rd9mnY82TfqTQ+IecLcTEjGlUMwxvB+9+MeUY7o4DmjnYrX49wwNpmx1DzfAoNlbfdi+kLzVzlZl
hbfAyonKR6V7CHLV+ALy8/tgxeXfJiqY5IJ+RV1XQf4OCdYXJeIQQ9vtVETqrjj3Da9qoUXPFSgV
qUlRWa12gjhPcGzpIYVf6iBdRu/Oh6zyioyKBuwvvoCNOMZ4MTz1mqm+TaRWj55OrluqFkKKj1mM
Fvyyswdd+DYYkLFHu7+XJgP2wdmJ7OrQuIn25vVGC8oTANFSkybNsBB8a9PkJgcsX5+rwZeZuUt0
KTR/Ufssu7fJB9JqRuWL1PCkCo6p62Ohs+wcWdmQr25vUvN0rXuLlBSEgIMkvbTpeIRcey+3YdFw
gBRMSk68GtiLLgcErjIdkypRQSPQg1l1/NzpZB+WncpSjAOBPwXSwFV6EOoebn6BCtR2ysBNb4iv
JutvzqKh2Efe9DbFhDsmS9PfGh9rtLwOb2kW8qUr2vhvu7XRlWbu9OqE9ms6/CzxxH0nprmfDGvE
miQ33sux/BEmCE3IPkK06h5xSu8CYtR8tzX8DJXeG47SNzf04FZhU7OXvYNKpgf7devsm89870vA
MPWU3byQGQRUtOhVCsRRimOV+MUx+W+bPkXZLqg8xLttPXqdghGUl++h/W2e0zAy3tyiM96SWWHQ
B9NylWqseN1Vm4GHSBdtsI03PmCTk0Vr/7whjTyi0nqxl8OroD4Bd/cRRIfbVimd8ypFEjeMds0w
Xp0gdl5btNEfx1iBZq4DQCvMAHY0jjRn6UxEMHxBS441jd/me1C/zZELNB4BNv9zvrr7u8gU/wiz
H2AUtimvcOl0LO6abq1KW2vWh1rjeyY1TEyL81wBsFurus9Rc3b2AW48SdNozKTzuljF1qMK3qRt
mv2blvNiSK1ulf7SWnVBD/6oFL09PZWAQx7WJliQOFoN3s5w8ujZcXnNW7Sz7Ek3d+R2yRQbQ/Aq
haeGZ7Uw5kepjb7bPEa1ey70NEr2c7NEgevK2cneIuIrn1o6obMmiU9bm+ElvzxV5aPXl82LFsEq
++XgLTo26qsUPEcoePRkq7c23xw+6kgd71H0UV/7wI/va83+Y+uQsE5BeaNpzlubi11ZO64nbfoB
wQpkhPbWaE/3ehQ/t6OXPfINzB5Jod96SBA3qWGUaas72fTS8FVrzfb6W5scZjXF97r1g4NWVhkg
n9x5kcKtiRI6EAJgqNNWqgogXXIx9XBI4Ki+1bFfvvlJSXjNi6OztGVRTqwyBmIe5kW5nypf3fHs
+1fpbBp4tBaoFBsm8J9SxQ4rZZg9Bl1Uv9Vz+doSKHxA77V+KxJEbs1Q8fcqdFC8HoY7pzN7LgA7
Q+BTBxKpIKU0u35Tpzp+amL3KjulCZ8xjeB94121aSgfJ3O8s+uw534OxkdjDuXNG+sOVNAUZA91
UB7z8qioQ3loGqc+aFYwAzzym5OpGM5Dn0DRiHs/WezHjvi4fW0Mv4AP39/7Zf9g9QGK7SE5KXgJ
3/0uPlkhggeJxUqnYAbglVp1GSP75+zmINjqq9oHMCeUEEy32uuHljnIvmH2kXv4C+nZbgYlvB8j
BSKpz9dcsn3gY2DXm2DQVWW4gZj40GonOgd8EAhwq0DSASn3vX6nzmjNtZpikFyAneQq53TUv7Du
YrABvXAoDfUx69IrZtTKfdWV0GP7wb1mPQQ4w/iImyFm+eeyTgbtmfWh+zZnlnabyGgT72gJJhrF
LsunFs7UTh1x0kWdmPTthBuAV/bJrp35RrIYflD7Fy1svOdFhG+CxGBPlQnvMTDuzSZWTwrGKLsi
+jLP8zsZoUPUauWpsFv3rs9wgyEQwOZWTAMK8LZR3SFa9hWExYgLXdufSifEx1XX/cc+/8lpwhty
K8YO3edh75gGmdtC0e4z5qqZNaovRsqZhyqb7ywEZ4MQkEimYLmY6HDypuTSaEN9qzu/PmIfORwa
xwnuU7eeD2qrfw1G/ANATHXHYIaioc7liwX846XSzQ8ljqpLhlrjPTKJ4Er4phzTxmnvy6IgSqIP
8Ldmfx9UU38PkODS1QgytnWyz+vy7GWjd82NqTqkzBtYWpnhzsBNa1/33cWqFkRg0GlHc7CTEwDh
70g1fVvMRC8mWfI9V6vfA4fr9qizEcHjubEbBbhe0rZ3GiU6CcC10JJgxd4ZfO0NG7aN+r1K9Ale
nVnfDQANrsoS8DCaF5lRa8u0mikKj1FHHiQNEWbJEyQjoqFVP/TsW28rj2kKzxdxlH0av4Be/nt2
jepG/k3lS5jUaK6pt6motFcThofJY0+6166HBPyNU+2NPIzuu7wKbsHIDCPTeH+nEF+etCuR2xuW
p7fMCFk5PZoUTvSBUS8TzIQYql3V9Tm0p++uqbr3o5u0e0KBbUgodAU74K1Gbsl2rkEf4ggRQKbR
ckzLinqJlHyFCJDvhzj62WQlLtmReeFb3icgVpC3qk9c0L/rFIuYkTA82QdMOdrKeiYwou9i0GUH
P27ePLeBY+Y2uL+pRnENa8bBWDH389A3+7IjJlDnz2iaqvd9FGn37VI4JoaVDiTMNN+FeuAfzQ6k
XqjprFAUp2PstZpjkCTuHlDWKSqCnwqZB5QYIhSFCGX86K2h/NIia85H+9Ll2Ng5LpwmPSAHoo7Q
Uz2mxw9BA5BnfmFF0u7Je1al+YitebbDDeAjjdWQP+9YC4T6MEEufho9Auy13k1khYNXhFX4fLYV
CCVf7cDhm/H9CPJyh20WswoWhV2iwuExW4LXcxqcbG9Rn636n4HrZwiUGcAbXT0FxGDmAA/9czhj
1ahDmN91GlSm9tcAaTAC9ntsPOB8te0QdXZ2Zt6qe4Smi6NadCCUOwUDFk1VkI9ELyYIfBILpfs2
VdPrGNrNPaHGbD93E6JoWfsEe/mVSHOzs9CTv3qTDgpU962rY7s3xe+9m5L47s1acDpV3H1rXO++
jBhmzUZhGEur6jKjsISF6l8DQNRz1XV/4X1gwAm2g6NSJtPDgFfRvUPwuFgIxEGqv6WOewf+YWKW
PfpcweGvkVU70Y0A+FIcH3Wj83dNAYkiiysCFW1gknUrrUvlVsXOSuz2DHS9ABTnWYBu+BicIDPf
nJyklF6guYV07FtpdS5RnkI7JHF8LqfWPPd15f2Reu9wmTq19X/Mdn2A88631FsgMsqPyOj3uZUF
N30M8Ees1ObASt279ADPzhY4UHAnpKQUn8VbB+HesQqCHqp5YM744I3W8JwOaBQ51BCTSY6tGbzn
mWLfbUU1FM5atZn5X+0aihg2X4+Wz9zRGyxwjG4G0LPyvJMf+N4+9FBf0xj69iyZd7oa8Cr6pnE3
1zFpU2YfP9NcP+ZBMt3UGfkmhKJetDj4ZS0OUVB17tEtloeR1Rkf4qVYxHPMfNTuVbNuX4a+nR7b
eBm5qXll0L7UEVPdqk7PZeCo4T51uI1gwq5Ky/qj61NmHlb0JUl1dA7N4tkyRvs05hHr76Xw3YfZ
6+ChtVp8bLqX1GmSW8jy4Jb6TnQwCggAsLGjO8s2X/TAgL3hjTxR2D0OIK6I78XHQalfZgwqCeyx
OOsWgTMtuwgGzF4y0lCFgSWa1uJ1BQLzv4XSkS/q0TYtPOwyjBBJLb8EqTFmXkuYBb8GB9nzJRGg
zPpR97F1xXALjgRmoB4c66AHjTUFw8SK0+dYQiP3CEpfeVCLu8acntVwHqF2+PZhRJVmPy1VZAqm
fW9ys8zUBWjmhCm8kg7pyVkDXeSZxR2IjMswwUgBrvTYmd2L0uL/lJtxctAx0Zz3gpkLFwK/Bf7s
6AxTDqdgdh/HVNOYCnbZk0dq7hY31ZcZuNEHXhugDYtv4RClH2qOS4zX/nQLn4dbogTOEiqoZ52V
TsoD5Xiu9iDFxCcMgJWnHHzpjQY49mqllApgTx+kwFTn5k1Og2vle1QH+TWLS4bssXMOGHYDDyGl
AAiumPcFimmRU9i8F/beZMh7GDQovTVAAfzXhlPS8PeQHPEfYgKsl2QOv4RIwSE+epqwljs4zgjB
fcEbAdA+JBp3F/3fVNmnff0365r2rh2ycz3WfCZBBSYOltZqAkmohcdZ11cn/LPIS+MrEvIoco6v
ehJYl3RQXmeCAAu9VT1X5mI8EP+ldsYl9saQbP3Bi2fvGkbWY0wqbZ/qyCq1ao7wnwFi3L5zTX26
19L4fVRZpYZVgIxiCGV4MWmqfHRtkoa/BxToy6oAEWR1d7JJeIPlKu1VOCKd/u4GR3sDtusija1M
LARMxmltwdXnad8citT2nmEBOE/q9D6D4Hs2ACPYedCcqjj5WjIxQL4yAlpZkkyV6pzqGXO+MgOg
qSjnpHND5k9GCvzFOuRBZ+yrsugvsCOK986sm8sIW2QvVT1xGvDGtYVfqNI8MF3m/2k7+6CXwc/J
VqZzEafzHcIfz/0M2Nt07eQpQMrlKWi0mswwUphO76RHq7arcwkN3AhgZygJEnMZP29hargDUsFO
SJKxCHbOPGZHVtFPBnEORvFDlj11IWCxb7n9jmlZe80WzEy54OpCEBZX03mKFtxobUzqFWBEuCBJ
pZj06IuiGP4x/m+TtEv3bHnt6lsZcF29FjrdLitSSgF6NjrIaa2ugoN/mnCEvFjhe9yAFPDfxiZI
TwF0Xrs14BYN4xtC5agb4nm36moIRkhwQ5nJgsGNHZS8F8EN2dH5KSTJ8fvkNsENXJY1H5ms8ktk
U95oq4JLdpHNZCaCBAuLf2+oC9C+bqujIFQq52mBFDKXzW5FD9w6aPB68HeJoi1xBFoDsFhHsip/
Okp+SNQAh9yfZj+AYl4uXLOcUbY2fKKtJep8FKiiNI5zNmUX6Rk5LVcGWcTgn+Pb5STSSwvVaWc7
WXqQX5mgNU0CFuGzxdXvHDTqWRRGHG8PyX24guH80S33bzQj55KjRi05YCkSuf6yGbNEJqWF8Z1U
s6w6h6Wi4z+z/KYc3GeAd8ZF/qT8DJyXw6gaECfpq6NXlj/luHQM4Jgvt3G9w9IoeKncJ+tiLaTR
rW0s9e6M1AqeTIA+VuyvPA3QbslQj1M6HlW9/iZ4YCkGYNRdDb+OeCqSI1k12JgRVU7KGO82R0l6
rzivUA3+6mEuHr0m5I7aSIie2qR5k3tvJ+7TQNznNNcGw7o1ROjtMXUnvVXcUoflXxui2bbdNLDD
OhDqJjjI7ZK7IVslHp/JTjblKbBC3Sev3O28os9v+Dp6oM9kcykgIvBsKOcKr3fGliGZASIAc8Zq
GCPQ3zblaAdHCpDIrpHf1s057UFD2dFF/t7YNMSom0PcJl/nUb/JlVuvEtTSXWGl00GutVyVpC1Y
/7ca4isLBkDuiRwhW9K2Pg5Sl8JIcQxpuhCIJqKPQ/cqN359NOXSbE+D7KmJfO4qMOwHuRTyI/W+
5vq0QaHviaAzy7Wq7+1iG4Lc5Xp9zdzpZ4BXxiljNsBT96ZVeQvTNjzlM0TnVp9e9WXokM92FtvO
eQ5mkMDY8e1U6Jwo4TboCVlJXvxff/i33yCb2F5BdtdDfe253j3UZHAo7Q39IEOAfN875MYvNoCs
8TWFy7te3BVO8dtb8xuo4vMVNEjjFRGsybk5GWGuzcfYDf9Sukw9bleYQfCmOy6U7m1wUfvnDBPL
k/yW3q+eUntWT2g09vO+ycL7dtAVYB7LOLS81nKkbP3PNq8rZ4QDwuQgT0IfpyemMCxdlgdBH5F2
MuFYb4/P0sGuZjqY+n5Agu0iT/DYWcNlyi2WJdUxdwaMj9wFXPk//65dpFc/BCvs5QZwhQWQsj17
c/zg6guA0SjsepG3YXhbhmV5kqS6tRVEf5YRydJn5+g71QBmJX12AoUxUvpLsb2tvz2i66bsnytv
uHiNuZcnYT0EW4Gz8qVtSBDIWMiCvTmj0H3d3vDtWZY2qQbLU6j2/akBpHcOnegk+0x52KXHdvzn
R1Dqctdkaz1G6uvmp/1S/dS2PrZlZdv/DD3YypHgT81rAFdulwKPKVJAbr0Nwnn5cOgeRNNAZ6E6
6Sd8KMjTMy+QOz7YOsagzlM+ty8OcwPWh/c6EYtZLfDYTl5yQClD3d1ZC1Z1HsuXfHC7k2nOTCUa
XT2oQUHspkdgZkeC9yS8gylf7CLNeagPQVQ+OZgXbzde/qpU19dpq0vj9ph8OqQY0vbSYz8oD6MU
9TJcy5aeQF8yYzhPcvXlJAV4xgnMCo9d70Or38tbAqudVtn8rXVwjT9yCxElWbdMuAYfIdX9aQuX
IuSCdbGSXomDQw2JF3zDmOgfUQ/cHRmTo1xjKeS2x8v0BKFc1shT+j2f9JsXG9lJnce7xCwRKPO6
iwwyGqN2C2e3RD33EBbB+gUw2p+Q8rOrnFDuvGwx0rcLG8aOhp/z4D1jFueumGU/sd98PM9OuTwR
22Cgaqpz5bjt9+ntqB36CeL9dhXLzGEkTZbPTOZm1sG3oAsJqQRewB/gkg1m4h7yo9KF3BqUEwNd
lFGzjquOmUy2wOtW58l1rhPAHPK5Z+iRaBRH9j7DMWydXa2rqEgLCnJuurYOwnCpH2sjMU5yfvld
vh2N11Z/mo28Pamm8SJ3dbu1spV33Y/YmKLdWBQo/UMh/2eBtg0cinz7pb5O7FieljjSsHwA43/U
MjuHnd/mwwOC7OYFaFp1E9bOEHXVjWfh7zLMsvX+yp3YxpjtxvCB/pVCzzQnrz5YEKSRxXAMHE4K
XgKXEfyAQuCx5JLJnZHHOlCJPVrAg/0C35D/DubSYRvRtzu5PtDLeL9dhG2vbEmX//epmKuNsJce
tqFefoxU17n4VpettXGOsP1gQoswg0x0lc6+qHgsShf5s+uUSzZx2ORVWzfJa/8Dq18/lPI7f5tl
rMeWubsHFnBPQhB7DD70Mn8lOULoWl6TuUAOZh9M5l9orRBPDvvkUjRhqB6l+7rpL1/QCDBIF6Tr
PE6eVJnRbcXWNs0ZKQcNpUgNmNgyCZN/ZytWlKTUf5vLrr++nEeYOA9jga5bz3YDPP1kk6Wa9+j1
FiShvrvyQ8z6pru6epVpmUzqZEuK9dTLtFCqJILQvA4ggGydpctWla2t2G7j1rb9jU/HRvlHh1AH
YxhjpgycHUCA/CJ1efO44gnL+GX/+uPnUit2kTKov00j5RauT978LYBof5XHNUJJF9D0cg/CrkNy
Q56Uf9+Uo9ehClBOc3HL9PCZChLAFNmWcJ84IULwkL3bjm0NKDuk2PpJdfB/DFqdX9dfvzzJK9lj
e2fW+cz6MEurp+cd+ZP/vneytfaSzc91OWg962+9Pv+Bz0cpGomN1n7XZqRmZVzZZg9y7L+1bV1k
7zrPls2tkPuxVWVLjvufZ/1tOSO9peOnP/VvbZ/O+ukvBcuAj9Fc3YUw+pZXHA9nchXVvK5V5YWX
glAK5ExoRCzelzDbVmxtc4YnKPQ7+lStwebaSYZbOfnW9bc9sumbAQghUvDrEy0vi7wn28uyvVT/
s207TN476fdvbf+/p/LnfCH3FzFov/Hg4tDGtHaZC8uHayvWlexW/y1W8W/dP7Wt64nltOtfkPN8
6rP+hSHx7jVl+FvtvHAvQ4OsQWVr+0bLGLJVZWubkG2dP7V9qko/v0cwoP+h1UgiJIUNkY+Xk9w7
01t5hNdNaZX6TCibZXVWZSfdK9624R0wFbTxra7MC41c6jLyMxcKiChZmeWuoSM/sNp5L8MD0X8k
WRuUgf+hq62Dhq0SQ5DRpShnSJiIvx3+bbjdHgVHFv1bn+0x2No+PS5Slb1j0KSELFyYXoM6m4fO
0dN5L+vfBIAB4aJkfA/aITqtb7xclK1Yh9WtLpfrf1Zlx/bqSjUgkPLP8C31T2eQtjlLwE5oCa/R
NtivE+t1v9yf7cgGrxIWb9nVIjBiLBGS31aOWzc5VgqZGGxV2frUTwbRre23f1z2fDpk8CrlOBsP
oAKfa6gUuAZIDyLlhgaSY/lwlTjitW8ydPlZkmUXuTJl0ufZZVadXZM51kVe9u2Oru/+b8HM36YK
W1fZktsbFT0RvbXTGuTKHURPjDhCJkVHK3uYvZJ0DGou2vQor+gap5QnYJz1uPlDXuR/olq1Ghyx
ziZ10pAczPPsmiARDEsc0poUdUO2crfVfStQ0D8LrV256A47s4UBGQPyFvmwdC04m7p/J5xtiwRA
pKJdI1dV7kudQWXSq+K9jOGZCJ9cX27w3CK6067xzE+XXy7qb7doXbquV13WLLK5vuYRycnZM6ej
XGX5s1shP2CryoX91Lau6mTPZzLn1lN2b/+SHob63sZab4eNIVZxQe5/6Yp4PBsIAR51GLNUoZ4h
QFpc8Zlkr6WTOzMcZHqWvZ4HzFNPEryb6uAt0rKztpxDTersoQzqdie95i4bL8pcmge1zwDpDUOx
ayJedSm8zDX3tgfAUwNTdJ8m7kmNQis/IhmE4TIr+yNRSVDDk3Nt9KB5gpNFrhnRWIjnmYN7Uaze
p/74viDaXwNkYF/h39QHVONGVDmoSluG4FGWkJ6oR1QgYrtKX2PPQVnQ7B6mGC0EB9jCSSe3f/Ys
f35Oq+YHfMdLb2rllzE3cdVK/b/ykil5jQ/8zQ9UkOJZ8957s/XNI1pPZtcPSDhoLeo4w7ALmrr+
Ws9gelmSlx+6mtp7FHWAV0XIdqnFYgtgEkqec6tCv0lVDxUSwShDleC4MWKsHsdlD6EkzAQGHAXC
RDs3hV0+zlNSPcqWFFlROOie5TnCwgThrSIODmWF/JA/DX+aJM/OrbpI+WVqZWBHghLHYQkA71yf
lVtcxKheqxA+DR8jURUFw0Ob/R/GzmvJVWXLol9EBN68IuRNSeWrXoht8d7z9T3IOudq3x3dEf1C
QGaCVBSCZK01xyyoCXLagffhprAPVGqQXnMItrdQv6Z+iq7DskDoEl19OfkEqyntRVOZYdINdxEq
VwH4TDPI1ljBtYGGfZXJhF5TSVFW0zgGvEHQEZsOpVWpybnMsRTFQ9adhqG7KEnnPMzLos4o2zO5
tlBXM+LeEapZulJKC1e0geyMPmE2N44qXBj/15RE8+Vri2oOyL8W19x9/yoynAcoM9GqClsX7qm2
thRD96apyWG8UUxfaIp+MC1KnSlrVTzVVJPWxQoeDAYO4KUTlqcKqd2pWRb3Ta7PbVIQQx1AG5lo
00r1kM96qq0UXVMOYlFMwb+NRV9Jq8lB5e6EKcFmoAbPvU/BqG2O/Ucy5O8aqXTqwpH789vS0TNT
mUi1QlFBiennX6Q738I8UT+mJqFaASDOczBmlF3DwXqYFXLJxpQYx8rO+4Pax+0uTePiwr9AQfLf
yo/NKHFxZal+lrX+uYYadLaj5GEwqwbpq1Q/xj2JIwvY41psig5SoS/g1/N1Pbo9xh3utAyPlRRT
vpharmU/Mtg0WRKyW+4Z3h87G/mnlc76URyqbnTlYjnhDnEYTp0ZWLQND5zKu3+DNkh+h+GcfB23
1ub2oenadS6DtVn5WCz3QfaEUeFM0L5oeFc29SNCi+YR7Xl/IXS8F1sY7baPmNYhhspGYE3LCNFm
aeXfOyX2s2zD48I1kEJtZD9ELJZVCQXdCX5af6oHwsplCu1EdFiQLPZgMBOq2TgVqi61W2Cbykps
itOTpfLyqLKoCVvOjzmOFLpUy0Qv3prj768/J01yf2sWNZqz5fxBnaYiL5sc/Om5ZsZBh5wiVsWi
CmYU7vdtcbWNLQjJPxpFt+jpEHd4wwOFM1TgBYNLXReWCmXFTUmt3+s6CHe9OQQw3sPqsyw3oj8e
wnqTqlCbqlmyCFhLNm7hxAP3TRAFp25ZDAncE1vzt3909H2Kncxr4JvxGglDfCzHDA/DZSHWRJvO
WzaWDSZEtViJGvwG/4+BYpev0fe9uxFzwP/PLqk9UF8hK9u/D9N2BZDb23gpZaKBq7++nRgtPmQq
SrU5pe2ioyDtqBstCliIlOdoWeQAJs5ic/J9iIWRPyBel2OC60t3KUMud++DxBoOekcefB15ZHaO
baIqYVk5eGJMknSwXg1K8SFLid6/dhWb4oNbqKM7CxD4167i0/7YI1P1dVdSoPF3x/KtpjJG7Hib
C/M9xZ6UyqXZTo/tVKVHe4woOFEgb3YZeUaZbMU6KULlSS7D4WSr9fc8VOSnwSzkJzWsLx032Au5
aZQuQAd5+vUa/C+rbtWjSWnJq51xKJI55TmFZvAaVdIbeuTgQXTqZXD2i9i8ij4qhdcpgrrHfBk5
1q/JoOjPih8VL0qyF0N45mRPctMgv7yEdTqd+kBJz+OyAO6nDq6e1Kyazexyz6Yab9kUYxCaksjx
7V9yMuBeahO7RLmUvmZODUdb0dqV2NT6ZthpuKZ6pW5AxHdNo+sfsbECXWSM6jpCUPna9NgiyOj1
tou+8pVSsNIzM1/fjVhmXktzfKaEpvswym+z3dhvhmS3h6yMQCeZavfRzBRSyJaRX4HowNIN+9+B
ZbYflGyp3hzjIm42/rNC8RkM23ag3pO1OGzXM9aw6IX/bUIW+U/nX22qYVEVm82ncnDqNX5tJYQ5
q3jOJMM8NGk3wdzui2cVxfQj1u+u6JQoY3umAuMNJa98Fk2m35BfsIdyKzZHaBJ7xZmSldisY1u/
zmTpxJY4YjfIZxnWm4oi+hhMM3UJhRFqxxpWDLLo2ofCZuZngu5x51GLB9YTtOy68gfrIHr61nfW
ujIYXHe4ncw+dx6AMdFrL1f9Co1PdBCbViSblClE/VFsmhgR4QOp+iexOUvTN5tn/kVsTX125X6d
X7WY+h5/DHZhNEi3NGvlc+QjIw597KqGvLpS6LMGO9HfSqd9SeJWPlKsMNxUteWnEkOVrxL7JAaI
driIm1Kqs4toEgsdylFkImCoOxXD1QL32MwMbmJ4jBztmuu3pik2dmdXGBbWazDm5dGcrOIYdYjl
FlhweZRkFk1X2WBm5cmLnR7ouBk1D6FiYQU+Gc8QwtIP2aicNdzMcic20ehQUq8Wr6U+gqTUemoJ
lmFKP/kuTD+qavIRd2W5pVC8Sj+oos62yPGtjUru48M0tGNuS8aTHmbWuUwMCiyWYe0k/5qoltzz
aFPOTOsU3IhYs5fFrKT+igheQ/3uv233IWLNkNpfVa8q2/9tf7WlAKYz44d6nJvLKFWUSxc26Duq
unSeRL9y2X/Rx8F8bawRPlCuFqcs1EzIxlVKRdwwv/WVfRNDRy091ZHmvNdNLnt2HRvntHQwYKlr
aClwYV+QI/2QgF+t42JlUzZ0kkt+VPYYf+sUCsQMzW4eHL0LDpJpJdsoDeUnqCq1Kw5vze9y6TQ/
OvJGlBHpMRzGSdsRsy2h7pbGzTFhjvNztwBbKrmbZHUBGRdG1anknnoyy9DrfTU+1MDJ/+n4GiO6
y3srOhKKn8H4e/IcyLEn+kPqHk/iaLFl02hWyAkrS99/bYpu1VGSccNPO/oaGSjqzdATYyubA9rt
+yEMSz+alJcfrNCQ1qlSqNhSDdbOoN53j9dNc1I03dqYSTZdJ3xcvL6Vmxd+jTKlP7b1ydz5BptH
+t04z/aQMCUdC2NzezLbQv+BJhFYpM59nquPH22WWIhUgnldV1V9idW23ulaNRwiuzVw9/VLbAk6
Cz4Wxarc+FBmqiVYLL/3P+JgfEkiXfolUWn59UFZroCKK4yfUzp8CyXJelfMJoN2rMxPoQkbnClK
8ICE2t5mC1Rclvz02KexsSUckD7YSIGocW4M4mfcyEx/Dj+4AX8iPpR+qgE+yFQnMcNmEp4Etv4r
g4ysdv1zgDVH0z72HTXLcIqbZ6flnbDrK+WBuo2O8hwcltBdWR7BNd/fqaqGB9VoLUgDOcUtTumy
o1izrJoUIAiEc5eAdcG/5lGxBuc5T513ZYqls947DucAfG8dpvVBbHYa5Lnciru9GveAqRTmZfuu
pNStaGznJUCQ7lZDKJ/7qvRfonr+UI1AvYiteakAt1TjQQx1FOsYKYZ/FVthH2zbtEwf9UL1X/yZ
XGJhNE+lZlkv/nb0M+sj5lG5bUe53VrtEHwW6rYeavOzpCILy5yq3g3BULxjc7fqjch+5D3yhMlD
cal9CXh+gHij60PF/WpbOqKCjDPOuouSZdwCO5r4EQFe0yLtl7A7NICphVbQvdwHNFqteZXZGZsB
S8FLtyy4MCavwRvZE5uig4RtcWlm3LawrD5S7MQnB11FdQOGoy6xu+KiLQsTFO/RlrRzblXzI1GA
966Mps8pWgo9WvQccKBA7qXqezwP0+dYR8ZqXNqjpf2/x9sgl+7jfdvnOJSnrZrABvj27/Hv7f/X
8f97vPhctRpQbjv6Ws+NeDXwwn4rh6m+qZaubs2lDVxGfRMdOS+/X21iCKDI5lYubX/ty5MTnJXk
bGOVZ6JYGIva0qkaecOVkf3TJmMf7eT65j5MdI6x47h1jd4gKB+krDUQTKL5GpV6CNYWv3Wvh2Pj
ZaNSPIjFqPP/KvpX1VWaaq2GiXwKKoR43KTEBoR2+dQuC7FpahKi+6/trPJ6XtdgPf7bK9rvm2IP
0Qbb7phHFLTdm76OdN9OuenNo/1Qcrq+9dh/QCRzPhL0TFxUZb53fLSk6mg9TmbvfNMA0BEtdIYH
w7YxHE3grRSpHJF9RU2M8HjflNJGU535DSLDsO04qgCeviLL2ovPCDPK+fqqNc44YTsXv1NIdC3H
xrziQeWsvVA3YuA6oGkbtWnHg1qHMLsXwx3hqPNlrmOEBeJcXr5Eh1j0sLrXNkVWKNF7a6+neglc
p/VvmZVINwDRnafuHGzEknmG6aLBjgFCbukuUxB0MfFYb6Uq67e8/IHF135XevsJYmR4i2Kc4JOu
7R+ipld2ctxme39M9UsYqHhiSOX8mobpb4oOs9/sHGIHf5B0HToW1r83/GS22tgFl6pomluxLDSZ
6WFYgEtcBmjqIkVqKNkw2vKipOjiQSbL68EpuosYL4Zh8LTGNHLCAA04TbJ4slMyj5dsn9wCYB34
qjXpFegQBhEGxmhaJ48bfNDqixF0ybZCWnNOMkQV2qjPJ8umshh1vHm0siHaF6CMj44eGXvCHsXB
mebhkFXjuJfkqDxmWoGxj99Hp6TxQTwNln1Kygmv15ogSdQl/iZuWxkHBrne2E4xInQFugwAqr+S
nyjXaWx1Nx/aE9xgage541ANVPX909xh9YO58/gcGeCRO93tu5CgVFDILw056FU4ytrraNuwvOGe
vuE907tVNI1nHx8qENR56lVTGEHCgh/HswnBh5/O35PGXvv4kb2TvW7g2kSL1n6Onqgl/R2Z8vxd
SrTvBH6RlxsBgfLAVjdZy8PZH/RtvxzBjvHvoA6sxOJh5IXKnIB0UmLyvaAuUe30bw61BrwCZsMR
Nup4rTFSX2j8M9C1+uwYUwcKmV8Ab0blLmsUQDLA+8ZLDK2FSfm4y3UpevYlx7pYCmpaYQQf6j2S
O8Mfdn06TO+6ybuTogTPdsEvRZnyAmyAPL5HFACug3Lod2IvNU72tTYoh9xSBo9YYnFAERTzqrpU
BhsOhhx+63416RNARDFErP3RaC49ovHvnvvwMRN8Qj7gfhzRVlU2OjQSeKsMx8CLUbZYObZS99ph
YHkYfTkDX8EpyeBtE7ccUHosmxDtnPXUFvhcLpuqPiFa0o1iLzb9tFZc1Imxi8kDIjnT4qVgWah5
iN9TqU/lcXSSCgcL1sTiPkasiTacxhndqJQoDTnVWP+P/WaAUSUC9f86ttj846MtfAT2zITcP9ru
u4jPH6NyPmTpezOF4TP3XN8tYsvYqz7aij7XnmTH8rfaEEqrOeffbDlFfDWrYie2xE665jy1Xeac
DUPagS6aL07XICls8/atH63K1QYr+NYG0jOCIuenriib3OZ2AAd8FSi5GjEAKG+Xxb8JZjxAB4m/
V1Ed89hp2vfF7n6VGF15Js59lIG4nxEKVOdcqcINONPZTXS5Ot87RC8TrH/G6VjyFK21krtXSmRw
bl6OIHYRA++bvTlarjXU5Cz/8yF/HVoaE/RCqv+aUqMKMHP5kPsBxGY6yDuSX/HBswfJOnVjgAER
1qE4vkh9iIREta46JMdrai53X6WgwkAP7a82lL5YKqX2ziJUcLZkjEtiGdT/1+bShlP3cI6WhWij
BFNZ44tGFmTpvXeIcaKtquVsow+4AojN1tTydQQWxuviifB+VX+PEC44hVx/KMGE/K0vp1er5KW9
nhr/KZ/z3qNUrL+pXQwN0xqzB1sDqhIDcTtPRj/sCqpqIThG1OxjW7U3UgcmyHIXHyw5uuSpXG0y
3nWvMqxdIgZEr1OjlgisF9kL3y5cEfO23xITAoox6/onnqLvfpOaP0rDP8gEMgNIOOiakjphKv1S
lK0Jvo8gAwmN7vc4OSc/z4sfWhN/k3Si1NwtKaCnasgwetywdFALBkjPbM6GF78eGpjmvECI3tEK
y2OYIQUUvTkWnie/nxtX9MZpmOF5CVNO9E6tmV5qSf9MliOR8cgf0rp6En2xbhNzArTEnDx6KFtZ
usQ4CbEeGHP0INbEQs6Cj1mVq/29Sazhhhp6MT4+X3vde2Urs7YxiShXtFlNCG7SbtCdAgdd3cfd
P0cesnOjF+bBn1XGzjGuVCiRnsbEKUkR+SRPlFQ5OnanHGV0VGjWI2WbzqBiRIdYjDbUoJW0jKkl
aao2930UX/pRziVku/8c5o8hhhWjIRMHvx+tx6Zj1VtT6X0dV3T7acxH/DFyNiVphR2W7mmmgxBs
Obw01EgEUbD+saPo+PpI8QXDTPY3jq6/frVp4hvcP3xyEi5B3+rkfRO23v/6N91H/3Nc5WcWwG34
+g7LWRBrf3zZ5ct9fSfR8/WhXZk9xIBdkYpvjdaWj8UyTAzw9Zowj1gVPWIxidMvVnW7A90wfHfI
CJ2lbtgw28BObWzOTRJVqxoDiyBCahY0+TejaCYYetQ09vLeDP15azndL8pyJy8FrChHP3o1wTpS
N/GjcOCDOUO3D9P2Z535zoY509EGYRpVauQp5rSgbJ0fpoRFdty5Us2NHNCsDg7fdogxNrhb2XXy
ynvmDhHei970jtvzs4PrMT3XfkVxcfeiBCMHQ+YHETu59HJzsmL0lxVVTwR01inRrUJXv4XFcJLI
ek4FlogTCIZySfgVEkmHBL3vDh0xr6lOcowk5Va3iXSVY155S/yMrpV/1JmLYC+3NA1jj0wqTc5f
bQomLu5cDNn+vldAJM/LapBL+KZKV9GBBu1bO6O4qtoeKef81FRPTaoP14GJUGvVsNBzXsmHmZIR
4GUxXyR4kUpMVnDIwfag6izIDu3ojkhNdYd6QyO99MqIA9iymFL/Vg/o+LPiaAWDQdU/i4Jo8QqN
2bhRC1hjoi2HwLCdcVkjYPpvWzczkQBpqm4rXPQK2/AfsmUBjsIpreramuCa0hYuzsgc5joviyjV
yp09WZMrNrmDaNcYGgWCoear6d7emPpbZLTaQTTZUqXCJRtn7EKbYi3axEJTfZU0EcxGMeSPDoh5
2tR8fbBoNtSC/O5U5HvxwaLNDwfXdFrNa6eajPXyJUVnlMj50TABEC5NBmH1i2VJ3hCE8a0o1wWC
4GurKNGNnPnvMar8/aBoZ0Dk6WnErOoqFvYM6x+slbG5t6VTn2PiBpk/kaVYQtLoa3hed4fESIwr
wX7ja98uMtdz4eN+FLYNLlo2L21+isfQbJT29msbh6RqUxepvqLOl/6wNNTjMnmOG/thdpgd9HNF
rqjq9KvjJNKDER2DZUOL4n8Wo1F/dEQtD5OeLq+F6H1w/6Mw4z5uTKAcpTO3XnEgSy5MvCuiK4Z3
3aUsJu/riprLKKDWuHWhIjcPRZ0FN50g2U2Ni6fSD8ajGCYWTMlUF1ugcic2xVgFyrpnVFSOi71E
G4qKFElCcuYdblw5cuBc01xzrnC554OmdZ+BX0MJWdpVK+txkopdP7ZR/othEDD3ZO7DsxjBzO8q
R4p2jGauv2KK2p0UOOYVsah1xUGsWiuhjZfBOFtX0aG0wD3lkuSM2BQdAFP0S5UyYcR5Q4IcG7ak
kjVt1Ufcf5PeON3HhsROMTNrrG2qVvHGnqiYAGcZ3krUEB72LMlasyCjray28jeao0EOh99yA/Uc
3fS2QRuqJcQPRuKhtpZiKrR4mYgFc5cZtyzcPNV5ZLZRBtjhSZiF+Aupzwc8/M/asglf7y1v8fLD
W8Oh/m6xVvExhz6INeyaM/LXh3ZRCXVLCaNYE4tBFEouC15qKZwUjaBru62jkvEeY4AvxfQcfhVe
LXXeMtPu+l1WZ8IsLW+xi/DhvmCOjNRBbGdC9dDr2Zu+CI+6RUlTL18BbyKUR6bQHxkVYDdokAQF
4O4exEKt2nHG4Khe+Bv/WVVT50eUqDAwmhzso+ju+xmFqFiNwc6A/E9i0hyA80naQdn7OmP2hAVJ
Amcktk1SiOIsfnUDezkuUZkt7BPsDlCYIV/Q19KkSUjsul9Tp//0oUWkRbUdsf/yDOUpwNfxUHT9
u8VpPUbYgW1aRf8MJ91Zj0tVbcJhCufIHSdbi7/3frbFmvgPkMMK13rAuZJwSTvKnerVSaDvWoza
DqZWlHuTl4SkimtXkrvtoJsvKX+1YYwo9BF1yPyHuQSUmjm5DZB+lgwvrhExL6K0fKm4tpZ/lljL
gDasK7AgPHd75dBAtggqk0SXVkLiS9Lx9MeJQaLMeTOdBoSipawkKfOJ9xNwq0Ljh56F0lozTsVQ
j4cmNIevhaZH48FXlzOXTZ+ZolYHJL/VwckroONiNbedXlmLVWG9KtbEIrH8imonBxrGUjtfLHYs
pVYh0GHS8b9eWKVj5fsoAwSwaESXP1MsxB983+wyDbKMgm+mv2iY5qVGUZyOQmhOxWo7E/DKM2vy
7v8ZcZ3eN8WaowzYWyHg5eZdwAlkoS1lf/eF0enhttONY7LU3ovrQCyiZXMgxbGZo+YkmkrfwNwh
sJmNCFuDXjgamFLP/7cvisdUaWrcR7UcDdiiGvtatTp12CdAvhDJc04XPkSlY2MgFmIzjqAQK5H0
u2ZKORwxhmzdubF6XFGkeDxaduFp2HS1xTi5QYa1bog/tSfbFW8xquxvif38dNLxWSkXsC7zEXxj
CwznkNJPpM7XatajG03OWVGFLowyEqVzGZ5MamHOgd+tyLc37jBll0zhEZE7leE5UFaPctWuuGWU
pNCJLJZVtwc3sLzazvIN9b26mwcchEwbT1rrra3bfKOThKGKvevxYmmCTdRiRKnnrtRn5EcoE/R4
4HLTiB90VTFXkzJJa19qsYXp1Q3sf/B084ump/u8LInfYUkUNfpHNVR4Fk7pBvxStDYQ+hVtdwqD
WnZ5OKJMDovCaxBkhN0J8Cv1JDEpXUkm9RrEBFXQUq2AskWboVo8oluNKlxCFCSnV3OpDvgb241X
gqhobGKN/fi7sTgxdu9glcL+c++cgimJVxEGW34ey3BNsSiNFMLVvQz4Vouh42OaWfW/Yx9Ftkwl
1WqcDXvrw7qRynbXqiEnAQ5dpJucaT1EK94MOnUxw6tjL6FLjCCZjzU/LR7dy71FUWDHWOY+T7aa
NCEElqj37wZpy4xiXpF//GTyHK7tCf1+KZkJbCLKdOyZuaeONscGj0b5Jn94kDvTLrFvIwikHRlP
+UQxLe4ZNg4Mcs4/ukSli2a+CwAG24Et47XV6TCnUD2F0u/Wx1umHs/LFaTGZntOw/mXQecqb3hQ
VrxkS5Z/KdTuR5VBR1L5ia6UocesaRrIN4YWjjlyrHsERE9F0uCAa6ITQ8HtpYQTNB1R+JzI6cps
F6QIrGV3VNs3n+eFB+XVxZcZf9CMFI7NZ5mVE8GEmPsVVTkTRC/j3FXSJgsa/zZBXJ8r+3uZ4qoX
yMG3qZc2rc2L4KD03jIB7E0tPFIrtzGc8KcEh9UtRryJlXF+dyoCFgQgFemXhUUiXCMt2msKkTwn
lm8QF+yVNqWeH/bPk2JvMMKlfCSkFEvSZbKtvCFJyY+kUrrNXI2dN4VpuZHs11DKc9eIM39dpznx
mT7fGKZUnOaQAw4tkcFIUR6CMW5BU077Tv7Gm3+4ciarX3f1U5Ng1Vrj10U8f2065YfS9uBZACTZ
GqbHbf9KRa4G7CgOV7h4Zi6zQWU1w191HQxT3XYaMze2wp2hS7Lbg+wyY/0VkFilUyQJ5itlflTJ
Xh7jvmJDDJWVbqdogUHf9BY4/Tc/qGqgTsXPeH6f1QT4Whr+oDg38xr1BQvFl556SbIu0FKHowMy
dclttGNne8TaxqmzCJlRBGz66m/CNyBMzI94MC7FSNI+dU66yrBMGc6azOyfe3q87nEdbsvm5M8d
BrL5tMWe18RdNg9303ecs4lXPyd596l0GMrL7XTVY2b+3bzgegsCgVijk+jTuUPnQCY7aoYBGwZc
E6u66ACCxd96TpJbl5gCS5q0L0cmWaGuVKt2y7mXvdQi4I+lwFErN3Vm+De8Dds1qZ14NVbWizlm
npZ33AgkMLRp+o7HfeopDgnvpm4jt2myN+pFETm2vEOPSYRfEtWbZo2R8OITS2X0uG6k9BWY/w10
mu02b70Jga6KEnT3w96O1J+FlPzMIvVHU2mYBdaQ+WXeoYhwb/OhmzZ2RrIgUqhlt1PqiMIpeFeI
go4ZsL9hKp7kuLpUS6Aqn5ZE7C+tsbBeGPjCIaWyTa+7cO/q9SiZi9y5fOjD2I0Kk2jJUqhbBeO+
UHgoZNQImcD7YL1w1zSDVazs6yx6sCjEcMu0uGRJ8TvTrH1Vmd+aiBevUb+Gdpp5upzuKFQhHuS3
+LUMPrp6ezi0uJkFoKq9igr0dafFEHmGPvFMCTd6VWonVzLy0fM16YcN2Sj0ewrRI22tYyqltpa5
ncb6GZs30tCZviUKsDVmIplh/pKP8kbH1Xtjhyb1w9SsRAaXmVS8O3IRH/pVENoLQ+yx10Jo4+nr
NLepB3/mOaznH8VovqnFdOvNlZqZ1cYMxvMMmjMxIc81+E8qpnkuwFjbRQNnsFDJqOnNPvF9yrTN
7RBJnh3hdf8xReWnE6TPZtmdRpOaRnl4Ddt011CDk4xcE3HbbECygabpTyHgQAraAKPVqeElJW/g
Uu1pNb9PqPJGuquaYiCIO8GMgw8NNADvisD4nNrxE2/qzLVS6aWxAdm0kfrRZMmPAZyeVo0f6Mt+
UbZLXay2nfto3+nZ84SMfJXKxWPZAS+P4DD1CRXVnI8nHROxbUEagJo/jdhRM29JQAJTa/ZB193w
NMJD0CY+PrTWr0ZvQFPwhMVjG6v3XAf5C0DZlfQBy0s5B9uUntQ2vyWgeVxlHoy17jjb0XT2H1kD
oA/a0L4YjRbefkKx/ER5RIiPJm7sR0wxigu6YUr4LLDpKr/I0ieyQ1S4NX7IWXtK5OG940vx6vcW
UYQB6TN9dWrpyJ3vieKy0u06i1MfXBSc6QtD3bbxsBsLf9PsmiHfNJwWbhK8+ZM7HF1yexHz/wEU
sFVeIqJUuxY/NbnBWGx0TkkB67PTEvIp+WaI+PUOtv8rTbFQTqhPy8f6zezak+q0185OV/g53Mo2
+DQy3huRkGHdMKQfFpp6+KRFvyI1g8uDjvXnzLVBRgBsfM60oVYGZjTj2tZkCoy7rc57xt7hbbnI
LliP1swDIplYFT+X7s1sCSrPqT26cHge0nhs3MqCCCjrFBxpWfBcmOmvsh1rN2vTwaucDsdIRId1
KO972Xm0NCaRUwg5Ow/6o9Ywyy47/7Nr+d3NnboxgXlbTX/WiN5BTkk8EHemlJINrXxQotROgdx9
g0FIoVNACE0jdlj3GifZ4jRieTJzQ1cyr1MtB8G/bbt9PGRe9tRkMKL6RJI3qgazoamjRwzgWx+2
PQ84ZpI356c8dt1JAUTG25ixs/32WdInsJtO96m3kMYnKaLupfusG2cT9CBFmwiPYidxvJQQQU2C
I6Uw3stliR8Pk7BKj1dVQESgk+WMiHWyy+be3mMy+WZFwHt4gnd9+VNpmRtPAz/PAr5OHJ10qcBh
boChGHO5VNGjwu3HQ51EVRP+PXNUnYKo+I3JaOjqSkdaSXvxGxujkvy7ArnOnmtUEgqOYH5k48+Z
n7ugOppMFoM2v/QOSUP8RUBdnREQvTLXfrVJWqyMYPGKUMcfk8EbQGL348V2eNSYk5fY3eIwyNPc
xEAqbuCoVm+JWvHrGFZmPcsPRp+NTMbTxNVt5mBmSt1GEP3uiWe3R6NYCFnGCO9tHF6MYlgrqjEy
scI0I7JgO5jdVRrGch9JyVULmJDjSZurRr7ViExV1TwwoQ37LSJtrTEzj4DQixkG3+FbwU5NqNkL
lYpfABeN9Jug37eoSPa+qY04A7dkKy9ZCcYMxL3uplTb7mYjqL0GIqYzxKt4Ns5151Cb2v0ypANW
y6cIY9acIDTAR2rvknKNlPEa97q+kfPqA8jCoctniM/Fgmj+rHSMq0dHQaxfhC+lbjETogbKJkjg
VnLAvLOIwExSgp7bW4qWDKwhrWEVm4h7zAlViPEt7kBA9sOEZ7upbnRtelZl81TF/AJDznCiYypB
VvKXYfm9l7YQh7N1qJjbyBw/5/FA5cxLSkWqiy9Itc4UzhNW4heUGJSNzLyvm2iV2mkJwRtvEmS+
pbZtBT3kXW2OkrIxMTxyHUN60gt90wO4XW5ShQsHFSnURAH1dqHL4f6RcGOTtCPowI8+1L6rpjRt
fLUHloyEFKIhr6dpCt6OGaHhcPUXEtoBJibYJoboV5jjt1EIIynRfmtmm7vmSLjfgJrEfZMQogFe
UJVvkS2rUOUsL8Hl1JUcrhLLUL8RcPmFh3J57BOy1iqJ+wmrokRVHgH2ZR6lMggoNcWTk8JYdlhH
xIg9VSWxbydb3YBLq4zjzlJ6m3lAXK5AzTXQU9r3WKnAUbdHKeJqK2rdbdLyJU5z5EjmATCmNxfM
n4fWwdWXIIVrpuF2wHEcaud8MSlhL/Wfk+L8KLM59ihkK7lMu5uVDx9WM/yAJLqbp2llqspnMUYG
tOQBRC/iC3+sDfgkQ74iDyKX+lOfWLeusZFlxNm5tzsSKJVMItv5iI0WR/tMe/bbx06XQXXDEMVB
DMcd2fK9MczPqaGfdMXkpxu0+DmRx6hl66HkraMv8sELI/mK4ciL2uOK6XT5Jginx9A3emoBrRsJ
FQxcYh9m8/xuO4+2KVEkoi4svqwdV20bM8Fmggm+LvBitfAmKLbYnLt93ZFv+B+6zmu5UW5d11dE
FTmcCqFgJae23H1Cudtu8oBBhqvfD/S/Zs/1r9onKhElWzD4xvemeK9U4iLyb9jmeYCd4YFr0q+r
2AjGVGMm1mvsqiciUHTb8N2HJsKwk6Yf3AWywb0OzolwgkGq70qeA7V0+j4c8dwbQ8LwcmzQpNP5
Ud/+iiXUe8s4Ul80IqfAGJyNRVXJ7Gu4qdmRStrCdTgnpSrxfK3sbT6GPITcU/wQbq6Qhua7bvo5
OfF7DE45TV3hKz3egKmnT0dnupdmkgehvs9NAGmBDhUNahTY5MCUZveeiWjpUDPzD1N+Nc+ufR4I
YCW1RqeVvDplnyIinezs2zjy9LZI9d5VAyVHb7fAhA3wcExItOd4eCh/ViEZGVlcXdso3hkEiey8
aTxVmf4zVxDsxinO74vfkGx/wUj6BiBe7hQ4KhvJHR94isPc0ONWGobmKqadhwvwNNFuh88lt2EW
4c5WIguUKBFyUK20QfuXh/RCkuSzDPOz6iiYmqcVyUKhBfSUNIcYg40NpCVnU5f652BgO5V/02xH
7KNS++FoysGZR/onHmweo/osS6xO8ev+xG/mg4p62Ek9vs5YDuPsm2U+abC4EMy3OibC9XHkacqt
iOBQfECJgfrd/ybf8hp6RCwnjFEaQedF77x52niaasxI8JkjS96ob31tfgh+LCxRnpLM0/fKErkc
V9M5t1Rc3xPR7ZKEeZpK7V9Vwxv3KDQQSPXLcGgHdTTtOQ4UvIswvo2PxAp9yzRd2ZKAtX9DSBpu
BhnCHvr0xrt0jTu97Ven6Kg2IaZaM4wzoquRTpzyzGOayhAVGhS83JuQbOn1yhp6zXfV1n9IDS5V
AWeChu1zyT9vIwbjSckzWoam8d6DW2rR0G9J/1n8VLzoHFvmazTbBy2nQDcjQvkYnagAcNpjDuvq
eLfKzoBojJMwDatHL46eqi8G3hDkZ0BZOcb9U24yU7Nr9DTpQCyKqb7HNUENk16SBzW8YkCa7+Bw
PaZOfwZWQOin5Fczj9otk8DzsDi3TsaL9hEJ98PpmrdG5cLMrDeyL150W2zNiJxCIoBxASdIdnpo
au4WZF0wxA+Nob53rfVTcXr6yjDdGoPsulSlGZPy/HfmxEAx0R9ld80kPuAMANDgFvNm7Xu4TF5d
JTrPOBViqX3OdHumcdf8quS4k47ylhNJvHFiY/CHksJbtWAzhFwtVDGdKD2k4qa6scz8oQzbn8JE
QhF3M6aU0J/q7sXJzZNR2I2vKx01lYB+r2JQPaaKsjWXfN7O0wKk4ETRp+WvuIgPGFc81Em8UzPr
M3Zr+lQ1KCBJqkQpJnt9qq6ZTaBoLfNj1ROZ2qlVACv8I9Ma6KI6Cd1WEqQZwHPawn8LBcbBVsBX
OHXxzUkEJOHhLBQNfydbizeIHsPBeA5bJBRh+HsWyqtOlNBol/Grkv3AM1FYs+4rkQoba9CvE95j
W6PVfjlde9S95KUcQNZRAH624fLPjvMfk9bfM4GumrQF3K9K/uZkuE7ZcClT6Hlh9EEJ8UGwarxx
yn5nVdOPrlp0eSoPcqXwYATOJd7jOmw7avOlUznuQfHirTHRmlUTnQB4nW5C/MOzSKTIGnEucuKU
Suu5cAcTBF35PkfDWZVYSHviojOEm467b8vS9YsBkzvRBsmQvCd5bfq/pVX9soz8Z1hVcC318qnA
rbF1CgYXuyZtyWqxxzvNYghC8uNhOaHV1qoTOqMXXekhp6P8RWVxmAZsCWOyQdNUpanXiZ6rEc75
bBpbFUwVD64ILYgYfNVv5zElKTHJdnPknFBQftim/JHP863H5wtYzb5wh9ztDLc2pdt6ooSD6UZ7
vU59Z+ggHCukRaXzFfHSA661815aRmBhb8DzRyOPMvddnburn9X+QKYDLvrQwEe3w2SdP6oyvOfR
oXnj0E/ZGFR0XMXiYuRvnZltCVB9rOP2Pe6BwJdLcJ6ImIJYou4imwsF/cR1zsM9HfH30GmvdG5v
IUb5zBLQoeVSC0ghOuVm8dLG+vditE0mejFlLXoq18PlyWx5MIrkZaUKRCpNGZrH1YHZ2Auh2u9V
m/5i9vuKCrQ9YptPpvIcbtG9vFvVua7C75QH8DFiSpSQRv1ZAcipNcJWusnKArfQD7CMaOulk0HJ
ICPyIZVz6VTKlbnmfSzo7c6dsyMvW2xLyx6Y04/erpixopnNPDuI+iJKBYCAEwRupvxi3ruZ0EKY
SegexllBN1lgWUlIVjS60UOfDEwacU4A21f8KrWILZ6s/dQU2oOSg2BJlAggEQ4TNTdWkWdo+2ny
5BF5XLKpJzKYRs0onpWpwTTeyZr9uvhnHTb0Kfdlk4dbBwkHRvyVzrOqJWzcKUqyDJb0p/HdNRPM
uAmwsJ1x8qU3HUsHSToipx82fWTNhH/qGJ1y4O/ZzRqFameGdPowsWdq8zbndbPvqdDrgWdYX9OA
TNoX8oU/ujZflF08fWZlOJpa7+2d8LdDZqc/5doHPDKeNQ10t1Q1I3KO8+9Kh6FqaVDa24P2FQqX
m4YKuwjDn0Zqdj4tIneLbYDpGZg4q4K/yWZYcuVDMiwlW6ycYgcOX+j8ij39V99A354YhMMuPOLE
jEE6HavW0+9ehum3tasm5SKXj0sWBMawoU8NON977hv+edgeCpIlZuH3U3qeVfu5qG5VavabNB9e
RAT6nLvusa5MWprOLdNRkzvuZz1amPhH8nGy8qd0gQ48paBtONYnU40Gv6kN7giPFHhUZQ/kY4it
jOQIht9uKa4HbmvjKHqTQB2L2dvBiGITswmYHaqNI4HmVHiiZoaDQ2NUB6lV3eq0fx+LJWhxTPt9
aBS/h2RuLi1OGxHtbdVipmxEHg/YyQAfMIzAi9X3ZHIuXvRbbwww2Zo8NJcJZ5W4guExfSmGt9BI
cBdymaPFkRFtkFhvxhYvh7EcfddLmTs71rABU92niardM4/RGu9YZre0WMaCfCgtOZkd3Re7N6/M
sV9ttbg3hZsHSm0mEC2idzxGkLC7+h41k+pD9GAYXEiHDrFDdA5pUnX+0vYMeh2xus5vrC9o66wQ
DGll2Z4gU47STwZY2E517Y8ZJX8x0KoMe8AVLFSQuIO4D+3IHE4hd8kVuetntq2haOpftRxDQNXA
8qUvK2hVNKys6jNLJd4vYjjkE31mLbe8o24e26LtNlMEMNXMNJ8cJ/voaPLxtCmVjYD00ORlfIzS
fimg9e8WEpcN3coIu5OxflSLAmBFt36WC/QU/pB0WHwtU6hd23NDzxKabP0QIQ3sKEaeQpurUpQ0
OzsV3Ul/7dHX+XBUqsATFi7pE7CHvSTWdJKOXzJ3A3gZFwzOCNm+jnGpoLzbjHXWPUky07cN8UaL
If+JvvwlsqSfd/RtRhw1tIG2JrVUdUx7ieMHT4RYmqEvu0S9tIO6K6gpN5ODcjqZSSw31ZtXmcbe
VDu5wyHyOMvU2diZCGKdwJY54uEQRWZzGui3Zy4E9zQb32wByVRtv4Ga8fuLGeoPHdkwadKHvKSt
zrwVn9rUJnql3+HFgIuEFMm5dcBPZU3TvjJGBVEsfpC5VwRza/AwHpp3LHoCYS31Z4k0bu6PVsZI
miflm7Bn4+DoJWxms5wezGbBhGroNMRvwOFzspq6NidPHO1GYMZcFspgIsBuaARyozHNsq23Iq8L
39FE6GO5IuByonqtUp/INoEB1HJL3vKRj8gmbmEjry3fNM0lT0GeLTO9tzb/21Br7UOaZBCYuO2R
+bzVNn+xtPhI9ER0YiKbYQ1Ixnb7u+VZEIuz4ozV53iKyieVFgpXlNiE/CpBnDXYfTc10z0+W6um
HUEjPagzVZYD1hPYblX6adQfTCbuxAsXRKx2ptgDFht4xOy8/lLGhLeglf1QbbN9LvQw6NPpbgyo
Lnun/9aEaD2hAdV7QRANQ3R7G5OZnZTfJilBtHWin5Vhd1vH7R4iMFQah56OMUo00Ta3q0/8m/kX
Teljr3YK4dMuCpjeJXZDIEyQFXxanQ6dTthIR8Km4Eq2QuzWuJFQ/VcXc2oZbkahHzEqKWfKCotr
zqy0zzGyPlT9dz/On1jPEG6BUbglH+fGVnHGCelDhx+Yb3G0qds7NUdBAWSIe02DyIS+hzL01wGM
2SbFJ437oImV715tukGn1QSuJVl5Aflzgnx2ScczwXSAvXxVo9JhnoO4l4qVee0eYx/TxxMj2/LY
PqZGOD3YoQq2wdTHFFBynKgcdwpe8PCQX1olV3e1+4jHBYWhOr31o3aYG5Wu8Fh/a3sQEXtofT0S
jT8OnkahmM98++gSN+333AYiM37rffLoMttnEsxTse9HqEZMB7oRADr2FGr2Q41u/BaRR6KUhFkT
7rQdGuWzLvvvRkSuVx5esg5updl9Di4N/SqlBQ+78rWlKUDem4fvr7Bpfhjf+pDpYYp7Q4BA50NZ
1GuxM51Gh+iCIk2fFLPCPd+auOTmqtyUUFG2Ws+cz1k88ZtKfKnG8LPtVSoWezhojD37xXR7KPOf
cDdIr8T9FLyXmbHu1M/8RSlXVZzSfrHyfYwFLmTDbaakh0Il0LkOjUfZeOlD2XBtG3Ib8U/eTJUH
PRAQXJOeFcTtMFwrNzBgz27d0SRto/uYpvLGEzalCjY2ZoV8ri4FPJBqN6WLYLdl3kFoGwT5ufpM
EVkxVUhfdNUL/VjSeo1LK+EdjZM8KrubsFHmKr/otQ8/lOgA+qpi7WRe+waYbR7FL8dZvFlMpkZ1
A7Gu51fR1HkfeXNzS5YXi+5bAZP2YV1l55IoIzoPVWbz1zZLBE04Hgroj3BydcZSgtVdxcPFv+6n
bSUZh8NKe027JOU6UO8N9hJbTdcdPzIOrm1bW3P27lESm6jc6GmXTTEEdchEphjQQaSbeizlUY7N
a+9U815PjSTo6/w6QhkDOwadM+pc7rl5CDZ2uwwf4RGsFiSOEo4xFpU+NhV0hwOjbrprX7nPueAf
KuZ8U1RafW29tiLDe+fy0HcrPFla4A1cx251ONHkp83YxuPPodNwEXeA5dNOezNsmIVV86OSOLmg
6KIUKgKvdm4FiNi2ms3Gp2gNQqSDPRArnjlL0MbwldbTNrT7lvjCh6zuxh3G3zAXw6s3R5fIZq7C
tGyX6VXsD0pGP0YbHjTyByhyxi+GXMyjHPdRM+on2WW0YezoLZ/AP02eSxEO0rUy/R7JD05DQ7sm
ltFvW1FEOyUnGUFq7m/HgqNZtG9j24cbExtk35lU32kmxmdj/jRH91AbxGSnvx2bC3Qu8l9yRFur
Oi21n0KIkZii02BU3+oMMkXLxaU3r+g4Tl4NwycK4yBMalw8On3jeOavRXFCIY47SePphh/qzlmH
eZ2DvwR9ZB89KD8PCBW/aUvMeFQpoO0l/wDH/GxyxJboiEqar7sxdDG1SfNXzwan1h0yivACebDL
6dYboAeWGX6PH2GgMKr44TAHnQ51v68vU5fle2gZx6kPb8SFIH2hF5FpI1Qdh3NG03QvhPVVz+PF
NLsbVSq2xfEpC9mDq1OBENTsMrPj6l6qM3CUm53GJuVsU9A5MQ7Sao/aSA56Mb4o06xdOrhAOjzg
XZkcipoSt/WMLz0zuo2wm7tStjN9royHAf83HWWmhPRUu/GpBUuj5/ahm2171giLTWN32ilt622b
ufQ9M+ZqSZ5ynBn8iLG+rPfYKh3hTPIoz1QdfX/1I7eJEwtHg8Rp5Suyuo/MzH62dTxz9ev7QfK7
mAnhheSt7+y5+REZNCHTdJHTpyBoBhlPeulGvolFGR0GEFuLf3Nf9zuIT4ywD2mbfuP3f3Z+1lXt
bSP6BbRpafo3nrpRBqZVVvQ1NuNzoztfVd7e3al5AYUIfT1V8Ml3CM7ycJSSIdMBU1vYO+CoCqnB
tgklm8gDd9MVs2TKr4I6O6FxwijtpxYOri8FPLEFzRIt8nxmavmW2J1jP9qYPzxMxrR3uINEVO4L
Bu7QVt6NLvmNuZmg8yzHfalCa0P+Htdfwmnu5EzRjRblTZo7LeTJyZiOu7J3KMwe92PxU89cuOlj
0LkJlDrVrMhlQHdaLfEzygTBLtQ+Hf0LQNMN4tm7jFDStkLDGgHqdSJVOL1e/DBas7ZJk/hSlQqp
lUZxtlGrZUIW+3ay1ADanEV1MfidsPfaMEa4jVWSCBb5rHNiHNa4/TPzoWZSGqHoJN0xRnjtyZYR
fj9V6VdcysV0qj0aQuHvJpXTtOniUN4yCVsy0KbhTZtj70Rnwx8bssddK9GC0RGvcVU/Gh1BENhU
8zWS7VDAdXXplqP3ti52xlRIApf7yaQSXGVkZzz1nqB/Y/o3ViBWIyDGSLgTzKm9bJUqGKpbO6va
SRT9bhBKtJUZRVnVHEqhUbfSE05Ewq83isCN50tSMACFsRSBWrUPkUtwe6QSuwDjSPOUJvByBbly
/56PdVD3DSVAGz0qGkX/IMrPCEBPpoRRepGSbJVJ/7BbeTPV9lB4+RS0GvVu3mY2/SADsVCOI0s4
PLaR8bMyT5HBqElOoAMc9tuD41CaFjL33vsiI+WD5pcp3TcQlP1IDByalpPBpDSOKCPGSL8hWLnF
g3pLhg62h3asorzYabQH7MJ+HHVvofJQjlaSIMUJrmtV6/dmTF5hWFKO4kNltT1CDWFfxWy8hEb6
bDKm7Fyn22f1vPcq7SHkSY5Y1O9KADKiKYM0pRtJYmea1BtdjsYWGiVLbkSxU8GLaQq65mi5kzLe
T722c9qWqoRmo0dmwaZS8rM51p9h2n9mDVhFOm80+ZzLruOmQfIXlu96bH8mo/XV9SV+/frWUPNq
j/k9eNmEsYJk1m7HP2nJAthXoqZ5ptyMcn6NLectdcaDqhtHGVOqKq1+xn4HuYcJR6fjgWg1brc5
/9ZMJZBqxQMDa4jeM3eW5AmrDj9rgW1g9tM0THLYsiNN3SfboROXt+V9Dr1tPc3mPm61bx45rFJ6
3+NuYcQn8VkZIFJAtCMFohjPVkHuaanT4C7cbyoubl1Y3jA86mFe9S+ypxfTRohhS8e+IBwj0C6s
nguEDBtvns6i87bJbJGixC4gJmcDnxRgVndnufWzYRUfdUNWmaI6eO1DSFP7V8+kvWx4yAos92Vo
NQo2a8uQCwKNRwI0XPNbRkAnchPsxSyj/hBqt1VgqUpSQ8dEv9maQ2YovoEpPfeuCg/LIw9c4D6L
zNqYsUCbjtQnlNaTNJqrVY+uD9bItJvQuo0ijce8s5tAwOkZXJiPY3vSO9DgCDilVn7h5EDUI73V
zVDjIAkvVXf4aQfw8jzXmJc6R1rwjI2JVvFcm/ed1r0VKi0wXJEWRfpeQdjdeDZFCYXigFplgQHx
k0qwnVCjieYA1W/Y/JCututq89w5Dn4oFcmQGWM2hhZOSUOzay9DZbYXrUy6Cw2IGVhvUA7QR4ZN
o1TjsWjM6jk1leyZafXyfl1RNugf8SnisWmHeEGGcaT5taU2+382s6My9gGxhvK2roIOAA5hmd//
niQdopRx3B0Da26qZ/ow8hm62EulYt6xrjKId71KTz382WHZKyfAdMe3jbd/T0QjHZX+oCvHdT/I
1uPTKImvX866vqAtOcQIKoGt+WbrusZuWh+GnYWNy/+syxPX1zD1ua174N01wXZJaWhb2XAzx/6f
F+Z2T64phod/rTepDbDSGQC0/md/Tdq4WJhncFL9+nd1TrTaNYJhtJ50XZ+XE9FTsfXIXGRX6TJ8
TMn0fJUhxKmyGtqHddH2ymzJgJuDZEy7V6+O8pMu6SWKaOh4crTuExkIfo78pvWFM14GlcF3PXSq
vcaPIOsd18U099I9wgZz++fEUTicySqkabZ8bJ3jOpdpf3ZdP8r1qjuoi3lZP2lIiGycQzeiIcHu
QyeLA9NpxV8XE5Snl8HTvxVS4Xuo6s2QWvOynkfjSFoZtTyvJ7IEpD4pvHC3bm1Ty5/g9KKqycun
9cXKZb3Lam4trLLi2O/sEq+LoWj8dTOM5vKJD0wONRnMjOLLPkUyx7CuALX+nidrppH5gNjTpNB3
bWskN1rs8a4cxvwRCH5hDlTVExZ1zraMkv45w1Jz2+Cq8DLV0vZD1Dev1F61Hw12/tbSfeO+s4Z7
PONn5+SW8y5GS2xypSt/mHX1Ragscsla3N0+LX6NlUA2mBqfYobInrvl73akoijAVEA4Sr9XKwaO
WX0MRyqaTX2mWwUlt8CFxrRT6AdEE1Pu9Ow9l/sYLOQLIOJktLP8zGvnyYHh/zMZ0u+uiOsPlTkB
1VvjfdfBbjdZmk+7pIqIRvE0+USYPL6aucMQtAQur+uirEJSOSsUP72UT+sGLdIcBomwCtbFdUOd
0BxKo1yh3OFUf/arojGwoZht18V2OUHp6G7Qjy6Oev/5DLKeS+jT4GjWIMvYn2tH3SmGhgvxss96
fg9McD9Kq//zVdcNogm7vWjAtNZd1vOPigrPv4/B+0sJnw1F+mHuM+IigUBvpAUVh05aKZGgVXzh
NlOCVhnTF0wMEr/WrPZHkStX3aqGCIz4aXbD+LcsrA8I3t59sHWXCOQW2ezg5HRVPHlSRGmcHH1w
d0xee+7/QgcXN/r3IezfrRIrl9gKUA/wA83Z/CScyv4+2nrpR9EwP3taUu48u8Bup2j6B9j97p7U
5vBGrGmzNWSmvsEoTDFMih+lmj2LWdevRlVgtGDYA9AEWGCXxfLKhQNQFJXZNWPqtDfwWrhkmZnv
O4lLSi4AuIpsmC6ZZbR7Q8AqECbgf2dqxUXrJn2Ps0100Tzd3nOjOOcsQwhQMuBylz0ISCf7Cmn/
wbDS+IlqhJJOc+xfUf6Ar4T92TIP3zRtND2vuybWrNCV+Z9dx775164GMudnlYzvfd9ajL5d9gJ7
Kj2TfbYfQrxNcVumnbGuo+G572U1xMFAXOi2qlVQv3B4KvSGZOU0nAM9mYen9YV4Wcc3sJPYrYva
sp/Wo8SNjMraVwxtBHen9LJx9YmOeiLHP8fFKU1lVw/rB0Dwz5k0P4yq6PTD9X9sKw/bG3RKzAbd
Q0mKChzLATEwuoQnA1fhLaSdMVjXDaUbPlHdw9HHcRNMiP3Wdc5gbIcJe6Z1aYjD4opF2WFdWk+E
Ps07pKTnQWfmHOuLZVohwc3cQ3/XweesgXJt/dj9Zz/wj62Otd1tXVV5rsDSrT6UNRHqY563W1Uf
YFfQQGl3Smry2xEHGQeoEdFjKnNGL0tvbg6PBYgAy0p6k5n/Z7mRNQZ89HH/7LkuYpxPq2l5+XuK
dUNpRe3NBlLHc9rFBmZoblo4qYe1cS+UnC/Bhfn/WRlZtnpQNFr864HrjuvLugEdKnDwcvA8V9DH
M88+RssEVMa1ce3p/9yiQkJrwTXwB13DBpDHKh/1CqMKa0aPU3YAjoYjvoReek9JhPDGk/TT1/WF
471g96G+eEu5KyWyGCXu2F+Up7LCFcqaSJsOJyGDdX0XMyMauuoOiuNgTjQSr5oCXRYWkbNaPCin
xuFq2qxv24nkUjH2WJlbymldVacZW9flP2/XtX+39x7CtbxQfv9r/br4r3WW7mrHQmbB4NJDJfdq
OsX69M+LqjZPScffOpvwxYvYsd61FPGBWmXVD0C7T8us7A/FEW+tprVH0zbMvaulceAVBq4feMC/
maUGfIbCQ+gu42mk4ctU58mdxEtCjRkwYWUoQWNMJxeXrXBKjS2scMY/MV4nKYuvqcLUs2v098hq
VBikpcuMfVAehvtB13psRVWg+406GNEhLART6xZpl6sXH5WnfSefXHnGMLs8CR2bwcSZISSM3U4W
VX7vVUC0Scm1nYKE64cd+pygCLp7X0fVgybrfKciEDuWXVS8udN0pBkpPrTBKFE9heGpiPv0OTSj
3+vHzbrLLyjH8uaURX8NI1CGcTlg+R4wKMG0UriBwo7MPXaSP1MsSS/riyHG7iLNDnqt5WJxoDBL
lxAkL4aemONm3Qct5/IWmjYaOPP0z+J/TrHuXlTVvSjy8vD31LkBLdhU+jboJNKAcZyP+LZ413VJ
ZAjQnB7b+3UxrWGxQE89Dm5zdQAE22NDBwR2mJr4pVTq+9SDq6bClN+dGdw6GfPmo8yLOzSP4RcR
zZeOevSr6W0kWSIiwb6cN6WLTGCjMJFf2tFehL6lGGHIuJG5yO0LdOItOuXFXK50JA5zulZtEqKl
9+vi3w1ZrhTkIMOz7Gl335I3pSdG3MCQ+uzasfR2TQXFdxjt5hgb3cO6tL6su1jLfuuiXNRF5hDR
L2udp2RUlaNw0XUVqNSZpfeYKOiIr7bJsnndp1ZC1c9zeqK1ZbEPj9VfTOmVhz+H6Fru13pk3f7s
zO901UiWsGrLeUIwxEn+8xl/jh/CoubK4jMaKAWnsWqHnd/Cw36OskI8h8uUI1FruDr/Wec2XbvN
aIFB3cESDuWK/lirrnuWelqf0bLcmRNbryqyKvzG7MeqcbCUTeGTO1yI53Wjhav9Fh5IdVAreIJt
b1R74cB3zVsj+paEpRNUPeYIejqio0LeSXhOj9RtLOzXOYdl45WR8rUDXwu/RE9JatSt9VpwrgCC
bHYeLSPeVmmOgAimwAvdzGDkXI+GZVgvcx3SOHV0ZpiI7JibY+pumG26Wbc6Bkjn1DrhGXgeg9Ek
ya9VY9dXB8YaEHqd/JRO8VCL1HqrjcpBUxFhBzIXyb1SaCAsOzj/+0iw1Iamuhv/hC/y50ibEcuv
pkZ/BFui4+7I/HXIUShh4Jk8pWGIb5TWlkAkubMfJls/pTwjoMMUHYh2Wp4Z39r9VKjO1eT/EzhZ
ZjyVOfF3iao4r+NiWYQf70ZK0903XThPm2LJYOicSbsAdeY0LnHdWlYJGPyXann5s19bmyXZFso/
R6xb2mkiIXkwQyIIEbeDcQcwErtn2+jil8rGsyLB6C1YF9cXdjAdu3umsl9UQBgP/d1hXccOmkk7
kA7IcAy9ziSZto9OtsjryxAPRZAVefumJ+mv9afWjN+JNcSfKdcqzfSJoIvlGBeropO5HJM79BTq
1GzeZmOBD4bwyxR/jhFerm10t/jnGGnDS8lycUJS5Z20dvJOQJ7gW4MOICFTEe0yng01adhsEuum
f7+lCDa2Spfs8lEWHSEFJjo+UnU3DX89Ls/kqE8RJgwbS3V5FcuKvy9tnhAADOv1dUZIG3QjietN
MhrnUuhZkFipckckfxu4Cj+tpH80m8G4o1sQwOLN/9k1LLrbWrqa8fhYeck/u/7rrOaskrFeyow2
4odeC+ObGtbVa9T/10LSf2i9rf/Zonn/teXfx1ReNeybOoSEMsueZPFGHXnGovgHEFXNYH2baRgC
JMtL5aU4TLo3Fd+uU50t87X1rcCDViFT9X+vXZdxhq8fZoOWtTcpD8KKTkhGzH0OVPwAKq88rOsR
vtM8XVdqxejii7zsDejnic26V2drnXVYd2jWtevb9UW6FliZ06WbCueMf/Zft0xa9KPz6vg0Mc4/
Rtwah3ykMacVUjyGQhOP6zuq0LcWMPXh7/oxjLSDawDcr4f+731hm/6zb4t37waPgw7bYTe6rC8W
Rp9cR4UZOLLAu6Tt0H6vb//u00zAHf/eZ91sqxZmLT3BMgk0w+hVwfz9JESr0p9e3uoKjK/13frS
RDy7oCfFm7/ret2d5OXvcmbP2S4t8DFbD0biiFPTv85DuxKQpmlshisXjOy/zkHh5PhiGlX4NRVa
Lez6ei95xMhAPEZqLB5lPjloxENj60168d8bDm2Pgd/ftZVhOFuQVmO7Hri+YK0sHptDvey5rmgG
+GE2JccenUZB0sx9Bm68EIYgN+siUqZy3xg4La2LuolkVEGreV4XEzvZ8oDUXytP1x+zwnxdVw8J
3q2tSYZcOonp3mhAvUwhnOO6VbHUG0ma8xNB2eZLI+Y/p/ZyszsNaVfhp8RBIB5TgK8Q89Hla2k5
boKlpRjXgVylux6STPJ/v625fFvKsHgHkjTe/37b9ZQZ37ZoMGiWqPT3qxN6weNi15YRvOjFLP2P
O/rip/53UTYxSjQPCs26dd0wjzkj+7qcq+J7ruXisC5NhTwxVCLxybXAS6l1kQUmySPebuO2oZ8d
jI0zQWWKCz/EqOBaUgoRnRRawA819lnr3n8OdIwY7rR0l1yP5NFSmuQRvlnE1GJ4ysi/OGMgf+qU
0b2rOh8/eSOqI897lH32rVlWCw+dTZ0Bp7dd5t7H1kh9GvHJed3a/j/Gzqy3cSTLwn+lkM/DnuBO
Drr6QaJWS7Zky0v6hbCdLu47GVx+/XxUZlVW1TQaAyQEcZGUkiVGxL3nfMeKycQYk6dART3dGkTs
DL3iPNeYxtZ5HQ/r66M0racc2cXxrauk7tMUH64v6ShSHCC90gGcX8qPYxq5da5srptjMn6dyJ2F
YdWUlybwV9eXdFt6Y+pE8nUnU+3JwDWWRM6xTXU6HkJgLibI6khStn3sK5PeS6xaPrpQ42EcUwPc
0B+HBwUNw8+HTNM0chEFsW8ytOomrpNQPgRhJx8IWqJ0mCIO9QM2Qd4QINOPbz/PUDv/sY/19Hg9
n9STZqNLjJbXzXp+wrmLOz/X9TF9nZlLmCLuxtXNTduN9d2Q47dnAoDUvlb4tQogmZ1uBd/CcxfK
4hsZThk6wWDOGjBw206tg9G/jx9Nq3l3dSX/lvga8heretE1s1q1kAkPVCOtYzmpFRlIrv0aK5V3
PbVy6PNpvXDup5RsuFFEjCRm3d9PpSsX19ezMCmm0qre/BKpolINTMaUxLxpMFWuishynhEOHK+n
trH2VToCD6JmqfynqOhc30Ph99XSZh31+3tIWEN9fw9Fxpzq+h5qXEOPUV69I9+Va79KjHUqkmmL
OCDzNMAej9dNWSe5p4VCezTa5sfRyQ30P22KRKu2NI2yNW5n+iS6Ej8JctI9MYr6FjF8v6vUpNmC
TYYjqkSpZ8PNexlH+YwE2vjNaW6aVJk+24rLBBDyGEM5j55cv75tqGcWHcCFXs/f+qwKN/CyMvB3
aV8eqMwRGTXf+9tmB+SZmGGjXbIO4Oyq6kfcEcRA+21m3aaqvvIHJTrQNnKWKXXX1XV/5WhogTA6
5wfdLFZF2xMZEXQ8Qncjgl/cwfn+BP1Otw1StdQ5Xs+2xcEw0ILOW1UcoOIp6vH7QVmH6qquJUSC
+cD1lOtRV2rFDQ0EKPoxDSpIYOu0DsyjQX3zaM03180w7a2biXDJ69Z1//UMNaN/RNPHhkydx1jf
58f2BRlHoZmtQ1JvllcAO07XxxLQ/0MUIJhsVHQWVxC6PTWPluskD7TTw+/7y9RedqrWvELbwG0u
v0EbZwxD/nIOSsPfBqCDNk6Y5g9JT5OjVYT8pvdiCQC6exNQmzwwjuot6FQS0Lo0Wg+V0jzVQn0M
6qQHqUNQ1pi7z2ZMhkqs2smhK6ueDBB9hNo/BifWGJix8+CMrbw/6Fprnc35xtDQLZrFeYwjayaK
dUckmDf4/9Ba1kZS77SJacXP87umidaiZcl23Xd9mAxR4Y9Rl22um9cDIqo/wdab+5+n2Sip7KbI
7jBvWue08ps7RyrLnydAlmFqFo8fP5+m0e1q006Y+q4Puh7oumjwkjT0sVzwRNd9apsPhF1H2e66
KQvfWudRiRpCkI3jBuazw5LupncRAVw3m3EMV5BqxPa6aSfFY0u764SZyn/Aob5u2s58LscAA5t7
rw6xcaR1AYI/EL8hwxKbuC5Z0lz3XW+iKG8OeK6wLXOumAp97U91uWtl/hUtMNZz19c8VTjxfT/m
5snQ3jtqCxhniKvYgTHD8jofLOoiuRdGJDxBd2h13ff9gF9+1UdNvblugVI0T27+fj39uicyVbFj
0vrn54nTQqCKaJVVbUuJkbRtvgZ4qL4/B4sL5NrV9BXzi7OsXTrTMa1/db4ARfBeH35u+f73reu1
aoBy8fOY/MvWH4+7XuT+OPP6OHpO/YPW06ueL4B/nPn99eZjM3Dn3zzOHQLUj0G/C/oxOeJsTI5m
4t932Si34FiS48/913vf91UDDbMeZQOn/9yd11zpF9ftZpIfaYAwn3yGo5+ZxfF673rTVCNMFS3t
CBD7/YCvimj407ZhR9tCBNk+7smh/P40P59BNsq4UuOZ3Tc///Xm+lxMCuTiyy///a9/fgz/E3wW
pyIdgyL/BbfiqYCn1fz6xVK//FJ+37379usXG3Wja7mGo+lCYCI1VYvjH2/3UR5wtvpfuWhDPx5K
90PEmmm9Dv6AX2FeekmvrlrxaKLrfhwxoHH/ulijLuYOd5qV4BRHevHVn6fM4TyNzuYJNTazi0vp
b59c59q5JiUDDPLa6ynXGyernGVeo/etFkrUu0xUCAlI10GcGLf1ZOrfb7JJvTW4tO7pDfNZQ0sy
blHllxtFDbrFz/OuB+i5EaBZRCCTy4iiqJlvq9zpj2aeDcfrPf2Pe/MZkFNypnHoTkOWJkdfU3dt
1BXnMkJK6xvjn7bcXOzM0B3X//mTN92/f/K2oVuW4bim7tia7jh//eQjc0THF0T2t5oY16OlZcVt
34n0lnSL+T7u7Yb+xrynWpkjyWTINgbQIfPNj91x7YINrBr/qNDc9DJDmABvhubsRnYNQoF9g2+Z
yEmFDHH1/b5ddvVHldYd6TPhU4Vc/y6iG/4ktKc0abtHHdPUfYKW+7rX6dr4qPpYDK+bqUpTZdAV
4PnzY0y8B6sgbWrM+535hNYiXU52nt5cj+ZF8qfnH8o/Pb+ii13f1RgtfZXUU99vgXU08kj1+T9/
0K7+fz5oSxV8z23DUbF8GcZfP+jOyR0mrEH+SUWkhxfD53f9hIPM5UM1QVlg7IOWd/2Mfx7uC7Co
TZ7vv58XNh1OYTii+9CY6gNlHfywCV+4zBo7QjPnndKZ9cPXu75vzHdt7cdZpWl9yop5VxWU7g5m
lb6STju9te1ibKiHTwTErEWmdbsuM5yL6aun6/GMVQ4Vc63EyelbtzV442UjnenNb5LLQI35wjXg
b0+YIj+4F66O0HA5pHBLJ3M4SdsOD11fHq9bQALH04/98kTOMwQ+Web+QuqQH5G56J5v/DyFh7ZG
/v2hmmLU3sT8ZFvEqDxC0CEg7KPhXvjVZRxUlYA3SS3Jaef3Eigvtr0aO1N8FdD/t4iFrO+b1hjd
5nhYH3SHkKCoMDMCU3n0v3vW+eG1Dgvh+tX4779c/prr5fCjKMc6CsL2b5v/2nwWt2/ZZ/PP+VF/
nPXXx/zrUmT8+4+nHKOPumhQEvz9rL88L6/+43/nvbVvf9lY5W3Ujufusx7vP5subX+/jM9n/n8P
/vJ5fZbLWH7++uUNfhZlVsJZo4/2y49D82VftzTB5eaPgWJ+hR+H58/i1y/Pn037y1NUQ2GM3v7N
Iz/fmvbXL4pt/8PWTF11XHxargrM58svPQ/lkKP9wzJ1Q3UN16CD786HcjBo4a9fDPEPSxf8JB3b
tXRiE7QvvzQ4djik2/9QXccSAnm1MDSGpi+/fwo/BrPvf75/P7hppmr/5bdvGo5u2apjmLatqgZY
jr8Nb8FoUMumYL1DTAIBVys+MwkyQuuju8Zua6TcWJvSshC43ru3FnMYoXEH8hhRymNhNyyuURIC
JXmhHRHHeZ74OFsyZdH0wbq07DecEXfdIPJVYQ0wQgOK6QlAp00ah8zxAp+MxpuShECCHPeaPrrL
OgAR0Wk18VykuvU4gc1yNXWY/Ltp63Rl78Hm3vZCasDckgranLuS4KGnCnqIQ0K1YbAQlCOzPi3v
3+wgzA5kF65jCyCT6kM5DtLp0FNmn2yYQUGIKExO89yMXhsrh5DAjD5lvHNDNA25nx+VgvWwEUtr
pWoPXZhFnp50co3x8pgKfTrhDldW2WiBcmxI6GvamCbsmNA1aEu6GTpXGVMNs43hIN+jGyJgJCQd
WI/hgdkrwkEQIZICH53eaKl1bzV1B1TYJHrGLlXBVLMJco6x3JJ8Z43lse6Zg9gRsGurQkKnIiWZ
xf1YSHBN8XeCoxV18ToMy9hD27UOp3G46NLBDt4QjpsWO8hb81q5OZIyvlC3dGMuZSuxiIfKRdVU
IDLNkxX2Z5O4Cwl2rLKQX9fERQJhKaLnaV7vuiMyTeWmL907q5iOsnMfhV2+GfM1kmiTRaLX6zYZ
a5Sezm4+qqfoItuQYOa8ee1jrJVmHgTLdg64ESpzl6ie/aDA0cDK3ZDazBJDzbEAhuo2aa19HwA7
QO6yDwqT0C4hiVPC8lk0yWEaNcfT6AauQx31dwXsINIUnwzBEto1pqdNLCeksWTjeD5slg3dB4Am
YQJZWZOrgi/4ojVRcYnKNm+6KK1eJh0iQo7o3q75wgVE0juihW4DBKnSsmUxasEGGXe0dIaPFuKW
0LJyrRo1gBogqyQ4occU+n2paofEN89Yke6KBIFQ1b8aQWrPDu2XinC/uzoViIynfqvovrNIIPCY
0YB7C2vASgFxFdWqtRiUhOWuCdOVhgSyaXWDWHTikyQ9XV7BGu5GH7sRMbWFyILsrA0Jdaus6561
NM12hAoib8RByZWAn9lQLuk9NYuy9g9+rZwlBSDPruo7wA5Hn7mK2sjeQ0eE3C8r6JLYDmja8CFp
DLEcJ1fSeFQXtHkp4WXV0Y7kWlJffwwvGLjuo/oe1zlKHhLHaPpP34iPyjF+at9MhyBzHzxKLvgt
Gk226dIaYpSE0zZONXUipw1fevPkwwPaIl5VsOw3OoAwextKHJDJSxzfYzKMFozUnrQJDdVV89au
YzAbQUjIyHOuDuRUSnsTSvO2soYdPji4srAdCxNN5JSohRcO8sQqNfW6wkTH5aDNqzvFi3vIl6lb
bSxCCrhUr13hnxt552sNqYUuOZ7Q+e0c9a5OvshSK/H+2IaNQ4cJhBcUYEFcs3NB2YmtaN7IlDJB
B74NQ5d5trC9MRBvYpr/QMEULunNr2ks0EsPuZTFTbBVyOeG/1V/dKTEe1mGCCmtp12ludoh7RH2
Cd2/HyrXfwxpC1bpnHdNnTXK38YuNLxCD4N9k1u8mSL8LEuxIrZMZ5mGojnV7Tta2nI/hP2T7aKz
CI0nUplxpQ9wi/HcRknonCVqgqSU2XKQE4BRJJ0eEFF8diGCsr5sDwQIfFrxb5FiPaUTsBBSqYHC
J9pnD56lzwSmWgulOOV2iC1Zs+qbjyDS+1vqUshhUgGBNCvWOnU/z7XfHXQNy2x0QqqMXLBaHYiD
U3tOyZWpKqbNALd80aVGcMb5YHf1sVUwFZcRvdywjrKNb46e1YJZk+CpFkYlDomN3TLRaY935k3o
Iq8LjUe4Y7SMwxIFZbwbpzRCiAfnpEi1FfP0ch+oyiID5bsOUYUL3UZXkQWPldjiwr/rZb/BbYmT
ln6jJxkl/drX0CkKgGAlDooy6/eNqUiPuCXTNGnPuxrtlWEV9JL6fTJAJEkyyLIqJr4xfwDmNy5B
zcQwb91Xy7XlNvuNaIwXcnRRQKXVuRkRO6ugFXBBO8l4lwrgMJbFFY7LC1pPLzRmY36rO/SQYXOJ
oN7oVkl1H+2MF1Gur0xfIPp28dLrfHeiJ8aCauknItkQxq7eInJDl8KwRmnypJMddioQPmYKLDDD
zl8GTM83Vgj4Y7IhR7Z56aV1Wxwiqzw2W1SAyp2BnzUOLUnfu2OElAISgPsQNYq+LyT8OKUT3KQk
aCixtQ3xd5gxjeS2e5js6tE03Evi80UJkuewoKA/OP2zC/WBiJKKGD5yAWi0D8vK0jdMkXF96u6u
IltqK5sd19VqPSoN3PzqzgGWf06cmxL/j17Z9a3bj9qimJwSNx7n1QQ2j9I94+8Yz36HsNAYcdqO
OHmioXLW/NReSwrZXTsqND34/rtYj7OSLyZzjn4b+Vq7nEZ9HyKLZ5KGHae4M3HgFkVSel2OOqLo
6SIa5WdhGmiEhuKz6kZradHw8dQoW9TSqIlf6VXUvRC3iPTbyyYEBKJf6g45vjSM+4AJSJTGlNJd
t1vBKsfEA51FZAJxE156asdLErBuIgx8nhQwIlRLHm35EmnR1p8Gx8MmhrMk2JqsTe9EjeEo0oLX
yrYbwhyVZCsk2O9iAtZb+PQmMu019KNNP7kM8AhYXDpXVg1jT6uyi5rYzybmQ554ae2LXvhbnZzP
VdXm2pYsDgDHwWzYUVUJhefNVKb+pRbBB2vwfFNDeSPg78aqenCbLI5XAlUtdU73UYJvsyPHOtAh
hEEb9Kpn2S7DmKk9ZSnzLmDPb8Qtk5veQjatKGOYVWFBsZf32dgCH5KTh6I+8IoW/sdU7VjatYcA
vSFfVPlYuTAdppgrV4M7Er4ONUMbXd4RJm2zoIWrle8swvRbfFAL07aAUyD03k9ju8ui8Iy9AQB8
ab6VMqpXaj2dIwVVkRksrbnsX7pcEatXq1YuZELDyQ19PJIBkCdq8s12tMNjYyQQO9LpnILbXFR6
bJ59R/0NGTh8D8QMTB+AazB9msEi8Q7R7Ipwr8Er/Gc8PS5lsXht83feMVtJD446MEXiWhf1fk2P
ogpWbQPS26HPvYwSOa6rme1c1/Db7XQ92e9xUvaLgXSsTY9AB3iZgvFhKTXghYom3ptAezW0wto1
SnSXMoreqJlreKBeKDTd5dT7lnk/lfjB0BNV1Z1KTZlKenyPzxyJ9JkVb7YiLosp5Rw1mbtA8NWp
zhYly0Mb8TLuhfPImtWD+4B0XujruhH3xSDz25a5jx0yRXcdxrG+DBemNl/cY4PcmnnV0N2bolch
cdRnm4wCJ2uPfoLBt5BDhyyAnIneh3VvKE3DKDthSRuksuWK1K2mZqq/gsR/ZsrL3K4BsKFL6MW4
yk5dPsJDVhV3aUCygPFQXZIWK2ou4+6opjDKG11x+HXzeVMBAFjWnAJ3GDaG7B4HKIVMy8kIjRwQ
eFObjTdSiSPP0PUFDuJgB7moh0CndUQM/sY1Zg5k7rJXU+7sCoOW3tFJaBDA0jaYDIJ4AwIDDd4z
kUAkrKhljfEUF+7gQlNuTILRHa6rtuoyN1MmGnajA6xRsZO72BcTE+uueq1KJLOQJ7rt5E+Ma0oQ
rgC2Gkvp909GZG8oLx1HO47BDGX9i1/GH3J2B0GsuGtC+dnpDbZGw8J5l5kn2LnGgW7JssZ/PZBS
heDVUpEvcYjvX+Ebzc7qo/dGlzfC4Tua8ANAr6+9h+lByUxeSimiddhXz6M5fmpVct/EcBuYscJr
G7RDQ6QSocsVXEIVDwFpoIZnknWBpQezrQjfg4SmKzOR16ypd441Mu6dEBXum658YxV1tuT41IMT
EhA2PE27ydIK3nwPCIbQPigh7n1GerGJpHKB6zCcOfPwOqBN3Vule28iiHGcgE8YfyBO4FQTCDGD
N1/pdm6tLk0aEgHLG9voj1qSwhRUAUxJlNepsxfI0qIsRFchrY1phJ7VWFvLD99d9XGYYOKxepND
+bVs4qVquY+GjW0CT+LgXvzR/WD2+dWWXEMMpIBK+VVTjy7khxqkfczQ4oiUtUF+mlouf7Z/mgLt
Jg/Lp0iRq1LpF5PTnGAwS5ys9r0ZAwwM6cIKNY/px4A9HuKl07LeDCQK8vQQp9kZ+5QnLR2dC4S7
zNcyZCDDnWmFh7KvT5B7Xqgrb+MecYFs97nPFVrxVylKV5EHt0Q+hzRZKDtzXaDp0/J1hISNm/Fc
CEzthDyneHYYtM33RAJ5Lo6TAqshqhJMbjq61PputJWThiujsb52ZbEih/lAmDgWcgUVvbHC1RId
Xuooj9eqLi5hLrZdzFVZ3fkFpcApNu6G2nitivIiGu0YVP5tl6w0PNlOaa+CIXmFJcJ8rzLfyYg8
MP/Vlkk4OPBQuo+hstYjU5zEJ09WTb2kGhgKmAhY+ImZ2llxfmtr3Yqa4YdrDufUH6gIxCz7NPtk
OhYRnfISRRqcCYoG858mj0CXuTSI660bsngHVqBo1UNcBImn9snCHjBla06/pPm8Hwpt37r6NsQG
6pjaswPABvS9/9wzIs2fudI7F8r6GzcIL355lH35ZotNlKNG86WFJcG0vWl0T1DengKJq7eRK9eP
kSjlS8ogj0wrnqhepEyjWD0roU83QdIWiPKFIQ3z4b60wvoGmh0S/DYB55olp4R+8U7vmU9RcTkq
iRCHyGzgC0wNDTQuGqAEZD+xjioyAAb8mVKByl26i9hqShbKClFKjtww9gNG0dtjFIi7oaMCwMAV
w8XIjlavPESFtgbgXqNLN050WmqPFSAeyhSqUDIicAqGw5TYXHcB3dRF9VngLmduI5c6v6EJ+tpd
U9nPbkY7pGAVEVr9tBi6hjiHGCzppEy35PuROk+kegfvQIjwDSfuOZLgI1LgCkJ1DjpeXCpXTOMC
/Rb0Rre2by3nWFdMC+JQYzEfHpk7vttSf4fe1dRM4+Ke0cJqr2B/6xYnbrcYWKIthjTawgF5LyNY
0RleJ0J1iJFRs34dus2pDKpw2SrFs2XFiCiwEfuNeK+VfryI6K5yfNJ6fPiGfmtejMA5MvSdpB7j
/hX2xh6ViyWVu07vnzCUkCDRUK0SpbtWcHvaJr6QrpheCQ0m7VQPDTzwYCGKbsv3cq3V8JvKDHMc
2a7HCDnvLcYCgAQaBt8yXMEVCvdKkq6lPwMi5ryulO+dqTbdJiy1V70omESXH5TffQrnlhcjRt3p
wl7FNMGWdGDfCp+Mmh77+IQnxwVaKYKoveQRNGc3RkZEuzel4umZONiDaSP6ECaaxI1jk5oGNQm0
iF7e5CpJ2PQXWber/bcsbsplamP4Dad625RcNlRKnSsMQgedXCPc5iSjmSw5iuEBjg2t5Qy9Vd6+
qo42p0GAsUprrzeUcWeqIFMCs70ZQwpsbee/BIa1qJDBLPtErHO3abyJcvhWrftbhFVoO0yKk3Mw
MSuK3zI0zBCpKlaSpnyx2oT1Qv+AVBumaU3TJwLMCI+CVUmf2jpG5Mlaa6Vy7lIt9zg7WYUaC7/M
tDeD3iZbDeU3BnJzy5hKooYDtEHKhlUCkzM3ZrDt7Tbd0Q/cjoO1R0hJUkiG6tbwFeoolDcydZT3
Q/et0PsBvk1RM3L3VKv0Y9UZzg4OUu+5RrMiYIV5ARbmtqRQmZbNbR/XJ3soNiql2AUZhsOKJBT0
Wx+mTykwtuJvIGIJomJBt2Qm+gFc9jMD/bTuUx9olGPHN7IUD7gxt0IpGw+F9KkVwVmPlFvfgdDs
u3YG9giQK6sc5oJDt1QdmPVJEJ/K1PiIQNh4TiwPUREcJ9VfJ1o9/0T1zMNSBnoaqAHGGdTy2sWf
yPOWNk+cAgUa01uEOgBZ4xZmhX7plILiwKi85oqme5kt9q20aSFX2IoDoRx9nZmJUq4jQUi9FTFv
E3qyob0Gn2QDNvqpaALqsYG1QsOakVYkl4amE8xHyrUHLHjfNauwr91vCpoga6IiZcUBaDATNhgF
1a0vs61vs+5A6IOFsh5obLXRpgxiUIHoRle5zeR3QHgTSnc5abvKPyCRXLR19QFgUSN9O+nnJdMZ
soC2t+eboCm1PT4vc22pzUkfWnUbxaRyJTFzi8Ky933Y/LhXB4QB9j3hAK6vKHt+KKwIWet4pkPt
83qThalFCqBm7bWx4gt43dm60UgeKz/1a6BXF0TdWqdgBcGJHK+gU0Egjyb5HVmzL3Pg85RmtAWB
8yRazzd6gJZkAVm92I9AAMimCuBrU4VhsRGrW2OMRrIt6DKXk9z2WTZi5CMSW5dEW13v9S2TGmfc
pSUDWGqFeMTOmVpF8apJ6hu/d1mKXF89VEk8Q5HjWYBiyd1ADbu8vu71P3O9R0l8hrnzf/m5j1mo
N8Sltm1M/ogyg4jeEyLtEa0MagxM1IIytLbPLe3HTZizbKWz8qzP2WKDSXBYmBVQya93CXuw0Y7P
aXbOHCwWtYw/QO4PVSQ40JABJoso3vDLK/fAA6p9WMLCUSPykNScD/F6Q2AAcfWaePu5SzOdPbPc
clNpHSW1nwfKUf/xqOu+mCAjb2y5tP880Bc0MPSKyRxduh0VwGbDUrLY/7xxa53sp+t2FLWrCrYw
oGx+BU7jtgvaonhyOiQ+DZTTNtASDxEBuF0/OxYB82GJmX7Afs2UHweSTcceQiZKTHrTaqcCa5eZ
7tVtDUEvc7wwIfslZvrQYYbAuLOIXYUczAx3JiPBOcsZ+PuxI3kZpVsEN3Q2W7Dw1CaN8RQZoY1o
DL4zRV4LmvMqlNbnpCnttszljjWBeejGaAMQKFuVVKWU4UELQNlmzG6pQpINRoOXPGgoTaTrLcYo
exzjpt+ghlnYfClvYkP/iDQGlsGkApGM8YX2e3lQ0E+Wqk3mcaLtx2CYBwGcQ6bWa6vC707wnZsb
MYUrtRjrdZnn68mpIFMPerxFmsWoagcI2V0SNgY4N5MEhuN2YkD1K7a5GDugxvJrpWSPYmi0Fdmq
BbnQXZ+dWSfOxvwS6bzfsVyqbcDGlk4/aKPEHTcFkzgteGftm55KRY3Wlj+zyVKMZwZpWHn5rdKK
u0bcBoa2rXSWKsBq8ESfrcx8StRWLpJa/8Sb8FCzqE4reLLpmO5oyVP6hGtopPFR17XHBNTpwsRR
ljg7y0BVwpwMf6UcLs1o7+PkIrWceove3/mdce8iogKNcYt9CxBX8UQxnvU+SnCWkvnjaHDFnYBj
yk6+hpl7ml+2dFRaJQjebKsUwOzjbzmYCAh7JY248cWvxCrzEawoInswDfvZIPCaw3BwwXMir4PK
NtXf+lp/aXmHuHWBbSAC1jut+UoGI1U17aFuDwXhqoR6wr0wxuZ5fndLg3LDMbEs0CdT+2YTBeEC
/TULk/9lWO575hMEY8WBw8qNAG5hXkqf+c/EzyMlDmzjl+KxaocN1E1WiVH3relbplesc6mAM1Zq
u1IYeCjbC/Yjf2XCtOV65uy0KtpEc1BSSKPGqjLcJ1H2mRgGctBKFl4+QikoasAvNaMlxrnRr6eF
ro6XUiMHOTCnm4Z8awzPBAwkI+BBZQSy6/YV8z64ta0S1lQcNmZHmd5RbHOpE/qxrcLIOuVUMQtz
yvBgmLdoGfJVVrcdoQW8BUQ/iKXJg8tq/a1KxpXUlVcknKxSNZ8mhN2ZL4pF7FVrPagdbiCrMI7w
+BaxBFqMoIe0WpWCrz8n2+tEoPP3qFFJrQFtusCZm6M6OpgaBalOue7hOP8qYW2xluU9V7VcpHL8
SGp4eUq6Csjw2rR92nO4vlhGQgFhtJjY6Hdg+sp138NNoF6TLKLYPKgU67aWXYh92sbvI2gh9Jvn
yGp+sxMKodOUEEoCaTQwFdSJLrzThEaE4K9I+GuwyEP9dSpR4xWggivDPUxude93+rc+I4St8am5
Fg2ZKO0cwcid+VAUAfJNkuab1gjchcaTFfEj9bHslErxVNvqnTuCzDcTCVzOgHFYPbHIcpcoBZxl
kBpzSFUd71wY/k3CkjLLzAsddYMvKcVft7dZuekK1cZqRfAsSVqNZOocRV71VXRw/0yC0vme8Cdx
6hvTLp6FYt6CXU9RiqwIMHxuZAWQtb9rIZtHrcUrE8i5TKJuB+5R3UorvMShWa0dC3hnUNO8cxRj
EwQjc2MFvFME8LlIWG25Gqhli8KIBhPC2VLNflFCPVjDajbGm8QGP1NbrxVTsMZENUxqLEQo575y
rXdsvOSZmi+53n1qxXQuq5OtFavRoAwIYY2KHwcgstMIrvyX+Qs/g8O6yF0BmN7phrIfGrihYWec
k8QGtxS/EQq6da1izX9t8jqLWpzbi9OI9WCeLGieOQ6PYQFVL06U+yxJoXW+KzNrx5HtbjLFbqxi
iAw1Ajfi2W59ExoikKfJBPqtlU66qGx3zgrbJtZ4S50KJJB10tP2jId3kecWVD397vq6IwBPgtcS
ELNo6Wq7uA8baLIaqgR1YsptCNDAkTVzSQWAY1rX685IH+1wcOm6Bsjf8/FTcQnJcrSQkWdeI5oU
2UwN7lJ334AgX0hhAwyuEQLl/r2lJp4+9vUmM94gs5cLyzQ/YGacesI/m7p6jCugJ3iXzFxBqC33
UchVcXBPDtUkvaVQFLRom+jCvsHS3Suj/do6zm9O+i5InQbkbF1ytA9NHHsih4+WFHTda7Hl4gpr
AN7TYhCEc9avlHFZLDoxy0g0ZFxolbx6i4PsHjHFHYD8ZVoaE04eP/VkZk8r5iCHUAR74RoXUxjP
JXQMK+MNMLfcgVhOsQHZrygrCUih8l4ipShpwywUyqfMyVd0X/cEJqxoB76JjpJxl5LjAp1fRvAX
2g+IQDtTS5YtNLiU3wkD7YYcwzs0aJjXadkgLywLysTqRF3SKYFyVyrd9ho+XDzOWWAxNk4xUWIu
tKODxGwUxks1ibl75d+QPOCRd7nq7DFllUgvhawfuyq/xp18bpJWLLUoutPBoC7amHjwNv8G94fW
O6kiTlqtmrZ5r0bjFQvZU07ewbKLHitLfjVwbi5kPpyZa+Rr1o82A0A0LNM+eQtbfe3SnVhQLiXP
q343+Xv6DmQFHP2LoVBXTqomBKs/BLHSnuNCHPDmaILgJHp9+l3qYwdmpCE5rZJkXPBTKnSM5/xF
S5K1V3gz+CaYs0EqKl8o6M+QNOiuVUtfUk3gjqMI8BkoaIvpaxhnR5HRLzb4YJATwGOSRLD1WvC1
UWDIjtVNDkllYTiMlEhIbqi8nkxFkEAQ7uLBeCOPD7LmeHFG9Y2iWbpUe7lRXDQNepZ/zL9vvwhI
4YDvSImtXGYaUv/BsC7/y955LceNbGv6idCBTPjLKYtyLIoypHSDEGXgvc+nPx+g7k11n71j5sTc
zMVESAjYKrAKBeT6129M3TkN0cDdx6YLNxrzFaPfDE8ZAvls6czcSns/xK793vYpBajETb7mVSzt
U8FdEw1Lv7Fzxi1WYz5DDfDNwm72ui3mUwRkvA73ne67RO0E21PDkksTy6P5XgwBA5WaWyZZ2CLt
vmkmZ9Fq4rUlXRKvdmQZOZcPyleIPFvZWB60DnFKOc7XzrWIPxJ905OWnVoUVo96msSXnk6JgYNc
qRQdGUIY8jL44MX2ix7RFwiDiVyn4FOnDxgsu2SI1u0l6CNcIAoSQWryVqTEfCUhqjBOl/Sa9FJS
DoEqLInibo3xZQKryflqtDGiCMfaYXYuAJIS/Gsmv8jFnsRmBBolXjkRMAj5p8Z4LDXruVYx4pQ2
B6UT9CcdnBGkuvcMIo+YLZL8KdN3DIHgKMzOC8Qbv1GNt2W41WwDHdPT0qDH3cOiJklrn/UPM+Dq
0GP3POlwnIErSLbnvsKXi9pXi55q7Nz3IiBOdEwOdhney6h9kSoR+3Ey1E6DmNR6BkioEx6Fgf0Z
3ZOzF3bdme7N1qHjSjPoUrVUFWVrPYhgcI6GO33kUkBzWz9KaxxP0H7eaQ72kTrpOdB3wm1c8CCr
g26fTGO5gx6Ggc+UCUbN/OXcok4F3KGAQLht20Ior/itkPuYMshzCFCckSQdxqSo/So8KaJQsH8j
AL3Gq34YaZeKzhzBCWz0ixBDsMW9ZeBWR3rO+nEQ6ZNVYQMYpslVt06Y6zcU2e96oS5ThJs9LbNO
V3wlHbL8iQdWvpqkh646mZUaN5VubVSVwJUCzcP/jHFkpKNUmD52wEKjLJ5w3L3Wg8QiVUedinpj
Z1gvXvXN7px2h/AuIKYlfsI96onkEJsiQYMJG45PQfqOvMeLAhMhV3hkgFhe7D4bD5kiPFopWkrx
aHNbnrxtKTEPt/qf0sNDPgvmo5noH03tS5baP3RT4ZEoi4uB6wINs/iqREgIVCiXNEeDSJDiAYf6
T6bFZV14FR0M+ASKQBw3Kw6aHdkHgkr8se0eBtJmd+YsAQdxFAwigXurSaqpTHFHUYbOPXHG5Mng
GcK3xtgmObX9vPQDI2RywVaV3tGeTJxuCufoTp+AZ8AIbc05uN1ABB1tmbwK3o+T8yLk9Ak44mNf
4CUMF6Y5auicpgJxcDt/Fw2IbIbyM2jo2oS4nW7zPiBVTTupSsc5kWjtjRhDa8czlMs0ax8TG/cX
zFILoj6HQ1dYp9oDq8dp8qvKqNr6/GXMoD8F/Zc2QqTYNfTlq6BmQDXeaIjf5onOgV6H9jt6s44B
jboYsOMP6Hr0PeZBI+VnqHK/Vc7djV04Z4oEg5lHtm8rebdCk4EWUKdlHCI0wcMo0001iVe0LN02
zcQuD/HB1sLwWIqPPVa++EYw2EuzvDgYJDeStfqYWFHE6Gx45xXy/eB8b5N853luRMQcEHbXv9jJ
NqianHSyhLEN/xWUpY3nZNkxCNTV0IlCwdyo3RTSPNPu9lOcAjpPgaW3CHlcoYH77UcKMZJrMT37
GMfYyed4x1dmgy5YV9OOaLSgL37WBeJPrw8Feaj2qzmTUpDmS9xBLJ4iU+9O04jDKOmaL/0rjhSR
n9Z0k4AYe0eQHUTCMlHIlFzYVkQBJW06fnSt+hZJOz66hCl0CsN5q8Z7oq2PXq7e21JLz/CjYwZ8
WbLvZGXu+ilqD02G3wIsmaPsOjprBbHGHRmGNHBUGMiNFd6tBmSddPSvtivj0yCHe6thqtlMPQF/
2JZuo3iasb+wjl4xOE+aRX6crV8TzRj3EfAKdErMY8qGKFHsuWOR+TRzgn05j+TMaL6shp4MVM5M
JohBjYEebljtDX36vrKP/0dE7f8bDvbfqN3/ifH9/yBRW+g6aob/zNP+X9nX16/53xjavw75k6Dt
mn+4ngsv23OlucSSW28EbfcPE5tLA3q0xGBTLPqTPwnahvUHDGzL8VzdMG0oKrCq/yJo639IaRqe
Z9m2bemGJ/4nBG3xd/URLCgLA5zlNPBFlfp/08AkopJmS2HlE9ThHaRLy9dQHgmJY8lD7SDyqvDh
heibsF28asmiA7YK0l8ygL+pAH4XQf3b04AUCGiKPsSV8h9SHCXaZh4AEf26KhfDBOleAMxenVb/
7hUdvONEUvFW2r5PcWjvdGgQkZyM/41QRfBl/KbFWj8NTwjDALf3HNu0FiHLb1os1xRJ6w1G4OuN
We0Cosv3s9DkSQt4fDmncSxfUjt4tGPvBYmHxl29ow+ck5tVIBJvjWF4GFEO73+7ov6NRIyqfmHJ
v4nElhNzgAWFBU3ZFYajL1/jbyc2pa1VC4fGhzPggpvrfcmDFv5MGbnX3LG8zTSZsHwWMwzYP9ii
IOTgLich0dQMhDfDYJd7yzbtY9AToFSV3lVMWXN1nGNK4X0lelj59KEfiZ02r1Q9f06yCnZyZI3g
ngxhqBJKC/VZNN0xWprPsTY/B3VeXRieEOQRa+UtnIFg7FL/odWufTbfWSFs2rDfetN4nJcoUKhc
2ikUxU+P6oVIECKYcN5baiIf45sbZUq7t3WDnnGTdhQZ7feB+thSI0WA3hc3PVHvXUzgDtr8LQg7
0pSS8jB1e5DVYICz4TpZuUvn4RKmJx4oZTzAJbZz41Br9YOTfPfmlDD3MSLaL0PsXmOGbmA/gRHX
+IE8DSQKfW/vW++i061LpCyumW7aB+ElcMUc8gLc8VrGaXJqIjwmhjYjxcQ1D/h6krJ4cqGSZwmn
leY/oSfBTawYYBqR96NbvpAiwqM0fs4tez5OHaRdFQ6Y/ifEFCqCbcfWPHt4Mu7izj3SsgyO9Rz/
wCwm3CCj3+O4/dMp1GPpoQk2FooNz5hpqN8l74usfh2dvNm2QwHUUWJWDJXwjgsoY8QY5HzAwz3k
4WIZZHM4zXANc/PY4gSysXvKa43MW6ORjypofKdIKZM9670wbPsoRQK5PkpIRQKBr4gVs3Kel5IM
YW2u+702Ia6vpvoVCdghcB6B3r6EjtIOFcRQ0OHgGZZ1Bmw+QSgw9Hfd1D04afZDmLMJzourS5Mr
Z9saE9z8cYh2hfNZVJgTkDNM8Et8T/RXqArGNqV6cXHsjXIGOPqkH410/DHBKLOwA9i0rUfWNB5U
m6TK8C52ewKwiunWzwJL67A3Hs0cdk/WkAbpznhugl9scDT5NocCtiIGSzDux58gRmBiOCxush72
kLDtYNf2GKULshMPRhw6u8SsrFsRNHhCjcEurvHXh4MPfSODmNob1i4CFz9rUDXPJmArwbbLrA71
+7dJ3kXWrk5i0n2WDZpVv85xpva5nDo+zehuh611wO+tO6+rhhBB62ZdXiddX3zE1hKY6V+7rHPp
cvx6xNuGdd3b4jrXWJM6Jprl90ufCo1ozFB9Mp/JT7D367p+ps5d50yp6CXP2bOMCqH2gIHFeYzN
sr287SiIRtiUjWPv1s3rhICTSEFhYHcuGZyy+UibLeQRBjTLu/5a+Wu67hV7KaYhI/bb62KzHLnO
rRNl9xSnm/XQ385khqjhB7OAuajDgawF47PlwLdzc7GyJV1qPYV17bye/PryhDRxYutsvZ4utxCa
TUCppg0ajyQfNpvJ5aVxedIueB1TwjykyY8HesCMlqi+QDyEpJUEj22gH0e4rHsyxnbN1GCZPEH3
Mdvv2DINeAh+sm15LXL7XIzF8M6p1SfT6HHGHc9Upgu1n4DpoIqIOJ373DdgHW74XegnjRs7MaKh
i2dE4wd6+GRqttxbMXjJ4MCexEM8sY079GvPn+vunQxd4q9wNyT2ae/0kbGx28bcRUtqrBVWcN1d
8yEq5uBaFF9QoN+myiW3JKHbw/0bwotX/aA5nhEY0cDGJq8hkA3ZE4ztt5Eu3iOviI/lUD1oUxCd
VZSdzGFWH6QBOqC131pn3quYjnVTjIz6YeZze67fFQpa5BS0066KTFgQBuFhBMlQKsFX2cRzFe7g
zu8cpFFBFwPWjHpL2pCno58hDI6ENDiEs7t34lxy+1V3oiF+1Px+P9f93Y76chdrhjp031MntK84
kVUw4QokStHU7/tueWjBauptE62FSwRT28Ompjund4ccwBGxN22qtJw+zrbgcVbI5jCQdUhleGkn
vKodqhaMwYKdxKb/QIOnGfMfplKvg958tLSmeEIVUvtS83wv5VEXgqndi0wnUDFsna3eJ+XF/Ml4
z9sEHX0qsvw2QwSGWKfD13bCucZperE1nLjcE/xBxlojLxFCLuHpAN/8whqS24YupCenBE/SXGzy
RWFBkQ9K0e/a7NHVS6ANgft5VUU/43I457W4gOt9F241HubQpSN6J1LlJSYPZScd4nGduj+T8Lh3
RgzD7P5rMcTyIlwL6/ysnnyc8ejvkCQwmFhRC/pmhbBfZV7/sKdJIpao6z0mJ0RcoDHYldVF2NMt
cyn+yQF8UBrNOgWjzpLg1yPy8S2x0RvEh/1G1sahdYyTSGCuWOiYsvnIEMPXCXlFe5PcbRnNBz1k
vAnzpfJleRDwM+seGko4R86u7VLtEQaIdxqmHwrIa5MGoTpgn3sIu/FLXOpqhxhq3oQRjOn8Gz/x
02DZpApDtXAqixjafEdO5MegWziPZfPBJitgeELPuHen7ikPqPq1RsIEq3wjwoVTq7Doid3oxQAv
tXWXyEfYAHuvuieKWDj6dReD8jqfgm3qobIfNHi/yDwf9QiDUks9QZ58mnOMRAPD3TruNF2Q/x+0
IXS20n5k5AePJ2y3aip9LYYtYYfTUyOwkIH2yyNXGT9xJ+HawlmnhNcLZwR1YkXQZ65/mQDsNhEI
j1mQwj46NY37xXG7jnmKpfF7TMphfwz41WEw7dxso7pPCXGPPH4iqLTeHl2/tplOdCbPMncfXad+
bG3YTZNmbhg4fZ6C8aabzqcm5dbk5Utv+Fy7xE2rcX6c4pAPenbfBQjL6Jt/KN0h5PIgV6kJEUGT
yfTkgGlsgiiimR3CIXQsHsLN3GJCJf3KGZ4T+pBbl/jUxCA5cYiyCC8XMBOz3NRGfLWJu0OrGNpD
THr1fLU7unXgytcig64NzH9p1JNUkdy7ErZ4GFRfKgMia2+KTwmZC5vRND446uLGhJPFAWQ9Pfsw
J/YPd9K/0pWG/fdRi+xzajZLyAEs2PJ96NGRJQL8anru92LMn8sKDpoe+95l7sthZ+cOSbkEWz6A
dZBNTHc7f8jA+PZxMVNNLVvWdb82i8xmLGXjAgYDteYh42eDfFn3Cqq82YMwdtuZx/+DxiDmKHUu
m07Siwxpph4SnDgfFM2Hq5zMjYry+UFWFoiElu+zOqMDaQNY7BQE4Lip+DVKYrgcZAsEsAXtBlMY
WFr6T8cfynqGzlg7yDiKp8YkEL5qnZvRSVyqYLUBSYvpgCJqE1eZXPQJzS7Qq+kmtA+x4/AXLmcC
2KIAZoOcu6rDx4dwZO+RhQ51Bn5dD09Aj3+G4Cn3ySiZTOTOmMPwdYyagRQ/SDpWOVe7FO77Ykdp
3HBgTdHC3EpMwzrZ5XhvyB/SG/FO0KYvWmUgVqXpKIzgmnQTvEncuNqYLLiiwKvfSneg1P2Dm6fx
Xjeqn5pm31PHILa5C++jNAweep3xIKA80zXIbq86RDwOKU+QpU6yBFMereZmjqJ9CCf9nQWZ+4T7
Tn6t5nwXuVrLsXRG4UmRRJXnySHEywYYldDluRXz3q2HYCH9neYGMnEelxuNbKDerL1TV1cEYrdg
nihxxyJIH9okqn0x169Q286GGXQXLxnTszcpms3j/GBOLsZiDiSrPP0Z2Zyjh/KlHXibnCsrVRY+
FFZ6E8O8DMEB7Qvu+/gv+kIio+2cz67Ft5I1CMSoOIYHmJ2nAaoJz6X5HLnFnWDlABPnptmaVhHQ
Ka4tnv3Eo4gZdndb1hdvjk5F544P2TLx5PgDG17zkKOzIyryU+bRcLXge4cUQx0jF3pY81bHS4Ls
3/jVC6dF4OSmV6cpd3mmY6Us1Xe3nB4t7xXjOi6L8bxOhmVOK/Ek3a6zLUA4Yo1lrRH2Lg8pKjrI
UpVZ8YEsc4jDSpqD/1peV5pVA7V0nY3W7RTyf+7/b1e2prdLIaFsir4ct13Ep223tE/XuRgX2/+8
uO5CxN+fO78dux72tviPl3JNYpKnDJbZ+kbrC3D/thYVc6DpzVnTobGtc2+T/7jOLRaLu393XM2N
P7ZLkGriAX7tse7m4KtF4NHyTuskX4h769yv13p7q1h6f+2JWi8PBvNUIxbRHXIGlsN/2x6aS7D6
ujZ1CQT77f3W1+v7/gtIqCR7vaE/utL10hq39f06myG6y0L5MVM6o4IguUdaAdKJNcCzbZFSVYbi
PqJVXprmeAdQ4p2SsCXzI0Veg1lwsKuxc8DvFyOchOSryQnxp+Gq7mnaRHaOIMMsc7LYHNrwkIsO
8KezGxbQDZxyMOl1cQhFdou1CIJmZE1oBEfzKlrjU6Jb5lEZlNKZFci9mY1WtbPt3o+LRpxc1zWu
DoxbpTfvoTeMkZn4PZbc1ySKYRtETbRd5ISdiOytGtvh5Db6PXE8fEeUNTfXmdPbEModHWbPdzpV
Xufh/JFCXF2HQlPXdc5dhFta6fGkXTaIZVIYiP0YPGCHHf+5W6gEULsN+SwVAh6LcawrzkRZn+Pc
Lm7QiNKNmqkJ2lSHHmgEOxxQxF7vCNuCiHIesiC8dstEgF20SWidkroWm2g06e48mJp2k1QqZ2Th
xkWSlsSDjc+IF6Sc5/GiyunK3ZQIpDD/UEv4y8WyRxNq4zXVRrS7aShxkURrpTlVTpmegTBM8SdH
NtVNuaQO4XdM+JZJE9gjwS7oK4jSbe27Ee7iSrcumIb7SMeKs8rsFIJOktPYib8GyCIPdNtfGg8U
P3Tpf+uZqyMNYW6dIFHAHN/S1VZmWAgkVnwA+9EMvoJBpbLcrXtVs1fAesrhV+IbdKnzwr5YEL2L
xkVeLZxvHuX81bGa5lyEHaF1LMFyYAKwQcSmPfCk+mtd5ACt4LyM1v2pwo1ug3LQvK4X1jrnDnhY
JBYCv17ImYFjhz9Mb/tWroyrN3bGMU1o8Hkm7fhwO6WWuDrLpnW7PVbG1cUKM8oY9KHVB7Md9yG6
i5NVUVHOZXfR9IlYVYtw1okfyVXquXZd57LQhVFvxAWW+BURaFeni1s/7qHH0yTUin2W1c+ql+cG
mcRe1iOkv3RIr7bM0qvhdHjBHD1zEgufKb1iEN3sbCMH4Snd5Eqb6889193XieNeErv/ANCZHvo5
7eD35h4dPZ7EuKrr12jxJHSXz7BbLvp1IvoYkqQQFc/WikLQSi4qGv+caHGIFca6/GuW/ED4CDYV
bq+pT+uGfjmkTPr+bzuum9ZXW7evi3jJE8SQGuLX27xteHvXdd3botfVxsJmx+f57ye27lcZbX6e
+2fU5nBuaRWmv506yTSUAKZ3WHf9dX5v7/h2evV65tkAchbQC9iuW0YuLo8m6/Ftv3XuH6f3j8V1
l3+cxttHMHTxN3gotyYJ8mNoZjrP3ZCqoErxD3GuUG+wtmq6bmdid/NYAjj7RmW8QIPUHpJGFgtd
jGZeYcbbFJ/Fm0dO7eiQ2hqU3oVe1De90aotYnR+DY3V7worE5AopbwCPmKqrGyfUX00d+oeJs8t
kqUMzGKPRcs3yTh379qex02KStckHgSKCLS7EDy20g19qS2jL25xjMvMIS2opYk4TgruuSRHF+19
Y0txNHt80opZx0Eye4moa2jgc6WMxkRULeZgJ06CIN6W4aDlJe5BE7jSzggOguJLri80xehrhV9D
1UziTqRT3gwokZrhXUEg+6bDuWyLUzS0MXdo9mmRfo40HstqVMRM1QBJY298I4LuW4rXAAynKiQ8
GnODbkowuBg+t4H7mFu6fdBMPFkJM03EM3WadYGDizUN1gjcz4N9UAogVZc88hpFmNZH3vsALtm2
TGbuRPCqy2iqdwEBqYz7STO1q4MKoNbVnvlqEcqwrfURRoOVPklYKCDo+PV2mFAePR3LiWpskcax
qkAcAhqMdM2kXax6ckYgNb6Odful0y1xIGp6R8K0cYAppBIrfJ+36ZGYZRsVW3cbRx7/pZk8DriW
HpA53LHrfxhmAB1+yuY589VkppRgsHM6u3mne92+SeNq3w9a4ZPwM14speDA3snBbY+4vJ9LHI6u
kzujzaadCwDdVw/dlySw3es4zNUHJArnDvjyVA6JCTsqaLeAX9YhIt1hi5THvps95VKZm+jYWnUY
hsp6EkmIIXBnb4bSvo3aKG6BHhyTKjfOxPNOkBki91LH4w9JNOGRCX5hc4Z4tBsR0Bf4w6MsV8cg
l3gRBehmyB3VoPssuYWRtk8pifd6rnfbxNHEIVrYQmBk2rtqjh56YlZOdpGDcvQ2HOO+kn45Jz/N
yE3vull6G5crCqTNAOQbjxiM9QdPgz4aZZoF2218perbJJOt9ilCwFOdu6dUIDf//03f/xN3Lkmj
DUus/9z1vWGXvPyrqvh3b64/j/ur9ev+IXRTiLW/Sg8XK62/vLk88Ydt0l4Ukg7k7z1fvD8cWJo6
hit/7/kKesDC86TJz8ix3P9Jz1fSdv5v7UTLo9GJN5dheKZu8cf+3k4klK62SNRKTxlSFJ+Rxpfe
tB8w1kbEXkzB2SWdketNHfMpdQm9K04hue0Ehka6j2HcEgsOMdWZHxENULV66u4FXXmyteprtrRk
QtH/mPLAw4xKkTOdQ04bw/HnUNJOw3vknjlJuXXCVB3aItE3OHjP/MZm4M99pA0PRvKizyVKL0Zl
amrdnd4QTMbIGmaJ8ZNOiDpMpACYY55drEeewWqvk4Wd1yGdLkw1CConqwaOVNR/CyN6iZ1rvrcJ
KwI/hvVqcIvdBSo7gNUrPycMe+qr5SbYwFvjvuTbovTuSTpM8PoQcSTcEz0tyB5SzUofJwt6sKmG
9hhP9G8UbuNnkYfftEZ4ZzPvjA9L2p4P/fEz4V8482ED9UDcSbzrMCHdOROh3omjYIEPgw7bMj+Z
uWHGhGdWAOaJRuqQVyFLc0LdB/Ludw16IhqVWDmQZOK7Ae3ceM46xORUNB6muIzBblgYko2VkocW
xOMjOu73ru1osELS9L2rv05DCW2yGH40SbJVbfB5NHt9m3sImTSIR5j/1mJXj7s6jtUBu2QH7xIX
aNSWn4rAJYgLtYEgevvotQ0vBDG3hi6MeH8Idok1XFyeuY/YnalDZUTzsZzS8qRq2o2KyFdPgLI3
vLDhaqBiZfPViBjYLXvPXfRgIaG4TBDRAky3ArM+k+vgAv5Pj0legwbqEMjHIG53s4dSzqiA1+cm
PQeebI6uwR+pG+I8Iwy7OG4YHkYGM8MyJKPFllz0ZcC4TtplEPa2uG5d91vX/bvFdUOwjLUmBl3r
kraMw/JlRNasg7N/vMf6etW6ZZ1luO8dIG49vb3vehrmOixU/XO9jBPfzuLtVKCfo9lexphv6972
e3vbdd26aC6jV3cZx65HvG1YF8NkGS6vs7+d3689GS5by7iZJEYA3Lcdf5tdd1zfRjEU1wILS0w8
Uhk7LWP3ZdJCE0XP63Zbeym08CgbgPoY4w/LaB9NfXowwulDQfj0Wh78a6LNJvDQUlfYWo3qNsPc
0lvWTSPOCUZwdOrx83rMurZ3qakMVyri282zNbbPjZ6V+1pKEEoDK1Z/Hq6RVt/iqSSRwFu6uEvZ
E3SjtlS12tWIcnevAh2rbrqll8yZzpBm1alJ5LjvaoCttEQQA3luLcOW+l5bJp4Vy6u5RelpVDSF
s2fL0amClk2ykwxhYZoH5NGgj7f4qG0ZHoalMgxD27yuc91SeOJe/QSp1CNbDJSEC0tJFCthoQ0w
Z/kM39Y5Ub83eoAW8oqs69wE37AIc3dZaviUergaLsVpNIJ3iSgtD+byuaspIgcsqdzmStev8DCT
SjD9qFpLbdVSEK97rRPdzsSvRcOlv1+N6Yu0jZKbZ/YVJxR6PTm90cCbqbWd3sdiEq99yf9Zr31o
wxuUJBhlU6qnS81u1El+KHRR3ejCfyqqzj429Zgf2ppAlRnt/17v0d2DtU1XB7T4OhMvD72u/JAv
GEG5TGCsoD8WjQdeyR6yeRwHZVxy7vTn0Yoeosd4QSK0oBMolkrrNMXlKZqLiFwBJsOUGPgfAbhM
lthnBp4OrVEDEPGCOO5ATInT8mYUXyDggooER33E06PBFuVAULi6ajPwCVk46gq9MYXQGZyjBVFZ
16sxrDc6adiMm1mXLBf9Ovdam2fDc8FtMkwu3QifOMA9o+YrKLwRZ9q0kvfC1IdThcf+Vnebg4hx
Ax4WkCjwOBPMmRJ/kJvC6t7j5QQEDkwwT0qc5nz0TbJOq53lpca+qCjE8WMh9dGwPq0XVmNoE8Gm
YADNgmnVC86lyORAygkMtC4ujjaHGd0U8pE5v3UeWOzolD2drXYLeg9OCGiWAZ41C4pWLnhauSBr
6YKxGQva1i+4GyZEHr4BYHEOoFy5oHPxgtMZAHbShvkiM3fRwya0Lkn5Lc/TwiEwl5VzkMB4bcbh
AJFHx+dpEZsi9CnPY9uViDmY+7XybXk9kLgNmmDr9n/svi5Kvp6DZ/T39a0d2TmbinbA9h8H/PbS
v2aLPPvYLoYG6GL/OpP1/da3VzmJERtCeKttaMf19reT+G3/pmjFFr1biHpcQEFBJAV4u0zcFcb9
12K6wMj/WLfu1w9mdDTNKMtgkGoCk76AGrAInQejJ5NxziZkpQk/OPu1LsLXLgjrnZ5DtYFjI6Zm
uBFgQv7aEGfHRL1Ypr6nbs9O2YRqx8JKaQvcIqGBmUeoiYPfBGimqsnmCMS9Wge7bVJxdWiRetL+
Ec+a15xoucK0o22qcACQkQi3llPRtSx8ap6nTozYqI/09UItumsV4t7U3BG/Gu+qUhA2MICehjZs
/TAXRMcj3eyESk55Zl2tOOh85Dytg8BPiLOH5JZBmlufMi3e6eZg08/l5Uvb2thOTc8ilC9jkZSk
VibOAUODvMn1myNrb1t37QdhbtIieCZ7bNrwXO58uyQxYTRrDEGU+5CUoKApKTdRrn3Jqxzrs9jy
tuHkIn1M5a61RL4ryeXYuUPcX3v0yfAjeXrqGBeJUgx87WRCEhlfDK13KpkSwKJiFKHBKe1wpNBH
i3yMejpFsUEwL93anayJazRC2Iqla5wia5HIEAGzKDc0Wmo1SpW2o03sUafH7ficCUZgQWbROzOc
d2SJEoTeJtgEYB+Yp6HOld/STotI7dDGDN+w9pTO1rEPEYGkiA6tkggj/T18hQTwscIqCWmBzNsX
Gojo4LHA3sdUqikJOucgy5tT1aQZNAncqrQhRUBKf2hSSQUUan8Jl9S1SG/aw8jlyVjMfpytPr8W
afOl+OT0mb2DsH4ckW4uXLyX1qYx700OzDO92cuJRh5GyMcKMxzDo0HsjsW4kyNRC+EUHh2dRqzb
Vl+knmDHeHPc8bFyKlCN3stOYpag46k/jBgNkEhpAgY+Y8n9g2gf3ylb3EMDY0sqjH3ylOHziRm3
Bs+XjX4RasjwbYzuXezpkOE9ioaMvnAJTyKzqrNZQs+ArB0t+pyu/OmYDZhN0Ou4e7B78bUsgniH
VM9vyGGO5ry7eol91as+uhV6dvQaPkHDnrZdAeKMJH43GA24VjycTIknSS2ML5Oa53e20QL1pc0t
JhcXv2bYmh5iZqvjAnUr/d5ow/u8Pzvw1Dfwchk+K1SKVuDxTZnLPdn76IEb7WtzsrYJcLEbGNkR
1z48WthRt9ySjnSuYTaBUWQaTtgkY2CR2N4xQqSceO5ByPCjqJ1PZtLwkwpCf2h0w+9H6Ue9HZ8d
vDIsOv8hTsBQ6s+NRIhTknGJDoyUz8FvSVcD+YYNiCag9/GP8UW67/HF2OiZ6e4M3YfpNH/yrO4j
mt6vkw1lacowZMltaQDbPdQQmjdax23FilNGIC5merjuaeT9WA5Ofd7HaemppC0+UkQX78OmTo8Q
+G0iwzy1kBfleEQ3apB6Sg2I0455SdI7WkcMWKLIRcxSqG1VaMjBEEc3Me5KXvgS9Jl+GtvpZazL
eu+O3UMUO+61xzvL7Yq7pbs6qdlkcYuxw2Jw8rSvU0SSahF3G0zO5C6fOe+kwkzFqnM85b1xmyeR
frDC9JOFrcxeRiXmyVWkbaXH59PP8342Eu3oZQ2pKnqEYs6luQH4dFuGOFk4bm0L9UPhYNxfkpl5
jjEaKUM0+ZMOlNVX2k1ZO+wft01K0JDoSm3XjeFTAJf8UvZYdGUO16NmwyKZLdLGF1ZPEbqPGiP5
YiJuc/rqhkSE2prr+Rb3EC2RMQMpD7KYvmhoZXWugsY70fGXgRP4MQxRPGKRaJtpzd/eJ3cxoFVF
wlxHoKRFm+WH2amKnca3kVhjuIXm8j20aLa/ugbdVnOy010RT1+oWKeNM4CvFWqxOo1KsQztAiyN
8ERFFMIVbAy3xklo1+XIjUybV8VRBZk6jtCePZwQfwCMpuNTpJzPxUBqcWzSlciXOx6qXnw66uRF
ANHtsyDDgGw4qbDGQDA0SX+hi8eNPcOQ1AUjozkDVcv8HvZnVwUB8Wtw18JHel7BBTjU3cyh+RPC
CAI/oFrfSPrtCM2DOxWqUu8zXJNTgwPtg6P9F3vnsdw4tnXpd+k5bsAcuIjuHhAErUh5O0EopRS8
PfBP3x+Yf900XXErusf/oBRiKUVCJICzz95rfUu86UqTHNATskHGbpLVr4uIjalh+1XFdHhz3mhM
mL2Omo7taKQPp0iBJgT09aFBgeRTPNwYIC9XsZp/BBoroEuXWmsKeI1mnuyQ/nmlg4oNdiMk8j1T
hzUzxWY79d26JDodK1NTeLmEZacV6pmz4MpwQG7Gzh2ZM6dQvQuH7kQ2TIZ+TImQuYBLKggpKlXx
GurZ02DyMVg44dwxXpMB/mTO0OUKC4tlX9xVDCSgt+JlMatyXcUSeo5Dwih41sFGiT0V1pvIO/Sw
PdndQJ1WbvShJ2W57sTQem4dHwO7LjxVuvG6LxGvwR/qrBspe69bxF5N4ixUBa3a3FROaaCJsO4L
R71NCy4/JYqGdVrIz6xATBdnYtuO5oc1Ryqaxu9O3qNIDV0YxFhaZnZD1mhujVrbLSClJqGwcKYb
bKZU/nn4XnScXkoKiAj+JSXy7JUthqpKbHjb4SrqqLuQP38favFqkfu24iYyekkVpD7BgCZnyjEr
6WsxeuZDVOyd6yjBioVxUXZz2yXv9L3NkamXVkfWcBK92rH5bhQ454yRxpZuFADmaNqEj1U+f0Zz
lfqpmLpNZzkvs1VpuzJSdigersuSzzUKSVxj24COcnxri0XH7EzJDgRZG413MYASLSw+LGTKTbJ1
6opnVUhCK97aWknXZqtwT4QbGCfNuXcSKGQRtNI8FfaqBjl77oMmxn9evhX0aAo1vZuG4o0hTrKL
22o99VOzbafGpBMXPjpJjkxjKbn01MlXomGB1hJ2p9my951NF9q16xwgpG6FBr5mME8YyJnL1Eq5
cc0eYDvcPmKTN24acP9QG88tEd00cn4uC/QG+A14j8i6zUDUX+MdIJjMNI69ne5i2NbADtwAoJYL
grkP0KY3wY2bjddIsE2DqOMRUrA3EKy3ceY68eGbPncdnBnRiPuiU5+miAGkE7GFTxbIZmkcQ+Ng
Gow33tKU0YdrNbzNjTCpQY86frAjUBjMy6J+cUn13YLW+q605XesiNRflu6uqog8vAi6gB/l6Ayz
4MzUYbieclodiht4wC3YfUZOvBcOBkzH2TkhOvnASXBcWUN71dwmclbXMfyldeaU8003g5yHUQtn
Fg9YWc3WER774xJ79FZZOPYyA/RCchOLkBE8PEQP0AZbdtvcAhNCdoqrnWRpQLQpF7RuCyRMBjHk
kOJk3lj3AIO+9BwSPcI7kxvbNGJDiXvPTVR5RV1Xptq3iKKpC8bUx8dhbpLahurFpnRDmtw4nzqg
BzVX/wGNMn0H/vQpGbdDZz+ngUt1rec9mQiSetq40rIUX6ZpHsCrYBfPoeAhwyI/OHwsSmQh5uxA
a3CzaG1b+Ss+tvu2lzErLcAW021eaYZbe4vU5HYjUv2D2ZWyNvU53reG/gSwAOXe5K61BlUkSZqZ
JkhAJZZGjzpUUR2LohKe2rA69+ifPFshK0CYpfCNqr7SHXTsSYCKYnbXENBgESykAjNNOA+h4ukR
WSwihyKms1yN7YMaXlla0R+YBXWeHBfZPSRSBjnY+OHxrMmbYfMC8zhQoFTSKn2WgfS1Fr1/arLD
CUzrbEs6gUOFRpXgZbrA0sOGd2MK90iu3kmLOByKqhPvk0Brdq1D1MY27zxPozTXYymfKne4Syvx
VBuEg2ati5ZTSe8yDcVDVE2mD4QRLO8qessAUHuxnfXrNKm3peXC0zS20zjcEX3h7CoFGaNT28e5
S6w1eqg8OUhnO6X6RiU9Z9/ZOtM8jX2M1WA91frk3HXFOZO4/pe7RUVQmhcagbGTdPlh/yNHdDFc
ecGQR35l6Hhf1REtZmpQSqMfdhX9s8I6e2QTBI2F5j8aky1RNiVU630z8nR2VB2VlNFBHgDtCk33
qad3/WxFzGNHw5khHqwKWuufRnbfgZahJR8629ZJ72K9grbQEAeQszisq/B7XnXYmENstUXngfIc
kYvnyHMrh81Xk8X+oBUFn2KRb8oi3o1w1xSLOS7dRFpY7c6hT86AMbNgvMDVzYW5qkFM+x0K20Be
FLbGASgCyupIB+kWXIe2OAFQ65dQc3MfjAPAnv6mcaTjYQVPQKsrD7YbyrWllmym5b5EWerOhDmN
7X5I8t0cTUenjNpVL4KcpVW/QqxirxQpGBPLBgf+oJuU+bRIsXPbW7aVe3DnX4HaZ6iKbMzFcYwA
vbNWuAQpPmb3gPoX7ZLFPZjhJdTOLgVe7qJg6cr2IZFSRwvEpidPSJmDUrNn1sCYYjHKhbaCagup
+wTGyjIKlvD2brTj0A97JDmys+jFYfQjHm3T206xlgHLe2cf+k4WGzueKIILxGQZJ5RmVDtbx10b
uuaEEF/k/jRULIEL/X0yA693Zx1XcuzVGWNvRzO/25jMgaeHr3Gyc9oUDRcKqU3UmW9tVnL/yHq2
GMG8QlX6PoVV5jkZDPrBHnYdYZEu/WYvlCBapjJhxcpcj3eMrY1hEegw7PrRemiCQllrnZ15Vasu
CfeqV6n5axiOlCqF8wTtpeM9LujWuAtsdCEoqAUBaV1Vb0MZ3ULN3lO/MTxS1dqb6zeDlrUmn5oM
iJroJBRarG58RC/pRKhM2CjfGpoUmjoa9L2Rv7MjsXFLgkTDwpuZ+O0i89AWGJONegJZmIrv7hw+
wWbK13k0poyT4JvqxvBeVpJYSjV5mutziET5hK1sCZhF9TxTm/tF81QgN2Y9oZFjK9mmFfXGhKAK
qrYAyZInzhowSYCrO38gf2EBs1KW6mrxLA16wPOo+3M6f7IVnE1d9QuGRtWU3QInwWBBxt0mvjEG
SugWDFk6Ik3tXOtW1MlXOorrPu8fQI7avm0x8tDaagb+L6C5h70PNCYY861SW3jISLMDT2ShuJvi
h4yd2V4T7l03Q8yzxy1pdKdGJTCe+V9FJc9eNX6iaZRvGE4+0RUtV0K0d+1ykdKPXE/sF70iE4eh
DePjQD72t7lvllMNppw2XPASAcElWeYlHWwGsim2o0J4j6F3wIps8j9azkyXkepWtQcQDeJpAJTF
GSrZlUXzFy4j6beK4MJ3MCDiJOy3RjTco8hadeH4ac7duCUt9NA49UswolUvysr1IsOlfxW4X3ln
j5uqNt9ImNd2LJsF9Y2cPIYn15wWLWk9hVg5C48gzoEfyGV1dCblRmUwC3LyWybDq8apHnBsxxuM
5uOqqzRa0emtqoqHIRs5vaTM6dnbkDdShpACDhjADlsN2QPP3zQB82WsmyMwLY2Kja1i2Ajo0iQh
QZNKrqaIDB8NOAau1euKU4Tr2rWByYQR3ePspTGMyo8quHIstnKl4XFnoTIUry5cd4fEQl2peXAI
7WlvNDalNendofhETPbQZN11pkBxKNPxHYRYsYLkVfsklthJK0+0J9dKKLOdkt/38ltSR8MRv+Jb
3hY+3jbAxnGH2kqV6t4aP6kxk3vbYtpodv1xdso96km6gIRvr/PB76PEh2zKpi3GGxPSBVu1yEWX
qej3GR7OYuM960CVjFpKOi/Fje4yeI7AuK6jZuDQuGNXkEbPrkF4u0kU1ZZQpc80JPZca7LPNmUE
HtUdvH/TYsjYBQyuKC9Bh4P4GJUOEBk3tLXSKvQl0TmTxp1v0jk8waNr9iWGFkUbnG3lhHhpx5W2
GPrcLI73SlRsnFjEuzQDoZnU0+PUysBjXp9tpsYh4bBODqJPlkBeZlClU28jGG4LkM2EA6TFV0I5
yaRnqtLk1yKRV1NB87Ah8JRMFxGhoaP7Io1nYo1Nf0RVtR8seImUrxB+j6JDTQTH/EaJNXtXGlQk
RZveul3Cmjk0jd8NLZ6hXNnUiQZXzVjQU5p702bqK87z3tOiEqkMVmHDesyIY1plsLxXSuKMq0Lt
1tyftrlavLOzOs0qYbOKcz3U7nkko4+2oPLWVvTCejoFW5LJSV7J5AmoB0JGN8ExZEKWLpG4wAM8
98Unoii0V8Nel6yb0nDJ7Ol0lhMIsBZG2ai8N7KboZtUmuQK9SzeX78iH81XCvCEtQnBWqHLoCh3
jgEyBORGgzCVIjBf0wSib67ekJVL3pbiFpxQyKcwbJ5iYT0QwLSFdNpticVq1lWPG7WO8WV0Eb2B
8coKaHf2nVkC79ZuC2c64oIDSDXa/T7OxpPu1MW6ErQeTeSKKh4JdpCU6CPE67i4RVr6zmxKX9n4
C6YRiRReFo2A8F09YA6NYTpHbnjHvfnLjgKaKC6D/iTR+03GRslHYRxjab6J8/JqUX+lbVhcFXi4
ZaDke21Om51u9DdM/hdCW5GvkoQ0JzWwaORkNKr7OuVaLNyTOvbPUc2bNrcpb3DaOYSajeCVWgIo
mR2vdU5qXVW9qM7i/SxpqYLKDUj3CKToX+zJ2hJsPNzEUmSesFoFEHoJ8rQnoSpo7A5qWTQfBiWk
jdCH3ZZVnPanHN9tzgQGEjsSIHvOD4neQcAnwglpGoOGYagEO86c6Kdr07yYMn8+vnx38Wj+/H+X
X/nh7Pzp9Lx898e/iZliQ3ODZXX5wQ+raz4n2YYEvftfnubHq/7tUzoZxCF1ktDkfrpIWQ0ZQv98
8R+/aSdEepVDQpW2uKWDYNenTkjB+2877eUwfjwPAetXqqu6m1+etmm6I3umePvnM18e//iHl6eQ
jvkeDUHvX546ovWU0jn6y7T78624vHGXh1FeRJ5dBATILv7bn+8ooj70k4a2pL88Bj02GtOlVxkn
1VumL2EMqkU8WTg0NO9w6PSZws6lZ8UcdbAMAodiq8N4zXs2xdTMt2fLsNQ1cDIXSHCytVShgZqj
EzbN3WPGHS5p9bXQwg+2/GQqlAg7WWIHPyGbwQBZuBpcxvdkZin479bjJKnmi+LR7UhTN9CzmMld
1n/rs0JFYJKTZd6lZ1VdRiYTBvBJsUk1QsJekKVRJx/LCKOZlKVWqE6VMb+nEm5jV5tXgw4qHy0J
VjlU0htlweTlI/f7GXuYkYTDWvZtAqvUXQ15cKMa3FATG4WAYcac9TjMnLnCux5RABJSF3KLLIC9
zyXC8cQ9NHWU+7GBsBmDUscsflVk0YkoNlDvFoTTKtePQ5t/mxve3pIRl7EkEKhjQcdQPkL+aTCy
MK6xOWlXRjYCh3R3GBC3NNLQ5FvTu0EvbxoUoBQ6EGx9JLe99Ax6tqveUTPPjJttheUIorqxMeX0
iiyHnQMAJUeSu6UkGzFKoriHxaMgKiJyrM8STey6r6dPcAIk66SCG7cBKjMJWQO1rs39fobMqD+U
GeVtxZ1sjZwyXZfPHXHd8zgTsqP5uq4CuVFiczekXeAXRNbCaGOAnsQzIAfX2dZqxfOlxyCItXUz
0RkQBhy4DlPsus/YbgDrIRJ4EC5s/u6lhoW8skX6MATUFRYJ5wx7Xme4TTTSbMZRzbeJRPrs28Si
5mPicHANkrkYWwPeI30dk15Q0+KsxyYE1sBUPp+LM7cxsjQQL5gtwfBJbnLwtXtQ5+C2kqQYIYEr
/VFaT4NReiNAROzrGV6OacNPGTNBbl9ylK7b2X2Sc3Uw0/Y9H+ObeWJqKaLuVR2BSZgaFLyAoL/N
RfNkVTjIflEf/g0hRF8Ee7/zQSzdhFviCINSCV3f74K+KMCfH3c0p6aJoUtOWtnBBtjvxVp2k6mo
O2IRPJhVbfhKXqAhJnMaKgJd4bwjxkYxiCrQQYMs5LMw7EjtUdxbMSLXjuz8OuVEKG15z60g/IcD
19S/OXBL5XQwHNOw6Pv/fuAzHhproke7ZxCc7hXLRK5BO28F8BhXRNLSGkwcZvpZdA1cLj5Mhlv+
0zH8zZtH/8MyiEplhkaV9/sxxKDErZHUzT1ijekauyNaWmzRVH4ayb22sivJN9gE7A6UmpKhUw/W
9RwV1et//hCNv6HPgOIhrhUajwNa4g8IDnjNSTR41/ddRYRh5DRi37WM5zGOrweZvPRzWG6Bmj5o
TlifnFQbdzHNlr4S+yqQyqnHk3BFQb9qCshhIYIZ1ivE/JEWgaELFyO5YyBztsNjIMyD0w7yVCkS
C7fNPLxRmEkXWVDCTAHK6JCTMZb1NnXLJaOBL/Hypc3ml//8Z//NuWvrRCFrJMQ6qmMvYbS/ilE7
tXWito/CvaWRezlIQl0SF9wwTstNZerej2DnemBv2QOp0at9PhbM97OZsn2EpxCSb6cOYqfB6t8H
Ai5bH0buqqmCfpthBt51+nDfBaWxuRz5fzOx/iG82IZL9ctn/H9lF4NsL75/ILPsfss8/vFr/yWO
trV/2WQSa5atI0LWERT/WxxtG0umsa2ihQa49EM3/Vdwsf4v1TQBIFkgmmzbEOLfXCwyjV3HtUzH
ME1wVs7/GxeLq/6PG5NjI42GigVvyTZVVV9uXL8Ql0wduKPFFGnXsBUgqIi0vrC+Iv0KwwgGbLTQ
7UurfCGAvmM0yayonOnWYKL30sSCcreQT2OFlmHvFABuxTWn+QPb0BTzXBVQmHyNXUZeOVtvW7HO
uFfg38T7jBCqlZ0QADF1AgJOiHjO7oNxlRHrU0zkoRUWQq5ifozZyNEin89ahKnApQ1SGTYYifTR
dvXbjPCjlRoOJ6EQn2bf0IQPCFwhrXeFPmBchRoHSejf1UCkhKG9J1qBzQq3qDo+Bg5ZJnosbt3p
rs/chyXFRpmLh2aOvqLGOltm8q0b3GtpRaeBgNexLQ4pweopSgxacDk9yc6iB9c3L3NUPdAKv+uD
+hWF8nZCCyNVtp15gEjBiG46O/3qKRSYlVcvWRl/lWHL3b/kbbYt/daqzGOD7U0veJ/SkGMO7eZF
lD5YgY2Rs2bRmE/wVCNq84FnbR1TnHs3ecn6YBtqA9lNs6ShT6eZMVLDpjvmbgoBFYo0scl+gpJ1
1dNRh7LJjj9LfdyTKKuVcWVZfKoCpC4M7jTKa6J7OYYMFNFKTbKdKop1qNMyjCyQGiozodFiu9R+
BA2/F5Ovt8oSxSuH/BgXuelBGoT0dDlTFEkoKuk71gxMqKk26QJ+T0dugDU4Sci4t7OdoXEwYCLw
xGCe8OotnzY3+U9RPYdUS6sqM0hpGJ3npCPdSSZMK8Iyu5VhfTBrlO6gBal9oL5WACfNgSDOngA4
ASAC3dGZahQsFXEpXd1INrZM9dU5fEwl847A7py1WxZfEhKcnyXFrozDc0yDc8V/dOmlSXGG9q0t
7eemdfqjm4UfQaZoq7ZxHxIb0mUcnkKD5DCwD6hYaTKr6M6jPJk3AsT0SsM6oPTah958UEAqdzpN
P3Jxo1VI22ltROvaRUdlBgcxq+mmsW1MCnRIHLoyhuRYBxMKcGDvo76g5cTFEriMz9hg+vNS5M3q
FzAJda1Nxi2bEipR1X2ox/A5nhHxx3y+qLug194iCtU9XQtv67aIyXkAUC0ozJO64M+sCL4S4EMD
slL17IM5pVeRL0G6iH6He5fi/E6lYvBU1z7rBHeR3ci2InO/g5ON4vyu0g2fPcgWKMSXFSCKmlFb
rZAw7LNLp940aZWkXyPCTji+vCtEbjybwy7KCHwUKVeC+qyR/8A5yvgFkj7TT/S6nCJ2T85QviSo
haStYTMLX7QSm0RbYj9Va+l6jWxehoTUOWVP4h6YGSR2nsJFh5weT3B+FRicDjEwDBckA/X7LtTm
w5x+S+tww0QYVDTvdcdRqFr4hWBq3Q0bMccP8TxutFS7cUhC9Bybi6bp6XhEMDKYHO+RLkHFIwKk
NeyUUF9+bjnJNwNC+AIYIfAIrnvRRNOu4yMk2vhBR8DqOaLz+QngbTd2SXsb03VmcT81UGZhiBtq
OkOZ79ryxU55XdSBDEqXDq2crhzunqmFEGCobgoyZFBOONqmzodmVaX5NxrtbNraGoEjN5YFl+JB
G890afpEbKl0yg18hKBmm0y7gzDFNjGsu10ukwq1DzKOATKh5+rLNcu8YDXF9nmEv+yVTfOul+6X
jvzJU2S2llQj0LUB+6TEz5dEPThgo7ZtaNyktEaayCANuOYPcqMnKbkdpXape9NgXMUwhPl7SrkG
1kfTqRWbZjHdEF90MngjgFc5RHAe1RjPoBsb98hf6POzG3Vmgty1tFyrSfpFwFqAXqigaxeZ50Hh
E+xh66KYsTr6iYW9iibnUe3MXeloxEMzCDup+cL6gExEs7eTRCZTe6v5YK5set5hpBbbIWgF3uPe
71GjrOlmlB6bshvN0DfCuFZyPgolKK70KvhIdRvrD1T6qEo+uyK7NwY+rdR8GdoBVcFi+CirxoVq
V32rUmjqhTQfehZfzzIQTyLAhUSnIzoSnC7LvSSU+i37c2ZYbntnZ9G92nSfYzc+knBIllzbcrOw
whs7/byc5SNdppSuXUJ4BPLzQcANyeUUryq7vMbtzIBm4HZbiAaQAV3My4JlElOLz4cDLRW6s71E
VRO4BvJPM/5m9CByJtJAwM5G4I+SuXsta04DTcs+VWWh/xqYpkI9B8LPTC+GkRBIeqcOPvEVO6+l
EVAf2WVvTZQsNXf7iQAXJYwR/+vWeR7ArQzgGBKVO3DQkwwYBT5CVZ/iiBv+rH4nsP7JmYmZibKJ
kOEcol9Rv8bdjNQ5ZDGCzs6tfIRsa1tcywxKGhan7IxYm7+rcKgvkvxdHdLnplIP2kzU6Mg6CUOo
UtXvpogIeQzQowSwgdJLZy58F4Lsm766MofXqC2zddMAcAo0WMvNCL5hgEa+dlOkmIABPbtt6aTL
YgfvRF03g/SUjKYg8HOGrBU3n8FWHiQ6/hXULQPhpX7bk95ag51nxsUN0hqJOuglK7GKLt/L+mNN
ZgJjAWj3PX/E0JGClURDuJ3QumTa2bD5XLMF22VnBh1ElkMuHmNVUnFkS/W1gPVGRdv28eLHD5UH
EnhfxnROiVDssHCQMtKY4lZFVhNrKjHsHStlZJzMtlzqN8oGdDP3AAukF7knQ2oEA5Itvo5qFQOb
5oelgomT0iWu9JMt0fbaOjlYs/pyOXOYNJDS4DYgj+CsFIrl0wRdTP6Zu4E3j0hoRuXfKPJ66IPn
mIlxJtj4hme0KSknEiwtc7QJDyaAUZ+HCDIbnuNIBSCgEcBXAg8j4PK7M2j1ITZx+dZq8N6C2/H7
PvKjLsCbtyqRgRLWUvqpQpllpRsTxY1dtsnKqsBctpq44y0vdjrS6ePFCXP5Ui/cAIT6ALuQoVEy
+dbYuwdDk1unRdFEBf4a1RarBEFQTKguxfFwaJhC+UOZPWfquI4UuTzlnRnZ76FNoLlTVSSFYqzQ
SCzjy4/HqoT2RkyuhWRrxmpRZtdJAsa0M9R7x+kkDIO/gq1Km2yJMPGZAfUIMpruYHZqd6jipDtc
Hl6+dMsPAiBnsjtY4tsApv9gK7Y8WCRfedY0LMIDPTqmuXMtLELLUmm1EDeJo2lom9MHkUdcZdi/
2w2cT31HODntH3HW8ohJYszMNyL6cy2Yj2oEinTuNteLrRQtI9piOZZi4S+OmAtMpDC4L5Yf1Cmn
XEtrlco7bEERaSFoAD8GFcTnGdKIY/y9J+du5XRNeoyK85S2TGr1kBg1XOW4ZdorxMid12SQxpuc
0WHQko1b4nA3IsM60Gu3Dq4wfNCT484i6rEpCqzh362xQAw5g00Ea/tRlnA/I1slEOM2i6wz7SCE
zZljIncMH63ojRGWdTACcwVbARsBFG9ywDhhHKmOB+I7FM27fJtitOC1sq/LIwBRdJ47eyZOI7lP
cms4JFozHi7f4clHcBwecfxUx6SMu82oo/ZU5m5dc7J6uMtfbNWSm1LXDNLqEJlAf3UJ2Pn3Y31E
VmsV0WfekninAnfJVz++FSmyAPpcALZ5HaUhC09TGH2QBeUe80HGBLf0uCVHZ95iQLqqCY4/NgA8
D6FZeJdHpHmynXJDXNij01fr3smU4+WLXP7xj4dD9WTEQbCxYCr5bFRirOTtcGzdlk7n4r9Sbas/
IsVib0ioPPrGeGBuFNmEkptiNTXh+cIu+YkUuXwXiMZeC2R9qwtm5PJPujo4FHI+aFYi/Mv/MRbf
Fe1vLt6mGmndqyfNME/BkPTfKw62GtXmNUUDsXYgCJyHIMjZ0TBKHerBwhCgXCVLXN0shvu4lcq5
zc1jMeiYEIwhO9Z2pz0osnDXemmF28tDc47og0eVbw/UZtWg6g8ZqrYriblshbsf1hVykU3mknrc
xsbwVs3I+xEk36ZL6kqTjq/Mx/OnqnORMRUUCGmBzE5lpGB0vNuRbT380l/4m/6n9mcbkd26sMir
tCxOFsc1/ughocjRZwElHYy1LLZ6QEhp9BVD5l0bhfPQNVQ1hsq2pIdwKWJWr/+f10cJqeqWo9qG
+ke3ALmejhWXxGxpj48mWo7GpphkI2jE6SczDl1K4u6s6BBo8/Y/v/afXu7Ln25bGmRaOJAQw39v
VFD8KyKeCyLMJ/aJy4ZRdu7DmE3M1sTkzULdqZEMvcur/nfv6x96X8yxlh71f0IDfEQx0uPfuQCX
X/qLC6D/iw4v2hOxtKvYXwDzHr7L9n/9D8VV/yVo/brIBE0LrNSCDPir9QVNgIaZDkaA4ZlhahzF
fyHhBTQBwEV/tcuWXtb//p+/sdflH49/Y7EvL/LrMEGnCcwogSabcFQh1D+HCfWojC3xXdpRCbT7
tqnLUzD3CD8NUj4H99uI9ewAgRylZ8Y6VerxfN3UU3R0Z+18edRppXPIM/eWgbq4Jer6pS7n4Xh5
ZBKvQs0a5RutCj9Ern4nMOq2VBRxFRWNAe+nIlebfd9BH0ARgyiB+8bCK/F1rJS8M1aTmWs7oy7q
u3HsX1l8LFaX/k42MrzWm8J4DBJqTQXx8UEHsLmnBXPNe30jW2W8K2yLbMRlpg+CFL9/0y2b1WTc
wSKT10JvrTMU31wPw1sNPQquFXT7sYlGO6MQQ+uA9XUExGFE9BeArBf3dUr6EZee7sdjIfZMVpAf
c7u6hWVGFYyJqg905T5PUI7D5rsde9EcY1PhoOsPkm6Gext/65aJdLdOUEKVtT69hegIPLeLkeRg
r1+J3Go2Qh8pqiB2Z5m0/AlU5n0OFDWsHffKIY6CVS/N9wFJnDs+vgWVYNhnZ+pblkcg1bDtoytH
9NcVquimaKe91sJaKDuETCIsvk8o6MBPSffemQmohL2w7fvURiqQqNelHlgEogJCiPs09cMlfc5q
rXtLjYKtjuTUq1DUXhclSXp2DqylnXaljOGzyPFAnB7UeLN3NiX//EwkUa+EzU2sfxWzRl/CTYS5
1im+SFtV9ipFyA35LMExMsNbZ2APnNv9HYZt+84E8D5ZensWdTj6CrULtjjTJBCXWp+stFPUEj0z
zTCgW7ZdwcRMnKC9MG/Lo9bPsxep1R0aFdLpqYRXE7vZ40gukqcTDr3vnVAiF8VFn7CMEW2l3dAP
G9AzJM6WuTmjZeO604Br/XKD+LvVa4kV+GV6R84e15nDLYHoA9OkIf77LRwQMWnJ8OqOA8wGvw9Q
lULbuzLaEalIF5+YAEV7PJb3oKa1fRHLV0Go/DoSCVkzYR78Q96ArunLK/5+RELVNBuOsXCsJQrh
9yMiGtWoFKy+R5Lkhz2sz2RjmpVCkNtwR+Ca2Kv9EjhVS+LTOust11TlNlh6tb2GudFonpnpW15Q
g+XOAMnWmTt7cR6Eb+zJr3DlrHKRD682nxtanyR8cD8qBKVrobjM7LskpzkBeJnOBr6VxAn8ZOk5
tr3i9Ti/ZVlGJws3Yo1OfsO+h8kvexqaBC5NOV0Oe6MyUePC3Vm1ZjfjbktOPUTtaprsPWWnsy6q
a4ayuOd7I6Zv3NL1acLxLFTk6AFNox5nlhoo9tZCXd2IOXkIuxaVbGQf7cB26KKhzUxTzdgLzTql
ihae4N/DSaoCZtggvE95U9zrKGgGN5zuaFxiUlKfcAKLq5JNDfN6cTM3wRbJT0RsFvNFFwV4Swzx
AwO7Mi08kUD+1ohjGis9YQKxdEcT6FEiGveaYudYJb9IQm23YMIetcbi4o416dWG0q+lG52nQuUy
ttXyGIbJlZUkrm/kr3nehgz8CxOOoQtsLdfeXUfKFaYNa5t23TNKTzxibZruE5rGVY43UyEwmdYv
kMBocfDkcvanOT+SfEnnLiybXZMSDFTYnU+MxJ5DKlFElo3vMMRLEsQbZj2MV+NMVs7F2Fp1NNgS
W4NT3X/a7lCiNMGY2EKLh1oofD0nx01V7KvIhJiNSx5ViZSQsB30GCaxDiYnSNc2r7ajqVvFUrNV
FhJVwMC9XrftjMcRiDn8WZ40Wa6RxlR24Bn59WCC5IXQt5/YAfdCwZ48ueC0hJuvidwNkGcnq8xd
Qt+XiEsRCXHU5+mBv+l6toN7BNhEVIm4P0nNOmdzDY6hG7VzRtImMT0ZTChH3QFCjQlPFvFGR8m9
1fQnBBWm13J1eOoU2FCxVCInkZbQQGyx3Kp05Az3ygzs2wgj5CYZ2JkRu4SzB4PbVWjG19BllFXr
PNYm5wDYVXZlRvBuuuQchy74xkqLttoAnDsN7pWOwJKMrcgJTs+qA+Nwx34nslqCVV2SsNyRnQ6Z
X0z7KVK3o6iJZJQPstXGOxLbGUixAjBsmE4Te+5CjMUe/163Givznk6TuJ67DZppVAOG/qHUOjCQ
mb8zjYMHWndPpYkOTTGKbUNl6tdYx4BXrEmA8DRZjzf4SKU3pcW5StAWBbrq+kERP+laYXi9VXE5
RMRLJ8k0+nZEUqucelq0dM7KVnP9SIKCV/q4wNNOLYD4FLpPkG7yAu6DZJVC4WHehw04nFqRDGCy
W2oSiQRFFWs3rkN/+j+Unedu5Mi6ZZ+IAIPBoPmb3ivlyugPUZbeBD359LOoBmZuqy66MGhAUKvr
nEplksHP7L32BOnaa8rXsJ++21VXH2wZ3pPaN1fQP8jiraenkfTDvbazN5+gOa41Th4912+R6ZUo
Ug1rrVT9qS/81wZk4kpUc74fC8PeDMv7UNbqbCYGfWBZHFhTW3sVvLjdl9rvk7US9xYXLCXQ6LLu
CNvVKFumaQ4ZdA6r6sHEwhmhDFxQX/uhsn8gfrBv8kc+WyU1A3JGzSheid+kBHMtMrJUTfQzbojT
8pebsQiCe+TUB1FggsCIiJIsRt6znHFVanMz2BQZUNfJh+zb89TGh2zUxjoXSp+IoH0rhyFBubt2
KuBvtdm+VXmpN7WHbHHWhbdKemtPIrax9iclj8ly51r2dJqwQm+Zl2OJGgoEbU8qkO6uM0EJzaO6
tUPBNn+5I3NJlzxF5Q3d5alqKKjqxq0xKne3ci6rx74O1qE91yCXq2ml20kT+Bw6Nd/+yi2vueVg
+4XbLca66hbUwrv7RL7dPW+q11U4gCEd0I70srtMDBl4bYxRgbqxXHuLJ6yzuKrTJ2cyznY1Necs
pIQt4wg7ajWtXZxmoI2YwwrHfwky6RwKOKUym12mBxutY2vjJpgqsGBbVyId7FUzR8ZmwAN6Tj1A
B95snot0UDtgs78HDEKrqE3BKXixee4L+cvhNIbrhFzaFiR6OT4qBzXwJ6hKApInVHECzklGcxf+
TP20eNRpjGGkLL+aoIhOteweSzfF8MlhcqszZZ0ZBRsro1q0hAjuMszjx5ZsQNG0/hZGabUzBudW
FrfUjGHFMnWHn3hq4GhvB3sqzy3D3p0js2/MZKYdXTa49NllqB761yk2Kcgyp7nQyg7YZ1seRg+k
2KCtbixvAwmG26TDUjNLPBAFjm3s5NVtMCMEKp5nr8kT/Na1trXRLTdh37bEVtCWnmOvvTicaTsU
90Tc8o6tzX4a0FW1S/5fxAPCHk1mFPCdDIOb0Ta0Orp1neFyZqJQBGN/MZLh0Shjd/P+b0NqICJz
q3jPo6bYtDxinzPS36AJmget+hgYbbbqc6ABXGOM23vOchGORzaowSPMfWQAe+l5wWcsR3I99Trf
taP5YJpga7CI+9tZed8yt8q2PUC+LaI1ZNoNwaRYkl+n+q0KsBWVywEbL0dtFybV1iFieO1zKx1F
N32R+RxhVwv6nV2J3dAgnwyTJt04uuMRz1psHUVPbev9SjOe2ylMEAbn4kQm33DJKGmpW+qfgs2U
57niVknxwstJDkUa/xpDs733jsJPDJqnGx1InqF+bSrhIP5qMTaNQbtHfztv+uVjjwcrZv0wfkqH
rtpwFJkx9Nhc+XgWjWM56QdbMt+Gon6IIHqZXKs2WJPHEZt0j3x4BZ7mR+gAYEvRrUtIzgY3GTfh
hhc6bqflzZ2SZJe5hfHEo4t5q7gVtXk3OXYPNgLjTY5nA2BC5h5JnvrqZpgZdOw8zpHGpVyTheuN
nb0tcxJyMzKwoXfgkjUtnHgJh4XMOn+VkoOC1rPeWX4oXxvX2vr1sEGp1N5zsObYUJN4B66sOL9/
6QrzJ7Gj/HEjogGrw+kcQe1N+/ycMKzi6e+yD557dFe6XhujHXAO85scRs32pm2wbreOKskhWBpI
LAhEZ2a7OEal9E72rGIScvXMcJO1AlcYMACmf9KGCJmPh2jGdZ14FlSGoH0giqjYVQNUVbdKF9cy
0WtEmreHOc9+BYGzEDp6DE4BLjEnjMCGAodeLapYP+6qr+9XZU48970foktqqge/0tUdiXeO9lxV
O5yt3yM6JJafNfHYNc6ogdRoDIJTtatc/dmiu1sP8BNWVNfYcmKUgH3h2N94Zby8tiLanZqeUO2U
xVcPoIOhUrRjmnxyl6MfIUCxDZedaGGlx9IfHNrQahONQ8BzS5bnsiC51YUEtQ+icrnS54Nv5N8D
029uSH47hlq32jtOgEG2MqU0b3rnSRpxsvWM7Bwa/o+xs8yTXce/7Lj8Totrs0nTLnh7+oYeD31S
6XQ11km2gSPg7PxIpm8D4pVsUoSqk53AQ45bmZ8Do2qnEiJKJ1aFxDahVQd8wjrKvhcXrAbfxUSV
E9pkh06WxeIKOEFcsBYqYl9u3DjQmz6yvZVhUlspL4o3peOwOu0thuQRoRc2zHFczfkeI3xwUW8e
J9ttKMQTRpeTITy9yoIi3Jmld8xUWX5SJdHOAdaO1Vy7kmyEtwXGIR+hPXmHKe8YWY/WjSWSUrlx
EAYbI8au+LVqyg+eFfL0wxWjecsQu21sXzubAqw2Dih2CSbFdeCEX+GC1s9paz233rTvOg1qahrA
CfBmIdEtrY2VhCkfTAElOkwEmwz7N59KfNJVip67RIkR1kdQQMOu7MhyZ4xZHlWUP3Y6+RTEJTnH
fQvpwVnuAt8h8YVwLews+nuQNvKiuqleNbZ7Fmky3doDO2jvmg2wqsrIlweowM1FKOtadkF65oV9
C8bZfQSynu+7uaVJtJRJ3ghGkVRTW4f2vS0xEMZkmm+V5vaWeYyB9so5PxGEZNXHsWhv1ADpxVOD
5A8+TEJGO2BU091kkEOYAkkJMWOmqGCDw7VJ/59dVV5X5wHC1gZNxVlpW11Fqpp/qrkCdMYaqvw1
C1yckA6dg1EzPGip3be5KeO9OzX+xUyN9ZB44vz+ZcYKb9vpA0m1JnyAxSjABspzS/PgFDS1QE5+
pvj/TkNPwWhRW40qMp4GRADnoW76fbOM3eJqGXzNfkatwPDGr8mIoeAhD4p8u7q08aN6KSQn9qfn
eCRP+v07DdcogAnFRqh1wDJVKDK8Ul+o0LyDFOIhjs3kifkkWJQuf/eaQOxMymll8TMAld03iF7p
nXsF2qUZgdXraB4rK925oVU9aHLPLoHV4kbpxUgtakTZmVI/PRdsINa1B5FFIKE+oajw14PVIoJr
veTHzEqjWhlF/sQAVBzE1LE9aY0QjdQ61rnLajT4GqAwv7TRcmeRPb+xu8Q7dYo2omexsrZry3gZ
0uIzlW63Z77PriPXx5JLElduGWw1EU4PIp/rbZix1u9nnZ9TZg+hHNMno8SwksHbQLKDw6zwxdmL
rPyBNa//bIzyRtIgPryCPUjchfELDkt1KlpeixGb0Qun9Ew0Yvjzgg3RfTa16z5HmlUyiWYOFDpV
rwGAWHse48njgpWIceaczTKjU6k5G6dkw1hXv5UzkIxYwRqqnL7cG3Fu3TsveCbZ0dxJ8NOHLOqM
9TSW4IRThGXLL53IdFciBlxPtXWVXi2u79dKi0aebvhxoBa+V1WGjXYZQlaWA3CcUcaGiMCfAXE5
uKG87KCD/mEmn8wshjvdF4b5tDmJZCTlZfAm6mU3wcqEfztnyxTp19mFhVczDbjWhvMUuFRpWomV
XRrmTkCVvuhr2/5K5qhEw8Kx5BIIw3AP40Jf58m+pvTCFRW751IF9Xryj53yQyxhyN3cfKE+JphO
vTRYo+kAce+1aJERkBxFjJEOoIRcN17zUlBQHOoxbQ9NPd8cFyhdBCb6ms9dsLYJtUfrMEOaKORw
lWZSbczGQ8o8DzkSzJgspT54yjuGkalt14eMA52nrYl6aBaEK/qkew1Ztoli2qQMnRU6eLkpEj8/
Z2MbMHbFbzpkrXt+/2KXVrufh+FZ9ZZ77gfkQ30+gkdcChDPqE8k5eQsxkfBzhw46wzFr7RUuAaS
kW00ktI9VYrMoUTM8/Cr8oun0dVn+IPQPeLyWygbcsyYjW8tnlAYWUkyTMNDw9ADnqb0joZi9mMm
o8vV3cdocJQ+BHj6m7T55Gf6ta7MaydgSRX5FSpfv1KQrm95IcRVGZCKRjgnPDIwAUycoDptvPvc
ZhB4e++xc/0ZDdCcXnx8HMqL5RnJykMdkQA+6uYLDjjub3+4OvAI1vhi7aOyYa2r8iXI0917I1k2
OX0jodbIuud109DcGnmJjJJgvRCv5b6ZmKSWTvkNzNwvAkzrnd98NkZyvNnuHXGvXIPQ1LuJaIpV
no0zKCxn3s+l4RDl3UUHwCtx2JBh4dG2yhGsomHKS2n0j20RxVcVFl+i2CCt3PW/qaXFAxOULaX0
WPSK9zhno4AWlGTHgKf8qTg3amCmgM4xsbXFvCngos1DB1Ua4+yOVc2iDGx2Gcc4bqcWZ2WssrWr
LL2nj7NQN4C3GjLCaamUXxNEOIgJcJKU0nwJFbLJpiqIrqtKwIfL50/pNoGWmP21g5qTQItiD8+U
VihDlyGcmrpZfppyirApz249U9CLDxDBD8MFJMB6YZpiGzpUI69TAfOrG+w9rkabpoImv07xnzei
qS6GTYg3z8qHaNoOKalkvI/ySCU43sEubyqjrvZBDTU8d6bfg+Xoa8PJ1HQeMWtMOvd9aEDlh3J3
QnC/tT3gRcySSN4dOAjrzuWolN6qq4t6Y0AIYEbQO4tZKsKvIV+cgXZmrNxikwD9WYedq6HfkN5k
RaRsT8NK1zmTujSpcTHw4tjMdqbfY2wseBdCpphUOvFpK4UZHodefvFSc77VtvMEOadmnhd+UpFS
fLQ+3EFAfcgf2/BgN8HPNCF9ahkWVcjbDmNM+LmPKHYVYOJGKsRHhcjH5bnrMF7ymAwTqyr0BdmS
8dyx3HHKyf9nmEK0+xfWHk/VIoCDM4fTADZ9kiMbnYgWPOWfHJIrjgjlIJvWlFa2U/6UNT6VCQdn
J+kuCsBCSHJx/ouoOsC8ohtwC2QzYZBQYon7pP1o4+Qe5X9s77MRcp7rMLZxbOY7zN+7ba6jBl7Y
UGwN5y0dGnlqSs6dwXKLx37Qu7BSJyovG2pN0m/NHi3q+ygoEXaBrhJcUfkNi8Xw5rfqpeTkmAsW
UUlwlVNfPCL83SzCR/IvtE+bKUCmWQPUEr8YtkUmFoMXuq3YekH/4x9Du43PY4ceMhhm58R1+mVk
nBUzBX2f3CMa5jmg9U228dM/iMA5vwNAgxVYWtE6igNwIL53q9OZ3iFAwtbXg3FGwUUG6dKadpIz
3E2otoDrDCsLONZhYP8Vhp+TuAG0i/565dkjE++5IhHW9eNDb8vg5JM74nF8MeNyoucihGAptSQv
LgirlQP34bmZbOSLIAK3SlTV2V2+qNi9ZmbY7t+LlsgaH+ENGjs/Q7Zicem0wpt7pkZtvgtFk/C6
PX1OwJQsMwHkBL6TkrgSbw3fyi8g3AEmOsYn5z3CrMbuLPzBvJX6Pe5DH9pWPKYijTaN/O0ZrTwU
bv8mw9pjmmHTPWl33oKoW8zWoXtmTHoPBhuqagroprGw9hIecZoT5w3yDjSYskqYHozBY0OuMM//
76Vu/eeUk4t9iUZeQkV5QG6GCjQasxdn1oA/k349J8UyPvKtfcXedAW1mxmy28vP0dz+SBuab6oi
cbISYJh2nY/7McWg6eNNzL0OSFsrGp7jTr6160lvkrHMX2YzP2nLy4+tEQMHHjv2vwEr1rQq1Ssl
0KF3YUcPfR9sgaYH16Srmc9YMRyOAUqR780vDekeeeKzNvDd/oDK27u3Sf5Wk1wZob140fbPxjOd
jRu65n1ONCE5MTIrK8a7XGLRA1AmLnJuXx3izHayhlfRi0GehVW+mh6Xsy+RTTYdQolwnL+Q0tds
pfoiy9ThkUrEtBuAloFxatGKU6D4PbpOloEnEwoJNoMdGeobVECsI9nSXmbfvodLCBmsk/EzAubf
QTrTDjJ1u3j9uDM5Sr8UlfUE2YOYsQLtHnKNxXPtG/sY9Nq9t8m/idWFu0MQz2R0G6LT0l1UUNXO
McyeDBN8WETe0xj6zhoEV7ibU6TpyThNeL2jL0Y7Ib7pNczSDCFy1Ujj1GcuQbvLKem3VJhOEXu7
MdDV16rLvLMfzMPm/b/yzGQvahJ/bBfQt3F/lCwf19VMP2F3q8GT00OX06Ql5I1jsb8HXdQfIb9a
155kRuy6w537MN5zq69Zi5nQtlT3GkTfoMO3COsD1LAeQxN6ImLEmbBebTUxp/ap5bsCDIsbNMln
Vf6cohCfsFEyBA9skK2xjs5hF4HeTfLxPKIeLgkUf6R9YwjLCnCuUdDB5yb0z2l32UA+I25BNJa2
a7qbsc4v0yRSVjak9cZzQkGCz+FhyHN5McVva6F4LGvtNKHC99PuJUCf9+wNn6F232G9sdrkGNlM
sfejz1qm3/HsrWBCtM8j/tAzw5y7Mc0/h65on8gFYYDvb5Sth1U7E9Pci+T3yEG1qbX8VljmixMS
+arg2O82ox2CIVswNFOId68d5YPdxLs2i8w9FOaHRHXPttUTb8Yjt1/UUsASmDcZEFwaEnxR+7IS
ppXQip7caK4tvS3vZbMTxgF0rXsaG24fuApn+huEagZ0ltJOd16RN3ugOnXQP7pp0iIBSHglff5T
IPFn97BeVimOmIedKLxxI8gTbQ1Kc5bv3npMJm76uGd9YGQ5M3EoVTQkcVa9GVVscctQutjpOqmU
v3IGfTHzNLiSwAd4YPkuDI0LRmRSEJ0RwJbMZH9A3/FlCL3XIWRKoGTASkxHIat9vrx/9/7FwL9z
6i3jQExheAuLPDqMbfQTnkhq4i/R0a0KhiNivQmByvKzbvkZOWvtvrWXUGoC4rFb40keShemiaQC
u71/MS0Z7jr0OP/8LJgnsatbNiSuTSwPmJXkRuk/H0PA2OlYJLf/9/P37wT0J2qC2llBnzRj5Jg8
o73kpJxyyQqlQyuJyB1ijlgNkoYaMoVBAKoo6UeTVFsPsXzfgc9mILzRKBWZsaTmyfdhUE4+dw/C
7jUBpYfeSBPKr6LcWLOut8Kn+DVjQi8MDwaMaeFMxdLeX/q42gjTf3JI61xPNrwlqPprooarHbP4
e847uzY4BBsvu8UFEzIZOG8DnRfmtfi1NKvfxRB/QrN/oPM/MU9uWUpMNM+aUU47yX0tY8bvtX0W
I6sVlO9wiVDYljnr6eFnUXzFM/VNsPzrwlocBr23BDxXCDaZUKzVYPDWoXMhUpLYv1RStTnki0ZF
+NSwR02V24GVAjw2MzlbCbo4d8GNO+g0DID5kYKemprfitEngPOtE99d9kV0UvapHEZ3W2h8BKIP
4f4k6U1ahbe2eweaf5ctORiKDA/YWKuxP9h2OT7gaTEZSn+dRXaaXBiIswBTGnnuY+ZkrHgrEmDn
fkfb2qHTrU1ma8C8WEeD7AwI6aZYZRIdqe4xYCQOrTiA1Qr/1jiM2Rh9lqpy0a1QHyQUjbC2meOh
2QXxUS8ahq8LUMucimYJPUAOzm4uBvriNfx/mtnSFTaHFAD4qii/Z70agLGC9e/nogV+D97c3fI6
1EaKFAor0bv+93RENBuW0VJIl87KF45Yk23O2GbH1op6GK38xuoaWt/lt6jlz3kIXqnz5pXVq2e/
cjfxHP8cBezt5b6ooZ8mMV5au3J/zLEmPilLs33kDU9Zld6wmjyyO9Zrq8WYb6aj3jl1cLaky10Q
0pzZ3rRGfjNttVYvHmsi320Z8URiwBGmfvnpT6LF2JpC+2ROB1+D2XFMHKxzyEMw3jIo9k5VEIU7
NOXW7NoTf/p56DXugk6frWTyVw2gS/ou+zmyYmuFodHcVgmkBMu0GafVnwm5IrljgNxp6F/KNQ+U
7TsrJY8bsuSRE55hfLSzioJPoIA1mM/6yaqV3uWz2nkBiyRpuI++O7BRCF20wZBpwj6sSDqLfopR
3rua6aON8lYWRJ+aqkV4Ff9yQRd6TdxtWFZ6Oxcyd+eDW2gDsqACWDOWKh4aBjwS3wNb+oVUkJpv
LCW/8r6SGC5Hgwvc4aIqMddtTeJpQPls2VrzjCkZo1RENoMXpqo3+HwWXse2wzs1WqDoorY50HMW
bNkUS5iKoX3aW1hGhkNplETeTMm9cZaelDTBdaV9f8MEjQeOVQ6IwZv62bEomxugQwkmoz4u2RtC
hywa4tXnHGFSxuNwIGuDrhzX68ijInT1JazjdKvnBGgkwyZcHLl2xAZN3TZG3rRNvGotjPSReEB7
HSjcjbNBMj0BS6upW0LP+oJdWcF8yxfyxjoUnpaY9WpwEFsPvvm9RWMevxtQ0jpjIWyC+6l+glmQ
QAcZ2s8OyMY8eC1965DlzFJqUaOs75PnTmDoqXdYIX5A9We7Mn1D2fQt5UQD+qHhjyCoyZra2Q2B
+aYnRj5MMFZ6lJ+6AQ6I+5J3ot3NxS6wvPHguu0Vs1+wUEOv0p6ISxPlRi31pj2o9ojjZGXNFPGm
N6RQYN5qWO6gTCOPt6d5noY4hOyHkrLMw5OK+VAdmP82WUw0dp+TJP2OWx9oOIdxUU9bPx6iven5
L9N41jL4anESbVrWUTtvtJ9MxvWRx3DZ9uh84/QLiPloG1bWj6oMP3XcdYkPpitJRwr1cn7L/fyX
2zfVvirPQe8dw6r+mjvdwm7rWTXMl7KWjE4ji2FEjREjb9WuN/q7aPKINj6Ir+BqvucBqQO4GhGN
JOWFeelP1AFvYdkPR6f1fvczFkjFA1dnxm6oPXP1F7ncn+I0rN/8I3zX90nW+MBJ0GUuvSQjnKNL
8e8Qzlc5VbtGM5qtoyGUe4ukdsYSls3ZH2zTbBzYE15TGv0NLoV4a6dYhDBARPuQ6ugvL879Qznn
ukqh63UQ+brEdf1bOWcHc+RG7BJOSePJY72Mvxw/bnduZG8Z0TPPz/wriRUE65UwaXovAguCjcxh
MUtcXbse5oAWJReXtkOJak1Pf3mBqIs/SPuIGHN5eWQ/cBSaH6R9EGKcrvFDvLW0eSHBTFQTRQTQ
LDb2IKl8ILjDuBoDNo4m3AuMmGtpyfL23y/jD42x7bquaWLlR2zs+faHz1BAVTRCpIcn1DQsKeZ0
XcbOpszVW+lQdBKUwyMxQkxSZtlf5I0fBPOWh6zZ9/hkPGkKxNIf1JY69N0KdTBOl2Ul3bAuTOLY
26rBz8Dt8RuHzoLFdMu/uQSs5bP/t6oS4CXnJ1euCZbuo1RfeGVSFlmuWEHF+gHZF6mFxsYPGnEA
dLifhpxjqyEkafZ+l+5cbzz7Pr1XezmW7MCIf+eYTcnB6pm/FSM++bk7ZwlBIApSde5QxKN1+Js8
9SOXZHnDJHx8D1SDzSXzUZ465Yx8fCrjk+xq5isGmK9lTFOydNik0u7vUqzZFNQHBHr2LPUa4nV2
QYBL2LzuJ7yB9M5WeQlTdu4Gucd110yH1Kofq7Zqz51J9mONfs+Vxp69MSLy+Wc+eN0e6AkLB1YT
qxzBxaXCuhVhtVkzik5QTyTWntX0lcJb/MVP8ufV6SkQd2j1wJGwZPzgqSgLW5u8086pY268ariB
V6bUW913XxpJJRjXDICFm3yundTc/fed8efpxt/tCghbDrtPJMH/PkCywCIcnu7xJIB8FsTf7RBp
dtvKBVC4jE3/+2/787giA94XnlKO73NsffjbHOjLGrUk4QSW8Wsoq1c03uA8me6nIv89VsGv//77
rOV4+XAPKKxoC++Hy4qZwL9/vVTnmslHqU6ERrnbGDgjJfFeNERzlt0y7FhWBHHJ2D80nqqqJhLU
kjxtS48h4LIe1bVrH2VYQT9e1GSVD9NZ0lUBZzZKZe8WiOjchuohbPSJGtr/y/Fh/XmAeo7i+OIN
syXffXjLQGwH05A59ilKDJfEY8b3SVPfReeFp9H1x4MQxhfJIswBDXVGUAVBP8cDBGqHFbGHQqTC
MxiAQM5sIr9n4kc9o/pkxVX4MhevgdJ/swj9L5czeZKsdnnbed5/fM99TG7mDErnxKiBAT/5qex2
dHFAAXgUhMpiwsTowCg8zM3zf3/e4n8587iSF2ALZ63tfHweugxv+btz6/QeLasL0ttgUfvMfNOz
kGzz4WVMVwFuYWUnLbuuRVNbjyYgTRf05l9ezXJ1fbj6fIfzTNimIqrvo08M2GohI98Rp8zRnFeL
emheND93rr9oP1evdOXccNSHhgvp/r//dvfPW9vHpaMQ1LksbP48Vth1eWYRmafKNL8yE6xQjsjp
i/L2ucye5pgVtFQ5I9BgWeGYSYgWOWRJEjlvbmyRjWuI7zUsz7kr1UMv4ZSFEL7qCiQpaobQARUa
s7h8GG1xnyNKjCqwT6HfiXPa6/6kFGQWC4J0qwpnyRyYafxbcQtBQUvmLCsMI2qXa4gADfQbkhoz
f5PY+VMv20NHjNuZpcRyNKjJghbNCXawK1SzYoJw60QW0q+GMt2vBc8yUbwlZvhkzV6zS3wWhYMI
DiEZ31wom9glvIaUJDz6o65WYUU0n+ynt3GQByNBlWTk6RNAKqikcXpp+mFmL+az7GzoqJLOnFc2
KJ0LKR/PbZjeuyYSdGfwkP/7A/tfHti+iRGKNFZp0UC8H2b/AwJUxHSPE2mHp3AgR2BO1R6lwfck
arzHvjXPENTOdTqhGUgEjUyj2lWRFC/dGKijOdcslxnBLpCJ1uogpAtwBB5aRpYlVX0EQIhTEEYd
DgXrLy9c/XnH+6bLKUt5TAAK0MV/n7Jh1iNboQY8vctEFRqT2Zh+w3ZT3/O8flt86Vmm3GtKxBLW
p4yddNHdW4LF+TB4nCKhyam/OLNi8xJkQDh8R6IeJBSaZac8pjjgV07yKWRbte3Z8u2Jl8NyVLFr
aFhrCf+LTAbk9cLI7bMksnANHjE8ibG6v1dWLX3/Jb8jVuBg9Edrm1kLUpHd8tnO5eNosAvJ6h91
gOh5M2Yxm0KOzINmglcPk78z3jxZYUrJY0m8ENuymepe8g4/5FCpV/BPmkPZovNS1vD1v68K8add
xzd5RnOKYLT9Ew1lEsU69x6PsMw7QLCMbo3b6i1yNvxF/gIkaPOJQRwrwRT//SnTrliPEaKI1Ief
Q9z2X17PH49UR/Lu2wILEWebbX14pOq4YXFZT/OJj3c4uiQReHBxR2KvboQPIPt/TNuCvN0K3eNo
VrtoRqleuCze4qhsLl0sos1fXtIfpz4vCVeTNB3CiqikPrwkb7bQZDM8PFlkoyEzdVbM6FkYsm9I
I8F4xkJe5zrmdGXePx2drIXH01tnQDHyH6fqv/yN//Iz/lHvL68FrbEw5VK8quW1/o+bOMedA8yR
lF4VCnyBuBOOTav3MWtActn50AKL4M+QveemdQyxcTtemzFUD2FKKOqk8zt7/YD/TWdvNN0uzWSc
nCFdvv3lTfvoYrY8h4JiaUowN9EgfGzNMhnFo1O5w8moSSTBO2lC7zEvqGNJUmbteGAASwwCmv+H
YEGB+ntdcmv7cR5djPhJzphQBle9RuESaESq3aquvfySTWQU7UaEvk+VHmH7+Ba8rLZ65oTISW8G
sVcO1dbqOIbLtCErxk7r7Vz6X4Oi/WXOyD/LSQY7w2xzdFYVZnGihFFtJ2RavAurI71kB3gKZSGR
7RKlvt24YKe0HFf1RHJfa2mQVZiFzipitI0ybWd3ngvkFo5LL9ziwLBAIg9y/N1MjMOmS+bpgXsa
z/Y8nJiNBsgbDW9d2oosF8la+P1L1U7tDlO3vX9vQEoWeqhfZXuZcUviDikgNU5IEPotjnTrVUyU
80kavuZW9TVraHHDONtC0yFpM/B+1yZ6kF7O3prZyzWMFGG2Xec/vB+iCUPDs+n1z5OG61nOeCOM
7YDS6hIL46khWGofjmgpyGm5htVnFv4JngNy95x6Orx30pAGfo8FCvbEB69R8SQgPCsUN5HFPOPy
4NDYavxLzfHnxa8EnT5+Y19J849mNwYZV6Hmak5xKunW6vV7DV2Ro4QHeEfgLnuR6f//7leC2x6W
JUsKV36sN9vQtNp+jAi9TNN2Z5T2Net6/5wQFnpMeifezJ7ct23MlAZVVo6Z5x+9giI36fLfN5X1
ocGxKdNdz+JJiBlMmX/cUwXWD6GBvbCaNl7Ivyku3EQ8ghUDW2S/e+wb9tGJgqthd6RH4teYycs4
qtL1SakzdlE9sCqDpxnHxXcKEQbHsHYrhI6jkVM7+azy5+hRsv4jvYvMjZncSZU223Icrb+d9LAH
/13A2vwuDpQDye9iSXrU5dn0Pw4zO2NTaSPaPkWjJrnSiMRpzpV5glfFXPv937EsQlhZvqQAdZtq
AmzqBvMpgUvN6Hv51guQPK0yLwdEL41PI2ic0/uXmCoeiftI4VkTU7P8XBklw0NGF6DL2vlkjSkL
hbY9SIRwLEFIqE5TDBQPHdmVemaZkjjyFKvEyMmxGf/vtybKFCNk8IxzXJ6I/p22yml+5z4hC3EJ
oUI15KoDNwG7m48l/OWgR7aUyfxgq/SQGBV7bVB4J0KL+8Cr+LUB8q7a5dsJsxALiVOxfHn/zm9i
GkqzgNKHeRqQEjfHI/G6mGXq5LkFEooaW4cHetHsMDr23iIfMNdj9Kw7HlqcYijm9EsO7lhpiIys
rOa9G71GOdm7rsbOxi4BvTgEqJVVRy/vzsx/7FfoBbHckRSnRvxA3cRapspsfTfib6KtT4HM9W22
IwrwOh53EpvWymzKkKiclGRAtCQWy42nRPTipYjg86Nl2YIoZlWQsWAVIGLPPp6gfcYpvZ5yz7tA
Ydswew52FYHZ7+UZmSx3OyHDtlqy3TK7jQ5L8sD7q2QHfi3YvR+7uI7Xpluo5za1Yig0XA20L2zm
kQhtnMxoL4YsuwuRO+iDHeIpesue13W7pKIV/T0ItPmShKa/D9EO17YfPOP5X6d6SRYxNNHYcVMB
DwfJjdrPvhJamT3oBMFsmaLAcgbHOf4f9s5kuXFkbbJPhGuYEVg2CZAEB5EaUtMGppwwzwgEgKfv
Q1X3/1+7vWjrfVuZyTKzqjKVEhCDf+7Hv+M6bFvaJoH9AsJlwkwx1sTbF+LypLUOPIPJZq5TzKuW
Vu/Tuee+MHCd9p2k2Q3DL7KzhxGS/IuyAenBr6NFcUSSXxqnOuNyubudKJ8tcJ4l5Cj2IybXPckt
Y5ON3J/8DhpIEbsvGMbMMMddAyqGPGQhG+KWmcb8J3lFI7oStUKGMuyDKFMjMiv7kHDZx6O+muEY
98clU1tGH0XdGe8AH1/tunoXQ4KxVKbkSknFR6bsd9rkOQcrMYjyJU3k6kT825RUXz+ZbxhnOTtT
fBKqntoIuOKKPzSX/Xzj09yMLvH4fxRKnXYnIfqnpsOlTpDs6TuYutxtuXPnv5j4uxjCoGVCpKYv
YJbXxqDrqtbyOhQKe9VUZm84Ybs9BNKCXC+mPWrCxps9MWHSMjf71adferK6e38wyr1K8fctemlu
65xWCJO3bkPKgOd1NR9XnDEvCo/4poDTjDmJn5YdpRBpZ7Da6i6+EdQFTypMLak13yhmYwgy5cOu
ygQFeJ1OubpWH4D11MyLCS/OBP5CKjxSUtix9YRfgD9+7Z8Xs6T8x9FDOqYJe7mCbmh23q2gHdRv
Intx22fIDMm27TvJ8ISuAmtlwlrDsT9MRG8DOqtKncgpBoLyYCfwvmyV3LfeJcFsq2OB7NMzYkka
2Tmr0KDzQtSW1Ha9VQzBiGskmBhgXVxzQMzxOD8pwYbvMaH2GwuHHsmCk6J+609LV8MJb1971rPs
7kwhcFJirDz79SM3lfGM1FuGCJDUGXu5tRONTT2L1iSRmAZOmW7SvXCupSyyth85MRFZ8YdLPUqD
KhPY7UX3RHCHxodessYMd5jWNPoIKvasTvz90yOkSupSxXzLnXq54aBKeQLWzaQ8OoTsVNxoaTGu
LS9Tx3V2m2DGPGbk4O8CrjpOHeggQZ44YUgm9fcG+lCCf+CloGGFnXJZgrFNrhiIxXNR/GJjYMI6
WOI4Vtx6uEl2iUlsEzOvvR8JWUzxhBHq5s/G8IIsb+z0brG2RVqXx5m6kmo+LkXmES0Zv8ql7vdZ
Raty0hYy6LElnZpGPMGhAq3vf6UyiXxyMseCprL9gvl9lzHW3tBon2ycfqp+VMUPOVgwnczklOEm
PwCpPzJlzE+awxbX+3RVpXWLr9GzOVa2LClPWpHsWg3/h9H412bUvd3c6/0+LvJHu0bqG1te/Kat
7UDTyaRJHOZRVtV6lCzVD7Z8Fio8qny1dYQ+f5AEkvC3bTkT+0SQ5ikoGQbvE1q95qSh+pppat7i
IrLFAMWp47YMUEzrWt5m3Xnwc+svxNtgsVLmsSZTGjigEAZxTdUJ826Ms81pqTgud/QH1/Yn6Elo
+NIxd6NwODeXxRXXPd+GHKbqAOmBCbAi+aXtk5KgAGmx9YGRJEKbTm+eQZr4XkSlhaRiqn28dmQl
fAD9vX4xpW49cG3Bqwaf5qp6SJYxtla8STBOBZr9fh77oPFMccZAJ8Pm3kuNdUunXosv/Vguu6Yr
5sihynMr7781Q+FsSykqob1mErwc87NiFQo9llDBGvTcmUlOk7acMU/cbMcC389SWXlDDV2/AUs5
jWq79nCG+6kg4hNLse1i3Qj5Suah4zlkKZfhHhnJzmMGPbRb5/xL91/d4sHOpPfhwtsYnK4kr9XY
m3xW0zMuNXoeUYypsmTMkjpflefiKszLNPI1cLuxZl+q2l7CfupvXCl/m1l3EHSeRYYe2ByluBjN
v7FzkD6shkfPA1yoN4ZzsKX3QEsynFhJV/2wfCw2JTllUp7NQfcPZl/p29XCapsQT4Q0rYw9R7RQ
Zqt7GAhPwIDW6XK1uXWkNrDkBZlhHOCnVbobVUVnBE1nP3+PZeRoFZGr9XRs5vWnpePgGCf3PNbd
yb6brecE305ZnJvc7iOzkIyT44Sg9TTaGPPUfLD4U+B7KaBjzT5LUuPsTC7FTOXvbsz9hxhbkIXA
sx/X/tbNFqjWhEqRJl7lMTPiIF1P9eK3D/jLsBTbrRYxeQbyovd+WPDlyIA0IAVBEFjyp8YX6cUh
PmEshjh3vRuI1XKCPlZf38nykXpm0dFD2K/DuROj2EAxfMjB726/hyFja2kbORVB11FAMmNtDecM
jahBiA6Z5+Np1VVEEWQaiMp4bFFHcvlLd3Y0qj7afexHGZ6STRq3dEDoBO5tWpQAJBJ9V/cIIwlR
csK9xaAu/Ym1eD5Akb3haK2DJaf5KXZlfOSSh0+eaPTW6ER/joln7jPT+cpiy7o463APKuWRqZc0
iSm6aS1Be0dFeMEj65PpNbxFz332722fdq4d44rWObfhBlq06rm2Bv0k7SRgiLpsx8WuEYuHg0Hs
1+Ro/oS291Itpn4qV/wqKoYunJWgR4mthotnQXKbmcKvxJsBlHhnQ44ET9SUHdEfKTkeWX2RBSsu
zM7N1bJXlvH+qBCPriubsYW9NbJEygIyFg9ydfwr0ombYaDMmAhisGTs1w3TJ+pf++g+fgNOksKb
b9/nUEzTYOKs9Mx532IZx9KtdWMfarz5gdavOu7CBE+h5OFcaXe1Rxlh8hiCxBLTo+arSJ8T/TJK
bcAJ70AZctxiX6feNdftfq9VJaGZFeMdzAKMKkP205uKNZqVJLHqV0+9UbChVdqzntjtPrdgLHp2
jvnEUYTBszjy5659qldACYbm3nfO5BC3/FnzVLxN1vDcVfOra6j4CbUIP1RbmNeJkDXyEICZJR8w
80FLPgwFtxayTUTzpvWUDfp6NSXggb5S2udilVeSSNLVvL9xmvO37fUv7sNa0JvjOeuZjnYrKuhY
GFFf0P6o2zwbFBfQ+KRFQ0vyaHIHdbbIhx7cTvyEDmCSHDt1I1OyNV6qY9F0bWg7vkVwA7rTPybg
ATgB5lHGqYSLNm63qCMcnx+dY4ap39aPuLGbKEvh4I6pfBRW5X0pXjB/JRYky6E+Jpgjn1rwwz2r
SZRRVbmZZ5kTUI/vewZXrblKj7n97nYa58F6wJLcDq0RjFjWjkPbZVFaLbekW5udba/xO+Vfm3R2
qWfNp1sy2bxz+WA9eCu7co/1e8lS8xZb9tV3ZjIgyirPNAZB7QBCLywyjtj7LrKzqZNc+kdnaIfH
acIRObUrrVPcH76fW4UnfKt6GC4DVWd76Vnz06x64yGXlv/K7uOHzoIfnqDPbmkBEkz4Y4Pek33g
qyVaNe553LBfbV/ZJ63SCVjqUD75zrzNfe0wo2O1Bdi7bX3coXVfJY93pEzbY45faE0E0GTNz5Td
sYYU08EtCXYjG4rnUnzEqwMAxfCfFfiVf7givNY9/YAZ2/p9XCBNYk88bYQXm5gxIt2m6WC3YV4X
/QbhDM9VPUeVDgmaghAQNdM0gwOYwgbK4ansoK6LslippVfQDWgNOLPVLPAhTAxIbf0XKcMPmaqY
26Gv5FYz5yXSDVIR8exYuxyT3sWiKQMzT3GqGDZFozeezTntjjNDFuH0N347zL/5goW5KNr96GPV
mPVR2/fLQoNcrD/XzABOC4L0t7y1DumvemKG65N83VTQac9ErFmaTfeFEfyLqpeHXiPVZXOCW+oh
J/EIC1gb0v7Q9GQ9jb1W0iQ93llGQ+68ZhkZnG4ohzC+p5qI6g/XtpuGfZ345KwMcWIhmfbkq8XO
RPwKMjl8maO0QJLRmD2XOHeoCLmvYfWi/dCxLycONwN30WluNh8Yls0fpUMEZdlVZelytJ1DNwbT
bCdtzX2rHh7UOBZHY4yPFS2mJ9EVP5Ox0/ZlMpPosJmCNRbzsG9E0oh/NsS2lW5oP91mSFAPMHF2
tTP0jzTRY5fIKS9K/YWjNr4skU1UTFZkP03mLm42g19mwHCaktE6VpmDYNY48shxODs71amNaSKc
qVjcEQKAY8uoBAs4mBOXIauT8jWscVFt0S2Im80qkl7vHrJ4fkgwXB4o8Prr9YtzqXRxXgS5iDvM
9kBVLBx6bJmBrlmfNo7j0OVGwaVpWrcTX7+D178qwdJgWmzrUqmnbxAUZyOdF9/fGJDZvjETWM2N
hxgE99Sl/UVz5EuHa3E7jNR5tsKFq9xlMpwSo7wgIceqmc/KmemmwdbbggADalyHOH4LqFpuf/Jy
82ooMTxxP+fxvAdkq4w29OooCt++kss9NbKcMd3ayQ39PpjAb4dekujB6GGrXLS0O/ddK7dl312N
Vi5vcoenfNPqSX8dMKLbpNa8aR0ePOmckinlOw8eYhc7zafq+Q+/o4eOWutglvUVhPsQGAnuy45U
xaYQ42snrZeJGDIxowXYiU1BQQwmDAbRlpX/ZwVpHPeZ2V0Uf2bkK+dVa/xPziqbzhblnlgtx1xE
jX3Z1wRoyvzSUdrwfcvs6+UfobRsXSuqPWM3GIxeV4e9S7+rlv5UPnRmyoFXls+x9ccAxkU8vFs4
VjkHvWvMNxF/QVH8mcxkZmxPxWFqUqNaGlz7Z9MSITFLI4iHMdmRbDskpGOKla5Uairpm/fTC8nB
37bkIEe5H15ho3OotiIRhGGatJr5UlhIYoYh3d/r1qV/frWSS5PW3HaE8eKX7mZI3A9rcqarmZVR
r3vlKe+qp6Tn4mVbNtyXeH5Ui63hwKLncSxcsR2yluKO0TwNMlnCQVnO12TASNcWJ3KL2rpyFz3z
yDfuMEf4AcxAy8gYf5/gGlZXI2N6keE65q/kY2gDwujRHBGTF9yvuvc3NdCjSGUS9KYP46AW3tUB
xyqg2n7TKJYdf7DeB571TZosY2St00yySqtDX19ClgkqXOEBmwsj0MnoHv4BQd4NZMCf5iCPdfrR
LVSJObepc6PIaxcvPJuTxGdcN8RZoLHrVf7su/d45YBxELfvXnS2FuB/a7eWFo+cnGOXwEx+ITWm
Nkm81qB3iAit6/zHc4HzrXpObUw1p/es4H1BH363edYfYIkQPZ/Wn9oeLg+JH/9BmVIdXWWq7Wyl
U/CN74IqADtpxrafmGN7VCZi7bdpkkFxcXQRLzcFLO/SSea97fWosFzrRN0Oe1tx7PZLrlNsQe6E
n7cmWL4ZpyI0k6Y+TmPxJUc3u3CUB2DtWuxdnJuitBkf1ehbkTV4bCmL/i2aouTdf03vl7NRGUlg
OfW0S9T0AeN73KmxrLdF4aJ9el4f+kJx0ZvvEZVRYbRJB4o77zu+HCFJNM2067ltdRa5MJ5JYqhA
7eayUu/uYEY0QyyTpz8QotWduY3qmZHZAnAI6MoWuOl8w+LpwV1mUqr34SxNK4pZZKVwh9Oq648r
JVwPqgcQIulGgwWteHe4iIr7Zacc45+9gpogesnT3AHZEM5A0YKvqH0F/bVdhbunmCM/6WTzuEYp
7PRUbjE/saKWeBAw/xr/00qwyoi7T/4d4RdThmOWGedBdQ+mmt1IWwiAo6Xf/GNz3UJscVGLWtQp
ki5RXuhDMBitCEx3eG7pvXgq+9yOKntEStSqW//gKsd+dIrk3Ivmly5K6mwmu9sLzAkIFULuUHyN
l46tKqJwcW765laCcwY2R5ovZkMgYB5haV6e7q2pLtDlu38ju1DS2Ann5MrSCFg+bp67gAtQXbI1
c5ZoStLdMyfRabmiIQdWD8Mjh3b6iGeVIV3nLhvHVQNvY7FcLVJuBIdBbZODtB41wWJrm4M4xEBm
tq0k0chd2WEUcX9yO6gwRH3lHvgpgC6npr7GHuxtw5ZLDlulYTWb3q4wJPuaZiJX+5n7oZbfIiWd
pbUxV0xqPR6o3f2K/fpTOogmS/kyVKb5w6SE7HtrA+vRnkxn+s2dPw0ITVXMLNb0ym4V2K5JUQCg
kh3N9iYdKeTFsVE+9TD6VxbO54bFaEnF0eHQtEtn+2fbLdkrfoN3YbQhrVj9Hwe9Myl+iFpYZyn1
9GKzIBt4ys6mZHwgkFsOTr3+UVmTEm0omVxZk/0axx/ciF4qFKOnJqHYNUuL6yhLGqC6bNmtaUrA
VGXFgQP9WdXI6VoeL899q/P6jItDxruTmzhWDsg7NKnUTYZHMl6vJkegi9WeNTPT9/Q21PK4pAW9
8l1HmTflIV3Rdx/iHkWIVTtfu67RH5VRv5Ona29LM/yt73V2psrLfaE0721dKEFnXdIemoXsR6FW
e2dy9ToMkq7MxtKGh2S+SShI9B2XcWB5OaZgJLYtBBLWKvcOKnDGrjj3uKePcbYiAIKIX78Z8Cs2
2QgnJ0KXT79SatbPKp/f4kabdykI3XNsqJN1l0bchb7eicxvUDX98oCPbnkwWcoCbaYM1JfLj0Im
9m1a+I03Np9a1ylOu+XIEFp203NKZPPg0mMCxoKfUn8sn3U/st1Sv5ZUDjdeY/xI6ODzTGrpe6Yr
+xJMxa5vjPGH11URB/9gckm7b8KYrDLPI4QaUJHal9EuHwr+x2vqEwMXPqW99GSXY3GuVmxkfuVE
3gh9ilu8cMdTQ/cDXGOfPHJdbO4j6Zy8A/g6Wij3T/zz589t2kwb8u/8w34d4rXcwws50aF9Ey/l
m/tNK283g9ooCoBqSC6MjYKRE0QWZFubiE7oswpDB1gO4I37sxLXTD3jY29hFfcBrtm9HYThQ/jw
8UCybPNF3dM23szhHJo759hF2S27Ta/i3foL9oZTb+sCFkTO2ZIR5af5U0dviMPoIyyqnfg5M646
6FF5Wm7qZr4MHz2mdXImZKI82E9bhOt4CEiCUdog1R4tn/QqThASJPpDulTL1mnTl1RSpAgQjbQU
g0rZivYACHHax7m0ieL3/ja3Fi0SVIkRu2sehEw/VFPNvKguFdOl9bPgILDhOKuBBi28Q1I357KY
1BeNNuZW0u9xoXE9u0mlv65JvRsA5b/xgxxnUpNwxszKN5TkrdNjQSictCNbbttv1uSimOUcNykO
tgh81HwSz2996G7I2Cy726gCEpnHWwG4Kn6+eY+kKbtWuYEzLFR93T90dssHcJ///NRLc3TEltRP
bub90YPaRs390B+/f/r9o2Lg0ZC0vxmM045Mvs5aeq5QbnedOTdHv6V26vtH//HTnunIYXWmIKfa
/thUHiSPNOn4aDAv282lePr+N2vsOtvM6VGIjao+xrl19hgQ7r7/ZdxM9bGbkuZ4/wyUMrV/+/W2
9hDhyODUyqiO3x+SPK54ufnw37/2/SOwNvdlnz2b1kp2SP7MoWa/jte4W7ffn7qTtdwrmenSS9Te
m2TaYzzQormMZT+c9Naktxq82+o4/+t3H+7NyN+/+3/8Wn6vEKEvvt8yJ/1BBU9KL5lJkGlIszFg
Q4MIpXX1kZtPfRyIdZZ1vu7xMZosPSZNnA6DarPU//3D968lXl8i6TUn7f5V//7APBbtNPMLPs7u
DO5GwyJh6az6k5NB2erH5ljc/yDFeP8f7+D/J/v/X8j+d+jUv3lL/o9Wy//RF1/18DX8O9j/n//n
f3P9/X8R6rDvAzvCJfdkyX9z/e1/uRhUXde0CQcJDPD/xfW33H85usC7Z/gWcCcctv/F9besf+kG
ZjB6LS24wcIU/y9cf9P4T+e6QZIbE5zueIbBuMf5T6p3l0FD5ZEH2lMyVyQ56wdJBVg5c15L28si
aeIEVq79y1p32Ahdy3Aj1+8/PArJQzkN2SFxl2fhVh+DX8IsWQXXowYap6ElPwju3YNxGbcjyVJv
Ze4xzcqA4ajUQfnmZsWyEfv2ZpLeW7Lk854C6jAlW3g3KRypSYPs760XMrj5vNMqTVD1REePaVpF
iJQOvdb4KZhNMl47U/ZN3LbCJT5yZNxUuIc3XeP9LWBSPA9M4pVpB6bMU8b28aEcRuxjkotUS1MH
sx7dAfEPONKw5y3xOz30lvRm175J5VrYF9Vn1LfpjxYQAtIORDvZgZWdVvuhEs16yylDCYphRRQH
18wgV4NTwgW8YmOCT0ddMGaAIo+yJqcK2tG2mfJpFwN2dXWaK2GMZjfmMufyWBmwc2ED2JhWIeQ0
f2rH+xN7Vrnv+ubdXyhNqlRdn9R6WtaVEsmGE7hOt+XmwZjgnDeSM0BsntJ+uAzMMVwzt/bcR19V
ZT5XmgvHqkrf/JWJ2DwW9m6pNDL+1tjvVvU3Lufr2Me3MqdBp9MLfW8TxqK6snXx4VSHQmb2yYWA
6HS6f/V8GCLr0GKZNKnMtA1OUkVGFFYn5VPEuzjJdoR4OpSSCQ855nkbWsW+Uc6FgetOdAmKvDhO
jdXt2hQE4Fzm8cbq52RvIKHj1YFgKBbUF5Sql9apaafre6bAqrnT3fPDqurPRi+emqFnikOuUpCg
6Cp/fYDTTmJu1Nd7ITcV2OAlzaQ7EgOHr+tSLLfq9WenHfyuTX4MOSj/NTCT+hdL+lamM3o2da0L
cCPOYQSt509wefq2vAeoK5tSed24KgbOeAvIabniXe/ZKEvGjuHoG7+1LvuBPhb77UtfiubolTj4
8bF+QRH4IAWNhif57na4ZryJQzrW6jqIBUfJjBEqaWfzUt1pce4a0/CXB5QHcm0uXDp7RgndsrM/
9Db7szIjpKMHcdBq7Z3S2g21fKiTbZCvI/XsC0kaVSVfk5k4URHfNAgSoV8t77llHszK3S/mGKjO
gXiO9frJq6aDpXHHSPWnYXZ+wQu0kbiTQ14Pv+M0VUEB7JMvqAlZBuk6nazwtSHGu7vzjO434PRu
MOHE69563N3oDQaFc4HmdTQrFflpstW4tWB/B3H6qzAGePy2YP0gqdmZaIq5k9N0oLiU+S5VIP3W
u9cY9g6IVHbajaqfGldNe3ed3P0ks9eUEmzgpDnJ7viAZvXa6vZHU4Jm7McTCYaN346IKFAeMLvq
T6SZL0bGcYQ3jsbRs5OZsKJhm3Nhq7ffaIz57hgnnrI3uSRpQovApjzSQEBVttpi8swPgNHh3CJz
mWC96V+rfpkTtOKlqm6dN4qQzvUXaCg0D5jqkviUKIJZM4OqwxdkTIXEbKn+atY6b2iN/3C4w1Fv
QtSiz/Hn2Z9DCUvXxqobf3RIs+mGLll8E3ILTkUeMspBN8bo/AXGIIAgzfEpeRL0CyATdxqQkKNn
er85ZYhdRW1amIE5S5yx2jaJnYa4rzng61NUxeXRrHv6Iv3kvbgf29gDeMxtCkfpy+OYtnofSPBP
84xkxkupkB7qTQ5g9JKTVuBvc2+I5QG1pvmCMgQlt6WUz1yb+OCliFfVSqTBBXrCWpZhiMrmT7XQ
rKc7yGGa99POLr3T/y4chZ0DsNDqIaI3Q1nt+tQ09nzXZn8td5XMrxCocCRCZYF4S7afoLF2ENgq
DIbkEZTSY8qrslEFbYj9rDHYX5ety+pzKEpC3uVvrlZY1YhPN4m4mZkLshyzD9Y2E3NA6UFclLgQ
sayfpCKbMjZaMBTatMtjc6s7wdRql0Vf1gCHaLnNZmIP4JOPXtXCoHCH8k4ToCR5PlfxcEkFtWSr
nraBKPtsN1u5th+XJTR8eNrU9GlbI22ybanSZDd21Stkb53NbKbnYMhCK4Z5NE+uu9HASAUNc+4l
7cudWZna12yU5mGuadhxyWVy36qvZCw+ACkKiEfjw0wXDr1087vGtT6a5bs2Apgrhd4EDZ0MqQ6L
u01TgTLDxCUrrn2S2CcWAxbl2rIAUyqQ9D1jJ5cV7+4tn4t9vqBZTT0W5tJyXgX58Y6JJZlHIP3Q
M+ALORBg87jBa7MI/EnyoXRNQiH4GgLlErUwk+KrzdSPvOnX11XgqfJFIK0MwacIJ0sd6iQHlEiE
YTfWTsIzcxCLnNEcu2s9AU4iNZ1YQ4e06l1cwn1YZbJjLKwDBlzrULTZQWUqC2YDgJib0oAtdomD
Nuf6e2I81ka007nPMz5ViQtwWJ2G+YSDaMuy68XsqhNOCncymZCm5RSq7rUTbC9ujJ+pXfkPW4Z/
FDBXXLXMY10sz0VtXt2Rz1FjIUENzbQDFZ8gLsf+QqkgPop4eVwq95NLEHNS5itrZvgnJ1HB3CDk
9/qyjXte5EZH2qfE7xLnGMaXajwPAEBHvTm0pD0DlXVfSxXAmjrVsYeJqbX/+hYCrIFzJk2HH4BG
j22CeFji1poBmAUy8/VAaukVXnV5MU5DDdi8crgux6t1MDLpRpDut6LhC5pJ/8DA9o8/vtFDZG97
hwJhKkHhtjBARw+NDCSVUAMl4mDk5cErAJW6gJmZdLNBKw1WAotZgOdh3YwV1akSC6rJA6diiTLq
2z8BKmIF0eX7pDX0O5TtHuXPDVbq/cZPHPrVWY/FreH0diqrZdgpUEjAw/1PI+9osDTx2bE1vuSa
Bj/uvmvLJO4igVfvmPMF9GJ7YpBDUbRVDe+rZun71G4vnnHnayQvXTGlO736YwK0ZDN0uNYNUazK
L7uommBo2UnrIiHXAY1hgzCXQ5FbI1LijyaS05ZSjXmb2cvbklldAGEUPOxKnTNZH21T68z/eMMW
kj1mlN8v8LE0yKSmogjM1LibSOdoVU4W5nAewKPGkQA0sG1WsKTrXY/hFEgFr4hmi+96scBVxAVC
6SnOXX/KiDYzAA6QWfGBpoUJsM4/SP8+trPaaQPC+KssUrUtsJaXq3hgX6IbowGTktANyRPJA0pi
/g3igbvKl2meaMQelH4pPcjjubfD99YEdmK+Ox5GgRoDgxAYv77PXKRZgkUJvtT5wFMbHwcNf2hL
85BTykMl3HOL8BYply0Q3j9R75STBfBypjxAwgDTZIEuCzuI21CL06uvJhp8x4VPqdOf1rI94I59
IgaUbJ3VoD8C0EHHN6Efxkga1tsg71VUeQvTjNB/qMNmQlv2Am0CX6ekPx3KkdwdNIPA5ZuJOZxo
4mIlZUSCBnTOe8nZZT/lMCnMmSi8t3qfcLJ/SnyLQV8nP7NVhuYEid3IRQ3HrmZ3K+fTAqZmi83Y
21bm9NeAtkebNqwZD/v9ZlGeG955SRzbbI6bHDUxh3xMjYJO8ldZ7ddCZXTXWJfKBIOSlZT1ptJ6
70R9kMWIlSUfj23JUN9mCM0RURwpK9qO5mboUf4G1XqRaVBRPaHs0h6xPoE3noOy6vOd5TUIOfNL
MbUymFu0bGeE49jPWGiKoaPcW8cl7XrF0wC3buNo+fPqTU6QjxBNcEXCrzHzr0zXrzWHlftuiCGH
wXMJ8GZ2O31bR95v4SWho6MpTRqVPaoPCqF0cljTqal+rynAfmdqvY0rxImbq/6yqAgtZdNjS9pl
zQAWzfvkpFcDQOXSQ303sVvMxroXQmYbwhG3o2smBjWeSYxxuenQMByKXt0unPCu7His42qi8Zdr
S+BlC2ByPcoZ0Vwk9VfMTuNfq6ua3cKeI73aCqGVudsBCusotHvfZ7OxdkU6eTuCLNV2SVMOX+V4
tbFEwG3C4engkCga7VTwAkY4Fq8ps2S0zPGN7vJqU0z5Z4XKSZtHe7FWQGsQa4DlMmwKBqlOORvj
I6C1i4b0GtHGy+Mh1IcucWZY/XroW+tvaZXPU8dS6hoXkZZcEX0IqDlc8LLQyZ9DBfNGkpEDRMiW
a0zPfFWZbjQRWEDQirSCuhnRWa+JBwink+jcLihB7B8/Vm5hmP5OLoajhLMEkZqjVQMMSno9C5dx
DRJH+4XxUh+hvNXDZIdDUbVhw4O8s+M4gK1OIY/2M1cG4GDHvaM02OHASOGWxv0eSi8FfqQnR5uO
LiqGl/QosIswqOoQiFMeMdNIMapxEANAXARi6Og2qAuL2yqsUrbTv0J4D+ng7XIj9fe0nhMOXfyP
zDbfDD0en31Pe9Lrhmt/eyhtnxr25IdX852jKEjtEq7s9cLdpHuyW27z/sooyXNp8EnQtEy9/TIK
cKFuVvg7l1Aad2xQsra0t2VTvMCHPPuZj0NE2i+an3b4b5YdpGZbEkrIrc0wY8fp8MTsUiM9UcXH
VB1g9NYX3euCJQuILvnrJHN+aoPzo81Bxg7mu+9UDGDznn2PY5RlBE4KGAp3WRYYbbPsusLFOu8e
iwJ1Vg6LBZbM3lkFVKup+aBeNYZjok8MOT4V4cpTw1KQ1ULs89R8FvO8LXW7fbGr/aSbWZgR9OGI
cNMHQSceFOZAFsHsjAVmtwH8U/6rTtK3XHQO+ZbyQoQXe9anMRt/fa3/TLAeilHf2f3KtA7lBTy/
Cs3KMrexIXHUuws11rzDKTBXovYG4W/BTDFhRxFsUclwq4tPNS6YUNERt6sCcacritv/mgouVKMY
sulSwmsqpq2jEORnuIWkZZjmE+UMVoBetTsbYZXkeFZo9HFV/BgzyE89KiKL+7y8MxinSnGhtjfk
9qaFlWbyhgrxRONdfJAD6Buy/+gDABPUItVhwZHalON5tImrpxKNaqAoA5DEi6k6LxLW/2TvPLbk
xrV0/S49Z12SoF3r9h2EN2kilSk74ZJSEr33fPr+gKijyNKp033PvCdYIMhgMIIECOz9m+UjWvGl
kiZMGFzKwLhP8848dMx4nMRINgPpx00TAihrPByC5LwkDFg3iay4N2wNNLo3G4yn+odq8N83gp6G
xzrIumUnHPN1LEMawBrOVk12g5lD33bRvUNUyzbD+7zKXwas1cYY1D0UMvommXsAUjAzI8IyEBjC
52wpTqzF5vuuJjTUVTOaljCJJdTwU2rq7TsMMEHuF+PXBZOnNgGYKsQnR0zre5iZz/ESvSzCk4YL
DGCxVa2xYCsJK3Ovr1W1neSIqHnlUYu75FBr+C81Ha8dWRiOt0cCyNqrrSw0CegbRbf3LCzFESKD
lKkfg6jwiUkv2i7o9ccBQgedpD+2uWUcAxm4t2ePcLOqjpm374i97SOJUm7SHrUXFpNg0PydRD0h
UtAOT9FYw5gdf4JaTY+R1LIOzQjGt/mhb9HjqrwBlgfLO2MYZgk7tF9H7eJEdv9tzKojNoFEuMnX
nhFJctZ67zSEOFAjwn3Z48rIxmk10PUubF4ddwLlvBCwsEGSw/3b8k8XWyPH8tEwU7A9rBQjHwE6
0J9uZK2Ad1xE4N7jhsQccoZWEIfVUe96gkBGzJJOP4i2m98FWglpFa8iPeveaXb9ylBUrELh3KOA
fUrH7AvyQA9lqI0bZPCR2wbV7Z6b2Ho/Ci/dL3EP/DhCxIF8Q155OSlucwFd8iU2GNrzftB5Qjyg
SJ75DgtlE2BS9ZnXA0Ks3anGLw/0z7KQfrfvArgGK0dLrT32bj52q95D2jmf/cr8ROrvXV2BJGKC
+NpPPlJpePqUwMgtx+j3SQ2kux0g14qMYWWpMEpwNikPrX7p/ebemKWlX+mC6KMLmYVBpq4mCTXr
4mBnxfOiYbJTPQ1Iw+zLrsN5zh0+5SJauyIIV+iopqdx7IEa4/dVi11TRGtsNCNkmeslgF+Qngkn
PFjCRIdVg2wyWKTlfYDnEz7mG92FjGH+KkRRVCdS13+22VGAyJ+YirW3BCVY5HzYmp72WuWZeULa
8rHlUdqrraDO37e59y0eiJpIROBmybD5UJ3DUakf3cNTrW3XyiK9hAR76k66THoVPmgfyZASU/1J
yLzMuPg5Lz25c8iWedNaDiOVvCzE6cd9vLD2W1xjIRBCWzfMeKy6Y+SBkRf7cEi/lNby1CRM+T2Z
61FFjlACf8qvbYMbpSdOdFSXqIoZ9ADKCbJ/J+bBIpx+LFkZdSLxd6j6NjIhl6hU0DA57q4Jmvuw
NQExx7L/sdqsceL5qDqjcIlomQOGdvK3q1PiL/+Ps8vvFmlMgDT08v5c8yUZbhx79Yttt8ccS/0P
aruI/GbnmvM7W/Tf/ME89xHhk7Hl7to9nJiojnPetdN4miAzApoQOoArrojFWDieLL87gjHo9ppM
9qkrVaOI2kRkbll7ct3UyF+tLr0R2aeatxWvmL49+Wa/7p3BgvppdTjalVvPZfiN+pFpo9k/QWa0
dhMcU+KjOap+q2lmwNV8v9jVhf+OTAWgo5nEblUOe+ZgjAm57+NklSyEpcj1gZLS9sJpIffGiX4G
WoWoadOzIpvI0/tNOp5QBM/haLpIHi7SsQATmfKkvgeHB9Yy2QKVxUjRP9Xc9mQjOYgcr3lwcErU
18iMztVBzjDU+JtGZnfygY12s7qFICStGr+pEK8usqMUqqYK9cQhJ/tz0ad8O8N8lJEVAsweUrDX
rqL6iyxMZ2bArFwX5ypSgqS1YwhxcrD3+fDKC1t3U8UJaFEQcOuiRbwAEDQTvRgRvPJYzXXECsP+
AV3VxLDZfvCIFOz0uR9OqhBug1I6/JCV62bDSVQ1hDvQVS4U9oa4EblU4t2MNhCD45apOourct1n
wT6VdjQTL7aN0bHqUZ1RFZV8nlUNk4bm0IUomjZFilCHH8PQqsmBqmKRj8ZrD4o1R/AYynAoycS9
814vku6o7oMpM6DXO0I0xzO1V22wWQo68bd69Oc7lnrLHXjWdmWHSbMP9eX9ZAL0teP8cdY8ca/L
oo6jXa+ZM1zS6INus6SbvPnPfUaj7e3E8Y7uVNp3SHMNq0XTt17Fgonkt3XneES6shjtMnlAMU7t
2USwVu0z8vEO/fufo4VFnAAcbKFcstfToVuZYzhYqzBvhj1yRM2qqYocowdxGDK/PcDk2xlDUzJA
BXZ0X9vEIOwJ9uCYyl9VohKfDc/EFojgYrFCSJuL1htyXJW2DFCCdPMemH0Cjo1NzVq++ahl1wmO
iJ1rnYe2QKUlv+99tOQY+gt8DH+WPcREOI3EkAi4SXBWeoyb5OCFjr5LOlbPI6BMcOStadwzZKIA
3vQuEqckFKw0u4vSekEjSMMCd8ggoEUIZ3ra5zp0WU0lRDnL/OwFhYfJQ4OVVjXZT9iAJStjyr9U
M9EeG3pMXy/j1q54GMD4vkLcuOSogSGsMyT7vmaOrd/FXrVsIyeWvlHVufeRZDVnTMoclPlZnkQh
ec1Z8ppNkZ9vhTuZzkp4C1JXwZ05uM4u8vwnArc6TpFznZ1zAwoTplPMQUIJKuBV5+Hhh9KRefJa
zWQqRM1KsLnDTfmALHN+RigiuxauR5DTt5mc9e6PaXbjTWTnW2zoMNadQ/NkWMI4qVotN1XttiNq
K+SxAsiaKRnTtdqhRxazv8rON7fj1FnUwZYRf2iJr+9qXXNOg2U6J7NM2oK8HFWsnbTDbEUbHETH
E1azqvVWNChhXz9UoF+3gicNr3wQTNEmF7+jTl95i3yTECc/hYHunSYdFOOY64iHo/HEjHBueTjH
Wg9XQ9N9I7hicQIjXefjHmey6FzN9Bi/ElteBdwXhscQWXqdF+exYlQF0tedcg1ybp2NztoN0/Fs
IHaMV++0aXMmkwaa3hbYSwSz0xLTLbDseCe92qikw4X5GHdoJIOORxwa8X7AHsID/FO2L3HKGjf1
/I9j6qEiKaoV/+OBcGv/UATR96yyQCK5WbQWY0XqrdmaLSxMGcM8iTT7Yoz3yTwSxyCSNjhYimhm
9jrpNf50/GVARl59l5y318EQEi+J/wn913AT21ay7qz5Pa9sE1w0LkbzSKSrbJ5deI4rz0mInECv
63IXIXtrX0fxS6SDHSGYYaNn7CHWk3/MEDUMBLIl0I15yTLi4W8Cr7fiX7AJtxXJxWujU5BFMsMW
vQz5lzgfPMa1R6BLuIvpOT7tmo7Uc/AeTDadHeVkK9syDlZHo5iIDtVMFpZobSRutkKYtnrwCGsb
jUOvD4aTZ2bdWYZl5axfiOqnq8H6N11YR8lFzNKl3eVVumTdN94M484zHzNtOpHHv0zltB+T6FM9
k2Pzs5eOxCkPFj3GQbCpeGncAIZ5nAJ6LXkCGCn3vj8hCxRONTrkyePCyQaii8i88x8BT4KdRMQY
m4Fmq7fW2WVQDG3knOxitVTzA8AaEvsvAJmazSDMC/7OHT04gClIBzbrjuDtot/XwCE7gzBlDKcf
qJ3UK67y+GslOZV5tCuL+iEryeZoF80EHESexPGzJyi1QCaxDw+KB8eAzxC7x2jyvw8u5A34Gqto
iL8C3NhO/bavxMAb7SnwPFB1rdj6ZQEB3RBnDfc+DeBqHmE6ghctDCPpt2wQ8isTLDH9Cn6AeUcg
sGSpqt+Dpt33I9NPoW/JQtwRPkfG5iH7qZnDIW65q3bzOlXLvVdkwCXDc2uGHxrHeDacu8C1vzfi
Ic1rAmEmC9KR4BoJ5GM9+ZBxNGfa2I6wVssgjDO93Tirmip6EZrn2WMszaPkS7UYEJlcJpeptUQ7
QAgfTTtAyNzJJBUjisisR6tcDgHkHGr6eK/vvTaBuX3wPWZv0+w3Jx2/AaRv/FFOzthuWwwVYlwi
V6PZoRSA49c6IcKIeVHNGo6RdwSs+jli7oECBChOlnOAgllnEqvgZnZES0+NLMxoJCwFe5Te2TZb
pLkfehx5Y5QsoTKWzcnwWcfGDooFo5wWqgI12qcWX7hd1RE6XsVyMjd7ogK/NX1zQM6vs5xFjCtX
HFDFD17gzvuoCiScoESoMQCKpXZOj0mLfy4R1+pkyEJqU2SABAYkrAg1I3ydAD0Br5Uk9JUCWbxV
bUkd6YI+nBrNdMKxnBtPgg7fWxvLTRQhGYL99RDZI9aOC/I046QXZHSd8RTKAgEf/tEvQs638Td/
9gp+SaHJV546qMlJGEQOVDGJ+GslFJDFWovLhaxOSRUcJ4wD0izYtl740Rw7fk6O/gfTLvmLp+vs
kWSQ1YPK0DJX9Gew38w8+5xQvJyhihao4WCVrGdu24WB0t0Ydnu/G8n23r5eYQ1J7JHpZmzBb++U
p/gVOjUcBl8hEmWbqqlCQx+2pOszP/KnE1MV9zC50TbIls/CgntKKv2DDenjzLsArb+MIFNZuCTp
ShEg89x/0ls0FsQgk4VMf51e70+EAvtT6IoFYqFNEggi50kV4UKHDbVpXxAbhqRGYUfu1gu05NCp
X9giQrXJmPIQCUjMdSeFolFnhudRifeZxrC4naSutOGWOJs32C23PR7huZxrs/ZiuRE74Ra1QlP+
zzRmrdOdRqx5FATtf8F6/yNYzwIn93/+3/+9ysD9DVgv5g59/StWT37kT6yeoft/IAYFGRZRUqaB
FoC88Ufb/ed/aGSt/gD45UiYnOkh1IxeXFE2XfSf/yHcP3QS7g5ayJZrOIh43rB6xh/4dHjITMHe
huj7b0H1DOd3zWV4jzbK2BL0B2bPQhburzpPee227ZQ64x3GXP02VgssWUxSksmITYSYlqlco2BB
5PwXwld1NIXwVUW8ZB/xrwwhzaSwHecxGk6BPw8nVbPlIA6BV8FWezlSqpoq1Jip2twcF4krtFWr
037vmxGkbIydEf15icohXJDsJ1SoF0bYfNLN5c6MgO8qpO+tMNqWtbrazhef6mDlHy1zcbdEgItT
I5GzkVqn0y8ZNu0aleXQ0MyNJZeFquCdLvnOMj5j3apm5r/CZm23YStXkWr3MCzjn0cmeTEzz4Ku
iu1K30iEHBkw9Y95c1YfUgvvG88h26HarrtHXENblpY6k15W2fbMENk5jPW3zSyTo36hRckJdZSU
GBnjSIoqmKqG40LHV1VVaL7RMRDWGPIFRY/UQ4l0Qyl/+a0wHBmmCMGVplChZPx4ge6CEIO76Q3W
zJGEB7tDUrH+bMGnsKh1jIIQB83qgNtRMAY+2KPQ0PDru91c1+9m+QoW8pWsasavWtwLFgi/7SZY
H4BTEkm+0ybjJZAvdYg1/EnqQLVtDvKPfLPrdvY35yyE/GvnDkWDbM4NVIa5jtu3V9fdvxrVOa7f
pKq3I9UHc4wLZp61VEtNYnQeCmeyplkdyTE7ywWLXaqqURXokX1BahETAHncrch/bdo4VR2KMrke
cWu/HWu3ANHLap9rBi/KQkZYWtwumNaoumq+Fa58Vq77VePfbr85larG9Yicjy1ebh9Rtet5fj/F
m+/9p2rifxf5WB5//4Y3Z8pkzMgYTMSbbj/gzf7/5uLffOBN9XbRbz76t/vVkb9f2u9Hxg44OisT
O5c52tr06P63x1vV/mXbtV/8vjvORAHq6C/n0VAku/ao2c16lu2yh92KqsUlc6stC7fZaiZnbzKk
3T5zO/C306odzoIeQGUfVfRaZV5UzZABu9vmb22lmmGCAS1P/1RVh6pdqqYKdSJ1ytumrQ2MgGo7
V6dTVVtN9v77b1cHqkJ9DdpQL1o/ZjvVZKYkxj+p6pAgrrUFwWHsdShAKlzsyOD2rGLnCd5bJ9Wo
Ci+TenHXXeoo1YoYj02id0HQrK2TcWN1WjKc1S6m4c7yrKq6Hebl45vTmA7onaky8OhWMfXruTRW
NMm5aeJglyIqv5kz457caAypaPoWNxaCC2D3cqNhIp7jhdP039KM1XrTAekZsu8zpP4cgBVpyRYU
QUUMZvTic5WV1TabJK4xWfX5SbghmPgBUxxeQeAPjRxUV+1i+fPrKq8/Y7ZA9cxYXW17+UqDMkYh
x3m1+S/bWnnwm0Ou8Ws+e/3E32z6bURM+rdT/3+cBln+fi+RuOrMvnrZqqu8VlWrOg0JZd77f0bS
/8WV5HqMCP5c7t9eTTuB7iBxUKk3mYq2I3+fn1Stkz/l1vb7Mbfdt2NubVXtEK66bf/dacl+8P5U
n76d4t/7GnXa27fcTqPaQJV/zlMCz7MPr0otbU35NlU11aY2eYNfjESfd7f2AWMV3oXyY9eq2oUK
vIRaqBfyX8+ojszVG1Ltvh6pPgS38c/vvu6/bV/PGUEcnzWbxJ/RAZ0rtQeipTYZxi8RqqXnaMnv
YLOBA8BXg5QcwZhWh+4nmJHCim03JSRLcvwCmQTLwfkyqr6lg7OAzwf5y/u52zqRO61C4Ht7qAJ3
re+XyHwZe7/Swbel3hdhARmp8PZsvyDbC7ywyo+AzEx0ogB1WO47gD3g6XQtIqRcvyaLRFXyT2yR
i/accEE1JiAENCHxho38KovrFxQOrH1Utp+QuHglqChF5gmKl4v9EI66t8aeGQD0x9YvfKQnfVRe
Rhd/4Whv9TInAbt/yIqBVD8SAjWY9KBEcWZ0yPpq3doORrgo6S6vJlK/UzbuCtc6VGl9kbYraYF6
NSsOnSCIc8cSgVjWSK66TdOvcwYEyvZS1PGZkW88LBgzU/+Yi3R6yGPE/2a0YJnAb0j9PENlTZBF
3vkRDE9QvP4297Vpa3Xgq4cxfof/orZxyJ+uvg6omW6iHizmrOnGzirjBJP15VOZxV/dbhF4Ln7W
2+c+rC41mj9hfSD7i6iGK8c5GzODBuOJah6YTcZ6urE9UsBor9iEMaAWPMFOPdQOcU/ThL8ourJY
AyX4gpXeSHwzZC1bBjByIvFkiu/Z4KM9EkTD+wyqhZdG87u8c+7Qj/xs2wFGUWAt+vkpxNIqISyf
VNPPKjfIyNVNgJUVUoz2WHU7g7wdylTzghNzFB+7mb3p3NwXM+nkjkG11kWxs0jX5limbb2cNKBb
+6+JgRKj2aIuN4t84zukRW0fcnvkmp+H6AkkM2L18ADXtUXMtqqw8sU6yQpJJ4o1USvm/oDXdn3M
z3IQ7ZtG7zOBmeRxwAD8qf/kPetTP+yBoY0rki0/NBwQ66LaYcr5ofSXck/SlUglcdd2ERcy6uuy
IBhJ9IogN6g+e5Lx7349VBHOBEVTrDsPIERhCZxcs/ZYIyC3inHT26AP5uLxOyBQEbt4vUK3svP6
IPzuc5j2P6tinjbIZ/erPH0cdNRnZ1wFHm3jTARxSJE+q0QHJylEUNQn/j1V3zUnDHajn+2yXGLI
SjQUUIg8+S0GYrV1sfsATdiKx2EbNWQRrSWu9n56qRM4z3ZjZmunBepG6j6HEFb5YO7jeNOWvKKd
jJWN5QCGxueAzrMY76oFHpSF097WQuUMksDnbpmenA6cR4vNKgAjoi7yEzPRrU2kz/dFCcoI++XP
np0dYmM5d64LPlH/CFqt2QRIQLUJkUNm+6uqxZzWwf0Mdgz4PL3PL76JbnM5G2czSchfkrKGnGG8
TjALtnBHcKII5woTAUfqZcyHJgMSXXkA66esf6roVWRy8oG3fRmBhY/zy4xAKTIjYNHy2Xu/jAPv
8EbKhfYoleF7aOxr23ox+6m+q5PuuUF78bAsp3yJEdOam2peGyUZxJ4pdJ2G7T3JkTyK7P0ksss0
svwbUtQByxINdq0vds0yHxBSKo8TNotD3xpEkoCWVGQrlmT4ajUkiKaxCFeEpRbyx6DVRLICzNRs
bS3Y90htYFgIYJUH9T2JcRcoqLDucFVK1v78RTAZcURbMJ5WGHN6JaNbwwlieB3bEJxXa9U75JDA
dtZHslOrHurubDMk2A3olKjPPpYA1MWI1m3FlW0Itd2TOgV0MnQAFSISPKhdQasxpk9dN+RrG10g
5J/ojUP0YxmCH5AU7mMUEZxkeg6K+tKiP7H3Oh9oQe3uKkOrN52GRt9Udi8kJ3gogrJBHjhDiFeI
Z+LQ1maJfTSzPNRUtGm+jMRXAfxo+wFIOuZ8WYoBku1hVWKBBnSrXQcCYFfmCzATJBnr6SEQzid8
6Y01OW3oWiSMy3L5vJkL813tVh/ofbCGmh7qmq8T1WMLzapdiW7uBsXRYh0u4Tkx6/3UtOYKU85h
PeXh+5huuu/FV6M0JgIopCmM2iVOHy/PU+CnG3eAYDF30XFIwIYamnOXhsaL0TMt6/zhTre/+Bkm
lphW4cJsERcOMpjwTf4sgnyB3E0qRCtweCURtHf8zn6GnjgMHkiLR6eutfNIB6OniX2dxPMK7cF1
PVf9qs19hGYgd2OO7W1D52lYJgxVKvrkGLSIiNWaeZzsi9d3DzVafpva5dkbwYkhm4zJYPcRlh7h
VHetY2O0QsYKCGBSIoTSAh72/V0J32hlO1W6QU+52XcQKrbMpJHqAWhvzu0FFsR2TqzkKQ1tqBoo
jC7zbAE+igIUwyVu39XXI8wK1AISoLX7cul8XFQJ+PeuhSZH8GFxZmQ1J/8DOmDL1srAOGd9tu7m
4GuD7NKAJ+cGBxLiW6nzA2kLbeNOEOnoKdIOCixrWJnPqLXApA/iZpu5ZN0j7FzrwMd43Dd2XVSn
28SIwXE65ufa6421j1AbOWmakLrwDjO5LZbw5WciavlxGZgRwTbZAVJ+P+FZ5hj5e8y3LDSgi0MW
cofdNgPY6C/IUOJekNrtSwEcb9WLhZi9iB5Srxy3w2ynYB7jYN16hbfC7XsriuSxead3JHLIKO/c
ZOpOJX3DTQHBMpB0m274CsNtG4Iw38ROcBFuFvK6gaZipfqpRsEZTqp5GtMYyYXeSvdtEn8I8oQs
RKKhU2V9szAbj4wlPOleJJ8M4CWmDslzdh7KRsv2FtIYpTPj5MI/XRnDA7FzFksIUK1h6RlVN24L
D2Fu4cXfKyNO1rPFRKGNM3zcdQtaXlmR9dR8jex+te+T4sUjQIQSX0gcHdnYlsRpkcBNDGzkaSxE
FPoI97JQ4D866+Vzy8yhrp0GZe7u4ou6wUdVkP00q0fbQVmk0c9lsJ+cHqSIgCLmJlW7AUeX1+lz
nyJA6gAabbCFsQ08+vLwLjaHb9XIV+nQ3wodC2zXdk/NENR3hhm9syYAIXOCTkUSfU+RcBzT02xO
PzOILIgtayYSusaxJQu5FlaKD6yVI68BHGg9/RRSsV3HaJzEp/Xe8yNXMu8fsMsEEuzB/ahdsItF
gdx1X2jxOsZ48lgzhdab8g7KcLF1dAvzmWGducAdpCxXjzHwqk/vEK9FsxYFelybwKpZtdCPtTsh
4UuSmjFui6xqcO8UyTvPAtXnoreRGqSyEMbooizG+UhrmPmA3YocB00H51xXhyJD4N8X+iZsj3Ds
jHPnowzV6vU6S6ZVZaZoEZeV2LN8gKD3BVNq8YikN0NnVqR7B9YBmMTXQscCBX0k/vFgs4TeCyu2
imXdvsQtdA4tKBEgDieLpJpWVPeh0N+ZYw5IQC+e7b7/HrZDutYrfVW50acs8auVN0XmnWbVWFWb
/QHL9O2C+QjQyAQ4tmujsneap0VbeZbxqYkjH35O7WyTtEL1EgXKzPH4uyukE0s0rWMmCpUVVWtL
tOTPIUEYNlzktpbsYP3L0M1fNHjHoeg7oM7lu9z3UMjvcmjfdnjoJZxPN9Fr1YOFlGOcYM86mI+J
01yykJdxJLRjn7rJfZUMD3aMn6n50IDU/ygKJLnjE7gaQRqdWPeS/JgXUQLCRYYE441oi04Szyjq
Y5prETHJrBVTNA0sXBDB1zZI+5KuLBFFG7Q4ZWbyZJiQZWEcPmiVlDLpGiLdcB5WCXzt1ZAE287I
iDSg0o7qdnqOuz7cuw2iPeF8HzSRvkNH/2PUL+G+aBbAyax/TOIV7zvM5kzE3OlezA6M3iaBRbhj
givQptHXfo5f9LB0QMCMP00kP5AsN44AQX864XvC8SA82vnnCPriA+okGLGhg8TEchLb0XCXVVK2
/T2C1YbpH0IrOGtteFd1w7L1ez3ce9p97o/gjNr0nsjRLraFdTImWOlpXK9JyWO0gv4iMfqvdgmR
auwWezVAOIkCfBX8/geCLEBLUKPT49fBROqyttBeK/wYDVOAplHWfZdJzh0smbM32yukDIDkO7wU
Ktd/dQB8l0mPf4B/b7sIkjXoI/lZh5Bi+OQ16YcSsACQjPdWO2A9xyJ5Jdz5BSQSd7V/b6CGB6cE
Ooqrpw8D+gKM0vEaHjL45gRrqvJDaZlfccm500oXg23knPCWWVVpvDzg4tqu0s6IDoNpmfvG55Zp
xlPTpdpFT+zgUkEku9TBGWqxq4H+pGnEeK/BYPL+2ma4YbVacOc43j4VmkGEycQUkbHmTGrHsIiv
3eJOm7obNiJantv6uc2s8TIa475zG0TBC2jEmJQMOCcnCRcSvteqIdTQRMEApO7xDR/gtk3kUS16
FSGCh8GYwqdOFnMWPAGI9AoMwpHltS+qIBy5rJN5YSZaun+2FUh57Zc+osv/ausXOFAwgM197Wmr
0rODx1wWPQ9j5dYXOoXJkI/2wJSb4DVkQWiWVPvsziu1CcxeXJLGjeHbt9emW3vrWB9jpr8Yf/BJ
T6vNS1ZNyyaXBuGqTRUC37NjG0IvVYe82QE/VDB9ubXYZkn+HDFxvJ34YrUjiMYVszEBHwZfPdWk
dsapXpB7np9Vkw24+8F1MZ0Mo+SJWGHppvOlM4z4aaynn1NcB/jdAcqbk+xummzrogpvoV+VnWPv
bm3ZPBT7oBUYbuoaoJCKsMud0PpTaqf2BZyCff1sHzukc5AGmKMO8drCi7ipGUyFxa48xIzldoP9
M6pSmbWu1HZU2SYzo+mCF/Ej2ghYtS3QFOK6ty6+n2qPdnwO5YZgeXMtWFp9RjZjOc1WxhmzEDHm
qRC8HH4dh6G4f8gWvb6eCFVW5xzm8QViRP8A6n5zfaKWCkzcBKbEz/L2sZQyuSjth09mUj5XQTid
1WGqcBCmBHZYVAe1qY41PLzu7XrUsYHgU6rNxP4Bk88UOyGoNDiM+ZesED5Cn1ywEP2XMGj8i2pH
93V4dOC/BYmn8zvkYbhQHCvXjO7VEawCL3oMSgdQ9wxML+4OGi53l7oq3UtVRPXWwFobePjiXtQO
o0vao16hD6421Y4w1a2HOgPClKQSJe9H3a7NoVgP8czMbbDvbsdGdY0eUtqi/mXWyQ4SFr7bMCaf
qsL2NpM1p1vhBkCHcJMLdgKP6DVcrBhYDQUo1u5ITKlAQHn601H7f1EE/wOKAFdS8ur/GkWwLrOy
+fq9fAsjuH7mF4zABEaAf7VvC8cQpoeC0D9gBBJh4Og6eAAwaQIcwS8YgWWg6wOLlE9il06GHxOn
tuwVwsD5w8dnEvMsdIKEC0zh35H84TKACbzxO8WzGQ4eRGFpgcWI/rtXrZ5HlR5oi3bO8PUFaNnX
SEaRpLF/1a5t1QSsBx1TMs5I91FXR/3TvilgMtHMM2wTeZbb+dSmKkoDGBY8Mwh+o3/p0t5aUGzN
nqBqdrtCIrZTlbpowTes89DDA002xjJTogq0XFlCXw9qiiSF6CD3qaOyvx765nS3Y25nUjXi3Sza
+/Hz0KO9ftv527eOcNOYaf+6ClX77ZjrlbWay8LEZ8ZwO6Yw2o96MvhbLesYYoB1twFqFRiEANuy
HBQLx1SC2FSrKlyn/ct2CjnzpPagyEI0wQ6P6tOqKRtIQRsvqn47UG2q4nbk9XD5tW++4O92/9aG
mp23a1MH6RS8XsCnHW9nUjXhu/euXoObltQSXB8A3aqqKhLZeNs0JynAZgHGuzb2Quc95bfu9Vbe
7uJvN1VtFur+I66xyIg5MjdOhUdjY8kso3zoUC6JVgh9QLaPJLlGPYRlXkUof1fwseSBqk3Vrp9T
j7QJR4MQNIKt8jSzalO7c8M41yJK92oLRLJH2LADt6q+83acOVoXp3fHndpxe/jV5vWk8swCIRdD
e0CtlmBobDp0JllVRTwaw7HPvhYSEzaHxF/B4IAMS2VRmIQG1KblelD0cN9ioSjak1tm6HirKn6H
iJvU4RECYbEhOIEUA6ybK4kGAHcP6hVygoG99AGHjK3aqfg3qqanwR41GH2vaEWBxI5cuUW3bdGU
Yps5xWfFA1KFSt6qmsq6wmODejKBw2FdhYpn5bEI4l/3cGyp/MI6XJk5gabTpbw4GvZ+4x5UHk3l
E0MF9HlTFTEr+5nuMU/1Ji0zcDCRFP3LVdWT8CKmVcPRzi+EGzDvsPV79XOA7vEVqkpeE1xnlucj
ikIBnuCma+aPmsvrNEmcQ4LVtr69Xb4LBHpj1jpEevnsKlaKIkypTVUoEpWqAaq9B3rt7RRHBb6e
pOQs0B5WikqW5wSElrl9Uv+CSoKrmvo2vQdgMuHslEjoJ/kz0I0LEd+omFl8jO4/aFRhLBlVNuTf
TZUifpWlpntiwuiS2ai0FV4TsEiu12VIWEKU8ISWJmFBdVHqnlgangIBJCTVpO7Q7V4Fu6WCi5WR
EQealOUfKtC7u+smwTd6hPRTbwJJAdexOosDFm3y6QNZ/MGfalBk1nJMahhVi+RoqX2qZmGcZlpZ
duCONydNAjtVzZ9kalOT0pN1hIOHIfrvnsKJdhGwVJFC5lw1sqq2iyV5Nry0urIFtUFASFNkKEWQ
UjWvzWMepvDuBn/AZAtU2A0dERLsXzHxk4Si8BP5RSBPslC126a3AL4G3vxTNfV9+NmDXreNyp5H
QjG6PHS8UO9d7m8krwj9jz2qQocp9T5WVsZ4/+vHeoXV82N/bU+AqCATaphz//qF15+pgLmORNNW
nWEe9fzuRgNTv/JGA6uksicOD7vJa4J9jB7eWrcGjJMklkQhMlyF+XiD/MAJhCj5aB4UDayfXMZz
M0FR7Pa8qqcDo1dElx2UVQQZ+7ccRb/X9nkkDCioslPLwrLyhzqi55kg9UDn8oq/FSEEKMJvUAbU
XSm9eoSXMlwSibEeJbLYkq9ttZnoJXREtY1vKdGPZUAHT00IFPRAFbqXI0pc18MOAQ3k0wbhbyqz
qzaufOadKQAQ7YINSvIBb07sME6qLSjmL27ZJTuzt5OzKhycMFZdqRtIbOTWRiw2lpUSQ44BV3NS
NZfkFkC+tJmOjftsjFDs3cJz1rBK2lOV5xOPAyowEOoohgn1HUmt24a6wfs7lXBr9YBft8Elkqby
pc1JaGywTKCrqdvfyBupimX2aMSMBU0vRQFcJKVUkWEVua/TdFioCNz6XRnzxuPvUw+3qt02O2D/
21InBOqh/+DOi3FSRRgaH22piwrEEKSFQmbKwpX6qbc2tVkuBRAPVVUHqt23TdUmEiwTzdk5qy2L
NzT8D3nqa1W1vjnPtepB1XI6xj1nHjDOa+s7BWBQ2ATzv9g7jyU5mXVd38qJPT6sICEhYXAmVZTp
rrZqJ2lCtBzee67+PND/Wi21tFux53tCAGUoKMj8zGuaEch4c1sYdu91NAQ8KdBf67Ug2BYWbvLD
ooZslNxn6RJKwsAgMBLY5m7ksvNldX2dQeWaXgpyySn1nnyBlgwLubNeUS3r6rpzXZTLy+uaRtTM
pLFAbl4/s272t2ZnRS9fsr607l2/iDo9Z54Yc0+f0sYied2Oli95/abQj6uNEVk54PTlwVtfLtZ4
Zl2l802Qu3yGegqA12WRrDib1+0/vpytcfP6zvVDWBcTI79+5/rx182Xl98cLX79jIVUHT6Y5csv
WD/30698eePLd6ilgR/4jgHPnUm/GJdJrxmY+tdt35CI3/kwLNd966JbXn3dnB2Ad+ub17XXz66b
uPGE59hVrRsyUEys66pu2TPUjOWrcIJn77r6svf1e14PxYyITjWg3O366nq89SN/evNP3/j68puf
uH74p+9fzmLdN0aMFE50pEX1DwFkZYG88kHebJpTRvOL3jBcARDExsIdX6WJXxfSymrM/aZv6y6k
Spje/1sJ5tePvXnL+sK6ryjCBMmvBEeRhWxrrvHCm8+9HOWPr3eopG0ru0I0ZP3F/znR9bev+5p1
kFpXX9+zvkz7meHrZedyqq/vsTDZOeuhCJWDiY4bVgfLF6+L9eINWstfrsQA6Dix78oyR08H32iv
WIO8rO8vUedX+2YhBgPnAAy9hnzr9uviZWedC4TQK/BGb99kLp98+cr1S9bt9eMvO9dtfUrHncjp
mzqUbOn6DNtywO6bO8A9x80QHTYNA+mqhnNChRhUggWnHX8lGIvS1Chtr9MeXf/hjiq4p6aqwTRg
6aCKenFm5VlaMe3dGkuuoHUDYX5o8WAZN5PQi53fufLcnXV5vq6FVWa9rMmoVwdS/eMr2+aFfROj
MkQr0qhRXwsifaudhMHQn60R34jv3jloFEKulSkVLJP4utPWsKvsjUZu0IP4YCzE/1QPRn2LN9i5
PrbToe8c63xcFp0sSpxYUFYJyvY8XrKWdS1DbQ3VHYEpeq6ft8tiNZpualPsgsL6snJx+iUPel2s
+7B4wE9QAAbD1gdfbgqUu6KBLWrgzL1NNUS9RRV/nGu63dk6HTvLTLwuUPhD4r940hmCGSKWOGsV
RF8vzLq2LtYX0oUp0fZ+vl0ZUy8LIw1hWzt7fx0bV+YDvvMMrSv/4WV13Yve8BU9UXe/MidcKIHk
GhHnG9TT8e2bVwnwVxrFugbZojT5MyCa0P79zyL7z9qbfVEl6Ci5o+XlefUPa8OOJUbpJkJw677X
F9a1cblU7kizLFmi+fX/XddeFyjN/fOfr/vWTeSjlnxg+ci6/bI2d7fhPHX75CVbWF5dX1hvmPV9
C+2utTGcnpcp95XF8bqprVNkuCZ7q6x6tSJCX98aRsib4KLpbn96U2piSRC1u7AnVQV75TfHcdEj
cBYBAhf+KcGRKMl67YjKdAmPYlCqgAJadhfroqsGKqidg8Df2DApCNKRddEh90UQIXGm0rG+Wkee
alXxeB3DMqGPu5JuPL1dZzpPEQMczGI4X5l3YqHfvW52q/DF6/a6tr5nffe6WfqINvwv5SvHx3P6
S7F2kS6HivXfV2v3FGujb79yvl4+82+Bdv1fSHY5tg5VHMQAtdJ/arWO+pdtGra1lF4puZqLBvu/
KV/UanUKvI5tUM21EOP+T63WkP+yjIUEDyNM2YZN8fXffLSblxps82b7/+Rg1ooob5v/918GjLOf
S7XShQQmTYkyu8mqLjjX8uvzhygPeLf4vwGUz9kpi+5oJWnrVVkdXWtxEZ+asrpGTo90ArlgTJG1
5CLydbRHjKogS0lQV7uR5RyS8XRXWov8pVPSxVNWnWOOYkCxD0JMTPLmrBX9ZWNVzpFBujq4Ye94
P13vf87p53PgWvx8CpZuSIcauGkQQXOB0av/5RSqKphd4EjtQeev2jZdtE+0zEDFgsw4NwySksrA
41h9A5Gc/uXYQv/TwaHNUXLnGYak9+vBCTx6ITKrPeB8vcdC+FClMD/rKaR/Kwagr8F1iUsWhnM4
f5mARd8/9z8en7/NNW3FPfYbY28WY4JimGwPmdPcmHJIPEFbFkcKPA8VwNMaKnY0eHqUgWy1oBb8
5fhv7p/14pucveT2ptjvvDn/sYfsjS9Te6CGhFVp3eOplocbc7LERpfIkppmG3gAoL7WvYNBJpit
TSYP6AvnmbnoSNXaXy7Jn3+RKWmZGMyI1hsOYzuGeLeX7SICBH5ExGO4ywWaan858Tc9Dk7cMnhc
6HTgqmQ66s1hmsAxEZH0u8M4i8KbHMhcUHbix9JHMdVuAUUFuX81NygkGL04doM23Ki6RotPVQbi
pjI8pKNtn+JIOof3f9tyzX9qv6w/TTA+GCZUUt1eWKY/P9NW1RtmKNru0FTflI/Dga2FX2k8wqPz
7yOJY5DtA/N4/6C/X3bLQLTWsPCUkIJR69eD+mGCe6BZIAJGyXWb+y6mSbpb7N4/yp+uOngG13WU
7kr8t389iu40RiwSCKFIxjgevf9FHNTG2dAU1V/uoz9dxZ8P9eYPtiVi5gFitAfE9AFdpaScXYy1
XVKC4pAoqZkhJlfT5fsnaELm/e3Po39mW6aDW7T9dkDG28p2hoEH2lBYY4VobB/dTD+1kcJ0vVwU
Qtxr2C/dZVkO9wjrxLupQtEa1b1NqSkcnVIL7Ayq4CjOGSiUK5/fbeyRP3U8pwNRPY3JRWXRze1R
ucVQPfpRB8AlNd9AkWfst3kd/GiEPR+n5KZ2CpwR8N9DEdqILvDGCNpb0WmfZWVFx7+c+XJB39y2
pi6VLijsK+O329bBotGA0drSqG6TvRijW7NF3CkMOCuUQW9bHXzO0GMV37v3AFBoHUqAu3mvAIBa
/c7O77DcqEiSXEQnldiUYCPR3Isxdo7MTQ6JFQBxr28apCu3qYXdkpqP5RjirKV7YjbMC8uQ8eXY
fI0yBM0DtGmP/kck2EGYxB0OZPHT+6csxO9zl2Xiw2IugxVCGOv0/NP0G2NNmcw4ax3AZma7rptP
QxV/HwtyvQY51rhIQO4BAaQaNB4xPzM3mvVjsZrAiXdfAsS8CIpvOfZQF7r+yaBI7KHZ9wl4k4DS
guYq7jN7u7MKqBY2OLVU3budf3T1L7HmhA/ZiIfDoJYKctUZW4PRDLj1tJU+smrwAE6Z21C61HhN
xtktfoe3gPoeEHkRCfKu9BIAt6hLo9XFGZoScjzFM/LGZqgM1GRp+nb9bVAOD05/SkZUSYqsi7xC
3um69QAy/66OLevo2hq14xx/wR7xHHwb0wRJjFpqao9mv+kVxsA8KqPHaFvjUgdNBOiiEzyY2Jx0
qr+u7ZKkqI83zjR8nUqj3GoQGnYiqDKu3SbFRdJwbhS1s0w7Im58L3WrxSuwvQ6G6JQ0MtuP5UMV
gTYDfWJiT5CeS71qNzhcJJjDgG9Ke+2DKMC3Fu7XsLa+Fqq+seS9XTSYwFTWZ0PY93KWH1VGDZb0
6SwTqDn7yrQB8vIldd892IGDJC2+6Qe6hpCeRIWAbt1eQ0z5y131+8CFSiNRK0Mx4Z1Sb0K6ERhS
B/2yPXQ0iMpsPDg9aEwRjff+CFElCCFQp6D737+X/3hUi1nXQsJgmQh+HZndmrvDnRftPf2xMYfb
rkh/dLV9BdjyoZbJU+LaH98/4h9iH+QKmAmEK1zXBlv86yExFOlzLe2IvSTqZnmSMbbFd7XWNrv6
2cJOd+cistfiEVBa8837B//9waUFYSzhuevqpvnW1CiA0xAPfcHpquIjXmz7eDK0MzknGsg541xv
j0r7pg0oL71/XAFK480oyYGl7RDnmlg3vf13M4AVWTtwnWWnrgAp9jszg2ySBtN4luTRc0bOsLV6
3GXScL5CX5xWS54+2/0jkqXib7/m91mfX+MI4RiWEoqQ6Ne/AKnnWdggdg/jSBSkL8NGUK5CwlAi
nIknc2jEVaNg/QWyuE6QiKYPH++ycLgvcKs8WKnuvX+FjD/9NcTDwkISA9dE+ea2wAASulEPHtMA
OrNNU21XLhUD2hOP2Jv+wMEICl0FDU+gFc68l8KaKz5MytcvmlR8SkaMEHCRaM+pwOGO3Qm5UVgB
wVVBNVUP7kVsXLao1l4RivQHiGt+62eXFV29UPqo9SZ89fun9FaXg4gOPy4FqMd1TJdc7U0sEkhN
A7JlNgdYFe6BDnzQXQnlZ7ucIhmGVbSlerSmtr0p0fdNx+Q4Q8LZpNby4AOu9hrdfjZmQhe7x7Mj
abyhLFvPdhsXEKPpqSFN97qV614SYBvdSedeB3e5YLNxLgcjtqndC3dU7dEqOOFAngUm0+pI9zXg
GhURMJ/3T1mCYfrtPiczFqapTMlwtrz+08zoixrnEGdoIORgwh6Gx1DREwtp78yVuIAoBOsylGfh
oKX43ANIKMIfcaQhnU3A33dSOxKeoxzoj7hBVAZMMhNGytxPcK3j4mM2VjDJlmS2RVK/Tb9ozvBQ
h6lzngKr2XXDEv/gZJWV2PAaK3nJKKH19QmAA/gVpd+gEx1Nz3OTLW1zWW9T8JQeKst3Q2F/e/9q
rFHfr7ERN8BPV+PNc4b98CCRPmkOAX1hCq3YSxsz/PICoRQ69+j9Mi6U24Eioi0Wmha8xa1S1gM0
oev3f4v1p5GeAJxJmlFIqLdDnzNhsjRZXXNwM9UfBulMIMCTp853d3YlpovI6hf4AJ6gGMAsZWdx
nY1Fcq3c8syVKcw2gRA9plobq3RbUtXppNwMSfJZmzfZEuPEOYLfMvkCrQMCbFU8o6XWn7mBLDfQ
D/C3HuQ9X3uPGVfszcpPt2FfIO8MHXaXOdGPNIeD5yvjusWHbW9lELVKFPocF6sCRPfHQ0I7eDL1
M2SyCChMB3dT3XH3o9sBzdWfTOk/o7H0YHcxc3vp7sBGPnUAYE009C6iCsGqOvjmCLgwf7m2v9/0
gPdQ3iEGtkHrvfmbLYMeoR8znDoyeabDhRksXj/0q4np3z/SHwZJmxRWuiTKfKu+/Mk/PV4Nhql5
jWz/AdulH3FZbTNVHhk6bxx61uichZs8g/kmc3n//oH/EPJSC0PiCL9CaSv9beJc+UFXKt9ieM4t
7P1Qnu6cUUIRa74aJvTu2fE9ZcCosKFhITeD8UA2kcn7xPXbJC28UjnfJPLbh7nEmQD/ohim896H
w/mXYfcPNzpoScNGBJ3ggsT212vUAo4x0B5vDnkYuAhPnoomfkag+2bULES3oh/NYrb+/uVZg5Y3
TzoVP7CYCHqalv12RnV7rRkhFTcHqL1X2Cp6jP2eQttzttUF6vLt1rCbcq+55pEqwwfDd86MBvcI
dBMwgCvAfJt164Vhiwe5T6A5R9N9hOdwq/0tBPo9X+OPtJg6Ff+L1N+GX1HX9lbYMyYNTtF6eqnQ
VUxUuMHAJ9paYfzj/SvzxzuWFMlB5sqCqvNmDsRNPgkQY28OZn45tMallBzVyO0rBmcTCJaiCzVD
BNT+dsP+npE7oGwJpuXyh0hH/nobxI0ICiHL5pDN7RNytLdCkR36IaZf4Vhfk65saTL2u2TEMcMO
aFPFVuOFvUYe7gfZ1gFcB5mr3+tOcj7PdMvevzDi96IIP1CRPOo8zI71dtTAvwBDvSbhidLkM6NK
TyIDICUpm0vyxu9hRHTcS2e/0NkcNd2VMoADPZc7uBszFbIU9hmX8P1fJf/0fxEh80+R3Try7Y3c
Br1vmPg0HrC8ifd6NoVnWm6dpc0ce/RW1FUD73OLb5a+D3o98Agcz8DbhNsudqBMZ4fcsKI7cxy/
wwwY7joR3CLRjjl3fnI1cz5VTng1M9JcVG7V4aZl5YeIQPMqZ16AlnvZOlCIIzd0L2ec2r28J4SL
9Am0le32T011mZdkCBGc7cNZ07bP6Wh9nLsUXwMzVo9GFXybq2iX9CI8DHk4XqaCaQ0PFphipQcF
LPifj8gOXq02g7EilhZv7u9Qc6LJyu3q0AfW1oT6vQPEjF1Y3iHa1Vn3Udjd2lr9Ix7+WsT+Q6zl
MusoVwf77Thvi9hRLCj316qCl5eqY6xjTh1pPphN30yw8rLF2VAjH9JnA0A+6pumWVmgOMz/eU5F
LmVJ3V66Eb/NDGVezm3pyAoHmem6xicbtruu76IBdW8ViufRycUVxJmLWBrNX27XPyWTHJxqLkmM
opb/5ik3ZhzQcXWpYDRB9OoW/JFTfInLILjIgsrYRZq7cLbBIvYBVqKYNL3/vPxhlAGVb7sSy14h
LffN30+klMPjsKoDwlDoSrhnSKfHTtOg4JAZXq3/9YxJhf6QSxJT6gD1geqbjOO/jmxOIosumAXH
7DP3S2EozDzL1r4ZKdrso7a+Q7kk9cRYufea5ejchv43EwOfkwJqfQggpN/E2nMe6wgPLZouQxTh
yDCYwU1nYDUnAHMEBVYlrQojD3VP7cHBZKGcamtDnJxcaMmoHhtKTI3ul3dGmD41Uw+ptqnjZwjV
e4hT6S2WjQNdBGSWeNpJeyFgP+RtOeyiMguOmTGaT4mUX7Dmw73dGHOedJxfArF8kRT+c6K0Q9xv
haHrH6jmaPfSJ4xUg/W4WF2fUf7yL/0I7jOGUtqNpff17Wz46aYbzFsaG9VD+8MsnG4Tjb395JiP
3Szi7z11faiaQPyje0UGcYvjrHY51D5mj1lOzu2EvvshVjjLB8F0Wiza53kSj00uIqSaTPej38T5
AdMtSkSGlNe5mz4SyXRn4Drmq9HQT1bZifO2dT+TBCWXJY5zFw6+khtmyPxxnOJ7vQ46eGizu0fn
b/q02EtlUzs+y8JKGTuMxEO0FTeqxTB1mrriLo7UVyMs5696Im5zJ/3UZpG2z2HPXU6qiy67sf1W
Tg2mMahwzRsnK6Anl5C4A0kXPIK9jSBuOtdelNTTJhZ4ou2iHlmXFLzuXJRE9Wg7IKzVHcSyte5S
4exsZ19mkHZVdMXMHl21RdGeT5RJ1l3CKa3z1jEOaR4NF/GyKMCbvqyt+/wEge5+waJiaxYnJpr3
U2VfrGuvC3xo+105UJNzrDLbTzgwbHq8ay/9YYouA4mPC2RWlIP9pDiFo64VqC9CX61U/Xm0sc8C
8dieRwgLL9jHFsZflu7S1NBx7Qrmaw1/yWtECozCr67XPXT+pusojeXRmZNjUdsXbe5bN6+LKu9w
YW6NK5U1eLE3CdqvlN+PDe4bxLilfBgTMzy2KjsMbQdmdPBRCk9Iqc7dvnqc+Af2ocIzLRWWfydx
cBZTLp60sChOTUguoxEm62WpfWjRvPgwFtUtDmntZRHn2o2oqR27UXvwR830rMDy74MwAY3TNPhI
LJsZIf7lNKOd0ABD7TG/3owqGW4W1vswpRDL4qi7aRCd0EG2Ala5xSoHgr42pmd9WflAZOxiH+t2
fCuLPr6lwNTvUEzAEXmyKb/bfXgy9ag/AedAqtxU7mMKNfFQFqXC2dDwH+0YEFAu24zYyjk09jg/
TlJQwgj6+TLX/PnRSDKweMK9zfS6fsw+p8tO2YQpBqQ5D0OpUKooqwe8C6c7G1fXWonqoZrqCvpx
kFMjN+OdXXS06EiJr+0mMq/XNULXgVwDbYYm2ouhJUaKJ7O+UNWMSkKVfDZTkEfKaW20VvDegi2/
ka1fXPXIdGxpr9UHS8CV5VwelhrlxkgctQmtAF/X3BR3epYnWCHcdEXZ7NyZ03Z7333ow9z29NFB
xi7hwIBaUpxFh/JSm4z5NJbNvjHwBMFslu65f9v2PfzCUX7sO8Tq5zyHXWiYV0XDfVIYqIprddZe
Nih5o5gVfgvtDBMzJIioQejVvgjwA+gblE3ivM0gkXa3kzPanzIsCXdNX45n2qg1H63x0bJU9mhG
cmeWGoXjPO4PflY5n7rwvAKH+5n+77gf67k9NlqQfLSwSGqW/bZJlJuWkAT6kWHVxPfzwZbIHSDv
NB27EEm8eo4f8yn6zECSfs5Nn7cnd7FR1DcOPrGPIdaDQZQ9ogfW3aIEcRlOj6WsxL1Tu8W1k40P
Ad4NDwC9k6u41b6uW6mMosu8SfNN5heGN+Qa/wa111smGag5tn/nLouphcBfhLM8pbRAvTI2arxM
utabKS4dS0NMD65v45WGvjL9tmJ6SKWVIOyhfxmHEWEo3A3uujFE3U9GH+qmb+7aZSEW75yxAJ8a
BAmyTL1F2Rlrn/MhN+hRLZtx18Z3UV569qB/dhfLjcoZ1XGw3Y+jmSfkazbPooHqhCbVUQRJ9KX5
zh89HHttQLZhcOSNbyvyccur08a6oi2HgD0UgIODyry5GeoKB7TevrA0B13vFpmnMQqm68Cpput1
rQ8JZIoEuaJZi/cT7KmbemySmxHW0rWdPrpVEOyz3oKaviix64s6e2lQsVEVouk2Eibn6JEMABrd
+ehi3XVCHwej8BDDJlWcAtTVTrLMdASnY/cwTIgmJFa+p0Xb3BqL+JcJAeVUGU55ymzJXarm8Hqd
7ArJqyFmzx5F1/lqXVj0DUTi6gcdn6UL6VY7J4CngKng8xy1JztEliquvhda/9X2BXMOdTZO4OSC
AewgKu3JqHGPU+Mukm2A6FyAXFeOCyGCZufGhHUiacTGktFO690DNgPfoiT5kCTIjXXptA/m6Ls2
1YcakJelDXKXN5JfQdzXI81WKASZ4DJsej++aMLmqa3g+Br1t7i/kMzjJDDbsZWf+sj+oGtTigZd
d0s47+UjkBSFo+Bm6q3Aq4ghtUxeIJPzZEztDVJQdGfL6xTOO7MunSUf1y0Iu5ZKnhzUA+RsfTUM
xOTQnRuNc793Gda0H3kPMNBwvs3tuBg3FFst8AlaFeo36NZtRx3VDVqhePMFRb9T3bw4AuBNH7rx
uSjmRwRgbiq7nz2B/1lSz2fmlN72OdZKpExpiVYZoL9NPIq9mc+HJtJ2aP8cksD2rJSWo5oWC/fb
EoyaN6kaWatSUoHMJgwzG0JWi9Mqc2JlhCT6th8u7PIhSap+a8fWh1jqKJ82Er5h7xMVWNRr/Uz3
msj56gi0X6IoCxe3h9vc9T/Y01x5CDSJQ4NR7BYE8FJkVAjINDyeznUa42Mxz+jJ5G521qKfvGgT
0pvUrqNxfI5me28VGLDo9cQJmeJzXupXlEr6LfaIuW54aib3dJv5WzhECAj0BiZZ3F/MSf0WczuY
FHXt7CetujQSkLQgQoptVZo3eq1h92il8bbHgzw1PhqdczU1AH96LPh2SZaWOyOJm10VVleD0vK9
PooaEl+PXg30GS8ojCtLI4/IUcUCX2y4p8lmSJDqu9b2JWqI5g8tN/UtZhlYHM0u2iXzrd64ZMjC
grlu4xVr4MCR5G1whOgZbSj8Az0MEVDrI63bLaYYsBgvVdh352MYRtvZDA6Il+D9ED2Ae24XK4Bz
KoE/ckrJAWpoTZd9d+L4h4nJK4oOebXpiCw2qq/3ScZ/LPvmEWbM50qUAAwQTLE+yOtIoxkduHiv
DjipjJCRNpGhcYERZsF/VduWcXvCNRvyT+lBHkkvez/Yz4b9DIoj2LSVlexrG+2EquuZdoXtiRii
SjW1F2YsUy/Wx4+W0LSDGobruuxNL6LzuRHVcOoK5qWyV2eZEeEPtpiJYbh01lTd15wJMC6n6BZN
het+0cLrolB5eVWOp2SYxtO61kQ6po14rUIMxL6olodhDspTOZoY2ynSXOqMlijLU+pIDShIeHJz
vC4qXdU75B6xlEcxbuPEuddj7HJyuqAGZdCA+i0sSvDrzi42qxNKZxcmEoAHejfVSaAZAudZrzzd
TaqTQX5TbrKhNA64B2AvzQErOZUnZStGTwF5JUEoCasCCuMFjgbrb0fdJse3N/5KayA6xciJnGxy
900eNZ3X16h1cZ113LGT5mRV+ENU2QL7qEcUGSLnqkiSoxHU4Mv97EsflDlG10m1yfquOKHzUp6S
mOYCzEqLLorWnUJLTccCk+uQZns2GsNZBveSJtDyBpJAVEuQTzftRvMctzvijxRvcNTVt6YymtO6
wGB0rxq0XGoNW09odUiPWBKIWpbm2zSk/1/VDpKWlvZUawhVNcvWuosU/CLKVbyb6wzRryo/zVmY
n5xx/uxYBEtmB7CMQlS562wM9Ap/hpAXL1e5aprCEygknfh5+dns88y3mXkWO0z8yKCdkKBLT8my
JgYUC62wPSY58oy9XwAzDv3zdVHMMMllLh7zNMgYTrA4XffHqctQua4OVoyPM8Y1VT4FpylJwtO6
5obzUYtssqBB7hsphmNUovtYVxIbqLp6Cstm3L9sYvubnrilOgD9iCGaIVkeLLZUi2K07Vigr4rD
WfGUFkH2sttppbPJ7bj2BjiW+b5FrIhcA8eLrOu087pKvsA983c0MxwQxX3KON5fmYvhRagajMgO
Tl7DPUaLiY4n85pQ3D5pa2pHwT++wbcmOQoyuJ0xQCidkUWLsCq4RKiDxVgisO/qWKlrpcFDDqmq
aFS9DxDqc4R/osiHUlpS19s6P4vtSt9bvkVybToQJN0ZhrqDdTm9B60iV8XA+OvQwXuA5oYcmO5+
m4wWGmI47pBc425q823tihCSzsJnelELXlfnSBYNJmPQreyVsfSiLPxGCtmqRLwzfUoVGl6ss66H
L4rEZpgLHorl07rdOSaAk+X718X69esaYrW4CbuJ8/Lqy3FelutHC03k2wy1rO3LzvVD5fpzX7+u
XLz9jIUp+vrbxvXHr+95+SXQkp+sxadg/d7XN4Z+aO/GUT4VRg/zcX010axjY41M0wHkiJXNva6l
C6/7dXNdW/e9eR9QjnTfdfnDun9dDCtF/PWzKmigP4/h9boL1tO8q7PiS9PmpMoOJj2ZC6Nu3Xxd
zDGJNNIw/NvrKmM6zPSFW+Ck5jmCDfUxrBrIAwO2R3VRXfS6Ji/BUNpeOVvNPmnj7DBmAn+5UTkb
fekFjvEkt4DjfoyxaLdjIKyFV/GViajc6AzOh6QOzyA8zB48efOmnQTW3X4+XtoOmTiMrn0Gh3NT
N644yBIq5QDAykiG76k+6oc5zGifOqhOWZ6Gv9I20r84pC7XIaUO8uy7TH0iYgu9moF8U2Wz2qK6
AhFQMvbYSfq9Gdur2jJuAawA+xyj1PND/6mgYo8gIH63+qw+u+rGEvq+GKsv/hik5/6ETq0yBNm/
3z4gnsah62ET4yd4yBa12Xq2D7pr3eUt4KJ8ro6kVjfzZO4jF0W4Bo9hOCzGwRTtRVojEut0iGu6
oP1M2+83icTHdqAJjAmSV/d5ve1VtvjbVl+iu6GvbiPpG5sS7ZjcDW7MYrxBKecHLsjQXrQAJd/o
e98L/xC2JB6O2Xp9I6GSV2QVCMn4IwgLEjuKRdRYqIjVREiLtaLW70RROBeZWX4au+tOzz/4STUc
8Ed2PIqR7o3qiy99HodoBVTfyqC719pq2nX6UG6jfDwFcficxXstqxX/7AJL7PA3qsN6l1XdQRW5
ewpqsAkRsZHIB+3YGd/t3BfHsH8IgW99CHBx2JSRf6GBT8Hn7WzqC9BIpn7huhhkJm6MiF5XRJ5e
IWkA+00wPV/F5TdsUMddQwq8F1aAyYZVIP4XCRwv9YUBhZIqMrk6xhJBsRUNzMumTihrieRK0+rg
2PjzdzCOyZWSUL5k7ZyyfoRcZfXDrQnwLMrKJy0tm5PCx5ReB77TQlbFZRqVR3jY+hnioEdKT48o
ucboZQlwnX5PG9B30LKTqdwXKvaPjVE+k932Hj2c4hAoo7+O7I3eEfLlGm35smsDXM0UNmW0NwGk
V3QUM0VCWJC7UwLLdjXVAV6I7klopkNEm2gT05c9+f0tOCaXyITYAKjBya7th97APDiZNpMGR83S
vbjLtLMZQP02GnN5ltl5iTBzyUyUlcTBCSVb30RNi0oiqKjwk4rxiUpnM/LMuK4vWupDjQMyC1f3
eltaaAQ7g/NxFGV67nxJiq6+Rok79tGUmy3jqguoMDSjFh0TvbjSBeiP3kKjsAlD/LymPtvbVuMe
wL66XpggN5giCN5IlAXDiHi/o4FLWrGdRfRkjoBLoxydurggcQoLgtQ6yNMtHLW9hqoa1Y8I0ncx
DJSx8ulQlN2NZaT1LuRLXOpcZx0yYVJvBu6a1MErFXfJFOm+1KAtjDITob0NKcovGJhT/XnBgJVa
TTDC1SGvo6Kfzj9yWslaEX3SivIHSugSWjiqhETy9iGzgWtlc4nWs5vxGPF5d2wXC8jwa4jlwJhb
1Y6Qu/DCCH2UcMDSC/5Staly4JxWTU+aut8FOCdUqQFsM3VKfy/rEaliJGqRZIwSzzeGb1FUTLeM
gABh+q7b1NWIjVQSV9DNkFWs58w+08jmBIjvU0buHqCYhYkbAZipG49SQ6kgg9dyhtzgYo+nuUdU
Vk9Vh71CgFnbXTua33zrsiivmpg+Djap5lIJjm/mQriXYWFusxmHLNRpebSXp2gwqwHnOHGtgpok
zu0zepTqYJsTsEwC5ctqWQwow0tKc3mrzluF2Th632jBl8nly8JgbGxN94dfhQRYNCF2Ov5vEfkm
tdSDqsKLIgemYiE4qmgHKlqAFAernLQ16U4NwPkTCeXoGQ79iwxxLxy+clQy0N/nGjeNcbDq4Ay3
3nRrRBl4BA3N1TZAzFThWTjlcM8jDA9xd0Tp9VkKJIJLs4xok4eG99j0ub1PAWFR2vK3XeiEeBph
Uo5WID7j2MtRIhqOUu+ep3wOz5Tf813ZVvORJmdeMXbs3Tmoc+zKzgi2TuNiO6ra9BSZSYHfRLS3
o6D5OmT9V0Mf0Qkl2Ml1uL31mAvixOl7YZhnk20epmSyqYU6m7HWygtQzoeeCPZGGMEmJpfZdEA3
N0aHRhxz0MfICOQ+jvKnuY0vw//P3nktN45s6fpV5gXQASBhbwkC9KQoqVQq3SDKSPDeJp7+fFB1
x+7piJl95n7fsFiiAw0y1/rXb0KGGtFUpDtmOQo/N4QexVDtI1CvAOZVK7ENYpXN4970GTd/A2wk
cjJ24e7o5YZka51pjtue8AJ1W31X9jpr1MCZ6fKcguXxRmwhPvA3ytQpqDF73KCGSr0i09Dipl+A
vBEfucFQipu7OC7MWjsHUifI1K6n6xRhca1CsvDJD6XHcnJ5dHPFs5Vhfoi7U4/6r9J755ZRAUa5
0t5bURPo5PKjM8bsMmfda4YD8o74VdIahzEwQc186mRyNyuIcS32M0GTaZfYoAupIlyCqyk74e/C
yIBFextFxhJM7Ujowqz7EqTeM2E/3zqXzUWMj9jmwp9LGwSaqyRmrBPNl9+QdBSPIwOkbZqVhmeX
ZelVQF5BZUBgwzL0PMMRP4xR9mvSotoTmkXEvJsx4MnFjzx39Z0xtayxYF17rV1w9bQn/Ie79gAu
Iw/m0GanrrW9sSecTymWBVbU/EMxXXFq+tQ9I+TEnQVOJWwsnWHb7OIlC+/vChSgnjMs57CaTrH+
p4cNpX7T3Gp2NspQpQ93rEcWvApMfR+ZKQrJRVMXLJ1nfY9yq30Q4ePYiuKpzqNtjk3IAxyF8glu
fBZgutdvteFbO4T1s5mmw2WOk2+cbs1z7wyU9WsQqRt+kP5UvCbD2JzUWpk9df0vzLhi21t6RpZ7
NWPZCcbQ2NjGzJP2oST5ySE3onXn7diY9mshO8zFGQ1GsU2vKqv55qDJQ97Q0xMAJZlhmu51vZm2
aMKXm+Bj3pgY9R7ykhJS8kQ7V8lJt4rfTLyB8tQZ77UVR1dmptd+rovnJB/2QFAadLT8ozf70RND
GwVGoX5k/S2FxH9uph8AEt0lQzvNRA1qZVy6x7QYDI8EVt1Pk/mgat3A2aUi31CG8ZQyzJpgwOwK
SD3Mtig75eoj5I4TQxKalzIKk72oLZZ2ypTP3GBV/5k4g2/KUcDCizTfSEIa3LB/00V1tfSiuuJs
rHlh0c8Hs1sOU1oGc4JYiRyRQKlj62FMzZ0hhUVod7sf++nRNMz+KtNWZQfRxgDjRZ1EaXbX0LQP
cPfiHZHs7jlvqGGn8rXVY/xoAC9hVbr7otZ/2L0qDm4qLrMARhAYvVoT0e6fwd858yaMYWKaeMc4
F3P0jrQOQNS2Jz9LF8vPy2mX4/x46FHxBjixD1D8LeIaIrIowlDm4AmzsRcYXo8kvzJHIW2BVVdL
NPOeJKa5UcPC3hR1agR6CSJCEr0B0UT6VmIIT526Yb+0ObmVMdVNnOvb3MmhVbFSTK0VCKCqrVnh
U9ZmptxYoXyJG808YZBIqp0OlTmeCzfA1Dr35i6pn7S88PHtgJwKu2VXW0WKrYWbbCL4jjcXeBw3
lk5uUfvPmtodWJGwhl6sEeBjjLFjjjcqtOrOdN81IxwPowAZ7oS56WVC0YdX71any/ZqTKOCyGEb
VQtD8XVjuGiZIoNiaNTN2n+eFtpZ6K6Yu85m8qYDsR4Mx32LyH694NqvYY/8EM2IRfIBbzwG7YSA
JDaISk13R0fb7lXI2mJuyvMkjxCnafzSDhuX2Gx3Ikl2kDBhnFvzIcwI9mg6WwYTPi/bKXtI08a+
tg2Jy5o6f1E7jyRb5as2M5Wx23sqsZ1UxPxTUiueywpvMsC1s5OGi4/4u9rxxYT71vgaVmboK0mo
vFnTr9Aura9a+pNgttB3zVmeDWd0Di3mCToUZjb1LL7EJQoYzSi/FCWewGGfaY/j9FxnOgIIaAmX
OHWya9GzkgDl7zIIJ/ciHoCHiFa/jPnVdOjlIryhGIVHeNwXXX8PqWA+ZN7aVwV/fG00Ia9aAtao
o4zHvAZewMei3djFgppoveiMqA9ae7E3lI3u1VXvjL3OhVT3UVtl+3ZZnuu4T8+MKORjS3IVvon0
GkPK+Mk0XhuMAu6fF8B2+zTT3+tKMLxTczwf8Kz1qN0RA0XyeQnT+cJ+MD4ao3qM9fhtAiYGtSY7
qyMcEX8pt7ssQ1jQF+DoDRuIj1WU90pkmqfYwwQ0PDBjX3KBRSXcZwLnnQMVQw0qF7YPWOMNZuDC
XfQNYnR821LLYIiL9Czizu8zZzmVAMV+oqtiM6tgnqoyMs4xGTc3RMNoMpzuGbyRiSFlk87OGe3o
fHQjyNtJPb0nzdSsxqeG36zuSiYNa5Ugtx/jBlltgbXREOsRyRLAitopy6P6qTTxS4YthWjpLHP0
H6KMg9asw9UPh/o9jMlJUUKc253yIYtFso8ZMICASs8S9SvDd1YRo0wCoiWLrYVc/CYq2XvMRzB0
ysPBL4e09WLJMEgzf8BFVQ5mjPPtrGHYswK+nxdKO7lePfPB1FVS3AtZ+RbEm+eRM/6YjoRxZ4OK
8XhCAEwYvSuINx9ygWMfXdMBMlW1kaGYKBnL2l+yotjKSQzbqiVf0m2s6FDgNua1RYMj90LcsVlP
CfA/yJ2UM9hrvM74E2bPZtCnYbfrJ6rDJnFel27BtLaC9i6m9oR5Yc1QpHxFGNvzk3ATP1a0H9JQ
qX9lPh17euJdqjnNNrWKu74M7bUYk/kWhtVJSk3fykKYQckqtCsnoppGYspgD8VfZYdBvejzzhcK
BL7QSSmF0sne1CASNzP67uofjT2Kr241weuz8m+Vgj50Nub0G7h67YX8xCbDOtBYk4yErTHOWaKB
MiDaIC6m50JL2wtpKouJE9tA8gvhMKF7QAIDOrDL+jHZo7F/LuO43oauLnBnmKg9escKkqwfDmmG
U0ePmdZ1OKmF/e4MOuTNJiRa3JTPZMcYh4H4G0ftICvokJCLsuQb7Xv6DgeewADhDapNjwM4yTeM
a5dflgELt2I4TvdY49qPs9quItKJ+QTEd8QgfVTVAQHOLYIFG8o6XVHWZ5ByIOGBay2EDpRhsxHt
UG6zRPvekJKMc4qH0mNv9LW7y7EH3IREXNWGrCAaxINXwzPdYZ63H8u6xocC0ntWbycnYvpZ7yyj
Mj4m9YB+hKRrdWOGiXggeRYjj0bZV2ruZ2t6MA59XmGFw6UtlG9zMf+MdLCQYogGr1wk5v2LoR0q
Rd6W0XYvtZK1Z63qnS1sqoKBJkPURtOCUuiJz36/nrqll81FG4j5NcVSeUrtY9MXrPdGs22tpmGr
x5bKcNN6LyinyDvyq6mc971AIW+FOpRLIBlqCfh19eQRm9MGRZU6m2yNdh8UkFowfppU+Dw16SGw
gK45ITfHWs12WSjtU2QGmtbBHVe6cmuXgF+66eKs7CY6Rmyl2IUtOVQje9SxMvtf4OFkhwuyABFK
T/7EkC3Pqu+MySxSBwSwloK0hirIj/RYbBJLPRUmJsizGMLHBnBJzsxrB9QLJ2XsMd4s+8cmIwNj
yCLoEINiPPXldxt3wiM02HHTF1LbNvhi74e1r1cA1sY+EXuJvNfDn7/0TaBwNLcpMHpD5VjYX2PF
dYAX63LXqDHe6zWm+0U42wGr4Ykva0bX0NKbqAQrjKV2RH6HGY1B3hjrLD9DFEUbhFCGF8edOBuw
cg7FRLaR3VdnYiRAfrq2xU2cmtPq5zOL8LKZw8y95Qk4SAK2lqSNuSGj+5kKigjbUkCWibuDcPR0
a6DlZ/gZ+VHfurtFLaBTzBunqYjtLpr2OtjLs8akbEWk7KOm58WWPDRJT80HN9WS9t9SQiBP7bnJ
FvxHEcwb0soQ3Uzfh0nXyDHHF7ITwHsxsU9u7OsN5VtUaT9w5c+ZcpS/Opr23VyXoadU7yXevWco
dg4JnumvyVyhLj3K9ymSe9MhsEFHRRgYTvhD18tbmH7itgDZUmdO1sWIfwd+1cTxWgetjE1vdpm/
YAXaeVFfK6fOTClkkRZ6S1QarLPFO3NemqyC8iVcUvbtEbDIUVKAhXq+iP4NDMNLKUS+2tNB9q19
zLCBJUEi5dtxGqaicdH4CPixWxLfWztVg0SNs+NcWz1Efs3Xk3E4NCUBAzNJKAF15L0MPzS7re6q
YUrYEE7rl3Wa7qyIM9N25w2YIyl0dBu1i2wkEuvGWriHLCcyK2+xXe8lvt+2F7VNfc5RFnipVTEh
XOiHnQ4a1mQKPmPqgSQHDJKZ8TPUgGiMrOdbnsx9ZU+kPZkz3j1rOJvpKD9yhMQqmtYAyJH9YJTO
aRa8PWPGz9AoiaArQqPdRowcb66M98KG0gVCG20JzhE7m2FLFlskzhNbMkmtOjiKle9SYL9gNL6p
UnFOzUyUj5ZMycE2rhUgi1BYcRTlHmkmnhK6yy9A7ziR8/YrZubTEWFftasXFUNFxk+zYTHQF00N
i6Rm3TcIivq8yCfzVw22BvaXNAHgRXLAHO8hdGrjHLfiBzWl+jNvjbsZksUSy8YJtDi52OOUsr+O
mg8kRGZGSP+D4owvuAtzek1rD96SfE3d6rpMw7zJAcHSeh2P9dFzD52VgilPMSErDk3W5cdIjdpD
OZt3cj/mnd6waC1Zw3jPY8uICdTK4Xn87CnXhtb5GuYtxfkkst2ckbuxJvlRB4gvqV3ui6H7rldd
9lwDCe0Yl8HwGEVzLYb2maJKHmaVjLOlzF9KaiQZ9+Iwui1RpXPvh3ZGm1bHHSvSZBApBmAqHQT2
TSg3ca/Hx5Z8GlChkN6wMRGYdxmtwIIKQ4vIo8bQ4AxlLliJ7H45R869i4mjUeZaDchRfrMhrnmq
FSEcn9EeIN0i57Hq941eidMsI3Pj0ov1KfBbhi0CQMOkBa2gpyEB8eIuGvugTSByxCxGZkq6ARqz
L5ZLMFHl0uqgL+c7Dh+veZhbQeoOum80nOVdrYPQxGV4KdR5r86Ge8yppQ8jtn1oxzv4Tnp+jcdc
2c9RwHHQlyvpo6zsEr6NjK8uksEY/+dAj7R8VzCnZAQ1d4elNmiVlUuKcZhnqka6xfOuPvRlPwUO
Eq+to+Ji2NO3NbP1mnOuPBSabCkV4kMJg+pW1Mq1kC3WzFbWXd0owvqgjvPLxHkZi1k7mkUF2WQO
MUKACxdn17g3sOfPzeSchUSpyRFn2LbMWa1KNfU+F35npJu0Fdy1ql7H5zWer4mkVFSb+qGK0pvQ
AX0XDBTzNQCXL9PmJ9SzkNe1SvLkcAGVJzulaa2n0GI4Ebf6U1VSo4QT5COC5kzIA9qPMq3Lh8Qm
tbJqjG8OQIuHFIhDQt/hl00hXtRx34/vfd0bzyQO9Q9O2j+XHfwp+mHdy0SUv5h5/F5Z1vheVeB7
JvkoC9l3e1OhFU4WeR7Jpjl0+pxdHN3YLTj7fmMbLOEg6kRnW1V8HEQLOj5I+xpncErCqCq8eRy2
kdbkB4VRepjoz13iPsbFwo9IpTuXlag9BNISymIhrgThhHSkvXkb62X0YowIKqC8W7NeSFxRUcu2
84MxTzr4gGp8WWCNb+LpBZ2cu/a42GpM+YOsxbzv5vqjqElXc1K7wSeZCIjKkPPD5GrRtVXVgnHD
YxnS+QLd2CcTnHPrIGYAvo9TT1fL2Feiwd7SWpuHpmsTRABo25aaur+FS5tS1MKDq/BQ6Gnq9Iko
kDrK3jRTu6FOVnbINuNAbyG5sdy/YfFqUpFX/SGppmjbJ23mL3pmoaCKu72B1ukpK5aPmt934ozl
s+ESltPQR28yzuVFHdXbNLP8pHYGZ3WZ0D8mWXUp2pXYYjjDauMcngoCjuJkSc4IGrOrrp2jluF2
1YsCAol77/Oouk1W1R6zkV8diqHu5FihehmNsrvqXX5Qm+pJmArwM8qcg9O2FDS96ek2FZfmRuIL
Dq6PgP39cXTirYFEgCycKHyCI/xiTM60UbMmOzVWmN/1jhO+Em6ytQkXYegWphdcRwH/dAS6c6wT
GstShxB63BeuJoMh7fV7NX+Kgs1tM+TWebai7jqo6kVjzdh2Q6X7+bqLKDnQrRUlMO/gNk0MsMx8
qcAFh/4xUir17sbHztohtsp/ZsBTnjWr3UM3PlR9np9zxAU0npn2CjERAbfWQjBnzPCVfnGcLmFt
ON9E2ldMf9gUNeAfqkOb6RIGtWCWw/dyJhGPWaZxLLTujY5APekte4KbCF9FDm5Psjr18Mn5Vlic
snyMCfwRz5VDrWdoMQjJeuEwoMJyY7in7N8PyCDumiBvGo+Qo5F2sIiIrzuNEoPvvkFv1JnThpZ1
4lfLRdTTbyvLNO3zYdiNY6YdMBNOH0OIcZba+DbroleIcTlZABh7aUUTkExxnBRkgbUropc2AXaN
ii48862XKBgJZUPrWr7lIYUIZh3JvSgHfdcxHX1htg1N7w6yZxnZTS8g3BX9sXZIVyyGtXvGXaAd
9wqyoYsRqV9CBpoflWjYAm3zwRpA+sZO5VlDR1yZCt2ziWLI6UPpS1yittVQXLGCTqifaNGrrFYv
Klj/JsqGpx6CMp9rmXyNG+CdxkEvNsk2MDQp6Gg1z6QIHYuxvtRZ3m4LWJnMoVwW4TVpqS2s705k
VbvYGp90Jbq1MYTbISvnXWh1NG0hL9Ma+d2UDumj4UhUcDql4CR5SLQaxj+jIcf7hLpkQnfwarUA
n1mW3DXUhgxKdGvDOYnKg8Af/BKtTrd+EVyXWaGfVWBTnxepqdlXIzLUC25M22irMA96zY2mPVk5
P3gtK9XXvl0DZIvYOYkJet+AaeUuV8biUhMcu6lNc/gS8+MG7M1eIFOlO+BDWqolsg91F2mkZLn1
D8mISCaaeo5TrA9qxzWPulhIhK0s+J0do3pRiJ8OVKEvHRAO1YDZeLbtkMhZT/OjlFZ1UvrwfQYO
ekzCdAnqEqKC+4lXlXBMyzoWzG6Ar6y2K86O/LBthQg5IWB2YiqjeTjcDbumX1UHSSq+mMsUe6T1
CcItRvGl0dQ//2vV7He4xcmgzcdhr1bQwvNyLg5ykogFiuhNDiL5ktePROxWL6MeRo+TmOBcpOnd
nbB+xvhgV8fhM6iOPHfCjaHnufadOL74RfucRQxzfVwdP110n89xvpx717SBUzL5nFUgbYjMTm0O
CYM2R5wwLKXFcNvmdQkZYSEuwKQVz/xd24I5uLDZMBYYCMgeaKFNSNjlSi9fzJb07GJy0Jfk5dWU
6CBLwSRXQjX3R4wFA6a7MCrNrroSOPUB1ODsGl2FwaBP4kBFzilBsbGZCwb8oVRYZqh0PbWfl2Bw
6WWpreXFouD36moaqe8Ube9qRn8bF1reOov0F8nsAc/L4ZED+5Bt624X6CH+kMXTnhjibkN+WHiG
9t37TDUZsIatdctgFDsZpqhDeBojCt6iGz74OgEIIzKYJYltAWbc61asiQc6XeOBtnJA8mOeCsWc
/X6uMt/4Ks0ie24ipX2mfos2n+GuZk19NJX02NPSL1dzBijrpf2VKJDhCxRbWly7kHdGO9p1Cavt
Z/oeEg6TCaR8a61eu3xeKKPGsAcNJPgFf2NMtm8bd9w5yXLiu8qPsPW0x9A8JsOQ3esuFKewmFnT
NNoayxbPi/bUu4r+VfuZd8PVmd3oJVb06IajyNfZcuttbtoV+rZ4ug1tN5FZtpxRwIbuEcsbQn8X
cIOglKuzNMJXxsSlGnRN2306GpzUDEPwVHQEiNeJ/jAY+ffUhXs5p7X4Ck8qhmT31I90JKmlRUEl
xvYSd+XNNkblRsMACSgmha9a0vakRcqxq/nmMU35ai3asDdGGwtFe/xGZ6EdEI6JE5BdtJ9nrQjc
Gc1Mm5M36cIDBTjJDGumVY1tX4/CBttknZRo2b7EoOIew+7vuaHHX5bhwerjwkf4P/lLN7yPdf8o
a83ZzkY1XXCqOI6VMDGPi75EbqOehqI3NqZUli37hLObdGP8Lbj8T/zUv3E0dTWBI87/bGi6Tbq+
TX72/1V9/Bc4/1D8SP6bu+nvx/9pbmqTHKW6lusYzirN1/5mb2rbf2gaTC5bxR6JheFvUVTCIW/K
oBh1MUZ18IxC7Nr9GUXl/OGouEVzo2XiI8VN/7Az/V/tTf8hjTdcVaXzEgw6MAu0xPrO/25zIbUy
o+qZVaBAWG5QrKMPczkNCF9UVFGrumXt21JIaaH2bnbxphufBqATdfmlK+WqS0UhTvBvke4nAg9r
Ovtb37xqBhG1yb+RP4PAcTR/8374PFoSujQh+HjAo/5hOFGZllU7TsTRzuqRHDgM7ov6QbVZt0Lj
Vbr1mbxTP1pIbLH3SqE+2qQD1MtVOuO+UfofeoF5uaFDH1P9aGKRzMNLQsTSxABXGgb8WQZVhNrD
h9q4N1u8dzUGRzN+H+GNp2nwPsehyYvK+mF9OhzTvHD9G/fI2imApvZzvc8IA7av0+36coQn7Cfw
FxWuyPpSsNthE54dyor1T+td1qdsam23HgEjpWB9qsnE2J7ZtFr/NHj2vw6qMcrtekzrAX4eMKEe
lWr6ll14631wMd1EuPqEk7UNa+5bEUeI3EBPdG+93nC9m+jnWDx0skW7KPMhK9/W+8SF5bfmjhDb
7XqzAT0wwpi1We+KsCVMCQ1uyq3T34xsPugD8zeix5t28NdHG4m7V4vwzeqaHEmHBQ2kXCFdMmfY
ZXlsAws+kjtQli1V5mV9Oj09DSONlhiD9R5ZMt0b7l31MiPlk6+jVz90qiDqTQqYG9Q7o0II0kE/
5wl4jc/j4sURvAR/vdX19ToFqA8Ka4/Xfjnu15sM+ub133lvqj86oBUdWunnG+B5DBK8MXrcrR/P
+t7XF1/fg6GAY5VZsF5fP8Jwvc5tHQmVbgUH5Vnl0BiqvRgq6GcbA5jn69A6UneFiDYDWSoRQwqL
62P1kOrPIRWfSg61ipDWDenpe4J4Q3oCDlpjDN45e4mNI5v1pskLXAVHWrDCg358Wv8ewkcZx3Cb
Lm/4QkD84mHZyAyn8DKebn0KBKGe29ubciCnmKOywIr/eqij9x46BxS0qZ8kuHxzfb2tWZ8WHhLv
jGfLjKTfJFr/pBJ4W/Dw9QjWh015YLnfNKGALYR73KOCEfUDc4cKKiq1roXvjwVc0hD3XZ91OjMV
D9DvwAheO2SPsxI+wzpnDC7qt6wrUO1aG1fSZRX5y1Rb6ZZ82k3pmLuos0+dtC9NqwEnUyinGQYH
+mXA6HwLz0SD24EiGH6y7jjPWflKm5xumH03XpY6kDDV6WeJiQcKiHRjRZwwcAMfck0g6oz4nQ2+
mPo7dv9eTUA7A0A+QXFjEYv+s4e+//+4gsN0xkPjf9lD3/Pv0/f2/e8Rjr8f89e+aZLg6Ar4WRbe
ZsQ0Yr3wpy24bf5hYyds4gWxbprrjvqXK7j7hyP4g41pk8m2urqE/WvbBFHUTJXnwxiQCfv/Zds0
7H+4UbATmRaufoaqYTnH4f1j38zgb6Xa4jb7MSO72Rnr46KNTeBYDjk1SGKSwuz8iKnSRjDYI6VE
GS2feI1yr41QJ4sGulLUISYxNdTSqYJdbsoCCVMUIXZmNyeTwLJNoNq0BnWHXnME+1KdipybbETQ
Cznv1NEi5Vl8HljXAiV6cwBrtxCqLK8DrzglDicg82asW5v4O0UKAnLbuk6mLA4JCfCJZZggydsy
VqkkFyfyCd19z6piQU1ppoHDW/SYYvhj2b0as3mtat6WtvIQ8zcyzSgJDNydZwYYdKiO58b2C55h
kZ/F4dURcKMJJMr8lp7KJyC7hhiCpVlpIpw2zacqzU/A+hOkMkjfkJHARCTZ2Yuxq+2kubQo+n3p
uFBLCHYZ1GVvq30TGOhzWVjeALO0Jwd++iZzzmFatMeC2ZanyuehCmdCv5Gz9XHL+NjBy9ZISQCZ
m5bxS6R+W1TM2MvK9RYdHfik1wxAsuwpjOxv0ITa/CKAvQ8IKGO/NbT3paTFS+36quFY7rlMgnDn
6djcJSTALnkbKj+JFEhpWYuYGi0ajVHfw9rywY1rBBWFurH6gN/QRzaBV4vanDdt2j/VUY31tMZ3
H6h6/1Iwjdsuc+dszSU6xfS1oxP9MpUMq7EQxacW63c0a3czGzqPnOB4Ow3xuEnIOA/AvvVrm0HJ
VqPsg0gM3ESOy6iyP2hVcSFafVMY1nMYUjfYndV4MFAx0EiWwE2bX1rF5NBspL3NKLAQLhQPMS9k
CWbkmERcesLpN4Ou30v2VinsczhCoAppWOO5fBqTHqVAqDpe26M5mbARAoQBg4xA2dZkYac4V7I4
s++2dfFQN4zwVrYVwozMT1O+FCi4b64VHmRtXWuFjKzsAPvjnsnsrTEhwdlVRZY7zZHDYCYbQ49B
NpQ8WMNxvA0zFXjJRuCgytFLwBXr8IaE8DaDDYfQ6qmveOfj0Ky7LWUQTO6abEmU3TpZHs2y5rmz
x8h8LyKl9hHusVtVNRTQCOEO5/imHuc9dHcjsBp7P9StC/QyzYcRkXYE7cDTUKyDGee1ZzfExteq
PCRp9GxpDuLjvm82sVp8pM6j28cnSOeNX7naLTQUht+hshkQPF2k8/TZ51ptcS5UCzy7frIU2T9i
vxngdbEptTZ+EXXu07J/QDUJi6I8MJ/bhw4Np2P2za2z3H0qn5h1dX4+a71vZM7zEF/s3FolZngH
z7jr9siXocRCJuhgJllhhoulQK+RFmrJ8Tfu1iJzpstYarJ2TA71jxaTwAfzKiArH12hXG0WnQDO
BbEwCSVshTEQ3cFXOc1VEKnjY5EQwa0zbR9toNVhZVD3x64UHqPZdguOWVNYTR2QR3NviPQ5iwV2
jt67PYWXjPxYlMxtk9pA3xMBcUtWpzF/dBrX2BcE6KiZ7IIwYy5qD/0SGLF6A7Fyg3D1oBsqL0zi
pypuFtjV5RMx4c0m7YuPPA0pCBlOBzLWftrJEXavdpye8JnZj/DnVSoZlLyRqz3YjZZvXTldR3nX
RXrqS5yyoCNZeNeEWydUf6bJmGwL3XxZ9PIpiQgmAUAn83EIrZNllPYpncEPoIb5I9S4IKpJAM3n
asA/YCmCiQMQTd+ekkFvTzq0VR/3uV8jLi5xKEE95pcU91bWhjTbjKazE1Hf7+WQ3O25g1+rVcQv
hQ77ht1aJ10nlbYeCBEoXtp14de1GRaPNpN/Do9+U6iY7S4IYA2SCr3VPhFstsnOZp7jy4brWO6M
uyqbzN3gTDOLDusogZjL1q0AGctQHzeF6D50m4awDgkthsmjnBI8F5D16w94lplgbkntZQq2b/DH
ilOcDwAfKS+nWHa6L6fl2qdauVfa6iJmqZ4ceKtQMwuS2uHLxI2bne0S+tOwwG43bJTeYwMZxrWw
alFN3Dlk6setQVfRG9bvo2jXQ/k8nmb5iG04NZ//wft33vND+32UZZwhZmZujfiPc7nWj6NsUPX8
vtokFmj3i+lWyzGyGAWoQkddxmQBAidKdP0+r+FA+bQZ40wcLbsT0NW5VgJMHnHx6HCAQesDRv5R
mERxVrJB75S+orOB/8uUPm8GQnJ1fDlVaTxAjCAo3oVz1kudKCDUtloOeDUA8k3KcmkgBf627foP
iPNvQByQjLUw/J8r0Of3snzvuvf/VoL++ai/gmm0P4BYcJvTNcTEv0Nm/qxBXfUPMBPk0kA6uA5z
+a8i1PrDcsh3wChNJeeBSJt/FaHGH/gTY4iNKbeJUTFOif8X7AY9xj/wEAcYyNJcqlBh4VL2z3AR
W7ZCiSezPMSazb45k8unrReTIfpDr74MDfHVldAJYF5UvC+UBq1et/7x85bPC6WQJG32UL5+/3Fe
Y1n/dfPnDZ9/KwdET/MA3dumeP1MafsMaGNeB0z++f/fV6n9Dnru9hAZQ2uf48RTTiRl22vg5ee1
z4shUVGaDkMqYUuIW+oQl6x1HcHBn1ensHIX//Nqs0bLZRjsQwETtQ6korRsxclwxNz40BhW5Okz
QIbhZEzM4VQ1BVwr06ICJC5AZD7cu+GoqXY+bpCYT5tZLzXYuejoYWduiq6R24RtPsXOJIBP8l2b
8UmSc/2l1dhk+sz+qdyEoX4rpBVjK5Ie8VBWaJOXcB+TWgg10OiCus5vPfmqkxHjkCOnypPEPaMH
xA4MqU4+RAIX3kj1hzbdqXqU7E2jxU0LU4K+twOcysMtA2680sUJ+lwKFUtoG6PCniLKk5MihvuM
+C4xGP0au7lZlkCfvmTxGAeFSQ2DRm6DODTQC+OrauXPHeQW32JPJLdQ92B42zhdF3c4CJlHH4B1
rVKbgeM+YSODJdOiIxXQnNcS3mVdt2gYoYBtUZif5ciIUCscZa9KQlySrqsxunM11DsFmpAm9f8f
e+e12zi3bekn4gFzuGWSSFkOcvYN4bJdzDnz6c9H1e6uH7v3AbrvGwWwJNmmErm41pxjfAOUflaL
27OQXOYBxepScfnG86oWvd0SiuTmyoR0DP06Iiwc4slGUr2JJHY0ZsoEGr5hSaVySJ3KTGGgj6pv
SOC14nRwC6lgrm0y18wS84ymdDmy0AP8IbBySWUrbIvmXsm79gGHizZ1Bo5MRIMroQexaKg+FngK
SKusupVEz6IRtoth9ahm+8oTVlMgvhen7GDgne7wsI3KQkxEQ5GgTiV/kdD6VpH+a973oq8YUpY3
OkXDsUmRLbK2+EgjGTyWuTnXE2V77IsaebK83ItVAytGi1WMAjOFkUT9igd9hSWEerdAiIaoogmq
tJIP9KQO/QileZD1UFJJPC8LC5TLfLHEbrGXNur9uTUbu4pXr+wVf0kGpmm5mR/jSfFAcJFnP6W+
1s3BptOP6vTlJhWgNkcPlpwHGskKlTmBl+m0RzmdfqHAzNx1qx8GMgEdaWPBtKuBGNb8ppPXIFHQ
ReWiJ0VNyxJSJkg47S9VN4/uuqTMI/POFjQcokLPiTgcK515BgtWyVtqLJ5NK52gYD11Ikr8VJBO
rN5aVf1O5RGOcl5qR3rZN9LA5A5BJvLQFKM22Ti/ODpYF4xzSlFMV1hB1Ak8kpXSjoUSFfkLRzEw
qu5tImPypBYHYY9Kl8gljrCDwTRCiTysM3HylIjqGsGlRpu1kvGJyGbu9UKMet86Yga1hbrvDrpY
WD4H0EMNrw+f2Vs/Wwg/VSxGqL7JPalq1RmZfblbwmqmVBFa6x+5ETW+5Kdc4+e2pOJpSU4lJYCg
IqQhij+fFcX4GTVo8Lqpb3wdUeWqskr2SN6/IjMsj4Yy0dRErTJAVAUOIp5QcM4ewA9kAGfKHnw9
lBinYbEtuK3kMzeHxLJ6etRLhoCRxDxjlr7bNYjL7i0nbcGRGiU7MoAckC2iSkroySfQ0PYnqdvy
sE2zcEgMfXCRloiSUDrK0mn3o6h+F8By6nj0x3S5X1jN3a6Fivinw8TZW4/R3pvrDY3G9Zoux02q
go5jTMQC4G8FePBEFlp7Ba11mDKYHyyANAt39Iw0UM65V4rx5x60laqxs+SpG3UV3k7igqLksrIA
OsC1vBsmtIiNBsZ5KLwYSZqnJoRPthERLar+wkqU8yCl47DEMcJ4s5JdqCSo3ClDCxV2NqMyam+b
20AfsNyvUZECRp+jE43aqUJpr81YWafZ/FEXhpdJZ7lHvyB2mmBcp/yj0KuggRSANal809TfiHQH
RxI0wimLNIjqlBjk5rdZV3IIG4mJLH3AeC6eljLK7AX/zwFmGSSeAk+YBuw/q/odRBUFm8S4OX43
hLAdo015sVZjcpeclUbez9BxKhBaHNUTqiTK7SqxnMUaGMYlM1HfEdHmmAi3ibdB1iATeIowDm5L
KZXTzZb92hqF/SiDdoqwfuryxzS1H0qXUXOSKFG0o0IyeZ4ItpVVvxZr/lxWevgp9WRhuUObMcKc
xFcHZuKkWHfo7jFaVHkRGHL03tXiHJjJyFUmkQIKEAeNJhLcJ+SxRLgVR6FYo0NHVOesqaJj0XW5
FxoBEIW2x0fKkVcadR8kqz66ydCF1oJ1mFNSWXS6xkn2QBYJHvSXroQXKzAHgWqxp+0o62GxliWM
tBbcEt0TomtrDmEn35TurkpmESVK8tQigEesNUf43UoSGyoGjTn/DV4QxP28Cy4oIDugeuWgf53U
5ggM4tyMlILNdT3oW/FqiqrmNKCRqdjv8xcgT0TtkAjUsfpMWtOtuKjE/Xq35ttTp/eDn+vZrrmL
dlNH66SSol5iKfUyYaOQRgGLcfo21ZvY15T2pbMaxPKifgtbbuqL5SD04l2adQmdfdamSs050RNn
jStBvwhY4S2tpTxWy/4+fQnrNXL1uDxlknhrVNojZ87b1abbNs1y6PIktJjP/NkQroC0NjM9Q740
mukKat6S8zAzfZioNbVJ3bsZGX8laKuAioa4J+2KoZLIH1hxMuy/5hlapEE0B4P6lhcPSdNw5CXW
x5SUpdfkNdJPDZdALC6MdWpr0mnSnsSJlBxWrO+iSV78rFouoUngTBqxlL3YrD7RmozhqDL7ImFH
YZZZlheR2qm/9pkTZzh3UjT/rTnYm1G3LOC/o7VvPU2KgABYUko1ySS+Y6mOSD5/Meb3CNDbu3iY
ND+GrRnqAq5EfQb5lesq1yyrwG7SmrWjrhmH6eqMcroeMq1/qHZPfykUwWB3ojZtjriP39kMVqqT
iWOWK8q3SAoviOOYQBMhX0B6mgY7Sg3FnRVm1blygc+GTggBAxcJouNFfN5BxXP2e7RuOeDeodMw
9gddm+9SkYRhaF3HfJ/ailX1pGQSYpUuPc9WuoSQkEhH6TOWnomGHTehYlXP4aqSFIzdtkVTW8jH
um1I4CBCVyXtFcuVean6AR5d+rgmLygJ4XOMqKOuL0cnLYLjBFO8VaZ+MeGekVpqCtgWwgzXYUU4
ZFitcM5KAQFxuYNthKF5AtnDu12ZSfvjIpwRcGpBOcKvimB61vvcPW5gKIhrmXu49X+QugwA3PQk
aIFWtEaLuq0l2bmIoJ8O6YShPO0Nahljw4VhDzhWSDWmOaj20XO2MVkmVCp2OUlExbyUg9Id50R8
UZA+0h9lsS3X4dwXkTuuI51VQx2OmTR6G1YSf+j0NzPuRQpKxuwmuNFRW8RbWIsiqAKz/CjTrj9s
RRVuwtiHBvOoARuBFlcf7fQI2PNnpknqJGAyqkwSDvgpQ6tFQxk3ZFDmT2krIN5slCkce4VooEz/
tAjx+QOwgmNKoWhFxpHODXNzTicJme5mjRIvXHXi0npjHpj4lpwBUdCRidSiX8jTD7G5gkeufBTv
XnQR99MCTgvpCB6dp8aEOBAPyhoSqn43qJTzE5SFTmE2nYMrZGI2KhoAaGrqgNWTpo6xV4nMwcSm
Adi25A/ozduDVk4eFOr2KEAmCaOihqEwTfS4KpztpXXpVp0iyb6Z46/CMFdYX1SjMIm80IhRSpr6
EqKVPAZufkUmJp1jIpA67EUQFcOZbxTNOzMKy9ZKBhuQRsOg0j1s8LF3AGrdeKmeWwZbH3Nk0qzT
KU3bx2lOikM9GtNJwL27buaumTkacLLCPh0+mT28FC2cGQHhq2YtjjViPqY3Lc7JGpLvimzPalp3
TDQgINDV0rZASayNCzyJEYBfWcihkNdGYNSvuM8W+AIpGsD9pFZnbHqtjNRsIRk6249CuRPaECMY
7oACeBeCaAkv9IeRQdaImhLkhoj8Jx5RpC5kbGe6YDGsUClGVs/ZDcgO7C8fUTQQmWPhWDx2Fo3G
Ed8dK6tzGs1puN6X5CI6MxQ1x1Dip3qNidDJqP5ib8Kbve1TPnhwkZ4hGKJtEhuKRNryxoCHvyLU
2pNebVgGKqcqUp57bFR7GNcsiDEh0CS2XtqUcJtY2rnS+2G+JiKF0rEnWUp/N1L5I8kp8E5rc5PJ
0gndBx3PbjsVmAi0WZNwvWwdTeRNw7PAlNrQls5u5psWVWyQqB9lZdHJrsvJbc3fV0radQMOjBlY
pCkPcwmtKdnXrle03nVTNOPLVENqm3cE2/WhFp+0rSRT41038Fo7GzzcSBiffJ2ke5siPXAh7UOE
YUOIQE+C3NJ+aspm2VYKE24RwFKLm4ZLZk/cpmk1hsWWUF1G337cOSyYEwefsiPJoUI7+cNrymAU
Rpuohuk1nX2/lc86OY0tozXXIfSlWt95MdgPYED0kBTs7GRGzeOxh4YyzMTJt2p7b1VQ7sW96L+1
umu0lhVO+8/+bq6PFVlR2DE+Dsyo/EpblxHm7+xSSbrhL2sNeSF9kNUSt1wVrV+gITRnHYEnk17I
BbTWrVtkDzFaWJErs0Ug5dDKsGxpp4TqHrCu5vXbLOUgwfEIguRKcsw+4k9zbCLlncpvxuliQoAo
uoSD2TQfWIq1COXM5s8m2q+SUsJsN2uHLbxuxGzajiiJ0Z/qJcNGzTTWiLbwuhG2h1YR9OB6Wfv7
MOqBRuMcWktNDMV9s43NUzWoFpCqsXXXVP2MoEr7EvSc02ZwUGUbg+/GMXqkUxJsWz6jlZvAdgNv
qrxmwUqx6nQ4qimIcXVEsuUzBohcXRKdI6dU76+bUhB/iRDatcEg7MqSnltLGblwoj7qiG3Ns/RU
d9R1J3loDsjvw4VJKUTU4mDQ4QHHgixBldCVY+VWb8TMIBE1e8lXJX5fqgteGUTq+j77it3EkNJP
dUItjI+kB80dPSRVZzw2DVMDmlxNAqqm3znmgAoYV5Pie+iEQwRRLEwbkFWtutWuDonN03Nyx+Ck
TnRhlJNmxLDLEfW7i1zHp07+wBYYmLk1vgM7mmwaLnWTKa99k8m2Kkcidsq0PuVgOscqzknlgu86
miIoClX7GcbiibaSddToe/kYSA/JzPIsSurlsqVpAAr7kx6R9AWNM6Qo8LrKpXLpCh3qb1bBE8K5
Gc7mZLN4Wm6btP0WLRNP48bSsh7oZVDYmU5zbQU0zYzzJA417Bncr6U5WzdpAzOxUE7N3VKU6oUV
CBEMdTlD9rFcNWFErFesPgAVKjduJIImY9Dnccx8YtUrauuzgT5+WNyurVrYrF13M0dLdBOr2UWb
P1Gf5x8yZLZBHHQvQ6WvWwjGX2F0WLdcFWO3GzTpKdEEBO+WHOBxZOGcVOsN+P3e3wRLOxhrb90k
dY4+pcdW2JHiZsWlgYliCZtGk9ypyVfcdb+7pNoCXctmbJpYOGfFFLyij57qbWUWC2gff4e6nFv4
MJ4y6JObmPMvWJP9nVb1r0ltYiHd0+wjQaSEasWwaUwupteLsMCMElt7Xh5jkZ6VghI7soiftvbh
P5/0DSboOPi1kD1dH2IutIb3UORH6lps1nWcwgzsk13Im+iOe5UWTksXAtroQgGSldXDrzKtnq7R
ljvoBxgGJRHqvBo/51e+5QQuKVYSX6AdH8LnqsJV7u5Z1c9/HpKvRddG1p+HhR6GbCBmuG7E/Zap
g0kfwNkBgONSn9z3QLGC688VrvQhhpKSGPGEuQL2MYJK5Z7JNfkAdVjEzOOuG3np3TXi8BXFiTgr
PcGUpFFBCK+TnqjnTV9vFeCB/ByG6HWlU7OsITEUM/hC72jhQEGS8S2Ra3No4HOUE/3OK7xOjnso
QNPevKOsEkky5Za1yo5NzJc3LbjdhAHgKm+PosgIQXatsFUnjB/C/SLlCvKDQXI36gVY7/SfaV2k
06qaJ9PMJMp/UEPtecTkcknw8SUSYm/2DhQsyp908PksXqgepzLwEiWScrep27us5bmmVpXYaPcx
0l9vwtngaOscnTlaEThjR2HVI7t4mvLU60wAYiZiD/J6D3g0TrFZwEgEkUf5CMpssw818f2oGPfZ
RBsJJ7VbtBjY6Hxd8jj7TVErP8AzzReAv4lIx3cjbGRtpmcwtajN2xg5BfEMtDUEu+MrsDthRf23
VrJn9lh9uuy5SJWfcYWpJOJjsucY2Ygc3eGlPuQWlI8EZpWPyQGsF+v8HnXYQguNOJKFrEjclpJy
xB+cwUPJSN3UosVWx2UOgXIxlptrBfWbD9vYWsy4fY5IjLx3H1oLJqWbHKmPO27Gryq3gsEqbsp2
nWlp8Pat7VWbkWrnXovV7a61AFl0uqS5TU9vVwQwRpHX5ZmZ3OQ4pAaYekTCIWNdpfwA3Ptxkcj9
Y/KaQQ6iet0jiyhaBYlaXlLaFDLprsaAXsJkFkUzxX1KsVfCqtPqMlZFZVcgWu0ZnAdTDNKHRWq6
s9XeLPQDHKUrP9LZ0o5yiQ9ULNBwoKyXeuG0KqZCR1t4pND/6LXkAgmN9Db1lH33aWw1f4qsrqHO
iP2l3NK3mFnRBXUn6fRtRvUcV/wZL2pI9sojCwGQQMOKIDemvd1v6CTUiCvephEmDlUJR+/ZYE48
0fA+L/sX3a6EupNYs9SxTvqB/GW05uYbwwtRKjiDSuOZ1s+LpvaSl4yqejAGnJUGpRCkGDkTv+a2
JU6NxoJA+l8mZaznjKBPJPkIRvIMoYpqmYCqYBR9s1teR9JTAkFan0yz8CV9tdyGMYurWnfTTpqL
ZmY+5sAFKeZLjT9KoAcFOI2Fpl9kmYZAOlkRhiLU75J+1inF9T3KxIJ8ybDsMVmVRfSQR+dxFUZ7
kzvJE+maiJguCS5GFbsKLYWAWfMEDWuECP1UjWn1lJZiubLyA0DhW5GTW7lC2YFhp2Bi/B4n98kY
ozvBw0fVEI8E0wObwgkFLPDFpqavDs99I5UKdiD804RJIujqtpYPS2RQiUJT6D60Tv29fFV0CYn/
rgiqEDUikZLXKvtipZpQvBto8Occ3UPhImhjydbcQ6gie86iaqUK/lL2zVOvcoAY22NL1CLrJcXF
mlSdxvQDYThn2qyD1tHfMmmG/rsT/HpECwCvOhdTXtjsDsSmRpE5UxJQE6ni0qVILmLlDBWUqZWZ
28lvdZYRspwrz+og/0oVcCrtDCQr2eqXqqRULo1pjvQzOXVjV/vA85kqU02sVulpoxzekQMQcc41
o/oUpVZ3jIzppqzzp1wFk2BlW+XqE5OfEph5kq0JA0X1GSNKhW4HGh9MHuqnlKyh9mJQGJmZ9fSD
Mvt6VdR2ygVLpT0E53OrUDiYhnARxWh4TFT5tV6t9ypv4PVJiYWGRff7RL+Vo/R3nKmQkOdYQTuN
ZNnM0D5JCBfKhBlUFvdAH0ySsgwMhna/YkEs6ClAnheCcaZubK2Z5Ol7FLhQa509Y6i0ubChYUqF
X73QHzQieRupj2H7NdAWF0n1TAykNgxR5h9fnOxYgMlgVKtFp6wgs7hOAOnJd/g7J4kzrc2eW9Zn
tt419aEWaVZgDHsxCkQJrJmDzWyAS2iBCrWDAl4OTKDubnJrw59e+Mxp7nrZ9LoCWAJq2p7dnDdW
d3wQ+WPbKL/lbjvSWeP1G/P7bKD8BeozBmVbnJMn4jMYDU+6RgBiRaCBbVjsYkqa9hwJs90LxYeY
kwstpMMrTQTNaRX5LqM4GECXOLWkZtjqNpmor5mBFMMdkHyC16cNuXFZkz/uNVpa240qgzQv/A4X
H1lWleItexA7aZn+VFhfhMLwyWyNfo4zbOX7CdVTI4qErrERXBttw3JAazhFuE70OqXeiuulrcn4
5/qFNShyO9ZAyAiRV5JlAnWIZTlHYeWMhfFBdfMLDwzWw7SxlzkwJEt8SmuDdlBhsIZgkhgrX+k6
nHJMoQFjDSq7MtBFekQW2UHmt3GAhQviBD6lLWR7yQhNXTnjYhbFu0LOPumwtT6iPpTFBmMZsvBH
2FSEbxr5BVd3YYsLDbuKU5pIqbXyioZsm7zKid3rlyfVqMOy7FBUtnjyloQOZNKIWCKHbie4MKga
JBfBS0sHkqDoG4VxZ/iFASZLXZlXokxy26U8Mvt9awug8YUMWKidpDMEMh9726f6lWnF7leb3oEj
p3an1WqgEZ2wzYbuIUnQ7aTqa08DOUGaaP+bMcZwwIgByl+m0xDv7BbGjAOJEz2jweiZJXlnlKjw
VS9eNndUe8xberm6L+2lw3pS6wJU/6Qmh2if4/7dGPs0OJOz/+Oxv79CJjbSbZZjsYNdApYGkdBh
NeB4p2HKzVSsURRQRWihHkWNs5YlP+LKVodKAe39H7/fRfAnyaF6bq5/fv2df9z8s7t9n5CydCan
nB7SvgtTGe+kTUL4fX3CfXP92793/7yIv8/3j11ff+nvr/95vpW0Ai+WNobqKCMCcH+Wea/mxPvO
AYeibLg+taQn0hG3/YjZRn4WQf4eDMLtfDhoXxTFSAUamvzQ1mZ9rJhde02mf+lrfpymV6J+uRoq
QM3WpIZN04VFW71n27x+JAXDdGIAhpNH7SjIGxWrfVWCAZXZ0L/fBEDQh63JAmcYx49orxcyf/rX
JjN1FCHX+6gOLMm73kxkbGcIH/mtXjSycE91jiY1qEviJnnwHz+/7s+oqFj/2QuSsP4f+9fl7H/t
6fqXFnZOO9FrZs5cg/88tO/x78v6s6+/9//T7/ynx1RhMAOjx9NCAV1DtxbOlBqhwKwEfu13k/04
xdP7r59eb10fu/70eve6ue7g793/9Lf/aVcgX5EOK3wX3d4codFGXYm+Qcy75QDf7//HB5WmY83x
9+f1/kfp3z+63r/+WCcbIx7NYN5bBx2MZNwa+82oNpDxXW9ef3TdaIQMEiMQ/P3zf3uK610FjP//
V6H9X9kgJNXYMyX/ZxVa8P2Z1P80QfzrL/6lQJMkCRuEwj8UaFgX9hD4fynQsA7+F6knkoYPjkjU
vyYI1fovEYIoYzcyMxRLe770v0wQqoStULN0KLmahqf6/80EYUgyfop/+vHEfRf0VbA3KpIqKea/
uyCkqOVyFem30ppNuLJqZ07SOBjlDUplkxa0/IpEHsLrpkmZxupxctEFow8LKe1l73rzusl62J1E
GBG08b/1adsuRfurR6uXjKGsKhK/mGVYrnsl/7oZAUSH6V7d/8djkEsPsKkhKMeca5AyOYP2zfWW
3C88SHEVFY6Ba+iqmmsyg0Lu9WZEAdaZJ1wDav1K8Rd3nNCVXrsnoRiaiX4luY/IavCsob2lsZ4e
rKTEq4CXE3EVOQp/TB/6XmQZzBJz8Q6VXLgCwG8GkzpSy6l0EbEHV/81/2VVeo/PngJ3she41zmZ
cIwgUm/l/l6g4RN2e5aEKhi0V+O2QTiBaU4weE1xZj6Pq0XPXkfxINaBQvA94gJOdm2vAC+bRYHm
erMHDoBlCt9TqEgLUD2hO/4xp+wymustTPFGwCq/3Xtq1420tRTB5/RuIdPzmHbrMc6iMqT71OZL
HLY7VneRJ+Y8YFmlXVD7maX5Kckp2w+9EcgQ65poboI4nkFZGEvAuuaxLNMW3F8ZDtcckT1YRNrT
QwQ6vvb12vl3c72A/r277hdVt5qzh8WURh+fPerAfUOLlSbtfsvYy0/XWzI8lasE0drVh9dXft1c
xYjXx4RNt+UFdwQ+tmK0r69nYJnkxzl50cfikbgLqjgY0LADxJnTPijMX12J/KVn/COEXC/f0H4p
Vu7M7MHHiD5QdRJ8KoxY3XyiIRyBADDHXD9RcbfCIw0pdI8XblnjwaLj9EKyGMDvXvdXESUMYGBq
hfoJE1wunUFKVW/5b+pTdvdanxP0BkBrFKfPA5I2atwKPRjm5VElmQE9H8RU1E4dU88VSVPiSkOY
oKpw2tNCXUG0aaiylgVEH2y/xOcE4eDmEAKY0pdnSWNbTBRFG4qCLgaklDPfs5BEd4gCbgyVdYo7
cRRWnv6T3VuWTYOZLEwo8Dvjb7Crx+pRyXz9BckHrkc+thbIJCmbiKgWN1VRUh+ykvc6eIl1bAF/
gTmg4opEwXC6+LaxfjXfBDLy8d1NT+mD/oLuy4q94WZ4RL3GJ2G4cGa38aC2DjDRXMY34USqTfX/
AXBZf+Hx5h3vp/eZB7QGT/CjFgdbY/OOS0ep7UJ1cKaYsOvJZwXm4OWbw9RSDXvdXqbDmt43vbN7
a39G3Z67L4yPhoVRi/SSgHUJybCmkw9Eddh8ugNcPEKELEf8xD+6uxcKr7+F0wAsYJExfoYsn8aL
QpLWvfysvGLXkjTGEDvJWJi6/YMiEn7rNI8kKAVwYcXKo/5M+0Tn3Lw05hFs5p7JzfICobzoFY86
ZEJ7eK1+Gc/Vi+UVdxl8SMoS48nq3sEmG8eVqDu+RbSc0QGuKawkkxFp+jJkx8qfzUN6RhQh3q+t
Ww5uZbnmk3IjvFHG4s1w2Kqf6s/ylOLUPVFTCIYAYeMEVkcGEOQW33VPDiB1z0P2VVJ5g/yYueVZ
VhgpjupLfppbG4fQ+JDXj9NN+7Lcyx9meezeWJIAgOVgm24oK/Gljr/1AoqHYxAxy9oOvmPhy6Te
4Xo1TgM8Ybp1H93JSwO6+vWTjpiLbwLdF5ESaFE9yRse1MTdfsMqcygpy6QqeoaTh/pv6yt5Uk79
j/oNfu8z/bYeGHfW3tMfYw+DO1q3cnuOiuMy2TJ2qfrU3PfKAcad9BpRUXWsEHTgXDq6ZZM6fIyC
6Y4VXcPlQLfXzYYf91nWOCuOJsdD6TdAYr9b9Jk0UN3v6UzdZjo3gJBeQeQB3y396YxW05NLF/or
UbGFHb2lkZ15VNsolxt2exrc7qk9I1ameTLBrLCO5u9q89cXEVTYQNPhrVfeGTuoL9L3XPRvwoIL
46IBfizdjnZWIH+um8PCiVOKSy67W1BybV73LhEBe8y+h/ig0zO0SeG9EMrKZ95/bk8kuPyqf0Cn
IOPFd6wjQuH5jy21xrf1Wbsh3YVhcT7EnhrM/sL7nxztOX3HUYftnCBue/6YMn8LmvtsOEooMaID
32XSu1F0K4pB8xSFRONUw7G4F76QTPH9zoLHV8+5Vz0tONg4E1NCQu3lZnyJtmDpXJFF9l7N9U3e
R21TA2R9LSwnDct2fqy40DHuSGHxlHFQgk0UvPgTl39C3h0RJPRyh4OY0VLy9AdO74fynP3Cx2h9
xRfKdRqIDwYQ5ceUc1/W7GTX/b7V03PWnnPpYD0KrYu0m92w7MQkvgo3hvBBHDHTAr/ub7ov6XF4
i86WZBvrPXEvU+zGLzNu7/pFo4HYdMQc0+Tz6/IwSC+QoUXxoV/uDPE3dFqibGPov4y2pRepUIa8
sviBnCBOLlJv3CZvTUowtsPbNh63x2j6kPufnkGWsxeNumz4CqdQYxe9hSWmsfXynn2osUX9ARa4
z2Cxc6RgqMPCJ6TCsnsCyNFQRx/J9ApcrMxCivL17yLg32QvfrR4vDHGf/HA3CxMvuLVkewnwVMf
4uItV8/yLZWMdHC28xw40RurTyADXPpOdCVRaIOoWuIvQlYzMHBlUA1o3X1M8nJ53ERfrj1s13V3
ElJPGs7TfODlof6E6E7/RqrPOXpR1FwoF4LBJUoxtp/bKsBGljGMQTJ7MPLFlgjae7dCJcwu+mk9
qrfK3XYXPZshRzSIipPwZgxeyxCTkxElOs0bLwGrEiwYIXVpiFfKbdMXRCogZz6SC1rJjzJNSi0k
jCy6FN78RPHFVXySHArQpj5s6Cp9QQabLzcz+c9UF0+Vl/svCC/5BrVvYmbUxI/k4yLgCkNn7MJO
I9vPTmd4hqK9pSf9sieq0D0WnfbXANJRINeURS4IRfTR9THLDq3ksdqV8bFnT9teADtL03FSqaNR
/UbT6uBLjYsHHLQQI3L0sxxdFwai531XFLbvaFKYzG5tK2h+akDCz8K92h52hRmXXh1inQ3SN/tJ
8wc5I8IAryZ13AOl6EYmrNqZEUWNGD4Pgurmrde2XqacrPzFAOZEgQcdNjKRL/W1OVvvJbFFDzy6
EiF5Sk6LcGsy03DM17ahltpc5NO02evNcjB/Eb3mijfFZaXjtw+nw2/BcLvb2Ap0vzsM5C4eZJd8
Wa/6GB6Ew/SwefG9IIVj0N/NJ+W9PT7oBLL8dB/LLQYG8w4FOv8nJ/VYHXQifUZEe+fSzd/EYxo9
dTW1fsc88RlhKcWRa4DZeEQQ10euzHTVYq0QVKY35S/KfYv2D7sVglv42UiEDuIv6118HRGIzl73
TObo9FD6Re72j+uJuRKvgq6Wra0gtQ/IwYuwOFcwax8g8z+sr/Nr98znz5OlGPseoNJ3t1w4psVz
6qB/mp8gDnHENi64JdyqW3FbhcaL9Lz9ENcHar2szttzF7IMmBt34Byk3fw13jefqt+hf4RcIHMM
uaKMgxWc2TG5jEH8KDwZ3xw43UF6FodXwm20F0k5UGMXB4dFhC6+mhtsJQeY4vQpsZ55wYVBZRSZ
fjddCHDU6gNE+PZkKL5kOXnuR5N9g+SJnDZMu4SvVh/ZwwAAI/J7up74agl48cT8kureOB0oIvdY
GEt/IO/hE7BUTcDYp9e3d/U312l0VmvpKy94OZJD/b15wmG4HQcwqo4cPbOqau+GZ/FXSSbOmwnQ
l3avT1CVsTh9f25iCBc+8l2nv58u3aWTz4hAp4tSH6w8yN9T9P0JR317D58N5lf7mH/x5lvFm+94
AhTeiMOtNGzvZYTbi9frBCIQ6HYri66QhiNNy7uN+jcTdd1rpGN1UYeAoICq8EwRJqadfaw0kG/z
u+iVVzSuMyezU8V3U32YKjcbfJZN1m/C9yIh5L00Ksi8Q5c+Gs0vCrTjd1v59fxWdOA73RFWrs9s
QrqbAz5z6v7qzbyRPfmn0pmYZMp2ykYuYNeboXZNn5ypSTXg2GvJRB3ExkgIPhEQqJhm9xEpKH4n
qvvobtAFXG9dH7tuYnXXA4u7mNnsaHAO5D02o+4oQ0TvBxgmepK8ZbbPcjkk9osV335rlnah3H6r
hLuNSm7/SaGSdoQY7LRYYip61x8vmjJUx//xr1Ukw65G+ro9aEcjM502F97aLp48uWKmqPXYfoWa
dea4PyFGH2gCCh+1lfYHsK9hNRUDcc6r20cVhciq3Ts3+02lYZ1PeMHsyPeYQsDpDvVr/FP/pPIJ
fY14ZonWMzw6aPQHYs47ELgUqN3UsMfeXnhWzuRqX6XMP8Q1nLqjogaTEe5+ml+6ZJs3rHiywRZu
4SAARRHfyfuIwGveoMXuM+ilNotJFDB2vTiIuS39wE5V/XY8009x5Ef9UTmvkl9nCBx9+oa45mXD
K3+q1/Ve8OA0/GAq4TmYf76aiR3dJE58Ht/ldxZI24l3f5u5KEwFB7+IbT2siTv66vt4bj9YddIQ
JYc1QZkD3hwpGO7Xyp5ed8ntexyK99LHfxN1HruNq0kUfiICzGHLpCxZkiXZ3hCOzDnz6edT38UA
g8Ftd7dbJv9QdeoE/dp9CbMb/nbdsyRX38uVMfoy80Ydwx470xh22fLv8JNg0kriwEX7wmLgPNFo
Les0umhHvBKmr8JH2EEcWOZU+w4/dKokp/2DDNu94Tr+G/nSR0Ld926cVRdxFZFe8xEf8WfzbEOu
C97b3/KjDh2hdTDwxiZR2vHw6l+KS0ag7yHYx/BspuR7c8XBBlMjsggIUdb2ypfM/XduV7wR8Pn6
kHvjTBUbQSO1q86eX2YIWmvt3G3Dw0hw3nFmMJRA/7Sx0CsYuv8wq4EKaqWU7F2yJh2RnEpGJB0a
ZvLnfP4S32q51G77FvhVgPOiC6sJlxoMvsjHs0c/3LMqq8QpvkhBp6caHhGPE+XvQ/C+J2fiHIv3
wavhxE660TcLrNRD4Dez1/rxVlk35PLQ1a/wmOIV/PBda7LcZqdYk+yMXcMX2WLCtYs8CAfpmi9c
hAt0//SgVqTycr9f6J+VHTiKtIMuVV2TU0jqFTaai1uO6CB5r61iGxeRIfFCfAr/SLXOHk1Ah09N
hWiSaCk/4yK/MeiUXHWLQMoLcUR3YQ0TXXKBwU2ONsvIhNSNGQIzihXUBg5b68BYDP7fur8lJ9zM
jUe9lXbmtMpO5Ud0JfNYwZXkx3CUczB4UArCW8dgGSIzz9wbviaMb3nLOADQWuqxJ/8wP62e+hn8
SRx+Dug+aDiCq7xp1tODt1GvLL86BQBC7zJ2RLcKq/AD3Uv/LALX8QcUYotGIOUMLgm/2UgXivNz
RVhQ6PLaq9LFdx4aZbBOY7Atu0jX+EnzH10L49LW1UsP/MTFmTsAZoJ0JjA4wBTASz4JBEQrY/5N
qqMIB63ZwCewvin+aE/1VbV5gmWQAIj7izyNDoVpJIgBGAHezXfxz8xXw54+Ugyd8WPBCeMzCuyI
qTX3RMuHWGGugTsUzRAmBf2n9oXYC/oboAfoZOIbsheE1yJ71R6+eJ821QnWjkxUl7R+CuFRlJFK
SToMexwc7FG8Y+MaLque2YjoLrU3fUmV+2Qn/cNbWqf9eK6iD/MXFIFg6ysLg5kv2xAAiBfen0EF
hDeab+2LRRK9EWk+CQ4iocXVvtr5nOPsnfiYJyVveA6KdvQO1ZqMrDKjVtsNL+1RkKmp3OFRyUQF
cEjyuQAnNvoZizFQruRl/ED/BpSBDBcca9YeKQkO+E/VnvhLKmT7MUP34KGNh4SnwPUdOnrsmH8t
+FfmG7Gdf5goKRw1XwnAPiHBMQeLZtpw26/A9GEQqweFYdmdeJ1VckJ7DPdqeeQf1mXWjkgSUCVK
kpNl5yx9DTiZHgSPQpEdGpJ0Du30hFk4QvXkOAXcvYBD4T4QfPkqMu5O7EvJoUfjAOgATgAPpd4v
D0yJt8M6uM5QcaGW2csZWMuZcHXB+vsnPbNJQuWKKSNJUouyVkw/n1c5mpzY54RW3PYme3QvIGnr
GmufW36WoE8cqvEO6sVNFGgvhPOxsblymi/DM44gaPFOebB3MS1DqXTSX+aX0rJRMUO4KvYtxUJp
61vFV1xW0/PbnWMoqfg/kp5we54UiRNdefNsOeHRHzLzHCeYPbPf2Yxf3BqEmCYJxw32DoTnpLvy
Rlbki/Ghur3lEDon/hINBn+wT3fCV6+h2vVJ/4MyQXaBCRJKCpCBHMSerJeAKsawObvAEUvh99/z
5sWQJHkeOATMd1cUHWJ3csTaO/rsYFWdiIPRmPVODoePZWDqso3KdY50RfYQIBMXw6B/K84rICzz
l6sWvTraHSF704n25ikg8qr8eDwYmFjkdvc6XuTfjtd8ZbthlpOPHpA42F2C+YjsP6NrRpREoH+u
ZNgW9ysbRbY57KMjTGR6f8gGPdvaLj4RS1ZMAt5aFuPb/DEe2Gkc2MgaEojzeOw8+U43UduR/ESE
2kZxK1IjIWoX5YYOlWclKDeqhdHwljW7FiJzslKFC2xEC3KsjYIv5Xmr1xbf19rTyz1hYNVOISLP
MwqXELRq2dS9k2JBOyFZPiGcMX9ij/bY11JfwlMp93TpFT8Ro1nPGvee12AgOLqcINfnz8zJUmNd
47AcbZZYxC/W2ldGnUJGGaTT4RBV69B4SVEnIG5HKBBybcN4JmwywDrQgXyUyR4z8udCUYFT/C47
k+bR4sbcjweujab2YvrkwNEL3zpy/Nqjp98HTi1qKHmHkpZ9N/5K7RX2T4sUpT+KNy5FQEHYaMNP
eW7DTblKGLm/8FKUh3oLz+FN/SG6xjgOu6ED2pzs1qFqC9cW0Ylgv670nbyEuxZfEqRr6Yo9qnLB
VnYJ74CMJ1u8QS6ZSMFlSTxGuHl2jfUkwyFM43j4aE6bExlOA8bx9vKFeo1LB93zq1ba5n32YkKw
iGk+txwkTzg6pVssN+TG+eOlvenb/DO9iJ7+UcNqIogUx6d/gH4/bqQHoq0/OFAhtgR+5DDWKTbC
9F2V63YVrs1Pjl+VZXnjklxUX7zyYIP+uXfbX2rxIXGQOmENn1cH4ZMrPd22jro1D9WbJNnhH4R1
3LQX89Z1hF0rjimuQGwQfBtOsE0BwviS+gRWRSBLzLn/8iM9/wcMFvaK/Cv3bkPOY++Ot9EL7zk7
gAJv5OLzczzINCffFQQs/UWcwBZcJ1SbNhgplVrDn7Qh0O/lP05dyGHkqOPqvGOVddfiR/UKeH+N
i7k0iuD9fO5w9/qN+AaRg3dUBQ6UbBeGH+Ov4s7b5IWk6TWr9ZsPGdR+2+0BS6vqxEuut8FGpXRb
aelBpm3/MO/1UfWmHTEbftHb7WIrBIMHgDr9H9cyiVjZq3yj9EJuSVOyzfbSSVteZlh6YOSO4lKc
XzijGmUtk9THgKwkzu9ZZgQSfNp9VNH3+JDBxXJPazd8WV9sTgGi7oPFIv/Incvzs9vDeA+2xYnd
296mB5GzbCiXx/fzkb0u++ba3jgUk6eozJZfY8oET96o78uX9Vja1XxLQwcZWupp6inrSUX55qKh
/A/2ygfKsUjfmd9UJ0LkFMWqSTbRJad8eNXOFYDONZX5yHbGctvLr4h9ssew7n8hd9CUnQhePYtv
0NSw1V/sfF/sVMMjJZd2r8TIGYFlw7zFljdIUQ4httB2tJ489VQWVOCal9xlX/HYO/vYg6rrFy/W
blpPl/FNWpn7hiOJZuk4d8/KAa4XVTwUKJ+3gfGkTCEF/9GOTFv6Is14uHJGts9zw86+pIaojTXl
eyjQPoE5mzUkN4eGhHRGo/KaesUKVwsn3msrawVMML6KsUszLXYeoL5CRsTikx+KCUU57eAiYzFp
rXJzU2Y+zli9Xezg0iI25B94UohJ54DWeVocc90b21m5VRysKVgUaMO2p0SW15gRUCBW3vgtbZtt
9zHiSO6TeSe/TY7u8tKpmHvZ12gOT3R9FKYXApelD8xUN+WNjm/HQIDET9u44WdpHbJjhVWS6IDz
LewRsrXfoTqHHPrhuqTJJdX9M1iPb9MfqqIRZ7FD/SZ0fv/d3QmQh4OfnZGU9xAqCQi7mzvxC+BK
Gzz1IWwbaRVdpjs0K63zgS7KHwLHTD4VaL5OQyauO+yHFlw6cHJlAAC4yQv3KshcEcEkRLjgCGvD
jpT3nUiDD5zyoUWOiE7Dnq/zslc8Y2Ve67cQRIkRFMW4gZMEYAwwyUVNPwZ+ongzvsUjZGU4kc7M
0gGb34Okf69bYpDO3YXXVge2M2QAb3Yf2KbkzkDkHCPrBYTzp3OMP+XO0CMIvTxcaYzYpHX8oiwH
7LRalgWyOqc2b+S2Vog0WPm0wXhQQdRnsodHZ+oKK3U9po6IlglKL6PVlfld2ZITvmXgY6qzgEwT
/tPYcePCUJ8u0gwtmUqDaC7aTlq8+ZQdO6JF2DAv5vfYEFf6bBDQ6BrEux04tTO6Hfq9n9nHE8Rn
tvhSH8MdAWyVJ/vVNmfzUCpzkYQHspn98rO/a1/dPsEGK3fDT8IAiazj+E3/ytnO/7p3E5OGZ3oI
7UO7bXfRgRlr+Ke8YtTw2m5HZ6Dhnz/gCGNyRnZo/JyNRliWrzVYspE9bNJLILwstP3w3TIsahDl
vSxYZhFZ2G+nt6DYTUSn6Wwm+JuUJCsB4nGKiNvR1L0K3AOtNrYzeLV4wkAjfN5ZN+lLXJzCXCPp
ZGiphKvAwHgXhfZqwc4x3aBBJxuKMREp3P2qCFfys45gJmpi8uNovOuLSlGuPf9V6w09LFNTrMzI
CmkFj2uhnVzzk+I4OGJq0pCrvhm3FATMC2n8XAiUwnfxnoOtCS6nZWGdNTjvRNqsmys5YzOUVhQU
36jWnleWm67zTyI4QxjfopsyDc5ODDhGC1Ca6eeaxqX2cFowjokPa1Q8hB8y5xjVvSe3TLh4e1TA
6RmRNwwoPsFC3vYZEwnwTxlnY5/rzOsP0SnRDu2wIZ+aC5GUZ5CYFUf2kR+Xyjh5o1rOqz1pqPZS
rqnRrE/jhoizuKc/oU4UGmdu6lie+Q4SYODtQ+sFzJSfyYc7Mj7tXrE0MA3XslbDKz08A0XrvYEz
DmCSPOr0yJYeS34CT/gdvwm77G1Zc58X0kDmyDb/WBBRRzY3XK7j3UxtOx7V3/xMNuy0Mb5LyMS4
a/qzvAkCUhNYcNqbgqeOXXDDspNSn1k/Hg9x4XWNW8w+i/Z5VvPyKXtf3brxmSYzLzPImrW7by5Q
xUl+5ltpegJ0MbSlhzx1xfvoTSeB40hmMrVQ26CMsRSMDmy08CV9GDuNdS3Y0S3222uK6YPkpeTW
FOvoAxvE+qW6leUaU0aGC0wcEA885WPDRkpe5vFuJR7ZArCFgpBig4/i918pOM9KB96BIAtyRSvR
HuZDsSG+cw10xFqgsqvc4QYuO8d4Rdjp1cBqw9ZO8pbrUb0rfuO3D6KNK7IcW2e4yai+CM0p9jGg
cQosNXjPALZreF+u2Jj2ykeMHzcfkDEEo6y1CU6OyWTnJJoTC3D2+Gj6Joz8pfHGAruED/2oe+2W
9Lc+cZo36KkV3O7nZ40/p8zBVpv/kVqorob5hYE5A6OR8BHDBbKk3ECJ5ql7hqfLHeTCY4z11jOm
vEkvwiY/1a/ZhUsdQrS+E1xs8H4YGCX0o42tbBg4xA5n8VVUT8l2POn4EgRO9hs8xAc8P5RC46Z+
xyhmS248Ul9b+QTs7j7A/6stOYHozuRd81F4JARvult85cdRMW0kJ5fvHm1iCAYc15oTHcLTdChW
6E+fgcjPCR0qIhYNtV322ryyNadXFhkHnlz72lV5w25ZOGFvKG1wH1Dk/VC+i0AYdx0wBgr7BBfc
x/2C+C2jI/rBrn4LZUfQkgkmxKyMK5pn/9QMrNt5TYxJ1jFz8efA0zheMIxKfQS0CTTO6iA91Zmb
Hiscw+vJu5qYZfiwyPLA15HEpng1POcPk7wyiU4jgSF9kBcGprgbhKN04GJpUJS3Dk/P+DePSzT8
UjEYYB5tK+/Nb3zNvyZE178MhM98e1bM8yXAEMVuh6POiR/trvltRJYIV7pt7JMb0mzzYorPn04Z
/k2WgLZqmxEgzqUDqN8rb4efEQPChTLsIe961zjoJ2hCDkaIl2fuEvTqHy3x3AAconEMBoU48iY7
fTd8zt+pxB60kz/mHJvu2Ex2VxNksRrHO6lGkuIhQMNxrDiHb9iEliC7xsFYicxGRGpblUHnauld
4nIpN3Jmdk9rb3v+In5PYSq4aiIXJkTL8MTrtxr7FErPl7lDKxydqxtKq9gXNpwOok+uS1PurdJf
xnWNHa3HNqhdnGHlV6wNf6UL/kztN7mXnQMt4pb9EkeECJ3vKT/49wafnx2O0KF9iGvlxkhRcMur
8K5fpvcwWUsbWVt1jvzdUqL8YMpyB7jTbkK46RxrxWzxZswrjoz2CtUYYdkjvHIo6Kgoud9VD7sS
mpSjeRjXzBkqHTGKzf6Htf8ircbv9KVj+CZgd4RVh13dlHeVIU98zVS3uplfM352gD+7/pXhCVok
nmdDlok9v/I9unNzFr/UXXqy+FkbfPSxt+CkcKb78tGslPA5am0BGsBFrwyZUaGRMgS75E128ysp
00CgVxGw2TFPjHyq2c33n5+01WiNxDXSOmqwXwOfuVsNKORE/EN8xviqcuBdk9tyhRtQUNVygpfo
lDfCACHerr8s/o61/8t4oOTJr0In5OCEu8Bs9IpNKWNlBrfwprzsd77qfnRud88KeeLihQhgQyG5
AVjuumN+wqQGr36mXxUbaxf7zaU6I/x9QQb2Mq3UL4WB4WhDC9nJa+3FtLzuLX6wdaNt7Bbn7Di6
TBfnaYcMBt4LsDxl59nFAJW0L0fG3QfdxBoeHjALwPxF4fB4svrt/tF9DEedn5bx7c8Tsg151Uwp
0dTsBA3zEGbqNrkGxU1dZxc99PbaXx3t2F/6WkUyVG94zz9gMVHoodXp0RIy8oFwSAvmD6AODBEx
Qj4r8kY/UWKm9au1JayW45Orp96zLqttdsN9wvjUv/haL9nKL0cEC0V6J9E0o7J/NAfZRa/Wx1RE
bi2/jB0CFMwfbNLU8Z/iyOYnVMOVQmdbO8DOY/RcIuJrc4b3KTByo6POQcs/qd4r5RWB7LB4krwi
whnHFPG73vOdIMuaBED2TnMfrzrMFzZC8ZwEmzt1RzC99tm/5q/JjvXJ8LrsbQFkGyLmtTug+nzt
N7Co0Hkw5adrvMj7aHbHDZU6xtUHPiI3Jg1itDYfjLDr1CkO0ju47u9EVbUP78X+SRELXXP6COaN
dao/ow1bawFPfYMTwtwGR2RMbPcC1z30Oa+yTgGMWPhw9+atpQUfXZWc7MCb3tB3oiUTt+EdRoew
18+gAh0A/Ac3HZKkrXmGWHaG5nru3uuH6GK+lmd+9cmJTSJG4gxYv52VEzcIN42+hTWk1tDQAMId
Ck2pPoS4Bpypso0XaSa1ziFUuW/O82t71V7GXbPK0k2sOgaV7R2Tt8t0wvJL2FmvWbjRjyIEEm5m
4I/lm8yH0IUUg1+vw8mHqWPsALNQ9SJeU8zVvLJcToK3xnCnO7Pu5p7crRtNKUqdmMvmhk4Jj3LE
dm6/fSNNpIhcg7oWxJiv4pMCes9A/C/GMvotwQgEpqSrhauMpsmrX5pjQs1BW1M7QeuhBZ4ZEP10
n3Sq8bBKjtZHcMXljCNRbDYdqabiuqa5jMn32BXVMRHXSEO+UxlRrx3xEPeG4Wopumc7fqOn6t9U
rAHwIWBwJZ4Mil10Wy/jD37A5RVb3iMOa3RwxqeAptjLlVMeviO4YdoDLko/NeL4uO/GtVVc4uw8
KrgLYJEEPckZfrGAmh/UEDH364dUAmO5NdjKLfyeUk8OgDkctg+rMTO9HKMOlIaSM6FQbh6IjejV
uZpq4DSMc4Y1qwy54WQwdwW8YtaEbTmEqAOBfSsn++B7zZRVfJ2jZfB0fWu855JXrcavuNiQiQUh
e6ehMSPJGOFxwSjheSAvwrOiCXMPqYoVPS/g8Dqvu99pJe9wiCmH52xBe20fKRTVcB2VezPAGtmN
VLdU1mV2iGFmhDYnn8BYHxKfQdPmSN/zNtqjPcMhmfuI7gbcMkSy60XcVRj0nBNA8/E+dScD/zQf
Vo+iQEPdc08zlsYLGk38epwv4eIqEyIcP9a3co+B3fMD59mbFEAZrWwBF8uE6NPSlbhUGEZQW+MN
Bu4qe+mpGje5sBumc1de4pTsv0NeEQwPkd2BZLgId2HcjMNLMW9Npl3MIEsGE2RgH5SM2JotYa1V
csf+Ettr1JZPGiK1EEWCyusFDKFkp+xGGB77nJW8jiWBq7e38LmAVDc78rwOBlfHZxDw8E29WC/Q
k/oObqzTMbAu14KAKtAu8EksP0N10057DePq9M7BjOnycNO/hpd/g/3+OeL//5z/3y8lhVNdzyXh
Py7Avz8XmeETHWngw/EXyKBMRSdHGb/S5Gjz72szKYjIm42XIXimGJqiR6ovLLiWnUBIO1OnJSB1
JRx7oBT+y6hg1I+zRJJoszcFlV7x35f+/aa8FBA2O6Dtf1+TloLftp5/49+vrQZn0bpGiapCsc8T
ufXEKf6RsI8EhHt+rXn+X51Ctf/3f4gE0f48f/n/3/j35/77K6baF5zmZGO6aE+ZPf77tpmpcOI9
//PfH8WPnsYkwed00LLmFA74XtCN49WIT1awVviwkh6bq2ZsS5JeO9zncjJ2/pny67Or48WJJcR8
aML5PAVt54bmv8QCRTvpRXzKsujTUvKLogqfsjh0vpqpiHoZb8QphvZE4TTs1z44TcWkrKJSSkB7
3wJSB20jySYf1a2ThsO0WjrUsnlS0uSBIFgFo8YMWuysJKJrCBItjWnQJvfwRDMlOZLv/pYP5bgZ
YupTFCdcfTr3pv5MLajaflrjbOhn8fhZiqW8UwNoUW24nk0VQy11kxQ8I00c/FYyNdYg0Oj4knfY
Hlka0wcUEz+myCzeVPzKYD6ZEinbzB+oQvCAWSg4+kHPCUlaKUTLunkWM7LEe87WYFsgU8U1oYfW
2I5chGkL2DxiwJKV0duQyJiOccUgJAkYD/RWRfqV1gHMJb3PAykcDft6KN81xEur7rEYhOS1qAlk
umE4hLr824rQmXW0jqgg/WVhXl7hb+jIi/GT5NpnYYFnZLGGc7+WupoBM2Ey4b40wDcJbArVYLQ3
KJLkSoLHgSeIFabxwljQsZ7yCLIdhMC5+DGnAnu+ltlbfMEZuWthi2HtD91pDsmXW0ZXq59/PbKy
XRzd42YoLgHeRG5C5AS+yZGjKdq8N6KyWCETB4lrs3zbal/TvNYKAQsqzkCMBGOXR+61uIjYUkx0
fJz3bwSDV5sq/xMTmA9BA2HdmDBUX1JtazELGBA9xBKYQ9PFyRGffg9Lf84aRK1xjdpCOiZVDUkB
lxUsHTo68hTFr2F0KxlbXitaDjMmdiVKEJjHoubPMfTalJ8oVME25UifjrmGDV5WBmstwhE3Y6tt
DIUQ42Ga1t28wOaO0OZhS2srenmvWYke8YfgkPUGRRTkyJTDLDGzv2aMml1lzidyaSPg2ZkDumB/
BJjXwdNQGfJk1K7GB0dg9YfD3U+iN0BrGXdbKgFRySzZDgxNrgXsO80ZnYrCLsHmzyZb9l0wuQsq
ELS6Y0DUqLrgyb3OYSBnn1qdA3U1yRvmXhRyAVxno7ri7VkiNSnAlYmZpkgQX8KEqy1RrGuvhsB+
Vaq5DUdZUuXaSaL7l0dCbRNiM3BsVOXQdOsqhJ2bwf4u/kYh7fdSysmtytjl9DUVeYyzmW4x6u4p
aZIAL5CAgA5c/zoKFhWeoVjAns/E1eIEGhdqOWSlP2vkIPAAhhr0MO9ZZsMCCh6Okbo2ZSj+S5Ps
e3yWcd+m6iuq9DyGn3E7YX8M70uEZMARG5LBbDqzyhgiTscfPGMZkcbhW1QyUi5xELBLOV3NSts7
RDcvK7lXC781Z7YJTNWnE+j43SxqTAOcPppluavpy1QxmuqYIU7pDPm5ZwVHjWlnAiBWyeAztgQ3
T2fxbKh5dyplWph0+hYN8X3ClpRxtjXjG42XcFB/tSW9/TaIZF4tqbemCuQoqPdCx64m+kcBmhm4
JCJk27yAg6s1lykX1PcUuBFPiknE7lYOo8HHsnc7UkTIk86F05od3kDxR9ab2G3jsqSgPIUVuTC1
HhiQTiGyhACWCLnlZ0vqbKLiSfJWGBMnNZVDJymiOyAV9gthPsnd7Mm6EbqpGdD2NMo167MC8juY
oTGVuIJPxMD0S4P8xohOhRTKR1Hu3xq5v5WEu5X9UnrdhCOxjD8YjVYbHfOKBlRjaL9ooq2KKWA7
3ZwxVtiPa5xvshBchCBkTlEL6RYuYo1FbaRRXyREghsWiT29X5pvYgpMGeQJA3wUClIyd+t2Gklx
zm7W9JQr6P1HZ0bBRsRtIRn1r0zPf+dOt1baNGJnLYLB516kG7KbBlBLZDmPiJWQpFNfQjUnKCN1
TZV+qR+BtEiLW+FDdY7xjfGsyLqrpZiBNINTsM1gyrUYRquYYIWscph+Thui72HiPBaJTkqGP4Tw
DQuxxQYmHu9if5nH9t6Wl+dH3AZGxKKKdGGlzNjhJApWJHN2jy2sl6JCk7ZyzIymKbCnThY4HhLB
0ITpsRWzcu58osUZRzD4GHSBXOlQdPDkwdM/CgN/GDRc0alGDU0tPatZNtinVJ7eZmfSheY1dkL2
aLYrQ5UXV4wWiA1PGy9+K4Bon4ExGrOGR1yLQIRvMtHh9Ikr5djphix5I2kxUXnC1NjKQIjgnVpi
lyNLgLuCZQ2WE4DLhL+bjjCDfT2tyZK+0x6ZCGiQk4ROeomn1rAnyrHtYC4t66oakm05Ef+nhZlX
FpSQFmm86J5A+SstIMCZABM/oAtLhThmgkYLA/FkhLIQEkPiKXOT+kZzVqRK8CIsUSiWaewTFdSj
1en9Bm5Y22DwFBnWjAIxY4aJbwPzQ7QSw2DXelutwgIKn6FrR2zL8WXaWvPALLZnvo91giNz9PtR
g1AmxQ7cDQ0tWZOGCJk68zFyrL0mkh+SCbossL49zMjsMpkx9YyFm5W1BGCZOUPOkWD0Ts2vcpHc
hTpcSxMHcti3Izg8zYiIV3UfInopWqxGOi6TvDEebarJ91w9zkqDn79RrYUeAHMWUxRbXfnDE6dl
N62HbmrjG26B30GWXycZa6GczMTdGG6UiXmArMfjDqcMmOYWTf2Qg0I1lrm3ivwT55LIGUSm+GXy
MkWmsSV0+jazAlmslDVUd9XYrlC2Ar0yaUwCTCEIHwI7p2ZrSuZPua6+5TmDLAESW2KQRdTFYFjK
P5ujWvpRUu1eEvXrTpgfTOO8j4nTcQf6F1cj592tJBVjbKgLUXtZDGODNaMrxZAaZKlemVg+OnmI
5kcJ9Q+lHWu6r87L4gkQSyiOFd7FerMgGGN4UOUy3r+ScOr5/G6nhc2xnJtjIETv82RGax2LoMWd
k1w9q524DjFOs3PZWla1Qd4zHlIULUy2VTHDTqxNNkG8bNV2fKmzMl4VSrSKYtArKYLFXyY1MqS4
R6z4bIGEJvMiaoF24JqOrWM4Sjh096AvTVK6qTBYvlgxpM+ixC3Ugy7kiaM/jfo1HSGjKP1pY/dt
ih1/LHyBBj3vqO94YNUtePq/1Htr6tTrIuvobiW7ypGkLRQnq+UeJbHqowBfyJXe4qUMMBGwaqVF
24+RxjClFmzJgCtkyM0m1kDpp1bGBml5qcIcwe2MlBQbWcPEyNSscuxAFgPe1XiYLG6JkdlPW+vP
SDPYkGN/VxQl2WRZ/gIRYZIbBJcQ6msJR6u4mxQPX1SvQO1LrFNtbGYy6tRJDS9VQgqWHJEoBlXR
VPAQVuvuw7CqcZ9bBPlYtCuWVq2G6aPQDnIV71ukwp6A5wkTKuK6YuMRSdq1y4iJ7PmsPKYENmFO
OhgNwescml+xNmhrZVYsvy26i9QN4T5XOcqKOX3XUuE37XigGjippeFfqlXvTQ3FWMjbt1yOmWtg
9ks2pAYJeNqO7Fw31xt77jqeQqwJNCUZkiblKuYiFmXDKazA9qQV9ldYW5UDcZpUTnWx7In2+zHG
PEDl+BWkIDtBOmsexZhfdNV8VAzpmEeCagsdLAVflSooxxWgWk/Xy+Fv1WfRYqLSxWW7qp7M3qTu
N5ZRC06owP9CsEnSFSBGSO3ZohCptfmuTjliRTMmLzDBqsvCHLYWc4+k0PdS5h4eM2GVSmBHZZHC
FGoB3+ZZeGmQFryKDM3GuH3PpwTLY2WENzmmxkqDmJ/u9EGmhZYH7GG5P7pIRmRS5PzXDHdODJXG
NWL4aZrSkBUKVaOJVQ6Yb3FZEjyVC37Sc1ejgca4EQoYuV26hjh0HDAE0mc8SYOAVm9RCNaLdIwn
ema1vI3S6bXUGzKx9STy8TAYxoVjMtNnrMOwwXT0RTJq8K7WT8V5K8CbmHLGQyZDCoUuFQpzvnhc
WvgMjBt2soVj2r7BKGnun4gbXEE2DxynKnetaNwopbyKsJeEABB1ZzCFm0AqVaXmwloJeIGC1ICB
TP1H2hdYyaqmRzWPMXsn7gPsTKFF5bAggRtnyNKaftbphraSdh5FBmLJfE/Cfv3PPduIpMzPcYH1
NDY7jk3J+NAkAW/IQIJWaz31su0dcfe0kyv4Vie1KKydVpKMkZHJrsdatFL06TwMEp13QzETKAlQ
aG0eFR3sNRTCwxI8i2WJxUldCiGnPbDOc9cMLea71hdWkg1oVLKThOElCWVsT5vFNlsaNuLW0LAP
9dEQk49USdNVq/GE+pzDryxgCWJkJGPG6g1KB7Vk5vmKz/cewCdVpGAnB1ZGqkwAzCh0u6R76hRz
gviyGTPdvBZWWacx6xOZu0wW2DSvUu0YbGgpcYrTE+drK+HYRF/9pG2buUt3ltmyOkyVsU4TovKB
0mrSVoQ4m+FMi9p2VIxNlFzKDBpDGHXfkQinogEcqDuaHou5+qR2rmj8ixfi6VaAM37YQ9jBgTxc
CSXNhV6j2prnqVlzCyCAbhR4uvAR9VofDxEGVpWljU8oA423DCkulvGW0icsCQOC3TZ9A7+uV5eC
blt1SBLKHTGozFUPx6WB+IjLko6oqvmbOXo1K5r3eZ8tLAu8unpilhxsAQNXDYLx2KYRBj7LYRHl
dEfIROVMS7Wz+q518XeEOxjEnpbgcNdAvhYWmTwGCh1N5WBS8/auZwYjONHVx8cShuIWQ5D7oCqQ
uYbWsPlQeFFxwK9VAa+ZaWLkXmj5Til6hFId3Ol5Zl3nAmaL6Brmu5LpSFHFZXKSCmZVy3UQsurH
BbfyqYgCly74ATWjEhv5e6mvkRwTmMSpb/BCEZg6bXyUMVRCPBCf/8fYmS23bmRZ+1U6fN1ZDSSm
REe7LsR5EKn5SLpBaMQ8z3j6/wPt8rGrq//uCJshHlISSQGJnXuv9S3CIzeFRGFYjOW2jpNlqQvv
XqtwiEzMhXljZPj8SGxj3cGtr/FWCCM8UBbe0jGZEFv0m0yT3yyUn8FUlgsnY3eXtb3OGUCCTW2C
q2wI0IlksrAyla/s0GVDq9yHbLQ4CW0OVIdhIZxCGqEsNpiznA8YuGhCEL63QIzX0u5fcFA1/BFB
zY4WbzZAUV0W2bAGdMucQzTB7Wi/K/8Oi0NBTwqYaOuunF6+ag3DlH6eHo3PTs/OJbHrV6mxrSvW
NbnjXo63FAvWXmvQeSRt8NZoNIUimAER6Qqh7CmrIoaUdVk+c8rRYPJ0/CKa+VIZbX+lGwhPNbC4
yNy1d8Pu76eKmUZjn+IqRwpQK+R8OgKyPv4MnDC7mZDqgxBGKT3vYy22cDo1XNH7R9Ko1qqnBTIk
+tGbQnVPJtCBxgUtQppfvhHqJyfXl7mFjYqs9GgPUy+7nwztXRV68M7e5tPyOKV1+yFzibDVjPqT
69tLatN7sUBko5bLy7ba0s60Bn8ghiF8MTUTXRY8PS6oIckju7qlrcbScExRuIwZvv1GLkMjhVHv
U8Q4sBoqsH9cuhhNmPA6+gQSmd69ezIqFhKleO5RnYxe5eG67raBmRDGpFjeIBG+ETPwCB59Zmxd
FiuGT95wCofkRQFp3Ex2Wh/LwVTMu4S+tAF5Icgp37re3MzbjAWk6GkFNHI6uG6HlIO6JSe2Zt3p
3jULXXRQ0jWv/CKjuaH0h8It2Rumg0DqiSnOap+5eIW3MXj4hTXnZzm+uwITjeq/rB9VBgORKIXl
kJfYUnPj3mxY/zLdrJaJX8Cj1sQGjaqEI83+IUm5ztHjGVj7skGroI509jqtzH1FfsDWQXlgJE67
8QRFqMLJaXgZq1Cq4UegStLCHJ/8nFRBvi6fsrkTJrnfwieNMYvcrUFtsYe6/BGmwiV9pLgh/LZd
9dIYoDmz24M+uCNJlELetFekW6y9Ult3Y8PM0s2ak/HeIzxJWfhJLE/JYKHYS52aqYP3g/jClZoM
RPod84wgeoNv6Nwo2tHsGsYru3OeXMR3KVY/PC/muLIK8Q0UbNOTisTOTZydtvr0abyt8gqtRF8Y
08ZFiTEVNOtLj7J77tpDTCRW1CGLoQ98Z9t740kNg3HlOcxILW+kkCspDhww+GS4o0EYJSuGTv/K
nyroukS1LZy2ffF98RTljrVMbHbJQUFo+DilW2nFB8+rNRCS2A+NdhZZNsDmR3z8omchzWE/bo36
phLQeQ0fYKvjk9dRv7aiPVT1yDRp6jF12BW8grol1ikQ9bLT8fJo2VQvCSNgtj/RjiBNLF9EZJRs
IwnMsJR8qmLQPuzWujPq1HpxBRorFRWvkT28aY04yco+cq296fnLPhWetScgMlkEWY1ipeYcTBNz
HWXPA7virVfBkRGoGbJj3GPkBwDNTJbFn0AsdIKYwtmPcH22yw8opRSkukJenM/knX/9ZTBWt2Ss
Y6iyrHQ/uFYenS9P90uyIxhUz5uIrh+XbPyz/W9Pmp/5825a2jARLvd/+/Ly7f/y8Z/fPnUVr+vn
fUcxYew3uui/+ZUEvcxpKuF8c/nqcnNBW1eXmMD5gcvdywOXf/t591/92796igdtpug+9IoIavK9
V246pHsvLng34/wWf/vy8q+X+xOhRhRZKbQP6eb37E/y/eWGowvH7c/7YvL+cR9aJb3Dehk+O+lk
beOJ6CGh1XJh0srcJzGg/lCJZmd66VVSjGrrDQa0HMX0NO1Kax9ogbWfAk8tXUVJc7nblNPvD8Tz
UxzbZPIgjO3Pb7g87XKXFBsEd31wuPxTaJnmfpAKJ1urxSb+Zbg9l+ddHrnc5GnFL2fTeReFBsZt
G4Q/eytexuXhRlrWLpcfBNhYCIbdDncrGXXLEIrYgcIBytZMK3JKhvlewrW4LJj+mlFz30QMaLpq
rBZ2bjf7y40cGgQRQV5N6BsnFCJQZ5y8+RwEWotMWXQ/Iz08xFzAzYqJWQDFHGWqWMTAxggwKbN9
NIOiSFjicJnvXm7StEe63TpVta2Idcv1DnvD5ZHOz/Rp5RXZV9LTlf/5fUkdcEEdW3vvAUfbxJef
cPnZhS9m8ojoDrydcPPz9/32Wy4/9rfnXB4aGiYpep/hCv3jRcV/vLLLsy8P/Oln/48P//wJhYrq
jduStf3Hj/rT78wJKAnj6pDoFMAws1j+VApIwXKjZeC7972JcFHq+OycsTnGtJ7BSUHP6FTGMEyE
tC7fYlMvt07pMRXIg50Tj9nODqLqKNqeqVLMHL/xt13QraIm2Qkf3UqZg/ICsbL0XPHWVdq3bQYp
4HoG8VVCqV9RubDjtNhlQyoQtk1PjJml9Nh5upkxQICBQdS59cZj9iHgUa+ApdJ4cx8owPJT3LOk
gaNEOqsB3WxiEL1+R6p5zbC+yyqEn4q9iDkANahheGTpV+eHYlUVaKCoBZZtPN60tOiW2OVRF9n5
A/EP9IqAWKL0AetCl2xJ0c28u8GvGCamvysH/V462Znytl4MiYYQIYy2CZfgbWfr1VWTweDR2Zdp
XoicSuHnytubRM+5mIVeexp0BkstE0zdYEzXzmrwxCdMJB9GQswxbUUCLbE1FROnFlAcB60y3I8R
oaQqRHWTM1v0onPgTcmCEC8kNHrzafmxWk1R6Sylqx/ygAiT0SRAJKy9va8wgGiO+yNGVtkwB1n6
foiDqEXRkxHcOIm3to3B9mb1u+asYwC/DBotJvpxfFOXbLYjq5iD+PDreqhBJcO1g2m9OpbxJuMW
82xNM80c9a1lox0na2Fc5OcuRm7oJOUPXAZEGCo4J1Xj+1elok+qx6HFJbCeAHKwPggzH3alw97B
ZwYbN2F1cHpxYk5Qdc1DqVEX6+xMmwyGCcGlC4bBpz7Wj72hiFBJW6JHVX4tGqNc95Z3FtJ8z8q5
b8vLERzCNEekgKPZggzMMMbEXvbtEKaaeD3Gcb8U10FGD43LGUyhcA6zTOTJhzJiaF21qGraASUS
mLHwCc+K9WetMb7sWGzJhVlofCtIeOTCdTDdpMK+7+xquKH3KH2KtdhCAUa8sLt14NGUNEP2wtRG
XFNxvNMVu6DMFQfHu4/NzrptEvltSVz8YfLoU6DgqM/Q7ZovXa2BS2mmH8FW+DrbhElGWzOedb12
Q4o50D+r6MVKlez1GmijidEmIGNZ1YxUnxiuULOSwlmHSGCJzNKWjLHkKo+dD7+rgidiE1AtuwVA
+3Bd9oDbvKnU1x4RNloc7mhmPsrS9HYln5BwDUGrM7ce9bw5JqmLBk6xiJppj63OtLadEahtU3jX
dRBWe9MEx93lKcl/GMwxYQ1191Im1atW8ArSAhFs6t0WuX5TBwNbPz7vTqw6i1LQaMdPPbbFdRXi
E5A1LTxBCKEK0GHFITLwyPKegxBR9ZRpMHWClKITD3ATeNf5ZNPr5fyAHiE+2K6hqNB2mYvB128P
Jgq7HmNPXYFUYjlfGz00vkKQZDtEafme2rQNagiJS8MGvmeib9Np7SF+ieu1M5n9fdpUqAwjhDJ8
tgiYm0CcqOkB+OmIbsfs0Dihf+O0XJN9xkKmGfrEs+ivKnI11DAZ+ksZP45m2G7qmG24HjjWqQu8
j4YWWqtbIDEk8q6h5XWVbXQTNgX4wMnAPeu1nN1D1yGLGQkHpTNl+Yimut5bW9MgV4XT9A8gZxlb
9g/klWhoS4MvabQGoTQGyHgLze+gS6IOHH4oU2I0Lu3sROxdd1HhmU7qtIF3EsmV6M68RLmUZD6g
GKX1YQ51uclgVDLGRwlLsNEh8/sGdB5qUoQcm4kUw1UfYaqABkQiUXNFiFm6kwZgIUsE55xUZDRa
MwmB6d3aixQh1b52Lid0YQyrHtspwdTU3fZ1PS2kovcxFjr2Qs03iappPyJIqVcQUT6HCCRhT3AL
VZr2JDTyKxunwoNkQcosm/GgWQpjW+usu6ilhZ8bNHgMZ8aAZpgtyuF+aCR6cDOkWyyWkyymQ4O4
JrH89HoWmXHkOnkXHuNiSldVmh7pk56FdhGgh+Yqj2wiT0un2rQN+v9+mOL9WPGHdqf6ZPohcJqi
82gjDC9OjAYkGYZzTN9+3xcMVlKFjWsgXZmUNXenDfFLj+DVGYaXhIiJjWZH1+0k0EePWC1siYVJ
q4yFD2x8PXbjkfzoZF+uxz69TQqdNTVz34h4o5nfYPG1q6dYaSGameLeZqiVTeQYlzZX5lQ4n/Z8
qtqSEU6cHqueE4ieHdXeNLx7WnnqtbEAmsO7j3C86wQYlirFglwGD7pbWzpSXbfcoctJS4QIUED5
cem+t4HbMWbGBjX/2+WBScHGKx3zIa8b/+AG1nOYQDaMKq3dtzPBpp9v9D7GTOFnj4EIgn2Qkq01
msNzIABV1BmpMDrVHvISbiph+SsrRU4QoYM6xGWm70p3Wsq5e+jVcjPMyTaaQ/lfso9Uda5vtJn5
ebmRf3x1ufvbS5y/oSYde5+tLv/QkQHBzmN+5arXH0RMQp10em1JvMgKXeSPdGgORTZmG8pHMtz6
kUguUh/4kkE6GaV2ZpAVJwCQVO4mg4mYVi+Gj/Zfd9F5Xkr6yw1ByxMEHG4udwNy8ZirR2j1G6Iy
Y+/VJzdl+u1FGXXdT6tmrG+D+QgnJgVfSRRPVzZnC5tLNhGkosA3n28uX/3Tv3XK5bppYzCqZERz
8rJBEgUlrW/MsYWxdfLblg3dz2j2y1f1XKO2BFgvNCbOC7Nk2Lm9AMwviFSfDDzCSbTNMGPZLzD0
yLGQMl3uhzOFdSrpxriJsbVFF6Orn+OELmTWtLrrGqXvbAdikZpvpgQhL8FvyaLX+plUBSx23xa4
zqrcug4c4voQgcn9OCcmXr6qNCH3RW/nNDNoxfozZL00jLkWs9hycO/yGi5f2Wx1l7aJhCsIj4VF
OlxTK32Pjr0LbA9QPjQTGSP6JeYSE3yim3ME9h1jEbD0uio3QaSAstUvU0+dx14vXTA2IEtQ5drS
8wWWHac29oXUjX1tRCRycA29amaiuSNZKmd0MqxL18mgBUC8STxoCgWC0oJp3VibcmF07GWYY96Q
QRxudJJzaXGz5V01ofi+UOQvN+28o9F7DzH9ZNAYAjF/uXGyUC3J9sKzVKnskHU69iXBBQ2qV+Ei
xCUf7XJDf3WXNxNhPXOw1DTfXD7/y10iaTcJabxbPm4fgN78N6By+/3GHWCoKLQCi8kVKHATNkQy
MBCV9qSVoHgpKXjdGST88wC83B2JD2CkMHnLtlb3htG/FHPOYjfNWsloiup1oA3vBvZ41n1n1w/F
4d9Ts6sDsxHDSQIjnNwdzR3gm8QXmvSsgU/GmzxexSvyGrba6/QZsIGIaBOukFfDc1y5D+W7eMgP
jKaIFcKd7s61IMzliIJ4gaPJOQaP0wt4sc/hzMTCewweUrQepIZBOF2k30AU55Ny2ND2ZIJY4Eti
FDBeGeaKIQh06whwJNPw52wGjoEgWbOoT/fwpKse0Ou61TZQHYNuq91N5+Yj5+6IbPDKRAwB4ogZ
4Ivk9NWXCHOaZ36VzSwO+ReZnneY0RgSprjBEd7Yx/BdZxeDPZXAJI5A2k9bsjnwTjUREctX1bDB
ESLNdWB9IIYBVlMAGn3QX24BWK3CG+IN7StsxggtHgSdUrHGdh7NoCl1HD/8G3lEnQa4YIU/FiJB
wuj1s+Bylizse/vTOsl78WrsvXv68dR6NXYsA/YuISNHagaWFfkS/RjP3ueAN/xHDwO72fhHPdyZ
GPjJwGTRttlIrs1yKZhiISc/Ap+dyC/B9vXMcYADfmI6wdTomByidxyXxSLzVrq5JtrGhKNEIliI
sRfAQyuuypAR1gJ5HKCo/oZKjHUDSbx7e0RtsRne/fLKuvtym3UzIpU/jvi8VcnFcGuWW9e5F8nm
T7j2GyoSP8/+LWvTmzzMmvrXX6SC505dOP/77vPXXxCeaJZGOWE5Cmmqblk2j3+83YVIZ379Rf/3
ohz6KDF0jJravhBIVlbxtzjk2/idgMI7KKekG1I2ezehsxzTDW1FMhqupw+OEOpaNHrJzHYZ7aW+
rjzKpp1IZk5qRB6k2nnZDczOvoChujTERriSGTt1w0Yi+XuGaIIy8Gn6hu63TtfpCxSOazyg2+Kp
u43u0ofiqaHjsCCb7yvaQ6x9Tt5IJDM23SnZc+1Hh6lxwGKs3xqbkYnExrllMUNrsEU2g50a+TS+
fQNj07iR/cJccnYswLyhLJ1M3FHNk3MNhnmgm320u5Xbrr+q7tN+SI/geINvjAkYGpxvHFAWmXAH
dmlLgGkv0TtiSO2TvjXy1/6ewcIDKccZVhtYxTzCWQ2vQSDrR0q2wzDrHa1bDtmG8eMdYrPyBxIL
dcrXJ4wSeHXpDSd8fnskUYSfUmRvk3e0+mtxazxBwVy7K/9rercxdhub8IFInuokn5WxCo/tTtsG
G/OEL9R8JRkM+xQRYYvmFgwgguf0Rw5ZBNcLyqYVcmfMkZynDm6A92i1CHeZBa71ijNsPM8IgAdD
W3wBJgudFdXBslmEyy0wS2CfTLADDISHdjZeHPApgFNf6XcMK/WASudIixy6+Exv4LBFxncal1QZ
S1FuITLseIv+2rjRP9N0V26HN7bgvFQu4BtrX76MB/eFfeWGym1Nbb4VOIaWM2jh9GK9oiREIbra
Rxu1+l+O/Bnu/98OfFtqumk7tutK868HPiD7GkWX7E9SdSc8S8FyXmM4vB4d91nOClMinZbZK7YZ
lE0YjR5xJNUz8XvWKv8vL4YghP/2YnTTRPGsmWQf/PNZaEXNYFdu159CSa+Q/xttF2SrkY8IRBsO
G64fS3x2EXQM5mDnojn7DHCxWT7iHwnPl5fzHx/DfwIW/H1ZqP/+X9z/yIu5sg+af7r794c85b//
mr/nj+f89Tv+fh1+VHmdfzf/32dtvvLTW/pV//OT/vKT+e2/v7rlW/P2lzurrAkb7FBf1Xj3VbdJ
c3kVvI/5mf/XB//t6/JTHsbi69df3j7TMFuGc8vto/lLegVTTw6D/znvgvdS+eHbv/ie3xMvlPY3
ZWq6azqa1E1lGuqXfyReKOtvbC9MqTmObdiOrngoy6sm+PUXg/iL3zMuDO1vhuWYtmtZytEtJX/5
x9v9y5/t55/xL6u7I/mhfz6wTEI0yBZ1Lc3m8JKWzW/68/LuyjxTXq6SbZ2C2Y1IdWQ90Kby27Uo
fQSO1taNH8O0PGowFsYAaYAKgOQnk3491pCNAiyEvmJZSwcsK4mHqk5JjYmZYNSZIsRjN42Bq2a0
Uff6rWqB6/ag/hgdAjNW5JOOczfCdL4mu9xrtnAPkdER7x6w0c4j8ySorpe1ieRRH1AiDQ5upSoo
T0Yc1StGRCBQLHT1E+FnK6NVp1QSJsye30qY40fM2+zcuimEQJkTI0m1jfpapKOCwcLGhu9ExRFF
ctF7BszoFM9/LD+zwcI3NzHyBEurhT34TUjRufmqVyNSxHzSeZQ4g0h7MxOiMkgKIs8v26duChW1
xygUtWpV5OrcwZgKY6xVDpF1aqSx6ziWvglNCoYoCO67tLstPSygak4/px/04aLSktYQrDSMPsum
xifLsAMWRmTdRTHtCat4JDGvP04gt7Jp2pk9Boy6humQjgY5FWZK6mWPtQW1yNKcglthj19mIo6R
b7N1MGjxo9HPpk046Os+wrwZJPitDBRc/CfH5DYmHcGayl05t9j4rG60fHpSgYuTEIArOzNI/z5X
hKqZ7XoamMkS1VFbsfA7dkBmAE6tkXQ9ZHbqM+3CUxWLb4lkrRF4SmjYwc61JuvDlQQkZtmPzFcc
D/bGb62P2PHh2zTFeeRteVNFq6n54aXmsQClEDaeD76PKiFSdbUoB3uZh+0tBo1kGaXqDuU7CWEg
Yqp8Y5hHtCGfhcOusml/tF50HCWX9czBTldDGDPmNl1tHk3Rm6sS4wjD1o0Yw68mGdfKwaMexMiG
jOLT69wNja4VHX7m1eO0zWn7NRkUyGEALDcivT70COeV0t1lkwTVWnX1DnONDwQd06aHe1obPwzr
CyMTAKRAc1fGFBIRZmI38/jU2SiHaweIeF2YxGeSe4PtIrkuVB6tZevpKL4sua4tqP0qH++iIErX
9MBhsUDHN+OxvUf1p5qYQYau0tse6D4TpkMTDg9D5ydbEY0Lo8ZyN/oWO0LXg5SYUIGMlmRHC1cz
8OHoCRNtwHDddRiiw0ssJjzKCfcTg2ETc0BIUasCedBEi5eYP2bpAUKtW4QkWsvhSwbuQ43xaRcE
8NzRuLzC4vN86OINjUbE+ywXNlSTWHvNBMjscdQfST8GxO1AzzZIhO+n6cic4JjnHLuDbk8bvZte
gs5FBt9VR7K4RzQpEI5EPy4aE/RTrCAK9KDe2MBhG2AK4rFKrVum+J0Kta3+KcaC0NTYp5WEAYGa
DNtHHngrd4ztQ9bMb7oYblTGvktHWY0Putz6aUmlYauNlZDH2CNAWWps73DcALA047mc0xEgGgEf
jRu801tHLTOU98OoYmoo2J6YjfaVYxW3js7kphgAI0cRAvDGwm2TgwqznedYuPrJouBMbCRSbmgd
K8v/qFGWbbxcwksK7W3e88EGLRqN0m8pSnvozuQpyaWqe2BnWKzHNGfe0sEwaXxEp4MsXpLWsdYm
WokDevOhyuViGj7MKQXDNcwImSpa2X2XMrKnn08mMKwvpVOcps6xF3PBPDEDKnzsjgJYonPoyoL6
e/r06AytSp1auOjc66jpHL4btCoen2rba3TaOjhpVWw/YUFxluTarbsSZE9NHMHQBNVd7us7wmaH
lVYg9nB7GsRcCw9MYxIA8kF5tit9W9MxwxPirUfXmUWD+SEf650ZhK9cQNOVOXl3YU/Oi+6ACysx
tE4GVbo9ELJtIhebJpRbAoPjU0NIuKMN19Fg9mddcUFRrveRRuwGtQrrRFYF16iCRJShCcccgMQT
tbrS9UdZR09pJQyK1/DQcvAzYahJQdJ6Qg204qw4DKTdZbseqZtrWMyIwg5WU0facI1qZi3HFsKs
n6xbj7ghUdKeDwMsUFJC+1X7YNTgUHW45lwX5KpfDy+B0+YnbFRPyFNQ8TIr86t8XBYRiQmWrkKI
vuLOmuqIbYsGPRDibR/SkrDr/tmU9XQyK+euyy20Cg0vVUeYCXqXslVXOCqMOpwec6HdKJxWhyFG
keoPZbop6DHmEXAmVIV0JgtmAojZt7IyICkWN1k+JWgETH0rSq8+2C2fiAwGLGgePOMuq89BviMF
PWYlhWiWefkpiXDyyzbcpSpZtUZTvVh9Bbsz07WlMfL3Q+B+bLHZnD1/PEm/oP1nde2ytvJ3rjX2
j8kxH0f5kDTdwOAZ1k8m3fsuo9CXCnf1lHx0hueCuoP4xLG0pRe7tonUkBObFTe1NpXmfNY5kCvT
JlCWmeeVXkSnnhHJvt/bzUSyqYHIdDRFfMQgsqAEnkCJr4xedHdZh69bJu5ZBQV0IBcUiauX6V5x
MU7SNj6pyLwO0tLds1RLKpHxpGWuAk1RiQeNExotbfMSOXSzzZJ2N0GayDjVaPDB+j7XY4sZcOIw
1p1Q6TkxMJu2QIhuoceaddvBvo2CmkvWbowseT1U/cbOmdNyVO2qiWtgJ5LwZCfJtuwqKFcuZQaX
E6kc+zCEaNvsF2wfGMny4kVzAfTJ+WbUyjcVwS301kMBQaSTcQEfC1VdWkh0wQjyZAUiScPfwEi2
IAc7B9uXu7B7pyJNNkSXv+IFYCEh2o/rEuEYCNbAabpOTO5LQCamjerdm1gtyW/b8B4CnJxPbfBd
N6+jC5Fac+tuUznlg0/X8C7CtB0gbRwqh65BTiEhAxxeiEOwk42w0gs80Gcz3Yy2A9Y8A7OMcrW4
8ihFNK0+MdfpFuk4zKD6/Fo3CwZsTlOBTHfeaDaT9RvMf+M4KQ5ldB8SbObhqb4ypT3s8AUC+9MK
knGL5ItyyKURiKZNw0N2FRPzupginYvmBBtDsm9vDGzzhhDtumk4VUwaDlUDObywdkUeEsxVdt+S
kGbd2XZ1Fjyb6QAoOUVfXXQTNVYOWs7zOkH11RE3OhneNjSpsxmEwQ6WBbC3rP6gdY0Sq7CKrWxh
b2J8Cnt6aa3VXyf9Sek2cx8vVbfzIVPECYhz3JilAFIxxdVS2A15c9nMEfPGvcvBBigP670ryUce
u+SuNWxyqahu13Q+rweHUl8O3qYvIPC1OlIApEAQ2RSqYSLSb6oswlJX3zIBrm9SWeXnhunBpJO+
ybTugYDRB8b4ICPGgpapjrDVDJyBDrrBkJ+o5Ks8adyV7jDaaXhtG9umsUaj3uEQKN6ZccSHwQZL
3Yc8zTIkwEuwNEUm5dm1X3H3OkuvkAl06TJDzDo8+3lxHFP5YhmsBE3PcCxiyM6JkgIPpc8kRi7S
XQsfTXkZxJyCS8GgpXtdDec8zbAMjs5rN7oLvQC0isqfZJZk2enYXqyKEaKb7QZKF+wt5KO4d3HW
vTFg2onAi1CXetcC6YyWmvSBn0rdfXcqrGZZu2ml3MW9evf6/CtoUKGFL65qz2M4bqeO7cZThWlj
kb91oYV4BPgTVojQcq+pTZm4mZDO7EXnNWfcX9sKUZ3vEIvVxOLaoIhoISMpI11UwLbHoN80IbkD
gGDEVK0b0WwaG9YW7RORkxakGUiaNReFxzQh9ZtFdx7R2I7zbrUTKvrmONRA28g7I1MqWBeyuFWp
/cCVFmZS+NVReGMjqBkegxprA/CYrccgqqcZp2jo9pDus1a/Bj9klU/zk2QRPyrSnBiV7puov2OQ
flQpwXyZqd/nenWoJVltIU5ASDZcaQ33gA/3Nh/VniP7u7VoXPkIJuAeF0wmrjq6eZ1Gzg/9qBKm
LDLy+yb3f/TVre8iLS3ThwaLUaSthY4qZPIPpWF+2eZNbdAim39hadTkNLHvcKfDwONWh34yMpOn
0iQait/LhpoeDgRUh2u8wLcLtLga6dx2JOP0ImCYOgCL0HqcJw4EWKG8Vdrb1SIrtfkEubZdtPtO
jwY2PDhhuMtzlw0xM9CxCLcjMmC2HjvfGEhL03IYHSZeTniNkwyvU7OmU44FV6mZ6O4+dcy0m0x/
Ger6ua/q49CuB718q6vuEaRZHd85ni5PhSjwGw8fwh13k3o1HeeHFwBlL9KHDGQPrv3X2hxOguoa
78gxqIqNOdAjrfN3Y9TgtMlru6JgaWm4o2siu2G8zwb1YI+ZsRG+fHb8+NoGQBKhbE47BACgsihx
KOiZLCNE641xMc+prRnrDh0zOBcVF9fJg4OeGiPxeTPbIduxI0vwcRDmEeVwkMKCtj+Nq7VX3QiZ
3tQeR0ohKQ81NAiNg229HtxzureoKZ285XRqm4PpE9pio9PpEbbcdTBJRSpvylbubXwmPktEm8fX
AZ7GApGIVvp3dOn4MJrhPlXjA8PNo1OHe5u4qKgBf9papx66lDkVZ60cz5XE6JfkYtuo8lQ6OOfZ
htlhuLSFdaQ18KOz6M4iUAl6C/GfyTSuDl/aWLtFC+iMerp0UPAhdr/Dxvpcx92BRWjRdfWXZpgH
U2TXLtqmaBpOvFPYlVibYOQwlH0dHeMkRnWyTDIjhodKT2/wOdE1kHt/emy0Gq4FhR6NPFOpz8Iv
l4ah37i2/yicehc60dJN3X3ecqShLKJ2W0epxyfANTVJ05tqUFsfi62fxXNk4PjSBdFlyczQ0NZJ
/VIL7c5WAbrbpe2l28hqP3Kc8Zpt3KckqYx9/q4ZAAbELE6qHxS+ojg5I4BZa44HdortFu1ZZWKI
IACLDeMjr/UbPcet3XqvGsxz0EpOUz75LHBTbK8Q+D8ws/tscLZw/KtHzJuPml5/uo149xsSUZx8
mXvaMnfdYwRI1+4/fJlC0mvYMHCw+Fb0kkfFW6Mo3gLzlDZGepUGz5b3AE8ixmBQbarO3MFjuDbz
4lB0vVgMvYvbweK0H9P6NjeIEtLHb9lzyjml9iMb6E/F1lwB58vC0Z+bRj2msbWqhXsaKCaywnru
DVLSwLT7RXdqY0woyUsrojcEVQj+4vt2zllwteNo5qQJudmmFcMV4ol1arX3LBhweNDlC0LyAKrs
hT3c2HG1SNNgUxvlVsOsGLGxMEhHka53H0XBLjL1jS/Ha6xj14GNxaq9GZjoYfgsHMIwwMzWUszL
4tbp4PDEJT0EUR+E+eowLpJnJalGaI5Bwwx7HEHEe5Vo8IoEkGXcBp+V9NdlZ5LFgMiRDS/AkgEE
FNVSmXRbXWUwHtv4Dp3jTUpsO9pDsrDEAJEgeioCIJO+ghgSR9kMg7gds4rVLRYPFZdNQriK67GS
+1Iz1rnuPE0FR/VYpJss1NbVGOxy3T41hFtE5W1sEWhSF9lLDcbSiRgl4eWcTPNKQifoR+2uR35R
onYL7eqHO+S3pVFhmo2IVEuR3BsJbFRzBJsi+n7ro1PLTXK5GBm2dCe0iBbhUPTNRjT1q57bt+jJ
pkw/ZWFyTpsUsRfW56Y/Z504pxa8Mh2PXszWaCihSj2aff6Y2cVhdLpja0TLUfcXUZ09uyNJgqlO
AOmAi5LogomhW+9JJuXl/2PvPJbkRrZs+yvPeo4yh3Rg8CaRoUVqRU5gSWYSWmt8fS9Hsiqrq2+b
3Z73BARCMSOg3M/Ze+0YC3HMlKiwN9OIoFQN9Cp/xnOGrtDZt1xMHCiphgPOnf5sgNvMkOcqa19D
MhlxBgejdW+bdPpk/hpmJLrlp9jijsvsT3gjQbnknXr1VWe+6mnHMNk6NRwjJrmlle0f47B+FX38
SOO/tnYoKtf9KC+UHq9nJJ38Wc1zy/C8jprvrhNcGAAz0qJb1djrvHfu7Brtk/qsHBFgSJUinxw4
YZF2Z9DTlLi0g24Tm8uBL8FAM3Bir6RIk2zrQzCjDfzuV2NIRMjmOgGjYHjTS6IPdz3fruNGoSuy
b0/2VPURJA4tCkPPUYC+1FV+Gc15k8KD7cz+1nGIyai0ElcFJtk4DK5QC53V/sI0+q13+mfPaL9n
DejjCjNWmu6IO0Vgfm+UsBVcQU3NmepLPr0jZP0V0QRpRfrmS53GKjCZtWd2ZJqqDs4MxAU1zaDG
iJCZzXWY8+qJWZRjdYzoTf8m0ORDPvh3OsHObhzLVTwS86oV6N7rh1kRtCYdngYkN9nla2Ns9omV
p3sdSQ+VbDrZJPPY3TBv85LyZJ1ix4OjXczVloIKiZl2d/F14k69HMEoE/SH2Pre2MMNM1cGTPTQ
XTndpfNBevlD0dAbTvr5te5xBsqi3IlAdZzzG6E531qjQM/TAjcws/ekmY5j9xEglOQC/pz2iOPN
lHSTakp3g+lxbujUTSslq9Hi6lT71BU6F7VazayePj2ZgY5x3VkYttqeJlHTXwqO5WOKm6hNRoxr
Ue8eLUCSWhaJC1VnRnXFtBkqfDwz1e2iYIwVMz4yXfdXilx4FbbGvvHmftNpvjjPXD8dnZERaI6t
ZYbebQtbgwIIl7pmjkBuMIXfJiXMOXyFIO8mbBwjZnRmALT8+taDPJwSqKs3zcNYGFBr3SDc2PhX
OgewWhMGj8wIfsyhlWyrJq4PXU/JPCDUQkI6WJluGF2McAK3W1mPsUPMh14Zu8Eyb53BumlqTG1I
QJ8rLyUsIAgeZ228tfz82bfpR9otZCVz7LR12FbWPi4T8oPSAkWBoTNuBoan4kh06YUb1NJgA4fm
GfWxtxaTfDEK34SWMB5q7lu15bzamsnwh6lexFgOakmAway6tzWFRyyJtDS6vl4FCC2yQDE8GuZT
rpHDminpWSN52lUV1LwumkjeG9tr4jylhyG4OtR+T1RH+pMmw1tN0574486ST3VJKxoVzT6X7MLM
3wgDL4HFFW1KdmZkO2cQOIyEVA8n8JiMw2a6omgAsCrEiBwU8VtYZpzBWXewdZMQNFlahyTFboZY
7mCmlUtUqdi0fjGd46kj6zykb+w14EX82P9uDwxPg6jEu9XUNoBb5pwjhxK+LANhWW8xhsIWg+Vu
ZfROhnE4URyXD7yy0NO9hlQy/rwasm2ZOrdhPf7KXJfb3QvmaWYAoMJT80mLrecixPWN6f2hUUdy
XdMWaV0gfpMOTzMtXDDZLjT1AFVgkROAUsttmHCw1fOAK5bbU9aROm2i4ySlK61v49h8HPXiOZw2
gXVbY2oFkHZTErmY6ByyNqgyBivDt0l332dr5yAic9KwWhWaPzH6P8xF+tEJKryQPDpEhhhs6IQn
Y/5cDuQraPZ06AzrVLZoc63pIoZpvNIFM1yrRsMdNPWl0JFLmz8JiDKsW/xsPzKjWXcuSa4Uljks
Akx7fnPP/Bo5cps+d1KVDksyf2DAEPpnviOjjPl9kAmVOLAIlIrsfYrpMs8kOBWY9IGJ08m6yjiB
M88goDSmeKxheJaPvdV/8zFMhNjeMa4dLMc+OIH+5EeosQxNP3DLBj+IbgUFK8pXo90b0Cf9YXxn
WkXrqkvfHFBbSQF/ZUhJNBVJ/k2Hle1CsRqEEglE72JAyjVVD0FMWFo9XWIMA2s/B0w0Yh1yh2cz
YlIiJXnWzZMYuPt49U+teDF7Kzz43HmbFqyHxZlMSVqDEIRTiaMxxLjBl13pLrOLCjeorQxlvkkW
uqEh0hDHJi7vbUDYFEGAcY7XNLleHKqFWHvGjzCs7yBHp4N7Tw9lXQl/KzQs09NcPwQjWR1ZB3OK
/I44vCu69GS3fnke6MxTYe6ZJUYVN/Es3xhBe1WiKZuKkVaIUx8oTr87LeFeBMwzSwJEgGfEG8Cv
OMal6tO3gPH9leXjwyd/cewrklkGPkw/jM7wkTpQIfz2FdnOTauBMAqz9CEgd80BdZ5/oG7mCsu4
0Wopp0v7JDP9onnOxjBVnuuMEnzqrmvdw0o4T/u0Ht90S8BdmiTUnqhbl4K0W6d3HxqEZJhZ38yR
qZYnEKMqPXc/gyeuh0sw9KjS6+bkCX0k/rH80FDFT/QU69m4xkpzF7Xym9d7T76T7mabhAPs+MDt
BwYjdbMZtewWLCEOyrp9Dghl1uN+Vz0F2XgTS1g8Xg31ZFYimrH4SHMIJWN+2+dk2ugtXVkrWMlW
b/iFkQZrCbRSy2lQZQjZH5eFVyeAYP7a1NTmPx77x+Y/3ra84/MDyHBMJpPWU+YyFHUeorjQt4jw
PQhQPYk1Sn7rKb1tTq+AFvN8n8c+wV5KwWioxbL2tfg3HhtpngDgoCwihyg5LB67CfbRGlkA1P88
L4/u7Befi2XTk7I9SCJXRdcDMVAS1VQUfIA7osKzwwzshF9i4F/chYtr0BoRa2+W1TKTaGaX1bnV
b3zLJT7ZjbgoLz7AZaEp/fPnWuNzsPoIq1KPQOqyOrh2x9+7/Jmfq4sZcdkuFUJ0oGQhS2IsGcIB
uAyKmqTM4fdieWzZXJ6QbtCz3/96ulFrMk1S4J8WOiMLYSo1Sx4scwAifUtHE9AxHTSFkjS4sYkB
hUESVkfaqdVxWftaLI9lWqUdvA5feH/rawNqLUHqW42QyXeTsxtQjpNm9GOmfQP4JMEL3YYteUpB
vrb2iQcPLKP4lgoucW5DrcoYwLS4A7NUFjDaDmlTVKdSn6a152mbaeYyadrEFWZjTX5qovuHwM1v
+qhE/G1Ne70WXFynHlP8WG6kTQ5Azvkz2uThBdwEmS2vitF+Ef2UAshMLvFsF9cyI7/ZaPppMxde
sgsc5HXJLyEJ4xtd6+h1g7ITz/duPCRHw/LbU1gQqzlVP+o4rPZ97ifMrcGqDPl1U5XddWtVHldU
GP0pV3yK85sC5oyEN3M1QuzazEYBFDZhZxaAk7aYeWLGpJJblas1IIuyNfb0jMqHIQ7aIO7MQW+u
e7u+6AWqkblApWbM5JMxc3py/DS9CBzzAZGx170BR3ZqA85+MDa+5txgCvklswTPhDF3cA7xZgMg
qgEz7DiwcY6M7kHqpn/GUcIIyFz72vhd9yijuKXx0RhtdslRo8YzzRciElrJv7E7+lQLSC3WE4/y
bwgHaPCat2FEfY4xMr/Rmjm/maNfRWfj0avnfu1SXYx7kaBWZa/Yjc8QVxDanCRZfg2sMbsW2iPd
pfFiz4g6wzKlpUK5LZ8JH+/1elgxP5eXlIr0RZmNgii/N4JKUsqqprOz91zxy6REMNNig92Bojo3
SO2ikteuJ25MDFWzmRBrphLUAbKNXjLdxBN0rY80hHMPLJX6S+g9aXTnGN7oAhiCL91uB0iWvdKN
QObLjLyLwEuvk9545X4n9pTpHhmAkHbCTqSjhNKEhkpGT45XhTlHVlI55mZ57PPp5Rk7k6iQOyJo
3dMc7fMSI2s2ZC+m5753znwusoqxa1w8WDWmPwuIVegcY81/GglB1sY3pzI/RBc/TllwSTJohoQ1
D6P+GLWosltLfy7MBFa1V36XBnxifaYqW81A0/vulKXm2tLE2W4ZKerOcC5owOw1eVVV6bE0gS/l
jPPiatuFBI1E0DDQE4NXFHDRCtm/WIWx7xOoJKkwsHdDpfZC3IOOzzhVat59FaQE+EXYhHO3p4Oi
948e9yptdO+GKKCfNEy3ld4AFjCOTG8RywM1clv7efCHiwuuaQCPVDtMPOGM3eoZ0hm9RppKa5th
yQhIAbPJaogh/NhmeZPJS0sbtTfXvQdlsU6ihzIiVaWjbAWGisjUPAGM5JU/h4pBmMzE964sd5nM
vM1QmP0aIelimfZn85fN3G5V6VambFP3fsSVfxrJYrcDIiEYO+jOrd+Tr+bZ0VYzyKEakpkwnKx/
7Rzz3prv55DDJqyD204z0nPsodlIyR0yyNct+4KU+4h8XWKEM6KnowFa0lwVRCxpL0BjgBOGOb1d
wt9re37zQaEyca3vXd3CM3Vv48Io6kevRaEey/xpqonqmcxzVekgUQEPuXp4KNv4p6XfDj0O1cil
Z1G47fccxQce9Wk7SaZ+3fiRl7iKajokt9oYynXZ0VITBrbTYms6QbmfAx+YLPM8NCAxLFOBSXzg
Z0in3WgbZxEzomyMQ0cjbMzhlDQEzQxAggBF4qg0meSYkc5BWcxIM4DzhNFwKQhQYhSHZlDgdsrI
k6dAga0hqz5kYP2QEtF8R69SdCY1ydh7wM057kPbwGYAG/FUBW99qBsvnU3BxW6OmZTBIepGqMGJ
9qJr1xXjs7JAgWLV1Xta6Vym+2NRhr90neu+FOTV1+mtx+CsN6AbTgFaMQ3CrYRVWBdMoDXlbqu5
A4fNfFRDycYUp8mmZWfICKZMTURKPVKJiKbmDWcalfqScEQfBl3g0SEP3l2MUSeZ50jVmPzgWDWL
m5FywsrAnC+dudoz283v66Z8QjH1A47zR9y9m5Ztb3sDEqMDY5zrrnWb8WNlSE9hOCHXY8ZPP2B8
cstoWqfehK7db9vtm7DhGVWUl1tIJZup8gpQg+ONHo7dpsJ6v658dIEJRv2z/RZqJjYtZpTs7psy
0O1vvq1/VOF840SZccidGiDV2BB0nqlgW09s5gEClwd0d+UYDJspeoTYXOloIrLPWp/IaRPDQREi
4x98sp6ymaPLCaq7lKnnRjNqbr8+/ZlaTlD7m59Gn+/wvc6PGsFeXJHCY6Dn12BmIOwL/SG0GTMb
WY57o/DJge6qfdiC1PbT/GPUEjh18cR0mCsbJV3nEttIdAr/LFwLP12J8s0DNGU3NYxMpf2yQ3cj
jfp7Nwlv55Q1HMzG25uufkOm+Kq2w/sUYOYKnJix8URwT896T2XIvQ4kOZAY5cQhDlWG0NRle69k
4OLaAP2KtMiuIJAeTbP75VTzczbkPZ/tHG3HOHf+FD+n3U1oNe/B2D9WaA8YqNXrfhD+pvbFrot9
zKyBu62CiuozgBiuNqQBMTYmcEL/UWN8hK2jZguV81FQASaFShK2ZLTbUXiA+dFk9p02MP4RP/1K
4yuAhrRyy11FLRrHLKU84TOljkBbbSv8RHyzq7r16s3kwunSgg/gIMjrXALoaYwZp4j77jYZ6Tcl
+MwuoSvcy5Rqa32wJG5iHzNjhilc2Ipv1JrYaWTTgeAkGbcFnnmUObWakp0om4uBMOkYB/011Zd0
tyTWiwFGRlUlP9Ku045WQyJnYyHl6ucSyGzmYIaSwMtXQD5jpAcBbsHiZdRsyA3LI2ox41nCSvRo
mnzDXKioZkWiduqKW1VQNuO2q6uXz000J7vaAoY0+YO1ZZJNc1EN/qaAjkVCMohacygi73sCdQA9
+cco9ZBwLqtzTcE5S4Nsbeb6cz7Lls4hL1kWsvcLaCrdK1stBogQjYZIT02ANCJUa5FKEW4z8zBR
T+UUzA+inPNT2ZAIE2k1+Dl/ZmrfOphDDekQJ9cBUoN8wUxsnL9PWZhz2aryExf3U5jLmHAh41wq
x9Zi26o0f8DFo70sDyUhaQQoS3Jw0DbA76HJokOFw9ZpDG/vBs3WkEZzWhY4gMXVWNpEeXjd3nBA
Ycja4eqVx+I4pDjbUsog63Q0KFXhrwactQvY4+gBgdi4OS+IYwI82jkoT1CWixPaEhXFXeYc19kP
PSCQMSd1tIvc667Gm1hm4BetCs9iIgj+Qu4o1lDfCEiLOHxsgRIvCkYSjYMi4m+MfzJt5XhARXoa
mJ7AOqJxESvwsj5SMHEk7SlrKk/UFspTKzoUHaWx0zH0MZTwkurUl6JaU10gYyjoqpMxDu6uaPET
xYyOuiyoT7kNPAVYj7q6BDRClgdlnEPVBRfrRl7OzB17jpuDRZBTeEpci9rO8h9GVNwAphSjWZx6
9SNAJbV2XRNdqsDrDnUk1svfHlN+Oi1rbcS9Fe4yZdUJjq6fRXd1z5mm1z8NyGoHj55vakQ1yCl5
aAsxQhEcTqFleVDHGM9oc3fTZvwBkRhfDVrwWG1rYiUaqGmid9Rt+3sFUXHVVCQA1wHDuclw3vih
t/PQpRfa2uUaYHiBTijQAK5Il2qSM5KY6wcNcUbDiFRiWEe1IJP6zrr3B8Z6k1ftohDYat88g0rN
NhBntlmJ5LKfc47ahoK5jONf/2eH+HfsEKZu6fgJ/mc7xEPRteH/W78lRftfPBG/3/jbE+E5f1hY
gh1kkaZtW44yPgwfTfv//0PThfUHBm2XUQSWCcNRvpffngjL/sOzLOFKz0XoKaWJMeO3R8Iy/rBc
G+i3Y3o6I1ve9b8wSeim/KcViAqWjfVD1x3dM4Sty3+YJMDGtT63qxPSZFAsoU/t1HW7q45LEdPi
5NCAQlihAX51IXZdiYnW3Ni8zpl2m06+RPksJmyd9crqHbk1euiX+h7I+pRahIEHwy3JDKkkcMW3
IErXLhxT4a8mkwawhoZgWxD/FOqxu4NShSiIsJeyyO4bp3s1Z8KYBa7JumMqOub0BdxbXSmkkOzb
BxNUjE9//irVvW+ilg+eVzzFZG8O1vjTLXO6F1a37bLpZKkoFX8E9pmf7YRhcRbKC2UOeBJGcs8w
54cZz8HVzHRPI6ZRNPeJTY3RqDCDlR3zpdYm6hyleGqM9llXLk1UFTjLIX5r+a+Qnp2wiD4uaIv1
m7npbrsxBROXopMfXSjpxa8h5MVRSokQYfdTN1jroUueNUl1OkdkDQxNruiq3M2FqqB3hEZ6AfhG
JhhTS3WUrvh9lZK+5NgPLSkWK5OiOiBvjzwM7TsS08eyyt8IIOlJGmqmGL4wYwsDYMkqKSiCjfWT
Lhy0muo+wQTOVuQI8NNXwK0vGrU1/CfPNJkvPYBAOtDZxc74ugm/QoM2jJJcf1um2ExK9LAMKcJ9
Ig4O9eU2H/cuAogrvUvOc2yPRL+j3NCM6K2aQpKSpwhvrZu8F+ktKvUbO+gerC7YOnzGNukIA+uA
x64HA1+ISWk6gNMOMES7BrWS0esYf9RZctZCDaBGSoq9N9+n0X3pUDwncLJMMTjzI0xlMd5PY76P
pz7ZQFNNopNWgjsvOx9V+Hwbsq8NPyp2Q9QfbJEk1A1BYurQWCj4kI6iT3LNrPqpMwd3H9btJUFC
dipl/0h6BX7ItNuDbk62vURjYTfNtmFnrvom4VCO9ZcsZbqDxAZuCAU2p6jiLbnKpTXeNSH9U7sJ
r7GJl4wIUcSFff6aueVrEibgsMQzANeXMiFnK6EhwehDf07y/OfUX4SXX4ws2bqJm64qa8Zq5Eig
jOO2bIuHYnAw1hKzHFqU7cvhiHR6DdCjIzDWv3Xs5trIrxkyk9Uc2fezVHD1Ym9zR2Z6TmWdKg8T
weTUjnAlzNak9f7XonEigpRyvmIGoZbI+QQ/XjpMr6Bfm5Wub3y3/UA+glhadVnntKKjVmVPJfAH
jyYXbuSARFvrW6Was23Yg+wB/rFmYLnKe/MO/bO1D4RGm1WY74h9wW9P/Zqy+MG3WzxQIhdHMzKg
bhBc8Ln29ZiGQ5+GUKqKz8uis2AGLGuNWlMX4w0QydffT8b4LatUlZw762tdm0t7TcwQvdnlub99
XIb20ipREzHlI8V3aPU9B+bnFiDa1tzoUTytTaNolc6UMlbFrHeV2xCxrCbEmN9FP6VA7VJ2oqoR
/atw3zTcZzn29Qj9T0iRnZmEQqaVXtEikxp/rw1mSSp6ouNl//Oh5RVxbcDJjBT39s/XR+oVy8sm
7iXr2QZwqBW4+ME2llSM5l02S2NXR0acoi/nMaEWy0uWBUhw+xAIgLu86eudy6uojvOuqACZISz9
852fn9Qun7e8qI/i+8DrmbTUHN12X9CatP1tkkfWI8za0zTtyiGJ3xDsyFRF8wWu+Q0tij/TT6Ox
5u6qQla3uhJzDu1onbK+33UVHOShLx6HCeFDZ8CEI5Xjmmyn4gizhVJSmUcHYAY5Y1YjDOa3MexJ
0lIqeSQFSlNI8YJ+axVfz5lvncepf8xIhcVgD3bfB1+5NubUxcJiVHsjKJ4al2mbNMVZK5HKtzFR
imkEoCpsT938OurUINwJKpePWMEkccLWvs2mC0BIq2ekLnF7XSRA3AxRHMu5eSOQR+61HL0mKMof
1kjAc0tpbB82vfsUef5V5shkjxaFuojmZgfNJbtt6j7ysKPXKfzi1qDxYrr9Rmpt9zgjhaS6nN92
/qgxTGyLF3rZlC5Jn49xkmiNU2/K0Ik3jRSvCE3nXRJU7jHxuOE2ercO37tyxDcd3tUcXaivIeoX
U9Ucdeqg6yknCpTIKYAX0YrTuATDFmTBwRqrcOcYYMPUeRYrLEdYY2bZL9tuf4WV0TswlifjuVfA
kWUxR/4N7e5hu/RTxkjQZAFECQfFtVBUlT2JSFbTcEZK2euHND46IxXgTzTkjKh7bY/kwNYKibIs
4CMXx3jhdH9tT6UwdmU37UK0EvCGxro8LgsKii6oEo7Q+ug0GPpGKKyOhoLzq1lS/9U2WR772pRz
+azlIxHZCncCI7U8Tjl3d+rQwyZirIACHL1gpOmUx9SzFmUtwNPmeJW1EXlfDj07ZrHRgfZ+dVwW
CArghyyrru3S1zLtF4cG5GaKOjC8jAoMC6uNTp4C0BUWkW6yY/7a1EPax34AATBzHRpHI6zU4+dq
qHs0m9Q2Jj8Ifkn50wpmIngcJVOFFcMRyc+Q+nmKeXViyjhQE22ZLR2LiTwPL6ZwvOzXeenHhWoX
g6J2dpXjkSDGXg/jGRiuUe57RS/52sud4hU2arGsLU+kU/JhTwKAhyJuFooutCyWA+Frc1mbqw7N
ZUn849JJWzpzy+ILDvrZs/Nrhzwyp3pa9r2FovX3saEzbiAOW2uIWG/sjZR0uET0ownKlsYoNTDY
TXT1l99R/USzWrSgaDddjp5m2VwWy+8dxI1OLk279zVR05/5c6HRi//b5vLE8tjsfKuYvh3cdiDk
cflNl8NtWUuy2oFX57pXX325f9WwW448mVoHwYlFjrUAqhKk7k2CMwkmyZ8N0FR1O+2Fw7M8OERl
yfWp+hgUvudz332eo0tHdFmFiMGlLZkwBvy54+RCvPxX+9Ds4MwMEsCB2mn9cs5+nrmf63Zc/pQx
OXnLzvraRcse+8djMofLXKUA+b/OVkfBeJxl3y1n8/KMgflgU4XiWac5+fvkrRt+gWW7iSXnXdTL
jFQLLkt5WnEaqlNmOZVC0/i99vWYHug7iSofFwL918Y3FTHsypbNuFt6rJbC/izPfb5AtViLoEVY
YneIrwTXQ6GFzVH+tfaPx7S6CtaAM2FpugocFTFz2IIkRHQQzvXJi0ixWi4cPTOdZS33Qh0CTg1H
gV341ddeNjMLZ+Fq2aNlBC+6ifFnq1NwOSWLhroVFgKdK6UNJ7JLgPvUC/f38zp77Q1V/HlK4jJE
yT7HPi0oTkmnwZmgN2m4WU5OuGEM+ZY3laZ+l8cor5YdnVcK8fvVAf/siNcVdcCkS5iBqKa/Z1u8
e9nTf9tuXEcD8AImccpHejGfe1jt5lJduMXyYNa3xFu08Vb8dXleWtnL5rK2LJbr9vKYXyBTyitv
/3W5TH2Kkavlyvm5yud/y70gpH9HZ3qBli0gMwcDQ7Z3l6b+uCB9P58zgnrG5cBxPeqMj/bL6vLU
wg372gyAFxCO6Wg/egwb4Q+/TfAuqq/U63ylZe1r8a8eyzWNIebXayib8dP8q48Ymatssjn8tXwM
ekveRxXuZNsm1dqvt/2r9/7jsUTJJuaGNmWk/tblWZHKNznYw2bZKmiQOg2+OL1u3/VB3Y5yndPH
ohb3uegb7lZfj8HE4WQzBOSb2pC7cUhPmdZluFXVvljeFkwRq8tbljcvD/7jY5bNv72H9sgGiOE5
V18+rM0XPSRqY3nV58d9vrYvVSqjy6+hm32yW55fFo76ez+f7WfSPbAp7mHmc5loMKoeS3Cy4JrD
ajg0TjltqITm9b7X4bw5uAyOUYgzx4CfNKtzVFcL4hJ4d2nGXHXaQk+O80OhxgYa8oFjtYwSsHSz
C/3stRYWaTHqjJjC1t+6RORUChWNj4s+WIY5EWCRX9O54gxs/1osm+5y5V0eREKqc7lAqfvJOVtg
Z8tle9kuW5NDwZ3aO8sV7XYwu/fMKultq9GGUIsFwrZsWssdIc6fXIl3YGKCt7bUlacXQc7P5h+X
77I8tHyhZRHEurPr8Ty2nj2We8LpiHBRo4RI3Rpd2ikrSNY1DSBufBo3BqZ66h6IbCpB1Qj/OHQj
rn2hGqXgp2joFLPWtBneTg5EdQG1U4EtdrY2nVLDUANFCKMWut2vLUrM+1Zdekf10mWtRq9Y6/68
79SFO1KX9mQwOAR1dcVetgdCBPYT6kertUWxj9TwSqrhVGaQzRAE/mvbz8OMzZrB4qwuN59rwg6O
8MWGzJz1Tay+p1s12DnVGj04D2B8d4krmy68gYSci/TyxZeF04XdOvftblWqQQUuO743ppz2SHNa
F1dVCF/J7bDOxg3TOKJnaABYxNSlQyA2C0ht0oLbyi4QGy2XUqWksuec66mnVv1WMQvxlVVeoPIB
gZML6llIK9UqBWwkV4aYdmSeIUViNLZw5JY19hH3ha8HRR9q1PBp/CTqS3wtMjeWu7mBEPzX47Ya
WLQKI982tB5Ky6aTqcFbUv/FAgNc1r4WgTpIkaO9UJVHGqo+KF3uXcsqqnZ+eCtOrsyapKcWf1Z/
ohff7UOsJrYagy+LajnU7HBtkq+6F4nGDl6e0ArU8m5bvflq1yxHm+sRxkIyK9s2qQMcbq3ZsXNh
F/fGKc+CicGAOviWRUSNEAJbHvyi2Fch1DcEH03fl7I4bRdyQo5eMIxH+DcEhX5tZ0E17JOSKDgl
n4vjdjgW+OgzJNQh8tfl0SiK+OPs/KeCpx59MuiOgc9i2fxvj8X1FalHzVU2nHsUzTdVnw3XnU8q
c2OQ0ykoFBGF7iWWv52zAVaVoz2QuBcfI+Gj1TUcWmIeQa1kOUEgnTNIoWKONrVwZ/QW95PIYRIA
/E3L6qFsZhcwYPE4E1Kzb4A9rlrT+WboU3geKpxoxSxuu04HzRbsS9+9MNyOLzRdzRNGPEIOJScE
EvNBn5B+kZFDYvGtRzX32SUs6pD0ZU7KiLxXDgGqMK256oU8DgmFyjHu/X3tz3cJOUv7qpGgNYf+
3JuOT/KqGi0M9jYKxLie4QB3kunH1MTV3kFvfaUNJp3TsTEPpIVe5z7xt8QQ5ztr4ogm3Kc7tB25
TEGEarZS0goJNSPqNErB0wtaf1NZFCFeSlRwujZCHrfRf5C6ekNlC+m/6ikta11SfTRm1m8JyC3P
ZrgMcoHWJUgr1gF1TszfikBH6+sqV2DJPJCEOvjEtCGlja5JU6PwyWx8C7FsTmn+YINTWosw2Od1
fT33EsxuMzyadNa2k5FClpSEX1u0XndBOmQ3CVDx0KhVGSQgTCIWFTbucTuZQXc23Fxc9XSKwAMZ
4MmKqFgTInsxc9JMJMqRVUhthkTAlFLhnV1qj6lnoqeRBN21FFIzs/tpRwVZQwaA0ynEk6LsdR0L
vw1pkqLHsfz+vdBXeTHhG54HUt5989HOs/Hik0hHQOv0NAoj3FRxjmy8c+1jGc6IDbrue2GNePdz
HX0+lXVYQD+chiJu3uPeg71QzijGJvAE5I9emU53yRurxWAwYMA2BZXgNL6vsArszCrEJNngbc/t
Udw1pLvXQ56uZ5WsmE1NtXW5U6DFGtF3B8Yq9exNTxH8aqzoc9oaViPNgEluB+WqEARMJVkxn4Mp
6AgqA85tTtlwKGcDtS5dtnmI3jFxtj3iIoaw51mLP4QOLKxjnHcl9FxJ97GxSFz1pqnFlJr4j0sb
8XA66eH1uNh0IoJGDLNwQeXRzIjc6qO11XjTDHGcMcHExEJkdAL5D+8Zd3OyJalAZLvIbNs9SQQ7
38aobBapsfbJXjKrxlvDLB6IDnBvfJGdYHAm58qlUZ2WGTKA6kc50iwpdLNd/1/37t/p3umW59LI
+p+7d4di+C9du99v+LNrJ/7QbSkXiJmEGva7Y0czz4GhoDvU4L1/dOzMP2wwY66EeubR1LP+1rGD
auZIzya1wHUtqfp8/5uOnfT4qL9jzYSHmMIyHcO0PGFI01RUy79RK6esbftcRu6xMpOXkdzJtg4x
eeb4qpXSSPjxswvv/4xo9QwZpTmFJS59ORlvWmxGG02ZpojDuATx3J9L93tYTRCyGMUk0VOkUJ1l
+muaOizfk/c+yu8t8AyKgFAZp17byyQygCXOmxHA2akU9Rk4jLjuhie/FskhyxMIqgMGAiHMu0mW
Z60Zoa0MhHgEUXTl5BrQjxzGCWABfIfMRmrKMmsmW0zV3HNQS+68/XiwSRLamp1GWdm3WoCiJlpu
DM64tYE3JhKZY+q8wO0SINORf6emYucHCNskADMHZr1fWuZdlTsf0knhKIf9R2S36QYhyTny2vFg
uc1ThZOeOXwDQBMkPCEZpnayUCx3Q/ttiEztOiK4qh9wdtuDv/NzfXxKSBcuTetCayD7YXrOiWSc
PR646W70c3HQO6pCeIauUPfS9CyMmIA/94jvTGyDHsEbOpaDW5XpOsU4Br3lhtoo9fL4qvIIuu1R
G5oTGpsae+zaHQwsRArhUicmhdcDGuL1iEgTud/eCyWgr4g85KSkHRlOPxwtNc6EKQqyz+hMmWN+
bfUdxGAwGGOdf7fqBvpM1G0639pRIMj+k73zWG6cSbftE+EEvJmSoKckinKlmiCkkgqZ8N49/VnJ
6viru+PewZ3fCUNkGdGAQOa39157Z0TOV12gGbUUo7GZwek1mvjYAiYvOxKa7qFMLx3EfVb3Fh0Y
y7XPjfrYgtR0Z/Qox092mfROltiY5qBTITji7sIZv6ps+7dlFScrGrtToTXnZNIoj4br5L6mXRHv
lmC6yybsrUsmPu2xHsLG1I/2kJqsTp172ynzbeFgNZTlt8bTQzzQU+xQubbTk/6dBQAOiYVu36Eb
AalztTRN4zTCpTm0HsXFiUX2hR14hzAC0EG6jsphfRUl5iLPBkOrx9GXgQi6txglrNMYDFEqZ1hE
hlSZFu/RKbDJDjCtV07sGFvmrz8LXUz7zEYfjBcQxVgjrXLs4LOXB4eY4Wkx3c08wzGjZKucsfO1
8aPL8n1Q3SQNK3MOsB0+1tCp/B8E5RYMRcT/NDM65DArGrKQaLAsphLjNxbj7E6AI4NOQEt9o0Vl
2BZMmD27wWwzFie+cVMIl/3EJrE/VEFThF0n33q3ItySsq0SXu6e9fKXNrXNjtaB9xg5eeX5mYKv
W+LYBmuTcByl4dG50aokjGUdcdTN75af+zRDGvDqHO1hzG2PrzZ15Sy8sVbBP8IzNNhPJPCLu9yg
gsF33XFPiSfSro2HZWYCaPudtzXiiPbGtF/DQXf2TldvJy/7LIjF7Rjz0M8yZjHVYemPLrPRZob7
eHL69fwTfTWAUMVeSfhXdAvWPfMMbKLWlZR1wqkOUTjiqEmKn0izcj8mMdTn3Apz08w2etk+Zuby
2yaE76f5KZYkNYNJVRrp3wSGD4CHHDThKgrh/u3hbf/ieRP0S70DizGEWXYf+I2slQPQ+7Rgbysx
EIVl3wpQJe+Ty3wxarVNmw98gCybJl285Jy0WZiAbXGykuSkKtvEVDqvr01p05kZ9dh3EW/utWtc
d1scqfJApegDbcbDFqvwr0EI1AIjiTeRWxdbp6/Isqe9eWDUy3QjI+XqJpemVcTeDMyRPca7oqOZ
OXf89ehq/j6xH9yAhqYkNSCOlJSR9xEK96yJbVAT8e3yH9Wi+rldp6bakHSWPqF21su5NYuRQvMF
v8BMOQ1llhND7JUZM4G3Zx+7fvMT9WmE482rrElJrtvFe8u/p2CkW6mAxNVgP0gJCpOom8+BtMaw
l8WvcgrObHDSe4pnZgJsHcC5gSF81B8kxsZ9OWCFhy0SHIrchApkOpCDtO8lMN2tnFTgcNIpmiaE
4lEKOU8kDVtpxa9cc7fdJC9LE8hQ74wmTGYSmgAEd1mRf9qu9qLp0ckYW2ImDtj92BwA9gxvNT5c
xvhMHZLomDXwP4rAPImsjZ+CfLjWQ+FslwmAE94dCm/72tqyq/VU2OhpjrBd+aWWhB79Lg84k4fX
2fIj0FYdlDnTm8JxpkuyZXMB2comQOEBIrdMgg0IX0RQvaLdEO6/RGnTwV2uz3QgcPg4urVaEm++
pEZecrA3fDeS5dzhQ2I46AVH+BQU7TSY5rELWiHsK+iANWArOyDqK0gnQgLZw4w8AH/JQVL5C/1u
ZG3RFZt10CbdcehopRic5d5yqzokjGrSrN6fKEznmuBPFbjr7MWffYB1Q/0C6s+ArdPCgR4m8hn0
l4S9bnKEm1pELx7vW7MQ+kX3zQjFzZx84cFBlLmTfXXO3dg+EVJo1rHZnl20T6Q9eujGDGBSbN0v
VTAeTfr2aJyhV1Xm8caU+yHylIDVGRsoEUwhc6ZB08j2sGJDwqpF2/oG9MRkdLkiL0w2VRaPSAgU
VYKYWl2fvA5bcC3H1SQpGfIbL9ghFu20TJNwkAyO3KQiVCW4AMu8XE+BzYHg4ypnHHnXV7a5b540
WWnML9i2zDJ+jjz6HlXKfedGFZEaRMd9w87NF8CrHdc4O6piSSSUPtnVwGa/2tb0h5xzJmGrbHDw
4wNRcMeG9he7yB9ayTIgSJ1Qq3dxnGlPhHjjg95BItI0oNOqHuLct/NuhrIJz2Jm2IRdhRMQY2xB
+O7oZ1nSP3WwSr24Mvfx4hnLeshwCcbx7ACXctswEhg8bhJT3/hfdHxAkDIBFDLb/Ct52mo+45n9
2tOZymbt8DQpw4Xf0wiCND9ylBHurEyXymLBjCfnMDu6lfUzSRV9qBiUFcliI1Rlex3eIu7R+Xi7
WbLe2CAefFC61m5iZ/j1bwV6OoLjxlT6AaSD8pg7C3xL2lzcyaDQWMQZLokAo36fwoww/WrXtT7g
/truGHSnHteB1BnIWwNx1GNtZkvcfXaswcnFlTTuqCc5FWPD19Ht1mUkbfABjlhPA5Q0q31pcopm
41Y/0v/wEqVduk3URPEmM5BjPicl8Onbvbjyz+YyaNtEjSVvYtPtJ3b19fH2098bBB3eDBns/yvc
d7s7k1A9yHjTDJE8CR9FoQyuVqQnJ/ql0sPA+aTofYOW3DRZF4kbk00DNtKxft0adnW5Pd3Rs3zQ
NTHZUWZ4NxXpdmONHVLS3/tuLLxNHLlvk1L/boLgUMVZsY/U136SwFT+SEkBZc9JUzS7m3BkD6q+
8fYjTGJCtzqBodvxxuTKGAyCkGpuOVBRMUOS5MfMAZNcLwTkb2HImxb4JyH5bzlJ0umXxSXqX6Dd
xDUT2psKePvp780t4PhH5dUJ2hGkA3bJoOevpOb8o6s1SM161UL2/OehlPjlyqb2l6UgY/Lbe+Hc
3pbbe9WaRC1MGW3NZwgvy1E4jY2dw6Y3YsFm3EtTnG43rfqp9X/Xqm9CjEAqU92uGKuyRynVDHCi
5N1nsbP/G7/9m61FeaGRIVhecq3SmKYI7UjzL8ec5PsJ3OzfdGd/wM+su+03JdmML5exXnaixTdy
m4L+o0D7f3+6TUL1xbSJF3fvN6X5dgN9mdOl79bIegPnvr6tOavj8UhqXqkr+/uoaWLa3ha81LRn
Xamnnre3Pxxu7qoaHb6ryfz8sQ/02dRhscxZkCsN5KZrN2p6e/vJgKCIBq/uM7F5ldBCcbOjptw+
C0LrKBCplW/dwntqb9JKdJNTsBR4EvHh9sn81/HbjiN7qjaBffvPge0F7LIwmJh9XSzr24H8JzZs
41zZNywI8L4zGv4viT6YKlwSObVxB7YTf96C26u8vV5bWcr+vnJO2wXWJXHIMZ9VyoVGdTpWRegL
+E3tPSHsR4MdsWf7ObGrhrW38rPpGNtgaNCSqJxuCJzzXL5ouHRo6MENZy6kyAMMcjqfivLLTco5
1ygPHVZ+ogbKV5c2gRWqNvW7vzdTgKUVsAscHDrC7Iw+cyaZZKAIduDeM7HxDcIXYR/c1VpNlDG6
NMrvpwku9BjVEHck1kuXyaqNrbV8qu0tV0wEDOUd9JSL0MBOCGjzbhruEkyGBmZDPcbRmtGYRG+7
fMv110T5EmEo/IgxKprKsUh5V8U/TWiBx83IbPBRb9aOcjmOU36WMQ7VXKe11x2sN9hupHiUO5LV
DjE1/JL6gnMyxkJJATBLH0yViXJXxtgsO+W3jDFe1sqBqRaqDOkZ1aUSd6bO9TXWu0PvewV5AhIC
83QJcv85sXKqHDB5+p8ac4LNjLA79/54dXqf1Zc/HFvbvsuaX5P56C9XNEK5jW4eUsykAlMpGxLc
pdhMtR6/qWnTghbb7NZ9v2YSgXnMjbyYmYPGJ9Y8Jcxbi+wC/viLgfdCWTrO1iaLP1pm21hc9Wmt
M230nYnIoTfs8Utc/eYAb2VHUTAsHt8tebu6S+oxUhbQgVY29toImy0pWQzRCV7P6TVSPtwOQ+7M
IqNr4MqyhJSrltQta+bQq6oXP+Nap1y9esK6CpvrgdRKHgI2stOP1hmeW9f/OfAmLAKocj/iFAYu
8tQo63CuX+sM17AFSL1qll+pyZ56SPC2JWP7aDPXT1xX8LrIaMWZfFUJvmkwX+YoIsrDiH6VO99N
Y1GRZFEkZgpvNWN1zrE8i3K7YIDugmSHlvq7lV2xCrpAhBWwV+WZrjFPw8Bdl8pNbShfdaIc1hVW
61x5ruc9/VYxoXBC6WZ6TZQ3e0rdu2wmw0Zt7tnDvm1h4+6wc6fYutOBZM6A0Rtq473Im5eFMXWK
ETxQjnCT79GiPOK6cotX2MYZtNJUn9FAOSpySrMDDPQD0vmVZ7kyBmiqsfKgF5jRI+VKn5Q/fcao
zqQEv3jJzl152DU+hni8TMrbjgUPArfyu1vK+S6xwFs22AjHdjDv5cFFTtjksct7yjcfYaBvlJN+
xFLfmXjrgbwgQTQx+MkpHU6mrOWuWLT3BnxiGBkll4IDduRvr0S+i3yXzW09fOhmz8lP6zcIXBNr
cE4Hbo/tzMu6S99iOYqA+KR4kkTMWpmg+8ktjOfWL4a1X4PpEgl6pUkuDLWOVDbIWtbJct3kw3jq
23YOfbgiM25FsmDdtG5GvSbECwA/KX5ntSPXg1v98G2zor4voGDb+O7moA2JdN5XLLGUuZ+6tCyA
gQM+dx0PdTjaYl6n8jqnYibugwIWDzsLPsiqykWAFEjayfO0YzLW2lk347PQ6QCNRz25VJS9Asuw
dq3jXQMBg7EkIxp6YNVpxfa2yez+ZmURbywY4SQkLyRZjeOUv5JRfWRfvJwNG+B6QNeS5va/0bPr
dVAzkGisj8lp9N3S6O8FxAuIm/ap90yDPIOi/wowNNaXncEIWCAebggykNekp504mrT8O2xyqynK
+SIvrrm1ExCBZIrXlV5o5FaLFynnS1swjc1Ta9jpJL9pm8teuWq0HFIMAufi3MYjWzWPnHevX6HK
frq6heEb8Xe9eJp732XOg06gmZMz0CKpCni7gYT3EB9yoRB3OcnEyP+dIKhu2IY42H9AnCSepGTW
MTbCqX60TKzPnNZCOfFpOnHzm7HHvG0mVUuRVns9ip5qzkHHIqgJMoxrKGFcPvPmWzBFWdXjb59w
Z6hRc6NnHZig7FEKOitoukdjzfVz1/QPdp19cYk5t5zIgDrh9ZLdj37wv7mkD2trmgW5bPto5CQ3
k6/UcQFrLf14dkeujQlrsp5qT7P1W6ZX26QlWppxSeOL1EJdpqGImgOhcgwNY0ktPuYR4engYgy9
DB2NswyrWsKW+gjjzPYVXhX+Td84YTX7RDzcnvOBvDapk9+7BWQvN3ejdd+P3prfhKPzgtqXrzu/
oq/HHomr25Rm3pWQ+A3b/tlMXsE6s6cpLXf2+vLd+HzlcyPYBmUO5MnooKrz1MpumFcm8/P12FJk
WYr3Uofuu3QhEKG1GMbigUDL/Bg5+KviHFnZmvAJLBJOlW09oNyRJ6g9XjCGklI3MpLH7hWGD6Fi
P032tbO3rHo8A+7/FIFzp7ELC107R1mzn4t0kewaUo9hKSe0uIf7MVjrvqn2o4Txa+bT/RwP9h19
ol9yGXcLabizbcGF0maz34pjmsO+m1qSkpwlqHUm+m9klAmgxb1JZ5N3LQjQHk226le2Y1xjDv3M
2FqZt3W88Vdqpc9lf9fS7r0aUBKI+YuAOCy1fzLoCeIvTOBAjxZUjMlIk5d52E3Goh8Zk5Gi0YNq
rTtOQOTNfZTSvECAIDZkv6XMt1etMtrcbrzBXddpEe2Nonq2ObGBWfIIH3sdpVoJw6EKD8mGWbDc
JaoAXqZc/OPf+RRVJ0Kn+s6LiJi3sL05GU57zcruuMytU8The0krzCqbiqdk+JTdKTJrZ9OxJFp5
VeSsI8t6aToioRXoCMCDH0E0lCDRZLOfs+F9MaZP1k0bI85+6kSixzTzH6OENuKBdUsjcVfwfFpv
/JqEfWBSedZy36YDDk9JZH84zgzdpahcNsqHRWd7JTvYWrZ3JXNKgKLtQsdKPokjfMIo57oKIJlz
EVvNnqPO97U7Uw4Y1uleWEOviLE98t3K0iJnQMB+X+tdPk5aP7S4hEBuwJlbYCjXdbJu6nzj5Nam
M2CjuOW4NTMQE8uiRklj/toYZrnpPagQWWcdXIuIQeb09B0W7lG49oNniHqDy4RGuDxww1aW1UOX
pVs9BaPLbqBbeUPGCqVJ67Og4SPV8ypkoNJupfNRDEMR6vqvuuqiMOBzzCthbnvXIDihBx8jEdYk
oX46XzN1QmjWR8KgamDeG/PZo/N0YWgRNOUz2WoaU7S5X9/sSN2cYQG52XZu92+uHVMZRl4z5dVp
bnOEXCZ0/aj7f29kBV7edDjTa9DkptmodgLP3AqemghvbhNNx+/0x3JCO2clZELwBn9QMRX0nJHN
YcHDb1AP/b0ZaIldAy1J4G/wS5PJydr9YNMYqifAbvJ3n1EGLFZ6VX3VqQnFCo9JV0BZLvwFl7ak
WPBPteOt1bFHdThCdBnZY8rzYuD4uj2uu++Jac8HmbsE4XvS8D4S92qZaSsclbtqqlsofB3KyO0u
wN9grZWVq4Zl//JaCb3Oq33FciauZUI1fdLivwVodjNcOcp1xeTm32+yTpfhYi4g0pT/ylaooimy
rkaXsVKTkJVHaAnOFI3H283NgrPAFk6kq+3/um+EsuDcfDh/Hyv18dKNhMkbz2Aor3bgNwNOQJwR
B6K6//dBOi/C0sEqpiejqnGi/Th1q72mqoWXqRJc3SPEosZJ+lXZdHzwalJUF4CzozpJGLVRS7Dp
Ube0hH938w1W9dL+cRDaykZ4e0z9jRoYzd4KPDtsO0Bfnbj4lgeFresHDvyeHgzdBNKauA3uNl0z
/1SfVuqnIanjg4fyObRUmQLvxBXhjDQNek36cHssiTlz3n4CgwPaqncZcBb9N6HqaXMzq/iaMMAJ
EKHAPnC7c3vY7oruQHkUkFASVLebW27q/3SXBS+W7soiUKOelUaCmkM2pOEdJ3RPWevt5vbw3HUR
6LzHviVktGKbkEIqTe4NW3A3U0/29oxpL2Zy51rGulKGGntejKOrbm53bzcu4Z6wbq5pxZU4z/iY
PPAf6vf/25NQd11qG7E1qudx+5OZA0FGLJnFCNI48p/tunkIhrla96IChZesShjIecxmZfHwlkmB
CR9/1NqZPReNg14CwDNWU9mEggKDNT0jbUofGNdG3dkwnWQ9+clHOmWfrIFACsLenc2cbsJSfjtO
8VJ2HCXpDLC/NOr1kurKggJ7b0l5u6aiPLHMZy+hIR4OsoVkxKACf4p96tjRdFPh0OjNf9doIvxN
lTv7zR0IB8niBOoBnwGPEFY3Xkpj+NaUA5eUCOipBCLvTLgMpZQjd/COcYdr2xv0J02jXLR2G/mn
kO9fHXP/UaX26/834P0px1N9oCq5TTr6/24a+RP5Xn8AS5XFf9hH/vVP/2Uf8fz/cfivPNe9BbTN
vw4S31INd75rW0S7fWqizX8y35bzPyp+DaTfsnCZ8Lf+yXxb5v/o+H0dz1GreCRE+//FQWJaZvCf
DhKK8RyaT23GVjpfRktXmfB/c5Aw6EStSyQqBhgGPACDd5Z1/5zbBHm96a0Zh/Y6tNReNBON9cI2
HLinwBVy9sMOxVEPXh6UW5vamHuvfow8jav3EoCG1owjTcQTI/wo2kTz/dxUzZ7V3S/2KGzBlpTS
iAkdxrJZ0UtJXnakAimM731w3E9Bqm/0prAYOWQ+LDlL2xpLH4UT5R7OnFq7To/L0InZ5WYNdB27
oU6iZQtOYAsF2imKZG+WWbCtJoaNReycAirAXIRXCtyNjcETZQslSCiRIDwgCxz9aZrCBv4k2+E4
2BWV3KQUlG2jDlBvPLr3zMG3bVtlT4AJoTlicdzX6bKX2lCGtTSqkxJPWZb7h1xiWKM+6AW9WqyK
LGnOmrPrJ7TqajLd9Ywx9F2zKI5r2c/GSRKo3bl9H3UJU1mOl6M7Fl8NJxgMex3BndI0dm3as0In
f0DylysTdsMfWUk17qCJ1455fpKwPLZkbe0C0HYmR9WpLz2DobP12bQyXfsE9g4GVxtpOM9B3YKM
kfUBeJG9LXKRn+Mp2lPbFh8NG68DfRDlNH8sQ3vOrRcncIKTpZU4p6PxaulJsccGiQCtZ/6dB9lu
8GQYuPk16lTRhdbaD+Ns54c2wMMORc9WuTVCDb12Sl3AfoIeuPtkUAVZQfUyuDgDrV4VCkvhnLOq
hKksNlk/RGeG1DPoopF+EDFum8JuCMYbb0W1UNXYeK9T6XVry0n7EDXWu460EGUD6fSo7meEfXdc
BwTcN7PywbpduSaU6LxG6KidSRMiJ9wrpHVrW0PswYmDATIvLnrkRifLJcg8mWRJZ+HizUiXCn+f
89jgjr/yhoawRvfL2I7PlcaIow30bqNlYkHlS3C/V6TqUmiwCFOxxfjwC+xnQKLb9S52moBkst6r
3Kg+6KtLzvQqFo+a8hvbejsQlxqwM0GvHZPZgUSgF2HpZQ94l+YNDCB0wNgdKESe76AXaJd2eHZj
vaKPNr/6ENll3z1BV1qOcyM2lHaA0zEAHxODOkptdPa1Z3mPUdXuySvEB6OAK80F9CypZllZnW0d
xGIcCH4Qf/V9gDRtB13O6dtTpy2PdTmk+5updvlKtHI5ehIRvMjzJ/wA92Ym58cSM03eMyY3PV3n
cy38FbCXYivqIFolOex4Q1qM49lPMT2aqBAoxj2MDONEwtTQfnpz8FzLpn5IoUjiyN/xQYmRSSaN
YmcMwiOzppaGvr7FOdakL7TV4EyhXWHOAIYryce3+ofJnLIHYFb39JCeSndKTpPla2u8yPrGTjAx
GRTHg7wadoGoxq3DXC+aqp4rcyI27WQ2mLGmdYBJJbAK8dyYr0XjqkndBInGkPdx7LGGpEFgMjTv
EpW0QFSldxnH/rdQJleviKjELNHv3XzGeQOEIh8qC5UfcUDopAOSmrW3n5ZMhd36foolTd9dEO0y
FUGeZQZJueu1O9vvmYzWLIelK5QhRy3YeyxwSQ1XrQok74/50/BsfNs15WS66L9aV03ZY3NHnCjd
JxYTW1am314/Z5tpTI2wI98GsM7PLyGcBP80NtpLlkTmVloIqTm2l7BQeL9yZvcvYu2yiAQqJtaH
jbD833YQvWIaUhY8bDGkl+1d+caeSN7PfkxVMkImz3t64K0FLDfn17r4zrOuf4HPhoXDDhM7YIJi
J/0GFXxlMIKffCZOcTLADjcB2kTQ+EYHT9MwZBNEZT8U0NxCb/6OiHzv2tqbVo0hlm3X1m+Jw/Ja
Do2L9SMLg6JAYqEOyvfY4tb29FJAlgvnibLx1onOwoAwNOrFr8Wvj33JPF0rxl+5EedrM0ViaBLS
1jM23zKj9tDwgGVnxs5A1Vj1FqVCEqNwhPOaAf1Mlh9kc0p2sZoBswE+g2OwpMxdEIm3PPX9FIhD
7afe2bbhrMP/I4OyHKbG1Y+9RyFqsXDisBqHirB4zDnNT9Qc2zl1x9qbLeOXuZ0krWkBvKqAssJ5
/HSmHHXM8qcdpXj5wVrqdzNePn2RRY9Nc3Ane7i29IDPqfPo67a8xNIwwqCDvGC7iRPOJS+ipeGk
EYx72V8CWcitOOwXRYdiMBTRmoGtNNgaaayKxQFjWGlwzAyGHlgk2s2S5QBE9Dsf/8hD51FcAWJK
3/tF8rksVMqOBigiUj/wNIJdqSvoZD0f49Yp7nPbrjEeMS6NiR9uctc0WfYj3jlFonCflALC4NtE
Hs5L0hHAF63mzepcsTc7QIBGQVFeMhYfRK/WEyrDYVlSB1jXglEb0SUUHGBZTeKj9NrgUFYX103i
F5yC+3yqNwuIgH272F8so8XdkggLs6jDyaf7Pee+QeHKHrXzh+GN1TUf4reyXn4VVhRvlo5jJscR
6JRO+1CvIKBYh4SmxEjTjkbfvPsupaR1xmw4YDsTRpTtrr3Wc3eBt+RPhslWLEL0lZy/t3RamBc8
Gaw0fOMxoFAuKTT5Y04P4HTYm0Ci3OA71rd2MUUw6+LuDR4I1hAYIoUhfgzMptnimasq6Z1nP9Je
OC0pKap784z4S9gDJMw0be89LKubgBXMOoZdtQdzWoZp12dPthzL0M+aDto35zy9pnyLKrvox+TO
P022ePeGLOwwSM4YpewPcmSIad4YnTrXuPdrqYNSG/UVAxPvA4jfD7xzHwLx+qDbOSPInuajMs48
WpoW+xl1+22wacfpjHiAaUeZEQWvaC9C5PtlzoxNJzV7XXlTeuyd6WpDfrizBhyM5qKx9Y4xtUTi
G51zXDlukzylESUhA/2Vh6i3nIdk5P1w7NLdBo0p9uQMDhUb6d8lyPjIys64WL8B5p094VUHBG54
ELTYLHUV70b0TfQII9o1s0GJjbHwze+7s1tcSW6Pq1pUx2AOFNGTg9gJrOHXVNIG6NZX6WPgIjjW
Hqo52mT0ZvBWqXSLrA59Z/VbN6KkiVlffPLr5EPGHuJp7fd8KE5YNgaBqEmKZyx8ap015GBBssjd
gUZx1kFev3Dt3bpNnAIlZpLf6861r9oL5LeobPyffmRbrHeX4GnxWgvVbSnuJMtVztUdrkFyFLaM
viFi4P7sSi2sCgvJSh04aeMnGxB+9E55aCFOYf0Gi+wgLNLkQrLt4gtWSe2bPTrNFyrJe2RW8ocO
LnrNDpsLnILFLc64tZBy3Lh8ZavchgXeo7UOEBATJKPOyVnEe3QpLHkXeeP0HVcl0DSxvM+t9aR5
zmcbFOW1sAY6gJmva+DxwIFku8yukQJ8+WBwWJJDoeXGHX84I1PK3GFVWsL33VBL3XyTbKlXXivd
B3+wT4vIQTVov62oF6fapxsk0RMAzu4ElbF1243hpTalT3QlZCa91cUSyQvNIXkstVe/t4+s40Q4
+hUO8kgTB2NMvyo/pZB7NOY98/+3umwpT2YaS09O8A7y9S6qefoJtIG9AwB4kvYr4kqHe8r8PYKO
JTLjIxH2eg+zJi22bBO+LJqFUtfsT0ULr0SvMPGZpny9BbLZeixYLQbcBerf3P7hqMaCwkZbgO4I
q3SKnqoRm9xSpkTadmWSLadWF6+FXqJgDNOX7+DoTkxoe1lNHdvoR6+ursHuxj9x7ON4/HPD+fkg
9OpR64AtlXQ20DJ68D2OODNx75k6QKiXzd1k9migFZUOtpof3m7GQE5HOYzvRokwaEvagyzdCfhu
AKKcm83A3JjQoRtghjRRr2KgXcAclxDrI4OMm1kkGvHZpBVmsbpK3ox5SbfAXO611qPP1ZkYq6Sx
DUwDcwkCyin2+hbLGVbi3qnd0FK+MhP5m6lnX2ysnEmwrbuf2Fa0Td4nkH8zJaBE3XM9ATVpfcme
Dm9/rFpncnqPwm4Wj7VDGTMMKv/A8mSpGa8P/cYTny568rn7EkOgjMEJFUq9Q1kQgkJktKeSIuxD
xBTxPA0QQaROqt0NDnFlU/ynRWKLZ2u/YIV/8D0dOV0kmzhPsIsCeLsblozijhKZNbXlNcUpa0D3
GvqABbJIk6uRezsmY9+BLhjpJIyvRhhFm6xAi08jKENyGd61UcNSvBQ6OU7/R4FWjN402jscb/3I
V7JNWnFMUE270eqeliRgqhv774y/9nMziL1eZD/6zHu3E3fXVcbZG8WncChcTXP7TWvuBB1TdRew
Ea2NYW0mXLSGaHnou/m9S4PtotNFgE+b7YdmhbEbHX11ZhM6NhV9OLAxOaVFgtHsPqORIspLurdo
C3QIr47sihsxDPsCl/C+18xdO2OWjbhmrfKFqV3PHnDVpIm772mezoSrbeNJf7DdyTtGzpkEpc0k
u/4YiOpSX+1ctXZM+LUVGdsoT09SvJIk+XAn68J391L06VtkVXSDdvnRmPR7G2QWZveH239ULpOx
r6t0X0cNxNOKC0dlqYhzg817eTPj3DxFJd9j0fhsC4cuWo/0/a1vjsYeJyO7IMYHCnEaBbSJYMBX
rHicmrm1Z2bnHpsxwAudag/DiCuD9OoBnD5I5RxwZWzymshUKmkNFVsC0wp16s058TzK3mKNk7OI
zCOTGEjDdmRjjZRIESQkkNmcoI6vSBRMiXGoWksjU00Fe+PE0UHrvhB4xnUTeP0674G5zuQTffq6
tzL1pnDOMXTdXn+uGT27Hv+ZnZVztC24mRDznGMgemvn8P9VFYBPO3Yy0nJq8KjOaYD2n+jXfs/c
7sHsGW/24ziHpcY6irXMs1EDXijwlG11RA9aHeJfrIYa1vUxHiDh7HTTeRnRA0LU22sRrelivBq+
kdKcPgKm8PLN4mf3+gJ1Pl6qZM3l9VV3maVqrriLvewr9zNj5Q+FTe/JTtNZK5tpBts4o/HRQ8U+
pv20swdUDF2PXqiUwCJlzN8jXWz1lD+Z5jc+qtd8kjjVVBnbAEMq7QHfWzNVgJl4yOcR7dZlwDoR
5Oipm4/EZJwSr/s0amNfCJZMCygEAtuXJDZ+9oaaxhPP7PX3jhkguWEyIkTwV2RXE3QznP60y4vE
6kPL+ADzxTqiptK0nZ1NnLK3aeZ6whf9XWl1cHffz0Hw02RS5rfkUfN+O95IcsyFWzxbQTsPmOK7
bQleZyVmWjhifDzg18aHbhJiLfWENsgIhKLMk7PJUh/7UBvDvu85a7cVJAAkPj6MGTs/UtDXOGWC
EZraAzAZ4bh0T5GGEUUmMKdKy6gfRv5W4pQvOtzyzYKdvcajG7ZT6azHFAckzEWkajsWD15L+Mqn
eY1+WpKakWorSUtahjRo3KuAHXDNYb1v8ChUCxDAoj50U/lds9cFhBDvpepD0bLpoXoRXrcbKYfJ
RfMaqPaUTGSXNsjaTSt/mkID/HhrWlnSHZz+F0GFhF0yCqGShe81ZpDqCHrou+o4HExiwHZUY8eh
zkVo+JRz0OmTOYf/y955NLcOrEn2r3T0vl7AFNxE9IaeFClRpPwGcS28K3j8+jml9zqmo6M3vZ/F
1ebKkgCqKr/MPAuQiZWsyx8GDvumce8N5QZrnRPKQqLJlsQ0xcDoB80mh8FmlQtsqvQ0W6bgGEds
Yiu65eJ5DutCxZ4FN1fF+SORv/00/q0BX3F6n6Ki32a2zRukPjKgNiNwm7Y7SsU7Zzb1Tnr93gGC
E2sajgKLU8XmZZi6blXie85D7CaxOHqAdCKj/O2rhvGLdmh3zonCozVYnhJYPOm4wnCH9QCYR2pC
D4eqByMV17rS1Ij2KVLpSzLUd4DfGCM6Cg/Y37A5unGPdFH9XCbDH9fC/taa7nsEJKjC1yGRKBQe
NgQmKjPEzySEKiTBC9VghgzNG5I85iOMQqGxbU14RDzU4O9I+6o6nE3BxBP3m15UvdN+82sBapQu
7Wsh3e0SAYn2xzfapg8BEKRE05BMNV9EYv8UU3Nf6LsawCYNhnnzmDoawQBys/wcNF8p1aQlB+RS
D3qJtC5J8nH6bdLcHBJ/GHzeBw4qj9JCNuWYcAw0ycmJzFcbtNMM4ikC/BFAG1B191k1zsvIKWAE
CYXp7ZiDiGpBRdmUcsIv3xcgpGJPw/icQwz0yuYNhTOV1RCnmAL/9kFQoY4uwDcSD9kmf3M0pyoN
2xtchr2hCVadD8uK5rsNrtmfyMDX+CiL31Vjr4RSF1sxpTc0EQunMzcVkKwKWFZnyYfQmcmwEupP
wWlNmqvFgB43HfuyDuTWDHprlsdSk7gczeRyfCyQdB+B6lIgu6Rmd2EHxUoCzssF69WA9xI2Xpct
RSRvJX878PZrwDUFX7poQAeSc2sWHCGRZobR4icjiz/ARse1hp6uhsTeuh7JhUnSnNxo+pjq2VvH
AMnKmFNQCKIss1+zzKc1CP2DZrbVggbdlYI2Q7BmNZm0dZ0Fr0pAvITO8xn7BaCz0AZUmRpEllBb
QJz8bUv7sXOo42lQtXu/31pdn25AQBuXpvozo4O5Zb1N7NimHMMXB7e/NUtBjxapeTSOtVNkM9Eo
/Y70tzaYcsoNhvCI1+8SZm3MqTzfwWcst2AfnoohZGOKmENbRL1LBI9e0zFd8BTjXg2GfTRj7ZQL
p59kJ77KpsbdGj94VEQAWkRUMQuIizNtKYinDzmjifiAbXrYDwbWzyaMNimY3b1QyFKy5q4TsBgt
Eox0Y7Pi+Zoip2j/B16gyXKaMUculHAEpvoE/FyqOXStB5FOajbdVPRsPAuw2GX6w43h100GJLsC
pJ3g0l85E5Q7X/PusAu75wkCHgajxYKIZ2s2XuGdClB5jWbm9YPzGukKhPHRBalX5r8aTdjzYyYE
ikispeMJ7WxipvSc8ZiCSNjlmtkncrUzNcUvTCz2GCa6pC231KJTmDJoZqiV3JYUooEIZHeMGsTP
Jhk4qYMCjDUUUDn1Af9h/+g8Lf0vo7blelwqn1VuZtsYmztL4Dobh+FltoyAVMxtqe2GlwFJwvDA
EBK2WWVwCRnsjKtMowoTDS1kXZQHa+opp9JIw0DDDe2wfAP4elVQD+sA/CHtO+9Zh0XSgYw48NAK
TPJTCcxEA3aiGc84gjVO0VWAFRONWOwG54aXTR1njV+kiuungsfYaTCjhNA4+LpHowLaaLTt3dcY
x14DHb1NTi6Iw+Sx07hH+pOtVaoRkDVCPSQx7k4/wH/balSkraGREnqkozGSQDC4UgBLqgDEZNRZ
BzKz7FGgT5YaQ1nyrHI1mHKAUBlrVGWSvmvY91VGWH3wdwKpjLZ9nrRbmCbbeKjW4ATe2OCSGao9
gEloIuxA8l99JcgYW68kH5tjFnAIc4LCfjKiBXQn+ASR29UjLKFdkTevRei1O9sJc8bqOYc8SiVE
Ef6oNXlz1AzOQRvkaxLmluZzYhOUm2Z4Q+3vaTz+k2qQJ0DPEbBnqwmfC6hPCfJzAf3pggBtNAs0
BQpakkZfuUF5nzx+KeOZzgWePKj6CpxoIr8sb7z7mjIamPBGa8CjlSaQinJpdpwqNE+o0IxS2UMr
VZpbqmaCiRSqp99EU9CmpmacZkKsgD2Yq5n2NHUPkXQSzUSlSR1MLe4QCNzPItRZhvCJbQHSP0BV
ZEztwQYtyj0etHQ72Jq+GmgOK3OI2/xNZtWM1hZYK8GpVQa8tSBWOauLp5mupqa72hrzSrAV37QT
yT28q0dIRl9q7Lhi80+H7a4LLJZ02Br9l0xyPSOGedSJApbN9NmA6hy2M5eueHcnJoexJtFSW/dn
yQmIxgWnFOQue49Z4Zna/Xemi9sCoK2yvJMI+r8LL8kA8NafcP8ZIHBdULj04mwS+4cNQMjKit+F
iVkheK5mF0Mkvl8vGM8WYF2pCbvF4D7jtOyWNqOxOtt6oHgbkLytRvNW7Ru7PLlLgPb2wHuFS8BY
cWqF9pe/DH33UQP61d9LwfwCePzAjnXf2R8NWGAmFhy2ppPJ2prIcR+CD46KpwaYcGDN19FwbyRd
Nl24d5fhwwI9zDtJEHVj0VjrACbGMsw+haePvZ0p5bB4RK4mdiaKLF7OQ0p1+nxiaOvmwlGnni+2
piAnhXn3wSInbUnzKyVJ4JIx9RNnrB/ssXrN5Quv2oa79JgYatszD1Gg3p2xf9LvVy8QdIv0iR/5
aGRrA1RzCLJ5rFG1sMfiPu05a08j/hP4ziI8hOCebc19tjQBWpG0XUm09doGsjDNzbOb9+/gBXi5
W1YA62a5/kp0QB/c5QqiY6vATTPO/kwdu11VafPcBs8lWGo6YY7Kn3dunO+pfAHr3DhvSW/tXMc4
hX15aVRPHyuo60kzr4PxOU1RqoSHN6aK4WITMXybAGUzVaSEBnJ2DULb7rOboZnaNXDtCcg2NmyA
smC3IY1K6l3lUwOQm/gNMRoGrnFD9e+UvKE9g4YyCZ55Fjxvl+Ss+xjKL4Sth3werA1QiW0wpAcj
INA8WoeKUzJgsJHHo+yvEVXKHdeIMOdLIs19Ali8T+MXK2XjDXB86eY9UAXNxNg50MZCl6kLgPIQ
ULkITYIdkMvxLd5DROAOpDmPXQJRMM55KJ6tKtkWSXnXF34HDL3KUT1Y0/C0j3O1HuixUrb3kcMo
UaDUc41UB63OoP1jBLWeglznhM3jqjHezdF3Vsb8t9R09qlon2du+ZUJqmxFzFmsR7jRbD3OzSCP
FpD3QtPeZfhioT7U7F+qwnrEkP9YAodnfP3ZTv7BTDtm4+DjMdqWxFxLxp5SLBvFxkXwRPU78XMB
Pt8XknoH/7XVVHrEiN844F9mcPVCWEe3a96YY34t7BU11B64vQRynzXxawn0PnOyZ2bOx1F38c4M
WvFXBGX6ZAy0QzcvbtxvGFLtkiD/aRk0LLn2vYySbeJQQxSi6ENz67MfShg3lbefBXe9KOtzH6cf
Vj1+jh09D5HEW41FmYDNdWEEa1fMviOcgU3GAkQU1y+CUwzomzXmSET/1bLNa8V7Yvv+b35X3Ojx
OqbIoCpeDSZp4JFWFCVd0+mF+dIfWjYem8h6bPPsK6fHDmT4ga6mMy3Zj76L50SUl8WWD8qu/ySY
DxWhC0f0HzY3lYsJ1J3NYpMwM82M57xNPsmikw230PM44PY8TLjB3h1BjpDyf2q5sKU3BN1rKHng
iwaGKUY34vGm0MNSp26xH0VhIj+zXvoRfaTZmSDoC+LSXbGm6Gram+4Aj2YQ1BWXtgaYm8Zq9rk9
C+va13Sh30pnhK22jgqkSLfvHlyyApzP1DY/GYv35MxWwwMc80tQ4rLXF0toFYRFr2aodjH8VVpK
4QeJkEpgryU/EZaIVgSrw8KecU/Uu0ph1I2eJL1JEMxe6MTZDva89ioHcG7VbDujfso7Tai92+l4
dGYbcwIKf2R9UPJg74sJCcib756r1ZgRNKCjnpZBXtLZugai+WlP8QGmyz4ulnPIFLUF0VBk7VfR
J7eqeAliQjG2573P/hf9asfJmX5VVHi7oWk9dm12C7HXT6+j2fwY+92g2vNIlCaW86dHwLjIgrfY
55YrJbiHtvtFvclFooIzFtnXBv5ZgR0Xnao6UsG0SUR0yDxaZKKOyQa+mASjxBigxRUMo7PqklKe
HWbskXhibF14VMtI0sObXA/UAy2BvVnuGrZZ61LeScFGm8EzX5luXYKS1FTknTjjHBKZv5EEUsx8
I7778mAgP9TUgZem4vJDeHLklT3vn5n/D01/GwTzbjKf3KZ4qXK1j+znaUneqbW8uxDIArYRTAeQ
y+M12DTOdfVOiBiB2gHtbsq/+udms/ts2MFD3MQXiqHJilhYdfQPLKR5h1lG42QcnKeoJ0dTnjh2
HMI4ebUKa9cN1ZtHF8Jyccw4WoWT1DVZwz53/AcRM3/WnzQVzXtP9okr/o/Vxti6C/eFZujnPt55
8Zqmh7wq7z6WEpIMZOiCn5Yudbdt52YsCyt5sFk4wK3CKkUZnmhwgDBqL/0+ddpdLdp9m/hrVyKK
CIXIzWaH9Drth7AHxIXcO1SMmeUAcqnyhqeAUGJoyGM4tk+z8C5zZB+juNuni32UH0OPiD2/DEtC
1nk+kLN6kslnpKXMsfqTjv5P1NajWzIDjeHuRN7PJnhlRHOIwvxPKP1LGJOZmF3yzkb7YwndW1ik
25FIqV+i4PQEK0xGOZTSbOaFR2RdZHskPPqRvK+SadrGYUIOP/1kZiMvZdZLYh6SaGfpAXdirLpO
aQjhGUQUYYzLtdQptamwPvUjM2qnD7cgOcL0x4Uo/uT6nb2m5ohWzOoQWDwecU1cnDk+dOwnTgSO
vj2N/9/++TLXf/7j33/8ZinfJPiXkl/dv//b/7N/WrZrmt8v1a/p/0R/qs2P7se//vvxR8FXPmIJ
j//tf7J//utL/9P+6fxDakKPhMbiWZYu/PrPBjFf/sO2TFfC25G6JczG5Fnqb4v71P2H4/u0wVMU
Zlt8GV/1L+aPbf+DT8WaZNkBU+rAsf83/k/WL1ym/7VBTAamtGy86ZDvfARK7781iHnZ1BQs0+kh
MRzJEaN+dfw53Bt4YMra6p9T24ufo3Q8lYUJ26aLzI1dG/at7IkbZcXSn5yiXmdj6d60gL1dqI7Z
JQspsXFm5aXRz7kOISW+9XB1ob1EnJfuldDIsGQszm1f1++2ugQYeDKiFF9sR/WuZiTTTAjmIVuo
/aGSna6YxPSeG7yl65ldxt3D8ceYMVrPJvECH5Fg11mm9eBUSfDgDl2/Y7YWbqy4cfCAompWGGl+
dYGAnWcKfnM3Bwbk5vQWhsV+MOfxw1DweQBafiZ+vRJN55CNpaAExxreptliLBZ7w9HmZp6KqH+d
ZqzasZjrS98t3WtbwDOq6o6smc/4gVEAuylw6jR/7PNiKR5QzB/n5XkOSf0MfvMj8ECZocEyBJzy
XZE4/pmNfLxXvdiNI5jMzny07eSdIt6Jw1TM3KEYzkFxHvxsfmg5OIa8WG9GpygBdXGjBMtL5RLf
Ec6gNq4r/wgKuKqKH2fg42do3wAWyjlv0JRUxgy8SHLcUDCCrWfdR8/CGwdUFXNbuxOyrdjsndO2
D96Mh/SZ8GEJvmn6IKk87oqJM+VcpNjUVM+TaJ+NODvaEZtZYJaHaRrMK7zqW6kG85GR7ETQLo/3
gR6duGfho7zUwEUxJpSMJ4BGzJ1vnRj/BqteqhR/pk898FJeBYl8ConM6lDL39xHzSGDd3ag9cN4
gp6RU6pmv7AshGpLAZrOaj75LFFrcrb1MahxXCrHmva11U3Muupuh+63l8Y87NzAUMd8asQ6SjOx
Kos53+Co6w9dhilL1E5MWZD4W7XGz1oY8wEVxn42xCkacCOaVhmcnT6oUeLrbp2H6KGd4UYnm6EY
jLoG4rKdkLkN8T91rl+uMX/aV7vGCkn1VkuELP/6bsesdUWmt5Axy4bkEOOceTCynOs+XmviOwFH
Cne94LbknnXBAGRRVunAdcpltqEo7p5pnZIrC6gVtUz4RakGCtMrdXVrt/Hd58me55UZUwjotvhZ
VaGot6vLHJxmEm6jph1XAPsmRllFsSnAP50E5XRC6iqBKkH0Boyw6ar5rZwtSmN4yaljof0mDfV7
OvZI3OnCgRqpxp7dYef1NdxmFM2XcSr7h0nFP+2wy4+qocTDoYGl9NN8UxmoUgyQKeBWhOaW20jK
rmlwl3hGUa4LU//5MxJSaVfqMIlm2XSSuGCnL9YajzH9G6hJrakD/9q+mIzZuxFLdQ0qCx9OdmJO
YV+syH+LqUp7yNFi2nZhwohh5aOooAOotlxzMHMu3DvvDud/nlwmFWX58rwwGjoaFMDOKkkfyrCO
d7ag1S4uqxxzBiadvsvqDeVSSP3GgGtjxp4Y5hk3Gn5WShpqdzNCaXy0k6S5pDYISt24J5uGtGrF
3AT5cnrFNbztZIJapY+ujGl9OO3plnFCd6JZe944wfJGlKx+8oiYe2ZlrNsR14GxBB8+yNf9UpKK
SZ3i0wyJwbo0CTe+qD6T1F7Nhrejqqq+REUHLieYpludmMU69+r47M0LaDMf/5n0TY8aRsddS1H0
OPmU9Swz48lquvLJH71nzHVC1wcz7mey/6gNvIXfeD9hF2+bCmBQnb5FY4R2XdT+FpvykKZH8Dh4
EUwaCQaPbsa28IJtrpIEZCEzE6ZI6SGtxU+HCc4dy+lTlTs7Gdv9xTWwjaS5wjI71dXZVfZzOffv
VE95z+Yfw4utp5qrfxsbifHYBmh7pc+wCYhrv4+CxVpHPaaxZJDhSWHXk433I4Kw9GaHc/golXmi
OZG5bh3iPkhFh7uimM5uISy6lZ1g5y7prqD8CK+rX32lWhL2bPGqa5KhePQc8retpX1XpudvLPzc
O6Pr/6aEWhlGWz2FsFV8dvRUQHAmPBSZnPEiZR95Yt6jZBIPfhhz6s2zFzX/qofwqadm6jUV4qPw
esbtHHeXzCV/azEKsmI9G3B4aZk9sdIujYLaU5wiBsAZI6IvanO/Zh2bHooi1mhVXChOGaxpfcKH
mnTJIeCKRxQL1HMgjkzkfkdVHLzBtHUOixFdEz8nMJX58T2dMwyxc3KbjKzZl4p/ZSowl1OgR1gK
gTIYHmSLty5pyo8wpi1upHz3VGcx80Z/KfYT9br7IaxxvanU2rtwmoiHVS99zg65bItp75pV8OTb
w8GAcrjzFK59Z3CMc0Dgk4Fa5+/9xR23HvHgY0RtMo1a0kSoLaPHkdHBJavcL8s0NubgWpwAK0xI
qXlFN4/WSrrOTXINReO4c3EvnbrQJNbtWM6elbreoD8Hm7Gx/lrz/KPoM/NtNjmIlcEbwvWNjdGP
pWTv3cwtRclZ+xoN+Jb1bK09L43Y1pn/g0MmleBi/KhbXIJ2sHGbusL0X2cXS5oP/1xIPGh7nEBZ
FVPP3OKpNw6MxspV33d4C4rO3OBKrrc4mYprkBMiWawfVmM4z9lIb3WOC/NskXKmj4eVOpZYEyQp
6oPqOOjjda5eSIwu28BnWe8tZaMbzuqQ2231oCw7PVYFFcS0JJwMMjMHbndItuMvN7+BywgfmilM
953po343mXnL8mhDOSepjqbaD6MKTq0zqpNnP0W9NG44QKe2jh6kmZzUXFXHGqrwivnAwzCFy86M
EZedtm6RGMOHgAfQuQptAnkZ559Wte55KOMTIhhRbOg9VFLkf+iGYlcgwJ7143NTcGVTiTndIqO/
d61wXpTZESx2jXVpAkWme2IvvKo7F+lXbqNG+d38WxkOkW4MrVtqUDCW++mF03G/opW05veB87OH
OtSvBj8P97zPK6pBiq9RuhjbIELUI+ctFzbXY5Jz7Ve1Kg/xPBk73mmbXodPP4haHo0UO27tTkRH
QCoMvPxgM1QcHAfKrWM/Hc+0RJqIteiIrXLkRvqNv1KDFZ9dp/oDVzfcVXgQCLXAo5CSDtLRV1db
iPcRNfVBNvfOE9U93X9vIzJ04fVi3tKiNHcGDObNCKzmY2i2/cSjTSxX08l+eSnbDsnwGBaFd/HZ
F27INKt9vODC84LPEjNULMcnqRPkMu7BvR0Mv8EdYKbts2mR6u0674GyuF3D4ees3bgyR38c5r+2
Y8fnjoDOqowWFgUv4ZCZ4G9PS0xVHTVsfRLO29KkSrRTaXct2GpN1E1uo7S/smctzgWv4toFj7yS
Msqpy8vQuwV8+8GOzF3uuW+FxZBYZItxKCoKNC0P1/Y0GN1DhsGISU9CA0NF3Yg/v8qWjj7bCl88
oZJD1xgJIv74FLN3W+lmybKm12XpuOc7fiPXEi/kqK3QVx9eU/MdqG9Km6da4g2MxucAh9wRY5DZ
p5Qn0bfPmGg2To51qvQOu0ldc8NGBgkV6XwVusN0o0L1LcZLS+KqPvpDwdpZL7fMpB8ziZnLJ2o1
RdOEIFmue/q8ju1EakZQsx64Pi3ugk24Gqt2O7SZsYvz8ndZsuSGwk7OWYnlJJlJq+FZkY+dj+vQ
ndxlz6mLGaCwG44Zwtu1/lKtU72itNnwXqiUCb/eDPH7rkBcosx19b2lXFGfAiyGZvU6HJfg7GXj
uOpzUN/Kqu/eFFIdCaFw18T5Mw6/9ML/n3LXNzduVjG+pWJinTiL2prjAICUoCoTXjZluL2nc0pz
DC8JwiLen+CBzP1XWoFJUqLMz02fNsehJJzkiSQ7O2O5LTkTbQNvrnUF2bwNrMA+9BPzWRcWJ0ln
ftSU00Fk063kVnOwNVgtyfOFWwqdqvFmB7P5qMjofv9nQgEyvxbk6KIGfREKeiCd4hYFaG5Qy+gc
oBCqimhWmQfcwg2bbYpTy4UtRpOzqwyOwtZN2Al7aqHstU/H42EquCobIZN9bFu0evmXMlAj1Y8O
zaDGsKXxstxW/ddA3AABis5VhiTbVE5/PR8+RBuwpuZd9kta2AGkXTPFqHG7p1h0EAJxvEQtTutx
UWQDAoCvLPdAsERxyjGvWBGNEegR1mOFcwSzUBOHB5tW+y0rJuaQKP1IMx/PLV4vllgeA7x12zZ/
S6HYP2Fu0uM16qQ6xvxEGXTLAyMjV1EibFkRGKgS1bZmKqbYAVdDcIjYMG4IQkU0207xg5ymuzYJ
gdw2qPQNbd32yko3cWAx8to7IMS+ML+jcyJT1Q6HLN4y3ZTr3WuXtgCrXniKZn3BAu4qdtOh2ntC
oA+m8zvACJMIo4fDosWzFOjLUlnEFUe8x0WWXeq5fkd4dLn8SqqcMIdrzvsnrbnE3+VcPaRV6O78
dkqRDULe0CT7wBsrV0Pg0sfcL+1u8N2LYwnYKSM22iasvF1OvuMkJ2pDLdkczcb5bfpq2FLAHa6r
iD6hMsnFYYqAsqcN8855qDLepM33gTvx52wddsUdzCav+GD+rdi/bImApds4Gn7NVIpRLo69uZH+
uePwydRB8scVjX/o3YQy25FbLSlIgI8gXnaq8YxNjQOW8B8tp4w1bHgQePlwkR5Ij5YHaVJTk3gG
w4/aYmNnupfMTKqLkPbJpcKTg29o7EzZwyponV8JRMHQaKqtNRLnmsNOHciUwEfX5Y/0vfPc3oWy
+eE68692OXacOw9LOwWXemAGXpVlcGlCcaynrD2oiTF179nTzbQml/dwHh/mGiQBWke+rsEFltYS
XqZw+OLkyifkQ3ha/O7dp2zlWFtOd1XVtUzGPat49xSyHu0lUs6mqXldEK32vb2xlzw4LyPUys7l
XnToWd8ZisiZEU2UurTLHz9dmCM3E8PUmkNYOvvn3BImIUbXPifg1PaJVzfrjLMpq0d5i0N1tB2r
Q0f1qxVNg/He9UF8+kV7VOUjUEJ5tkYvPyZE7ihbLwVdPl6LqXpecP5THbyq2iLZFyGBHUDTePBb
LPWzo+eyHQJ6MG2AFoVvBMP2vVETnUuDfmPa7HYqiILrYDkvAVCHrM4eORF0+z7ICd/gf9lCQKqp
s/YVgSx8T6ZeAifaBs9hkL66qpvONViIYWaAPasrHtr5gaaDNYC29sXF+NTaJAZiOnw4d+zTrvSv
3WTc/pkuCt6yiU2X4frusafMgD0RsbAgNom4pVnzjq+vJrC9Zrlc9g10om2FH3qdKGs4eBwzIcyO
R7H4zyaTxWtFGxxGnt4Yq2ttFjuz7SjtWgqqZ1kOjtRJrPFwPcilFIe5nMd1Ybk0mNSIVJ4UAbdx
cpzNS89x+JJk40feifat8RcEg/JnJ0Ryl3nyEaYDBdth/PW9YqW5bpksva1p0mDNbP11QIhZTFfd
44zni63sS2YtOFn7btjzkGM2SbQaM6Id4diKMcJs6AIc7YC/jXLEehUV+yIZrKfRkOO6asNoT5Nc
SdOwEVNKWbUHPzDNlwXfDgcR40C+E2tpND1a+q+dhE3NV4kTIEiZwdsxLpdk3nsT+70Ibw6lhEzT
ZcR2rknhwWZm9NddqGEGL3AwbNHeJraA1nwjE1B/poIIVZeiHdngCbBNoE1Jqh/K9G8qlXFxIDE4
BX48icR7TE3GUsFkaeevET+6WwpKfdJITDXcdM18ZF/EozgCacDHTuUcvMgA1AFdv7ghKnEgOXSv
glHXlGXGcSjUgXYA4F5xECIiErmRMz6lfHQs6jgyPUucyKpMUv7saeBv5LF2xvbDbIOVNFE1wbYs
TxK83IHUJ1v81tv4lQguRvXbn7r9BHNlrZhs04IZfMaCV8tHn1mz2YsIwy/q2hYm0xyMOXbPaYad
zXhtvny5VJDKlB6SUzZLW+C5KIRzi+MYpoTxHg+d/RWJD2bzNE3bmM1NNzzC2IgeUj8/8ceMT27L
NNy01F6mvnHIE57zrOJiI4RAjCmMZ5HSLVfjFX4cTQI4OVPRzPazO+zafbBA+mwdRv1DyDVbabHW
HtubkyjETJ86UJIRusfNYqgiSx4WRvnWZs/E3uhIpXTdsuPxNAivfJKyQo0cXxLMUE9yPEZo6OeA
ddkyx/DgtJhwWnfmaBPQA7e42EaGYkrpP/LDPcI5Klbp8UNSjNdTSKA3GrOJJEYkDolgb132c0RY
hFRVPTACtro22jn1YAIJRLEYlp6OxdEr9iKp5KrKATMNkSh2jaKvvabZCwMAKKIKrdwr4msl5ltl
cxrPXYm/ph/eCK0tR9bnx1H6vwanCu5Zagb3mobraEKb8OWVjvh5bZoi0JJzumsL9yh6AyyTHzb3
2OnwFRrlZYyy9zbn2MvjMlkX6AzP6CNrDM8Z1W1TcZzY6yHrk/ir9EA4Gwl0G/ZpNudoJWxIGklT
7KFXfJI2Ry/sXaxoXfLuevXBz9Rb4/waALZphcPfDIbx180gJ5la/vAjds7xFBw9wpWnqm4eAQuw
sW3L/Jk8y91dOgIzdTQdKYd8ZKsTHSMji6FhMH/G5taeQ4CK67wCNx02lKECV2A015snTLQKLViB
GRhSdRB0eFIsyv6ItSLVXT3AFX4ONVO3scZrPszmdSposvVF+cPHzBYvWbRPoJ+x4hBZETySLc1M
6ybQujgF1lnOeuS6iAqRN+7TyHv0DKiiuEen3iC5lyIbZ/lNLAQnMm1t0h+M3xNRpRbH6sHyqNGl
S+FuIKHsujD8EjrehE1lnwLyYqRbwxhWKK6CT8IAalDvFB8IsUKHaEjFtIPxxA7E3n1nyLyW1K3f
C2qwWwH5vW+2bsfy5bV9rCl/mBt1Z+Hi9k+gNbrjFPtY5xjB2zLZTnb1r9yYdrb4vGxot1Qseyq+
cqzYqMYRe7uQj0YUODuDBBmtatl+XBqqRC3tCwKcKCgD3H7/nhgBF/5ehzN23hEusXn9g+rV6xm5
y8hcT2S88sGfDmypebhWlrOGWk8ziGHH61/fNceuripPZ8rrCkKzja5l+v4QsV3PKs84zg3i4Dhm
7ZZy8YFKsZ0zZO+VopywItqettG5ILx6ou+ReJ6T//Wqftn2UU9bkoSfTmNZRyIyoy5k9vYEEX5h
bWIVpdpMZOdUBZ9L+PFdh20tnqQGN1w5uhLK0x+ijPqyKJ6tzTcZ2hB09yCB9VBSuUS+PyD54rPS
TVpCc+QAnGT7sB/O35TmeYLjVcXjzy4OFKm17O6xD4JKQrfnPOu5hKyO0gApXBbM2qOBE6Fp8k6X
2a2cVQiCtXSoX2Oe3bsn1MFqR2ueOoEHPs/+hAUwp4mRHr2S5DqHrNVkZUCtqVvGqBP8jKhwxJBG
OMx7WVKm4Jr+WcG8bxYGGaySLtfKEYhEezLtKN5Z+KW/a68tuA2reZi/nBiRsmbKPw75vp2IZUy+
ieeeLIxP+8qasOZpNqYelgGZ+WbmjWjKV9ITctMb5MsShv8nf7oyX2cJrJzLP+G1Mi12sg0fKsbv
azOtF8xsGRdPFL0NcrBeqwUAUoyryOEhQGzW63fkTuHr1fNrkNv25ntGsrSVeqDSlZ/1eDaT2XgU
fp99+lW3SQW7D8drqes2nZdYTNbOEB7lV+X8Zo2TuzWSTjeCOpIxRrTPBH3XTh/Jj9m1Yk6PECOh
TdsZKjeKFVX9MNR02t8lRxUHHRdBHW0JOBZbevkIP6LT66q1UX+Y21ppP97tn9clThWeoDZ+Z+m+
ymSgGtp7KYLfTveG5fwmZpwyC1E4LHpUQamgp/+MKGxhOOulz/5OxryRAdUxLkDZlQgMlzCLf0QW
Fqu27Qh2ZGHHXEfah7r0rJPgi2OLgI78v+ydyXLbSrqtX+VGzVGBJgEkBmdCsKcoUn0zQViWjb7v
8fTnS3nH8a5ddarund+JwpYsS6LIzL9Z61vgYdkIdK66jH2L7I79yJMSIwgzxK1DPLzznTLFcwBZ
tK2BikbcjJm4Z+L4K9lcA/Mvzepdj8HUFcVpSCmAnYepvWL3eGcdzVHgVjQ44/CKxuGl/S6j29xw
SOEIbvQWxN/Qq6bafGr09oEMraMGFZKcxftK9uS5TOuIK8EPmAU5fb/W8d6v6hzNBqyTQJNPkYpk
dMlaHq0k3du/+HPVSN45YQDTbVjX1oHtRn/8SgaYnQLwZwsEYtdT8S5MyOp6FxVMtFky+04Xtyt5
M3a0g7UxI5ebyzuZTgY2CIdcDRsl6ZqGVV/B0o4QLjO7i1Km7+F9atZMIwoDF16b3goNFDhX+Bw/
hIyfKF/QVntcOyG+vnVkYaooF09XIw0dSHCBBNXJN20/4bxiAVjsK3xnsmkYGZBK72Osg2hq5Qfs
9fuosb1dSENkOJ3Sj4LbjUKx/82+1xOBQ7CamKKZhHZpltJ6b53EK/bDyL1d1TVtkuV9YmpC5/uV
G5+bI00+oy/mA9ioE5pKzzvHjvtKQRyup6C+fMVV95VU5i3bQNcV6jv0/y0p8/MbmwlajERiwJhD
XhvKPsAOJdy0oFCplEZx9CrcQsus3wyoRSfqSWZ4vY7iidhWOwqOeU1ZPbmCEIxpeoGyOqCem58r
9WlfEQh4HDhYtTsqhJ4Jc3DROX++rruvN+Qa9kcRJ3gpbXmt9eg0mRE/X1DiVsGWcSQp+aG2iTwN
A4uCGNcVvFescuUAPn8x6QvBL0Jn6dR3Wwc87tAjeGkT24FqAW9aQNFX9uEtlJsw8EIEX/0FrVK6
c1Je6Gk5f5NjRfIye7SOYIVft7TKmvj605h9G2JsAC6wGX8qNTz27Pn0In+e7qwi8x0e2KoiFnGm
8K0oZxjPSoDWRbvL6savxIAc0b3nvho3WMnuvTLBlpWFy6/QDd1AK7bk7tmbjAkb1fBiuvm3Hvms
H88qHzej/M1NIgQMz/pAKE6Ft/EsjmcLbRJkHhxNlKcojQyJR3coDvhZfWEa1g7x4rNtc2dwnONX
CuBVRl5KBmIGvRBUjQCVDt8ShGK4zryAqwtdr4/zTjFEzJ+1wC5pM8ecFmv3dW8zwOoPWvvN0rVH
EU+XSD1TpBWcwhDIliHuWzBsJLq7AVqwdGFaxhbBHeZL32bTLki2k47K2aucHT7W53lIQp7ezW3a
TSccjPZJ6NFmthpxbzV5zUYi4Ch2pht+kx1CgPExHMYLle0d3ZpcSxtNJQBTDYRC8dM2FBkY6Kqn
C9uH0foieSXVPfL7YJjPo6j20Dl0YpmWdnb9YrT4zUHL3wj9RzvWVE9l3OJFqIJdPDDMG6EsN7SA
q1S2zYWJaBPgQ2uVBs+EhONl1XQcMS1mGcRdVw3mLLcMt+ljnWi9X0TRHedEwFiRMYbNZlsy2a4M
TkYjbEHXjJBlU7Eif0iCgijza5nrOi9gbddYdbCz0zbbh+jofSZ2mLk0bdvntn7QJQynsGVckMu3
OJPpQTcoYtz5gg2+PTUkDJLmB4YixmeKNA5q9hbT6LcgKT50fsUrR864zwxU+Og3SKAf6vfCMd/J
x8uszj7pFbmaevJRGEhYyhmTngXkCIFnqhQjRusXdNZAuyPChu5LIBd0PAa35CrBVL4VBD9vuB8L
XBWTxmWAhZ/K+dkbgcQY/aduaPvWIDfNqtDC1KSLeIZ9TRIePPC8zQ5fPVD/Onl0WdjuQePs0yEw
jqP9I4D2wKYtPICYgLvlZB1R9z+bMshevYLxCngdFI7pu7erPQLKEirI/ShwHy+W/cOrgFInbYvV
d8YzkgcY0BOk38uEoBQKiNUaZON5erjVHQZk5Eeh6CXrlAUoTjgP2KWYMJgGwnnmSeCDD0fa3VYo
S5UwIIRBqjbzgYfpG8M9/Jt7fIT85Fgy5zSmwBMhLyq/0MNvlkLssk757ngQ4wHnsdt2cdyFM8Ft
kgM36Bk16o2z1UIMKkV+8Gwy2nRp4A2dx5BJ0wMpA4hg9WX2UTK0t30yXEMcPhWKbCCZn4zv7avs
EcwG9ZnAp249hJW2G2PGdbBAV6zULgYNNj4h2L9huOOASvayrGyfVvoVr1qV6Z9BMzKbsKZkF3uw
4ll+VWSkFruAwRCnlbLcJutsOcNJWgWeC4hpmU/ThENLuLMySrawjlFtkULxYpmihKSC8t2WDolo
ttvtTcv9MZxJpIyZ/zV5MKD+RW5ZOgnL8mU9bXQWaNsgwTXUPFqu1RyAf7cg0ROh9lcof1B/4N1y
FJRqfC0tZC5pcYe4Qm7dFEHuhHk6zuU+FRrXUbph+EgHRWgRub0TbTy206GbR/aNI+uuQpwmXXVr
KuQHELWbYeTWy1dUxOvc6T2sG6CRBhYk2BjoOjA9lhaHhiZYNrVp/uGN4O909Y2BgELjPs83ZhGI
fdyCZIwjEzvw3qn1kwY2YxNG6SN50MZpxptt1Rr93ZCildcokrnmXCQzyMGa1exEfpI0OPTCWgUs
cEnrpFRWgMghlZKF1c8HkaEDalpymzSEvvlY+PDM73IGBWsrHj7cxn5YOuKSGfOvqyo5BIhTrZyh
KWsj5o4+/OKD3kRbKabmWJJ57cx6uu/6gkCDzNyCEWR7aMMpEVa7RW7NrtMY77FGen7Es6NK7SOL
0QzXZLVLhEaSrlEcyA3GdAQeaR26JjkNrfGd1a/lO5VrrduERI3FnK56QrDBdE+HQ2Y4ocRoTOKt
kMs7xsNhBRe7Y+iFspbYU4/kXvyUH0AS67UcXX3bx7zO83J4Q/yDhbRzQdZlhDkmhrbLmnwj+ZRt
Jqf7pph6Kj1YZq36X0ZHF9sa8EotUDl1ZeYyCjokllbdOSAFk6zzjuxvcKEF889Sj1SGhXMmQbbA
g8E6gl51bZm4ymVaii1p3Jd0rGH6d2LfI8/Ls+EmLKSBs3qoVwXP1qqucERjOt467C3WIealhkHK
qhrzTaiFb41J6kGxPFX5buEZJchEXI3EYm6JOCCtz+UuAtrPrNcF5DTp2EgCtgPsxKdNTkTMUDiv
RQZFW7Y9QpfpAYwJzb1N/OmkaJLEdvFsaF228BmBYAFKuxEPq64nj71jvEjWR7mAFxYgE5VGGfGa
e8rQIW6RaNCm8/xARGa1dxaIzBNrqvOI8FA5VeKtR3andIKXyCuDdU9uJIz0+OSIBjK9He3VFL9D
Mg7rJbT8hPp/0Zr1YrAxAt5AGIcAvo4u60qw6iVwp3ZrQBPyJSY1xH21tq3z+AjcKbptqvktuZ16
8d3KeLnOVfFUkbK10gfvPcbrtI08rINRNiODM9QYMsevQ2tREDO6UmowcOw0b8fQSjZVfepYxccm
97LHKox6Pn4ObAf0pGWGfgabw9Ht7jgW6pU4UUNz9iHgj0OmSLXeD92pcp4kuS+HL4Shq9KPvt78
+ivQURjDwlnbMSlp2lynDDng45Celq0sNVj4emP8z5/+b9+XEyK36mg8Fy/DuiUZ3AblQLRXoru+
PtFnzqSKbGUjH3RawrQMZtRG3e43l/vrT1/A7q8//X7zl/d9/fU30/tffZoQBLIz7elJxzNSThog
Z0nbRBfCfeUmNCAy6iUpC/McgLPCnp1GS7IpouZJjOIz7MPmEifxSGJmiuOvlqdCRkxHHL3YCuTI
vsO/Is7MwzUZQxXFKWtAizQHBoIza9e+Y1o4DskNz7wdRyxeh5mapPei6TJq9Yo0dbEuFHoDRSmb
SsYctsJyiD4+hXwcAlu/Rcfi9wt8myZ4fzcIojmL7Cdn5uSXOsccYX72BvT1zhYw0EzjW6jQILOC
hBSgQQA5c0paJD3QEzJ8BygSmG+SowMkP9Y4670yg+scBi4BBsyoWGJr/fhhVo5xCuJubXQsQRW+
JFMgkzS6NF5iMTPEaTIo2ImJZ9BUFaUTaM99/lNvvfxhNN46KCkMV6M1qS1PBJISq2fNO6vtQIak
KWyeCV3NgpPEb+QurXqxDUY6+3EqP5c5OVO7cA3q7TN6aObSCuAyQ3KhXNhIOqJVZOACjaG95Hh4
YL+gIrLgxEODaZwdXXrMvyBIChrW95YBxSqZ42k7eWSYEVDzWCjATKdQM8Q3dj79MuYqSPnQaCaF
pdFtzFpjDoa1/AWtCU9SYWxiBbSxFNqGICQgN9BuMoW96VVHB0URU2IKFMdVeJwJTk7WA8ypFTon
6IHoBN1nraA6ncLrlC2gnVIhd+a7kAls7WJ5LKeLqcA8HJqQ9jIuGuxDgHvm0is20ZTfLTB9oi+4
j8L8NAr4oxmgf7B1lCupcEBAEUmBYN2SxoxTv5BBCh7EuHkPVXXeeXCFPAUYgjGRnWaYQ52CDwkd
CtaggESVQhORl034s8IVgbE0T0IRjMgHXjrP2IRwFPYVlKMK2lGxgD36+vmN5kJYOSMUyEhsy4/m
Mjt03vmLCzvJhqGEO+ZbFD0LhVaSOpClQOGWGErf9wrAZDJ++vqPPPvGUogmbWTkrKBNHTMDXOLO
Ht0G8WEK7eQpyFOjcE8d3KdcAaBqhYIaYEJZCg5VQYnyoEWl4ESs7DaBIVXmPV8XphTWH1dBpjQs
wqSc8sShHkbjSvcPkYoi762J6AWFC6lTjvh9Ksq3jLSYJD5L23jpJpvUVS/41lbGjaW4V/CvFjhY
kwJixZCxQBu+WVh92GITpjlY0Upf9OiIo5euhpWZsASSZ4zkbR+8GnWvb10LZ24dz29pVc1s/JlH
DQrWFShsl1QAr9Kuf+gQvRqF9uoV5EuH9pVA/RoV/qtQIDC88s+uQoNpGfU67cMGnlzBaloCHoMk
piukmFaK6JwozNikgGNefuyrUdwQpavt+7hh49gAJ8PogMY7uhg9Xjb7m2Nm6U2xfCvQF83QzSZG
OSEbxwpRx7ado7tMdVGjstKbsNEayeaBvWOyZqH2SCg0UUMKpQY1SduUlfeR4D5AzQVwzVDoNVM9
/TqFY/NaHvawWFoiDPpTZAJtCxW+TVcgt4A6g6j09jYKIdJSJ74kFdg3TwHgcFPUx8VVVLhcAeKw
+nL+GQ4kSoWP6xVIbp42GeYVf4GKREtjhxz/3LLRML4NCkRnKS7d1xtPYepGBayr4uZcKISdwSZC
WoiCMiAWCnIXdODuQr26G+DffYVkfL3pFRzP1hUmD17elE7OCt8BBF8F07Og6uUKryc9pM51v5wo
mRR+rwOUuxZm+Fh8ofkUpG9gYH108OeByuPN8gXz69gs9m1cHA0zfl4U8i9vcYwlDhhAE5f1kjef
UKYLhqt8DgoAGit1puGL/gk4vvNHyILkf69inhqk2SroIPRBib7prVJAwgqhWQGhsFEb7FJBC3Xo
hcilosOggIaDQhu6MA4zBTtEr5gr+CEiYwCqCoioKzTi2AJJxCrNHkCBEysJpIFxXHRatJ8z83o6
CQGCCtyip8CLhUIwympT+JkNllGMABpN63VUwEZdoRttBXFMoTkyP8d0rgCPE6THnO++UejHAAbk
BAsyVFBIjVRtzwUTmcOL9K6jgkc2CiO5KKAkcgDUyRLIJFu7ZxPEXbKAnxwSJvgzloFFoSk9E0il
2Xtv5Bg1n3P74kKxzKBZhgprGSvApYB0GSjkJfASbZUoDGYwAMQsFRrTwouyxvKIfRFuZroIdNSA
NCOF1CTutzjPCrOJMdJ7cJUE3FMQTmM8dFV77WBzAgvv13YDrrOFoijhdzKjYnGlkJ49bE+Ucd/s
5CoU8rNogH86UEBjlvq8MjjZXAihmP5DgiNQU3Yd+FCq7Opgh4hKQGg9lGjkKgUbjWSr087W9yOy
UaGApLKT0NEVpLSKqmNCZQvU8548iu4mgGdaK7BpohCng4Kdzgp7KrC+V0A/Vk7kVocQNuoAI9WD
lVpAKyoVPNWEoioVTpXmnehthVj1emCrvcKuchT2O4HC4gHPF30unqYfdrg3gFCBRGf55IYL3MbI
xjHTG1dCVtifNqwVXce5MftyN5djfR4ia7n2Th/tUpM8oolx21k6+l2HXBr5clucw5r4yQZOymZo
dMmZ3htvrbnEsOygVrhqTfH1JqcnPKYvY9RVZwCM1TlvYmcjK6arv/7KIH/XdgLYOrXKLJbxKrvo
NZrxeOWSDU9fmfeJDOw1yBL0VNB/NplWK5uIpxEJ1RGlZ7ucdwT92aAO/DRwukPntq+uu6Q3oa0e
84rJDYGV4qZOtSe7N70Nc4Bi00U/DUhhXJHzM+sgEmEW4sdhzfQI4BsS2Vk3UbKqlPAUkWu2HNvI
Dm4H9ABWNh4RnKZX+TDC890vxBr4suwRSCiQUVMYm3ZEjol5g5LYFMySKkwzJYfxXsuBPX1Bif7k
c/wjEOT/YN67lnHRtf/1N1sFQjBtC8tCBWNQlBrCxs9oYhuEQSxMbIv/EBgRBVlcdXGyd4hpw4/d
mmeQY8DBOu+Oh2vbM5s6psIqyCYH5OCIueUWZ/MPstKlNAgRs2ewQFC0JM+DSr0p88w8xmms7ZGv
YL6WTg77u7L+sEJZJPP4ZeNm67Bq985EytJMCa9YP85jl3kt3o/eOFkpOvzSMHUGCToolA5ti1kF
b1lhjefWq5OD2VuXKljC8+83Mof4TGjNY2jU7LUEddKAAk4nJwZgVd9Wmwr2WO96wa9glV920X/x
MAqCP/76MEqiQng0XWnxUIp/fBjHCEPEYsJN60b3sxpC401xx/3USkA0pZrDhGOIX5fXam7R/LgZ
AZzGZN2jdrSRg2SgCUVm3bN/bS+ugB2MgGDriBz7C8PuB164mHF691GfWw1oDqFEjOSuE2zNNY89
yauO8z0zGuKrjDi6M7EhIrmI3rMmQ1M0LfmzEU/FWpRCpaFGLsTjNrh1jf4gAZGckIReOxOfnmhB
+LF3pj5rjWcp2J//+6ebhe32r4+TZ0lKQNPBJuu6yr/6p3ySwuqDMkIXsO9N0j+KfNg4QburxpIf
NzFnSknSelAcdadBR8oaDduE58AONGx8YDx8GxRQPSI2FO6cNfsvA1tid/XeDnHM5+wb/U+7ysOL
3NTTMj9Bhryd9HwCXoiWUQvyNy1JhgdtFCc0PP/+Z+Pr/ssfzuEHdJALG+Iv4SvFjIu1GBZk706W
HZCXMj7djqUVv0dViwUyLHF6C34RbK/E1qpb2AFarH3IGlDpUFIEN1m1F4mdbQrJspX96QBtt9ef
Gs8mpavJGXXztAK0UCJeYWN7CS03+9OfUju6dU2ru51J9SQwOO2+DxyRjj4XL04XNFu5Q/wzHXHl
GrdL2RbrMNTdt6DKD7lgG1dM+rPeJW+xOcRPVDc9DE0p98LtzfsMIfgKLRJCzHF2kKhrL0x9nAes
EumqT2KyFek5/LL0DL9mb7KfM+fgWGu4E0RBRNdGQo2rQ0M+cOmRg8aGYKyz6KbynOiWZpYDIcBL
2SRTcCLb5GVoneHHwLIrEN172c8zGnekoKZ93w3oGFLXVji3TjyA/mI8nU+wD2io15qBkTSvkfO5
/eC81grl2Cz2D47WPdPP4OQ4E4baOAhWXS/Dx4RYWOgPtnOLzQ7HhZbvMV3G3BPMIKMt93azBaUf
deO2Xar2DdsbwvH2wGsX/+7odTcmhLsCLIRvjU31WrgOZElECmixxDGJ7HzfWc28s6Hl7YfEdFFW
ddYmo8yIgtJ4+/fPQuufTyLbdQ3btTxT113jr68wFjxgc/Dk7j0GpuCBEwZdU0+qy0s2mNfYJWJY
hA3p1sVinjIjLRn5kTuPhJ6OX44Eq6mdY6ybH7nNnFewu9uRt0D0wEyMQD6D2fSwd5gtToFeqeoX
oGhu1+bw9JlBto3cWESU+10QvSFsQ7TBdNQX+XLWO/5lJkd7n7Or/A8/trqn/vEeQ02B682xhGsZ
uvGXg0Wza23pTTfaL255idPZvBDlEPpOppHtYfenvDBh2YYFZAswZmLQ+0c6mos29jSYTdtfW4HH
cnBNtj92eNaCzFHDSguZDJ7lakD9HeYDykElhFymbwbuv5VF4tdA4M8TL6Jq7bETS5v21rGio1na
e8bR6TabSM1t3NqGFZnbW+JPwBjS8rLO+g8PgeH8868eIoGwPQe/B9NHA87Anw9XksMqHMF1tB/M
arjMWSjPPYlERm6+Om7X3S2hEx3rMP7uCrQbIq5eiBBdN244bR1XZyCXe9Vbll66wXjIiJs4u7lp
PeZuKFY1YBnJJXKy62Z48eK3AJnCdRiHj3rS9b0J9HWbaEJ/thJ3jSKFV1qb4FeZywucSeT7rLGj
MoPE6GWXJW5etLCLfRChybHVmv7BAwkdkPzZMxFa1/lUkX9ZXrNKHy8NK2ToJvM7yI4BmSlMUih0
h9h2nts5sS8wNcWF8/KVsFd97ZgGT9Mu7u7RD1k3sAZuzbq3j12YYw8ZtXOPqwiOubA38QjRp2VV
s+5m8/ylLeHMPrQZLf+gAwyz55qIcdu4lz3A+75u7i2rkzcTgijiJPJ15S0ojtFL7ti1nghbxHPS
kWYiexs3xSJ3/eKdOr1mVTDqMUeevLONPt1pTqf7UReKzaghSMWmGFYCBbpbyRvTJgvHRou3AcZJ
6zEOnwTo6MDqXbh0EnrI2GfBNcuNCxOHbJcMWbOpJEritgibTUz7vtGNvF5PkkCbydDSrcoEu+px
v0dyinwvpi8PoMjRnJOQvkQjJMiCpt/RGJqT/hBsjNowd2AWOQqeKa6o/zImelqE8bn9sI2Kydcy
I+VahjfdtdodSFXLxxlJ7QclHwkSJIUhoW9olugnvPArus2zgWTrMuYMRyFO7wDrYPig7bo2WQ/r
xrWtzTQzcIlnI2W1DqEzd1FbzLH+iM+8vMuiKfZHh8+MAodafZHPKMVWlkvfh8LUucn7mQVPRXrG
vz9ZjH/OVGPAarrCMaQwhOOJv5TIkUFI8zy42o5t6gTNMjEumRsEPopuczUv4nOgib4vKsh0s9Fm
m8oVxXGMjHdCV0LoCQzuNAjG59LzpmurmQDOPK61PPIebU/G+wZkwXZwR2NPftxLV5DRVM35+Sua
pJs1pHv10K4sOMa35JMQuCxLGrzrFKXRVa377ihI8VYYpruJC1S/Act5qZsJ6d5Ah/Nu4PNCximT
W2TcQlZ6dkrEDwNgu/WIVfpsi5y1eWkQneiV31ibM6mW5bmPogp1P8/H2DZcwqA6wPtO3G6jsUlW
s4F1O5+7l3w0iZFI442F20z59LZ5dMyJZP3uzu0h9lDfGtrVND8YXwx7rWRbDpZ3oYi4dalwuUnG
cQ88BP0JFEECl4bNSMwiSknHZi8VLHvLCa9dkSC5oQVjNTcf4F7Y6y8fPLloFolMQBuqZZ8zsVll
zug9Y6M9p3MNnULcFQuaKwpv6xjZHnbAzq332OfhsYeetRHYsEF2FdYlLSjNESbdoMP0Da2i2MDo
1WQoY0asSSenCMlwSaQStSklBOJq9C72Y4LzhskXCVlDgBYzIc9678m0vo3RgyxgKzYixIyHSjIJ
k/y7R2TayktMWJ6BeTJdvIpfz9j/j/n5D5gfCkmd1+b/nvJ4yEh3RJ/zZzbQH5/0B+BHun8XiB05
NdBQmtyvCt39X3/TPOPvts7lyrulQ5Onc7X+QfcRpvoQ7xccE3wHwv1N93H+7jkuORuOh+tc/Y//
L3QfG2TQX4ocUiWp62xdJ33DtlyPL/XnCz52YIRkBoEQon9qOU4OM0lzq5l0dv91BiPpD7kwKW3x
MdRuQ0GuMwaUtS63Io0/oTD8XOpO29sRBEptjptNGOgMJL3r3A75UWYtli+OjEHzjnMl8hvJa3OV
xz1rNAIEjMR+5mySxndkju7DVNs3i4Y4ZiJg4X5sFwnqD5M/tv7gavfKrmJGu7zOEGURwbtq8Kft
Se5F99dC/c9eyV+oDyOWmWowb6aMiMiiIUNjTF7I6DHXOCcRL2Q49lxb1BvoxN+0huR6I4rDHU5O
+6ZNsmfJrPmEd9MtCtZ74X6kkd0Uzhy+jmhNe7jJc1E0V5ODZrYtDLXucsgDFr4uIQN+opBtIUPn
MevNm05vLQ4aGdxWLKgWWjLkjgOhczHTCS9pXvQJi0FJxDMmoUjfWZWY4Qda8YF0v83iJjCfg/r2
603nsOKpcc0i0+F74NEgqWY7I/bfg1AjJkRLrE2OoGAnGSCiTdPuyVBLbm2+Hvb3ZWcb46lSBD/k
fahVlwA3MnZ5F5f9SniFasU4KSudk5jxLQKW+UczAjrxrHGTtSQOy6zcOWy0xNRxPJqLL6BDcd0O
jEzBVU5D2fn1oG7uROyYUVgr/ISUKus2iEN6OeFu0Cs+YltZpdqEm6IYmVo3SbaNHPjMEFNxEwKB
QOjZkOxJkkhPyGSGNsF29kkJ/rvG3cpvUFvldpLjFaUtz6JhXYbVadLcVz0wTunYijtSDAHcCkZf
A9iBq2Oi8ylcoIE2GZEF7BsTB/Qp9twYSkmOOvdL5u8Rw+E4lcLCahz2JbssywE3SqPfTTFCzL7L
bxCiMQVVb/jRIKtlD0Oc3aQVEeptUyrT/SU0i7cgaNcl5CjfNiEEa0C/WSdXe2yh8V7ST22sSOFr
mHVeywFTmdvqErlwh2qLezVN63PIYMl1WHlGS3dhar8C6R2f0xRkdkgOCcOqadVp42PtzuFtXucH
LcUyD4BZfqSYE5wiucmZytwjHEef4OFzANdj4aAbaiP54cjoXATGh4hA3AYB6cAaCeuXujGuzDVx
RjGQZtWL+6PTK7Vsoa7XkUePjgfpK77DYJpsph7/79AZ32WO2Flj8KyndnAusbppntfg++5nJqbQ
zxdxA79QBeAJOItjkA2HigE+YLslJTsNCIhIYPnNzEFJ+6DGYErg13a5nYnAwA/gA148colvlsX8
bjfpY8kqfuvpBZ/dIBieK/mSDGRU12WQ+hFSdgIWgA3Uy0uJs24lKGXJQiyv+pjAKkXMg+zS88tU
WxmULrjhXHcX5mSRmwzERyQGaIipD5mY8XsnoiVylhZJ9fg0lFD0lqbCGt/yIzoxZhdzpEuwqrVr
sGi32EFkbL5zZEQkW4PPFGzGHW0iBGeq21tK5lsrv0O5eYzYmQpbUIGnpH7UJVzQSMILf6N2nLY/
HNS3/mh+FhrzzgTW77UDu5NN1Yj3tX6dJdIGYPUxcV6YJaEGViATo2k1tAgQI1BBdhEtV/J8ftbh
+FADrkjRh7BYZjm9BLgdYKSwGzuldZMceiv6yCbB8lykHw0bsbCaBvRq48+miICYpuX3LsOUVDUB
sJGGiQ+n5hrYlLMaahXDFxfYXinFijy5hiRikW1kiFUYgMrNfg6DxWeJmZ2GQVjRQpleLMtOG+tr
5j2S3AgpzV5ePIRcqyqj7G3Mfc3zbW77W6dqn+IMvegUX2mlIJw6oDkdzUsxKeJXDGT/ngdzfKwY
fUrbZGoyZMVqcGhcpBn4sQviYCoIwIoWHeg8vNXZh9+76pvqs/gRjeGV8JDpaGL1cDqbF/JknZJc
nk13OkQ5giYxo5CIbJNEvIEMyIoyzf3CQUrrxQyy9wzAl++G82cV64dqRN3OcHoLn/w1xMO96ur4
ZdKN2yjq7Z3xSguabuomNNGwAGLNY50wBQzfK9tpX+IyOQV9MBLhSYFdEwG2strlYSmGnzj+6qBl
mBkEdH26YBqn+ZH5s1xYZXWjR5/UJeXFa0N347AmMEb4U6V8NZkr3ZQuvQ2vdW87RSXrqWi86N6t
ZIACICMeLhq076FqPhf0eFiuk2bT8bWYZ21o9oD4xPJbHMfnwYCUZwSMuzhbnrSmfTBHbtYg6X4I
uznJJtFuLVdDmRFeQuJHmJluKoaybNrt4BRpy34syI03TRlsERCyPez4GK+PKs2HQzrzTcY/49b+
Jnp4tFEsnmrFgE5ZYebeYB5gATS+95ro4h7gmqCjcKku5vI44y/m6EEzHa5bR0FSuDe6bDoV3vI0
u6VJ8UBkJmNGD9WCrQ3PyCw3AWBVyQ20ZRm+Gdkes6UlV2x+Y9xIJl46N2vNhLzjLJhALOOdMoLB
evKCOI7fWcOtVtQuAcCu+YbKoLrl24MbDy3Xc7k4XBt0m6UD/zYABnbqDB/7+Yk8awPaEKFH+Scv
1eWgRSiNPAEbiV/xnJsqoNJF1zFCymvLNdXSyfYS4B9D8YMx6MGrZ3za8UBuiaO/AtO617HyN7T8
3+vpjtg54oUdxisotwVhoxIdJLS63jVQwjnuDQD+EPCub0QXek2dlFI94N7g6EqMH1AbTxNaIbAO
vmVELMvBYYgeGV+df5iMWjrbOqMf/jA7+z1sn6chOJmxscMktLEFT9lePgboOCP7aciAffRe4heO
uys6Alj1bqt0yEuan92GpePYfFtmc4WGANyRuDfq8GzK8tOsnUNLHqjZGUcJEAPKyosxS5I8eIrp
tab4HHuejdtKB4c46NawW6jTT3EhP4r+Zxe1/Q5FqTLINlCjs/I7KZlz+t3qF6AIslwbofvaFsG5
De1POnUTu4r7I85uq3HQkC7jhy6TiW2i7b0luAzWls4jhm+naioyl20NqKQsrnPWuT64//cYDmVh
OT3j4e6MdtHcyNSTPo8SWDbPvLDG9FtKP56w+II+0NFtF2dhGRZ+hEP35CQa3kzqSvhOx+JTWOGV
7rhbxW0OlSW+EAuOsAxVaYi2Gmey8OmgDyUneKmR+K1F2zh/1ar0uiz9TV4EG03uywEpVM3avwVk
Py4nu80eXEKaUP/oT0i50CDmHC1Trj/2c3OABHhIx4QUsukFvQGoMi8hZ3QCp8DGZT9FJop2xzb8
uPN2hpewT4Il4tcpvTiBY/CtS4f6Fm8priJ0UZHxkoE/R7VtbGpPfJ/SYdcJ891Lu3MSah9uJO9t
A7w49HmwNABjwoV5pgX4sgJ71ZZyv6QPJga6leXYj0ZTVP6YdOtgaM9mmxgIdPj1D06zh3F+aFIO
OpbD85bN1cqxuAfzKhk35CnEqAPpqWlNVkGhLhk9aY695tTHqB4RjX/90Za9txZTjvlbfVii1Pvj
I19/j+s6Wss+A2+lPvHrzdcHcEdEuv/7nb8/8vt9romy1Zjj/ddn/H7/n778f3N1nkuta+uaviJV
KYe/io4YY0z6oyJN5Zx19f2IXX1296laiwnG2NbQCF94w9+Dfx/sfz0HWN0RwcgyoAnUw3bY3p0T
Fsz137fs+4gX/PclG0hWpjLhi95hClshB2Bktf/3wn9fJEtsD//98e87FBH+38co7lLPFYHroueE
/sBn8fcef89S//+n/ucx9SASp5Imgy/tVKoiw/ZlLUC5EzHGrgY5lF7O9uDfc/6+aG2PRKrebgT5
5wpanPO//v6/P44ZnjNUzWOnyTcg639/I1VQiBtGqNqwM7OmFdzSmSi5TJBV2R4zxjlzphxF5GxO
QjBNHWqXWQNoY0PIxmgbUJbavh2E6LHskbccgmaKT8K5Ux84rVbtTD5BLd70Ut0hKA09TuoDxKX5
fboqN2q6F+yjJ2c8Ermg9XUvECFy6tf1lYhURlH2G0F4DzcXIulD8iw1+GQWN/ME2SbVDwZZkANX
4De9WA9haq+vw3mujWv+bD4qqIR8K6kj49ewnNA9Q5kR/qg91i5W5MMv65dcZcB8pnKKj7Z3EhzM
4U3uks+JjafwxCLQAxhzEGn4tv8GagJSgqoWoJhq/JhDR8C2m6PFVb66c4hSndMFyitbCT4tPoZ5
0Cjs8KV+zo5A4iWsTwsXbreMBuqtgaPPkXbOA7P3JfT0D7EU0Hx2VQ91qwcE9x7zi/m4sluAvw1A
vIqAo5HY93DPO1RPEe50T5Dm2/zEVw02AByxNd7L8tsKSUWEQr7YswCCCZUWFK/s7pcWIdRzH6JK
NM578h79gFxLkOMwLOxQuydlnRDKRv0LXSNbpCuUCTuKmKTWBxk8Qcap7qjPaKGoz/NTKt6Fz8eu
gjbvrig1OMoxvxUfbND5I97zO4BBt/LWXCEb0W4Nc6rkbrQzbJkg1zbs4tPy3wzrslBVjZwQAwQh
PCDQO7hIF1GHRyceryEfAXMMwkgx3bpw00/VLnett7ypl9r7JjGNTta5n9zlrTQd4QO+7SnCSev6
OjvyBdT3qUdD7IBOFrmL4pIe4vPmAP+0253pPmYOHSfFVuvta5W6UNEewx9zP9qm2+/U9/DZBBpk
B/pjcqZl+lN+8e/EXGtf9X3+ldylJgh/hMHvX9XUZaqGj1hY23hu29sAKEhDMq9iRw4PUmHr7q/4
WL5Cd0XkwMaxEB0Ib7YrklE3+Qjfv627+Wg+Io6l4S5Fm2EfRgcLJ2mZ3uojRSQ4EgYOA25uBypM
TBRCvOre/GYfwKl9ERi3+1E9XKKnNyTfJBfngaOBk/cF/7C8wgYZTAdECogZKKXYJvwoB/8z7G2l
pyW1k3t40h5+laenZNwLzm9fe+1XjeY8ZhsXiDK8u+QM9+fUHTRXOsJ/IKVl4V3nOMjf203B0uYo
o5rTTY7lZdAoG+E3upaXxetP9QUQ5rrL7oim0SpixwlW5FcYqeqcu/NRSPx9de8pJn1Iq/t/H6Wg
4UeHYtNgo5byNFSsAL8BOwl13Y4O6+o2d143vTRB81s0NnPZ6XeJBjvQnZ36BVnJxZGtFzWgzkKt
x1m/mWzf5/Q0+607+rJmJw/Dub30tw2nniwX84zenpO8JLt53zix/6vu2x388RxFJUyGvf/MlN/M
CSwHVw4F5p7bvn5nAcwfx3ym5sP5DSKnS/koIGyw6MDF+Sw8hC7UZMCGVO225czNZJYdKVZHh20w
u9898kX2dMehE4pHealL7B72BjWOQ1QckdH7hgM7O9l+vWKOEO4GnZW8m+lyPcSPkU1F0qnOcHs+
KJKAC39NPMxX/Owj8bIDBhDJgTyHXo0Pf8yugtqkYXz1Ib4YX2gIZ554XvdxfPSBoLWyWzx8YOgu
X4d/5QCJ9dLCXnTWZgedCbZ0azFqleU0n91D8rShLlm97tR+yD8ZKEfphUiXUlYzeklAfXJ14U06
LGRYo/N6EsC3YXT+o+Fl3Z+b3ldn17I/8C1eHfNfIl5gNX6hzqI7suoKD1rjZ3cAKa/N4JoJj4ww
tMr9athUooCVX2KKmw5rovitglaAGukoX9Nvqe1X+H2TxxaGY4rdnJksVcCoeNEBxZXlHr8N1ykY
jQujsx4bHK+hc7ZfSLCtNrkRujWK6UNT5PWZ6fFyUsf36gwQ/9456VuGsrcWrMgP2EjFehWO2TMA
7BNrJEFs70nZoXB1h7ZPUxo9M9kTnlC4nCQfIzbQ8DwftlDlzdz66Td1Ca+2E+OmfHFYcgRiQ3QE
dcHmMEX76gMR90zjR8aAjuaV7nnuz1/g1cjD59ql/MMG7Wz3nlJN9Vkc0MbaSbYm/iguydKqn2N/
3AFBxeIBjuzwghB7uN32hBAvlZ8oXObPH2jhVp/RNb+h0HN54iOKv+2NC94u+szWM4f7JN6x3vap
aYf7zp8id33od5Bz/v6Ppv36FdnSMfL87j6LiK/Zq0ud9cFFqy68lo/VvbpHcClVRD1tRqKETICo
YObNepB/iwNidb+retEIdoPU5xNka4CcAwF4B2F74UjCQyYVArnjNhS/nAxsI68DaBMBzVE+j1Nf
mOccb+GhsUVP9KId0yr9Mf/pmLzJpJqcUT5TqGOtNEhacdwctruKVelV+ir9TmVUpC/5tzgYbOe5
9W1gUiJDxbRHvNfSG3aeq3ZJDnuVg8j3EYDSOrqw9oFes1vAp3BCUIfGQxohVI6xx3XdJ7/aAB4d
jFtlPNRGTgv7Jcbons0yWB+yZxLvr/5VvLNQf2MXGQnkzY/NR+o2DpsnewaWNzC/vozjtNpZZPvR
cfjUD/WeZfAWfaJYc0Rq4Rj5Akg0G0qszxELFfCx6cjH7fxR/oyOsHBmKiBOCF1u25jc7f/Z8NvY
yV8ee9u0KdBBAmqt8YGb091NKWAIncXbbiKmLFxv6j5v07QJRqpGdn00FdRsPHZHiIUa6Ix9/lkS
orHXIbvkd4GZuqx887E+CrwlSQOelHS3w5e1+gD9QsDD102UvnjECueIogdMeDjsrh6ext6RFV8C
GjDcDBMc2i2m9JtAqhRFiAqeqKd7TT2miY/ErmM4v4EJb2F3dMUAt8GTcAPHvrR+VXg9kmr+yi1X
MMS0h4/2Evup9VjvDC8IfapZbuj3tu4wy58UN8GazJuu8yWcLlHzlRtO8d0Iz0BvnPlHIZvEL+Is
oKeIhkSJ324HBPdRGurD2hSe8JKu1YPuMJeBKkE46uwZ3ryw643P3GRywM11e9RlwvVZrXNPxLCT
Fi6ZmzMbN0qcWngqEUbzMgERg28Z/WoHghCwZrkZgWvK1L7P4c4aP1SXSkLMTGHbkXa5X17QtFZ3
yhd7G+cJgbSEZjlbG8t/4M4V1xKaruUTrjS4hQYN7fJoT6DKwruw88T2BAvjt3GaO1KCklPXbBwu
ISgBdT2yeTx1qqs90balHl9qh0UhgvS+1yOWE9ByTBWGiCtpwdg5GaVk+a6wtDmuMBgk4u7LK9Q8
EGS3td7hw/ur/gJg7hz9dwoUkzDivQbubhuvmQcrD6Vt/D892QRD7VD0p7piF08S9poT2Az0Gd22
B04ZZC0VaHumBB25OrSeFZ06H6UKGiopWGlHvw0bcdSWp6NGL4JKECzxci+zWuX5MKsXSiprfm4T
X3gK04dodmhWfBhvSMuY6sM8+gzf+CNI7n/Gg70v50jJPJXPHHAm1NWe0c4vAonHsUv39Y3QhfKj
OO0btDTRFhkdLDozwWP5D9lLdkhTn/WMLi2NJ87eZ3UCHnnSgPQ7+nk5iB4ckno9VdnjfESUNt7u
WN8civwYi78IwKSA9Ev3I0FoQPKABY2yFwabPS4qZ876hmjm8ID44b2iL46kTvWEuHGDT07mUlQR
712yQ4wdteNFJ0jbK9Biu9sivITzO/oh+HmyueSpXXz0WGKl9mtPhZkQHKAzfkRP62VObMs3NpqH
R4CxBNFwIUBdj0UARD7XLhQajcPAKYBBe5C6uIs153AbPaYSJn43IXumqXNA3sWc9tpXx0kwPeY+
dm+4UnYkYYNLYibtRoxKiyuIKMBGSvicp37JblA5JbjULXxR2M1kSIIwt6uv1kK5MT9ihZ4rj4N0
IZzhfIRNx2Y3/Zq/04xvOLB2N118ywga1UdWlXj4OY5obQk+FNkmdMTaUxmaC03aCOUv5GkUXOht
pUU67oD2kVEcm8gtUNIc/pEn4Mdg3qiFIEdFqREoND06BZtujeK3W6auWAd55oeWtwinEhFn1UP3
r4yCyzb9dtYFcYLSwp3LydC2+a7jp3RfGjsYxtKhTk9wubYgjHMEdSkUeK9R4wPHpBwNqbueThmC
JWG3obufiixyBxISocHfb3SIEfkvza89zcw7N2D9IhoEIaQfsoxzucke0Q1fBhc34RFjvOwYsw+q
n6bx2Ip+A7rcsCXZgag9fYByt75qUC3kMr+cSsiD/cqo6FYeug7iI9xKml8nAMPsXhG36kDle/ll
s8EqmUrwpPgc07SOxTxQkx1WTTlofb8vIPvuMDcvX1usxOIfdCGI3ZEMQvRhn8zPfGj2nNy0lfqA
hRsby32jD9LryK8zzhjPHA+cT3Z/Yd2YB4UWtn8BMkL82lAP94k7+luxo37lgGN6iD6zz/70Ue8r
+6P+UXbz6zf8Kv0dukH/U6vs4DacbvL9hI1pOXMTXg1iGqboC2UBAIKP5LK75FxcU+wGqLFTmSW9
+xRuaK7MN51B+sRi74JoVfpN2GU4KLO6xum5xmHLzTM2VHPffo2v7KXAi6/QkmixUzFsgw4koEc3
iS4yUSpfy0txzg5ckN3ftN1WPAjayd8OXqruXyk2iz2dSic7lJey3k1P88/QOoQ0YILtSNwluq1R
jGBWNwCuPxBLEmoPrTFLpu5hevNKe8Fld2VAqUrw02T3Kii5U0Y/9xHbm+m8HSTzjbXFO5G5B82d
bay6DgELLuPzNTjqsmedyhuLlxWZ+/TKqRewp8/sQahKUCLYxQ6krnkvnVAHZJYtv4lX/+CXF+My
6BmhWxwagOw+tah/4l26stx5l4Kk4bF3h+wHY67iN7kWV+NYBYZHeIcW8fZ5ovGSfoveerLQfSdx
JMiv6x3c8+FSpu+rcehkyLLk3iCscVkx04eKEgJh8dYwHe4gRh3rNX0jJ8d/BJTdTv6lwCR8QSYs
voGJ4tfqEemwQZY+Mk/ch3J+ZGr1FzJV6ZXwUnf6d0V0VcoF/kXcc8ehHV6olWQ2ev/wZcoGWSNn
YXCQcEwcZBM44BFkFz2K1XT085DEBXiq6aM2yTabfOjvXe2zakD8yQhsngmaNOv51xj9yJPvMyx+
RIUUDwFK870KJNcMjGpPmiFmnpJdWv2SFP8k23rlzcFBW8xojuNmg4WkvSeObhx54rPgY2pCCL9q
px6xEXt4mh5yFOXwJYxtolkMmatwJ77r1D70R2hO3S8TaB+iAevITpc4bFkQUdf96GI4eWqBRD5r
cSB8h0iVKk4BcAHHZB/cKU0c1QmpvDRudNJL/7X51oLpND3Hx/C1vU8cmCSdYMUQ8Dbt+IoroHNr
jddKdKXK+ZwPaWtTTrQL360WFy535sJ9y5DsQJLTzj7Df+OtsuBk7iUoUKWdJbcps6FHshIr/Tmx
MFugan+qx7fpk/OMt/koAo1YqH9/rf9hywx2jc0q8lThX93RVHWwrrw9V1jQn1BJwEb6Q+e4rqBI
H3sKr5g7VMDs4YvaPXEs1YHud+lsFPpNG7LbOtrir3IMcA6ys2PhkWHSF3UHapgIcb6naHtRmXmI
HpZpjxHsIh83uux6AiqCCyABWRaUN2KB4gOOxbNBN4yZikDkltARhG37tI31UOxvxY5fkHa4qLvd
eQGKWfuifIRMmcyoCTlrd4aNg35vipA9Hg27wrjXoTepjxW1mldqvrUBGgZVPYL97li8mP1lbp+4
62ecsOvhmI1c6sVqiQTyLyyJGDHs4aMacZ5jYZzE5Y0KXakfROMUlr62fvEfFRkLCM72zwMqUoWi
2VN9t4zr3B31LQ7Vk8fRVnZ1tXvOEMaMf3KweMKR9xio+Afhv/LCrP+mNmKpwbzrxr1peG3osqGd
yPG3+ggcrl3ooxCquKHLC3VPRng00V0hu1Ls8J06HSF8Sc2DiJdsiYJlfRBCZ89A97Hd3GHva6HT
v/av/LNV3Hbaq/XUlE/YzB5DyLzvg7Aj8Xpg3uN2kQWj5JC9vY5sP2vtEYaxa1zINMzyU5xGm6MK
7b5qcOf8zI7K21C+JmtjMcfs6oS/id/uUj+tXbiH1vTCi32RXKJFBIRnuETk6xR0sVBLnYJs055f
hQeOoQo1H5TwON5ICPa8sxyBmySUkrOHJIPT7s+7bUA++EQdDi6Q0Ul08eYpt7IS6LCEGobp/e2A
xZnt9kauXt8Kshod9Y0vRmt8JdZiW4u37SreZh+bHnFp+D7c429SF+JiarlskAlYbt/YyemRxOL4
m2N/8J6oN0LMlKIfPSHsVtYvdrf5rZCCkefoMM+OE00n9OdJlClqsLQeiNrzfRedF9xMJ4iL+/gV
gvr8JdHEdpSa0kwo+VmwJ7XHsxisSCCq7vgqTqy0K5AKA+meZ9RTkswTkktnesIDgwyHOqVWiNAz
PZzzdFe9BWFSm7jaZ5EpX/0NLNmJgkdDtYYA1HwnukdKnG+p/pMKEVJI1KyIEXTuwQskd9QNOQeA
sSh4/14GUFN2YXf/cssnosp0h5K7esAuTgupwRCWgIyA7zNSVfqdtNeSHEq5R4d0/ybcqImyZQQZ
DkPg8xluas/BOP1GlHP+qRyKzRLQkajQhkMqJg0YUYApGSlSdiBJCt+X6ay8lpfM42x7Z9jE9DUk
ziL/NqnQZC7lLkH8mm3zPfnIoj1bA5+muM9fvBLbikbCjtQM7gjDBQ+w+VknqYXP6ANPVr5UoK1s
cB/xbXpIADtTcXzBsYbEJjyn2cXQAl4s727sWjIjQ25xU3bjrXihk6wtJyyJXmImIc+voxOyCP1X
FjnWbT6ykClWgwR7MM9McCpNJodPVVNRRJxtx95VEGJlHon6lo6A3Zjw2LHhjXdLIGYvWvuKDAOt
Npqh5K/ZM8+lsNMQXGSerPncd+7GqNFc8mZKQqTVDVisx5iIr/H4O1DTBOg79JLJJCaGqQ14Kavc
RxRHtVe6M+a+tN4r4V8POmYJtzJccqDWPusfJTS3aFereyLnTjkW2qvA1r8hm0MXScElQm04QO1z
mzzJlnmwZZNaA34BIsGsLOn9etwH+Pg9VrykbV6MljYnAVPlRmCChhiOQ4AM+fR8Vl6ZbxSJ+Uw9
nbuLBkrdbGPD9fbKnTdkJ2M88J7p5md+W6AprLml7FFN5HtSruouwt+RnqGlOeq42wQxWd7xT42a
JfzQ6Z0/5322dAURf7snPS9t5ciwbiKJbKaEOyN3xBUUPBIIiaC59Vs5bgVes/VzjPGRs5ARZ7xU
YccYpaJroodMfmXzYQwTSAPFHvLimrtIifKD2clr6vOVcy8UdpX4xlXnFBub7IWyPz/w8amso8aP
lC+/gnJ6Zqfk5COlxgJHo5upYWxNVZNZwj3jWskGQ3zuWbBEZfilry7KVAIFDWSaWPEbg8fhArjr
/ehwVcytlpA5xJzR4TNyi9gVmEqhxg53Fbpb7tKi/LAKhyv6jn3wCSOeNcI/lbL92YRgTQ1t9KmT
UKocTG+btKanS2/MFX6k5IpByBYl/L0z72D1ez6CSloN0s3mypiTpCe1ggeUx17NB+VaFxBBqFFn
wVzvGX7enoO/vC3rgWHl7+mMbzcUoy1Uo5nL6CdbPpfDpFdwTdqxiPgNT+F2TMEc0xreLpurlWeH
j5bjAYdxybh9RtQ9uP4Vl4sIxDz6QiAyHSbBdpNqYJtuCbLN3m4gOSgMkq19A4f1FB5INqKcs4co
iUILYtYu6osfvPF4o0sgkDH5vC+Xw39rd+MFdco82gO3h7pwRtasqjdDu7AqNHXPki+UY6/tB7oC
Gj7aNIFFF/wbN5EX2xZGgmdHAA1raGjWPRtHlfzH9LmxLBDegydy27lCLlO1uaJRD5prhBwPe8Pq
IZaGCQ1PEldgoES/7rgtZUeyUEVx0NKd6eparvSs51DNKDBSTLgx53lz7OlyASintxiPKe6SolsZ
j1zPxFQiHtwZ64nbwHOtdSugIMAGLI/hYdQ26CsVd8Id5iqwzvv0q7UBuFFGmU+x6Q6OjmQeuA0r
JQXDbo1zDGJSufMHsXiaMDTJXOYHt3IeHZxRIcHzTvTc45yA+5AKLHWagNZx2lafQdrHp+JjY5FB
1YeTHjuM4cgk6x+HJxqkUetsazF1+mfUVKl61IiFNoQtoHQCWmwQ/Cw/Kl0l/hTLgE/HOtZij8hx
Hvwu9UTLqYvNL3mPQJXLdmIN17F/T4GJdRVMaGioZyBtouybut3J556XX/2lDCpULYsAvgaIsQwR
nE287JV7zMccw2fWntHd+JHL3RBctQOGg7g8lHYGYvBoQaClj5tEsg1sdLSA6MgeyRMIx7Xe/w2/
jUAvlkeKzZw0m7s67/8zwuylQr8DU8n4ZFAeUQtoHYQAzJd5D9aNK1sEj1vCWmR8tA5BFyzy6Do5
7aP6Qg2P0ehWr8p2EvbY9LUxu5VdWfAYMNjqMaK58raa6FpjSglWJwfwycCyA/Fzq3lbIlV6iGYw
6vx9Bs11dSSVQGObHCzIDl1Z26cm98P1cV+ZliF9O3WrT0750fpqriHXROLEZEwODCxpHh+J698A
QQbgIifWvZBiPuIYW24KPjJRD21xX9cjb79NgpFSpjNyP3E9yECcBCpVTrIym86FXGLlhLgCJTV7
GBd7shonYPd0GhR8ZLBAT4n+xmLEw/wblGrxtM1XnFpJUs39ovtp+UH2wCQjwSUHVsnaquk5Q552
Polz6DXCK6aN3DmWnan6+riNtMIIoLjNAXnlzCS0UDqgcG7NHCshBwYdFhy49jHgiPTRkbIc7SUm
d2AvB95FhxH0FO5BIAKOo3IF0t88U2cDyWGZR0lAGR25m/SKDnHAMtjWj+qgJivILnKz+SPKMNVw
4gFuddMc24akAo8kwMfO9BC+MKKifAbZhcwJd5sVULGHyLbV7XQN/sOuNb+2ea1cuZcUWkUaorQ9
sXRFj4n9Bjlfn5U1dD6ASyq57EAlZVLgXAWGDwZ8AvPAPizLFrs/KX7zYIDvR3IJ5SB65ONOU4Oi
x1HZY3uu1APTkKsYI+iCHoJLOgu0RUfZ0T9Id9FSsOKHHgNBAbIui8fr0wAqBSsNRKaJE+H0KXyD
WGEbU3+bg2DtZvOpqLyOMSW8sd6M9lp3LhjEbSYNe5DlSC4hqy6eLcHtGJ71qESoUu2j5jjGxwWJ
z/Ft7J+3rhelBLxYYY+xQtG0Yv1RcsJNEmiyQmHPUT8pI1i0aYK62TExuRVMWRD/lKTgWi4PrECN
Wh9BloG1tFNGdw4js0KPe2viTeaRX7G1bzFHvO+uwhc/m/Gel4riZ5SJtHrPXeMkx95dMA9C9oS6
TbFsV8EzEVfcftRdVHBagJHxMQZsbdiztdsiada9APbznYoIb290LiuPV6bjxLmdc5w6lcxspOm/
bBvIdmbnVNL27CQAlLGxL0ufaTNoV5Yl4PSwe2nY6NFpHQ8yL7V6feJ1sPhZfKxL5crSxS+XN2JC
xenTzAUBdmBVCJ27okMjBlJ/gFtiryM3DAzMcFSgIk87HLVRp92UxgVUGtkYvHrEHmhHIYfhFspr
SMTFxvK3GbFY68f8nTnDkuKTsROt43azeRKTmc2InYNbhEa4mO+5aew8BaAV3eF85Glsl90ngBA2
KM47Qdvz9CGYyJuJl3OnALNWOJV0YRsbkjNeWlNJbI6Yk0PYwJvxrpx9FMv4kTEkOGO1iDM56iMd
HM2ibL81Gbit/FURQcwBM765jrsbJSedJ6zvXgSwZNrXFu/xUoQgWcAWkq+wMTGlstOM6vDI7EdB
Vxz2rBnqabny+QQmgJYMkRhXb3yzyT9SGyVZJ1/djm+QJ5Q/QRbljrbBDPoO1N8epAXFZA7nlgpT
SETeOr0gwd+drQI4KbaRyOmxefyxjKNGx8em6WcG00ooI7Ql3aIRdUleng32T0QbC1gZlDCKFrM+
PaxmDp9zU8jRVIpNSjq6RQaSc4FYHNS6ek3qWTlIQ6UcLPy1EWcGRFWqxR7C2kfaQ6PAqwpRHYE5
JSI2KU4xjW64qHait6UntNl0CEVjPERDGBUob8mspEkRHWQ4aC9aFM5aXULBq80u+KgIvrRyR7pJ
vU/6lDsRymAQK2Z2rl5VvDF+blSTRGpTw/wTljdW7actok+IlBxXCqdzDAt4MLyUuCaKzHKfAZq2
px4X5cyQbrOpVDj4Ipr59+ehri9+mJmXv4faDBK4pYi3v98Vm8HKTOXmz/2jlOf+8Ge6gFo3Q4YL
RyIDE83+58t/FPH/fv5zHxnk2nSkhoX7JyMfZXGD58f2RekCTas4SqalIdwQn/77hFRPv00kLLw/
T5C/L+245Gh3liVNof/5MnZMvwKB5qUDRZkYGijGv2/zP7lQOOMp7ryokDUgO4WsXdwZhV3YTwZr
JAHvj+MviuV/n9YUQIS2TdZDxd++/XvwP3+4/TXITn7z3wfrLNyPLTlY31HraSFKO3/v/Pcl3e4M
Ehp8nL9v/x7U6ubVEukkzgpspagQG/JKTro/6f2/L39K/P/rsb9f/D0mY1mjpDpun8Z0Koxc8ssx
aoC64AqJ2ptrxJHADtC8tKLc2SmKcW5Pf0OGPe+Ko6Y5sg7K3DoNqal7Wm5UQSfU94nKzApYTDO3
8jayCVM5/+tysSXzC78iLcP8YGzQ1bR6b2q0zbIOTFtKCS01RgAEYxldSgGgjKKupH4bkQ5Zbjev
YY4jAwazCenupREZu2UwUb+aHmvc3/1R1JyhzGswzQspUf7Qzhub0MSqvcMleYdqzlfR3VqNgqDW
SuWzSCsEuUhcRYvJj8wmDTS5phFCkURt9esiS9gWLFWgYG9oNxPyI2hkOQuYw0Br9Qo7sUEnJaA+
Vy0+dO/US1SOtGocnjpwlTVVKzPLw3ON+LY27kXcGWjC4c4VzgNdQ5Ncy9LGXZdP1KFq1bMg93nF
zEhHi9+Vfe+2OFig93DKIqklI29+5gErrg4TauwJUHCuaaajeki3nkMI7qGBu2WHgmtKVijQlVkx
jvIblLv+9DCmkfqoJSo+8j2I9UpkGEWVvFQYDoGnT3SEiKuU/LkyjGQvIZM1VVSZTQqE+pSFtImG
j7Fi0DA4Uqm8vigWuUM5E22KFjra2YxyHoy2+QN+4AA0cwTxr9ixEr81SyiQWMaRg82QGuRV+mVR
AdKwIdrNOPo5dU7wGJc0YAaKVTpKayRIpAzJOoFpg8C9olRwLhr5Jm9ZF1SIvUkJEagXDFoD5JF1
QdOSVTMKRiDG03s18IkFIQMUKJinAQnKB5GzyxjiQzmjdqgmgD3rOHs3eqJRUfuyUnQ0o4EDrtAg
muIQ8iqhHE0CTIAkyMtxiMcZISBkflB9gyghIhlh4IuUS1t4L1UhHnZlfoYONlXTeOraUTmXcn1d
pwGEFI1eKCjrUTK0t0ZWCItHIaiHpGIBYeCIG6gcRdepvHSKbr0mWwkRO4hJMY/o5OzTpOr3Q61h
G4OwhSa0Z8PQpl3W9B96pEn+NDVgVVi8TiMY10FCpDVPlsTNIzPZJhF5TmKMVHOMn7JeJ3tFFAFT
VfUHJ1aqjZhk9jrxCOpoCJwlSMWqRVfuh0Q8xkjX7CeQtOm6FCCVJsh76fCOWhhdoLXPkHvi/F3U
HxRCp92EaDf8Se1BGTP5oGTrIUKl2R2X8FND7JRMBC2wEXH65bloDH9UIe+3dXOCT9Mf4a0c81D6
pywdBJqawhlHAL0GAElYGGialAZCinSjCPOokJqDuD71OuTZrmvlQwk4ApofdsEGKDZ5IUmqUzTa
cr07wJAaHDHUfsSiwr+w0hEzzzkJ2u4+teXHhMy5Mg5SsCJ8us10mLoIeGhCLp+MePkyszpx5ST2
zBjKG2o4U4NR5Uz8rVo7QZF2E/bER1GHaoPxwYqIxpQcU84Rqx8Tdw0he6PSE2+gRWAgBrLYbqMZ
eL0Rb2lyJaI2bhwKTJNh+YSLmw0xWvBRt5dEYd1PSrlc1TjepbV2ZIoUX6jcns0S8HpfzXepII8b
oLnpE521qaNsGLfvajfvVLMXjmsCTEPYCJL1jMqoYnb3RcznvSIqp4ZbQ8kR9HcUW84yKL/aRH4D
42qiJkBUJEnLA9ZU3hShfWBhUnzRVOW1xfyUysea7FukXSgtUojCGpKcEBKWXuMZI7TjvK8kHdxg
TBdZ8CHComyuQNNBgfW2wH89LJE6BTjtxejmlSViDONBz6sTXsHKdcApIpSsxmczzvZyetejSnzo
w/qEKoZyxEnc07NEfu6XkaYOUKwOA7jjZHzMi/UzL0OyK6ZkU820gajHd5zLoJzu8d8UkhUBqLo6
h82CEAukY9gD4me+QSTEkH6WWbcnsa5xiZbil1IfyfPoZCy5dJbwu/Brc5x8ITNwRS7qF2YpIvBC
fdaLnvR8nIibLZTAkk6gCxhpN6xZPcR3dQ9K6S8iWae0kxXgtEXurDVhZzUl/Skn280z2i6NShvI
xI72OITjc5/K3R7rsa3xsJVI4A5HLXK6Sdb4qlH869AjDyD2o+VPZzucpn2nJIgj6vJrX0QTHvfa
HExjrfuFMe4bDf/CSZV1X5tIj4xW9Qsxf5FGBYxGt1wFFIUgY49ouiOKYVWY7sTyppM1K8S2bC0D
/l7+JMrDSa6Lx2la3+eqv7RFR40gm5XdKo4n5ImioE8wQaz06aZSNbwgYMvgVYEg49pQ9JHhosRY
UupcgLgICsxoTEPkeUQ3WhJa9B0hJKHvw2Hby/kz9J/LtMwnYcwehFS38KJAGE4loG/qpuFEBTsv
pVRQUgGfwrTy8lTziN/VT9yOKNSZ3VOpSpTKDXOfNGu3KyJgHXo8nITFepKgIUco99IywXFarV2h
6tJdPXZ3S5fY2gWqipJOsrVG5jfmbBRhTNRtG506VStHqMlT0sxKAyXbyVssP5tJDqURqEkfgzSt
empzJq7Rmiih1WlUoMzT8Qzrcc7KfxD37YGx+KzXN/SZsJJLQpySR65fh/GyrlZyXuKLqaFgxW67
qDNg1oVsQD4ua4rSfTufWmHG3Dz+iTREdlBe719i4WnSwKNnFq5FOMH+JIsa3iw6S2KVDMgJmOY5
isbvqDPCQMDTt941aP9ABJwpA6zV/v+wd2bLkSPZdv0iyOAAHA5/ZcxBBslgkkkmX2Bkkol5csz4
ei1kX11rlUy6JtOr2qzLuqsqyQgM7sfP2XttgrwIThbFbWwK70pYzW9BLqxxKDeagCa4CZY3EFBI
+HEJw5bmNX5XbQsuhXAtKQbGzSJkC1qyezFdZjeJ7/qaEWqQuvtRaAaEikMOx/Cukhx4s9gleKki
TC5Wv0yiT/CDf7HhPPkBhLpqJUrUh5H3FPRqKOHO5beTWDrc5muPya5+TDqpTik6uDmf+JIOBl9J
g97VHuPB1sX/7Dc709zJxFkeVNI3F8AEtPVnChY6BEE8ELw11Q+u6Py7TDN6nTDiZHGKkzRdQtam
7DOowvTOhD3qoJRkKV/Scp0khIfRro6j2sbOljOSvBWT1e7VLF5dP3tY+tEHoGR+YltnnwxQb5KG
c3Yclpxpprk3l/ox87mVgCJQNTku7KqYOac91ltfXOmYdTlsvaRrCjAB5aX02pQOOEE3o1/LXR61
53QYmp8tssV9zXwdusOT7xvaF17NLcsp6AabKX0jSlrDBshPklc/upRg1FZiuMPRdUp6gnE9rR/b
xk6OfdqudWJJ50y1wzNH0/pAVC5S8vX/FkHe7fJMvs8auVvsmdsRkzFNS/FuvOahqMjK65el26wv
j5/NOw6PXFzwZ6sml5KU8NTSn+a91xmJH5sywmJlynuzHSv6IGskTEXtu3ML+7swRDFN9lggCTHx
bdIcleYlrZ2IZczlAQ8Z1+ZjL07hUAQbtyrwu7FMliNOCzfAK0u8s2vnwQUQ05YIy+pYJasNAcFn
KaS4BW9Gatggjg5wiCPnaWLg1qoA6XoGM2jyFuSMCMI4UBOVabJrn+j0EPcM14nPNMeqUoR7+bN7
Z4cZvLaByJ0mCUE9TSd/xH4UqJ5DHzQEfHlDzH6V0ZNaSX5icSlPDoGbz1i/5+hnIAf0plmJd6wS
b9EbpKqOdBiLkdbKtm017ZRmLNnzHDu8n1W2+gUYn4Qyf7Ft+iK+J8QjwOiKTjU9Py8qlt3UBjjl
XVgQnor2yABJdAmX8hh31S0+xu9mVslZL1VC56R97/36tFhlS8shH/dLJc6hQbmtVVueDW20MuLL
2kEEGY6b2xIn0NgLB0MJf2wMbGRkpF5urdSWe/K638iintl6B03NkpqTmZGjc4qg5ZSg+u+W7rzg
f2m7e8sZoktgpw+OB1eN467L3vl7MYSIe+3tQADbRgbMGnvrqSrVKSw5KKieqaYdsn3nHVP0Ut1z
GNqWmfub6D9CEzJiN1MoVYwdFvRb3dsQTj9pO0iOTwGrnGyPlTINBgpd34W9OzKQyE8Zh/uzqg1r
SxOfWyb9lrHDQ9ZkA55IbieW5oO1EHDTjXI9hdrDGT4VwsmImWFP6VzmKEOFi/tEjMVJFZ376I3D
aaA9MkRhcolJkQMD0zT3PJ8spynQ61TarJ0B3DbPt74cnAW3gUjeyE7qNnbM28jTwgtNCYt9aCpJ
tqj2LbLXVrCMzsS139SRF/AvmF+VO7rwjs27PYKyk0nCK1rXtP6WN5HYL3HKqHAZGMsHegyR/zPq
D+d5YUDdvMcJOFMCSRlSojVva+T/ccP0I44Hjl1Fdj8l7g9LjcPB1jOZJMFyE3yOEfLrOa6RaljQ
/gFm5jsD1X6Zfy7LjIVM0wDuq+K+bNuXJS6PVh5FP3L52g7D7ynViGhjjpI1bQ4iVZKaYAzUca19
bqcCdwgKElFN6BWC8xBkl9jcwZB8NwtIhsLVtwraAKlPPn6FdHgiQmO4Zvb47RKnuAkkrhAAxfKm
JUnhh0zyN3/8Se6s/Fq8H2WSXYvJNKe+hBGapdM6dGYS1GrarZl3mdiQdq3f/RkaPRw7zSwPbs3A
Tr/oAwQlYjwEikb4LR/WwmRB+ONumPGeWWj4dgIItoGB26chysSS9b0ekt9JlX/VKmro6jaPhqCc
uxIt5cCuChXvS7e22PkrGiTplp8ffSCme7u3dhq2G51zuzo0bogOALhf4jwKMxxVVnCmGbt9yQq+
6cV0NwyRe3Iil4I/vizEJ9FLUIwuQKxN0DU20zxjO+gBRyT+qXDWnstqTBwJbNTEutMQJ1k0HheK
Kad+wOPL6KLh3Y0b763U+tstrGqf9u1n6XPHnYRQqHnxH9xc0JFO1b61qIoUZ7s6wErjEVLV9yBD
OSLP6eRBAtH4trjrvD4elFY45Bsf9C0zzthhwcYqYGUz0G1dfyWMKbuu+CPDMUIhjweVlKuVdBhq
+8MqkBOJaJl3c84cOWEYR0ArUxrzSdTntiElbG6b6mS8iuXV4ygXDvFr37Zv00Dgei4fdYHTOOut
nCD6AZbdAlSJjFZOkfTSNT/DyttrR5op0Ly2/xdN+f+D3v4r0JsOPNjK/3vQ2+UjKb//J8rbv/7E
f1DefLhsgAg833V4p12poXX/B+hNif9mQ5ETARB3x9fSBWD9P0BvsOEkm32gtO0ELoTn/wS9ee5/
s6HuSlvZ2PI9R6v/G9DbX07rv7NsA6XoXvODdOByOvD/ARPvVGpb3QR9pUfMsA53U6hq3dZG+fxb
nM17/2ydMMWlN7RSov+C0C3+SegOFPBYKQOhNd9Gin/88qqUVePbGurihFYj2SzdbT7eF3TjyYJA
2Im+0v8W4//rr13Ztv8GBu+9UA7U7MvRvPWsoWSyWoddn1MzY0K4lfWeXeHfHonHf13Pf0ff/5MY
/M8v+g9abuZrEwYDv5ExUb9cMa8nLUA8QpzpSv/8P/8uT7n/y68jSSFYieeOrSihnH9c1za36jQa
GnOMujEkGVgdlOc+TB1JM24ZNJekzWLIyQGbs44oaNwsvegC1XGskIhVTnZRBWVbarEo8eTqTTkX
1AhNjf3CFJilA7fHemf3+0XZryS8Crqvwt7PRQudG0hpo28mbjylvSohIWfu1rhFd8hKrnDWhEwT
x4fQarCEpOPF82GMJUuLTHyCEu43wX7gP9vWPlH02Sevcp76qPI2C0PFaZoBxi0SxYJf3Icc2skc
M9vSM6+cHTO64tOLG9Ssu7P6MTFS/3HpE4d4xTo5cvgniUjZ0TbCGiTiVhx989HOE0+e+xHPVKRV
Ob9I26fv33cbL5dnwOBqIyB8KnydjpTnkp7q6HS/3UrfOyEFJcywb1n0l6Ru3ikdX8a5BtndXiw5
vs7OqDaq48pCcqXb4xO/KkhuIC/gxm8nutxy2OX+Z5+09YaaHOPugFiIdCocDWmNXpqyKMJbECPf
KRNrPxOeTudb4SCYAooMxHfZb1E6367Fnxtd7oRDwCfMMb4yiKlNQOXIOepa0cuoRyp304MU4rId
rQbCgHX2qwxHYbeAoK43osDKUSZiwgoGXM+r3hXa3pT2DJ06sk2mlxjKukR6mpjpZSb0a4WhIsJD
QZKp5dt1i5cIdFbRfvQtlPUZ9i780daChYIMLy12gHbfQ0xPFllCTsks2fWHFzD63/Qkdgyh8u36
cwp3eoEB/jBXj36jOdeS6Ub1vklqGWwDKqzAj58icjOowqbtAgZtS9QJfFX88bQjNqrIx21v1Sg2
fAYg4ICZYbZctaDmzOvbf1qH73iCYpPdFBXePRU4DLNXxQzS8cx6DJ2RCXqa/GkzvkHRhh7D9+4u
o5SjiuMg7+TmLWW6AqKq/dIVSW5WrIjyyrJzkfFv03T7BjJT3+RYO0NnQaoGi4Jee00/gg/SeH64
WcoF8cYQISBLnUuu1bEBULWJV1oJJ5irFubJW3hMciHuqlRHoBypyl27wgRLSE+Xw7F0BBk8Dc8P
0zo8yEhdqxmncmj7gIkaZi8zf2Bo4DNyozWHmbkJPwIdPPKzKNE71viQizE65lBD1ea3EwUXj+CK
nCtnrX89viU9tZuwqX6TjDQgvcqv0YxxaIgYUHde8JQZkn2nnG8XWjiwqwXBvis5hio/O63PzTSX
z4SP3c8OLC03795FQ9XcWsOu+pvzqiCaW3RjbwYHi8ek6k0p++/comCdY/s49AWTguUWeDJAOps5
QO36uyEzj0k5iUPbt5eg7l6skhN62nP5/j55NjY91l3U5FH97ji8hnnSFIc0Jb7PhNFOrm9cRWzW
hslLE+/1YFPYzbyzjeekxwEqEhPbXUbn6YYsOt7OjKLaWBzzRQffLL3PHIb1Hm+qWP/iStrKLcjC
3jNYOX2YgIpr3ErzrpIS6iEKNMPpB4XwzIQ9gk5oEUo0/AwHFMW9HEGIdGj8ogapCuvnRkTABmjg
nNbHKaisYTvTiLmJVllGnbzk7k8m997eDupsTc+9ysrapz4vZIxaZK7mn11dU37a3Pk4XPZLyZL/
dzlC7DK3ItvMRXfpJb6wPkc8WYQrtA2TtM8vSSPvu2tZqIaZO0JaNAKNEQlf+BTUXIqUm+otzrfJ
kVq4Wh8X13+KCf7z+WDdxN8sdXVNvORqhvHQm/KFiAizN8x26Mibv39+Wrq9VNWrdsaXZpiJniiY
5JDG7vM42wnWsyidXvoiAnCV/OiXZseiinx79L6dis/ZE+oAEBDOTSJfGjyRUc3wxLjfVTq/OJKn
kbXsZE/udfTyq7DJHdXNH72o7YB1PnLW99jjji4Tl6tFSOkNzBuIC5o3slmtwmo+kJBzDrGi9DaX
opi4Oz1+lJjLOq2L+2SxBqmVhtXFjH5IELqBhAm4g/1nY+bpYnKLXVNj1HaM850oi7UzTZ7z7mFA
sbt0P+fsOA2rBljz1SLCqiDcoAjS5n29JGDhsVGRh3wT8TYVxKHTxln+fkFh5bSjmAr+feBl3b03
bXouteJQtOxafudmFuyjCbIC1Xa/2JGRtzgI/VJuuA7JhbJbPGlee2Frf4/d6A1e1ip58g5/Gzgz
23jP3EjoJDxooEjbznF3vck/F+Fjk1pXNTBOSAjF2u03ULtg7uJpHxM8G+OmGsfsGhBDfARX36Kw
DhknqfaaziWddo1bMjD+QcSSQRoYLxFjDqcFcQUrCeRkGh+9Kr4n5ejSlNK6WaFc+brzxV1+cdPu
6llVv5NV/IM9+pZbiFp3qM5mdR0E4wu9gGLvSQcTU8pQoJv0ny4qD4VhB4gLu96KEkZQwFfo4qTa
xrLeWQtDZos39hwkJUybbsb4A7jXT+wdqyxDz7qA9AhcdpvMIce1WzM+LxFMJUWQgbNq2PyGScgU
vJlG0SZ3cPLGEmcvadTFmnCtZsxIXQS43Zb8KDbVr1bCQSw8MscdwQY43RE9f1d1QPrmsDvWzuAQ
TmURLQ/UCE2kxSj7lsZyf5v6DU+p3A9l4QBHhqTu9RC1ksRDtiB/+YpHuanQXtmT8z6ip2krdG6k
w5CItPSngf5yRSvpYTHTNQarzxrrfUwhIsAsj8rNMLYh9C2cHoHLl4rLgMuZ+wWkgex5WPDcOAhk
YBvkn1aV4R72OYKrIapu4h4L1xxj+G08Ej0rdJBM8Dy8jHyiYexOKQR0JHN4VSImvn746c3YSrPO
erc6uuexNXM15uGYKCzcDc7OYsRN6jhPFhpOoxGqpI7E8sVQubSmvUop4PgqEFOgEmPWXQIiRsyd
szQP7uiXt7T9fkYIXvbDhBbWZX5ce5tJDvYx0KLY+2j06xIDzgSSkbIsBKQhmPqIRSbHIRixRNYg
CV0DZhGQxyCx8XfDc9BhhAgci1gbCH5dbGP+o+czEy+6MXQFd0v7xWo33vrDdBe5i9h109pZHfvn
lA71BuzlR9WwAf3rQyRNvCHS8ujN+McwhE7JOxNSAipsXJoeeV68H/gh4grruptoTAZJRAyGTboF
Xdekq4802uzjUnc5QokajACeKCftzKHiEIrn3XtmqvHkxqrYqm6IzsbxSpSKggaaJghdVJQ/9eDi
CZmCexKiqAPds2HvTZsQH3Ma1ztGv1OlPsPAwyZgFQ5Wji3Bul+D4qUC7VdfkhQIpXEpCrqQmNsu
IZ01qu1j51RPZY7yDA3R75ZXExfNV1LwQMRD/NtzMmQxi0JOl9ukJ5LQq6l4Mbh35HkAbpDTF3M6
sZtKaBtWXLFuQwdO1iW3sVBY5y4f/u8TxUKRKJQDAcjPhOz2rZ72oaIPg8M8jyCmjTXTXTKJSHV2
SmI6oOVzkhA3sZjh6dPvvJssMi/kV5Rzs1u/WmG55UVmS77zep60FnDpVJEuOAdhs3OT5DPrhnxH
ujsnkJTOp/bpgMmFvPAGZ6YXrK2csmNo1PjkN0cE3fSiBQzi2C+Ja8EaYlCdc/ra6BXuSaf/oyiG
LcXWaQnM8FgkM8sAGkbyZA90woN92tJWdcfuz2TYiMcp++RUhDjfQcVaNx61cIEbxkUjW9cRO/q8
bHiMiR5xa0KYKrkvbeendBxAo4Q+bw1Ki42o7lWSYWCLka8nIQpMFCZPtY0xKEX0nlVk7WniS29M
T9ni0KkiRpH1CFm6jjNWxWJIt4zGmKVmn3GJxrJZTsSPA3AgvnYzed69Txuz58C6UU2uDwakNQwz
Nn1PYaV2/pTekp2NpLStqxQmi8N99b2W1qXfnHzZIj4nnh2XcP+a+8OTqiGfiQpZrwzjUxQAoMid
sLuaeN4OSjBHVum9FfV/pGHkJmt60tWcvjBaIRbVYepMjXovy5yOss+0atUACmdobltKi07sLZvZ
8UTqGX1mg5CxbgXAm57DBlit2O+JfbKzvT8nZMipcO+aaVX9B29dJsgi8bDM1erJqRHGZlbRHnJ3
8W9GBhpeXFM1A0xpDLz7eq5b9OTwT2RycWX4I7zkpZRPbVYhQw2JhQJKnKbexrMroCq09IkAAmZU
KbmVS4cPLF0+1YKrV1j+HhK2R2RvRz+UeKRuGpB/va45Sx9Trn/47tydqKxAp00+TqUw9nHjrGOh
Ud5RCKM9mXivSZl6GJeIEzktg7gf543fGgbfLuGUne08S8d7sILp0zOEmyvQCn0e3aOkG08g9rZE
GZGmUk+fgZSaRZH3TLTgdMeQvNIpQODF1eVxZ/BcpSTKKS/STKELTnSeAYHgT5zi2u5u6tbXLTXj
0e9h1hZg/hxiS9fTJo+nziAtRmY/KmlhQ1yftNxD9iHh5NNt5nfvx5gToxEarhKrJaoF8j0Syz33
08DAiFo/boJ5z62KK8QwvjiWARo8X9F7aOk3QA+3BiRkFjqArrT/hmzcVmN96fKc9r2P3ZHkHpXU
aIy9xWzteF9PE5FApfurFIDmxJCdhyL/VFb8PhIbk/w29nL2qGpuatl8VJ7FuWAS50x4YDXDu94p
dksAWWdoFD2S4movYPDm+YRooNxoMKc3cWrPrP+ry912j35b/rJnUkerklzpqr5WifVRRxjXqbPx
QtgN24m3KQfmjT5lDuoE/dQxNt4+AMhE9GfMF7hpHNI1ufNOKcqDSpr9kqkG6NKkkcc89ZKTbNgx
5naq7DN1oWrZJX7x2auxDTjZj9Kjc5gt8zEMd0MQeJiKXHEXquDWEHAyyJ8WQTAH+LAr6rS4J7hi
OSYzz2fY5YBfSDIA81H1ybL36v67aOunoYh/qDL8WZJfQqIWXtMgLn1QvSyqCiyULa1twQwXoXv1
WncI2/PSr/Yhiiv6UUgdac1DQt2YLFhu6wU+QcQn4OreTca9tol3cX0wgsaucKnWYg+8dYJ8xafJ
fcLnpHenF7kcqygll4tOCjIuptyL+0hEC58ywjHugTo0s+UBAZmQhWTFvsibF7ukfzIhWAgnjDVZ
O3gIyotHv/VYmekm7eaa4103ADzpKezRJbIIhrW185vhsXMnvJA+i3hv+z99iqS9KJkXGSxAyuv9
W5ehaPKI3gPpeNzB9kr7P37sN9v0oErIdWXN5XLaiBpJ9QQhLAF5Rci4ORwhEGoEGMoQh3AfbvMi
K48+U+AN3eeXek70fj3fZbKBQdm8OnQwoGbGm7hkeUtTzBw2smkv5hs0NansvI4xyfZ3eUr5M3sE
m9vk9Y3tG3GqcCTQeGxIbrvPlNEsKAx53MQ/MPtd9jEBwr3A6zK27bydcZLLGP9ChkAAO1LG6H0a
LlM34SlMYuzktAQBac0kWTBPQ62Gb8vl/1V57b4SMH3XNyMjXwTtB89bqtsqm3Z+upAWYdfWaZDp
k4qs4lQ58uo2rnuLzZXsVZb6zFZnG4qINaUt71xKxapCsWlnOr8uMjVUIJE8Qudut/PifsateR7b
+oHAN1ISQgKz9TyTZjeavaOUx+usL2OxmFM/5idENA95g6ZiwmnlRc14qAt212K20XfGNJyaWxYc
DvbrXu33xM6PHNPSmFOT1mzYso0pdUM84hkc+e24NK8V4vWixxcQxKzs08IRXph+QMCM4Emp8FG7
1bYYW6AVaE5xV+Z3BnF4RSblwzSOr2GK4cl37GCTz/G51hbFsnIhOxPGwrqYvgzrh9eCTrGPsYio
iugwhtDKBqdgMIoa66ZZrcaLiykz3BjffNWF9SvPeM7abMrPS8auABEbfSEX0JHmRDJVQEEZ7GuA
VFEGMHLUiUYjiPduYO0VMUPtttQoCFpAqh7XtMwQ48gg2xcBYKOJyOnZ3PqyuMYWXcMW5R6FTkXF
km1TOm1cmXI/+orXB1qBmNEoVLqFe2pbhCkARpqHvt166/PV9W6CBT+YEcc3OeJwdZdbCF7m9rcf
erTrpPNTR/Rv83LXRkkMmCPiaPTLN2K8Q1SRz9NhMuZUFcI+dyPNR4ajvCsi/1P6Prmrcdrv0e5D
oiPQZtcKnnke7umWju+X7BuagjmfzFjeJXeth4E0C3+a7kjFRHOESPHRqy1QCsAFMrV17PpDG3tg
yG/yI1uROEfvvvXHWWrUkmhnbhC9AQ+qYn2QaYROcGCoAKyEFJJDPs/xRZjiWLU8c3wVqqx+vCZu
STQVBwi9CAxfmoTvifV9Jtj2UL5Uy7QrVB1uBsnMs1ENjKuJii0LA8SkcoL1PuhNq4o7qWPac5Ln
L7D8e6kaJOFOaT2rksDCxB3lprNjzDukWtwog+DA+HSCdLUuQBFihRLRw/qTgfA+twGyvgkAVeZk
v0csiJmei2syfxDbkB7WHGbfIk0jRnm17qKJhdtLlzDQ2kXcFL3UN45am4ALvXECoR9Q9CCeH/1u
U4wVTBbwG5FhHBAKdgnRr7U1EkIj/IfRogHd2adcY8QeimfrC6T17bJ0cPHyRWHckteGhMGudkHq
Wt5eDvG+qWtSc5uPRp5wpUD5ajiStzL89EOUT2lADiMsLs/sFi3xICfEpER+8OpO7q2fQ39TKA4A
dd9ZPm1sIIZFy/s+8i2CynygyYvpCLKc0hsFkbSrzPClHVrKiUDVm8W4nzB2wt6bd9XT5K950BYt
/snadbKgRMRacdOZEBxpexfVWImCXjxbtc0K30bbYT1kACrc2jK+RmV8kqYSdAaIhrAz95VYRJQj
zUfgzAxtegvFbv1RQ4qc+/k1jYI75gTXFg2/M1q4M4A9Lo75mLIZryXsEgKglhszVR80Bl+TyX1e
LO95RNmVdCOmRKRVmavzm6hOa/RLxQez6h+eVf7yDH8jIyNQt729nYldoAFW73yrfsrr1TDMZpkt
0trNk8BNJ966pgPcl+i7gmfhpnKr365lC74365lx+cv8sxDivZkDLosHnrRjv3Myj4ZnxUpOkjp6
UFQ5pVFoS1gXyGggcE2tavOjHXrsIg0OyqBAuhVN8YW8353gWJszH9oWuYo20nuqfE//cMPuJko4
BFr8lDJs8Fy0QXYw2EE7yZjFTw2Igc5Bvn6aeSWx7YcIUGwTIDkqCERO0/FaDSjD1PTukOTHQfuh
pb+ErD3wNrU/PXKQVPTPj2VY0Gty/EvWVstlbtUrotw320ec7RSUTnEMGM8r7wmMBWAdG3go6eq5
j3qKzhqBVcY2E/s9iVjrIS+P6CJ4AyWdne5jK/k02Tzdt5JlP7HQrhYk96QeZ79lbtptpxSxMbr6
gdg2QFJJR2+OpnRL4lV9cpy62fshyd1jcbCL73HQn2XgPloOr7nUzS/0ETN3h9NO8GyZid+XmhU/
CoZPRuSHUBgtdKbzgFAwnno3hSP492DbuUcZks4geK1yF9+JKq4o+LiFKQskGSXnIMOur3vKEiXU
8yCiJ9P0NFCHMSbJB28Z/6RpaBGJEQintK4tgX5bq1GPU1pWdyMTh6tvnwie+VmMItm3ZJed5ZS8
pn0TnS2Rt+QNuXursuPbilndjW38F4lz5Jh7j7QFkoMJfdhA1C4eI6amqZ2jKbKnQQ3NvR/0p2o1
ZizkIB08cUiDxSIyyn2O5+mrtQApog6ebyn2zK10IYlPhd6WFiMYsl5v+mlhN2mhgTVkXoLZhsq9
XrNAVZoGoHk28qWwEkiXnoyO1mtDeJHoaBWY4BzW9K+atU79uxdGFj8gdZ5QALAbTP6aTcv0rM/u
XYsGcEFTdZfLS+MGKOBkieG4Vs/o5EHETdDppNb7hJQINinGiDY37+9Cj2IBVsgYXjtZI/2Ok8+/
jy4YH474dg4QIWvWCjSm7Tdaf3KBVdgjDM0u4IAL4qeKbLhPUPQ3SLAZB4YkINXgPyd1Hww2DYX1
Pee88sc13Hcn/TSJoK/c1H/6CB9DyI/VbZxu0roCnzTH+JR4GgaygvT6Gau13GqyZdsFtC6aaq2I
6CM2aVVtqxKRIV7Etuogw9erAFF62PkqfmTNbhanOItRt+17EfibREjn7KT6gzwL65yE3q7Og/mY
ZlQAqSriG1ugrK3ctNyGRPVyc8Jr7/1waSyeFQHtiNt2LD/dLsnh69EdjtGf7fTCrry0PaNvM3Jk
t/6kwzifyYEAYFHiD1LQ8FMXQOqM5dknb4xW1wgYxsLV2XB84uxF5WhbyMXtPwkgaixmJNoO6iw6
/2tpYw0nMrKBHnruNlbddP/3f/XtILY8qIKBPlQiHSao/1blZU4pkNhsEV00jEfPBaQ+Uh1vajeA
LTHXL7LLspPIjmq6OhbvbNoVpGJha4Mlt8brBKzWkXhFWXXLvDI/i8HiTY5pUzjaFg+17QJ8HvH3
0GvYxmnEqYf98YgG/BGbnaJhUSQPnZ1/5x67DOEPPS2FAGKuk7+hNcTlqg9u7v2qsni6LmiN92Hy
GNOZIRQ2/SptxZjUCZja4NTw+vBd4qNi3O8Gm7p4n8eop5UNbi1VlzIGNtFr2JFdeq81LrxmQfgd
Jc1rmYV0ozhMWWcbH9o2FunbzCfnnezTW2k429URxPSMQyub9h1xSWBZGxfffFMnAOz83yMDeOnk
vLM12CoJA6Ec0/yXqprHcd3QgCy7eCfY8PCExbhqd4zByhuRzH/6boBth1MaXcTjwDkCGWT7qyyb
A63/r7BOLlaHmy53bVpvMQCqQjPXSCKcvyoKX6POst4Rjyv0xZyAnqtm6Fcl9LdmLk/4Gq1O+r11
p8wNA3poJulAgcxodeulib/vlHx3kJmfSfKCt5Zw3C9pnYukuatLfG9zMbSnps7ui7pxDuj/egqS
dl9hPDqIcPiwxrJ8xhZ4Q2mZH+hrvZQzJNkxARpBxbohWsNFtc78M0GTHKI25vYM9yqb06N0IwBJ
Ec2hQE8YMWovhqq1K2svfHE4ntUDEWxWGD8LD50uG19AGTgTI8B/K1PeMx0/E3UEdEql+hyVwWUW
qIjgfnzkXU8HL88FOvw4hUZDLRdmSGsrNQBugiwxe2V252bzH4eByBaaxHJ26C0dvKx8K2OGndoB
xMsrMe3jaT+E/njrNBr2VxUefNlRHTnOYVpth/ayOrb9KmdiC3MotXobtUmS8tCs2gkBN0bRKJ3L
8UeNLRMXIFsohQ3OR2Z9Aa7VJ+Xt4r7xEZ7qx9Gh0ekTAMzUxT+Wlpvtu3R4yLwRmuqCbJyO667E
nnVMOA9FjQz2IlcPCDUFxw4sp+e/f6nYxc+uKGNnh9LgP/+nY/OAidYDhlfXnr9vyhaI9/pHmR/y
j/7+u01nFvft709IbHLrHRyLy3qygP/eeUNyY7iP9OP5sWnRJXs3DV8Q7QOpLy/PBK2Yh3x0I4Zs
kXvgZFNswsHRKFAWfdW8ARu3FvPNFNf6KDCgWEShTGn0oGNjfTz5hMDdtK1eNeM8LKXziRn9O7vO
kSVOCe6CPairh5oc7CzWyyPfITnbdc9zLXcqSHCM2YN+sB1UxEjQd3PkJNcyYXqc9zEcpf5bYsKk
Q+YphG0Z831+3w/Bhr4E1g9gc26W6ztr9E6l7NCO1vWvLM46OgnjrxSgTDGFw8X24wHgg1egDkBy
mmv3Ehmv288599BNlhey+Po9c32o+30CR7GYDjrhihR1weGlkMOlqaCa4KWHJchZz6FkKlK8Dtq9
NThVqKyzp6KoDLat6mVyEGakIRx8dF+szRN3sOhfuyq887Ma+o/FmNbpHn2DRhSbPJqTFqNniWei
X4aBvLNBnkmFY4kRmXdy0f1tpD2tJywQMAh4M1X9obVIkS7zV10ReZOo/SjDmtt7NhFcKJTnlUhv
7WJ90z3kedqdkqfSre6HUambmM4hnJlWn5ninzAfQ2oECdcZzdEHc0JagGOPbB9J38wurJGCjckY
7JVy2/t+oYKK0NW7tvPfSTuv3ci17Yr+i98JMIfXiqxcpUqSXghF5pz59R5sG/A5akGC7Yfb6Nt9
1FUkN3dYa84xQcgPVjGW0axlSVuN6oNWQ/5V4QIO/cLz5WxFAdA/eKJlwwOoOJGuU6H/6BMzvCOo
mJikgzeeC1WnRPvhe3Sb8wRUVa+NRKWmaua6JdeLMGGwo9aaECCUb+oSZlOHCXCuO7pMeBLvf5hl
74OnGIuMVKosa6lMZHRx8eQdyWZmH9B4Gt6WTltEcaGve1mPZ37ZfspBC2+T1CiL3p0xpJ+Bot2w
KL7hj0RW5KtbzdA29N5mFIYoRkqkTlJZuiPL8+ZunVwYxNpe7SV820VUkJmG/BuKqeDX2DlwCcjw
rGJRClCZDxj4UgdaqNQaKyK5aWDHMeGPqrwu0KPyqjTGzrHwLGpGRNGMA7ldVLG5CSgXrbxSsNZN
41irXCm9NQp8He9rFK9coos3qZiWnEEsGWqUMyy7UFZ2gZOZi1BptH3q0GEPvF2Zqw6J3ShYCjkQ
j4bkwDbKlcQe6PagcCkAC6Sl+yBRh5xpktY8UIEFZydowoOCg7gR2MCZbtydK5XWeiFUPkiH0d1b
5OKltvJ+6mIcvCLZAQ5spGyAPXyvJIaBTHU4UKm8YVM9cYpbyzFmGgdhcbOKghGu+dnNddibdmKd
3KqcJlJGQOtNMk0IhS19YXHM66R8GdzK8R+V+8K7UQtFNCeF7s3p6S9VbFKvXYKIIAos88rEREG+
zIwr8qp0KjVqcXRCizT5VKbCjTzKLFAk/vm/JI3KBEal4rzzH+tIx/bQ0lt3LIHWYi4cvWD0Mukl
HB9XbfZV5bf7NsmUbe3Rxxz/vMox4Ga4BOhTGdqulKpNEcB0rnXzVoXmFVX6KCN7jbrWBzU8thcE
KcQM6T4FQ6VNIw9jlYptboZOX+IuBd0C92YxL2viZcyGByF0qTRD6/ZGv5KgtKIg+aDB/JSn9EYL
Uep3MvsSCiOhggcmfhH6YSuKUnoETNEuh2zftkq6jPLQOJK0Pvodt4kbrC1sYw+xxnRMBxjgpGMx
nzUJuii+vxMWBoG8Mi6Eko6gmqGUUBNtFOzglEm9ggK4MC98b4zXMhpi4xu6J61jrhHtKLOkqB8q
FzdhkQ7LvCQ1U9DCY+FjBSswLnWj5ssZmOSbhn5yp0RbJzVbaKXkThrgp0KfnR3bKRaB6jkRCVGn
yUaQZA/XygkouEGKHGdtN8owC8U4veqEGNus0OiNjudauiTkr6LQUsbdWtKU27xgadC9nK6fvhxc
hFgIwTIEAnCTTE+x5qgogdukZLRZ5Fsyqsxhq2i6vgvYbHJosham0tcbSW3J4aAETMhRsKXztSmL
ghAUB9plZoLzYUIAK5sZkNnig9B0hNgUw6JtfIrnBP7ys2S/qcbALi3yNLvW4XirXTITe/Yh3tBw
cghoLKrBtdSl/Oj2HT4GimJM28NSSWFichSSXR8zTDM8uJQRtgaZpLNEEclF9FpvqhCxgc3cAgtM
rT5VgNV6EVMJwLawzo1Z31ET4CKHVeRVw9EYJOjKA3YpKdyXpr7o21rdRn7DPo9E87WKXYrQSkzP
kdgvG1cYz2Xyga4gQlVFuQtB9tFHxdVDyMzI6g96RrO80yRlJwzMuB6+HLIwwsiOXI2iZUqtti4C
/G0lRYEAPz18hQNCi85gOiY6PV6z9jvzXifvQuwhyHb0R3ocQlO/Tgr6O2q7UR2OHrJxqNQaSoZH
w6bO5HgteA1Za/hwO+RlK7Nv2klgpjlgVmnvkuK9qBlvtNbDqSJ66YVjnYTaSN8UndWtYXAU1O6b
cpmpePh78s84mURrzcBu3fYo8VL3SRAhmpmUjIHa58e+i1kaCkm1WUMfZZljkKeYY/HHLoxib8kC
1KrRWJXkZrR0QtB/FllmaaW769okvzrPilOpcAJu2BCQYwfASUg8ZTZ0Hb1YR9yys+kZjA1p5dWi
7aICtLh++HNw5E5OiphMOi8fbIOUPcoFKAigZ6JJ1U+CDsgqx9Q2r7keuJfGTjOQ40ZJoxNFzjk6
F2WU4YK7H0CzbcuB44WgwGKIdZWyjgNAHBW+MW1jdONNENwU14nW4ZDgUJb1jaVX2z7QoCEHwVFL
e6okEcAGJVfrleG3nIUqFxePm9ZwmRv6g9m4+P/5sz+/NOPfOoOFLE0reorVMSTEWDcUu9BL29UM
cYOMzSRWA7i/6pCTrXS9uPHHv/jzOzmhzZ9Y2lgRJxDO3JnFQj01FayV6eDOUCoQNgeDiub1CTg3
cveLOyO/aiYdk0fzuXmzthLtQu8uCQuBwu+cbRWoKPBQp5yBoM7bk9nvnBeFNN32BETOQksIfGXE
6cJxArEykZ7cZpEtA1u0o2Uy19/4g0N61vlRZPQS5w3Q8jf55Jf74ckAahRCkptqR0LTC8rXV2ML
0nIniAvBvuGYSuEzs8E/xMHUutAiFF+NlbyHd66cw1fdWKgpjMKJuIQWgiX1nZA/Cm35zsgOjTfT
T+5NJYcgf22yHRMCqAvIbiWtzGQjldiacE7OandB4EYNWJFq4oSyNcPMMkF7c2KArb/F/ogURn7I
X1NxUttxtDMN7PJvXDrivIVyDSsspXD1Ju17vkJYUtGKfAE21O0xumfFNFtnyzy8xGd23SR89tJc
RK7I3HHCQ1KvkltwE56RElBKwvYwT5e1Nldu6mskg1+YKN108D6qnXK11gFD1a5jfKa2SzNx0mzy
Lfo2aO7Bc/MSQ/k+ke555OL6KUGly/aedevm0bvUN2lRKFOktjuckRlmwjOrGhKiJSdOaY5cpNlD
08lAeKDCmCRXMZ2hJhEuAYFpZLg3pL/NnGo/HIARBVsiX8g5xF2D0yUiciOYluvh3BKFNiXlnJ8j
KXKabgwSIbJJv0628U06aBfSVFX9VMs2KU7OTl0TjNTUa2zK1lk8GRdiO2QGjgDKcsX28rFe4w0Y
qA0HU2Ebb8wdhWMOkpdgFXXjCHA5cfS2e6dh1yySj2KXPwmnbh2h0F/Gq2Gubq4IJ+feLuZi7j6p
kHiMiQMo2fK+FDNqf3vpvaPcP9Ews80A+bPGPWOHuDMBx8oqzeaSv2zVJUqMikV1b608xNcgeVd9
PBGVFWmaANQ5yXZrgyIzr+qsvuSLZM85HC1Bj5Nu7d2iUVc944kQ7+0Ws3IrT4K1e+6uJGfutaW/
Mq5FctT8le7CIJ7dpZN8dFbsTUPAtHeQ4uFHsQFTC62BYgm11YULzhgl6BOYu8diAzEI192CWLYH
f0xd4CcgcnoL1CTevnuJ1sXOOGbLl86blls4gdBaCQaA83IPnzGEnI0TGpf0Ecg5tWh3roYLoqBJ
rK8+g88Ij247hbOMCHEvKsfKljYjHu+ZqUx5pc83CupRgC+pfkfI8giDR824auzkbL1CwMuf06sw
pWWSLdVLtTGBgQMgfy2f4eXSaLXmwi5fiTWomolFEKL5mK/Ms+RN2zcIELNiWR/i8+joQYo7TEQ7
PEetLVyoFZGfSwkMgvVFXchv5WPw4tCmmhtL7TQAer2DfTHPnBOHT1y2VWTHW/GsnKyTB82R6KcV
gcPCnjvEYT1YhyB5XwV1Vi3ZbuB8n7b62lunB/2xXRjPzrbYACO1s89y4TnT4JXo074GC7ox6J7w
j08yTJcicfU2fTqiqR8inLkTIn2FSXSlbv8oktp6IKxUY9OE0waiNAVk5vBF++mKOxW9LrwIuj7v
6Dj7HgPMvkVao0C7nBQXPAs5aw2DRkYONsnIiIeOyN6TBEJlxZ2fZDfvRTDwGk3LN06sHdZkHLQT
mrGEOMxLWzp6qI8hnM/AnWz9gofNYEoA7LM0jdqHiXnITjjLSZN2WLL8jdAuDW2KABp5nT4v185V
zaYqIIfiAUFkNxyFs0zf8SG4oucWKAVPohge+1za9TbGO9WmZ1pNmXXfXDjkWTBrZiIBlMK5O1rb
4SDQRGXHsLO2LrG0H6S8BlthwSkRH4ZyYUWU2Ls9ahfjaDy5Z5aEJ2OlvAtbeLDUaTnUUzCI8aNN
Pbu4FWvEQD5K0al4sOaYGabek/7pbpCJuzRfJ/KTRKG/xRs7aeiR2tJ+DNNZ0si11sQpAytCACwq
wEHn5rmIZ8Wn6M6FdfCMYdp5kFbSIa9fgm18dxja7MHRKwP6n3JqQyYDar3l6xwiprIe3zDzodgu
1VUJH2gV94vg06pupNNiu25ZMnE8811G28jM1Wa8WSrq2ln9FK/KzKalhKaC5ENxJexowaKy7mcK
YhkaIPZw8mBAwjyau7OKCK65gTT7pPQTCCg3ayeJy2yDCVIzSIbrtvoSVtJFOgiPhHnZbN3lo//h
7oJ0Zr6LzUpnTj320gTtQj0z4iU6YTZB6ltiVxt6nEDafEJnCGhsxwjGboPMF0TrPnmyHtmjS9tc
mBjGlDag8EKdHzmu867tw3YiH0PiG8ne45hSvVoiOj0ExrvCYVqYCSed8JgT6QYDsYrlEk4jBqBl
TkhC85rc5Uv/GNNGeaX0463NTbKPCWx68m4ZSfdvvHIkFlQb5VV44O4ugCZ4M26Y0R64EUMOiW3m
X0LPtqwTXF9YFTJtNMLeCAvh34O4fhf9tW7OuxU59tKksQFQIdJ4rGxAQCC54WDq7w6Qu460J13c
OOLM2DWflWiTBCrL1IKWya1EMDhtrsITSAVccBDc4oO58RX6TfOkf4g2UbIhGY6z/yTferb6qlon
oiZo8XT9FMjcm7OC22lBS38INFtoF+WV8AH8i9WfGImYm7fBoNjj+ab9bLcHrd7qJLxg49sanylj
259o2sTY0ZPXTjXLvXDu2W/4U+1WnFpk8q9kI5OZjtPjCK0WSQ3KWgNlMomUc17MZJktTTuu7AJ7
Nuy9Y5ytpGTmiVMaVsgf6k1UgUWa9MmarDHaZ2PYCHTjef/QNRsjXIzaSrgaeCYhtHgLhYwebc2Z
3ddP7BSC9KqrQKlnpXnhICnUYNwn2UfxUFnAUGyHbehzEK+kExMU8ifZv1IUTB7Kg39I8FSuW+Ik
zvU9zJchjReNOQrj0MxYESq8yN5EYwrCxr1pB0BJRb/gVIwyQLfddJ8TxySPJGBUSD5xU+azvGOS
iD6CU/NsULuzm7nynG7zFQF7m+pJfciiZU9HGE3pWUk9wlMmeKC8wfbiWTbPDdt6rmIioZkcN6kC
QOaQkB2GjntqOgd3OKfv2XPm4dyYcPTzTbbmH64GM2ACbUhaxuoH3rL+Ee8iNqyIdCkUoBoWxil7
xmphHAq4amvKpJdk6deb8ky307kLwmTYDZ/pVj+nj4E5JbP+4rL9Wic3PKhTpZp2ePN2mTbLeFhY
RyCx8rLylBhsp1yaFihQptGVfVyVvBC6lFIa3XXU9e58T8yhmAdYvtbhCAOamA903JzsrjUn4Rif
ccqADmA7Tvc6QCr6ithz+GBhyzFGbFy2EhPT2Yh3dCvnklPHWgCiQ699b9olgmnqitBaT9oOHX1w
A0bKHvWVgS+sm2jNvhXDD9Fr0+TZz2fFR70tZxKvDMsTqjoE+beEqXrt2OxbZvEp3CjFDLoJOdSw
pHbmNsMLZrILnsJvP7BzcJ95Z6JNk67hI6BqJMMpO+vDOgtGiC9B6QDuC+tCrAxqOklbw8WHcEP0
Wk+dgtxTHHzZIuSNIGXtTPuXvGMmLHZUJFcwz25CAIE3R5oN6fuT8Jx1z2J6auDIPVJ1doWVs2AH
5S+RKCCkZnvWFZdOzZfmQ03UF0EMJwhlPnsfcWK98zBYVUO28RxoVvJE2MWX7gpNsXm2jFmxVr0J
Vfb3XptoFwwtdCcldTYcC1p+i/wu2jxG58FBUtSy3m08Nn7ygkKwKdvelRd0jGdaqOv4BF7eW5jM
n+toFW3Tl8acuJvo4u4zjlAWeyVQkcEHhYAH9ZX+DAdRNqzmHJuMtUWxTOwgYvG1f0we+NrSUXwW
T8qFYgYfizuKM8ITXp8GRTJy9k064+EKm+iZ2h0HheijdDYISMYu+8V9ZzaOhTWKqmpv3jHsvgaf
hR2MWcvk+705W/KY4VYRpGJBwNxZD3gZqetl2xYw7ZSwvbn3DvSI47YIEmSCSuaxWAfwAyeMl/qR
UgHrdf1I6aPKpwXGlhls/4P6IDzFC/FN7BcZgVO8qseQ+RDhJ7e8egmoL70Vn6xakPuqMaRy1q68
ZqbMnTdnU97dYhMg5l3JW2FmrGNsbt4sbya1uRIX+RO8zaTjDeVmfyKhF6CUwDefGGgloIsutKV1
Kk7VFTHn3exBT8+o+vKmcywLF/3We2FXHXwy+0nE5oGJfO0p8LmTjyZDZblg24Q+m1W+utcnT9lG
79ojo/PBf4FlZQMo7/wZDJa9hL/wnd4CogtruHkUMOeGghR+oj4LW9HOMcrPrX7iz0as2YbWyczb
MayAPAWrcu1hgT9K53GyGUVinOGMlXTMxkMshJlkST2PeKyr9PiYS7TlZ5R9aNriOWdhzJ+BN8vT
bqHuGTg8JO8kb7wP7K/mQwQ15TO4NG8sAsIZpO1TcunJomSdODnLbmWcmaN4KYx3um5bZduvA4zC
TyHoBsB8Z/6x7gm2Yz2sVGAvEOuDqbdiR+x8oBznuI72NvhQOWKwM1JRTk68HfYq8YFZ3iWraEIt
Eg/MJd2nL8jRre1Y3xTo+sydB/fs8T5NnHv0wRhuHtlC92v0mOLJB/MGV3ciYDmb0O4q76DMnso7
06P3IG4wEhzzRXvn7Krukq20MDar8CTOjccxr5ygyiKFBD9OltoTe+tr89zadGPu2RWBmjDr0ZGu
G7bSi/6RA7vjT8pthk4yn5ULkZYfzb6btWY0vRanXKAsMw0RhSWz9mI+9t3GmhH++9Z296Ak9Wip
ictU5Ww5QdVvG/uQ0v8Ijp0zA8JUxfItPo0vULfP20326Sw02R4ADrIDqBciEJwl/2G61Db9Pjsw
C6I5hAfJl4XF/aCtuyV3QNwqcwCa0RWPsTcJqQclN4hUKXUhFsoxH3ncPuMlfE3Ylnnzbi6+w1AN
yzkT+F1gIh+FC5PMNnbZS/mInULm4CmdhCu0flerGl6lWl0aiKBbK3LWAq2Z9Z/fhZ1OBGCYWQQu
iMHMKHilEe9jaCLDxuHhKWE7UGjwJX+DV9YTQ2Lrxz8PEWHBlskZKla4KaWGRJOCdRzPkzPzAwxT
yhA9CpECJa4aEcR6KchrUUv4rWuSFahSO8sD3CU+ey9UyihE2/oYikFO8hLfx8sarM49LwN0a2kd
ILuZ1nQ28HgPhJIY5VaVOrZLXfrfv3RmsavVTF+Guhetu5a4qUplQxkVUb62PqyPtLTgYQq1WUP6
TSnCok+Yx5nASeXPL/pwjQzBXdJcoIiJwJiggQI0beSZd0SWhe1lbMzRPWJBpPCs4j1FyUGJth/e
RS24COHRpWLRZq6JaIAcv67YQ6F8l0PwvknAYU43Tw7Xu/Zz2n95TLpPzpnLETh/W7i7c7f/AKC3
cyqHNA3VrTGPPQa6TJCCK+I/5kHUqmyjVyarph1YHgkYKutwOWC1oDJD48zJbmp571XUq+PvfbOD
pOiX70IQXKwoOxdd+VABLGSOVAlrj17g61FC7e99JijLShVtKusLiSiYkOylTJD3CgdPq3EeEkk9
Gw6HI0OGy6v3nFgKxZYj5+TQ3Jm3lXnL6kFbhC5qIKcbru0gH3gcbGBS1aFOlL2bY2y90RCMKnZv
pqwJa8vxcPR5tqMU2zLpSsIBORgbahStIGUxaXV2K/bevhAwnWDG6AlurpeQ/vypr45dzNLYmZHV
bZqETabVUAzMY8pBwqAuLUt+6ykaz02ZWAMfccbMlRz8o/eh1j7VFuGj4PDWhSMjMWK7UIv1GgP7
Psg9TsOSOf2P/0H8fMNzkUAAZf/C5piIlwxNt1TcmXzoF6CL3kUyyEuzsFsVPkRqgSloWC9kx1+V
MVS5OF8WakDEBLSsrOivP3/833yX8dMtSRFNnQ6R+oXvYnQaWGFYcLYYtp9Op87E0qV0ADyOsFwE
Sk6hU+0S8Ur//LkS2KG/LluSFZCFGs0tVR6/2D/IOWKpZ53cSQWdltiZFDjFCn3pG+2x1/HCDyJq
+rjYYcPb6RZ6TtrJnGxTBVJju/7lq4zX+PUJSLIhKyqYR77RlycAflvskYcWtiOCRQhyASyE8OGl
pEoJB+/gZvQnRyAMw7eje9ZcNYfEAIudcOP2vwwH45vvIktoURVT1WTr63fRfEeShdSnV55Df0wC
FvgRKxD12YuHF80RTPWXJ6F8NwBlLB4GFhNRV/UvTyKkYzdkmVDYekK5z2jjq6Fo6CTZadXDGFvB
7Tek6jnLHIAxybLEiZp3bO2RA+AyidZKRNCiQhFNxEoLyp+9vqrxQw5c7J6IdrcobvC0F1mPMrWK
ebxZTQs8hxzBgQhx2Nw3q9PPD/W7ZyorioFF1hypV1/GNWTljFXJJTwpZiHUwcNMYMr+8vL8GaRf
Rw74ZNHURPhbhiH/exB3OJ37ypILuym0C2yaUxMbMJgpfle8MRklWKNNTkPWgGOw+E1rrrpA2+H/
ID29jcgDYURFZXZst45qbnn2y8xUP6xqZJZkz1Fe7IYegEam50uxdI5i7X2mRVwsfr5Z8l/0LOYg
RdY1WbRMyZLUcYj842W0NLWTXFnhOGCxNXWNFFoBxOaaVksf80yHwo/t2FBWHbQncSwrm4ukiG6u
1CJwDCGM6N2Ha8kfZlhcy5G5oLjQCobWPToxMLyfv+63c4ei0rhj8TJk/c/f/+PrKqWlgx7l6zKy
ppD/EBbS7x9G7BQU0mtIS3309D932iZQqF26COCoyYCYFavfvst3b4/CxC2qKOoRhn4ZAi7CEkkw
+8IONbonRh72s5E20nvUhHI5X7oa71PV0GJ3aWO0Xvz+88349vVVLE1WRThvOgPxy7PDb/JfY7BD
UDQrJJkic+MjEu2vZh0EE1lJJ+X45uHLCgGCjA+nkc+BSV1pxMl02OSwsXcfzghEGRD7T6tA+qiM
kIKru8uiDHZPxCmboArF6i+N57zCidhgo6RgGjTkcQwf1Yih+vnCvl0YFcvUDVZjWTX/mpfQoDKA
xMIugf3XlNh1BVcgqrVFB2qmCtASD5K1iiicB5Bffv7079ZFRthIPBMB7ilf1gS1c9RajVkT+pHT
I1CaaDG48dIGSyio10BLKJC01S/X/N2spYoQk1T4PpDsvuDkwq5Omj5qC3voeJYIbp51M33++cp+
+4wvV+ZrlYxPlAGLyG836MVSNeNfJt9vxyQvg8TjY1Qaf41JK4DVIle8FLm0UFpaAD2ziEU2AS3u
5NT9wQSp/lzL6x1+mROmJprx6IejaBs5+cYvml0j4g81ZWnW9hFdKjIIqEp5z/DVF1WJArhRGMm1
0F89APnUGEH0uMZD5juvI3CMvI7ul4cjja/yv2d7RRQ1UzGZeywk+1/WFFXLakUAFmSTQ0LzimV8
okbxXEYENQ1iXjOjjK4WYSdwsWgpCjldk4ytb2Yls5+fofXdNzFMi82qJkvG10kn1w3R7DMlt/Pk
U3BptnsgYS2DgGZV709dUTkbBWCFp2x+/ty/dyeoJk2EdQbwccX8c4f+MfFarlQNRRjl9jB4JMTx
TpbcbNLGGvxoTLqF89t+aBzxX+4512dqBsZ5TVG/7o6t0vcHYuNwh6km/AiU2WxlH7MiuP18Zd9+
jiqLEg+Y2Vwdr/wfV6ZzhlOswkhtk9rN4MhQ0zEz5M4ve03z722vIhn/+Jwvmy1BiXQH4Uhqg6So
BEudofnmlK9PhA5ZgJSq9BUfIoDucPg75u3sSQ1WBlkQXD61hqZuFoI1aq6UeK6gx5IACC8CdkKT
wSNkz096k7+DfNCiYCNNgS6WS81ItTrs9xnhlvBDSUrSRBS90H1qy0RU4bhnN8YHJjsc8wNlpeWl
uyCnN429eNuqdOikxiCazlURwKekeKTDGz5zYdVyoMQz2SKPpJef1W+NKSIvCD2XAzF+MYAiL9Dh
OZ7SanO7Cr2a+SQZKCXAPmaYm9pqlq6QIUkXfIxr0/We2lgXEa5C19E69eRm3qcIEw/YOR1sQzOp
YQ6SsSg07ZHIkGA4cmjOlw4V1tSiAd7o2G2CEPGA2Xk3fxgurn/4eaRI3yxMbCgNjclARBmmfd0t
RdEgKBzTSG0mg4maSntuouSktPLZLKxXqhHE3vfhCTvPHUz8sbQ88O9ai9V/m/rauk/UM+b1R03K
55KXXQchepZ0JWKlrsiijuTl0HsUdnJ95ovurWh00sQ9p55iSlx2jvhelPirjfCErY0ulerd0obW
6Zgbp1ivUduetcraD1V9lskSLRtnoQYJDZHY2he5N1exEVYqPxBE/lTpaojHeDmDUyyrW7wkJ7lq
zljm3OI96JOVokjvvSstHcHYw4MJJ0ohv5DHtMw6Wo8+t91x6GL5UMrpBuTFgLgCz8J0/J4AzQmd
Muqzp0vvf36u0bdlWp5Q3xIVAqFCRs5XRda6g+2s0RasC/GlDIi0h76tSuqjIpOw5g7ryE92gycf
XU09uCFsCK+4CkO6w+0Cc8fzrl4bPhVeNmwr8Oey4woPVVLu1Np4h49NNd8s7il2xGPYWHi3kiPW
uPSBMyhjysFw9csI+WahkC1oqRSfNFSZxpfJxImhlsrFGL8Fhix1i35dQS6d6hZ1yLjQFn5svfsI
2JFkFMhZRB57WHY0QR2ltX/5LuNy/mUCVWRDBTdhwfKwvh5RqLI0TZvFxMFSOCN9IQRMPxrV4rmJ
Xq7WpWaN8F6cCln70hnVm5SK57JAWeN5pjpPm4xuoim4pB91vyxi0t+nDoUTmqjrsmRCxfw6txcw
6wWv1hPbxTJAvSszkcrSeEFc7m6crnhyYtJEOAFEdmnA2fKEdlXXovPLojbCkb/eIvi2rGemqfG/
r2fFCiZ+6/Q1eFnzChEgXuL/i4X5H27ImLfYBV2/SSLEiQpQ7ZGmUY2ec7WxkBVHAY5G/U0jtQk7
AWX57gjvb9ilDlGxDcYSWQ2nsoVy1imq2aALR6UhCN3zifJlL0TIWjosnFqfYNmI/veHE4XzkQKS
QaO2IctfzgZlWGVRiKcKQmu9r2SL1nvxAoNq0kTFhTyFS1T3SH+UAVhM+vLzyPt7B62Oq6lkgIQ2
LE37ss8Mmwx3kxRgRzFpN+FXmsFfv1CtIzQt37Zy/DAIiId+/tBvxhS7dnDXhsHGSBH1L1eclWla
u00dEXSP5BMtYRaWL4NeA/0IDpqDTjrBI9e9xIFxQkX9/vPH/9kC/vttU0WFy5YlVdJ17evGzPWj
LFEjMrcHjWAGYKmMDl1GeidOKa0egkg/NZgDaG8T3ZsIoC1aqhN5o0460bwXtXKpx782/fDQl3j5
s86kYpK+9P2DUu/A+K2DFIu+Ufz2tP6eJvjiHDrYtGsaX3+c0v6x/8k16tZ6HfPFMd17Cm5goPwB
JnwQlL+cDr4bGApFP53bxE5I+/JRHlJhx6ys0A5DuAYGDg9iJWKt3hnovLGMcaKsrPvPD+bvDTOX
BzFdAXI+TjZft11qBlhTMEOUQPzzVvaS9tIFJMNMzKTrn1seOvFclY1fxuPf20qVhE2GxLhZ54O/
vARaSRGjcozQFup63UeNrarhwdfF7c+XJ313TzWRche5GWzRv5Zx2XZ1vs+/bbuJRm4OZ/iUF42C
G0tl+pQLyjZU5cWYTWLCFlBLZtlCwWlV9ysfUSCQKg0O3GDcBee3kfXNdol7IIns301Z1DkR/nto
dYLcJUGA7bfAB0Q0w1nROuYAZ1v51aZuniQnQOQTwIiSfhtq2rjSfn0fx6nP0ICEsdJ8+WwWkMqC
chTalgZcQsXoRwUE1oJopMzrabuqYLpNMGiCa4BEkiguq7SJqjh2Dx4m+EnbkB0MfHD3B3hrShgB
TV5qRcJ73MUhxBpWApJheO0pmElyQUY6YkQlq5OFUyYPkYqJvBsJMn+gY1WmYqDHTYJPLBodbZc/
LAOBmD+tBV705z8HiGfBTgL6hImcUis4uLZ9rkptXTQgGYaU0PXIcxeeqeRT2McgOfxX6noo3zrg
fkLa2IC4CJ+W8hcAz4tsPAb8POC+mS7YkqqSYVE1ZA84vm//mC58sdTiJGwSPOSs1PI11omfasVl
KAH9/H991Nc1rMmgtqQY523PwI+eQGlJmKkwm0/bSvjfL5jM24rBWJUp6umm+u/rEnM5S3O14LpC
u/RgkrvJ3OvSRSvW50DqnyQXSDN6YKAtv1zmN28wnyfLJuQyMhS+Vrv0gsNZEvWJ3bF5hiMVxwgH
qmpveNZGygo67d7/6RM15sMxHsL8WuIC8UONADe4XQQFMprigjfnRXL6O1E6H5WfnvDGzX95luP7
9uV95PjLLDBuSGm5fLm/Q5nBRoNDZwcd8aIqqPiGSjGSNYu4BrGYDJV+LnG4QdRuo7NpXvIQL3xB
nCEmhHHDRIs5q05Cpm9KJIOo9eIq/dD8YWn1HBA1IUW7D7/RiLVNSOkwHI2P4CBXemboJA4MS9ch
Jdwwyadv0fZAbGOG2DTQSKDxOhvfx6XHFricSs65iJAXVThrY0ux01i+dlZ+TISkn5DYN6ctNPMq
DyaLRUyVDIVOGacXE7jJJMkJL0opo4JaTqdeQVofNLSnwES7r2Ex/vmufjfDSoxZhQWVDT6V/H+P
2rZzIE57VkwmZ/YR9TcLz0boDCtMwHtZnVf1jDzuYTBff/7c74YsrioV9gKdw7+6H2UjEH0k67EN
5+cjGHh81lC+9FH1Eo8n2a7ITrinLj9/6DcrucT6Td9QHH8xvsw8olWEtHXwj4cSeHpMP1OLapdJ
m6VItXVgSocozS9ENP1ySvhuxvvH535dxYJBjZpUE2Pkod3SjBhjgVnuW1m6F2mz/+Ua/z6RqGS5
6JTa2KswK3xZtirc4IDRjdhWkuCh65p25tP8c+XElouoAoaZfWogsVnDh2UveiiCTZwHoc1+G9Q4
qeYTrbQV9z1K8ZDpencIXOWE47+LCViUlIhSqSC9uzqKllLFcuxoT8F/cnZey3Uj2bb9lY56Rx+Y
hMkTp/phe8dNK5LiC4ISKXib8F9/B1h1T7cohnjjRlSoZLlBIJG5zFxjUmlemybFzQF4uWJSO4wZ
P7KnL808GDIlt+yNEFCY39uE+b6n7Bc59OyZ/EMMpD+8tegdL9aB5yJekuekQNNRzbZYBhChhYX2
WBkFAlotvwNWqGisO2jmjW0AChkpm4JJDl6fgtQ6t/uv3SR6UNre0TMae0vR7Ow7ATycHoQAZEh0
k7js1ckyMCGxJNZwLdLwAMTnWNXWg4fseFCsDcB06yAcHvBmBCbc3MVFewaaV67dRDsOib3ugXhE
WvhDm+pxbYfNAaeO5mxjXzWr2QlEw0+OmI9emjcbHzqTvK3vS+MpXtRUr0tGmstprwrrAbtLhJLi
wcbalrD5oQH0/MlOb360eCWZLT1ll4D7/XoqsSeG/s4G4aTu2QQbRvPCN1eGWlbwRKKZsWvMgYyK
5M7xY8DwmY/hWRzvgji7rVuCw9IkeM5gH5rxj9wvH+laggjuplmgnxwhmqA6b8FSMXy4TjuElIaN
pv7378UH/VZBp5ps2WS7Eb+Ec4E2plSmUybH/GxDFQqdsM7I21AbZ5HxXUExLhcR0ijs0OHOaSHI
cilpb43FXRYGyLk02Wy7ll24yW9hk1MFQzCyhf2GnhEKFmDE9L6zNr5jgeAq4QY0Ghi/VJ8NdnTc
M6Iu3P3+m/rVN4kBelIvYw6mPJ0qxM+7t3RGL2tMK90NZryuLDAyg+3dNQVAwNocNob0y1WRAWDK
TOMuRKXe4MiNSDKAsNjkyTZKRjStKdfufbIPfdDxIHT35NyAMzzO7PfHdQypPxSks2OvPWFOia7M
XjvjAWvKryCEiqVvt4cihzfHaPwLM9jzGXj1+/vzYQqFsRQiFWni8vTucMtERYkIl+Yd5A6E8wS3
emLceW7z2Slq/Rqb6LZ06G5wnDl0dH9+DjANrLys8nTXW0iLmEDxWsBsZOOq6g4Uyu4gWzH1RwTe
WPZ12JoYonan3ps+u5APdn90GAZiII8WN3f/5wuZYh1YDAD+naGgm7X8wMLequA5ycZHQhauSKXf
6so+z7ij7LNj/aMbzl3gWHeFp+vvI1GSHadLQnLWMfFf5vtdM0WQ1f4nKbn50f32yH9RkyDSMN/n
ZoNKcgObTYYFE4QkEjenRVqmaPDda8I2WF5kprHV7KKOc6JvyGWwnVl0KInNGq+YhLFW6sO7SVLY
nEVakZAPGWRE08dSamAIRBnI2D9Ptj/KKTmcSX4oqf3afPOc2gPU3CXM77QHrW8OWlk+cyvx9DVP
o/5pbv/hfTIt8gLgZt4vmUHKTXIdepy7cbjUjBbji6R8bmmOA/720E+n0bc2/SbA+/UaUNKeuqNT
HaIcmfPv30T3g+hd50Eh5ROGhQXdu2qGbE0wnkFFnFFvmMXGzskD7wVnvOIIjlD4MwpfNOoqpGZE
4edaemqre18JIdl9rVPxOgTs1lHW7RRFsZgyCIYiIYZd/NBJg/nFwb6wpX8xNuadN9CyKlkMulU+
iya5l1Zzm5XFsxz0U5kw9qyYjxH119qz11WgMUNFVQxBAo1meTcZ1Q1b6V0po9le4jUqkFSGXmat
C9M5QZK56SxAf6VbH8PWAmKGi3SZrXzXBWvvPOQRzQyWvc5c0aADLzdPIcthkdgRRMWnt5+7TrZ+
u8tlRd8sLL7F+me1E/Hhs3fpo7P/QXB4f3DXvpobRxn1i6o+5CA1vaQ79EjZVvMLUfc9KvBw3NlG
S7wdfyO3uoulcRfX+XMc1N/bUO0nXdxpEbXEpmfDrurqFuLa1SRqzIfpcWLy+D3+ZkjAcm2I9NQZ
r5jjJ5J0X5KZJuqmDvNvmvPSsbi80lbLzmK6Zd6LyaOxuMHnCIhoyUx2x7xoEdw0CtWSq31yDHyY
5JAXO5R2LWxT3x+TqdsOcQQmbqc1RJxDfhMM/kGP10ZQfSnq8VkvUWT76bUsxk8q2eYHO6LBZjiX
RpHkWe/zK9PgrRZAenaTb7wA5X3E0uneNcJ1JfPbuHxqDWtn7cZXZ8YH2Mizw0e9cE+Fbz17XXOb
V2CTvRJtVzn3I7dqQCZr+vmGrh6D87K5JUPc//5d/Wh3pXNpOFR1qbr90lzpYOoPdVDgzh0zt+Dm
+6qli5f1t3WS76cyOei9u7FC5vCZxRlzLg618GKuc6RNDVIhZEA6vEzd6Xs8iMfM018miL+x98XI
xudE6S+/v94PH69hID5DcUPl/v3pKzQZR7Wnih3QhHPl9Phnq/ugKY+6Hl0HlNTydFiPcbAdPftT
98iPgnKeLvoC07Ale/XPJy5bXt8oUbG2sMhbmqxmYxAn3pqtXaxsLb6ljHAIJ/2lTPUX1AgbuLzb
vPfPttneAmAiUfAYVsNixNLzi0/uzAfhADeGRNAiBqM+/27XzfxaYCvEk5ya4hGo7Gac7MfYZrsM
Qpfszj7pOel2YNtnJ5AHMQT3n1zBRzk3DqHS8hzK6N77MLB0RdRkOT3Eauxu5+fTO3IXYDDcNI9C
dre6ntwXmXMaEu8cQQ1AzVvE1mOsppfGDa61XDzOfveagI3iGp+8nR8cx4aFdlpagjPplypEB8U8
n1AbMO/W0j2hGmRXd6liAUVBde21+WeSv48Wi4WZqmkbpklR/91iYWX4hanwEacHtKkDZh6h1i3g
669KJ7yNw5HfHD55nT9K4ARyA7JkonBTzjvUf9Rby6kfsOKmRQmX5mFiWmWAAOQ2F0GRfyZveKug
vK/R/ednvVtvUouTWIi5HSqhoKrIByNiwGOljm1Ez9VQkFV7DK8Iaxvq1XkqC5dcmUR9lLy0zgow
0d3s25AJdxOg2qrLca8X4gE7ogy9Jh50QDXTaVsaVPV6V98rrbwDfBJilGSR2yxghR3dY0np6M3f
gkGcjLwWAnP5KnJjN1rEhXYHXC8mgw6NPf7n67zoLsfoJTDdtVT5q1W6Bw/SDo01cyh2TTFu9Uoe
y7o7ywy0nzZu60mdtb66S8A04oRMc4Q6e3eRdePeamERVO2POG7uOsVVBvl5yOHUZf50a6foYUyJ
cWUBimcZuYAK02FalN+8fZhQhC+EhOzn648YFn5NlLOrAdNqozUusUuRw6rTsUK04A5uKqgDbxxz
ybeyEczCwFwQBwfltxsH1SYbmIfTs+cSAT79Y4XbaXOcgjGFeJ9zjjgVfo0FKxCI1FZYkwn6MogO
vMHwPhDUbOOgZzyn6SEQgwPtxxgbsDa5aTOCREsK8G+pnvIlZm8lhk8gYtnncHDDLfxIBgPRKSyw
2nr0K6bpYmltc8wfPa28nussvs6qn7z8GkOblUVdaOHqw17lHIU2bOAEKkxH1iyTV0k1xo3Uned7
R9urXztqy0GdX2uqQTHro2wXgIuK78ozHswUOkWeFPfxsIdYvXAdTA2Qhzy4IDB9yr4SKwoZ7ubK
kJ34FzrWpS14KCu0N422n5fE4FTXc/3Pc0ZQIVzkvA9ghbNlimlrJdCt/fDUR+1j4VL1zdtx+/vt
8qPdkuTANdgcLKqy7xJWp1JVMzpsSKbyV7XDjhz2V2OJrxlFSjE663aSR77FT/bBj4IUulxkr0hm
UaS/+1g7HCHlBTQQGkQ+hi7PeZKh2sg/2Yk+6rCj/6NiQeqDWEy++xyBBByLIpnv+lHu2r5l8h2/
nwwmCz2zgqEJ0OrhtazNiwjzw8r4PFL4aMfnUHUd7jG99veJoyyzKit7G90Ik7ppxVxRy5Rjrzkn
fvuMHJSkz1v4wXTD5r8OI+aaAF+f9BobDI8Wc4vtYtPUV4mJcarnHP3MRKdkY4nhYzfYw0dfZBSX
3Vj5uyDNX4qguWnD4IB7zFGOHcgsPEU7u2YONUezEWAHF4CJyfp2NRbOndUC+03YLttxVoKl2tKs
YdKH4zzPro/PVj7t8glbxdBdGtI9Z6HOuOaLqRLk1x2YJdxbF64V3VTlde0VTCoKRkP1Znqen2YB
/5Up/yFZebFzTyqVZA5orhFIanxdQ9XEn4FI5MnXeuSpsy4rZN+woCWvjCCiUNPFFx5BKo5UMdAs
eo0qc5uVGXcBVQZg3QZGEakfbTF2w2uKMcQmLV8Zlwc/r+PAMnSYLyF/7QOBcVUj7sqhrzYjk51u
2QRAvCQcHgPaGAozt3MOSgeVkdK/agdIKl18PyUljLVsHgWE7BH5fMAMj/79O/iREAPRNkWFub/l
/hKyB4M9lX5Hm6D0wlMbpc9aWl2HBYPRtmAQucHjpIbjrezhDvjjZTg0FzZFkUXnsyc1yr3vN1mY
vzYJJUYo9cjcstcRtwK350u0uXfEtAa1j9B+/P7CWcAc5e+OX7QRSAUQuJHyv6936bEfOAQUGfrs
GiOlhHm/dqTg7esHnJ/RiFAXHKYi2vfhQfagB4o4mS6kDruhD1/0sTIvKa3Q3U4hBln+7M/ZVqje
jPE5mCj0juk3/CHzdZ83l9BR4Z7grChLTr/coc5rR522iuGq4ttJmXiEOm570Q1ldgCVeeHu0kQK
3HZz3jLPOhQmDjlWSMYw10TgpoQHAGpA+lKOrq6buab+K3OKNw+qskK0hlJb61WJ8lSzbjw7esiR
IS2sVhiLvuSk9TTvlMjvbk/zwInbl8DWV75NHy7vdgjZVpXzBLH0NfCDwxDAfgpiexVYxfXcCenc
L9hgPs3tzCa1HlRd3xlt+2JSBaJv/tBFpkH3ny9s6c1dSLe677u9LBsa5OERan23CqL+x4WvW2dJ
HyMQcbIljmQkva6wTJHuNXbIbCwQAQl4OphfZbOb0pk7OupPeTF+/2QtfLQUEKRZOqIVtrv39ZaR
NDNVjZXthrhIwUJaC/C+N1mghi1vOvcnkted0DDxnCvvzNkkmfGJsuSDw4wBQQ+duT33ot6H/thd
V1U2txZlwePr0/LecUEMd7Li3iAn3cmxWk/MkS4iWMuf1J8/6ltwiJLtE+DT23yfl+VUX9s+i/Jd
0mIiWebxThQwzFxA9yurYryqYBjp5Nm3Nu/AJvND4KFq55cFvs9h423NPD77bWXurXG2AOwkEEJ8
uXR737WDfwEtc4Vh0l3kYRxKV2zr2R7dzLr+q3D2X9+H/w5ei6u/3l71r//h19+LEuPVIGze/fJf
F9iyFar40fzP/M/+96/9/I/+dVdk/Pfbv7J9Lc7P2at6/5d++rJ8+t9Xt3punn/6xTpHVzNet6/1
ePOq2rR5uwS+j/lv/r/+4T9e377K3Vi+/vnH8wuPABoxY8/fmz/+/qP9y59/IECfFRT/9Z+f8Pcf
z9/Cn38Ad/te5IC+P/hXr8+q+fMPzXP+iX6SXAvFGAsQEc8f/+hf3/5Imv/05i6ppDCKYp/51T/+
kRd1E/75h3D/qTP2Nw9k0V2hYsRlqKJ9+yPzn4IpTx3hL+qzedbmj/97fT89yX8/2X/kbXZVRHmj
/vzj3SzanHcSisySK4svh3bkXbZkGnqYtHZIZBAU9c71OUxEc2Mbeb2zKxB6XtGFmEMC9zMma58H
JZxTfVxHyLi2reg/Kxb8XKL963KQfOocHDYjvQbf938migk3pTRL1A+0Ej0sTMKS6YDv3Qh3Uc+f
ZemX+AkwVqx15SVOi+knvYuft4u/P14QfzKaQonufb1Sxs6k6OKII06ZXwuvozoyMOXNwM4RKwiq
006TrbqyOSm7iz6Ju9810t4+nKXCWkFsqrskyj9/7zVA2aBNDHHEHd5+Lvwx2TrAOrOxxea3jsw7
LQ6OIGLoTE8HtqwXJ0MPXcTZMVai2VoqoooS6gy59mra/ce6/nvd/LROfg7P/7o4BOGsN+C07Ofv
1klfJRwSWi2OKfTUdayqrzZOJJuq8g08nCLMWxVTE4z3/22gEmHS3AbpKmFWL4VJDoEcsMTgbX5/
XW9b6L/Djbfr4m1gj0WPidTgveJpKFLivyESx7DzxTYg06OrWOorWN0wVZLgi9DjrWWmBAVzR17N
9Pe0yuwDL2K0RSUVwx6wVLfBYXE8jmPjYnjKsAIOpfGlbhyk7FZiaGtwTkTqI+IgDu3IOPbO8IKM
H+wk/miVguyUiB2zPjg6RkHx5DTyixab4GOS8oqXLLmQALF0JDX47cSbNDDLQyvZ5gL/h8pFfe0X
GsgT5Vn7MHa/ao75oJu5/OQ0fJf8zHfLYdKXxrOH4IY5nne1nxi7OUxKfXGkIKdvAtQTGDCAZUm4
jQtF2IwBfBUvowJVnpfX3ws/BGzy/3khdIxtpHeEiNy1n9d6EM/usyPqO9tr+kOrA9PUfetmagcK
uc0t43ZbuxwV8GGxb5ps33jacPf7pfNzHeyve0GIKuxZU4Cl6btEEJ/oWnOKVhw7H/0EAAo3n5YD
ilKm7K9EhKmKWX62vf3cD/n7M5kXmJ8DBdv3+jH01MJtzFTM7p27AcUPniTmbRF4VwToUFSlPh0z
Oz6b2BFj+uVe6GRDdWVY97DIP3l13kUnf10MsxUGCnvBg3hfCGTE0OgmzQBuj9a8SHrrZMkG8MQE
jSmFn+SN321Xi1ZZTsEnjfqOmar8whgKylZTHq2ssDQYYQmhXI62fei9MV1LJ72hhmzvcRjGg7RO
/D2Nh1NWqxEyFpu3gT6A1639K0T5KUL5z/3J/HXndnTBOabPmycqi3cr20cS7vtOIo7MexXHnOzp
sqa4ubAHBiKGGPyzLyF+aUpbVnYq9qmy27U/Ok9WUVY3apqI3/V+QXkJ9tzkMovUY+JblGGHm6V1
7GxTO6cqWPt6KFe4ZGN13ybjWhsZX0xdMubGmeFDpYq2wBbqT7bfn0sGfz0qQftUyHm5/qK6wYXD
Qa1bsm4g8u8GrcyWTHfB6WGM61h1j22AW/DvX4934om/PtNxmF1Er0YV6P37MZQzvN+tLDDQciBq
D8arMqqvjBIJq7RruZGZR6Uttbzj2w+eyfTmSwL34ZND2fj57OGgFwysIqCgcsy1/PKmlmFTYH9b
aofGT+B5GvqtSGW6dR2GksIhGrZmH+sg4T1nkQWadWEqxUmoALl4pmq3Mg1wpq+D29zA7ub3d8l+
l+NwbTQ2XJ1QkVda0OP8eSMrk0kw4Y+0t8KX0dFSnD/sJl4mHdZQtDNI3do4W3JtF7prqqOBmLHM
fO9yPleCPjXXZuVCiuss0iDoGQtniHZ2F1joZqpj4ttyW1MhXeS57e6GHtcsojIqgkquB5N/GI82
JeLRPw5Ga5+GKg0ucBswzl7kVLux8eSKcv+1HkCiDDy5zhFh40QXbFTswbYOYZF6c9yXULzeZsmw
qWomqwiPEgxfI/CUcbE2tE7uRFDqV/0uwiPlE2Eij3Deaf99hlPwcVzOcF5cSbdvLnr8fA9zb4hx
ErbEIQjgeCvb+aJPIdZtkaNtKCYDrPd7Dm3cEdH7qsXEtS8Lx4mXRGggi/w66bEG5xyp9CEHxkE7
Xp/p/Zk1JvtYcxZpM5oHbBjjDWHXUyagOMcJtFOGlxZhOViHMXasA8yIa3QX0TZNkmgh0KFDE8QP
JjHdQ+6peNs7/bkKkChmQWfysF34Z/ggL2sJaXyaBJPTBqpRfGJyBsKFjMrD26+pVFkrJd0c+zyq
Z8sSoebGx7LKmspwr6WgSfvSKo5RiKO6F9Xy0A87v+3Hc94zXJW22dGczTKYfG8wD3RZQn1ybCp4
ldPo4VQmo2unsbRtZcXIAfOHtEzw9g7zm8Kzb9jXQBERFtHhfhojupBpqG5Dk/FuyFfmWlbagNWi
418mJPELPRNXDXso9qBNseqqKVw7etnvif+3VRyqU6bonpR24K4TaybMjUqemqCmkCMZJFe2ORxE
3vrLamJOzB3A5DONlmPFBgmwMh9dfebqBm0KxmF4VhzCt2n6FOfxIy6P6WREa6Nt0pXbRcNJib5Y
Tr3+AKkm2LeG/dw2bbouFcziSYPXVRh+AdkqBa7u6hi3ZZ112BQUkheijMTexl+vtZyL2Ul1Goru
mNdqmTbSve2DSS4Khx6G1zRbOfl41kCciPOoPw0xBChbD+GFO685DhobrOSwTHIxjLfoNWwEKpaV
GzbBVdcZ8NXbaGelKnxK8vGSOedd5kfdzSxyUL1FIN+0N0iEEoDvs323jSdMFad4ehbhnUgq9zo0
4Pp5AYEHyKBtPzjNPvKqdIU444dysIvROv+Hr6NO6+0kA1eGXfbQNASzdjpd5ME9E/r1oWCvwbQh
PDc+HGhz8rzHftbdx/lFFff0O0IBLp5xVvxs3R5gfmetgnGs79quXcu6pInE3IenxhsvC+kbh8NZ
swE5ZxBGp1Iv8VNDtmfIpMYjAdMWrzyb1ZSv9RSTcNaatSoQWq40g2eDDgiinpnDu0xSil4BBMu3
FV7n8Jozn5Uq+ZlR+T9wflPHAiKmDDiDpZyKq94rzuxk5qoMJ7lFcpOA6dHHg0TEtlIQtXk1vvjW
1zjvb2QSmaepJ7KYiUTbMhTxsc+7Cw38VV+N1a2ygm2AXcpV4zTUBRUwVJyrVhJJTe5RG6Slt1Fa
aGCi0xV7Jh+PKnX7hYjjcONMcXA9xtWzsAa1q5UsdypIn31UbWwY8twJUV3xDQIwi2t3j6r+WUh/
PDLx9kMTXX8RtAblvwIDPp2nCnytje4CmxWWRweF3d29QKVvRqyKllHf5mRPXXhDcxY4kUfgLVyr
vlQYIuPtkR1SPbeWTvVD9gYcZ1s9q7SpLoXbLbJ2+hboeY/CZsQ6OsGDJonqxwhr37RyH1RRP0WG
jzmSHV46sxkT5UexGj2ZXPj4oPa9ax1sxQcOaJ7BX7IFThUFABhi51bU9B41npaeyWohdarouavF
p6LS7mvS4a3d4wBTp2rJRlB8zwgp0LZhqmkY5RUmUmrfeckpKyIf8xxAi+aU3+pD6G8cae07bXoK
7dFaxxVsfENz0z3DhCu/6p5qwKJtprYyVy66HGxbwS73S26pc4o82qjKv4jloK4tucl9z9w4DQIe
Ydcxr12h1rViakgr0JzmuBrQx79D5gIVMM2+1CIeQKEl/n0lxGugDyOwyjEhjeZKury1rtOy9BaZ
08v7VibFGZ/bdBUz37fKQ91ecFjnu8hl6LEGyG741cNAhLYwRFDv6rYdTlnHYNRYQQNX3dYaDHGp
MYsyiMyjX4oVi5Xb411wGnTcazOh01gI9HNUyOSpQ7/Ro4LfGIKcOhvsvVIAvbrGuEKlxT8X7clX
yrvQpou68/rNW3KGNx4w+6bhltWMkS8MLyq2dZuDJTUnhLna7UQflJaJqPaS3ek6wU6ryAd6Xh4I
x2S6QoHBLYPktskyLJH0WN1RHHOPQYasvkIyBvWhuMkmDJ/iJu7XTj+PiZgDZWlh4MsRD2hN2Zys
KeGEMNXrNGK4nPdWt8/nCXuNbAgIWtXS6d725AyrMBSYOONZziIxrwNNgfa0ySWk6Ye8umjbXafB
aTRP71xtSE+WOo1drVHIrdrVQpXBeGynkmyxHK6UB4KNvsjcK7JPpal9kbUBMAJPIFxQAns7tCVp
fFJz5tc4pacY6KK+95aDpmWHAe3apdknLU7zamNWvXys1PjYQebZDZlotyYmvlpFmB2MYlr6Ruas
dYz8Vnml+zvIkBTH5uTCE716GWOUIo0b6UcsJBF2DlSNKpH/yBT1Z0+zrVMVuteNU4H4Voa2gJU1
bLLWO3VdU18Th098nAzwrmGuoazDY4qwB8RfXRw0LMzcIcd5h/zFQu6vT9bGKUJQ0bkVKkyT9HUf
Js6+HweySywwhdS6bTQZ+mZISux1MY4zwSWdujpGHh7j3e70LaPy9OkXzFSCRa28+lR5Gh7AQ3mM
OhNLtqnrD+zDek5KLN3RJR+nfO0UzSo1pHNZF6AjuyJmoESEzX5kbPZodulZtvVLZVrjUxTMAZi5
rcNRuxjA0ookbs/KB1nrG7iF1Z0ETmhR6EOKsR1yC8OAhpIXdX1Gnnoz3jQDvJxkZFsMusTb+UU2
rLsMv2dPMbAIhQQTAyvzN5kVxRdjSsFhUVUa3Oz5E+EettvSQSKQ2F9TiF+n2AchTyUPILIZ2yeM
oFBGZLV5ErDgaAlCdRvtfYjj5JrB9uRi4ATfWg42G0Pt6QgF8bChGgVRSb66jfcjLLp+rzzx1OXO
S1nGpLtCX+c+XhKokr4lDGySkmBP3mvdVZc1NgqjgfVvyk1Z4xvj17iIWd05d1oSFdF8NTW5b4Yj
AMpymxmoRmzjCU0hbxfTjLMd4NYYIs4OQZm+h4jRZY8tnrC7LonYpoHrKsO5GbJh2Pie7ayqPHxy
nONcDBtCK8SidRjJUn5gWUl/y8y+eW77YKtkD+tg40SDXJVFFhDE2ZsJR+oFSpPbgVd2rdw8Wvbl
k/LKZJsNBkYCeMMEWALhHhL4m1rkK2bdcLgMjQtR1f6yi9WFZnrDTs83eWs0G++u61F+1YN17/H/
0eCx9c34ZCMI2kThsPfsCtS1TTcwYKRfR6zXGvGuHY3v9rozKgxi9PS2w8x2VXrxbJcmdll9r7VY
rGaJRM9iz61R+wUhBgDeBN+Z2Kjomaeww3gYhYBrRruogmJu5syn2+exA2vRV01JYJyA+S0VBjyx
xmOBktiPBbCDIL/udMwA3LFdGzjd+hYm8l65TPQR5RS87LDG3DQEmF4NCDoS7OAwhsaUBREz0a+z
KhTeWanOhGwfwRSORbNucKllaoFb0dy2JXgplADdnmmUCHfXWYKjDDjFok+vgqZLN9007AxnJO7t
SnIPqPAhDlRr5o52o5lwyDIZpXV2si61kOUc9D4eOUrgHd5gFTj4KyPCRo6kr2iinliW8cVYAuB2
pssqOeOr+rVN9CeAOR5CngE4f4vExs4vNRe3FLQyy06yoZOprYgRvQ1go3bl0fVsq+iVjHcn8rBZ
1wIPka4W9xwMV8SiL0xIFuxJnNyBC6/Z7fuV0Nxr7BujrTkL4GsbX5upuklzWroWPr/rxAs3ROiL
oUn2WcFQZDuwy7k62NbqdbRJMdDRb9k2H2q/F9BRUXBYGWElI2GApc1bPWS3yDIGoya3OAq8rpaZ
ldySVRwmxBH0+ZHUcaFbDFlH9jFnJwEFrmJl5QsOLblIW7wr/OTFC+1XFN2cGaibN2qMt+Pg3kV+
NWKhE3IQxP6aMVdr5QTBSTesamM1GCt1XlcBk/GvM4yCI6/HEwAzYIv9hpxSfu80tsoOLceStk+w
YbrH8bTvA7Qcq7NvrZ7hah2XRUCuLxbck6PVUjjPXNB4VQTx2NwMMln7hsMgb8HoGA68rLVmHlNr
v1n51ZTiZUKX2sagYR1ozrKfcBpPbKtYZR3WB0XxLWUMCTA0cMnEfEm6Xq1lAeAvndKlq8H0GXN1
mnUwfWN87Uy7XjpNegoIBJcJBIDcldik2qXLTjuED9MWyPHZ8+1u6fdonVKhrk2Tr6n5IL65kL3t
810oHQoQ7poLjS8HmikRZX1m6pps3b3Ou1CtHAuitG7gAed8tWtDR+hQDJcjMB3a/WjlmAyPO8aW
UY9T9pARRgYx3oRdkK1rg3QcurG7Fpk4eGQTbBXfoqdiQAcnBryKmIQeNEmk7JmcLq0lF/aSfhlx
vo0BmF4Dz/aw64vy4EY4aNHLxGoXWKqbaxU4p7jmdM0Me5uk7oNl1EuQTV1QGztzVro53XNtP6Zm
8wLZivCkAUjTINsb21WgxBHLORw6o9raFpOBS047LUMdLwuM5w+iD3duFtznevnDCNieW/QQcS9J
h22Mkrz0HHDK+WYWLhPpXGnNWG6sNFlOlKd3roOyECLmTR+Vq1Tl3YkSaH8bSLQs5BbT2pRUiayp
qlFA5AWnT4LaXE93Foae1ZKWMu6b4omKJ54RvgXv3/SwJZ/hI0bguZSwBn3Tarm2Skcf24HKxRsD
K+vtUFSvNkrfC8cpTh3b8MGICLRX0t3oHZZfpl44a08M8ZmvE5/ffpbCUDiHQXZljeG0//fvq0b0
C20aDXadIiKjQqBgmLwXb798+4GkpISKzsjTurTwS24F1P1BYT7XpVV4Li0rwWWh6HBr9AEizL9X
v/3e2IQvYQ6HuUBJzqirtgt0pR/cKgzObz/Y//szx/L15RCgax8C74vVO48iRabZOgNFJ8S4OHQF
2omeD790++qUlDZLCAtVadAnqCJzXYJOeUo3RYmsRmmM+OW4OpImMtmau3h1Mw/lL81MfyIrHlau
MfUbWebLxOERGsE6ysoXlceA1JO4WSq/u/b6nczJf9wCHUwJq7KQBjFMqBvHUXF+64574FvqcrVp
bUboKG1f1Ha/CRn5XqU0D9k4M7FyHe3FtuvTJEK1SALqYzbHTGLDA8Bluk1DfSuKcMOXvaQoEyyj
iWwOTUO6WNClxbMrxrWz7sY79C/PY6ScFenJD1yKsfwTkOJhM0A1t4j+sTbIbKrUS0qiFNJrt94r
MYU3ntGdlGmFVxhbJEYUXvQi3w4RFVFLOR0mHP51zyw/J3dAWJvH1lELepuCiNIx1SEbLCasQCh6
eMehbJFLqEpfTG1+qaZoOpdBWmw5pIZtZPHy+HGk3ditsRNmb65Ios290uGoptn0MuLIckv34sI1
m/DkeRXOkSXI4GH05SWjILmt6ms9ceWuJrRYTJnh3ho2h4kfGN1KC5PsCDbiUtk2h3WAY1icjcxx
J6Nkx24GHJUwxBlLXtGwCg56ZMT7/8PeeSw5rmRp+lXmBXAN2oEtoahCR6TawDIiMx1aAw7g6edj
3OqqnjKbtu7lmM2GFskQSYJw93P+84uVmEHt5nk8TjsaISwZksFc2kcdqIwQzjYQtT9e02KPhKm+
1hkJVow3HFzDmxe37x+cvCivLTErYy/cOwUzMfZMXnIjTS/h3FSJi6RfH0WUpZ7x5GTkaHl9pNJc
fl3G+t7rjOydUJIJNRIMl1yEXe9YoWaSvcNq+d5qVUXyIFqsaiUzQBAuemyxBxUT27tayUvkrWL6
Hg8r54Cc8+GlIibPtLE0zdqPgYj7B7tq8+O+eB1QIKer6aw//EV82U1zZQBk1BfeepZ0tblE6yrP
rbLOFKplMqAVo0Ox3cvaNLGguS1tX96p7dHcLcFqVDJiJOkf/A6/jHwk3IOJIGl1zrA9d5T3k5z7
Syvbr2Zb60G+Vs5RoIu+en3z4m9l7GttH3su5/9EUvq1rcFPoA8SROjLr0OX/tQ8k/Cm1nvelD1c
IVy8GZVjXIwVuz8XjI6Eee0No/b22bCsE+22h7W9AXvs1nyabS9P00JQRJHJx3nEBqJucJguLdkn
NfjhHZw0/a6yC+Nu1MmzYB7rx+Oo76Sa3Z78/BnVOMud99LsVG8QqJ8yW89elCrHOGcGDGBFCYDr
LpVJU09Pi29PcITxXsLkvu3DubUdZDqrFdUumV1+bTfLYUHkdiWMF3SkkYnwXo1Ow0KuAMbYyc9o
IXpFPe3PUSn31U8t/0hg7xYK0gFcYFGS6XH/9Exm4LxK5lqm0k9dQftc4d+fOaW43cfP2W5809dv
hUrn0KrITLOt8jrqZKsIQYbj1q1aoEnStKyG0pMNS6cPjaAmWTmrkVfLJmfWoSxSKjsvR+bjkkPd
YpxvtRyqpK/YzR3jfIz2c6eJa9sP5+HBpyFDZbdVSPPL7MNyMwP2lkb6R+4G+CD5R+8WyGCbs3vC
e7Bb5u38+cA6et7t4sPWPHZS8gPYdoFadg+MflZg9p9ftesNw+8Kc4RoRBBIMcn2otP0h75Fht4q
3I263OGqVB6QZra3iiAiLaAaO+/GmF8IWWYoR9+vkGjPrRYuHpFairxJV2I53i4N3jsd+IlnXd2G
taGzNetSW2MfIUBtIYiZfGICxoEmxNzcl025H6MkNK9wP/dX41VBdE8Wo3tSA/FPK9s1dpjrQ15I
MClouimxyoO1QPGbYT1Jm/1rtBTd/1ycM2ukxrMmsnDm33Vvk6Nijxdtx0rEvZmZuLVzKstbtrhs
/zgDHgPs/kdQOJxgZ3s7EmCEOh0urWuppJmH6ux1/lu3i/wpJ40AZdPv2e7dc7vxileER9EysTvS
ksEjHuSd4ZIO0NV+FxRaQZXVFGS2IjM70sXKSuA4zc4J/zrdzvD5bdqq6g6giRDUqaY4BIo46KX/
xVo086IqYv8G/YaAkCcm3cgXgPuenCRzMp84JwAqvxp+LPSSJ7RZiTIqtiisDRmapXCf7Whe4RHv
I9E7c1VzvSFNbqrsIbUAg23mdqbtPGAfuj9axgnfjBF2XpZI137GjQXv+H3uIw1zEswYD86EVcNc
6DYwCNlqtcYcw+nwR6Um0TeNeFqxA2xq1vfcMPVEq4a7yR5qIkeNkOFtmmREhzFSIIgUbnFkrh9A
cxrdGpCeSxkKvigk/Y639790QKK6EkC4/Q3yWWtY4kh4S+JRsvVpzzb7uJf6oyE7soF8c2RMjLCp
tvFqNLM0nDX0HK2agxYv9kg3iqgzB0lqVbEcEI6GCMXay+LOvLebu6rAfLPp3N+9Xc+x8Msniz6b
xqcIKq396nIwxFLR9RgkYDnp99rXVdQbPjHpNQzHutyJfGFfCvZuzaNVYKNHX80fu6WwEF7jdLBj
yzSNje59BAw/ur46tpmfgr8+Sxsf6clMfw2u9tuRVhUtKZphCr8fOXweAg8pru2KUVov6IPyTJxh
59oxG8RbZtQvuunJSLrpzZZ1D4vFa+J1ACVQI7yGkm0/GRrmNFMNL1gn56ixvqRSfvcHSwWdtWFj
73oSFjHZ1S0ykKihW0XMxpmYMky10nDS4Mh7zVpFO337OFrmvdiKL1NmMfEoh+dimD/2FU62/0fl
VAu4WBzMXHWXtOkEO0XsFYAi+Rzt+jdc6oHw8x4deUnGXudtMeLwPNJaNxSyLi808O6qyFa6QRxM
pEOFN2Mx9PhFtJIyPQ/cQk+YCHPiVSvkLGO7GkAUMTSyN2dtqlCN1RcMRTv8WEq6IYei2e/IKs1r
tw9L3P12zf6x6Qv0adszz5AKyQYn4w+KK8qnkZDeLbXZLKzb7a39cYpND4ehrzBVsJ0EcBrIw7j0
dkpSrkXk6Lj1v6CIsTy88Rcp5Ga4ThDQpyLrQnM24tK4qabpx31BAb4vABm6F/dqf9Pq9snfvcTX
9OmI0EY/993SR529rY8LWUq3QhLwa+B4yJmRgmoziFsHKGBG8bLSwl9UG1pw58KN0vts+QU1qeuX
AcyaImRbJVcK/dHZyQfuoJ7IaDlNb0WeOQ9utjzMWNI+IYDBeE2Vr5hTMFjF9tW9qoo9Aa/PIjE1
5slKp4iv7W25KGo7U8g2nusTRMvuOvYJidlvjef9dHH3PnqbOPblJB46Mr58cPp4z4nbRmBxVTVR
kL4xVg/5vlzq2VpfakaGh6qZXneppQS0Nd7VRh0YseqV5afJPtt+0gkKpa7GYKEEAAW/pzuqO5N7
sY/a0WWcv90yUHqP+2823qoUt8bRJs+67M7aYssXZ89/w2QHymn3hjzj9d6ZPZVsJunpeld/NPtC
i1GMuPFo3k8oWyYBkpb+xSThnRhZjOaacjx2OWKR0usZuK+PDQUXUhOQF/wM2tuwIzXlD2ttv9Zq
MA4M1+SRqvTDbHk3LYbQgVfXjIz2fUymAjvFdpogiruExUkk0SQrrSEVID4KnRYbS1RlZR43vt3A
XLDJ8+j8wAdqCtK81RkFMyVa+I9eHYnwRcwfdq+XyZQad07relcLT4YSNslp8HDCay1Sr7KWdHuj
UhG2fvSRC8jzmHVYy2adPOIxrR+a0quCZkanpnRvBLNCiQwv5p159BQwHnzy2IsTy8NKdXN74tTG
Af5hMxWHwt3u60pDpZ5jzziAXuZOx4RrtZ+kUScu+uX7mpBJkPjQydndZpviZ8OAN2S0aEbS7yeK
XiOZc/95Hhz9nEpcouXqudhLp8HY13eYDSEq3sozXB0ZLTd9AI4mjCWZhxsZub2+5NBNsw25dG5+
R1RCMBXkiMpcO3gG5Uln57xp5YwQQLd0puq0L9ztKYqIdQCFpIYGEQzHAmZ6r2VnLAgqjnPmmcXa
k6M6E/qnU4q0TG4CHV5qtOwleIFYNo4aFzvuRhqxqQ9zsOzQo/zd7S5+VlxKMZ2aZfg2CFJZsBUl
hUons9dJiz9bvpE/oqz31Sn144xHiV1tdOi9JKZ23MiU6qvrUBLg5q3oiUSeyZOmldpLisCvdMIh
x5EXOLp+QIQ1BM1voTWBXDv72k4rodnCJLFRg//pOuaxa+OGT+lBayhVrYHDG/ZMYGcDrpcCs2FN
AbYqP8ItDGnNiFeCi3dQm90SXkcspHVtgl9hwDXraa9HNz1arTefCkKOhUZbJE1G4ho8pQBsnAZB
ZDkWyjSfkug5cyj9M1Ko4hES1Su+hDOuYOZ9pWwtxsqkCQuzTxOjNyL3m7nWhCVSq1xt5uvaWnyn
y/Y4XX09TgfnT+81RlTgT0c41rHOa8kEJL8dGwhhOnKHOEDvl2pKbNrSB2dcmI8axIYPqForV0Kh
nbvr4g53S59OsdVuF3tpq/t+N+g/cS0HOdCYG8Ilx9FuXUJ3IYZLyDHj8MKpM136N7GxVDyNeGp9
7ki1VuDl+njZx8wMW3gZobM4+/3MlYNPg1mV4L/uxgXjPN8j3nCTDNXy+QQv5ijN6Wj5vUmHqxkI
zaqB0QO9azGU0wFFd82NDe3qxpo/ZAUTlG2QQWHULSp7sT0qR6foTEcv8ub+CmthivDRe9TcZows
urDANDuIDWJqAn+06/uhM7Zk2VyMIEyxhlMx0YJaXnouly9F4I66+SDQboQYg5P9tsIgyRaEbHNv
xaYN7L6tTHK6hZmJVy/PEqrgS+2bl3LguvVGkZ5T3Q+6dY5Gbfmac/kCXTqobnfSP6R/Uav/5uwY
WczZkboQV6K8+M8Pn88t/+c3Pp/TKr3nRCAtwtNLLbI7htHj1J5zFE/nQjgZObK3Lz+f/HzohVcE
4+gS4Do0Q9JC0Uz7kSxMsxjO2m5MFScG//7Xk0LTh3PP2UUQ7u3Lz58cU+6zbGLIXgtB/63YLYhM
Gjam9/x23eyXtOWYLPWW1/D5P2efL+fzSx09/gntAQdI053/9UCyR4WT/D+fFBt1aO4WH1qR9eee
t3feHf15ID0vtp3WwYN9TD6/968f0PvUpW3tvACJYv/3qzXkPlaHzxf++ZDd3qyYl+vS5wVlvTud
a3Pl4XbZFcu/qsvtKPa0PTNWfelLq46d27/8Eu6e6wKF3v71+ZTyLFSI0n6x66JmB5WkJZVle8pB
WCdA+J3cSmvLj0vKmBVz7Z/u7vz6/PXy9sl0uLsnRvM6EuomzJXiWPOhPHzyFP9HEp7/hjjnv6fy
+X9IwmMCZkOm/b9LeO5/q/91/j2Mv7f/rOH5x6/9Q8MjrL/wS4CkCAUXsyeoiv/U8AjnLwdfZoph
uKne7Rv/oeAx/kI8jb2k6SAYQcDzLwWP5f2F7SwkXr6j2ygo3f+Rgge2/L/xJ33d0YWDQy6KFWxe
/t17xOyHprZmh6ShdQ0+h947ihUiu1aGfAOkh/GmnG0GJpeI4V61wcXsLodSREBfOJdp/yp9JMKy
h2BJLtG1GcELcjVhIAivB73s6AdF1RbxuHaku8/uD7te00ua6/dDS+ajse3WOXVcFjRT5N53uwT3
DFUPF38kY6Wt7ZSHGTvGiSxDe/br0DJxIfBza3vpf6ZG8Y5QuHgabZPAx1HcN/WubrDnF0A24C8N
KmxFEAT9FdBBVWhanBHYlMxV9+g1mMx6S/XqdTu5tMuYDCucI1lx5Or6F4KntOjT1iBbtz85YMgi
g7mf5QHeCGbJmn2e7JFkgTkdE7nWD0vup69zY39Q3f/oLb9NsCteHvuiBDqdWuYLRCAzadxnSi5R
EhKim0j77wb62da0irtioLUcdWSXuMFg87W2NfJi4p0pR16LW/hHb0OUcSx2S/qO0MeiMBmketvm
gamBSrxbooOp+MudSyQXySZkNeW3AqvVz4smv8kOEdCI9zLAgHnIxGvbF9uhVvm1hv/CRn3QaFIT
txsgltgi6HODo6fdp6hY0lfo3iM5m30XNVA/CgN4QBt0EASgrcUnHRREcgyHBaNnDAaZOI7mDztH
AKZbDZLw4jiB33MJKW/HaZoDD+ZXS3M1ibWORccfr9LygvL6+0RdnlgWCStT+9zqOdcNfmYwDssU
LWySdq0TinX7DeVCyilSmLpeYWC+WfDcp3nE5IyP07QdYTlZB6JL/WBctTygdQn34YuurXwo2Wmb
eJ0WRVe4+kAf8/6lAU05ODuOT4XAcXoTw8vk4NYBCc3YhXv1UDwo4mpiezPpaR18jCxjoU6HSWyW
a6StAqXxwuVd6jfqgWf6NTcGjbUOeXmGOYd71GJMEQNlLi03XW5Y14Wwn4gkkHIHy55RGGU7g3Bu
tcGuEu7hNTYrSuT0poX3zlNd4Ly996iPVVCsvpdIv95jUq63BvGHLQwSbdrRC8XMyFRZGv4g5bdm
f2hJlbtUPeWkmKp7y9lX6JFgCStU1NLvC2RWOff8ot5d9xvWJ8vLrH11jL24fagU0jMhkb2rJcVQ
eNd14iKVe/ZtHgvtbCk4mMMm3RMZPEVUm22SFWb7pRdlTKHnMrbByHpt+QgwiEDkYQwvgPDMZFKd
vmfyYszQhycc8skJMZYEIfgTrFAzgRqJ7t6GOCnqab+rqtI7ZO4NO9C6JB2gQVlrYORliQUW/Zjf
M7fuuHnwtF+WNSBoZT8OdXfV0uGQLYS2VxbeJVs95NE0u/BV/CPBvCE2fT+wW0VNzUZCYw98ukvE
J4YI5ONWk+vSec344iHXENvgg8ktFRyfrY09PtJQH+ffbpv6IQRzbhbnpuowFQlYmotdOqYJ+6pe
mfxg+bYuyyGFR81kF1B/BeBsjaVJOrt7WgWE0LXBmwzn73cMN13iuAtcGEq06hLDlpH4XvITJlJC
+XiLQdF27tUcirF0DkOzarFjBQtWeUf7j/TaPE4Vn7Pn7zjogTMLumgn96vrNoEDdSIrY08skKhv
sLTV7REEDCusWu+L5ipuUc/Yn0r08kr7Xerlm4QyHsLpP1n1QuVMKRw1AuFc+9trm2OXNs7F1GGK
ZPm7tt4cbbPqOJWdeXKxvz1gsvU+jFqUKxmrJbdCXWiAspOxBE7HAhrM8qGdeqzcM2zql5VYJRCF
GHe9S0WfF7m3H2LGSu4tsR6URhaDd/jMpQOhBqOC0FGFHRXHhWzhH5gKjoHE344RXU9Evaxf8UPa
Y2VtVwB5ktvbSINf6E/scTZUGtHPd6Xh33s1MLJSZMHbbZfitAq03OYKxLIdbxQc+bvQuuM83zZV
THey5U52/cKkTmfOZ7TReMtHaTSmIsrN58O42sm02FqEmQHbltbg5tXK+1K3mBPhzAJpyvuTC828
uq25JHvjfh873b32xmjGVS0xM2C+jCEt/i12Dc8SPgoYemVc03zPgplElbg2p/7R3CDQNxWD6qF7
KoVNtPai5demkkk21pZ+MMcp9HfxxBx6OSm+efUksIsxlE9MDAQ0uAFoV+sTG9ToCfD9Hmue/uKI
vIyb3Pu1atZZaubNoTBbk342/+w3Clxa8yYas4IemPcjSejNQDIAW9PE8myYxHDD5VbUe/NlbNfv
OrqWGFz3dhsc64xwkLUArl2aMrBv59YMzOoX4z1Y3QQPhJ/bevY6cdY0CJ5Z697jgE/k6or8JM3e
Oe2XoLj9ubVewPR/LvqAUWa5093DQTjseg9CP6xGINr82d+n8iznu3mTQ0JpxhvOs7exB0+rp3oO
pK6p4HMx7jMj124yw0Gl0QqhPXRAg7vS3omDXkvgiz1wV+N7ZUo/cSv/XqQInv3hizlqMGd9eLk0
pH/bJOn8We5iHE7y9X5u9B0yVvrhIVw6EFkGJ0lBQW0UJtCGjRaU63moRaEfrSV/njQPdsv8QteY
2G5lBpPKYSD5zs/d9F45hqAVTxZkAU/lIfThFfJEA3G1XJaw7Bkw9A3e8bBF/3Aw4/K33RfzpsWD
O9/XxY0ITfZWPk0m4aHDd8uauDHYbcsUCBJX5Jj2AvB9M97rtPwKVmBemVJ+HmVW1kxnE+NLDZvJ
wFEwYFZOc2EQlyl0M2ksNz0bGSIZnFvozvHF9nIEWMX3Mdd7AoZWI57m7NW3x3sanCxW/sYb4+Ki
MUCdsaP7xWTC/tppzKOU1joHxDnOafUehn0a7lrDieHYnHVc6Ec2OWoTiN5sDFHmm3NUdSfDDF17
0MJs0y+cheQUulIcug7iibYBSjmzWgPd7a0IPZs6cSgOB8bR7cMwmimMps1/3rzpw9vtFxc/lUfD
KeIB7dNz3byQfYsBh5mPF1gJ6qKgK/lMTlvO5pqz8bnZLcK5ygk6gF5ZiZziXAcXq3ORP3Z2P59l
ubOjysCzAdTx4lGvg2f517K3fhVps7+U7XVbR/1lXs/FKJfXzwfVFW/buhX3SozLq702bsCBC8sJ
RAuhjbnHQKt6QkJgG+Sg5I7LX5rsDrspZDpOawOkINllD8y5EITUndJucg5bq3NoO+krR2J7b6f4
gcol6yEJQlnTsRU7lba4wdhlHTT7JE6gss7dBO7NAMePjGbTonFWxjO1MnPk2nnVnc15Tcsy1htj
fPr7KVA7bnK9QSfdHZwM9xwYJdRkPS67bdboMO8BbDYGspFVzWY8Z9P6ZmgsX4OM5dghy/gmuvpw
tqzES4UP15w03sXH2PlOaK5mcwcVKgVjdnOMzszz4ByKRezXcjznu4KzvWJ0rfSSVEAnyJdbmIZ+
8kS7MyTZvQPU5cx7NiDXHGx3easqZDatNWzMXI14Ne2nTZQPYlZpoO3auVO4x4BNyiOSsw2q8fRK
UG3g9+P4BRmeCIby5DY+4qwZFsI+d2mYNvmXCprQjV6CxAHOCwxxTmilKjzgW+PrLQTCzlSfVJj8
huncfnNLGOAaTEMAI/N440ETjxfIYUXe0CctVlokpK+cWifDb94gQ62gkijpu+zozG5Su1whg3Lh
2AzmfE/D8dTIGTaa4NDzFz2cOezwODrotrdERTeLOMvJmEVRB8lvEa81c59Y5cSP71PbJ04t4yH3
IUuZxnvFRoEAAUPS2kLcVLn2ZWbdTFCU8Izbu7jB9NDjihhOsO178S2fCwrEFudZNtae4BhA5tX1
gm2dUdcoSEf6uvwqfozuXj9Ri8AV4GYmVfnqWK+u448Xgq+KcLpVKIvWXcHaXht0JQ8oiRInc94p
zkkm2yFow7Ui6Ui94wVkPbHdXIbeBTw1FSIYb2oOPhF/V7qp1XB16h7TOjIVnoIa6q1P9m+dqTFY
XZaA25cvemEmprOdPGoT6L8YYUvL++24rA2dbrIeVzMce2Y0mhdrtXpacx3XGpOlu4LZZ3Ar7G+E
991ZMh+TBd4bKPQAjW3bw4EqLsQg48XJjG9exydSl6ULP10cLCYUh3SRdw15uHxRvaQtSaND+sOD
dULO8viyNLcswW36JTl3dyVg/THSCBZhfvN6GtSyc5nMrh1JpVlWMuAXP7ZuoYtdzRn2idwjx5aP
roas1K9qRdRP6QZY2aDaJy36alJI8O4kuJNZzFemS4hONQFbHQsCaT331CYcgxgbKI9aVuZ/OiZY
uEMuSZ+n3aGviMXMfgmhnGSqsFCqPHM9Fq4NzYNXHBpwOYO0zNShnhr9EKy4i2P3SXvbChFh0FEz
nEnfyhufcCmH07o7gg5K+Rhs4NrEjIWKUiOUmUkfvkVV6GE9cUyXOlSdz5RAdlfXqKcH1drfSXQ9
uHlm3tstNk5lKx+ACjX0MROWR4yRAOUEYxOT/Gdf1A9qdx+gSuTcKO1PyoOPUpjka9M/+O5RQAMD
3cOdVYyvssxVQAk3ME/FOrUq5ymQjsGSt7UvTsMUXrG4DmvPdoERMSd+XXPMDRhZIbWNitJgkxwr
M9TkiPlfB7fJKOs5chm/BJ9UKrhQd7DVyqszvLtini52Nt9ZvXcGbaRsMN3svjFnRlCkAJz8nP1h
Jr8M4fm8hkBLKhApJfWNsIZfFcrB6c7V+ruM8+jEHZlyhxp3JFxa8ApdZJIpnENDQdPQOtbo7L8Z
ttWHFFi/m6J73zWGPmzAMA9ZsRA+qcLUBH9+LpbqwPj+1ek/PDRShxSW3bHu+xDAsqZI4MUR8pMw
WRwIIZgDl0bG3jUW065/NxvDP68+CTeOssy4zDjKIYxxMuP/dmns8VEy8Q36ofre5km3uW2gYWEW
k0ZkwsCaMZq0ibWKqsGDIwKJGScTOIywQw6MjabDRNAHjNfhvC5R19sbXO0L4YBpQBVm6K9bBwEL
NQisywmVFA1eNfrJ7meSOoWchHY07sq+Mp7ux21NaFy/cHL9WTbegl/6T72FUX6hz4diZHGncgai
UuBUK3LOkWjWaFJg3Jpuv+AkLwNhU5LvOrJBc/0KhxIvHAiAhgGCNtwSifT9t20StAjljtyB/kLq
jp9QjvxcpnYMHJwTwqeiTX84C8MMr5F4elU0E87osWvs9sdCHz4X8xBZOKcHevZuG7VxQEihMVKj
RMNWj7yeMY/3idKQ1i9CsVHHy/zgiPllGtqLW63FkbySNixsPNBgLz/CQ2C1MzRj/ld8yUd6mZnS
ADu4Mj2jLC0PrfixC334Xj40BCsEaTtkIf7ZU7xrH9kELDXKH5jZysCnzk8aPMsN1aFVsvZH0TBO
WtAv7wvdq2uS0ptLXEEh49GWAGdFwwZlYnXsmI6SfKKdosliDqPQYEH+Kd53ZmywsoBitra4NO7k
B/WcQvsxc2C0Ln3dnN0Otrz++tnFFT2TWs26TznMEkxF59BBkWRznT9bCQ/XQFlRMWb92zToawyN
2I+UXPFBflImsI3WInEYK4+9D8HEuCOLLPomoJogU3xyYbBS2nQF0qe9Ty+0Z06cTixfxMXWDUPT
9wFzHqCaWjTdscVgFvubTEVjr6B71e5ygtz8XmgL7T30BTujR25M5rtefRLVi2Y43wa4hYEuaImb
Hik1hD95c2BF5wZfnfT64167L/5UamGpFkbvVW8cpd2/bh4Jo/gKPKZbz7Gd9RACsSQMc1wvKhqn
u6XdGqKi5Ieq5uycjtWLPW/VxSwKpGfqOi8Z6Q+jnHFedYwIlGQ/NEgQEMFm2zMyqq8ztBag9Q3P
i+4y5qt3ad05C7a2V/FszOc07XBmrGFv2N36ku8eaijtY4RyeMXD8zB4hvO3T8D/n2CwNf1XJmSG
Dar/X00wTs2v/GeD2+rfnmY347J//M5/WJDZfzG6sByBcNDTbUyS/jm+8Ly/bs4atKkGjdff3/rX
AEPgJa7rVGSG7WKU808LMkv8dfMgwcQGITfOS8L7nwwwcDH59wGGZ9y8wX3XJ3EUjO7fzVtmE2L0
nhHIvaXRjuASfqg4oJOpH9BglAd8I+BpzOKeTPE8cguaPBtevYN67AkqrRlaADSkshG4pKNXIxPO
hdRZJfWMR8Q4/CSbCdl3abJ4uy3Eg/kJ5Nw+w0L+2WMUT/We3WyPvelyS18Nq5r6tqhbiUgw069Q
xSI62Sbom3FEl/dtgm9/1UuYsiA3xAbKc+5x8pR1DwgiIFtYdXv1qwZW/caAEQvhWG/x86YgIx2C
Ra7BmkFPUbxv7CpU2OsIrE0dkMIt6HALoEIE7LaRBeeLGwLOGADv/mFC4h6k5rwdMlh8myN+tNqa
xRvMDdkN1aXXiGy1PJoKqRK4t8VhXoz2jhDZYWDMWNjNLzxCvxdVDe1c74B9uz/LV9LRYhhj1WVu
C2pSu/RDk5Qcv6gFnVzB7FvDGxnBOJeYejpYDOcIkSeqfGVFyH4Ye3T1SV9+ZrP/u1wIdDDFta7K
ZGmMB505TNK7O4oV1X9x+ibsuvKIqV92l+KtcW9TlA4YEAR5nj3W4OSR2drvbKPTQ2ajdRQlNiat
1F+0lzozZJyPzB4suJqcsvPZg/27YU5176er/nQzvJ4eSBGWX/EZQ+6kyKAkX/iDGYg4KzjkVo9C
evVRDUBlTOpdPG85YrqttikVq6eyuCXU46nooumPxl3IRyT24lRP2rNmNdQubfnLxT2IggRM3nf8
Pig02DeE7j23C7rLjNbzmOWFdSj6lOpYWE+AFlTN8PKwjas+0tavmMp3idtU+sFQtMCj0MZj7mlv
eZNCQByspyyrZj66eovzTTYwMXnRTY/h7pd2bd2TWW3PE9MHjMrVeEqFQTYndDOcRiJ/pPTTrB5/
9ZF+2tnUZdOVvG98A3IqGdHRpLsvCiOmr5iNbSMmvJXETaRq7TjV4fovZHsijKpIes6Au8VMRW5v
NlxidZy0HKeJ9mXcsfRIoeef8NmJcbwZObUdF97mZgZGCUUyx3/FsWtUydp8zmobc/Jsv3edHwKS
AH4T8uCnA/CQNGHmol72Zk0PN1OjvFB9VLf9A06ecJsbRPhz3Q8BA9ar0ZaxM1ZOoNdYSii9zq65
Pv7Md/frPMINYl4XCH/+AYv1odgs2Mg5rp7l1D1rnnSu2OcKVXj3ZZFR5BXIQZ1FL8JF/C5lXpwU
lKt0X8wE+A59xCTftSqLy3HL4CvVH1pZ3pMqvCXNOhxNPu/IxFH5ANBxsBxACt0jhaw8lDdvYM8w
kE4aBYL/G3PcRUJ6oZN/3Bp8WFobEGxpJ5eWPFAT7J29n74VW38pINseK7pw2E4fTeXZuHm4d7IA
dWhWRCVKTk+zM98QJ2oXE5lylcPad4BUUjHX1MeCBl7Yz/2dxeWypzY94GUAtcaSxWG6muZ4L7Gj
aOR2P+E9CgnQifV6P5YiRY3f7iXKSDYg25FeZHj7ER3RnWaZWUANmpGJNp8NYkQOndHC7K91GHLq
anB3nNaGllB2+QEWtgqLBqPiRmzBQtAZRexhnR3rDvpWGuW+hUdLkYWLYT3rnfjupLQ/sq4vSvta
mXPOvLL8qtkQjJw8WyBjb02wl/YTwzNGMdYmv5UUZv7a/W/2zmS5dSZJs+9Se6RhHha1AQiCBEfN
EjcwSfcK8zzj6euAf2bdzLQq6+59byiSkjgAgQgP9+87TvTVwf+N9PI5Eq33CJumC92p2izyYHpT
U3+GtXweYsKxARi7OVfGrh00Eokp0fmIZbUsxwfLQjeoLuZzPgjBVhU684kqgR3G+egpZXhl//M4
xflih7oIB6mBMGQxj0s9QqYUZpHdL51tmT+hFAeQhPuXqsvVBy3+bXZTR/ELxSnIAzcRUOwnav++
IGJvF/3dqpIT8eKjMImPnVj/Uk0E5PGQd/jrTDAxLHnxjF2VhklU1LemJFY+4E3cfkI1uKZJCwM8
7Wy60m2CerkSz2MbV5deMl6KSFpOptTOuH8jwVPqj0JUY+SywhHZNinscvmE8Fd5ixT9xg8yHRPj
R1qo+GXWvhDAF5oo9uZKYtck9Q+GktFzZ7koWJQe1YA5VE4DdPM9yeY+mXfNQqvOuoU2EY/aJbFm
epIa84Q8kMr1Qj8Ut9VsJVTpCYtkKhznvUxV/kJPabL/Wo7kuK9wQrLrjsSlPrbm8hmoReKnVfqK
gmI8W5W2Dys6K2jVVD3mwLFS1JieqjIb6JQZzTjUTggrCenXOluL/aK3qhKxA+1+WrH6XQGaQSko
M/vHpLZkvf/UG73xZw3RYy4nJ8RC7HRNufe0vs+Q3KIi64J2q2t4VKTAwoErjl+Lop3FBOSJojeo
NK2vwQgnt6tNzTMSuSK1yX65KIsrZACfzBQCLGvBXNt/JXOveq2akIKBK3BgUvLpZsk6nkeHAvTv
DMRkI1A/3ag9S0W/SBSku/pZTAlxBLYRSAUWt5JizZ6QM23kYnmuK6RefZddq5y1UJhbfSuXYgAm
4jmqLNmxkN5vAEskp4Z+xoku6PupyUm50t3DoaO86iwJINNJ+pHhVXlmpZ+MTtyFvaFvZoSM0cJO
Mc1ZoOudtUgYPxQ4MZgAiL7wQnsJ1D9Qo2kETMm8sLldHGl+bxvke2Dw7CQO0xNAmU1O/HSYDfEa
zuwM5WVQz3jZ570xyJ+oxEKbZIhxCgd0YGorSJ5mpJYjqt0vKdSmY42kYQOvJbI1vkmCzAH1h1Q2
vyajL7elVL7gQLx1FUbNFMsluy9FdzvLn8sue4rpArRhNjQl+NaVkL9FMd0mjKGyxTlDmjgUa896
qkApTiVXFpavuGUzJtFyFiwjOyGtQ3UYY2XvJHkrQ76zMeFTHKquIvyi0sx1ii74lqVKUlFqmgWZ
agS8YYB/u1y+ozGRbZlIj3pEj40mBVhg4EXNqsIfaf9FBkQkg7xIH0LftQRxGGetFCOFmSFdmYGI
kAdyuFBqgCPMaxI9ykoBzXI/iBfMetsMrJDNEtHvB23NXxUyM62Y05+UGKRckldTqcVLkp8iwXqK
07W5RNwh2pRmV63HDN/LIU8Q1nYztvKFxCCwGSog8+vCRD9p1GGsctyambkdJCl0Cmim26ZMUKWW
RIHGVO+7BndlB4a6zKtzqoq3KK5KfybKt7WcvTxGmHiGO6WR3xZEPzWKJ9lAKjcVZox+okGlaMyr
pE6m95VbVSgzpzz6lVOB9fWsKYFxBs+xGmG5J33KpnjYZGFKroSCS+l2JbB/M4h7X19vkHd3PuhW
pJP3x/cbYmxpjwtjTeXA0VTNyq9TJlP+N6EeyfcVylhZHI1kuWuOU4irjF8XcSdutV681L1a+awi
KA/Xe//Tw//puWmQaQiYUqC5/2/WoF2tcr1y/tdXuf9dUEvyWpEEjUZENPzTX5OcKTI0Sv/4DB0x
/CaC1IkH+b9/8093/3yoUCetBNQl2/z5b0GQBTsMS9kRTYKpv173//ZbSiElXK0adeB7+W2ucWX/
ebe/vsH9pVJ85VQVBOuvN74/VzYA0AIjRZipppx3CB1IqpSddh8KjYLp5f6Lch0B93ttVuMRDFjO
/vyiaZhujHWUZWpAt+tu7aQrLQypyEqxhjd0zPHvN0FSkLYAviBlnNV1qvunm/tzyE6iTVjQJSEv
ElAGeN/lzCz8XqgLP80m0o5R3BGj0/DHEYs6opyfvdDEuCH5wQjtYIP7Vj7lPlzS/K97//Yc2sGd
mAy9NxvELQe51gpPtQpfnfHrjFo1O6TxGfDrtSNrKfJPIIGGHRUyYB7Mn0OMAkEuw8G5v8+fG5ir
OW5a6e9ve/9FqVvQSBfNA1IEKAi/oR9i4UBBkgLNUgr/z/PoaiyEafIxSoLc71Fusdrwnvd/siL9
MaJdwtbSVAs5K0ZMBOfryynQBxV5aHb3D1ytx/p+798eyvPcbxf1wIg+aisIcf0ENAOIPWFVB6d3
rfF6z1wFxfeHUUWKy1y7NuvYhvxm1e42q+D3/vCv5xh3FNVsL91fMUf5UM/tK4Jwqg++oG7fRMv2
spEgK3ps3HGLktE2Tm+TT4Z6P2/rDYUaNN5wbHa43xJte138t3Hr0fHX1tGYuIjG5uRoBa607IMn
b0j9/JiZjgelzdUe6EuyPer24PSbwQFQ4y0+2Aq7cT/WNzsyOZOMu6bN5i0xnSM18P1bYWzeTCCW
l/mbJ/oNb4j250kjzVH+giErpE9c2F5+fAueuoz0AVas3kHftPjxnij4gc8meYQAD96a6LObn3ZT
2PUGGZAzbrC6ANeLAO9tKuspX6Chciyw0vPtxve4PqnwW9Qt+uN2uZbaN4dnTkV3oZe09k7ee7pN
86WwRvxC3Y46fN26tIAr5y1ahxa3Ru5aM5W5qw7bLnSnZY9IliDnzHsHp6wLXYzgNn2ZtpwSCTqh
QoO9Y0Zj0cYefgqqgngWs40UOSLinvGNz5Eee9PjY8DbaLBB04Zlq7Mo7JORr7XQElNx4Lag0uAO
Dy11S5fpZXYQsgJw6pCDXaLCE0f62DgILjkJhAS6daJk0H8rGgvuliyQrO+k2xCg/GemcqqRfP6m
SZ9Gan+14qjUkrOtUZwJ/tc3m85SBqjHLt8XyqZgl3uHd4cgJ+ibeE95YiajgzjssrCunXrS3fTK
ORJu9E4xU11kfuqgzbrmk3mp96Z5yYIrK5bLD/WNnuQe8538gK9Yo0FPtlk6L33FGhe/KhfEo5WD
rT2x1cfiJCPAPEU+bBzbp940Pt+BXM5ofonfYr8D9DqaXvQlXjOsN+Nm+F1HTnHj6OTza/DIrAg7
7ZxFn5gJt9HzsIlTZ/7atc/i1qUWDNNlH2M6FVwr/12VG1nYQ2J+TJ0MAc4pGfVtnr5Kzdr8zU7r
k/iISW0Tb0Sci8E3waLG+Vqcc3WK5EN3Ll4y1Hj7H5ULp6bb+X7KHjp5Z2zLfK8xY1SBg3+CET0g
u8FO4uaKsiHE0UBs/Uw/Cp/cLo/JJ0Og14StaOxVCYOm2z8N5/xXFTvNK/gEs/NyJG6zy3lKXvXq
wULEn1bPeKfC+qEtPvj3DtQv/C/AQhcIXTCXOOuw5hi803QTsg2thRiPnLLeeVt88dvjl/07uZIb
XKnBAXxD7+kUBg7KYhob/aADnJylfZQqzGUX3httLR7Q7IfTX+Gm47rBFio9qNWJwRXSE8ZY31Lj
zK4+/lP0ypfjJbkgIk6s0T52+O3VdUSnCk26twz8BWynOtgwJ3jRAgDleMDuw2Qwyz/CwF6+/2Qk
U2GWIVUKxyg8MSgzgzZlDvUTnuwhlVTFwWx9cAwcpSL1U/Olrp6t6rtXfoFy9Cw6wDb7stlT1KLD
o9Fseck4ofz8hUhY5QU080lBIiwfB4L7IUNxJ3nSOO+k/lMJroNCCLjs85puxhBBpltdfIhwoLLy
KlcgCxbJrxEOCJyREboB1zciEjIr+4G9eCR5vERU/nqjUF++tq0bNgRiG649coGoHLkmkS3anPce
raOjfuOTR1PW7Pvlat3MC2dYbnYc18H5pPJ56exzHD1q3vzNFaxLNtMTlwnTwtjsOrKuu9y6jKr7
qTwoXmXPmcNUnh6XnNmTe5wOwxv8wV3nbubYD4YS7+FJfv/NvDqxKZqhfzHrFj8aD1w+yrF4Jc9E
s2aiMSgnEnL6zypy5Cfhd0Oi7salAkps/gY87YJ8QRKSEpOf0Vs96RfjFN2nphhwHAkDyG0+g5BP
MvnzO6rLM8eAvBtZDG9R33sJhJQbXObtSJHnmZkzRv2+B5jE0TL6Fz6Cyh9r1NDdjsFrTtt5S71o
/mb2YSpFCcz3wpyf7oOd5EveunIgkR7c2MGylrvFK5MlOrJ1oJLlSyJWrcA1PDM+6hczZSVl1Asv
NJEofoQbPGjAy4PPySKNI1+grqqhm+8tg7jUzpPbh/oknH5PgSt+c+j6DZ8C/xdXEpfj+vLJG5kU
pl2aii0gshj10oap+v72CmZlwymPqGk/jZvL0Rde4CHa4zvox5vxwPLHeTQ8DlD0OX5zxxs3XNWs
IkCZ02zb2QXrMAs7Iqn7SqhumB0kX3gZIs4UYwMKFs1gbfOSGBsWs+UB4rLL0OKzIuZw8iMbe4ZD
Y1PT9xUOF6EkSh++siN+fzLyWC4MZNqdXx9Zv8wLZ8l64KqnRZPbbhcnPRo0FN9PrAfem3FjG3as
eOFo3PDnTAqKJ16Ek/BCIzImzdl+S14n55uDoD9NSIA3HCbtxBHnLt+fr8XgZwkd/PU61Q6AJSA6
2tIDywv4Pq18zV7lJ05jeWR5Dp6MUwd111GYozwrYcriWBknVj+NtoQsTbxs8hkVB5nz58ghjPod
77h4LGVgwGc+9AjKkPCE7wkR4cRUSZ6Vdgd2+/7BPxOj5AxpKz8wVYZ72r3FR048k0/2yjQo+Vx5
1EuOfDPmgHcWd+30wbdQbnybEA4kGV2bg9O5rYAk0DZuH017xD0v3Lgh4zk7TKjhM8M+38+hazz0
AgO6cjkv9NJSt9EnIuSWdXKPFmjDLMlgpebDBzA8jnDebJQH5n/+C9R06+NzZphlP3wsFv/VpW8n
y65vEDNf228u68CgmQSytz1L9pwSNri8tXUaXIEuZFj4j/znrO8m82kdpaqbSZ7MQD/S4iao9ySN
J4IFWlVesx9y8SbRXvhoIAX15mV6In8QkXjtX1g3gX6Y9a0RapoKjlcOQXmMrwk2+NFDoJLvUWUi
RzgE/X7N6TPqO2ujypxJmCNObjT23J+ER6yruE45xJrkV+CBSH4M5EqQavN3Tb9VB/2QRTB3FLbw
exqWUNSqRXyUV9yUnf5cUT7IZBPwoaOdPs0nNunwum2mhpX97UBTs6i6n0Pj5TrX7wWNWmi0d4Oo
uIhkA5xQwI0toD7UnLTr9kawHNeDT/uSNUTbxuPTW5aTWUTTt6lcllVzOMhPsnTUc9QH4EUIXb4n
X5pXbTxJgMqhIvLBckoPWBwYiODhTDSsalPtBtvSOlXlq3aiz2TFSaQgQpvnYFsUZ2tC/L8OA7M8
Vc2aG3ZewhbnjXmOmu08X4nMxdGTyxN6o4qIWD2oGyAOJZM/kSvn5zHE9e0q+SHKf5vs9V9ZWoEb
saNkAIeuwnUabij9ENOsA+xYM48Q638zZlnOibMZu8jArM14bdRt+zHMTkDkr9mS6GXatn6f+724
D7ac6L7fJep2UresgUVxiMxzx8OHyTxLopOCx6BphOJ6nsck1zWPwgvYaUYa8kAIIzLFfjwcaOe2
vXWiDwgfK65OaryxXBwRowOaZZ1W0CiSAJP3FAXZYRCtTI74y4w9ICCC+DwOBz4wOw7GlhfRG5D9
DssrsRteJ9t8Bj1D3pEgnRWj7XfSOWtAl+PWcZHf9oBs4NGfpnknh5v82H5P7U9eUPx7oLpXaBzM
jv6qz9Kt3nBRGh5M3xQFQHPAJGYSGjMhq74CvBC5N6TL6VqTke4CdWd8weJlwx991LLuJp+0YkRQ
nMUWJClf615Tj38M2aLiiX5cmgOHwtznt6rcT4avavgjgNVgNHVyJ84OS3qJHwSX2NLVGFw7AtvG
ZQB2DTqMGAoj5a9T+9FxueceCylRa/eo7yhZZACCBAey9pl+Jd9cchhcuIgTA6Y1r43AKeF6pMxA
IGdh39+T+Zps6418E7LGOHRwg9Tf3Q/LlHGwChfJpXBiMuHkRtgD0lOZbEJhl9E79zSeSD5S7Gwf
xNhZ8hvF3dqn0kL1JNqKJBAJXXLBQeAuDq6quwgrQPFSEhtJ1+p7dMn9aAsO9nsDhpdyFT9qYR1C
E5cyyvj+lwlp7FoLXqRuc5w8PBFdkeEX/etIpVvzE+Gd/gZgUSblJNQ0dfdndt6vJe0jz3OxDZSN
yszf4mN5nzTZQTdJo168ydZvXWcW+ug1R6q8BPMrv6F6BFei2GKoVvuHLrpY4icFdb6KjpALFwfR
M4SS0tXFbeqYz48ogrfR+R6YyOza7PBmnblwjEdL8/Lf4ct8ZcGz6CkfH1RQHmR24bGm4W4gEcCq
CzsHTdIRCj8uJcGZf4Uk6R97dZMeCpZBu3gTepqP2MFzsGPTPfXojMFblnrmi4mB+60bKfY8aI8t
iWEIPOC4cE1Q+oSidjOYf+obhALONTunCMQWMaxtNY72GDzoCLF+ZYqTvwY3VWDKyJGy2MlTeCK/
qz1amLnok0zjhGJf1d5IMfJJWrCCQYc5SbfgaD12teTQTTplWNLmGV+ccuM0q8M+9kyU9x3zy+Qz
/zAUDJtX4lxnyq42jlp3BqdmN4d5eIi1azg+L9m7OrhlNHtR9KHwAcjo2nFt52ptKzqig6PUOs0l
+16UTf9QfIw3JORLvGEFZpY8ABbdxMcZYouNTf7IqiwXDpaf5ouf0SW7yC/dlUIMUqgUlRUyi+Fi
DWdkD4G6QXOIQDNMXAFO2SZejaOk+AnJmDFgsCV0wRptvJlIFwroRA7U7b3uQZVghqk7O7gt2+kI
W5nZze2OocRMiMuB8ODT9E7omp5TN8X3ZEWFG3JE0EoZm1C/oV7Y1DXd5fxdUhErs99zluizFcyr
aHBNVXvVKW/WFp4E591hY/UamhvzpL+QZHFlUsPiSdXYYfgyo/YNxi7tyRCmSiTuqKNaWxFWN/ur
XbQFvQsVVxfgOZ9iKHfb9BAS0FsX4XCY8z1lDP0hPNRe+CL3uxrCipcmG9Sr0YXZVP0AC33QRFvZ
5alLy+hN/mgh/Y6O4JXVDc0thYN2kTZkvJkVUv5sOpYFtc5PDIQgYguneS/2BcWfTfBReyKuPdXD
d6T7lace+z2qsvr6FJy1TXQ0LgIpBdu4gEsBRmYjt9r1q6n1aMjH/Gdie4fQdTM9x262xdUfLu/6
R3jrXzpxI0Z+sqlfVI74jk/cYrM5iugR0I5PNsvqm/SooY08zem5lA+l6TbtEycagSGzh416tYAI
taW0NYKrKFFiEGx55Wms73NiiQ7QV84VtNO94bbvyRuzqPhBhSz0JI6yso9pUNkcShUdhl0Pbl/f
qvgZ8DdXsfRYq1dsBJKBznZvSj9EXWZDUyw4X/C66DLI5j8XeYTv6YOtE8sfEQLmRWLRvET00WAM
pCS8/iw1WgISFG2So+kW/uLi22n3DQp+5swDYlL6ugJvSMI9oDy28/YC4djpj+O7gQSBmNZ8y490
wIG62sf0Vn9Do1CGrpo5A9BxtxIOFLPYVVHSodRmIgxCfmr3Dyo9Ck+y5YQUZnI8B7ZYuNCwi34H
/LAxPJSAFAZfCDfZoc/vqbxZZgyHduUa1nWRHkj1i/ti3bOjJHFj3qS0Wf/JZginefvJKMDGTNib
e5Rt5uRW0KTNwat7jnbjL0p/7JoKqPXUTezwJQPh+mS43Zul+0gs7PgVMwBUOPVU2sHHOnuHLx2l
IVvZTu/pDyK/r5QsDOn3DXRtsicba5fOdgAXdt6L7TGdb+0PnRBgv1HSI1Y94XvOa4fr4kdvIZXa
qAuIOI4SBArMeByc9kg6QCaNErlQrPaUmdAHkT5AAUSEwCyPoqOiFd979RSlTuuNVDB25p4g/2mp
fUDNj3A9QKrSVJ2euJENNFpPD+ifSA5Z5+gCWFQqdtmbyVqF2B2zhmEHvxKwJ8Cizf7YKohPOYxF
v5n8+KPfCGSKlHX3Er0OYHTkjbY4yaOAjInts1V/VK+kVL+75IFIS/BofYOPIVTPVulLLSnhijLT
smPqSH3owYGQONjuztKb+dELtld7bO8Bj3BAh6fuTf+ImEUpiW9L3CmsStq0C5Nr2qNe0zykAv1v
jgC7wJ/8LJe/NbTpnXpUHifiiRfDsOXhlH7K7HtR/DNESlvaIkx1ArgiYBspL79VX9VX+W2dNL9h
Z09e44JcALWAUj9lXND95OCydQlVfieQ0Fe/89U6KwdGB02lyGN42mWqHmDMxX7ni9JPcOy+4pfq
rXLXqOwSPBcKrTIuYW2jupbo0a0Hv+sWFKq+TgYsSRnoJfnFhBv+u7MVmh7twgOpAcOVDRf4CJOb
TQTABLyLveGrsxcbPjygtF1E0e0w7brdhBbBWY/jjpkkfCC8PVlnLOvP1bY8p8b7QhptK4Lmh2SJ
eOPp0TqHN+pVkUFd9UN8Isf2+kkBSF9n29fojRAq4SzztkbJTGdeM2tbEgOEOIPs4c04a+WGvPhF
YSanbxnJTzvZgiJtvfykvU1w4u3ypjyWL8G+V23jLfanZ0bi7zq5DkVNQvtVDX3j8VkV+G7fMOBf
JNs4B6gbWkc4p75whn+UMxSCK6S6ZQMZGtG6E95yJIv2ZaXy0+MLuNtBd3Sf4IzsBv0uuhGfOLRi
6xmqzLETwmu4FoDCfGLvf787KmstqJmJIUXDArFXKjish5SaEXWfuRcMBF4DpY+RCtD9OauOD9j8
WajWElY0LwWl0FXVJTekJJNlnAF4/+M3+Xrvz0M1hIuQiM+dWNABZq3O3f//fnP/005NeKU51SB6
TjXzwL/+fyo30j4cfSwJjd9BVvvrJlwf3p8LcFtRoTO1TzrakjZnO2wgTf7zp//2n/dfaCUVoj9/
UjZBuc3S9knTTMR/TQT+XgRKRbXofhPW63vc72oU7CX3ftc0UpCYxupcaKfo8OfPh//+mH+es0IB
MfWfx/e/ybMm3rHUbP/t+T8P/7oX5TTHuf/Hn9+kaqSgkGFp+vMLU+l4k/vjciQuk6rKgprD1/in
t79/bRSh4AOEmcuqDQkguabzCkcayiiSX2sONy7m7VBZJPTqfJ8M9U7TDJywa3s3IG6nMKfmFSfk
rhblWUoF4tHxqZWAelZs/1JF3QtDp62mArsBidd1LO06Hro4FL6AJJxaVb5ZRufNBTrKTiSNJljo
apW3SIErolCysARrbZ5O/mcWwBGi5S0c0UL5HyemN+SSRMZ4ULfDIO3EBlkB3acw62vIZKP0LRuT
CbiStu/mBg2e+FzdtT7pgP1DnV4UvDu2VCYQcemLGRCeidhO4Yphe5UTi446xJZ1ek3y9zAkTiHL
QVMObL7WXsC0zaQJOHrMmq3VxOxX4kvUwh/BOodONrwun6Kp+kYP/1ADfqDmzUsVC5+ivjwUWroN
wq9xxVWAvQjRCOiWfFmaAmRzaplUSTXZxRlxMlDD448hqRMYtwm5qINl5IrULMQ4XGlsjlBHsgOg
+soqolkfYYhYr1JJ6JTjIJyi7DwGxu+5w4GGy/4XSpKTGBrvYYqEVe4XrIHfkuTTKvC7GLFFjysq
uI1a9Kv9Dy1KvigjF4deVAZAJQv9GOlPVgm7pUaaqGlspzsZmW5XvBlzQq1c8hvYb4hJ9nlOnWUJ
jlMsP4LkuM70lojHBnVU4c8pFaFm7bXRbfMudZoRIyLAzwUCIgddfuktbzCfYcaCmTVkt9cWT9LN
Q0jOs9NuHKavFtEf0K6LJCdfoGWdbKLTwQLpXFZBO5D1yDlmSiL9rpL+qw3FgGIDZmqRNb5B5MIR
m3Xj2BkYtoRGiw7RQuf6TlJ5mlqdhV9nU00P+NfU7wVPaBNoj3k3v+dVQx7U6smmKhk6o+K3FALp
j3raK7YlzRBhHNBzzZty0mBaz55KXevUBJZJQpPiqAbUkDu05BY3YT6+0IaLSa/T6AgytNN+SBOI
GZiSWw0gntBUdi5m1TluxY+lktNNLZsgfxX2k7n8OvVSuW/z5ZbqC1OKLKGVaZsNMgAB0O74wV6f
6lPoSBnKy5UEaSnqb0aSK0ndazCan92sX3CkAylDqrGI08s0DQe6ErkNlsaNOeThRhJPsxE+GVEB
BEDpyFiR/lBG+XF6bXISOpk1yPuEWmYld7IDBehF6U2w3Jr8WX+LivVTpzk0+JLDNeH4iAy41ppE
SxYwVRtrnlm8huAAOmWwhXpasBPjBxfOixhsUfgG0Edg/CTdb2m05E3A5iGr9BfU5A1CTNS3cx2e
8AN96gXyBTqUVnAz4arTTA/kDFWLufyVzLk7B0p/ScXSBB1/Rvx8keBtYdWbra1Kf+RAGZPj2L9j
yaPYKE6+lum6KylUt4HWmKjR6UqV5T+NAZPSGlnFTfOhoUubM9BxsRh+1HZ5Qu2MPwcUnx0EoFMS
LEa63r7FPbuLXB5xYaHopWJNsQOCOm1UXjMpx/QIrq4ShNeIa5Ojq73HulVtJYGMDO3VaNpHrVKH
ftknt3mU3oYI+ZfcdKEnCuyY40jDnDArpIfw9AXtuAd5f4LkdNBjuWVHI57zKCNSHcNr+Xtoql9B
R51HowCZ+woc3k2t4kOODBxnkGN63WhdeiuRa9PkNSSk4hLMsW+Z/Q1IPllLOlDYAnPPrskCMmZT
DFWwvmlV+wJD4MwxPy+NvKsJaKc+oWoqiG+hSdIrtZ6Dsb7my+IJVXWNVSiTQsHC0BgLjIY8/lEn
OmBPKr5ZHXNEGV3pKJ8iDaYNayZCobUkGj+gMHUEbUDRpa/9O9LOEYfsWyjBCAdL96PSog1Lab0P
1fQrZfJ2OiX6Mmmgs0caPB3gL9CF0dpkNS5COA2IEZHCGd1T28c/OBTnq9Qx+pcQtbpqjaQgWAWR
PZTb3Bxi0oN9snYmf0+nCuZVV1wUwM32IlQoWPLfWi7Lzi9dXbGo0UeGlStauNRFebTLWSwcKV9c
hPq+nD+AmTmHE31NUFevqlIS6lI5s7MJmh2cAqo1Xf4qRP2XJivVBnQ/a+yaq1Mx5uZZ5oxlIbA8
jy84cVuiUws8N4c7QDhXUfesZgTssitkUFgnw/DEUqUMnNLbpCRjXnUkQUy0vVNVXpWC2hdS3MJW
g/FNnKzZjlVz35R05CgmOOWxpb2JjUjELhaM2r4jEdKkz+Iif5dD5JZt71uYyUKStZVG9JQhLjEk
XIfJrIOJT8ikd+w+IzJieAiBDgxBRs82tZScsXUUxRf6o6EElJtEygxhYKE1megQkmrBKSTlaOE7
xKM6f1sZ2SmxJWVEB7kHYSChn5rnHAPn2lMEh9tEnaQoppUPKJFor4rHvq3b7aCKUFRaUgAmJIiA
niZSPE2bOADO0Eg4bhGHgSaovqVU/6ur8v+3lP2fLGW6JNPH+H+H4h0+C9pH/ouj7K9/+bujzFL/
RgyFMUw0NTC+skQ37vF32/3nfwiSKP+NqV8WdVMF+a1qtED/h6NM/BtNqdmt6LKFCYyW438cZfrf
LEs0JVOUFd2UdFX6f3GUrb6Df0XiibwBQmRTkZBpmzIN7/+1pTCKEzNLwkk/SEFAx4RMPI5qLx6N
bpz8xVygxMS6V8wVeZW+Hg5xn9WUEifItoD2aAlgrN6iBdJ3q8fEEetzdMOsqdByb4j7+p8elnJO
XrWh+8T6yyK4xYFa0YSP/Ze07pLu95T1XtP3yp4Y/c/Tf353fw6LMEK7P7/GLZx6lZIemrsCMTKx
X8YU4zUyvaTJP+iCJ21Bww+QeffLujEE8dQxLTe5Y7YRr9WvCsVCHmLyHiWkVgDFu8YSM2oe4nMR
TtNOUgXYFAKdBkHBuLqu/wwdZApDGiL12OQtKoyG/XgOffh+0wY0Mobz+ibl2EFmZSJVKnK89xVV
q/sxCootXgrBw5KE4nLVXvJ+f++F/OfhVJEaJ/LDaTVdjAyTCkQRSqlLf7rzOCVkKgSKrVdXxQT9
m5tMU0lImjmCDCL/LFjr5diwnGSVE95v/uKX3u9qYl/tMr4z1mhQHAMxzJ+Pcf9oy/r57vfuN3yO
btuKI6V+vYSPgbTxz839OQAam2nMul2Bv2tX0zZFW3ftCVUmnRble5MWlhkN+QQFJ55pEvbpa5Po
+42ojBu2MsMO5FqDKAPf9NLRSpCWr0940iYfkmLsLyL9zZsJTSXqR/TJM9QQzLZxQ/KsQvezAIme
FraBKnt/z6Q6LCZj78e5sh3RVu+mSygMlm/VROZ4kAYgf6ReFahq0M0GqiwiykJ0YxIYG7uAs+Gr
FTER0vqCjoWx6o+SBiWtlr6s0jwmd8noKvsEXFH4cp+LO2iIGMN5FJeluTX76JSUGblAOnnk/v0m
AHb9170SICO57MdgUdl/zMS9XFU4PU0Sm+wX9spqO+m3Jqww+ooxMq2kp/MlmNREz6hcCH2LWJ5+
Y2kJMEQQFcjiJgXBTrZ+rBphCU6DzCFqoVD+119Xecg6ff9Ltf09tR+07SA8V4CYqwFHl5RtH6hb
CX+rKw3yt9AqM0OUfoylZKzGsLWLuC6Nfp8vM2bFglC+SqpNHjTU+dbDoYN7on/Bqtm9HwYtlaqt
WFWP//bdizUvEwZGBH28ESjtUXCgWwCTwHpzv3e/Nlep/N8vU0qnVGQLbdcbtKwbrD09YH81A6pj
IT/q7YJ9pTOp3bcW2PvIsijxUv8MCF7cJZBG+jGwZEcD9Re82hpC2epZnxIUMIOh+0YDEEcAXJv2
Fs7Uovbock5SfwKME+S7O2IfcNSC9N5rRTaIdwjvgmOC8TsgX5RXxbg5k4BmkMtU84nfzALJRzCT
ogx6Qq04iZpNTZu5nSHmm0YaGx8gB7VXTEh2tz6saBvpzjBw77Tdhg4VvtxY2VaYwq9wZoCWg0UY
1ungcmNzlw6xzmYrXnsbtiuCBMgCx89X1ptYkf9+7/6cOUKHT0EF369+cxUX1/XKLF7KkK7ZOng8
JMZEopqIdaNlb1ArEq1uJYps/8XemSy3zWxb+lUq7rhwAm0CGNyJ2FO9LMmWJwhZttEkgEz0zdPX
l/S5v079daIq7rwGhiWKkiiSSOzce61vRS0TmD8PCdX3sRlBCXT/xQQmvJ7sZsuhuCvfnWGezp45
4ENiYHklSRjEM6k7dQybgP5yzct5eS/8+dBvkDsNYjzGRpLtSMZXNVQMSaYwfBu23al7GtyVPuTM
3mXLhgMmioxnXELjHRhLa+/aw3KWqbPNveghdrS7uzyVPnbNxScIJTeb5SB9Ee7jWjFFUDTx+yqL
t2SukAT+19JbY8aZfWHSQ1n3oszqN3iLueK1eX20HW0d8J88Aoa9mrDJYezXt7liFqTzAdB+gpyU
kgCWUqvk1l5zNLVzCNG7aG8sV5BEZWwYnwYM9vbIrECjk8TIwMx08hxGZOfMtAQvn2Jl/tnYakB/
AIx/Mb+qN16LIPR+LdKDaZFXJbkKtrymOTxwwgUpF965KOmeXT68HEJz45+P3K7YJaQIExatCKAB
IXGVYfFF3+Ilm7T01QlOUHW92mV1vThDdT1MQu+UpWoU5AGpxqT+wHNjmZmboTglFQKA1CwofZIV
ZzQ2q1fFZ9tmhU15F+0BuT7VHcK63lPQ8aJHWjR44vA8V6QYnL2iU6cwpF3hmmvB5TYI40Q9AO2m
ccs6D/BjOTh2cAprs7FtRoI/e874QxLr+7qcwlMuylsoePNxmuYVYwJtcTIHuOL7yZbAagQXXpDu
IumcgAPTofFTuH7WeF1od7yOUYQ0806yO3dmSIgiVRZoJfNKVa39r1aZjELo4IUIquINiM4JLy7m
R4ZcwH7u+nxMj0MD2OeKcIbyHHfs0TgFLoc60sXe0/XrYNrGBA/W59IUO5cDRtaakKCqIAWAbeul
Hf3nCzE9oXrTV+Wvdp7uq1BPNy5BURsycKA84ZvqWuepUCgi53B8d+nDtKZLqUvw6al6XzqKN29q
6YdbACLtxT7MPqn0S/iFDqkRsnrgyJbwDMZol8zTawmfiR3YUCDH+brIkqD0IblpcVTSGURDEptT
GviWg8/32AbN12oUzzKZCbK3uvUQZcuPoNS7jvHxxMmIii2/7eFyHdyMyU7ku4eSnvMGMudr5eQ3
/bQuR+F5bPa8350r7tSyBqchcXfzSGevd/L1tY1TxBH+uPdWAPFh27yKEdVVXr6G/VyRHIF2En1A
nRu3ckEfGcv6XSftGztX4z5Ps++h4VmtdEI96ieTu8DUr66ORYifS8xsaqkYj2UDvLwMyZyEGrNV
nTLXgXetunQDIIjeq3KJRSH48zjL3n1oMvFS1cuZ3xxmlb5P8qm7Cnpz9Ym5tKwjHgD89mDvYrGn
XB2Q0QAmDKEogHitnnM3hpWck20zr7Pz2nFNikb7t/Ax0sal9dHbntiT4AP8tcAOtAr00AnV3yx+
OiP/53H/7DglUDOc4gd8r/DIcLsXK0VGPK9iV635Tqn+kI4dJ52TEgt4AjtbAQglZDS30dt03reF
fszjSEt+Q+dmmJFaCLdMrxeEzIHKaHO1p3jBOBeHeK6DMLx36fSe/Gnh6Y2T90gFZx+v8lUYFoBx
qrzceg+iGoonmVfdlethIhwqOHoRkro5AKA84yMVAfNN9HqzqGg0UTiQFE3zcOlRETQNmqOFkNWu
puPcRyilkbOiA3fJZBPevpx9opfC/JBn9duoEGvnBZe8ItvVYeswTUaTxoAB2ag1fo8G9GVxZr9O
AUKaQjzhJKqOvore5FKhCAh87A005rtb4YJXoFeD2mlW0+2AWLcexm1IrAhI56jfO2v8VkbTrRXz
SMfngaGcyK8z0YOmsRH1tlnr0qrKXvzI25S6s48kyiKgy9VD7zlyoyRNCR/GMx7fwqcT0n0P+TcV
mnQUfDOG5bQW4YtYE73Va3HTB2D5vE5n+DKJQ5s8/Iru+LikWbENgccULUPQOYh/dmnLQuhj7PdV
KA/CsOQsm/wONR3nRNyPhYo5i9FKlRWYOhI2oVA3aJKGmeE8WT8Jma3losARJCTKZWmCrEbhFQAO
C2lUVcFPC8CpdvjDbZBoXokrMFZfScn8AXaWhz1FA/ZnK8bpHWJgDQlTDCGShuPw5th++cPpxfuI
sGFiu4xPG19BjMhShJiL+7rYL2kQbumCZ8T4nRxFoX1xaelGsGe6+LfGuSj2PpcNtliBRvh4ucPn
4XKnz0/ry3d+mr7+9uXLHf/7t1X4QmJL5zNNyt6jOroMID1zxXXmhCnkn9mk2erklynlX4c/Q8rL
lwU1496Nw9s2gR4rV4q9y0e9sPUptRljSXFLqlO0v9x8OYB5/9e7ft52+Yj+LNXb50/625cvn14O
hQr++cuWL3Kk7P68p20FWL9gtv3tjpdP//yCy4eXAzFkplz0hWR3/NcfoKicD0nZn9ZijHcrARuF
ucblpoyHGk+OWMvggmQ4dtuXGy+Hz/t83qYWs7v//Pxv9wlHdIG11b/RhUQCbH7+5+HzvvKyYfj8
/HKfy6D287Z6AFyFrMtsLf7tIxtiL99Igsv+eafLtwKo6fdyKh613+I5V1P44ETptK8dCu0RL+a/
HISpui63NQtZPVPC7Du/1FqjNm2Uz6//+fzff83/66dc7i9biHn9rNjLkpVHTc6jo5OcjzbtyMtW
uKwLOd1fPlz9kE3F3KCTNIEnlyiOy0efh78ln9gNDmIW0+PnPS4f1RZTOtHN0+YSyPH51cv3/7vb
OGPwm37++M/7QE161Ezh8dB5DvCTkUNb/7JEhYtJW9Hh0pf7/y3M/2cL0zcxF/+XFiY0rOFD/m+p
HvQVzTf9FxbL+Uccxg75HKEIhPuZ6RHF/4CVFQon8AJhOpj0Kf/ZwvTifzi+G9NwpEgRrmPT+DQJ
Q9l//ocn/uFDw4IQ6/iOsJ3gv5Xq4YH40qpcUlUbgFdAoIjtCDcibcRj5uS6f2tgemSDtRF1ERFd
u6I2Ox55aQAJKFkwzW+TOGWjtLZnsseeK40lcI3q7GjPj7kFYoi0ylPdtyPC1oJZXYhFsYzVjDiN
ckFMSKt8j3ToXkM1LGf4L7L4Iq0+2E1zhddRsP9NbJoWcZ6cpmb61br0pYYVCtlfL8nDnz/nf9RD
hQ+XNPX//A+Xacr/8XfyTNFHtl2QWzSPYZPpj/ennPh5OGb/E07REkg3EqekXVHOBv1+zmWFqIP9
YmLHqEcij10HWU844dg+pg63pSryNyH8UVh3gHEd+7VOvPMa2FzMWzSIqyxgnrTs/kSya2NvOA+x
8yL6EO7goL7Ulv2DvYz/cDkAmCDuMJ7tXRJDgcElM7vTKbdMzawbcx2videl07pfVjldW6U6Las1
HPO1anZMcxEsJi6O1E6mPHb/XXqa2pZUaET57XNkZQ4NFA4xPZ9zhd3brvFZmMOl54IhJTyt1uPn
zQSZmilpWu+K3tt2MXo62CXr+XLIcvZHiRPjJjS91svh0o/2kgRsLe3ghChS3ENUoHvgmW/qqEP3
16jQ2y0+EijVsjNNMX6QyBHvisztz9nAc1YTwYgE17bP2krTQy3iOzoJbNrmIQroeDQBUNRy/XB8
VrJePZZylud1yiJ0++WTKEe6tarCWSiIvgwkl4DafLr2dvwvh8ttlg63nU8coq7q7JB73cNs7tXx
9oMAZbSTGRpBCrcrVXpIX1zKyNDhzle0NlJ8hLizBqSnTTkG58tHwImdc/dVksa572nR0KIiwiyt
KbbL5qjTlY7jn1ZqvIznjtNhO1lAJaLcJL15K3F3ffPuysHZ2U3KM+LQA1g859HuuWm13X0FKOsm
Fnh03GzUu8tBCxu9eKry69EKcgBq3byHe/B6uelySNOZL1arhZHeewQYCiy1HAbrfDno6LejILWU
ddyxD/yuJaM3Nd2IgDcVg+5wm69ImTMTEuZPgYNGHotzu17nXjzsxsa7blVrXPUKfK0LVPjNHjq5
mzObBr3pnV76oJqG8pXyUP9bVB846ItTr30EXDkmOdIrg3otzi0BlqaqScMVa9cYYR3q4tdYFNU+
qQveqvQv+moVp67o4dYQEbL34vw5LVr2BEEJ3+dhYNuLLlHelkOVH5o43eLwiY5uHJDZjbo/LBiK
WuWMP9+O+dW5AA4h5345WH15Q1xhi0EDd6fVLhOhDt8Hn4DQNYmYeJpeN9Vo+6fvBxkTkWiDih0e
2qNlmvUa3B77dEHtrb7y/eGJl8s9r7Q/r9pgmHcgMlEfLuynssA/FzGnaDXSELAVchiXiMMB+44f
w9IS8OAbRfaK7l/bvH9HvGGd5+E4E6RxSqIZk0U40jjKiOvNmy+pJvuTWDo9+mz2pvqlqdZoqzVD
zY6ANgg3iOmraBekuIpEqd+8KSMyjlYg3cIOq2EGSsLyUAzyFPEujpFtOax4TlO/1r2o9rMs19OY
fij0MOfGHEpcBpO9nCStwk0MDHVzWSi59jVHvxpRvUFcWefqsYOus61sCS7Rx7de1c9tSdZRl2HT
6hXhFzLSOMbmOcBqBiXC0+X9pSGuYC2f4vQl07N3nmV9LXr5O06xlCzUvDIhCcMdfxXK3pOvUuwj
tyBqYKJNXcbfstDf1I7jYGIqX0HUqVM2abolCUPtiDCeJciSc5Rb6CQKAZqRKIwBhA+Bz5YLT1k+
TylupcZ7IY/iTFaJdWAadaeGBnVwlPyiv+On9XcG8ITB4s03b/OlpNuUt91BgCSpbVvsmjJdz2mM
x7qtQ2yZacdbuBXfLLHyKJF/FqHf835AikUNSyRyRhAbkizXFd0+7dzXJLeI0wqTp9B77ZwWL21p
dftY0UvkDfE0kl/jung1Vxd1Mw9mp6G7MZeAIGXZ9Slu8YNl0t7GiR1u12YI7hy0gT5yOABpttou
uMx5caZABgSbssUC7bYrLU9s6nh1kX2i0gjb/gS2dbyuvSeaA/O2FvZtlXlvPrbPYsR+rH+JBaNN
ZEGA7ApBQxZ8tFMHtwK7GH2ABhUEgC0Z0VjXfIe39OGd41nZzsth/CWErm6IfySdyyYV0WWQEaFH
IMXPxZOwxD/mQpFDL5NHuMvDlY1KaxsH472GPuvZJH3Rp94zqdldam+ZNbCSXfhq+Jh7vRyLCjW7
E4OkTUq5VXnz1XUyRmYkXtFPIE83p3zJxvZH2GLv8lIPJ85sYSm0SEbKy3E9EbxjyHLHzJuWXUSQ
4FWdDc5RJevt3EIYkg2ecrAKnTeGMP67ecdenfVoLQ9Jz/A2jSEJlHFDl2dAgriCwFILfuOcVLK1
tqxH0ZmvF3TnCBtw9WqyK7eW+EiSlP81isjOZWMuuL/Ta6DSY77Q5te7QRL1WQbk04RYhxgXI/rA
IJ/bVGbTE3IL2FbKIyo0Sh4m4TZfhC5v/RAAY1mSkgPBiJB2/KssZXuvV/ezK6qXGvKEK7+KOKba
EwC8czeAJN+2D6uCzKYk7GL8CLVEVaWL7RTiVV7nAYFwS8DUoNX1MH4P+uA1NzBpRDYh80nelo4P
Qdgm+Hij4xU6KJyNHNq46nn5NbRKZLRi2Dc1RaGNSq8BDEmSgu0CWr4PsqcEVej9lEZvAFCB1a+g
zVGeSuhQThx+K2P6PH5tgUXrPP/gLkzXwyj8VrgxnvYBB0RWCeeBuZH7AJT/4KvkW5ZX0UHr6bmZ
imLrjf7vMqQyWXJMB5G9L8DPwEFpyG42rKnSCRasjLU4FYz3tt1vS/YEFQD1BtR26KMA5fHg7WqC
FIhn8dW76jDdI6+jlyiKmLwqkrECYu4OaQmgvbIogYdEn9s07W/CuOES8uy7lXsUugKj2dxGLk9M
XjQxHIgTYyWMs8SZd3Y6kY1960/R8hrBuYhmMuT7wYJrAby8CNbtKHR4HdImoefzs4sgSHRr/Y1R
Lb1APFYkad/2JRrG2uoY2eUR/jrpLSTXZ+I9RMGLJ29NaYb5TOwx+7ayARqjlhsdJvJA+YfEv2CO
EHCwdFvdYmZr+uEbMe4/ojjC/k7tXnQ/edG/KG98RKyd0XKtHoyVrSyret+5ZNyPsV9ttPPSXeq8
tMAd7pDKTgp3GS8/VuONc2R2qANvT3b3RqT+Y7gifq1B81e17ZCShhRczvF9mtT4SbzdOMwFG4YI
6AcY8A1j0l9YJ5wmJVCcrOLtULu3Fi3GSMh2r/qWlIMs3rvJgGI2opaS32CyXVlh8S56fB0ZSfWj
1e97HvJWCh/WXNU9OCrBQjKlAQI9Wn4ww4ZDQvzTkDA1zN2cwiHLAc4Mcuu26mu//Fxq8JNpLe6W
JoZYX7uZydx4cd35FRzht1onXxSRbFdxj1eBIT2ZnlV7jOdXTSJWOANu8paEdqy1qQvEgbATN2F7
6gfO4NyrGdM5UOI7eo1Gqn81+TR/KfRzTqd+HyxusZuc2d7STrgbyZJOeZX3dVTWRCd127QxRFbM
0UHQXZNd9to0+g7W/y5J6X7a5JXu/DG/8esU9Vbt1tcOZNYsjn6p4X3q3BeuNwcvrsRWBMNvRj2n
Zp15v+Y4k7p1BQOwWr/Bt077tEJnO8GiJMTsNlbptSUfkV1MTx3lGOEogsTd9clx8yda6MmVsNN+
mwUfa/2GmKxCh0UZNLqYZylM00A/ZXjCCJ19IU2IrldUAwUqMWHo4mtjY3gXI7q8NFpPdYE5gckw
1t2q3Q8I0q6weSxZymvrrNdc9/VjIu+c4NSQjHYjtPdjcuRTC2DwUJFjdtBBfpss0bIPpHhwe38i
wqxhHW48lyWlPtvrlF816WmGOHpcBTqCKbTYODWSZCtawFcyQNdKuGSxYTZxBcjr5ErmYQsU9U2C
l3Lr2Y7a5umIGyFumG8XhrpOIZlGxQvJF49eME2n1nmYJPV4y98cQOY6+HWI9wxPnFDBtYVkeyU6
LEnNrioAkopqjzFTjg+wo/8OJHKevXXLhMfZ6az7FpJbMeNAScCzNhVFTJvxR8+VDyOatbC3yeOL
y/i772n3lgnNujIBw+62Qo24h9H+6lZpeoW+nKTPNGAlpzXAFZMU9+PimcELcWjABsarWgMwjG1/
ZmdnPWWJ3e7nZokIImyr/RqWekPP+Vk25illLRSg8rtEQy2Z+21YIyaVEse9VYt7ZdErnIlV2g5d
excNwM/mAUG9m7vvaT3OO89x7+uV1YspJBTq4AV+963dRh8J8+SwIExdlKwSfumSNSg/CicMtgy6
3gIfm46dVZLCCu6Ag+Cmpt61W9gDaw0mGm+xl24ajWuz9IXaszfD2eOPdyyOa0rlmDq4P/P+rqw9
SsFFb6z597DkbxMZI2CBnNe4pQeydOchmz50T6IUMAx01qSQT0FyJYF97voiV9fJZIoS9Gz4ucuP
octu4ir+ULjcvYEtoipVulUDiRwMI2KLSU7M8uc63nXInNhRv6eyW54ti5rDBs+Td+RywMeqKpIy
2lJ9BAnTZSkW8qdtjw5AsHM6VOJZYDAKqzgIglFQIM8AINx8qxMCjNohJ2c7QTqbFzlza8AJmY0v
IomJ46ZpNW8iSQkfVigwvEDm4LwJuu+z/jDO5HKLuH20RPpSe3mEOhcJpZRPuta/PIENjb0Idgd3
Z+/9cPk+klJ11RUhJ/30vRyiLznzptGSd24x8hhKnACeiglNEt9DKnh7Qt5UzyHiz8T6VnbrsfPZ
OJRhTShK84UfTNlUsIB1kfxmdxORa3iMER3MWzuiyOuVzPY9OezXqn/Ly6k+IdqBF2G5yNPimq0u
NXR6I2QYoklaQoqi9G5gL7cpJj1c1ZdMGjQPRSE2i421ScH1RrOPZHlkc4lyCPttOmFDocIOYga8
QOcLhp9DDnlJP9spoxlRuVCKCnx62UANmKx35l+FHiln2jNLxr61lvs+eKODyNt1zkG+4YUcKEiW
YT2RTvJNwYi+ii11jWI8Al13VWqQx6gIJRUDpwNlwQBPIIf0U4Wc/uaJREf+NboZ9cqTEQqM3AzB
Azch5EPCAAk6osdpPV5ZMamrK6qbRJIrMSkNeRjviy7j3+CBv2hMHln5y6IXQMZNQe6fi8zWDx4C
G7VUPfaAcIIVRXZln6jtXwsVHqIgeYk9sezmGBgEReTGa4n4yVTyiFYdVxeS4oBtEZCfEupb9DOx
chQPTzHxFEPhnEl0o9yYCCyzCxy0NTmWDCmw4vmlH2Optt1RbToaj1wcP3KQyFvycMMrPwRH3kmX
vTzXCQSH8zERPG8JoToUkRDtuyTZTIu/0HfDWGbreSJrRwT7dfCM99gjiy/I0kPSxTvt4QgmX/gH
mHcyjLP8KTFnJJNgiB+6uM6QIR2WJKN94nJBKl516r+WoyMPc9zc6Mn6mKaOa2z/Pc+YV0CFVv14
2wb+Ri63rCHjYH3BZoAPJa+el/ReCx9vbc8sd4y523R0h+SunRMadlDvZOR9N4z5cb/KZfpNaZFZ
zVNQQAmIAsIFGZ0B+mVe2MgIsZblsQ+5bhmMLyRDXVHlv8xODehyNSDTlo4M51UheO3aFOBczyK6
Jqx0OTuBssHkEikYQlPym7pqhOm+PDV9kh5LmcApRA3WWO15aLtjF6sbMht5O6pxRna0vnjN/IVJ
1X0f+fY2E9kvDc1foC1FSxI8BWXz6mf+Y4HeOxheVeDfdwwBB2jVMzVFOJfXfii/9B5ny0jVn1Xu
EwwejFxqV1fEpSYpDtaZXesKMg2nsFsmbwm7G2vIaVXhkzdJOBkukXZi12KTJexVp0ENx9jq721z
rnnqFyHWX1XIXmJlDh6M/QeZCw4kA9gU7Mof+qHTuxFpQIsBNXG+WIKMH19Zv7t+uY3SiIG0hUyJ
d89MgAOxoiSsfZBwQMoT7onRwWXXWu9waHu4F9bMmeH9oGDbTDmCjqFLvzUiPy1DHrKJHkhsGfMH
hD2iEL/dUd6FCtKHdtL3zIsfEnacudL3ovZ/W1b1RZm/2Zr6FwECpBpYyE18rBM6AJV4pTZh4aOe
K1GT1hFmcYy12YTsHcqxP58Qsao7bd/Oae4iVNYnSZm6qdso2bdg+/ehbVLALLFHXTLt55bGGf19
diClwfUu6Dw6A/AtDcqXRCTPoH0DzOJuDuw3M9jf1PB/2SsYHDCtvlcrARCM4hFT8IqsoIHMwXBq
gBCNxUp3ep/a0r5PLylkQI4TnwhXgyGO4BHPcIlDAyiOkIrBMIHolxh8cbk6b5goUKQZtLGEcawM
7Dg32OPZ7q4TfE1XlNi0MNfpo+rxE4+D3CGyqOlIsjcXFfFbKkcQ0tns6e4mv3klNdBglzGtuXs7
91+jgIqGOB2xmXV510hcPx7c5tIAnBfeRswJgTo7Bu8cjQC5DPA5XuXXrmhJCuqemqT0cF5l5ZfZ
PrMQiV1psNGm+3TEcfJd9dVLbCKpMnxJPrXuxnosRXbraGQgS93m26wf55soa3/2GRB+P/edg1qw
NTSeDG8TinxqLfjqVTwjSCn9O3/ljdBEC8Yaf72OQSyBWC1uycAAW4hvwl24hrCCVlC0M4PTJnoM
xYlBbCsNbLv00mmTrAC422NpcNy5AXOvDoZLg+qOcL/ak3/rDhIhewlVUVXbuK+JBlhoVPaUlvzd
iGw7fDeD0aUkBgwerz7yTfXs2kOyXf1S4GfKMdKMxcNiAT9N0vl5ypD2KQMdpzu+SwyGnDUuumpq
vk9PINnqBDa/ALk/G4B5Bck8NkjzHMZQBuNcG9g5VTLL12IA6GH7I6/mn5q2zDmsg3Ooy4eyBpQx
rqPe68QGpC7EtEuK8Afqq10XRslrHXl3yPt+zPR+rhu1Ij4UXrefJwKjO2P1RdvCcu8VQLm64rah
RhJgfs904t8LCfhkdKGEsHFcQctXv4olIO6ZdJYrN2JH4Cc41S1dPoIe92/N0N+nfb2XhYOoi3dv
P5f6iYxIYD0w8UmbnO5sK3tNaitH0ja/90XT3LTI3wBKaPDtBmgfGrK9QdxnsO6X2TQrgd/bzpXX
Y9axXZLyypYqzitQ1iyLd583IUlamFk5a8P5OIQQH9Bu7vwJZH1R+MvTou6tETR5YevhMa/tnd3i
6RM90kv7lNV+cKrb321qTTe8eD+nBrh/AeXfmLGY2Vk3oT3m12H0zWMmcugkJX5oNevt0AUvk+up
+1jf1Z679dk4oz452DbjhCqViFoUo6Yo6zSRay1n6H0Tlf05IcmTglPc0Jrt9p6JLkAu/DMclqd0
KZ70kt32ZBzYXD0kmQfShB80E69oyB40vgQj5L8aE5Sg3eGF7XJyTqLfI3gEEstAbOi8oQBugLPL
CS7UoHZEfq1XFlkMPpkMtI6mA0shXjcgg7UJbghIcEhMlINrQh060h1yUh569khYGLnEk3fyOuVE
QShOSSfu3mvpRQAGQe7nJjgit2NsferZMZESiQmXQH98NZi4iTRhx2FL/3E1URTs6kaGYEBvkzz/
qpkS7NPla7rK6z6librq8G1wvKeOhAu0Vxa1HaEXk4m/oIIYTBxGaoIxchIyCs+G4JrDonTC8ehi
iT+NE/YU+pglZuSNjvAxZgkEPymzXeuizAmd7HYGzxmYgI7IRHXkJrSDDE/yvMnxUOR56L5BlltO
d5O7ck42d8HZ8mOAQEkDws1EgpgoFX0rTVBIR2JIHNICF2Y3mcl5u2KnBd8QRoCRul++xePM0LCp
sYCUY/u3rUM3dCSfpEIzJ01giZeo6zpuvvmTwb4l9FcqsVcWQeaN12VHn9yTwASgUN+tW9eEooQm
HqUwQSkZiSlIyla0umiQF7y0eD0VsMyQmZ0z+Av9OnmXEL/C5io7oPXfg/1+nzWZF65WLq3EAaQL
6S1h+6ucRjgQeY4XxY3xd1s+6Ifkoa08/8Zu6icp2eBJkwvDqXcfERSTAjgaO5JjFiv62lTju8qm
7EYy7d7GBdNOos73JkllNAk0i8misXp7pF+u7iXb5l3TJahCCbH3EA2NXr+cMNipqxF0DC/e/BwG
3yWxN7nJv2H8Npwdk4nDpcQ1GTmhScvxTG5OWjGW9kyUjsnU6U26TknMzkDcjiZ2Jzb5OzQWy+2o
WQQq2jPFYPr2Rg+Jtsffy4RxvZhruX0juUB9zUaf7+6GXYtQeZcPVXpH3NN03ffAsFpjvJ8EV3qi
dhIiiitn6rY4nTrMz42zdfPpCX2rOMnnvpTrrmgy9AKIpjEnzPvezkDdOpb7SGzFTizxiyz97jjn
rbttbGRW1qIOrmszubHzD8qGddubACSXJCRpIpHQNAIJMTFJ2gQmFSQnASWguDdhStNKrBJjMVgE
JC2lPpFLdW89EUcU8rwQxxSaYKZoJKKpxPvalujdfXG/5oQ41Wv4FJDqtFzinS5BT6SVjD7RT37o
4p2nUJ9NLFRiAqJkf98OvxMTG7W6BEh11gqlBEX+iuhhkQhnB3fg7faI3O+LNy7NsU9oy02p190P
tvOjWpZyl0vrvhtQV1Lx31gmzmo0wVaEcxwF8DfbJ/KqhXzjmBCsiTSsupSH1g1vyjGjvU1aFoTT
EHCNzdmkfUKsU3IQQuUfU9JMNoMz+QfireCxRRbFvwnkcjLYuiaiqzdhXb6J7YrI7xq+FmR51e1A
idyXm7L13uJA1T89UZ2DagctWN0WWQjGyRsOIVkSh9ZiedGEhq2kh2mLGLGVPLGcXLFgnGBMzRHQ
apaLCgXNxlptsR1VREc6B1c2TU8qYfnpwdqR09Ftlg6dRO6lP8KlQEk8YpBHfnYrrY42vIk/y8lB
C0Sa7Yu5uhkGOZB5Sa+RhjZ++NQ6lXoYrx0S1QYTrTbM31oTtWab0DVSp1DWEsMmTSBbZaLZNF6A
rfaJawOgkLElDXmlFus7LWP8S9X6KCa5bMdp/UG1Ad+rfS9NEFxPIhwgBNhIJiSOfTegcHLj8G9w
8VuIkvNMfSPgSdtdm+/0VIR35HYBQ+KCV4ATuJ+TNaTH0B8gN7pSHJmtfRTGnoo+t9gUOFZx0M1b
x5hY48g9h7haJ2Nv5dd3e12XT3m3PqyjHO8HiyaFH/JyFs36g3HlLfLe4hfpmyf2eFzM0h3Jd8uW
Aqd7WpbsxtbdVsP2+EGKOLjJCGCtrdK7wB+49q3AplIME4X0oPS5+S1XDZhna38Pzo+Xz+GUhund
5vxOl7Wis6MtTQIy6t0BnHNG6yTMLW9XNhG+m0QfmbozNHbpatczGQsxZ67l1G9xUd8HqoIt6bYM
X4C9z478EmIMzOfy5nKwrKK6CcKEncXobjPNe6FDw0ERixQ5kKiXYzoENcG351axmc8rN2dyFKnr
Ffu+W4bjPtTie65CZrfZ6j3EdsOqyVwR1QCTiK6xr/s5+Jb29TXC2nFbZOl9HRTV16rkte4ZvtcC
q1/aB+hIzKTTYV7ljsJ9kTgyFpLnLfxxEQXXEoM+VjTw+ckKhoYggSVvnr1hAWamY2tLpw7zytnq
aHpFAUF2gQBvR3rXJp+sDeoTZMyhnB8ksR3eDDo1UPO9iEp1kJBv19ibdg1lIEXcr7lemVvSx5yG
Ydx5MdMDoVMgWgJCqXbg12YLBQrZFle+M12jS1kPMQjL1B2Lu9SKnqRd0bVeR4syOaZx1/s0v9Bo
H/U84gk1k0PCEDotkRkK90QSXHN3OdhhscvzYDcGXn7ytb/Q9M/sg55ZZunJ+ejCipZ0HNr2ywhb
P6GL0+A1GOoouRvsznuYiXKH1oo9wqPl6o3gQuukJ6kmhM0fkHjvAQpd67p9SEeU7bM4K0HtNPdM
QJb0GNW1u3fQEyzpek1yyWvaBMGNm+WI+ztsT0ja37EZE/xWaslsJ8UhvmBYcafiq2KwuZRkFjSj
ezPPLExKNyfrtSBNFZBYNe7pO0/HHNs5knxSmzR2ykPpzEzeoP+mM5V3Oo0RY+hxffJIK4Ik5t2k
gwy/xNX6AcxzcP1X7VHWauigtZ4AjAzVTdFH58FAzkjNOuSiqs6AGB5S9gitGzW72IODBinIOgaz
/u3J/GfY2NH+f7F3ZruNI9u2/ZWD+84DNsEmLnBf1EvunU5n80I405nsu2DPr7+DdFXJpZ278uz3
AxiEqIaiJZGMWGvOMSvdAbXhKrG1o9GlgiI4BKaCtC1+TYVpf0szidAmi6liIj/TNfe6VkhR8sA9
eonzJY8iqkuA1nAfBh9iGo8xOCaGxZwZ04+VUfe3iL/MmFQBO4CSYTGjyz0IxYwHDE78tGFnPALA
mnIuFgK/hs4yrOssPpQmX3rNbGGVdjTUIsVL2sDbmYOza6bgvqVBRvlurEnhq5AH5hgYuIrdgn4B
+9jWV8Fk7nyKhWQGY6JTITWUskG1Trk7xYK910Y33ZntwJ4Kqm8ZYesWCC6Cnw8anV2ygx6Jqp52
MorEQc9B4mlj/sXxniyD1pDeJddFatOvyaluUFeXOIasPPuapSazbWpAshkfmfL7x2bO/zQkAgfl
m/AUlHp0PZ25Un2k2gITJe75zEz71BeSUjztCObIhGok+ng3hZil4/ShqHNmSkN4CpHz7aWwqHD3
dUcXlEmvg94PSMrkGEB2Y33cGGnzxUk87aADE/PbSLurbIghvs15d8oom+mesy1EGT51Tg8kvZwe
yPSMAAz7qDCLDpyrDXoxm+RV1kb+YS55D2WM06MRr3Jkbp/K/ND1hbHPhcKfno6nODeeEyPGGTk7
VOW8WG6J2QzYOCF2l0nvahiWNEyNod4sEuRlsagxkCZ00xoQL03oEI2RsmKifkxUSidmHDR8ooIB
a8h8CnVYDo+KSJ2KvhAPLY8vi3qogl2jeR/Z9RnsPvtf5ZBT+jTq+8UNu9xF9t8O51p/iGdpG/70
j2HqFjuRTjSpOGdQiE+aHaNOUk+A2GohKQDzAk0hApDY1pmHAY8YxrY7UeFu3xbPacM/7c3qM8Kn
nlxFDnXcOdPbXVJieP1fLTVOnGb8jZZ6FpT9Y8Lw7Y/+v+D5R9+L90iIP172h5ra0C3oDgLcAuAF
xxG68w4JIUFCWK6A8CAYbDs89Kee2p1fpJOpKS1XQvhA/vunntr4bwultQPDgRRi0xD/UcgwacJ/
Fxqju9eFYXMhsW3Dkba4EFRXFGGnns7PdV1F66ByfNpmJXwt/L743J0Ol+asLw4xueGQ5ICDhsTQ
V2OcGkY10z2a4iILta1lX5Pmi3UzdPq3Bf3E4eQzid9q2fg1m90SVonYV+aA33gXbuae7IztcrOd
/THLrWVB/CaXkkQC4p095cWMHSit6r7K2n63HF7LwqjrP4/AUrr5McpevdmFL2dX8bJADfR+tc0s
xpAGyo/Fj7/AIRZPemFAxIOUj0+mgXzFmR5vFNpklH2zAnQxpZ9Xl1vzsRb6I1RHhL20uVksPIvz
wm5FuG+FfXV2Qiw2isUi0YMk2k2Ie5a7Sh++0UjFHhP9SDBBl4cs3zzmXVE8pkatdn5ngfkS8+nq
7abbIspOhke7VDMLdk6IqkT5x2JZjSOE2kak/VQa+pCrAEk6kEa324y2FgMXYu6XhuTj2j5Vz7J7
bTLasS1UBmrTuE1ldtOE7Z2K9WA31t2eYQtyHA0jNJ3YZp8O3RMm4L3hK/1geNlTGxJ+jnP0FtWC
TbhXtUUDQX1q7VSNupryRF2J+RbT72LfGcaLn8D5spjOqH62fCKiISyDhJKin9IITUNM+OtxMY4v
303sVB/TqanQuuUMUZbvL5imiFBa4anmXhRkYRl0i2jitLFPnX4EeKc7P5qCIL0LMzbG6z/MvvzG
/7hllT19ifP68pzz6rKF8314Ii2oDWm3VWNbHs7P+81mLh9eNhuYIaPP5ebb4wBOJmzh5/e0l507
r5/f7z+/T5WSKIMcA+vy2mVx4X4+39el5MBpNhBRl4BRfNKXH8F5/eLhZXXIQX7rbc0ka35x2Bvl
XgEyWTzPizd6WSy26OVWsvjGzuvLnQqXExfv2Tu9PPL2pPMrBbODsXHDNep9kOCLHW1eXGzm/ILz
25dvHrRfvOT8nPNmGBgAVjaRhPxqW+fnnXdBC1q5U4m8Pt91fun5vvP/dr4vqc075cyEiuUzMR33
I4mBwS6cFd5aMcu860LphHdwilSm1jKCvbhpekTNQeq8i1sUyKZT1ZTLjcBYO2jdgDayjfPWLlaX
bSXuHCG4PCI52JidzG9OBUBQAUrf3u9Xr1vue3vxsp1lR962cF5fbi3PvLivyCD7J0ovjpioGQMB
n9/2WQ4zlwbLKZIp5pRlPUpRiqwvb9pziiZkL06jlw+V7SGzov2SSRi588lizBHORhGdsno+53cz
H0gtl4R3TwqWpy6P6TNV6PzUZbUF4LSDBXsbzx6UdF54M/toWdTGTFwwNJJKJui1y33L85ZbKByw
hpzXlxefV8+b6WfI0rIa6rZcyTkPEbtJd8ryilyk+daysAtJVKY35fSe/3qgIf48SjCQtKDOTpyh
3y9+dV+TwKxRwWoJfhyW6+D86ZjzIbjclyxkpuURhEqHUnTGfmgSlLqRI9rT6Hnezsij28snv71u
uVdbftZUKEhtTkPk0YwflkXb0UsDCES2CG23d3mH0cw1cuZr3fIA/FZ8YGXxSVdDd6QXVZ+WBbRK
ur55TOYL4urPyAVtCsoTzvfa0ih3Vf128MAfCgP1jdtzciLctD31gkvBebHcFxb2Nz2H0SJmx9Ew
82C6eZHb/L8wMI91ALIlmdkoyy0UuKtOFCWtc1xC/bygEDrundaB9JH1lM86U+2IlX8E3gsuKp6j
OOYfzPL9jvOXjPCGH8xyZ7v8duwZJURpMg0QoPiWqTh7k55KzYGe3/JJLB+Mj0BTGEg1/UkXJzk7
gpZboa3+uMVUvtgmLYWRDKIBRRrJ6cGcBLoaRoDFSZ9BKGZY6Ig3wUh7Y1VTNIKYO4ip/8AHha3U
0qg0l66LUHM2xeKnC7ZRho8ngY66HWhQIbiMJJlJQPkjTyM4wXOpBBLH5w1av1XzqE4sozf0Ihxr
8/oS+fl257K+PLIsYDIxziuRpa7hLfozo2kW286vPC/e7lw2styZAnTYmWZz87bJiZEhzgN6r5Nm
ffCMHheJNou99Xl6ZzGweVsMEd6FsrcORnYAj2MfzfnxZYEm+49b9TJxXNaXV56f02hzeuzF08/P
UU4lYMHrKIhnv/iymNqIc+pyk18ZqOvy7wGi7x4fnUBfgZiKNxfPWV79P7hvecrbuywvgWPxGshA
bZe18+L8r3ZDT797zCT9Cj6I5dM6/7sXq8s/CjPenh6a+Sp0XhjzRei8GsxXEH++9BiNv7PU4PCD
nS8tkDi4mp2fuNwaEDBjuP/rNeeH3zaLtJ/e5l9vuNzp1vOnevG2y3P+7X2UYou1lVo79L60wyli
w2FiQSOTTV3eXNbzOZX3l8+sbZuv8t8//m6jl099t/52891bD+bAUae18EaWQODlXd49vtykcwVl
13h99x6/vvnrdzrvdDIaTyMast3lO5yf8m4Ty5Mu15c737387fF3u2ORXF8z7wKlbr5bpH+tZoQS
CdDNh+UZ5/vPL3CF7m/LKf16vssXDeYVgtIRm803l0fa1DPebhUj80IceSMjVxJVWAwjHtppXiSx
wLG03FzuXB5Om5LZ8PmZy60wDQ1cS3lF3f+vh512niwvj7/bnJln9cns8cCtl5vL42/vtKzHanqa
cOyRMYstd3t++XLr3TbPu7RsfXmYr/uRVgTYkgzZT6fM5+VYOR8Ry6oIHHIi3o4Lp4tpq52fpWfY
T/2IUQiXU+iMnWI6HC4joAWjf154ObpSmZPfQNy54FIkjeYUz2SnZaF1M7VruQmE1qYEOT8kf6gW
kN8gZ2ZaOv9wxTw8G+bh3Hk1G3aIZGzPy/fjbGGrvfArgx0qCKOlbb26/YFq5pWeI/R04tMT5Me2
8SHI8ECSAP/ZDVfZVVSPBm5X8TUcBSz0+WqVsJlCXsnGyrYg0v7gzC1z+POUfoog54uAy4rW5vGV
TiqGSgIGuGFinRyLizlOabxVMehtPBa9cD6m/C9gia9q0ex0naEXvx1DASjyaLJO2pzSldyd565L
KWKZxRIqTxNk1urJHhTC/xbs/icFOwNeGFjVv5z2m5fm5b/gHVDqu33Jfvy//3NdtFEdveTY8d/u
npkCf7zqT/qB999wVk1JbdsT7gxA+KteB91Vhz/AH6AD4w2N8Ge9jiKfCZpAOp5juhKcy1/1OpMN
Sjym0jVNCR5B/ocI1wswAA5RS5gWJTvXNgQ865nw+g4MEI2qZ+BmEINqQ5eKwloSDzQ+VRMKLRCM
a8d0tG0e0p4ZCQCyh6zfMVong7vb6CH6pjAxd6NLm0g6ybWHhWyfVzdD09qgwbOPVNbpsvbGpsA9
ieGiqTdN43l7v6wsep7hMTP4yQtavehUT46pvqSiyojkNbt1REFv0yrcEeqTd1eHFRF2qu5WdUbO
YvE5daJpl8dWh1PYIJIBR+JgY1jSfPd6kn0LFguRTUkwQ1K12BdanVpTwQxHsRNV9lKloj04Qj2p
qiatay6UFXoj151AaSYME+4VYY4VmkYj19ofjdvpxxaTJJGQZGnCQqOTNe5QC5Azm6cvZcYGVDmC
tBuzHU6oYj0O1XBleJiTZ+e019+RMgIAsNDXg+TsE3VU8p0BA9uX0FDlRrqEGYjY0dYeiu5dUmAv
yJBqrnvDIscTMYMUDkHCBuKlHMnnin4l+ZugF7zABSDnia/MFa03ePP34f8GP4pfsCOMf/2BCAEz
AtawxW8OxdnffyDx6Kmu6MryWFrySW8M0lvnReoRQGE7dbkKRrDTEzh5znBYJlIdd6D7x4f57uj6
xb5c1Jb5rUJBtnRLUPb2XEO/gFiYUJGxfCZAfzWFvKXMv1jGWihiB9v7wMw+ajL/EYn0d5/ABeR4
flsXV64LN9kGZGJdfAJT6xgTVej0WGtEH1ZgH/lhz+KDcGakNqbi2hJHmxiTNsGhEC61us/3fk/2
D8f3EUHl8z9/DjNF+j21ZNkjQbke7DLnD10HqvL+oI11s6YCUadHEfJBYPgX61o2QNz7Zj8UhcUV
B7aFg+Z068TJVZ+nE6ZxfK3xBELAcsgo6OWPbijl2nEm4m0LRkzzphwfroEFwL324w//vNPWvFPv
UCvLTtswWzxheMIhHODvOx1wBADNi9lpqYgtqcdDE3swLjoNT2ZMIIDu2tHG6qsvjoEArAo4DiMf
hTwNj2KrzNfKGXPMeA19Pq0gQ3DuGFC89a1tNZj022GOmgm+5Cr+1hQkIKRmnZxANtf0wsZvsq1v
0TzxQZjR66DBIPbtOagxNB9pNZNVm8qn3/zH8w/j4j+WLjI+/Pa6FHNr5W9f05AEaZglenTMGyIJ
NBq2qooQG/QfQ28yry3pbWWOw003RXzCeKjTBzF80MwOMSqz3Ka0UJx0XYYgD32YrmwUCNYmApyy
Mgf51CGmRw9z2/rISJ2Sk4As8aHnqf8iSwMFWVslJ8C5+i6325eqGKaD0pjbF5BsK99dR4HA/ej/
7njh4nTxb9u67rkMkV3J0r04XmgsuJjiLfgXSj4Vkv6KZk53yk+/aa3f7quf+VhsctPQGEyNWDTB
im3V1q0DutY1DAAcSw2K/nWGku/2N1/Jr/bNMGwT5I9Hl8y8aE+pCn5+o2BzVCM5OYl7mtLic4Gs
eVPVRPpqSFAYZ22Xy4HZ4bR0YHjkARIFKyVbuCfMmDb+qmzNrzWYOjGNybbBf8vPst60XeWRSgmV
zpjUT1vo3io3nyY5nmxC5D37vgoMddDMXt8WuEA3SFXva7xfGy0gZwzyygkP2tdI+M7NP//bxr+e
wmxsToZBo8+RLhrSv/8SEWX2UeCU8XGiIbdBAnVPWIdcAyCq1qBIHvKKqNK82feNdSV9VqYR56FR
hY9xJrJDHuHw/c0uXVxXhLTZDdrHOkMZG4rfxS7BXAYkHMroGPqSY1Wf7vTQEXuVEdgIbOkYUkU9
BJ1+ZUrP3jSuuo1c5EB1ZvxuT+bD8N1huuyJbdA3FJ6rC9qWf/9wYnwSmtI4TJvIX9vitQ6BP80g
GrKV+n5tch4iVyQ4TagFUXxsiiIsD5DFSdHoibu1Gvdj6plIizDP7WzT3haO+Zt9tObf5b/sI8x+
6XDl42wyf5rvhmmtk8LVKAZOJbV9KxtDnpSWIPIqnjXTq7/isp0CPbtyI4DpZfjN7SYCTnpTv7Uj
om2leE1iKpNe+ZrYMv4wGLjLIG13sZfdm1oaMFHDclJIkW+9KYNqa2of2zas1sVo1jcpoTUbTyH8
dcvffvoXl4X50zekxzXdcOhZ65dHZDcaSVTBUjrqAhRqBT41pGF5FXmElzc13UmrwVtrIv5tDFrK
xZw+4lsjisu6oP7n9qeeKWgSa785ZuyL0ca8YybNdMexPIQ19NT//pF3qFyKyXfJLo/l3m0QEtZx
EXOtH59sHTfcACJvHSXTo+dbxvwBhijJI3MncACbaJsmYForhQljUw8Y6G0ZbYrSco/CHI3DlJJw
j/DWcfv0Tu8ylModSCxg3MbKA8cRYWd8smZdVTvF2kuRleh0uhrHSfM6JKLcisloqUOQrSlMjIt2
9tBWRbgbCxRmOD/RzZkh0eC00K9Dr3n1oSNdJW17m5sJCtmO77FJDpVdNi/eBEjVPPFRg6oI04Ok
v9HKQO5pm+KULjARLa1tnx15+OeTgPuLkwBWSaZHLjMkqV/mRzBc9fvJ1bSDYPhx6EmXSassxD7K
P562tnNvZd2DLx1/7fldDifBS3fwwMqdY+CqNwJzjz/FWslkAO0Mu94OM9w1nr4ZO+bXqsh/FJao
dkyMP/mprA8cz946kMremAwz4a710dFrBGqvxJfoysq7slPiS+k/QemCs2FeF3aa7tQkP8dBSB64
MqOVlRN2MXZWcZpqwbDDxKCvjeCecRbB0b3qka8hKf/Z1y4tgN6e4cPgiRwdw2OPWcrkWH4Ja2RS
aT8CKWG+YBFGH9QyODQJCp1IQ4kV+Ardf9XQBSdLtKRxv+kxrNsBqvC8GO/YY4KoVLGbtCI+iWnA
LGPLN63Ovx/9X1wvOQg86LQWmSE2Y1Xn8gvSZU42RsqnpEVNC6Stvkv8XEcN2SLsNMZ9bDd01qlx
VB7mC33In5wUUSwqgIfQNpC6uiYCZbLirUTUK+TGzfaff0LL2fnvZ0ZP5zrOeMP0WF5OCiLN5Eek
1Ygu5wFs1XcfMj8ItoXOtR2HIEl1OcT8CFiODy4yVYx/gqr4OkYMk10Y5KsCaISYXFo2ExOw3+wd
9YKL87anu65nMnWwwRbOXMT35+3Rq+1aDDjLPWWKfYQHZh20uL9jl+Q7swzW2HDHK00041WeRRYa
90M2xSYM6PmiF2Iz+ecdst5m9BcfmIW1TQeFplvs2sWoNFUlZKbK9A+DlRLUatXJYzYw7DK8Y97l
2mce2kFxyK+DCLxCVv6QqVm+WMUXFH+0CixLfW8RAmpamB36yQuvRPGD4Ux75bt9DsjCSXdhZN37
2TRs+7DydpCoOK47jgqIFNa6Q5raUqrrwmbbJUNwr9yIKRVH9ZGv8iYe6teiLOIb6KzloW6me9/E
hFIHkO9cPsldGATeepKdtXdU9E3FYXg92Ni5kkJ1WxkzCrZJ5rVi975lhHEKJfvZIYBHz/FdB9RP
IoGgHyWsQR6qPLhqUzaFdb/e2ZioVwhTHqUzeUd8Kj0OrdlUSjLXqYx9khiLadiHXf2Tr7smtbSD
MTZ6r5YqwRSlin+K+L5m9qXmMIQOukVtFs/eVRFExsYNRfxkel/4sMMbK+8ffV34O7fHIh00CWhU
JtBc5DwDSgeMPj8N+mcftWdbI3CXudpEeycwN55ZqisuqF81t58erIFeiktJwp4gZGd9aJ/SuXKB
SSzaG0X6xTW04YrMrpCY2ozxbOYT3NyJLxkiVcZ6cHWluymxvt7AkBmuiPdFf8LV9yBbEqSLNh2I
D/fDPamgzufJRMhv7lXYjccmM3+CajQf2zR+caexpw40ansP5CDi5Pka4nh7B4jB5jMnwdvM0Ahv
j+1j3Tf+bTrbagCOE5cz9HyTXgfUODYxOmUlqle/Qd8r6acCnl0LVIz3pZlBEhH5wTexgzK7MfeN
yVE95S2RPILsEEvzcV0X7nNg4KMYy/y27ge8eQ4BupWOf0K3nS9eAxk8DnLEBpHEeNx730OBkxV8
WXJNDWgmwpHYmSF+fWLanO0cNMy8El62QcAagil+y2FeNEdH9a+9izEy0BwDN1cJPBBg36bGskzx
gnz0mqAeF6/wAGhTklImJsgsDKoCpFDtpquMZlUza952EM7wIjlXQtaUhfoawljt7k2hbvQ4DXGR
gRc242TXOrm2MQySIgMbFb0g5ePgROLBtLpm5+YD49QW8fZUAEuKB0ylqZ8FlMSr+6md34KkRzct
9Ae9Mq7CjmljY27fBt0q98FBteTqGhmuYwc6WZIbe6Y45rFIywxKsLENNNyDpbIZIyIT2yrXGvYQ
kyBTivSTT4d4W9fADZJORvdpiu1hqrl8Wd5zgV79QRkaouYkhZxZ6N2NNEbj2fI5IEPzo6kFw7M5
q9QFSY7kWxMZr4UhmQRdYO4Kp94nfuBf49ViPuZh0raIokiGD10+OjeMgco483G5E4/pDOJOAuS4
0bPvnQ6lZxK+vRkSifNj3umolndGivMuLPCq17jk1g6z5F1i0cfvwqDayBBaUAnbxgqDW3P87uDc
GbFs3STdpK1ETG6lEujvtTi3r3VAm0wGjWAfTd2TAG4Vgpe57gYIQ5CJq5XUMbjWCJyByl13xnDj
O32zNfNQf9CGdmPM/zhcqX5vdJ7airgdnr2ySfDnTh8Tw7xm/KgdwPCoO89k5xK03Z/CZnrGKySR
zUnjZvIqVNd6R7pJZO+zfrKeSxfEjlaExFhazHK5GkYhwXQcVruytvNrx1L4y6NEfMrNwNlYVpxf
jSaO4kIjYrOiu7WKgQHVOJj3TN35nDzqEwYS8yhBeW8Y5qyF9r4XvdUhqiezGZQctl7HfVSAYz84
GoAXNcbmlWHHX4HmYkHgcGUoeTu60ZaBBlP/avosFKeeCko+ZCxKE/6PrKNqwKzx1SyIrKtsqz1a
tdbdQbDjI8zkQ4ckgl8fXnCm2cxwcvIy5EDs+yiAwOUH2w2fsn5QdzrJBRsBPor5OJCjpL9x/Tu+
yvRo9JDwJCzGQjfKIxgW3PRaZ91SJvlsMJDJ7IY0pDAKb7I8vYLeuZ/S6sEOOQYLZeFWkfbAub7u
1iqu61PaY32OyPRQ/UteiOcG8MJNEpM+QsOr2uE3O0VJDNTAHm+XrQ41ODE98vxtMvRqC6ol3Anj
qxgU56reJksiJVN4VDWKTb28mWp4BQtDGO0iATDZqTRRQQh+0GBqcE4Yfb4rw6spjtUD4KFi5dUw
eg3fAOjYfVCZE+/SwKrWmVTkSBgx9tPCwT+sjLuQcrjbeu2aLkV66ieCtiJL6UdDFvohgPZBY6rf
an3K8NsBTJM66RXscSCKFF2RmQAsyavxpi/URxi+jKGt7nPavjQZxRtmLNZKecntEGKFjBVfcAQE
uc9sB4IYWcGcL6DvpDHAlzy+K5R9nTsOAaRhphiu9bggLLw3MGy4qnERrLLC+hDiARHGlSaBuemV
OsZase3zzLuuO/DElnsQ1ey9ndJjGpqfJ+ka16GrF+skRGUwR29kDAEtyTW6lEXDNLJtDjIn98Z7
kiGzBzk2p0yrjZWIuNzqumNDv/HaeQrqbruSCAkra9WV7swmZaVt/dA0CLIpkXZAeVv1iWuAQvA+
Am3DqR3mN1KEpLlR5GrjsoXtBZkl8cerqa/VXuvirZ5g9Oxi22Ee064LJxjuUpFLsElgOLufdaMT
bD9pj6mgl1hn9FBG+I+bNBnXpdslJ1Xb+NiHCfZWPB0F7Om9Sw9nRTcl3HlZgT1N78sj1qNnL+q/
9tqnIXMGYpJB37Qjei7f/pDMDQ/O40RUYy6OJCNDW/kfyfZUmEdy1z3UeLXWZiCMazPbel70IWop
M3LI1Vx0I4CCMBZo60wExZR7J2leCE45DVyJhzG706h/r5j5UXYCSqel1W70gNsMsFjH2nkO+olM
n9q3qZn5D25FnGUGccNpNA2mCyTdcQh2bVPeWm5Lm4ax004ZYh0L+wNDany0Tn/dglgLYB3uxm4i
5qhNv41bP2+/lQEIYyxpkKmsL4EL+Gfw04MnkidFaWSla+3ntgeq03EZOPZYolZdg6MUQwxA49Eh
ed5n2GaimtXLaEMqzD6JYMHqU1xxesvlakhaf0tXwD5Yph5hHd/qA5SZTu825aceSAfX0wTQVMql
GYn2Uz99NqG9bZOgjTbCKjoIgMJaD27WbPuKkNveAj+aktAiyue4VyENtxpShBbvNI/hBBAQ9IDF
lgSBLxF82yoB+5SqGtO2zfkdcxWZUgVy1YFwlUFDyKd9Fs3MAB5fmNtj0qq8fVgz3U6Ho0dc4SpM
8ArCDVTkG9UfQyZwDCvcLc8jSlwrNkFYfjMc+FsOaSwjFzkKMOFNl1Oyi519bMExqquQLngsT7l0
ICXTuJsCslIG7S7JtxK3/hrn8cp1M5IQsG8h200IjcoAdvrwjLoGS2eT9ptkQugdU/lfcfW6s4L9
ACF1VMlqYOLUhth552KQLM2XqC1vqlFL1w2+aqWl300YGDK4Hp05tnBEZmDoOSOFNrlFFNJwuVb6
OvS/kST26LjZh9JRBwSfHxvqDWTiUOQgcZjoMVxYCQq5nPQ9GXDik5RlVn7K4QLt4TuZPZusz6lN
gFNo0LpRSzQ2FsTIGvTL0ZmTw77WRZY/ZJ48hJwKNs6c+BzP1UC9M7u9KsMPpRqBnPi2uqEFyCFR
kVI9TuorgyMu2Z2dkN0nPzqRzqXTyPeLoPGsCvXgdK0jaN446tGTLg8sT1lW3xaL5PhNV7rc7P1u
C7zzZXkegdhcx5YnStqHc7QZeuZlfaz0aD4LXS1rb08E0SR3ctCv31bfvdX8sj7xAiL6Qt8/GORl
QS6M92WV8VX8fctmU5rT9v1mx3oO58INttx53oe3V7692butBNL8AFIHf/8SsLnshg59k4F8DHTo
r3/hYv+Wjb/bzLK+POfig1vue/fRvG1n3mzQ5h9lTTFqDG4g1dCfbfTsaNd1d0dX+NDFqAN6d3iR
KeTqLmj3A9w8qBLhdNKUi02+o7KP2R3PKme0XQzBDQBf199bHgP8OOs/Z2G7C5PopUvym1RRBq1L
JC5Zs1MisTaqCZ/7hnDkBgzEVm8IFI4Ap2+NofsUhLm8cUGRVnrvw54Jcy5tAqJrhpM3T8p6ZVjd
vT4lZKX5WnZUfoj+pcyvC3rvjlteO16W3VvyODhegi2fKRgTkHBLTKSxckz9Zx3K4DHWv6keF4GZ
kBOYKwF1UYph5x2nnPG5NkwvKNkekiHcYgBdGzo5Ug4kgopq38byOJvG6XADa6M/pmQ7r1Svkxhg
PSjEOhubCMq1N1w38FPLKNUPRTe562pMmUp5TbsHA78PhYPzOgV0OJJkbuPJrAXeU0+7Bx1QUSLJ
N7mFjqovEetI6xDYmvYYbBUztnVQCH9dafDtKsCR29rX6G62oCgEUBz9Q0Spe6Mm97vXtea6sSRq
XkLGnP7o8FNZueZrypgNfxZXI1BSxBdVAK3TgJZbc4NwwiItXIv2Q96qGwoTjHs6YGyZdpsNlbzT
vGOV9TfUNV50o9sXersJEvyOWc08KOzJMnWbj7Hle9ehzHaR4tOz5PilNOQ95q9mr2KDSm6m7bq+
aYlDVXP4Y0wkV5M8lPBAVm4gXfKZxnuRckIVhG5B1951DlaZ3E5Bu/f0saxPZgd8yekYiFRuUrC3
lNNJzLtWzKjvPDhjQXXr6j4M1NGywTpBkBoKr9r7mRhOQQ3OYRoJ5XMlWE+qr1E5+Gtr1D8meE/X
3qRFh4nMBoIu6eTMEu0kHVcGtQeSMr19rkroRaM6zgGmVkgnc4Q86OYAqLKWayCiLNIBdHiiy3jR
0ZwOtoVB7h1UBEIeg+hQGtErFOh8l+nWqz/G4X4YZ1Zw43i3IaZHo2OP0ZnAPXEjH7Jjec+/Vt9k
dBNy+sq3WgwZLnJ/1CkCF41ccfABrbGObbs9tGG8hXWRlxihfQ3ogVVVR4Kxga3ww/KqIP7gDq9C
r/UjLwrJwYFtnc2wnML52oEqIjH4Wzx9wOabHoD5UcC36pvRW5ddpLYT7nns/dOLjaGPfLn+Ls39
JzRgr3SRBJnvRM7PfHnt5IcNO5ml/qFzPQ0yL+rQMoAEIX3bArohyy0Xu89DS5CDN6MmASwQI9FU
d1YMwIjKEazWJLn2jWIbKjoCuu1yIVaSM1elrkxRQC2Yvnk6pbMcg1yGiEEBSNnpqfsJBjJOXkBn
XDfFU10nD3N7YGz7gau2E+2sqH5K6uDaRrNuhT5VU+1eTehawgxqrjsjetMRo4OuDwDFg+4O/P24
ToHv89WWxqGq7K/Q/DlpCJiqhk2sgBuhGTF7kAFW2XwGg3zVuAaeZmt61ePZ7Tt+AH+1j362Pq4S
GGKnrpXYrVzjJz/Aft0PKWOIWDwbLi5ZxvkgJwQEDs0dd9IywUESC4iknR8gUhQcG2uwI3LHNBmK
2GhQnjPTbJt+Y4wxNEF0BbKIFIMUfl6Dc3ZuPgemepQ5AVGcMAg1JNoviZ6lbiGlRmEIPS3eR7Fx
A7hkjz7xZApJFVV0R3uMnjSo9lhhqKm6FbQKTxPZXoGLJvkSofUsU5o22AiKtZZZ7rbNuqeYsoVV
xT8zzXvwoL+QhCkGoLRiGz3WWVXt0qrmGBnThyzJbkbb1Lc0CywXQa5lmdu6aa6zoPokR6Bb8QyV
avvsqUQUvo8zCCYEJiDQ8huHUONy5vemO7eYGM/gNVOCYoLRbB2Dt0nGurhHsRbcaPptpAN2LGu6
E1b/4iObgK5HEN3YjrSup+A5TsQPsxr9XT2XnqbJwU3NkAICuftoNeHOtdb6AP7GrlzruuYICJX2
rSZwZNW7nzWVM2GBs3fTNZirbPvZNdqTXoH+1qs1nM2Ok994DGrtXq+iau8Z4C+SGd84ucjpXXpn
oa/avZZ7z+Ec/1Hp2ReHgV7VECNiti5DeBBim35wnqapPxg+uM+aIzSZAI47JOIVUSFAPffMZzP6
pEU8HPSYPMcUh3/U+i+hALSTWE0HIbe4iVr7a0sBdydxo6xGd09R9HNnNNEVqZ8/HMJAQFmF66n4
/4yd13LkSJZtf+XavKMvHBpmM/0QWjEYVMHMfIGRTBJaOOCQXz8LUXWnq3LKuq5Zd1glGQwB4eKc
vddmkxgH/rKpEsn6m7qwF3NlRr4NWt9A14sgr9rlxsYp2G948Ui4Q9sUm849QP8D8ID5f8UyX3pQ
UFPMNad+xtSKvgTzLtWj4VDTkFb23LQbzdHMhcnoyVYVNEXW1fssMcSxjuYtXtMYB1Wq58pnX++1
KYzzygaK4XT6NrZY8TNVHfQGEn0Sj+wHa+Kuk8JdaXqX7WwVfgWAJxCquFuWIgzLPZ3tqQFZG6qZ
tUY1cTFXqHoryAELM3Hq0XgcknxXht2+KrqFBfuQgdMBC7MqUoR44HNfwCqky8IY4N7Ew8WwRhip
HUVhE+witso7i+G7h+ZIxEy6dEMTOz6i924od7Xjq7Wdg1ZIISN0802KWzJb844Yx0D0+2FMvS1f
WF64S5Mo58AmEIbw5pJXCv4Eh5q9huo+kMoI1RmtYEGb7iTDT6I/iV6vXW+dGBWcFC99TABzbFtR
jSvQRFNpFj+pi2eSdAlkFhUklix+JX7gtbWAmAFFYHEk5FGbyY0FOZmTzRoIqoYNNeYeXNFCAj4/
chP9tEu4YiT/moeRLFr4XcZZ6/MIHCA5bENnfAtFvPEO4ZRbO3Y7FOqa6kfeDMPaKKtz7NvJWbrO
Hn9MR7at328alyQMR5obL9mhGU8OKzZuUAtzHVwoGMQxyv3dqI+PQ7BFPaetm7reOkndsZ0BtBb/
gEUFgWgdVyOHR7TVArDYY678blWbbUUWpXWVfg8gr7nKiHY2yaWvYA6NjTbdt1YAqRhLjB6xJLFy
vDGWf9RD8wKViCPQuyQERPcOt/+Shvs5sbucm10GpJRQ72ya16B1BkY2F7CfBYhqYGqU7Me4RsCL
qGFa2w2iNVcU3UGEp3JQz/QJkqWn+fmKuv/jJC6qzmfJJoonSYIV1pJgBUoNVxpUukmrT+gDrXU3
dCy5fOCGtiPPgV5Fd2SCP7aio/ZZUo+k8y60e7AgT/nsu7qxcyjdUpQuYidcJxXVlN9+2Ha012vE
QYZb0lgia2eRa1rFFFuZL6FBj6oNNW3RNIlBRwbOk5rKYtVaJWJ4WM7JzoncdTmnwt8e3JA8XCti
6ZQo6C/zgxNM5SpyiZe42cXc2UcGeebgTrq5gyhPRFNLIEEJZw2IvnHoySRfKEV0veqb+Ng7L0Q8
0yfQsuk76lxisFt3J+a462qoUaCZ5SnA63u4PWhz/tftv5iucIFQEFrefgbc2x5kckhnf9wfDGE3
g5joQ7Ut4cpbs3EupCyFyW3+hv/6t9nmLuApQqGAr5nt0Z4N1F2lTCo/qOhJKoVEfov4M3uINQvl
ha9GmgXwK9ZjUsEgmX16hRlh7//X28dU3xp4uL85+yhZJzm2xQn4/aQ9WXNkePOdRjOMgf9x/g1k
9K4HA5P+ZGKUW6pGg9adzhTrwl46FfuP0NWrdSYADpDvhhndohpRdyNZKZENjSculgVsgxni3y4L
vSNz9ean/5eDKW1ycGxnwuTKQ27BJV1MMKLjKoj3PrGoW8pBu99+Oe/fOZE0Cof3yTOJQ0lmqz/p
1iHfM+eb0Ox+uHkgbw8JU8VqoGyFYQjGwc3MlwOxR+17TpwcDWqlkhWrOGjiIc6FYX6ACoZkhna5
2tUJkEI1GoRGs9ruNc/4TqaR2ntxukPLDSQ0Dd+kI2EuFFy/SuWbdsTKeXugnr0SrctSuSdhfSR9
4jcrxu2XyezEyOaH2qvopCgfZlFL0zPSyOsx59qa2w3XJqto5Ugw8nMFx4hI6m1fSsccKaWBJk/H
74yAsOMWCKAQ0XQZoELXQC5Asgog2q+w5MdT1z9k3jEN9CskbLqZQUeVV79O7GsXSFYvxmC+CkNc
7Y54awVul9iGxyDuNuM0wCw32j1r4s8yZN38I7Tbb8QC2Kj6eGkys+9drX9AgXltCFZArvMyOKxA
SMTWO5/3FlKtNPnuWtYb4suHoXbYbFb6sESztM+94qhR5F96PSVzw4DiB4YUl6nJ/WuBN+5mU8rN
nlK64wlaIZu6+Uf/emioR9F0aKN9MarF7eeZK+VWS9izz7/75anxzYV8e8nbr/VWuet6sF5/eV53
s8fcfnh73tTYHnh/665Mc7pCRQ76fzSzJa2GL2A7d1aG2kX68TdA3PGqptqUV3OSDyuAhZv76tDV
+srTjnkSeMea/PO1kwFVBly7pC/4oDXefQCsGJEFUGZpKlB+nJCcBIm4Cx4tc+6EAakIU9I7TYht
tsmvGo/WRheTkDCoyn3ilhP6Vwv/674Ccl4M/dou6zvB4HFywAz2ZER7abQa/S55hDKbsKJncVOU
aXIgiOw4NPlwtklzW9Zz7S7MCvoYlXqXyDy3JZJPaeQ7CgkGwCT5zLbfZU0nt7YNEN9W+sZAo7zK
42JaO614Eokc4GuGLLoD5mKPNcbIdL01nbNZE3oTyeYyEISEBZ48u8DY13YEDt8jCSXxhl3EloWl
IorrCJH5lkoke30lvlwCDQ8pMPYmpZOUmMk34lwp0VjT2mXOH/tXXXjdASD2m4gztYH28tFk3p3r
NA9QhC6OCn9adqEfybpbhSHM9ah76VNjq6eNDakKgJrO4ndstsr2uj3b2Ze89gx6wzTqRD7+LBvv
Kg0z3Mi5EdCU7pm74yX2I/QGIlSL3PQ2norg4PXfkMzwFcu9ZRrsJaLomQS3i2sjcqLfP2VY5fOU
+0z11aYrZU/PZWq3SL4+tZ/ss/qZ+/IsnJBkkZh8SbwTzzhO1MG28AoTSgfLI3S/qrKHmztB2mqQ
rdXmgT5m7mvogmvYs+n0ZLFZyW2DzPn81XSsD7cgmmhO1VvSVxtxP9FJohs7uHweM4hnLRWxVC1N
JIzf1Tau8wulXla5bM7NaN1rxq5t2lMxTOXG1uC4a1a3tPT4QqLsD9eMLn3YXRLEAHbGhrK3Igjs
AaFOvS8pXacrW9PX4B3Zaa5l6hzHCkSmSfMqRUliEHpPAWl4DgVN4KKOfmrmRLy31I7AahAmtXdD
Pny3wM0tIrO/EE75AJPhTDToo953r1HWfSuiCFrhsEuo2dtJBVBrzH94LvozUM4LE88zV2x5Kovi
jbNPaLsVPkD8/2CtNZE2GO2NMT0x0Ov0lX46TXlqnf5zENZnS0ueAfptyBC0NTYJHnF7mYq8Bm7W
kBDmGCc3H9/zxvuC08aC2MY0U+vcneJiNj/RwLx3wvlhPAOLTyjvMFBOsvwYdYejH30OXkrxjCSO
JejXc5Sb38GvUAow6Fk03XX0jYE9UYJYwAu5RRUVCvILELh/57qM14nuUmQvzfMY6lflOdEqQSdM
HV7fyPl10IuQBCYg0Y1DejS9+kl4uB4auomUTvKlHZCygVZnlgHia3WIz9ALg94tfoHMmE6ma9Kk
54OnDWRi6KHPiVTVtpgKWv3yGLXqu8r0gtb/a+zBkmmZVnOB6ZPcaGIF4O+ndbVQmn0fDabcisKg
DCqpUaAhF0AfVr0YzmYHzg2BQTK26bar5ckZaGywub6PQgNjKNlu2IYs+VJT5HVC+6RGalfuPGYZ
NiGVQbTXI2vh0JOitGZ99DoyHCORq9ET0coIW9a+evvsNclj3/QLknHEUM2xSyUdEI3SL04eRisu
QMj+lP9yudNqb8ddOuuE90nfPLSm9hb43iNHmLBULMBjdxmhd4x5hTuSMCnyA7VW3ZNDeChDe1ca
VL56Y13m/ZUCk+nqX4ifi9anQ+Cmj2U5PnVqeq16QP++yA5Ql09ksrQLjdPT2egfBQUsEX8gDEkz
88FMsai4yn8Xtt4s447kp6g3N02so6ixu2VVxM22MEtUrg1SkrcQLd3C74IfU693a8HnyLgrI+1i
Q7FOdVLBJP3K1nynNHGcbCxKVlB9kH/yalHXSarGYZfxWbXI0GonoHfl2iRiNtcodl7oWlBEa6kg
k5MC2Qf8Qye8BwCm21Z+D/QAuJ+rn/Vcu0sEOMPYvw4hrVA6hQjiyLmwJxYNxVWrcbOVfvURRgml
wCqY88PkpvMCsWko7OPhZXtqNd9oJlnLPvGqHVYFbF5dh67N0Fk9DOPeMLqfgWL/krbTpXaIUgii
XF8hm6FYXnzplEWZXLsHYNjclKgJxkTCr4uep+ZDi7EdtWnN1aLUUXQBFxGC/k2WP+W1wDgmEbWV
EUmi4BqXCTjmMXTju9ivX8OC/DaYpeSNUU1d0Et+FzQFQBZMZG3lJLFFjCWWRiMCYUK+0nC6rSaN
45kQdYAalBLoZJincqLOqrsk6XWRfvZnGb1eBYfQs8/e4FhPcgT1m6LUK5FXCNR4ZMgm9CmcNd8S
3c9cXgK7/xGwqDnKqeEQ93hF2qDfTm0odyYbsbWbxgRvmKEg8g35eumwvyRNWtB+br5S0e8yH9kT
EceMr4ZRrVy0jIupRlpFjrI6xER0bAavkiRy+s+Bl1VPKkkpoVggqVhuxmu/hdpvqzQ+Fvb4IOnn
nXxLuScnlsYGb0mEUMwuTyL3q1UojDvfyN7Dzp1OAT6K/UBPrPddeWrnB6+MQVgITi/ePQdzP4uQ
cciO5UCJXK+mgvgONohpOleW5tzOOoPuM9swxywXO+pn906Ceu724LVQ2o18lUvb36a2Ox7ixkQT
RFk/dAArjC2TqLDaHDlCQ32MqeR8exAjyj3NR2luTRePxj0c1n52JSL6JP3BP83I+Q3kG5yFCVz+
DtWvIUvrNDAZAoBsQdWWA+EUbaM/sVbtnlzIhvr05NnQuzLdNo5wQAwiful+dXlfPysx5BtcEawS
k8TYegmXXKhs7cEsX8K2BPQ5/8MJxbgRcw+/1OB6WzZIdoPba2UZKLrTppnO0RQxrzqsZiodNqqv
ODyOUVinqCs+G0vFW+glzgny3Esk6njn0KEDENaA4ogQ/7iBefbdAdlcS6aqk2KLyKgELy23t9ZT
b6itQWTmQiVE+eBTt1haajTXc8WrdTSGp5Iu/6hTc1H+efC2vVmNT7zKykgUcWCSTncC0xtWTYkM
rxuWTu/wmlvw9eIUjkxx5E0iZjQ0QkLTQcOZ17JliOC6jq2+g7y213wsRhHLiSwRybEdOiYswg59
+agmM6IQKIjLoGaOiY4mxqQRzGm3Ky9i7e60KO+Qx6gVt5nFkBrstCGZuEglgJhwrSQzU9zwxybM
NYdDtq0cCvFaRV2xaZS36jvUF4gHMFFCdIkRVDZmw1rRPYSZdQFLvxcU/lhBaUBGjaun4xC4GXrb
yoqXetiAFGfnB/Uafx4T6NrykrWwwpGU5fouHKR7FyVDtp1UfV9N1mlqyEgc3Pp72mk/fau30JKS
DhPO8paSHKYm50Cg12HrGqTHrMB8zCIwB/TCCDO179Y4nqeuIBGmgx3vg28pm5BwddZwZsm0WWBq
iV1tbddhvPbyMZxhrF9p0Nc7RTUPidNwdpPgOP9/spl9E5f8D+nL1wiRGG3NqO4hfgfGczXG473X
a+w+Gf9N4PTDGH0HZvpYNtpiEGGAkCVF4TWCOYhZplj0zqCvM1RbJVRaBFBL+KuEN6l2RvqH71kC
CNk3YSbFYzndJfFHVtj+nrYbBVSngSVTjxXhd8gw4wBLsebYd2khZ3Q/luzQpwhWpwcKryR+mAmI
ZGgJjKA6PTLnFZdMclFh/00GLD+itt0VIRu2qU9OftLk6y63juPQzpZpwkR8lkyOgG0cpmbIakZF
O3NgZ53kEHfg6W0M2QcH08m4K/VMPZrC2CXQElI/Yg2O4nqgtXoMkujS2p22D+hJq1AQhhsX+JQi
cWySwVuVXogAK+vydU6NcL7GQYuZlIYnP5XHUYmNBHi0GgdvH7VVvdcxXyW2RbOnmx4ykV0imTs7
oruBibsiPhV2pZGK6d4zH77oQ/WdW4iADg2tpzfV/t4VIWFbVPIMo7wadKGAJKn3Ikn6A8CIR1TF
s9tkOI0JYSRt7LELZn3RFP21JsF5cnpUJ/Q8BofirENGckR01dJJ6JBM0w/Z1S1lRfvU6NgHrIod
FVnE6JKgamOlTA5cXzG1vOpik9I0yBbzj1vhPi+sfTshpQkfiqqz8I/bRw8SMtgjgJST/ZqhiDDt
zsNh0mHoLqx3MQltU6QeNXQ6Eut4qFaBr95v1vjbEcsL1a3T+D7CmBQ02EKnl8re6eR5LCrPPTYc
2lVRl82qtFgiZoLYnJSVFQpz3J9AyqgDU6TwLFCdvv3QkYC8vFkobmY/vVf20eECX4KRbBeubU87
G0X/ubIeb8+qVY1C08fTCqYAsXfBGqSLGhRQkfQ56UHMZhohguFt3d7xt9gwWBUkHrnITbnyYRZJ
q0juXJ2+iXQQjqSEofuI4+5KHyiozWgWKbm5WTP1UHsPx/yZvT49syna0Xs5piJlsYmbpkzfoz6E
FulQDG4msU7t+L2wELEiaSFqcvbai87a9D0N3CJHwhRwBxB5xL5zUsU2Ws+o5mU+owQwgGPSRKan
WTaehR9gE7F5IxtdlyORFwENTq/APBe63zOKcUt2mM9go7HDmxWZJTLYZyZHHF3UIcdotWhwwLYO
mtk4e7bkwFunWI2pmeysqru0Jisugv06WlmoJYO6Wjd+0C5uz3RTNrS3ITW1Zb4MreB70gXPoRoZ
6eghIV9jt9uScN372pfZER+XSzDW3USHJsVAXWMNQWdF0JdG7Qq8s8Sh0yTpRVTU4oy+MGEZ8R4Q
SFZRhBSiN4jpTLpTbJtvLuwXVtX1uYxYUetQ8UODcT6if4yckXvBvtd6i5Nk2I+Si2TkU3mN9kyW
j7+skvG7atmLkfTLbBVzsi3YMNGYsDDSUJk1zWo+MjQjCQvxWNw1A9ELAwoPCpxbF3GhmWfeqhXR
+20+meScNF/sx+TSGfYHiQooan3+5Fa+gxfGhjB6H1hLDkX3LZo4d6LUYIGXBXZoRChQmOeYxXtL
mMXWqYb8mPhwv2sMBE2rhk0escn1DJbzXtZrL06khkMvrJ3U9fPUOM1dLVt1V9JzJ/Ms27tpMezn
NbCT9fJCnhwbh9H63oa9delYRuqDUWP4y9aaaXSXVM0dnmlFr61Y9f2Q7IrW+d6ExELcHrSu/RFF
WngYtcpeEwB6gu4Iz4vKXLcSbEKOpG68Rr2GfJa827tx0ONdMOEEZxx9pNnebSdDf6xs5WwYS+yj
2QZHxCish4CsVWzxd9KTP/xMGEvZiIeI3KaVGrV17zBJzheVPhMdotb6phHtukrUfPworx3sEWea
FRwmiyIo3/I0+OTQKn877/nHQbkLBE76Xnk7V2b+liK/s0CLQONO6qus1+s9IR9kUs6yW9F25lIY
0BFazh4Lg25BPMC6n3dqRm2E64YGjCpp/XEjhsQpxt+SDiVo6uJmYP34YKfV2R1CLGXTqsbd0+Qu
atM65lrqtXPJSgaJA4umzEmfLGUXyHA+cdh5K8dEgC3YrS9IiiAnTlbjsqxBDffOVVVezTaI5VKI
uqdo5LVmZbyUA2PQbSCivAKv3Td9MtuYjoNMgxVkvk/FvBttXfb+MYF/krvfpS9B757FrVzIgQwI
lBH73KXrT2WtI5fpPtdBlvTBKHc6lAhWiuhFDIC+dIFZ7/mMxm3TvQoNw3XAssyCC8NSn5axqpYq
qw+4XlDbdkyqt+PkON+0Hm2aJfDMGziGbh+YyEtCyVlt6X34MrEQXLF0Za6HgSLgyMU00TcRlwDC
FPFJ5MWw4p5caaWFG6tFLOH1AYtWQJmIxqCKtNyrMUB2MpUSagYMWIZgqEmR+yjVtax6aDpEFT1T
d1+mtPHiKjrUbvQ+m/9Vk73nBVcTQlrE3kIjim22nXvdUyjUFZ4SK4kSksrvl6Be0/RO8HyT5vUs
Vl3KiJUSvrcsSOmT59QfmR+9fSyib7jom1XRY0SDCsGyhCeVyt2Ouc3WN6iJjUv1Tx0DO9UybwWN
l7H3nE8jY7LT31G6HpcuOBgicNXCDhGZoA9o5vxJjgBWF5E/so8/ayEGQVcgmJvHq67ZdIgi0Owz
kjcjG76Up1s1Sz4MIpQqjeTdb8a7W0kdG4m5yNnFI5MoKcEl40qznJM71ykZ2qdNUM2UizS/VG57
FzPILLT8XYlWYiPm21R6vp7ImJPWtMuDJlrZlM8J7+Y8/jYmtv1BE2m/8fvkHX4mCS0mZhkyxmOj
M49ZgoDC7v1lNnC3e+M9e5LoLOlCLXLqtq9dF0ncImW4yVzStXI8h3rvzeWM9jOmoLOTg61fvFL/
HIan0C+NHxQqUDwX03SKLSfZ2eZUL0PM6iuNAlWpE0ZUynIf20Z7Z8LNzDs2f76wjDvCwwjdnNBZ
l+R8+2TP4uaFkFIg30Tbz+VcgTxYSJfE47DPVnFN6o2nFe92IQB4ZNyP8xVSi/ZD+eOLYRR3MAXO
fQkOJKjn+HnmXb229tS+2eS0grYedeZ+vnpsXTJIsUrU55Fg8FOmWQYVM9NIHcm446zQ+zHB+ncz
fM6Olb7O4yH3CaoDlyTp+D1yg+cylQ/FZH1TY/Qzy5xd1BeMaondkmEN8xiONafUfZIsr82eCqEZ
z5V9MNiE33ETyYE3akoKe5M9WyHz6j6sSCFE8UNQLcsOfLdAtEeKbzojsp+RgZi5u9uEHbC31Y0j
pjky1kOb4HkaHm1y7I5G7b1XurdPLR93oLEn4w17lqo+gsbjmuXi0lv7efDokxNEj5+58PNxUUiG
aMKCFlPB5Ot1XNoWjRQmv+TdwUy9CCd/N9+7RtJMm5yPM2je86AY7mo9gWWmKeJKWCu283JiMION
JXEre+V9UHEz6AVu6YZStx1a5xId3uL2yesOl3bijGTbaU9tZ4GUG7C/sYqoJv9szN7gcWIiIAis
WSifQS7CazW4xE9y+d9AVLfbJSRPBoPEnYZ2mtoi5zfEhNC2hI/bFcMSSVtrDBtXZ/4x98Ow6GqT
pBpmlRJ/7SoH/FEKfzmO1hnIK0fBcmsGMCLRYmsCEsfP9RGpFUtXb5V1SIWQDNWB5ExadEzHO6sP
2tXtvebnNgxw4JEWZUg21m27UwHZXxomd1Ib3+GImqv0TDpRQQqsZyo0VJRDCo1uicNgW7VcFB6e
psypOXk5c1ibZ+9Gbh7q1MM+NnOykrjYZS4VRRIjEdg5fO3JT8b1mB9tDz5VNO/tc40kqNL+sCt2
KkHO/BxRgnajyt9mmu6sWflcO1IntZrNHVf/IsuwDNysuR5wWS6guVI4FISVhQvZsBXPM5YILom6
LvAjmjsYMrTefJKGHS+QtznM4vVcriBVl4RCOU+bXBwlnvRpi0VDW08S9xlRm1xzP0rOHLlJ/kuD
sQZ6/AMRTSFSdp+uqUWqDrq7ZVBb+laQLrkijvfJ6turmndZWe0eVQdSNw6Zpj2ddnnUXxK83ats
it97g5u+tpxtO+czOSnLWomLAwNSvQuR+KOxnJCUTCAQb9djf+MjlZ3Fp/26jd146Sg0CBTsQ7nr
CNRk3cgpG0zzyZNVcnZH6zPL38GYDd9og+ojcTJ2gRA/Q9OLk3lPMM14kKJOcT9b/somi32JrCG9
T6g9kG1SUYRxXNBFuU8PvPSeaOcsiz4yVrzEBqMw8iDcd4I7aG8l2br3h5e0HaOVX6eIcMaGFr+u
4iXFQ0LziPvRexHcaRMjluGOz56JJoqbH7cGKfGe9Kdd1zQXwWc8Ji5CttGu91bcy0093jdUvCZ0
S14SXP1C1KTp1Rt0OM62C3ENThU8DZgRgog/rKZ+vVFmyxwbsgDC3FASVFlMm0GqC9gjTC1jmj0K
E+VNyfCNkaZD1Ge0yV3DDn5pUsQrNL24DOwWHycEnC16kt+QPv/3T4yC5p//yb8/SmxpcRipX/75
z+cy53//Of/N/zznz3/xz7v4g71u+aX+7bO2n+WM9mt+fdKfXpl3//3TzUTAP/1jfaMDPrSf9fj4
2bDzv30KSGvzM/9/f/k7TPDv4kR0Jvw/mP//F53w7q1p3j6itvlUqvkjodD47S9/JxQ6/j98gtkF
OKQbnxA+S//ZqP/6D1hH/7DJGDFBWJkGq8GZ2PU7oNAy/gFpG7ABXk0bfKDJr34PFLHEPxjefF93
PdNhfted//h/B+HyG4bgt7P31/i5X/kTnicgFbimLWwLieev3BsKZY6WVlqFjbU/l8RqM0jMo5qJ
IQqrX+zp/d+gdv7qHQ1dt0AkOFDfzF9IO1lhFcA0RLXrMQyYtDa96sVwkDkiDOmDqP0bQsQvjDBr
/oK8EVg7IlsgEM14nD+AfUKlBVNdpdVOZBsrK4slEuZrNaVvjvw7bNxfvJVnYuVE++3w7X5FPXZu
hrGzJqt7bNKvNEu/SJ7/is01IdPvf7jQfj+L/4dGyaWMC9X813/8yvThS/FOcFQFOz48Qr8cQ+VE
APOI7NoFWu+vfU9K1lNOtkwHZKr//q0E1/yfCBvzezkCJKbr264nfqU3hayTrTLiW9FQNJadqV89
Wa9wiR8HdqL0lWm8lt5e1AoD7zhzdtyzGco1gZR/Qwz6FRh0+yRQOQ3OpnAs7xdgkNvhz1ToiXc+
kcB6GlBeHB9HDN5CG69DNTw2lvuJMOHvjsBfnVfHBM4CzMPxUVH++RLShF1SGQWWgX15n+hq5osj
0uofpaI8MJvmi/CUFNM18VjHlFr8VsMoqkZUn7FVm4sBeUbipM9/c2L+8mNZJmYVIHBgx365CJy6
bOHvF9VOWQ3ar8ze4ecxF8rsqaSBJGr1u7ZmeaMSEh8gkaHeyB7GFM9dRW/JwyAzTu2md0Lwq//D
aP2Li/MvT5MNLcZ0qC4yvPz5cE1t0gJ/yQlXaWVNPipVL3aHq3Ekq7q3uCNcRedcfa8woS/+/VuL
X8CN893OgPmv955//4e73YPE1WltVu0G27zv9YSlPMV3tuuQrOrhOug+hwIheu8473H8UtSB+pur
5S/Pyh8+wS9npU/ziDwjPsEUQes03OGKZuptwpi7TBgS/v33NXTxv4+27/G1uS5d3zKMX2GAZZDb
+JArVOF6tXGle3TK9KvHlbYY9U6weci31Oe6LH5pVUD3MtLUMvP6R7s2d0iQ0wWbjaPH34zZCK6E
a8ckWHLo/U3V6NcKe52fdudQb1GXtY9lshns8nVggPPj5M0RlHEaFIhTtvGL8lTRzydkEJU+rzM/
v3Uo61KXMvpyW47mE6ktSyKPp2XjncJiOqKKNBdpypNs1eoLE37WVEvK4XizehACAYK/+YYauv4R
jOq+M5wlgUW7TEASidjZcUaLOzeK86VmiXIlx7e+GS5URJeUFsDVD/tb0abQneWUFhfaB+TaRIU2
R7Di0ouIrZUh+naEEcl0VZLCcfMzbZO3zNWPtG3A6fib2MIXWMEmBKHyldvZV2kkX/P1ZPhcwgK4
3yIuHky7+fDmoXg+MnQJkKQZJDn2mL8H40ND3oJNNfpyonhruO5dA8yDbmj/KAZn1xPLlKl2bdvN
quZ43gYP5QzHqMa8odW0MvB6vyGfvVo1B8hgxOt9wrr7cXwUscfJbt96jS/ngT6hbbpoO0TxOAyI
VVK+WpaCtnMOhGVRsgfBxnKg3/94O/yBnXyRq4r8XXvGlsCRLPOvOm82fh19KTe8M0yEG+QJoPKI
9GPQVR8+bgRr4KtqPUMPEqhrF3fnxEebRFHG9vpr1DNPGDRAlc+4WPkHGYl7Em/p/lh8ksCbHgYU
cC6TsO91jz5rauSixyjt+Hu/8dcPaYMe3KnCN7zDSLwC4iXjn7IbjhZBm/NbFFP/CEKICy3G4sn7
xaP80SQgurXszZz0oz0fqbmSMVTO2U31K6QFakTaVzqr/pL8rSOsdmEOVylHWH3ss8qQ6iLwT+AN
j4mHS1Jn0S9DWy2DsH2Yo3tpLWLmGkkSQ3kaYHEqT2g7S0qtcJqcTK6QIl8nPtGyiDCZVDFERZm8
JWmkLZkd752w+6QciezL5GTVjj9uZXouP3OxFheb3vLsPDtwX51un95N+X6D6B7neTeRBCzHbwZd
Ukg3bz1B9OSRn3yFF2cQWbG0DHZzkX6dL+V+npyJuDtrraDtFuS7RHBu4N95W4uOAgagq1mTit6w
rN+nyfgiYDKcLMx/izaDmoAdY17DOHRNALcFsz0CGWloJve3y1Ha4Vcy37jg4nDra9k30wgfXFUY
mId469tQ4sXZV+8MV5J/rkaJvZWk5aa/mjNJTGiMxTKQKB6ncROWpBM7fvSGYZ0zmrIvhcpDveCJ
AJh2eRu2unmqj7CS9gOXUIUReEBit0jUeBXziVqWof4RTEhd3Qd9Gmiaue3jsk2jL5e4VRQUDH2q
Bi5dpShu0zdN0oCI1Q8w993IPYCObCHC9M1DzbrAbEdjkynL71kCDx5Fr15q5vb2BB8qkey5ydzu
SqkN0pLGxxocPrpp8laCd8HumK1qzTw3ngQ5jXVnVKdqWpTuBLXQsjZTPRx1kqgBRAV3esux8ScN
Tr2+s/1uPdSugfM2HjbgQeyFhvlmY9fDnWe3Jc1c4+qgxlgop6x4IblwFCpTGyvScqgjCDpkdFCr
EuSmKzyzMshWwd2tFZ9qHJjK8zCt4wwtrR7eCaRpPeoPpin3rmIUJTWYaXKObdF03tbRtWfurXgL
O3szakj7DdXMhABKKxEdsbCynqIOpq42VP46q5KXIZxdKAW+LJoiOb1RfZ1QUObi5Fg5/Xi9VQtv
F+Rt8ULJ5WueDghi+bJDh1g2Dg1DnFIYukal/5SB/pRExbLTxQNYg+PYoqQhwngVOJ5a/naKRvXa
+vl2AMl0u/hbqq8r72C2GpH3M42uSIo3IUgWFhk2imZMwYj3QLa5rKOhK2lBtp8tFWrk0M6TLPxx
3wdIM3yz2MT5BIQQCSp2xaDZmGH9IluOSNjgJZL5Sfmau6qleHdaIpuCKdWJdk3VqlHGf7N3HsuR
I1mXfpWx2aMNcMAhFrMJrRgkg5obGMkkobXG08/nkW1/V1e1ddnsZ1FhzMwiGQJw93vvOd+pGG5X
YqUPXPNmoG0J7MGXq0QCUmiwdjJF2p5JgB1tHBFmcHAGbh+pcR9afrvqAzp7XYxdpSxK1d7fxbNB
1LPeTMAvXHp8ubePcroyjHPHVUaaGjeyWEIzvclLO1y6hEtw+X1XbnsWHesW4y2PRvy3rWckxFa8
SYzUFmWKCKlzx3JjSn5Zz2JexWhr3ahfS4aqvz+7IuUe6uf2J7eeYRncjiOXS5vVDtge8ZGETCnh
MWuLfq5W9E9TrKF87I5jfPCNZ2E10RYsDfqAAMmHOhNZYvzyYkmR5MUedmU0U4nZLst0ZoYlQwTI
eEqxc4PPzVptiUY9Zbwcxsvue9SzcTkABM55UbFVXPLWfs5HboHQ7x7mfLiHa4fk3D7PwAyWsuEW
DQbz1cnbdnFdgmSXYckzcA+iJOwcjIXsbRCcnkfH/QbKqi1NV39yBgeJRx5jZpjJAikigrrSga/4
VNJVi78efS0nLfDCFJotELUADWswbNquA3km4AwG+WNrY3xzfKzmdoylxGJfXM2TXezm4NQ4YG40
j4NBx73MQHWUMFcQ1OUPomWWQ0+ZN6pobsTsfk3ZcA9LffiMmRWHCTnwwWS/B+tOdzZNqyG3RVLW
95ggKb4VNT16dRtGPrQCh5MGKy+JUn9rFvFRVP228svoJqhGJlg25KEWCs3KSlGsmmHxFXlTxVYT
J1sCmfXIePZQBduA3ZZiTJ8ittKVHm3Qg1d7XNBsgjpTsWqusLrNEV7uHOBFBjGpqjV9hbBvWk1i
WheJva9DgAMN1InB1hcOpD1qcovLfsjBPXcOkDsUnQHYRGaBJ+xhLJlS3MmxzldGUdwmNpI0qbmg
eOH6k/e9JtcFh93kPhvIfvYo01dV0hJAlHV3utHzP0MezEQTHC00yJXVVcDe0A/b7US32MMpikj5
FxqXM0ILEO6i3URm5G3Hkh6wB+HUlMnFS7mKsmd3wGBdqiNDPbKjJnqjod4DAhAW9prGMHNAjnnS
+WpHtg8dSCLNXaV9LG5r0zj5jpUvMTAXDDhWust5qx+tV0vTkHgGrORaAFw2DihM8Hdw69vc/5Nn
7fosQR1VhFsHZNfSQ524mEsJGythC+gF3vohcvNl7HBdTmvpIUojbgZ1CESpBfbVFbomHecrRILB
lhlIeF3uwrHGrjxVp9BoDnCGOnakEXeSCg716ttkwCQq6Rqu8tZaAcZz1rDHJefY/q2JuNNw/vaI
vxhrmG66ynE8bT0BLtjFZeg4V+QsQnQ9YS6OD5jUqmg7dGidNd9f1uww8CX8aWWXusXgA4wojNY1
qJbPvkm4nHhTkXnx2+22xWdRRWtphz9m7ZAl2Kfb606HgpkiE5lcazcMGcfA2s8ouYDAlzuWM2/r
5/lFVEgz5yw8RG5gQjQzVyG7whaYyIpJbHjj2TCo/ADWPeEYU998ppXmb8AuhStkJu9F2nprM32t
4ANixuw3idFwKGqRL1tgqdzWfnQRzG6o3uwNjqgblJRPDN8hMGU948YIy7Hjj4g5OBvMnbtzx4AD
Ys4x3ejADxhcBPTPObwbYGxw4h8l5cPC9YxncML+gkA3E5l3f5GRyfpdph9qw/zdXcJ7rPRfqjsd
M3Rn2NFDCsCoJMVhKkTAEZrPKXFmWEizdizARa0awTnL1qnMGKPoAyPmOAq97fXYmoQmIUOYpIzm
JW0ByftUM3HflhsoencjMsql7sAuNkaeKcz9JeK9hDPe8vqezKb7WOTFHWvSC8K08/Wo28aUma5A
QNtE8bNwObwlQXsxFnUhvtuJ113rFUT9rTopF754zsm4sAQ0GBsn4DbS6xxk75tk7WAR9FGCB/l6
NuVO/ecJXjRS95+5xhLSh4TnBql/q6Why9CFvyoHxsdZ1W0ER7s656CRQQEyKjfaAZtza8VvXqN4
hN0XIVWwRuA/VsfP53ThdtR3GZpWBOLcuEilNaNiusPHGKtiq1O9FoT+7HNqUNRFzpPfxJ9zoT/L
GPlSYCYfkAta9JvwxjLqNM32gH3wieHHhMpORbIVOW9ukd45/XieHfmQufYZ7c1PaaEoi1ENuNW5
8NUtJudnyT6NtqpaFSjuQQVUD1KVIcOYPJZ6jguhwmBmuM28wpFyNPv8pDlWBoPEHdd+lL8xU5OC
+tJhokFW5LUbGriUpsiqOO4lPPw+UrX5vYPxsyQ6Vem8JuQZ/tKb2VBVWYoT8V20O81CTBpZILXV
FRp0zOBqbz4S0b5yS59shYzPWj3tzrWxPaN266EgKLXjTpg6I3OzWNku5YuNT39BUupDlHq7pGSn
NrIe85mH8zc0doE5XMwBaHnN4bhDVqlO9hRomyyKfjTPG9dx11+SinMPXPkD+VI3dsGgXzb9cRbi
+foZdFHm48Ccd2GnnoNaV/NC1RaqPsZb/2JB8eqAj8DgxO/kKuGnY0411nJenJnOu9HRzrrkqGXr
NKtJe/wwemRU1ychlOpOlba5nd2owxTvEwdxVayW8Xzs5JMTezWRrNMBR8vJxn6/aJTyXctPjjMd
06S9FbQhkPmT/Mp3JohvyaeJflT/Qwb951A8WXatTGEMqblG8O3eebT0TGHvis59L3sGh6Uxngzc
PRAUog9TlehDwJHMf7m2365P3lB7TmlxveLE+9BjNikjEj+tjXjqOrtLMvq8Xren86zq3WIxN1zw
SWSf/Yx+jzEe3cy4x2pi04IZb8yYHRO7jtZnK975J7VgdHn5murLRGe1cUYDaJJZc5Hy9mgVhY6b
NicOGhyCqfUI28S49XDtJlcBb3Ut3zXXpnmGwWqBh++o9mXRBljB8u+6555WRT2hOcW6M5hWOIV3
sizJDkDOGb6OiWmfu+aI4a2RnD9zBfMdgRmts2Br4Cm93rWz6o5VevqrbFu5vF7zrlkdy9832sYd
D3nXvAPGAVGmbsaXPOp/1VV/UUuJ+lTDmXijQuLyCj9i4yvOkb83dkLccc4yo91OpkBGUWDhiHjZ
qgXRN9w9wThepPOYdOFXZUDXpatS2yJgV9/jAAApp96T3r8f5/FVvUxbUz1lFsWytc/SpZnpaHz2
qnHZoSEvOLWykTwJ7o7KplExWBYQpoyd6zobMFv0GX6LINH3gVRqxvxcac3PWKYXIpQ284BMOeT2
J8SS4j7M92NVaNjHk5/YQNddw7iIdZpeff462TE6a9AzcINY34LwZ7LoatgDzzpstD2jnq3BIdFR
l/b1IWKKBwsGbwvkAD1qFvoU7uzUPo/YD+iLMGBiYLG2B9yOdjoxO6fPFT6mcioX5NADgB648EhP
VW2krFmWXOB4GQqBPl6dBLqOdGRT0mcnxPQ5S4HZqY4Hc+CPvO7OfSo2Pb0TG9zitSknxmzbaPY2
amjOjdf2GZQZD8dD6Po3AyqwqWFV93hzYsHL5CWO9fBJ83Bd1YAAOzTyncHBD7/aa9sbN9f7AZQM
H2FNZQ85bj1pCOIy+xcGcGoh6C0UNO0mGFeBdF+w/u0gJHOJX2+/xnlUdvnVtdT2owq5R3ow6DH2
BTUbDpZ0iZfeV+U9+31fBT/obiR+yRn+DGURXLE98WKXdBi3UylMslPU+QBnwDLsx8X1RA3j9XKt
tALVKksR6U05ED5M6Eo1zb3EwOW3Ei/T2HUjBWGQp2sAVByqLkzA6S33rGVfIsZvQz4QmXJJVjMs
XhZdLwtBDEfljvIUoiQcFTqDIXljYABqD6lJNUUPjV1523g/mDDUsHABWaZA1k0Y9janSXTW2sJv
0I/ysyuW1z5+aoMCQGvDEoOM4lde98b5Wnvm2Jii2A1XMP55b5zsqW5BuMQDu5TfkcnbZgYYMweB
bcaJ4RyY1hlOys+1S6NpvOg6jVZVCT/b1l2Mn1DuZMjWltOavG52HBWTdVVx2UpKY08KdBUxx9PJ
+eWESpSoWnKZj2E7jN1vF+3Mqs40dsrQXF472WVJN7o2ee+IVabtxBl5kXt3RZw5G7WUTKruLT1m
SKGRv1ij/dONFg1EaAYFXYTIDH/i8i6b2ELimY7SXLw2c3tbIv5Y+kgAAWJIFlS2NzOAwUWRd7zW
zLnJVX3d24AIs/Q59nfVgK1QzepZtaaE5MbMzcThxHhLl2FhC+oAGwN9HXgY3DiQCBmzZ3XZR92j
05s2oYaT9novN5qgRi3n2+tp7vpCOXpNq5IMIYpULAywzT31oZstP9TS0DuI6D4wqgtQvE/iKdxt
Wt0Yk/7mS47bIAtpqqbvToR83wxNhRQxfvcEbIvT9VDtizzAOc9VPyaXKsEDpbkpd2WVb5scpIHP
WaV0ovPs3ZPlZPAB+O3RBBLPziuIu74hV5JmoF+LHUb8Q8xLO1jIil0kO349/fJN50Wz8nJDeb6V
AXG1ljd1y8rLXsuqPQRlRpoBLwuZ0CSRXWU5Wpfqq1QhxaG89ftir+nl24xGbzk51Lp+25waKyj3
cBW0Bctlv5JTehxEJG5Gve8eJj17yhTqBxHlDmA0TgtvM8vxUnohUiDad8tI10pE51gZu0Krn5GI
zaM8FEjOVsVsVifDTGOcGdYxo/fQjaLb6H11JqNzWGhpX24S0bsbu3PNdRl0cllV5KCkBseGuBtv
m8jUTyLPQUCE80Z3mcyVvt/vSC96rDvT3meQHVAV55RHcBchy/vuk7SSjcxQaTal9t4WnuqRBvFu
Ll1vXerJS4aEbDt0MjkZ/iC2mObvkI0i+HSlfrGRdW+gEbWHrLH/GbgtZ1ntYyRxgRhxQKkH3+Ch
e8NvZBy4FkgXuD7IAmhTPHH812GOH4LcdDb9VN6nVWofrg+KfXSQ3DlDEJCfG5S43tP8NlVAmanX
1ipWGjX/QP8gpF+MOYsbBsAjHUJWO5w2YmUXerNp0vSr0TVx6DL9LS8ZKABONtaZsjzhjswO14co
8d+8evLWwqzkYXTDPz5c/w4pkrsmSfEzwig8pcWEbjK3Dm02WIfrV3/6I0pTcxvI+hAVVX60oKus
ba+kk5rH+uFfD7gkCEYm1XfdVz4tHOTPzT7OQUz55Vqib9+ZWlJw91cDlhCHVcCMTklgPkAgcjeD
R1ijOY5YR6LTFVRyfegUI6lu1H1Fw3/9r3+IfX5RmtDRMLDqH64PtPvF76+6JDExF6l/IVuHBoUu
8H6AELvzENCzC+iXJjH0S1HFwSaBD7cKfXsf5rlzSkT0ZNq4ta22rSkco2ynpXqgEsEvRRsss1Ev
H3S7PvHP49k2sCybSRrvvRQhtIvraWm7Stya1+a9NMhpiUKgMnYcYif18nzVGrLZWJwIWHQmD5Vh
57ZcUOqPNNqru4Hfcf3TiCp+TYcfgoOnMFQdTycYpvIym1l5mSzLoTVOn+L6dw5lWEtYw50FvSjR
i/u5OtMUmzYEe71ZepHeRiDt8oUNPyHEoYrmMbHYiADCNJ2GZ//6JcCAX8YYiLXtwA8HvmQerl/1
6lP4w9/pNiLowHp1B4D5iRJDDsJ503Sn3aCurY5W7gTHTC5GLxoPqKlHInrVQx8+0DibF43CKDmN
DlvSTn9iBu3rhLHh4fpX1wddYYquX5U1ElMnLdM1i166F8wZBD3JgwzfeYL3Sc9VLooWDnxqnad7
D+gL0yYe3Gn6YjtC0ejM/sMkttgNHqSGkboupp1rmWuhbmBH3Z0tecfbDhdUlcE4zFrcVxq5x3Tc
T3KCOJWJQIEbJBHiuAa7OjmifEbiW3v1MmKpWYWVOp/Wa/xWwaFWt3iDU5LWXYnFO9INpHf35Hh2
hz6xkatnarVJ1WpT+MU2SjpvS0RRbCwhg4erUoT2Qqem3KajOIcYJBglip3fbkqHpAUgzUf+X2gr
du8tEvWjbF3KTZy5t13chscEkj4A5rGgC67hy7Lzr6rid09bSzGkeqvuDoV6MoFIOGNcvyT6ilRV
N8CMUbiAVPzIUqAp63D96vrgW/U//xjJUmwyz2Xn7PaTU05bwqr7wxX9OQEh+f3V9e9k8DQE/ryn
e4z22x9pj4cRsM6mjMhC911yEDRpkYHRvBMCdpSRwxYNhQDV9WsKV2VpjvUKr8+0A0jyJBKs04j7
w2nS1wkXM42HITj5kXsQ+GCWduuXp9KTNOnsABml8ZWnMYrMUv/0XQu7P3ZEHfLD+O5V5fMs2xey
Z3x8LuZu4FxK5Sviw6TErcj3nwDWMp+L0LgSPnKr5/QwGk2j72G964L0hL5vfkFPv2mxam/TQJTr
HxNfYmRI7tnBlftwEvbacJCRGcnKtZ1yVSh6oec0r7HMPhvb/aQwWUhD5dV0wedY+R+TVcMCby55
gES9mCXzkHETaOFevQBdDFvOZa5SXYfmdk4468UTh9vORciN8uIRSO2KJsuy7INNxIJcQ7oLsbUu
DdM5pyGrXW2/R6n5Vs/8kHoOf/AxxIuhi5YR9qOVIbOXoCSnXobuo/CCT9NpP00VA1LdE/wwLtKA
E5yUlN9zVr+S+nSazcNcCYZxgnkvKKqNnHOK2akVp6yIXlmFbhI9rPcQfRYAjcqt6Lo7UZUZJINu
IgUN0EytWWuz9xv6w2xwc0GkpQaZvL4fc0KtOc3Wp9mmA84o6icWuKuvXR44BKu80I/qZYSqEEjj
x96pwStQYVljep3XYZgUxIXjn6jvDRWR4VA+XTt6sRf8qFbQeC2odDosbpYvWwHzok+yZSyH5xpu
CP4BDCnILfTWp4Akn4lCR2hMAqy4okHi1HdJNaxNO/mIPP3B5LBI75Ca2c2w5gIycXv6AvLaQkJK
0NEWSqP0QyCDXxBW4P1O6v43KewfdXeWkpj9MdvJ9XSqAmRNhDsJ07D+pC9q5jmwsOenO7OQu3yi
VikNPVwbc41zgyNcmX1y0vMpY8AYZwBTr+0uj4FaJ8B2hLFcN5y6aVBEUE9UZXB9KwPajBZ6eHPY
B4JyliOPags35zG2mTLjdV10PvV2KVGMTD8gKplXxZwJdWcXFQR1DHR7itiGgkG6qys+RhkrNblq
HRDoxnLNkT8GrKudbGQs/12EZPw5O/H6pqAhNRxLKv3jn3V5OBcnl5bIrs6M5w45EUZf+k48pWh0
bwyHOIYdmXCrccRb899/t/gPv5u0IcEvNRBAeX9OJ2usXma0+lMwxky8M5+OEb/ICJ8lbQaiy86F
mC42apFpNJ5dR+y9YYDFF/0wFr34XgCm19IXnCMYKbc3dQqt26Ll89+fpf0XUZinG7ojPTTznmky
NPx3WVpej0D/7ITLRnkBwpYC0W2aYcEyTDE5qfYaVpxlaXcI2D10VUjGqiH5UWKOCPfNIsuZjnSp
uymoiNEafJiqlsNL6a2dIv+I6+wjpVXINbGxBIcypObvRRNxuL27ShADXdXtqh3YVta5eo0nBzJv
QFF41WlQJvwwCLZXThouRE8hL5K03MZsuME8HhP1LMlRwYLRM4ob6xQet7UbJhwOmewvUxZ+R/lw
++bZ6UUVbPR5Pux6uBCdgANofBGqyRjZ1Z5sIyXyKGZGj7U5PaRjuPvv77Vh/kUcy5stDWFKUpR0
YKHqw/iDBrAco0LD85DsIjsBiqlbazSqVL9Kb1KrlYxoViaNKvFxRgOR5PBQ4tQWZ2VihiNUsB3Q
UYYExck4LZsjmvRh1/TaNlU794TviYzE1MkOIbwLGt79xfIZAJdGAXkB1nivzz/ZDLFfokrZ2NUE
NFx9JiEdCxOicxZ+BEDKSaSlXw0260MNFPOIJlk8sPbX1Cg6GpUFqTTnSajecyx2ZA4B88rAVtBu
s9lC13F7N4QMpqCxRIusSF+dmYqYmfZHJkqEQoAUy4mVp/ad97R1OBWqfw9THq7z1k77TmOQYvQc
NByQ6zhvvzBQqHZ9lglOCqQLDtE21POPTtBuzEwS3sOWkRfOuZzkWIyk2Jd88to3Q64/cdCjX0XH
x6I1l4j6pNHkQsPAq5Zee7n22kutOFtOsg9L7bsQXD4wxgiv9+Wb0XPcA8/GYCShwNLRlTUYomvG
vcQaDlstE1jYYqIpGZdgco0JTP8QZjwdBmRTABDks+QfmRAcgmL4tAaIJna+IcHzxiwBqSiRgB0x
aqg9e2fW2nuQcZ+rp1rtgyL81obx0iVFfzsBhVoYeDJAJo0kaEnEGhWo4KGtQTE2T39zuf6HHYW4
ZNsg7MaWpEH+KS0QSq4fW1qT7Ez1ktVu4ChyLhKcX1p7zKEP2WFId4nh88LHALiiq0FPRynpfgcy
tunf6Hf/qvjGbcsmIbmPBB3JPwcYtpM92GVkRLtUBm8lgZ8cn/eq9Z2CWtXqae8rxVkx9M9KepW5
6YevVy+mK//mvfkPi7vpobcWWCQsJJF/vpO7CLCcnRfRrg0BYI8dd1W30OMGc0+Jnhml+FdNqdbP
8suumb8ESM4b1d8gGMRkt40wkc75KvPdR72LHrECT2s6Yf4SxvnfKHG9v8jkPUtnzUEh7xmGaf1Z
h8sB22IMPoS7MYmBLDFFR1mx0ntAaIBO1DCbsn4G6ryWqN+OkAVD4Q8HR7fqteAbaVCfpgQzM8iM
bI1+wlkK1Y2K8EpiQMJaF06QgBuEeUXnPYOkQPCgDxjZeIe0Rdl7zX5IxqdsiouVPqOKFVkd0OKw
Vp4mvWeSiyJM7KJ+0JK0Xl974gFUTc4a805ASaPT5637gcZa+oLVPdmlVd6tyy4KN9wWIF3j4MlW
XO3MO4M0m2+8njiribmFZg6rwCrBk9fcNmZV5kthGETQe9pLXTYYTpHvcgXrr1OKWFczd6rneJWK
wqZeup72GDLA1dkjQhHegXaDvpbnDwRLsmqa2bTKTG3v6fIu74IfSdLD1jZ3EGDrXQHbcjEVY7yp
7CtvojpVXllerrx8O2G1yqZ2hEMQfbdDVPw+ffx/a9TfWaNYFVjH/scU8Bdr1LkgOOV/rT6SomXx
+b6atva//s//VssJ3/hPZ5Rn/0PizJHUp9gYpGWjbf+nNYoghH/oFt0c+BYuHkhMTv9jjfL+AWiM
2aNl6zitsEH9yxol/4EzRDcdvg2mqW4a/y/WKLw0/+5VslyPTGO8PIJnqMw25p/E/Jbnlo09OuJk
gubXy8P1IW0jgBitOaNMcMRWeFF50EqbbNJEQCX+15+vf9nqbO69lturBnjwgVQTaEU0/EAFGXvw
1CTipTVqmGTg9pY0AGc0xanLbm1kOSZVBKBjqN12Ko/o+kD1q2e7yOy9PSllADpI0cHQne8iBTm+
/lkKn1TMKtx2QRbsYYsvumV2yXvAp3OYPaeF+85ictEDOCl5jzyamXNSEBw4gZv2+9tEy4nJAvaA
u6d8aoL5MdOH7jQM2V6DUOglkY4MLCk3cegSuxogOwos936I4qOFg4uDBkPjpCyOFYFvmE2Lbj36
1q41DCbEU4VbP4uYfuTVl1lwLmHuf1ea9msFFr6pgvtJb19SoGwrwY7OK6TrCXNw6WRGs9WiSCxs
6Z+qnG2gjbwfe1xlNYskJQ+qCvTNi7xsb7wuhtA+3ACq0NYaAKAqm27hqN0zLnmXjH/AZ2SwgpxV
Lsgsm2lVw3vZuN1770lISJYYVmPApA/Aw1b9wDZsXkYZHiy1ZI60hWVGUzwZxolzijehRGCsAE50
XlR4XxGyXaCtIUgqjJpSjXLWPIVt/l4GqlR0GH/SHkJ1YczHMKrfEOQ+wq14MKr6zm2cJy80nhsX
zVowxDs4y8R5+rzvQASc6l5o6AgagG2YaOexPOInhTATVL+q1gT1bua/XAulGG3zdPZxPuf7dhi+
hgF7gunDeKUlHyRbpZSZm/QA/fHQofIdNaSfesQ82Gee6qDR0y0UO0bIODqX/rqwqh8hbAh6+jxv
Q+yzi+DecwT0feNbpnxaafmY9bR1cPgaizCUPxnzGxnbx7gNCGZ1EADZA/TKmRetxZKEKoP30um4
8OrwHf8sfmqnmDa1aE3yM8AOpM5yGLzPkozwVT3Ut3n+Ouh0n2mRA1PlesDhXjwYL4ngrfJgBYK3
s5mI+CfCh4l4SC6lXuCMUd20qUEB3oRL0gvvIuJ7BqhyM8ywzD5ojn0r+omG2CyJVYi07QBJYdEk
0y+0tufUrsBztPEtscz6tk2UUBbeZm9k9/U4qdF28lwb/ouZe+e2s2nD6dM6iDSK9QxZnlaKX8Ra
3WndAXU14RIJLcSSMAFaDMnScsOCC8LYkEfxJAf7F/CYeoUEAzK3z4ZYpw/kc0ObS+iDz+Ot6UKs
KoYCfa0Z0UwZmPGQFNE11l3u+OWiSv0zA9pdFiQvlZcP6N93tdlYS31CvC6im9ptHwe6PksIjmsr
50q2BSKy3E6RGATuAqES0Sq4/+NhyUl7Vz9AsuRDpmC0An1N0XcjZyxFXWJri0EG9+1oHueU80y3
lLypwGDhaCaC0Jpy+uEXvGWRdaeFSIgT8qStjBEcsDK/qR98O/7kazREg71zNQ38BcLeZF9Gijvn
x6eoCi4hk0FU8T0ph4V6PY2kLACUDM3cAkstEHTSMzNX2QT3PCHqsgHsvAqqn7jVaDuccw9QYq1f
vKBMlrSQcXrE5h1xSfjewbWkzb1tRs/YT5mAEphXtd1+ULAzvRjuRD5dSBlL2SW4vOL33nTjBZOs
n8ZVg1lkpguyBY7wph7AHakJq1mtnHb41uXZ96bdGLi3TRp9M99iPpkOl9asIe7k7aMBB2RhTTBf
PYK+1qGKXZ3ZUsLOf+jD/qsxi4te9u9jyZM05/xsCZgQreZteeUr17HuQi/fM/fO1w4VnzbWTwYi
6V5YT0VaHRprdmHILCojZzKb6rQ6kGHTOjJE/jgM1daK4p8xyI/xOG80UYJFCNhN2haaM7gFJ4JK
kEIWMNBGUHOhuwPnQOuBEfKy6fInnR8vXAenvI+KNjH1XZrZ69rvttW89L5QvP+ILgQiIL/myRrX
Y+jyQ6LoxmOEuyZWFsEjiB8UPdY56q0jEHEiRawXP9K/HV8cAARo63BGhwfW++QjufTG4ehMhr/s
s/ku8jvcp6ioLeSVQhIZiRS8F4hyho2uBxfdZ7qatSfT3BMOfWeBieE9YxYOWm5ddx7jNotSlSFA
mt+nffodxObNbDf1xuvHD9dEDu2OxV1fGctI3V0onDemZirKUfg9S8L2AEUhq4GMj6gLDHhKUOe7
3cR0JxtSzxkZQwnsgVHmwKroDhMs+NWDQF42Bh3MfP5EaP08jtElcGEl9Qjt2g6aQ2SjbGkc/VXx
iTbSxGaluROaHMI8Haffi6o+jVpyN4UcJwZ/KR0W+VzzV6E9bOHWXoysQ/0U97vCr5hhQAFsE+tG
z2HAxG2yHWJ7V6JHrqTzMiKfJcyn23uipAXt+uYqYKiFHvYtgCOOmMn8zMz6vidcMojiLWNxUpV3
zjR+e2AytMy5SQfzieDdhxyOHSa37g0aQrudXRIiyKHviNNG0dBcqmAiaHPQ9q1HjqsLMm4slM/q
Ys3h0fXwqeERMQUp0UTo3hmi9peC/8nNH73K2zRl8mENgqIO8Wg5cyHqMW1XOzs2GnwIpuasd2Rr
aYVTbdGeIs6YEQzlkuump9mNUgqYykxsqJtWJKXjfwW3BBpE58ol79E/caRYDoXO7sYVYlr1NsjT
nV1ajH6sQ09kAoLL+ckDalYPFu1q7y1CUr6HZvorTAQpehWCvEH79CyHYDJ5K+PQoxYzb0Cvk4lU
pe/tIPVtUcbo2s1tn2BaACNIMFFQpVsLNMgxkgLKCmViGeWPRHAPaIiqD5M8+3xiyanr6ttElIXX
5MlMdBQp5YA7IE1PZct5yC80bgfzqeiVlKl0nx2y/0r3Kerxf5iO/5IkdqjqzjfhpjQ4MJLQDr4Q
Vf+d5zWUdY/jE/0lUBgvduuCKCXXLyJwFTsBVols/DTLkt5OoJ9L0FwFSKwhfWQejRjtLTv3FlKV
wOiZKaSsiJnVPLqWFcPh0V80NSSD1p0vfOCofcO36IX7MpaFzeHHWegoi0GRDgeQkXS6O+TkhZ3R
a+rBjpdf0rszPf19kO6vJsS8T9P0lDSuAMZ+Dd5ZiQLBoReO5L7rd6AgQZPT3KNXWS9EayO/H6yV
loywNN3gVoS7zkr3nR5xPkqCt9RMPuOKbI4EBK4ZX1oRnw1fv3Em21sSU3o0G5BpjQoxLLgQhYH7
IRyfSaZlrDJXD7NrvueafSwkYnwjTR+61D4VymZHwHqByH+TxcMdDKgXCdh3nRPDJiuTdTdWMae5
Ajs9aoJkK8221jUEUSyO46uMZ5/Fq7zzOVjzUqAqTnbdroaYTSgMbguJjBAlmyd2Mk1+5Qagn2BG
9OqwabnTVwwnTQ9QoJBtnm7cCV9BA7OugLmYkT8si426z0GPPkYNnTOQaqjtwgixYtAt5lAqEvt9
YSKXiGky4BhOL74m+d1twC8gEIB8KP8jsMJH2wVEpOU+Y5uJEGqrKV4SA+KVXX3ljXWJoSKCwQk/
Rnd4dcL+Fy32bzHbK07an5FHukCp816FfnzpNBB/aYeDxkNWbrUxeWLdxQAuOsnhZNT+kamJv8Qg
8d4F4JcGoCpRsU2KZdnE8S6OnFcRZ0e/qn7Cli12MtL3gTAFabi7duRAP4vk3ugQ2KDT/gpbPPt6
PtwYenLrwYyGeGF/tuDW/dxB+p2oDY9wpOG76HSQykMNDNbO9uSqi+2kV2z/3YNVuJ9mzEiZiJct
C+6YQYsxHIhTOunsQ9c4i8kdv1hwLmYI4d+/H2AY4Qta5m289oswWTMdTlYO7KshhndlAo/YhYwB
JAY6K38EFs/2v8TgnRK1ApM8GTxC2ZRwRYutIweCTd1JZkly3BO1aS3hAdzOoXM7+PqtKEFKTlWz
xxT2f9k7j+22lS0NPxF6AYU8ZSZFJVuSLU6wLNlGzhlP318VfY58fc/tXj3vgWkQAhEKFff+A4ug
1lkTVpI0kXNdjp9FM0o33PLQY1JHzuIdLeFPrYmEQNPXD/NovOiV9woM5KwluOsGOg3Mg9jiIFpJ
ap3KO+bgN8RxiGlTXep8n9E9TKFUNJPkjS7xOUJ/Z1X7L8IIwh1hmmRrxroOd8CCBYNCW2e8pBgn
OZ4NBwmw4jDCUHXzmyl4Skb0doCJMqu1kKB3ULWsY4hcWnzbt00EM2fq12Y5HcyZPsr3O28VvAaj
0R0R1QWdFEEHekKTCXlWF6pXO3vBycnP5pgDhc3dZ4QWYW2iWDW6dxXlGmIdjjbCj15IeaThXIgv
lhh+xFHwPVzGr75rv/URTtoW823fO7H+fsDD+WedVo+B5+F2Flf7CQoZKksgov0SsWf7PRHF0QCM
3cT3k8F4GQJG8EoftkywN8z+UAsmC1OeoWM1ziWqUwWAqLJ6auvq1CWoracFi1pfr5v14mbfQB2T
Ko/I8WO28xo19xY+JDAvGeZ9LTp3cfpJLGa79efoR4L2eh/C5Ub40dm+Q0DKT5MVu6geWoAWAxIX
8iNVYQa1mXQBRBHHiLfqK56qeyL0Yj8t+YxYIlblYQDzsNfqX2bGPnrGcT0eu2KotwTcvqvfYQcj
AM/X4Ya8MCEMtVMhp4rAB2nhEJD82DdVot9Do4BsNvTV9Z6g2XKFAUEP+O4ZiCXRfAvkPvWBhfi+
b4p2QHEM50i4iw4OqQgjwQ/22q0W81ShHxNSiPTwMsDR22K4G0A5tZJ816Xt54F48MlJvfuxHyaI
syoYM8bp0SbD1ckATebCfemiGO7m309byOeCmh9udLLzp07GYtRWZcD7oU9kp59POcAZzN1NKq2P
BsTJty0fwLvalB+lFiJCDwPU0Mj3ZWMKAlI+W9Zq2NL8tql+7c5eDNQEANvpurlkw9YpnPigrje1
7YRzg5zWfVkmcVIldy2lGAhhaQOVVGWtSiXtGPNbVEh/K3/1C/V21HHX6qC+qw8zI53T9tEBq2Fc
z/pPoHGLE+IdvFhVNB+1Qf2lmVA6QLB42aiiUDcphobyAcuLZFtHuGO267duarce2n3X8gXONCzY
vJhgXgKbWkcIBH3/0Ix2xVIum470LR1scbLkR54g84X7+S5ECpiCZw10CJe2d1aEdgDrynfw24X/
3HSlJbYh0AVTR17fHrlf5tCDKTbKDAw3MrQRGq0kSG1upk9ZlsbXwp0I98FH+Gg1nnAxcFKF92cJ
mnV0V8Z7T1sgC0eFsaCaF1000IXbjxKmiZyE66GK93cFKvXhIW/GYafuZQjqe2QT9V2l2wOaGTkN
fRTaTt29Oo/6pdr6j/v8HtJ5xHCzUTVhwOabRwyI/9BaxOS4ByuAa/Z3I5MHoI3EARbT4iqcsXGi
8k69PR5m3NyWHh1Xl7AU6umUx3+8rlNmxwCRzrVfmOg9y7apLqnudkluQZ/CwjZLpzlea5Jsmqom
qa8f+0rX2soeyRaLuw3cetxFLmypqwm6rJPqRx+t9bcqet1Uf18Igx58GQeRhX39SRdhUfLS4Q56
fatFHbZ7ETbHjxauHk/9RO1TX0NZC/VhgG6bUkxuvFN/I//zV3l8/P7PKqi+q7emtq6/Ud+vm3/8
XX39Y9+12la14/zqetDaIXScWcewIj2UiYMBpGWtD46zUs8pfBshTYGy7Cx2CTrvnt2yGpJvfHSE
CyLxvlg66F4p4UrvLPB9wVJ9BWn1sfBAb+FZbw8WnpxT9VjkN2WLYLnhi44YEQrWBxNyb4XL1UFD
sRjuEh+lX2JZZzSOjjo/391M2jxWejhu3BJnnkUE4IMLLCJSB3gTgR2O/+fNwgsAg3viM4CE5Zg5
T7OVRDej/EDzllFAfQ+EUzprtdmLpjmQBt6P5jSGO+Scwhv1hzBkoHC8ngwWPXQuR0X14cuq+fH1
Yx+YWYpY/fm6qf7kqWr/cfz/8PePM8eTWx6sRiTTGRIzup9/X/230103MdnOT7/tvV76tx0fN/hx
ln/a93F19dfJsS9F0Hjh3mzt7R9//Pj99XJCVo4/Tr80Rbir4u75erqPwvnjuN9u9eM0HSGwFVKS
+KrIR1eXT6hcRqa/RgVYbsx4iFv9tgkzqD6JfPYPPbhU/e/0izE11Ul9qH1qS+Vl1Nd2Snd9oGt7
Er54fPsyL1OL6dfHrHaiCEXIcQrDLUFzhpFIjrHcTAGg4+/vaV45awJVTEJVv486ZX5SH76qAKHs
Pv2manalaTyqzIydj4z3nZw26AxwW7tlUYPgOj3UkhDTcFzQ0rLD8kZMP6drTgcNBzlEpkN4sFJv
y3qZjFDRRpG+VQmdUI5Heo95S1w4B+C2TFGU+2UaKr9SvusFXofq6+w3l5zcAcBIPA2FbLRqi5nE
foyWhkhljHOxvsQIrvSszJsC5nUCoBHRgaU9eTrmadXfW3/saxod1V8wKsQ0yGB1xvjrY5SGmNd9
CbIp6ORgPIlzmzxgsHxrH9XMJeX7jAnznNSWQcFct9S+eBTUARu22DwnxbFtcPtkyuVVp2kBm3xN
v6nvTiNeghLHGJVeU9m2mMxItlKv+SP7NlcN3iAiImIs53W1/FBb6k3/sc+U80fWPu+YJjG/uWbg
rtvqRQ8FMbXOQwhVvk71ij8yco4aiq7f1fxyYeoF6/CgknGxjh0U9FGmL3NORoQ+GW/WNK5/YGBV
bdUbtQBF0gL+fqNqZ1Kg6q4xV+0B3OB2GjXt3qGXx7OyPlny3QaDieGn+h7OCTnwPHu2pVtsNkDz
v6nKpDvODv5a+M8Czv/945/2EYE5aHFr7LE/aBHL7399dAVhgNY1U8htf+2bJYkiCYku+3pgQSAC
lo1YrBn61ZEYpL0d2+GrjbMV9yfbYKhekdrs6UICEUY7o22p6x9vQr2Yj7cTNQaLVHee1+oVfHy4
snP6+HptlCjhbJEj+qFeg3pB//Sqevl+xlJUcF6WjXopleNL7Q4HGgYt7fqKVMvDTgmX5HkkJRJh
kzvIiPrszoc0gJ++xiMZ1gadxtHWEphYpNJWcYo4NJmE7SjLKUTd9ZR5zpDhCcv366YfughHR6yf
VRHqshyv5S231FfDGlg7guG+toxEeNs29b6oDlK1HX+efNxPZIO6tqXSiY9OSfys8khNO7k3rXHx
StZgYVhYafgS6JkL9ksX6WEqcEq6euvKvy6ypwiKCd+mpXpRdam2qvpUyo+Pr2pL7bM1jcQDEwhV
0yJZDGibVVek7f9DK/43aIVueaAQ/jO04vZbM2ffiu//Aqu4/ugXrMK1gU5I6CPhaV0nPAp24i/F
Wf+/LHAyYC4kbsIQQCd/Cc6a/n9hWWggHANyQsrKgmz+JThrumjRSnSvY7uWq7u6+X9DVfwBoQZB
DQ1DJ6qk+75w/kQLF3oPWjVKl0O19OOmH8BA9xY9jQtdfMbTpJxIimFSLclr2JQPEx5JWep6K68m
yzA734EFnfGAAxZJ/um3ovwH6cp/04/k5kCBeHip8ZgeAJR/xY52Gcp22uKw5ml71mYE8syBlK3d
jfdg7vHezhtcFdy9lQ97A60l8hBm+7+gheVb+BeQOTcB8kSYcNYdyxAKFvcbgLWzWzh9djQd5g6J
KX2Y9VVdkVefKwoFtXzS4as8NO9wAv7xlmDBsrUHclPaFz3lFjOyxpZvfC4hPiAEyILHA25c6Rkg
0IulEabC/wejgwh1pv+59IRt//utG6ByfABp4MD/XZi27wlaDLPbkdt2sVPqvyCKSzDVNA9ZQM4v
YRIKdD++QW1d34R6Y290KcWwvMY6T9lp2cM4ISmuynpJB0jCCYF8p8vWXO+Q2kh5EMZ7Hgz9Cd0W
OmAfL9YheKWQzEOSdzeuTC0Svnns/GFEfBS6yVSjBqNDl817Ma+FFP5AKAdVg4PhInacT73Y6gBJ
wZHJxFKWIoJefRKWiZKdZaQ7B5RAECXjdnZh4PohuT59qdcEXL0ivZ3iZhvoObrhUq3GGDC8Qep/
3cwBSWi7OFp99TkMtQdtCit81zmGTClvpmih2Nne2o3FIW14eJy/CQhm1cUFvEvMmkTykO/xCgNQ
saBYYvvY1vdRvTFtWZLy6AZymZM8VD6BzW7pY6JpIVn2qrHXrUVowkjDm8o1UdTRfVTsHU+K2ISF
Gx+iCAX3DNbRClDQT59s0HHM0WxDiyHai6C/4LTztZTh/VpWcMj4VKy4IPLsI7rpJ9UFNB1ll964
TvWe6Va6MRMvRcAr9FeQY/k5rHCLbHEtahZ9OfG8BY93Bzf2HXk8DJ/rDRZyB7LktKrSPLsJcqnt
Uj3UTuQDbwGI7iXOvvCXbBXAfFy3F6OFKOzdW5a2qut23ncE+JDn8+DRyiQ00pXAZsUPx0XwDdln
zovl1RyM+rWVaoP+U0u4iMdFaA5YSzzVFpaInjt+aZ3kAkXvrsIKXvPTS4O9g4muF+F3HKZMkCZ1
hCGzi5FCY7HoxA8LVRTaZBPejIOzi9tkgr6fgBFKL+ovuVT1GcYRwVTr81zzzv0+JxGZVes2XQTU
1B65mqHBVRI8TzG2z5bejps5sV6QgNrWTpDthmI4pBaRLS+FPFNTdm5Fs67h5LhVeJ6S7FlY3srR
bMxde8IpIOpYTTfxLoWduwjW/G53j+MSNAccg9eoDQI/iOq7wKAiQtNdjYZTbzoLndOs0I9mUrBK
K7F5HWBlqycIYzdclcWMXwCmLCCdyLA1Ng1ziB/IdKSbBeu/0RlY3Y5nEyLxCDYenQkpPMKrQ+xr
vbTF3qjolhpwzp/GGn02THG0yAWEM/ZI+DW7wkT91TOrh7aexBZddIj3we0QcwaoJcXGSuttX8qK
Mbjh1l9AJoGhwhWkKbONPS6vyTCPa6GLYj1Fw/0S+8zaJo5HF21eagRX7WqH1iToJm2+H5bsJUER
/SRG800AikGkADVAKV7SNM6anuNH2DfVFqq3eYS68FLMNuoTmk36ZUGsRC9BywcAM0qT2ksmayRx
lz/D8s0wLeCHeTEfGpy3N3Xr80o9ljaqGy917ChaJKV2uoWQXYe9NEhskkso4iBGs3Ej4Cmq8wM5
N+DqI+5D7cXSvXcAR7RAyzuDw14zM167HXE8v3/ppaGNl8A9Ve+m6qkfpZ9d5kV6vXr70kz2dQsa
p+ppJED0MPgIGSYipFVXRmXc6ob11uQMEWk2C7iZnqSfwxfHZnqT3A/u2K2TjuHXSmna6o30HR3z
OEZbnM9+2FP0qZnoI2Rs0LO46ylDQyA+eAZplSzk6YpgWRdi6OjdODtckn2eA1lAdk1pEyjXCLdz
qMcdhVKVOZoukHjK52WMvlszQJsxvRjgirfqQsxSaNHTye5Nsa2p7PtMj0HL1femzJuoasLYILbh
GH5aRBuviSTLZReSR/63ZIzw0Qm/qiqyjPRmMJB/tiW+a7BtYE2EO8+AtefGn6KRO3SrAmevJt3B
M/wpyF1vqpbBo0+miVAyVLbByO5tGxOrIYbcFWJKN8mZgung8wyQq/Tvg3SABUMQYpUjsyfHCg1M
c2eI99DU9dUSo/Yj674Z5HQEiNTzDBSop0/8sQPoP1pf2oz4STcFR1Uxg5nBOw7Tn1oQ6TjGIzti
Evgol/atiwGBocywqREcULXI9OlWrHD5ZkbpfdN4qBAySuiC11nLCt6mJBitJT/PAoeYHivelYOG
Dj64Ol0JdbtJ6Mk0p7wImRKYwnTXDM5rgayED2V4ncsuGt17rNscA25iccJOE/Et+bcql5EJ0sGR
669rKXllxG1wGmtsQ+mKFxT10Mihy0Wbeo1WWgUP5sWRV55LGDB9ep+bgCYZViG4zivpHTTovBU7
lzmOCvuAwKdL1uFV0MnT3v2h3nVIbuDlw7iTYL1naMu9gczDOk6S78BTqcRV/dxStoFnNmu0aqst
KVRmHyI8lwx9DpqCjZWauMy1sEB8d6NGbANhnU3vk16L0Asg1kP4M8YWJzd3VmA/Dzw9BqT5Rc0D
tIl6D5v9MvJOkMgV9PcFjuvSbdvFKMmcvnQ1g0qSSsEWaRdQ9a+V5T7kNqaVZXeegdyjwMOyP0l/
FtMTwXI80Ovgok1ULnjBcup8Hsqp3DLUMgw6+zxEsLWv6MjEkh8LndQEs5aNLDNTD78NcSNBWsz8
qm1ak2DLNEahRWciXZMTL1lP+v36V7OgTGMh9i69DcJfFO51CmIAfh1qTEd8+rGqpVp0qCQjiwoN
LbmvzGDvCBP3M5p5ONbSr/zFd04TDTrFrshMC5QhIW1acOXW7mQzu/frAxycjbLJbRoqknQQLrMG
W8z0tjHv5lr7zqJkoHXSVPoAEBOx5JvKQvOhh1kWZuhYkR7B+jni2dKK0mnK6uKH9Ha1yQ/FHUpo
kKmihf6Msmh7Pd1UcELQIwsSAgxoMklFONNGsCeZTtHEAl01WcnEDBO7XncEA7dayMksd/4eejrS
KRYdacdSZM1EDOkpW/vhW2lOFBNljwVRY5gr9IfEwYj4CINUZmhpL+UIvcdjaLV96k8Za7h8+4iz
zDu0P6IN0bjjXIivXQPMaslhgYWPbdQiLKU3M7gqOunJand5lz1VWrbsTGAODBshQjzzsRX0yuA0
HOS+yl03W+CGKU80WXlnM2G/JAU74pDsIqiqE2LM39u+RxoRL7Q6ppmbLuWa2F+wfvIGc4Ec/drK
jj1JjJvYK921BaV4348vKVIhq3r4GYD22S6ISaOhTYrAk3KvorvvmOitggz2s7x+PmC6jeSMA70D
LHL+0DfZJUmKh0p7y6a4Rojavy8TNY6WeOtKiBmwF9iSlwzCIxxkxiGtQUAkidDFLHWxzXtcduHH
6Nak70KDutqauY59DlPEtJRWj/Q+gwVVStvkJUnTpf4GfmJLo8QPlZau5nMANh7UNCgWrxl+P4j1
UcMSwyMFzxxEdeJJy+BqJPpjYHb8DFmLlZ42FxECh+ZV9j0yjw0w8AJvl5VZeE9VHj9MRXtJKlY1
Yj+4090UPZuVsQkXphkEf1oGgQIqV5u+q7mv63QCrWjGcFO7waceqpdVl1IDr0LyIvupV9yVnHBn
bfrqs7xZoTlXrR09OMU9ZgpGeomChv7SyR/rQJret+vSOhkzQPIl2JV4MawLj5V2Am8K1FMH9Ikp
6iK7/yVNDyGilvAK5WzDk8h04xUFZJYWzXCIWvuS5gyk1ux8znyyQQllPcSI9rQWbLpmbRLQtpDd
xNnuqY/9pwl1ISRGnZtuti9qdFxQOGQB19/lY3yqmYKzoCC3ntgPlpVd4pZZDYLY35mgbFw5i8/y
4AmcGZNBnn0ao7MfDg9Y1PFGc+DuIaAHr0x+8oZYhjDuoU4D2ocHgsDBMWl5JvLBJKA+N0BqJzn5
D2P7myh+9DGdxFI6N0UmHtJ9paU/VN13HUiOcRD7BPo5AnUoi7kykARmMUjAfc7r5tYt5PiSLkxa
kE5gvkBm/ynzWHQPMXUGejrOZ5QNoh23kOwnqLbDW9ldUvLha/Wal+gRxynUjROy140dPYQgkzQr
O48knDd1X1xEy72SIdrH8BX3bYw6W9W+6wGKZ7FBZ538lEukDTEVOrTPI2jVaz2W43BtWQd95rZy
GNY5iNdh9M6jAZNiipkcMkWaRf+DqeYFI5F+1w6k27Ex6JAFWA0DTmeNXOeOEVaUITr4LPlOsTZ9
GqPUOo6olut5fFtV6Y1W8SIAPsG2WrSDptWvZmw/d7r3LfL9OzcrH7C3Z9ZgwG3OHHS7bHfYJ9Tc
3X0K3oo5yVO8oAQJoXjYE8mWiz9drlLiEtB4MK6XEdJHtyXmj5GbWyCLFayxvkg3alIpYwAGMs7b
0gYBZGHLqRadEnGWRyD2FiaERhW/pHbwFSLBuTerYeNpTC2EE0Bew67Od7WJ9ReD5BKATkVEYV9b
5rqsxbyH83gGItZviGiDXUKg/hCF5n2R+T8HZP3BX4HzTG1gqm9Yl3T7YKDV9GGwmwZwSFNfnBms
UXxmJtYuyKmEgLP9BiVkBK8I5hZQRUpj/qY3vCRZzyWitx5A9elotK5QNPhMYyyRM4JQ1LkVUOAp
K1FvLwkw60VOqH9aQHYmQKh5jmw4pSbB1/GhyKJS3w65Z+yQSbpDx7k8fXxUMvsFApgkxCgWYOgh
+uN0DezEe9nKXeR44yLaWfXwbMpLq5sIBJOVQyN/q3b2gUAywwUhJGT+LRviezIqcC3mfjgNTMRO
rg3WKjTdfpMuM1m1jyw+NFP8mT3AlzJ5oj6uh0DQIWGm4B1qr6bAOrqIWQEHKE7W0++nUYd8HPxx
MgXqUYAJtU99VVsf+64woI+dH8f8x31/nBVtPyJVRGp+PR5WpzzkgM4C4o4yq6BOpG6vdTGD7DpM
cdUf1EegZ8Af5pKooda0N+rkaedb+e+F4n8v0fI5YnA7nwwy8JGJORd6u7mVbA2FVWpkFsscxqC9
kdJWJ/U9dJ1HIv/1TsF//KAV+zGb9nVX9Cc9uvQd2kGUJboHfVitpzaY1lmEglbvWqhUIaDvQGzz
7JPaqT7QA4g2ZpignxKa2okoWMgqLl22gI6Q7MoS76S26E7RYkYKHaEc42Ab7UNXBdYOIWlxQsxR
nCICMqdgHh4Fdsc7zWGF2Tb1O1rBqypgwXEMMZUET8Dqy823jpHXiPPnyHnpyZ52ywPqLEVy7J2R
pS0O4OcOQQRNwinSdB1bVbHCFecZRTb/ez9vk9k8Nc1cA2RHPDIE4meIKgd3BjfBSuLboWQpf/Tt
BYIKFIF9jQzKHAChEwHkJx9lgC66Q0+XYEqhYWSK+CVt1aTRx0wgWladg/2UpMNjNZQuAsnFHYp0
7bpo/LtAL7du/ByiZjVmCNWbQZ/QoXn5pjUWMGGedE6IblNnPMct1n+Z67y3QQrvzXJWhmeAQBwW
ljQozok0LCAYLbh8BOE9XtSPZh8+LBqATq3sD0svPvdemt6M5HIZ6Lxih+LEDzFb717h4ntTay5x
p/y73/bIDtXdOxZAw4Rz4VTjJq/Z1b6Muwc76e9aoCT0gdM5jGBHTQ4db22jcdNb3pE0wW3RjZuh
LVmUmuO0GfvvmTEPn9q2Nbcmxqus7txtHXHLDhXCw1G1hA1ynOwR71cgzg1e7fdT7tZ01cwA59A9
5A26J11lpIc88fedg2wW/M+U2I5bYBgQfZpyx2HSklo3uo16wJzBDkJypV9FbVKsR6wduxT0dz5/
FdHAAD2YFXkCctoedMDFN5P1CE4TYOV8N+SacXCTud2MKK2Cn0zWVudyvfC1rnF5sBAHBjwKG3Ew
5+OQNZu2AjBO9HYVmMPFsOAhaERxR/+ziAlDj8yPxTgYxG1HcPemt+0qD58HVJcrE1JW7rDIrILu
O3fAesUI/H1qVkh5k1xHAGJVx3iTENJABBq1KD06pciZbEIcfriNZJuDQlzCuHtKfNg26eKeh25T
BBUz/LT8RjyOnKPlbQe9s48+5EhzgMjet9U7S8NDWImLxdC4h1vwVNSjvu2DFOxwSgwxabgU2umE
U6NdFBo3ERI3dwOxayoQ3ItGrynCeCf04WA7y8YdS2tnt+g+97Zx8ewMGdjQutfHYFe0aHwZLXQN
hEZfkNt9IIzw7ATAMk06CyeqH0rHv80N9ykICIk0HrhSI75HhnJ+0lr9jYUrIRUnuem18gteLtHa
d/uHqp2IZRnjOrMqYLnx4B0Lv37LAJkZI87oywxZihDqndvhZ4ooPa2lGW2024+sVN4IDb1FIMoG
w7zRMofKUNyhURQl/a4JyZOgj8FgXEG+CM5aVtLPxNOKjOdjm+MD1FcEZNuQagsd0zHuAHvi7OwQ
rgoddAMLuCQe8/JDU7tf5snN7oXt7WR0rnCWFrfb+kcOkW6Qi45FzOcUL7gyX1Db9hF0TRYktpbA
eWjMqjnUPfrOInrqqvzWT6ZkNfcy9ugb9+Mw3M7J2J8WOm4zThskVxcaKphJO/GOXhtul6ASYIWX
eNvjbYzKOy5b3EBkt/sg1fUzalzRLTLAx2TS8A7P04dR8tNoBP22dKLm5tEcLPszBNpilTjDLoiC
B73zCTaFWbZF9OHFtuznSXpHs3op22Gr9dIQAumc2X9gJrfxJaIstm1Mjr39ErffguXWzpOnurT2
dHVP8Tiiikbsrwy+uCT30GEVX7qBeG9tHzrHPPlDeUKebW0OUP1sJiRpGaab0Kw/VzkCAaSCgvnQ
xSVkWowMAtaIObm+CHqOqIYny3M2i3Af9IAlTsog5tnTY9ZG7yYZ9zgo75ChIWo1r3Rm8fWUr2sj
26QGZvNeth9r5ipW/55EE7GJGkBql/vnvrbfLBnL0IgwElonU6JtuhRoSXC3tOIWNUOMO4xLkYt7
cluQeTr40fmbT4bQllXaCJPdefAkArtEfrcNNiiyoeCCI0xVMlq+GkG2RTb8Ia6ae88yb6M6fUIi
mCVdWd4iEGoN4i0STIOhdh0K3XgZQ/HoOvUuRCjIRuCVsJaNLgiWEsAQ4ruprW9ShBXdqj9YQ3eS
ZZ435SFexFdjqh6MLDyLeLwXDvEDW5oOLCV0OqvDCjd/dPXs3ITM1bARHhNwFVAEFwPkeRoRprKk
l33mfjJZc2E12z9ky4Q0EuLqTfOi6eZNTjyisKwX+WrkqWKsXGp6No/ImGhuE++rleprVuwY1zbD
a+A571PtPrUby+/pkyf3Gd+2dT9VrzNtaFyWrWc820H0ZrfOAROOTZDZZLwiVJ4z9xguzqnSAFkZ
/cZIkad2rPGWGPwKLaidRwi8n7qjNl2mGaV+k9Bp5tXbNAo31hR+I57yaf40hxlrRj2xNkQ8rcAK
8aoI99Hif9JyMhR0Sx0UwJql6s2iFctmpODnjJ4tdh9bDxXpJTx15YNHUAe94aOd1Bct6ReCSdq3
lp6sS4gsWV5ubRYDchCZ+1tTs/fNbTcJNJSR1sRlo1oZdfppsucfxMS+MFVBfrh6b+IbDCIQ72a4
QurLO86lkW4tCBB5fpiyibhoe7MsdbBzjHRgZes9zgQ43NGOWGGPh75BZbFIk3qdGe6DNRf40bCU
JCgqnQrqhOiIfeMQXpMoFI3GPFo3XeK52yK7Y14dbmYHkwA7Di71VP+ophaBP2n0bITwc4xtnWs2
jlX6IakKeoMCjoWjVdLt5q1N6zenZdQvLCqhnpJitQkqV+fcmLYGUW4vAv9UuuepHX9GQ5XvCwAo
LaIEq6CoWEahKjNq1LVxMUisMj2Y/BHIDCC03LOXjS7VOHs3QrDOqY+amzybM+ujOhf7fLJYXkRF
tdEmllR5k71Yo4nnoUHkONE+EeF+dDRk5JKMgd6ZiNEKrPuseTwZifFpZpIkIy/YP+BZgGIifCp3
je3TeEg0HS4sSrb0fu+GEaBvrsX7rhpee+DLO+JLuBlMPVYgX0MpRmPED2W5vOqgaeC7M6ZX83C2
xhxXGkZsy9prZfllENSRMcm/9D6B09R07F0RI9bkEG5jcL0Vs0mdH/vXOYp2wPFIapU1HtEAH9ZF
rD2HmUWZZPWzNsy3Thw953q3cYU74dzZNAB0+5tE2HtAvOt8FvdpQNzE1UPk4BBzIFsWr6xl+On7
xFU2NrmuVelFTxjHPIy592wRk4P/Zi3Mr5nrOSgYr+actXCax4/JVO9HJBtw4Xgd+nujW9ue8VYv
ZF75h0AqXoIkM5ErTJtx59jDZ53s+8qrxp3R2StyvETFkGhY5bZFGBZHkhH0GD/zGLvFr7/Fk8De
hdRkRhgdNkzvIQpPBdG5hMPp5dnikpU4/NQhQpJaw7HgeloRVfRGgEXkIT65qylXlytt/yBP0UNr
T1HVmKFzzZyOmbz8KlADNuPnBQYx5w0RHBD8Lw8OuEYfeRCEjJSekLuazOJlwbYnTp88RLRKAnPE
zvwi3eGWsK5g4FZsm1qyVdvyb/yr8HjAvGNvVkhcy2OYpBp1v23wSLD0t/HQINZjmpH6vyK9y6oC
OM6+0aiMeMn4/F4eUhnuTm7L5uhzHghit83Qoju4s9obYd3TD60NInZDp/+UN1Z0MwJynCGJx8cq
QWnMHHYdvzCSG5+vQ+4TwoFzOO0r6FXyCHk9DJROECs38l5tqKrbJQ8uZuzjsdtA5UEASD4AiWsz
nY7kkieY//J08r7kZTX5OAWKDPLZOUdt70NWW/LXkaffN2SyjZyICX9uICzL4pGPJ4vwr0f1uSsx
MZsjblYvLCagC8Qk1srJwspl2NWor+fsa8mAzS4AYrblMSX5ft1501m2WCXRDA5t0+vhcajv9ThY
Y/2MCDt+E6JbG8SxiFDUkbuTu0L+DC3tIA+BRLtZelYoesNIm73LU+kasWu0OxyC7nPT4L5RPMhT
ymP88i5b7uUR8p6K8kd099dNheyUNxyW9lFeikvcjkNCTw0FpDXU5eTpnLE/cBoTywKWKJ+wvxyj
nNlLAsWnPKP+qZcksbwCb3dBYLGB4NmZZPUKLG0LbH1h+pPpCM34p8tk26RVwUBGP11zqn0U6hrD
/fygEvhVl/xkuH3S0CAk6lfvkIB5ChPh47anH3oy5mLEAM9JdOoSsWi9oCqi83abBAG2Aon1s/Lb
wzSRzcbXJt4VGBI5o10f7MYAHoKub/gNe8uRwUY8slp4ywfIqch53SsYBNphPZXvjkGSYJlMilj1
kwWHgDSEi9lpO0OUtdriKI1ZRB4dzbD4DOHkKVigxsPRZ92EZGOLUklbDo/yX+7XYltJmJiEgrWA
hkSCUPqwQ+uVDBaDyHqMop869O9d7L5rfgcX3p6/4KSAhIJNiFqPiXzjkrK1TUL9GEo9m0vyahbw
tx0Id8jeHceIEaK6zHb3OQ2ZDy02QXZHkG0yZ8YMa2AZpx9dNFSP0FqbdZMYskchaOxUzD29UH9S
4W4PESFaSYzIHj4B+VmT+UpDZmAI2KFGZ5GPic3DjJXOwW9KEK/I3DrYjW3mfH7oenDBSVbehhkT
W0emzPQOBEVbpO9WE7fbMmT1KEbuv/hReiXJWjN7BT+xxeySGRPJ/ePYGAc9J4EkYqwc9GBbd7iZ
ID54Hq002UhdssbEjtIg0dLheLS2ev1zlRHTJpl2CUoIneh9wLEkSVGGQXyoTdY6KjnJ3PlQuMQO
ikhq/4HrW3UB2rkBKoA+RkWJT1BlHue96ZTFTkzDjV6BYK4adGV9ghHzGJvrUSYzbVGeVQg/O+Yl
t6mQVyVQsZVejeD/hl08wajVA2LZhkxDjwa4t6z8jADyREMlFem50bTpC2QojP9m7zyWI1eybPtF
aIN2YBpakQySQTmBZSaT0Frj699yZw2qqu1VW897dPOSmSEAuPs5+2zhO1t7Cnrk1xVbBvFvBRlk
myKvWios5s69fOQrbF/ox51k59QXd3as46xxV/vBW48pdaPmeYfCmcc7QbXEWMV50MXJL7XXJZj+
ILg1trGf7NRb1xP8CzfV4u1kFjI/KiyOOvW1U9R4HdmQSCarvP+iFZR9pYDHyGKF5ibpYEVxlyzx
uGlD75zLGKRRd1+zySPpZwQ47TNnN/jULUuM73857+OZfykSZ+3oVFQwwm6WZGaM7NEJSqRJMxST
YV849S0vgJqjES24OQcnTI2yzTgcceXGt/nNQeyzqkE3XKlIKYyo2I/THyrOcjsneHrDaTh37bIK
JvNdNxhORGN2oQ90SCZZUFmMxVWGBDLvxjMUUiBWHRWpwvW1b6OL4SbfXnbn+5RGddbY61kDdZZr
ISAqAALE9ALXBYdKlz3ASHEWGWgiDL27+MbRCMEJsQzhmxQogSWl72ecKgeKiiWVl3weirx1u8Sf
xEjdGdT7IoMi0o2UR9gvJ1DIjjmwTeRHOkm2lEa2S9onI6hzksWn3ktIti4vamjQZMzlKD8+Uwqm
dSCZC/L/dLu8klbwRMTBnmEPgxsWcF+ZuPxYBHzRwBUITRg5pgMxwG695TjY6YnLzGfs010gmAiU
fbHCBTQNrpNOxESDN82Cy9C6sKjK5JuMTKKLwHjLqvKzzZznVIbFSZYXRwfVI8OypSOnM2YB59Ji
PvOyXZDrf+X8TBFzloF9mDeVvuk67gvJXTgHzGnp0ewIb+z4Qu8BiiT73En6DluDh8l5+ok652pV
PAuFH31oY4RzOENts08E2apopcxpG3W9vnECDvxu8ftL29GB6tNbFLYfkYSBnAEmTxw5DeYacGQg
odyMBYyo4BuSjkjWUmSl6yQKObJDiJWk2H5BECNEKjGKVQhEpoUuC6GHE4Fh7GHsMxym68y/5Jq3
qxzzYqfD08LoG+iQB8Qd+BKxvEl2QBafQZImnpgISkvruWr9+sSQbYOT6rRyDZgeZeJkR9+1H7Br
/kTJ/qfq2996wgzZWqgBCh0T6YFb4Nv0F+HawONIjRlrogKjwGwg1Q14G6bUv2GKeHnwJE9LjpmI
651WRFftBDOpnOFcE7avKXGDicOVawQzbUFKauLdfshTY/urqL618TEuj4Xd4yMvebFy5EdWxd1i
GuhWecxbyfRMI7HpYgPcpBog1JCzSlJK8Skndq4csk8Mb7bzHH/LoaDrVa/kSj2nhg9YQ78xzDy9
AMGYjlcuxvjNU4EPuq4R46FmZz0skar035txeR8nNqAyYfZZ+xGbsFGFmyFL9v+ZF2xJx91/ds3G
SNQ1XBoTi5PHgnfO7/+J0NyYLDQ4sN0hqOBQzL0aijL59byk2HCCPi+QQw95C4xoawGgmS8NDzj4
ei4Szsc/1EAd+TLsvuhbcpVqMtk3ZVNeNclkFCFlUeALfND5PyeY5OOefXJNkJSF7t6MOvdutuhw
MPFLsp7+bWAc6csBHjm+RCiMT0vIdfvPX9yRduD//sXl17aEgwe88OWF+acvDo0LbWZSdwfatEPG
xjEtxp0vII9qHM2rpblLq+9yxp0HA0KcHDwDISfim1VSJiwIOjlYAZQrJfy7WdJ8IpgAWyZL3xQh
v+pWFmCL/9ur8WYg96V3uHrqFAVgW6cQCoaMY82M8uehCVgIUJCl97UsmyL5nKaSDzRZ3I8frr0k
OBQFUFBQz1eqrI+xYceWO1zumrRE0XBEIhYfMDKp/tbx8tBomf0/XDQL18f/dtH4oqaF94PPcPff
Lhp2kKkYNKtFi2RBgKuC28KMUsiSSM1yp+a5MxmLKTKlokcwdTmWNnCcPFpoWC6i9F32IO1lKLT7
sDZ3ihyzjJRey8LmIdy5pI3LzmmHifrg8tBEevQITPrxw2azrZfBZI670CJJcgOOSIclbR67YeJQ
jY4NJioRoLRcgf/5mRH//ZnBRRbWrvz6CAz+XYIQ9nWKiC1sD7remruYxPrAw/ww4pjINQIwGpKZ
FJleNxMwQS8+K5KeZnEr41ySwCWbHF+jB6daLlYtttKrHtvbdZwPx7aCYqkKhqmeH3EX25fyUAnt
/HP2uDKF79+KLOcNDeAWOBDsP9o5yEdmRD4GJ7Jwxd8IyhxtRYaiFyFtux1FecLrDCZVMsHwyKaD
0AuCqmfFQ8LPoz45bXV0PTz9XXm22ZHhk71lH0tJxPLCoVobGWMgC/gopgXf+w3sz/QTe7FzHM4v
KdSEReA8ok5XxlUVBXlKtLZ8KkySo+FxA4DZxxom1o/L6//X9N/UlXnvv65jgaMcYhqEGZYr/t1l
3uk1q8rmsTkkZc4OSbG67zzSH0wbzk4x3ruLaxGpJjhK6/7komneNEP0zZlc9RCbyS58meXDh7sT
VGGSfiI/J8k9dNe4VklhfvHWENWKUp6iRG1KLbEmbr9qhzrZot/6pY/Ll4jDT7hnu7HFy9jPvr2U
jSPXiCpvOVAbkxkKrLJUqq7bUtwldv+55EgM5zrgfrgfteRx2gHYkDYQmRPN2TYX2kvQRcsqr/rx
wRfTtlu6s1Z3+i4lmM5rCueMc7ZzdqC7yuCfQ8OYJOKlL0M+nQJ/aPhJYRyJftrEef3QgtUdrClL
Kbxag/iBVodNLjM6qhG4McM6nK0N8Ub5KTn4onYBO9nwJDNM0dmsDga6Y31JQmyTUSPJIs1tsu/M
D3edx97k2BwNikmlfm9SyFmN9qgP4be0TNEScj3N9ksVlGFeXV2NCWaDdTD+gzy9krjVCOe2BM1F
9sVhFb+LpDn6ZfDCToltPpaNbmWtZ4kNRVn3PvrOe6BXm9TpofQOAdIRv9kDQ17qhYrLx4SR1njA
hKn8kMQgKv61rUWUaU76bQ/TY53nZ1OPSJVJ4NDHFlX44n/NRfgaNtlBMVU7TPHD/jfBHLwWqVNr
EvcE4b/SZnSi3dS2Q8qTskRM7PS+3GopnWhcF5fGFbdUg8ErWV2y4myz1pRkEKLTgOi9LDp6oYOF
zw+/rZd9RzGw6PS8p49s6kMMh9QDRBARUIck0NkRYydi3Fd2wcc123zBy5qUQM2ubj3ZOEuNq78n
W2Eq2W0LMXLX9tajF5TvgdyFxMKb6139Gtfmu1rgUVNFG6eYHqNkgAFQhQhgavNaJVNwwkrYYK4i
6drOJvaaNy8cr45FHLZJ37NyxmTv0JN7WkMpl1P+YcANzUfoT0RVPhF1c52lbgIXh1VHe+y3HP56
kI0bTMxuGuD5JjCMdWPVWHTJ3avTAE4GAyhgobw3JP2x1PiHyXSM4vHSh79A+jVNPbZRdDaMhtOD
mVFmeefKheGfdCTuNVxke6kgSUhP0nzZ1h5CNmw1bSxwtZc+LY1zDz3N0UosTNP4mpjjcZ698VCa
PkCPyN3VuAwBdoUCyKJPnwg/4zwheGSPLd7Vobc8aik+tVWgMwD0xss4L7+ddMYJAQcuKx0uWoQW
bEHE0okXL6rZjppcRxgA4hTD99QjjMtE1QFvFQCyXWzviqjF08O0hi0dOvGUCCv6Ptu7HV6lk9vn
m9KfJEra0anaDO46SeyBpFkcBJ4BihjUIeuZCYzmTmzxww1OsMpOVlrVO1yDT8sSu5sGL7rVpC04
kKMGl5FrkVUURxUwtvjLXVQQUYoEBkdUo+LlqmWdk9i92IsOoeu9mmvscZyaVAGn/Z5MfupoYAyl
zMyCkmadhCBCS/2JsaGMMT5ppv64GK65g752qHTMXCLXurl+uZz87pV0Mhd8CSrKONcOWQvyj+TG
ZD0x8jijTPAVa+1sioash3E61MGinWORiFOzfKv/aeVP1J9Q1DEEbWxotsWcbDnHHQiA3t0Cef1g
28I/B/2C0V9hvcW1n16mcIow8Mw32NM6jKZm/Ry25V1P/3Mox+U+FCI5ZEmG02QmQweyOj9nWqGt
S+Tha2BE5xwN5hUSnbNXn1J9Cku0fA2r/SYZFg58WeAS5ceMVLwZz2HaUMytLGefewN+JnN0xFeS
+U6dXrIg8ddOzNvpZXwudL07VBk4PVZV1dYy4PG2MAQJ+H2te+h1phMeU9G45OJShARGCZ9uaqc9
YrNHO+y6A858e2EAqaTUnQxaplc/0XdLPG8m0/yyxiQlmtlsznbdNecpMv7UkNN3+VT256jCRwSG
DPZg7rxNp8E4CuyAzi4oIaGJtlgnIWND9uJnnPBe03iIEdnp0FkCREe5u+4LekjLSs7j/Oh0833R
slwi37iaGq0FiAn8Qa1NDtNzWCzGyYtPCx+gX8ICYCgw9pCchn1rZKewn7u9nrt0ybU0P3A00YJk
EES6MERZJ7NxVRmGEOyTY1IGcI9RLoARGik2J5wriExOHjs1B08iNuo1Qqi8JKQQnGWKLqbLi+5j
GOIUK0CgNGPxqqA0K1pS9CQDOG1RopRlBzNLK9ZNGwKri+igJFxl14EAp8N36MLXgWd2UbtWIbUZ
0Ku/cJl8sfPlRVUX+UBmO3OyPWYb/jrs2vchhO3oMe6DyZ19ejPb1DJ1G13qGZxShjHZ+P8GW0WN
zqaJyA8EVTM+gWOT/saF7qzo2YWJP56gkJbJuSxGRGujq93Dj9qpT6kI0xIiWoL8OkUbSI0nIzLu
DbuGZEK9vvQ+46/2puqkZub4GMNc2hBF1LOEvWlkO0iyswHgjfPG8iiPT8UhR/wCq79h7+dbJKAU
T0sA+pu36ecoqcE6tHPK9Oa21DnJdQnMdIovclQ9hE2MEqdNiyQgRgQZlAtWzqDmYzhvOPUppV1e
qRqh5pTZpQ3AbjpEiFbKHK6qsdDNTgm44qrveZ8O6nNKvAEJPDWtFT9RIpklrPTVp+L2DxGdO4ZA
OE3BU0/HvdGPt6WLh2ORpymC/oiMobHcETmpNFuKIIwRK4GxOr3oAM9+KzA0k0TKb4swyRXiOfRk
ZGyv6mnBvtHNT0aH8jUhQ4c1bx4mrb5vdP8WOguzSvNKd4s2xB1vDszdPIu/lzpjrTKC6rVbOoE4
uC7agWb+HDwYKp1eb825vtbCJtDKRWjiHFQDLSTbuG/FA2yJh5Hgb9w7YXF1ojlmCk2TekBfOzZB
c9Uz8Js8nJFE4JjTY7ThV5sls54zCWhWUl2DgYC/0mv/PEY9RYt1cUx4U3T6Q4vyhf/GI1glOarE
mzH9TnTsYOsAFM2cTlZgpQxkUFGFwd8hGqmL5ROxRBZYJGXkKjGre4rocaXAlimgPxFD9ib8bp/E
zTvStGPIfAVdcTpuSDxHScSHbnGqgK5iTzKHBv/StYtgwMIqFolu/kkc3a7NtDf1BiEG6IrHbRXY
lCZOe5OiHZv9gd22fpO1p8IPAptKhKzMjazP27p5ThldI5Kh9sWDmCBh2vpIKy8EGFZrbxQEVVj3
tdbdxQIWdNDAdG4b/6aHMaRa5reuz6Xz9QrhTHJPUIoHQR5csnduo5NF63B60w340KbgcuDXJFah
gx9sM/MXDdBnTL/FF+AWfP5RisDyUt4h9683+OV2cGP/0kkpaiylSIFu8dFs5nSqRdR4CV9Ed94Q
fmnhHX5yK9DqF90Kvittwbcd/mSJfGeDsxE1+bhcx4LPGswJ/lIRvqL2UD7gt4bhP9e8nLJtrIW/
jYI9VlapHNhbdxafy1h/HsrZ/9DzHHNqxAJy3XZG9Oh6+QFz2L9pkB4NCYDkIL9UbzqxB83XAHJq
yc+IgdmtErj9J/7S8RHJByWKvcGftQxOS4MbiWVCF3NtnUaDJEKWjh/YzkbTxk00WIgb+9reOxFs
XWtKvhUi4sF0CMkXXguAwI3N0F39WIvwfB6MZy/1fnmTfw8GtZX1UjT0W33wSOmSUJWSDpXhZ+HY
KCT7FMPs5ZxK9fvPXhZyo8cy+fSn9JcXRn+LyK1BoyuU1H2xCURQ7CZjN0d08pDE2Q5bdBOYRE/W
SFFt7auyp8GRmrtWg9I41GInRSuyH5ctiTPTXlOT8SYp/s7wZ+aSiGqlr0+sX3E6IxiUCg/VH1UR
p3YYVYhnugyDcP+mhFNKgWHIh6qetZfChJqEnFoBcAq3NmXVTCAwlgIj6hsMFeCV4vE/UvjlEme2
xyJdWyzUFCDy0ON+nk9p9DMAUPocHZ3jKoD9hT8RVFrZddimt47b3agfG9eh7qWyxwjSRvv86Pr3
/dLt8xIbaAPuyRGXGshYrscUJ85O8UyueBG/9LiXR4NzTuzwaNims7Zake0S16Ufg/iPSFe7Hxb3
qasK6Z0NFql1A6i39WeWu2xKD0rKE/FYDcRz+jX0ZC5hNkAZ9rSrCExY6TEBPra1MTvuolLE6vHM
SVSQhRxC1zfatVHQ6JO7667VR7ATdtwxqD/sSEefzuLWJvuhnQpOV3akJKdZrG1U+wKAVm8pDtLR
3tbBfDUIcj/YqC560nyOVqWLVTkjJEKscVIC0RHLKKenNeo2SD214kENOFWTa2LGXFni0mspc3bQ
9yYvP6xO24Xlct+OLFSlug0E80qnnvqd9bv3p5uvtdOmsxGoxVNhHxOdtA/MXUtkELsuFxcC0pmS
C4D8atatYxn8tssI7EE3UfoGB2XTMffafGfar1noEMY64uSvEB8ntNH8tV5xAZs+CR/twcQW2szj
d5lq8D9Fqlyp11l2TWJYQh5VUyklhkqzrJQn0VIf2dFuvl1/qJHbPHPWed38sfjGJdGXR8zhkxVU
eIAxP5UshWJT+8mHgq1QinKuRv1vESwPE7ztsSTTs55e7QwT/dS9jcFw15TO3pP9aw9UAWsMzZb0
dQhCrdzmUuUlx81ujViWD6/6SU3Hr2HUwgSTxRTIJy4hnJNG0XLeqZMvqZpr2zM9Zpq5kwpEtbpS
a97ZdXv2ChPqUvpCbjjbZFIf/R4OXYDPrizv6o7tWS25XE5k1FBDDor64bdwjRIEXK/32fya2fTu
HQ+XlVxjR/8izR5SoxbtBpedEwOtT2IFKzLt4LrqPrQPeSR7afhbIzRFjTB/RtJGQ+SEWLtSE9Uv
2gXj52c16VX3EKoFs/oE0LlhmI/32bEXzCZacWPQxMkia6RSZ2cid1nOt7XjNOUEoILZY2v2d7CH
9y4YH4HDGDikIaElON6zPCoADPU0aE1cbdW6UBiCxoCFkQ8vCD6J8bJ4kjUzpM10oyYXaoDVOb+I
un1WWiIfafNKg9ToLJhpY/k9AyQur9jmQmkIsBSlHgZ75LPagIZ4U2OhO0seRQoEVWc4WujETfyA
mB1VgQJVp+USygey6umdZS3dW/gp0IMetaa4+p7U9rLxGhmbb0vNFIcajAfY3hRCeBTLE8+D8omU
O7vKegzn4k2OdY3UC+INIbEvWWkZlJ7qKieR/TZSd3oTgI+SKhovYnGxB0515pKtximWrkKqHTyy
sTYMv+WsL47gpyz1fTUke/VaymdwqZikJk19o/H/LjQk0ZMmcBdMSQKSwuJc7uPs+sB2+6yN9woD
mmCdKLx5Cg0Ip8wk5NQF/pm71qn2mOCS/IP2sB67ZSdHmFDNmHl53Ja8uSJvfm9pbjHcfEH6wOAC
LANGvXmXZtG7WkO1YYw7MTUIVkS5Dct5S5yGdAPPPqUkzp2wssq88KqEtJ4U4Es1r9C+MkAKVEz+
Hm0JZYZcmd6A0zc2Mgt9sNopegbaxjxtUwqlKTHlxXhVI44lx5Sgcp/n6KX/68wY0E82Z08g7tHl
fJItz7kJdIE/A+OlIvu2RPEZ5+M19mfkliGRNjQ3ttjVFtxjpZ8kmwFwt+LkzNviMkszgVykxa6a
9jZ6gNKmb5AP6xxT23cSnZJlCzOyeDO33U6pCmU9F0srBCtH/ioViIo24lj5LrMTIOOaoTb0KdSa
2sESJXGAlrst4gDYOOGplQuLsQ/JzfajGTIv07V53NmIncfKPlhh+a0IA1DsmZkWuMhbYbf5bBrN
gFGeX+Olp0AJ3U+0MAd5ydjp3nXyjGQ7E0ttrd3m10hQHcvht9z1kqrfwvYvaI5CazVO2ZfEIMee
GlIpuDk/XkO8dHBy4Ln2UqTBOlofWadXQL89OtElcI6j68Vr9RWigdgXH1/5uiQvwYme1QRDPZuT
F9yUr0WKzJozEvZvFx6IOPpMK71fp4756c+0SxnrKi7B071weZo0Bmc17kX8Hm8B2pDKRK8atpoL
GRhNi91CZ20z0pWM+mkm3oeOl+av57b4FfrY3iGxCyExj4UqVlBCXYvCQ0cbfcsrKt8tsho6Mqno
aE1GIhKTzm1zw/SMuHQnvRQgyIsjDfglzK/TmGJH3uRffRbfycpJ5UtT2+6yJEZVXPDsMFZ51Q1g
mACNaG6MI2nsb3WPAFcAdLiykHBM28C/YzmrPaOVuvQkgdCUop9coWM5BwQPAotv+bg0egzTf2Tx
VDZTjzd964HlGjgsNS4waTkt85pqI0VSQbcb5hvpfAFMxHhHKhzypvurM/DQsDFZmwMbSf4NdRRw
NxDH3vDBU+jAbCm4dbqBiGOY5C7WXrAxhj9ukuzl4672xDSJebs+2al5iKuj+s8EIyVKMFVm6pEH
ld/545VIIPr8kthRtPa8Ijgx01yPteZuJAauLAu8mDz2xLtXVgWGFMVHpC9uSgexVE4NqdZPZAkE
HMC8qzzLrW2zhBdZe9mCeSgZXPfTmEq/9gYWn3jBJ7+Cxv2iwASFY2jtHMIEMp+VOUaTzbBtU6yc
pR5oIJF64/kRPbQlTlFGlknEk7Nw2LimF+7a22JzdKcpyqzc65FrfM82BkiphvS0dpzniAk4qS3L
Yeoo04uCg133B2NXpode2rzkorzTehsPEnf+5Y2kB8kKpE6hl/hc8x6sxqNJdar4EqHU9byBo2BB
1+VjormWxICOjggYvlpnAxt8GQBDRuxDVlBzXMcdQwU8B/s1TvkbOX3XBejjQLmLhfdrx5YskZWc
PFqexkNNZyR8SH+Qh79VA90t7bNl9a/DOJGiw/1J0yzeKye0gHGJxtR27PHOHqeI9hzy7UiDIdz0
L5FwxznTKQFJEbbJtv8B6mGXfcxx/suM2CKYzg3rcdHZ66BsmQJyhoZIJ663dgWRa8zccxzoM5Q6
+zGXjI9sHO7rxlyY18T3tgcHi7QOgDFJnqpCineiVXCpr7YDR0s4uzapaKBvNSjpRveDjaJcdK5H
5+mEF5ciZV377MfB8ldQ2MLNQfVSCFJFf6auS/6e16gxnAYXoEbwehNZZqxQiF2pu1XkociFSzeH
tKdtwOq3s+x9cqwfgyNj+JV07bqP+cii+bSIn+NWUhzLk1zOxJTzTuwyAKkdXlSztW/N1rcKQOFW
11Qlb8pcJU7rO7y5n+W5WcNBB7jvzzhUISOXLXzCdEgYLPM2zP6U/ZvaQtV+ViSfsUtTYFVwKe23
zI/3QQw+4A5TvZqa5k4we93R5n9qkbM18uoxqv8OXv+rqpmrewnDlcykZIth1a0ngQDTSi+tLclJ
bDTKKoRivFrh5gf++im7uyL0D15M9hZEHatwAXlCoqIu5hBJe4AWvAb+8s6u/LOmBfvcSH8rU45c
Y4fLJTSNhmDVSNJHSJqr31GBBRYVmMd2LtEvgSmA4nSMS0RCQ/wO4xBwb1opmLNi1EPoorf3BxEf
lDGUYnqNNc6dnAOKOCCHf2SaGYyj079QnqiMAvKd7Tr9q4yFHJcTxS+tDSfwW5/Yf5M2eylBG+Wx
qZcJIo2y+fLK9g4S5Zca18H2289t9bZ41EG47lR4u0jfBlBOyRkaOtiWLZPdSC6+pitvSDSPagBs
CCZ2ADQr2/eveAE+BND9togy2GpDOO9d8Czbp2mivC8xZGIkCZg3COlgRXWYS4pfb+d3buqb66XQ
/ipw2HSlnHgagKf6NRMSiKwO991oYcIXjQfHWprrDCE8GeZziIr63QD5jbg1nicGo8PaGdx13hql
HMQ/9RHsWXn1ebjh9TCAzLvqAkx4kVwl1AsHVfup3q3U7uM82C4eM83MjR00IwL9VwPxEWK2hUET
FN14P9npnviLN8NkS4Zt+juSlNrIaEhyMBmRUodYjffk0dOe4qF66wyv3jDeWftudw/XDCK8tBKT
XRpO1ukOvZ9Not+HxHyHPMM6QAP8lPB62d7wZ85/iKyddBpTY9S+N78cUus2vfOVOUTbadJOQnY2
Eh0lrfu7aPFjsCaBLJGWLePXQspnJRXEhhqSkJY39/pdVC5QBSz6M9upT7h1so0W4pdcEEkONc1E
VyOraEWAS1sqLbHEH/VD0tBQ5PKLRrIC6PoH7eA2ebENJmLFPKN9VP5d6cJxHXs7ePMeHaCJdx/j
VpIUa8BuK2ItB9oO99r8xwSykmFupnuT6PhSiq9Ca35JRyvZMzL4eEHTcqiz+io9RcrYuSyAHoDI
1IyTzfTUf8a29B0VITpMdnK2O/aVK0FbN+V9mMmP72uXSdf0bZ2iIW6lGx1OIvk+IEa8bM+AmL8U
ymJM7BxRS5yB3ryU4PwIT2NogLG1kZdwJn2Hjzw8eZLMg8+zxQAFEgytlpUVr5mupuqKQikbT7Vy
F+muJ3swhT2BUZwsqpfMzv9YEj+VV9mrlru88k6iYly3uH/ysUYmA0VXz79n6RYn7C8znh7l7SFZ
Pt1FjDcBHxgGuDyH3A0NkImZTU0aXM89tesnJHwc6Izx5K9NSrQJlcaqlpWVvMyqIpZwuuqvJ8Gi
V25F8m/PuMPBFqdkVh1gh70CyuP0TFQNDRMnOJqjtMN5r58SSBIEnvezJnWbINuWtnVy+mG6hk90
yR8OwT1AVi4FNz41XIlFltqehO/xunxwiSRVLM+lh3Hd1N6TOkkGWD7YHemU8sz3k4pKhEf0w8Ww
MF/ykx2EeLaxRfV3ZNh9yL1Gnf1OsNxbEI+28ETteSet2HroOCszjL8DfDBWjh6fjQpvw7io3rvy
ebacm3KQkkWvay2fWeGfUeBJ+0Fs2JcwfOvu9Tb6qDTrq3q0d6ldOpum4obKqkIdNpqHGnSed1Ai
vUCWqhK9MO9bzBJW9jAck2I8IpN6gKL/2o7+tEJdfyvGpyhnkowk4labpsUgMWHrSj9VfUv0lrbO
g1XcOi9lQ6aEQh0MAzDAcVA2mqH1w4L8P0fj/8nRGC0dhM//4GgcF8Vf8OV/TYr++Vf/sDT28C32
JIsS+oxlgNXDCfyHpbEv/su0ZEC05+oWno0u7/UPT2Pb/y88fGHT2Y5p+abzz0nRFkbIvoWoHEqX
4/PK/xtPY97mXzmLum+AcZPVIkwZQG0a+r8SPdEd+nlnE+pekG0WUWVXYiDlHZkIKs259ToCzKrO
+htMCNU3lUcghrUiLjMStzox8xAVjzU6X2DOpfZiB27tvY5V07Xf4Ywf4K9FIJn+GhIP9CVZ2uZE
VCjM/ImKOIU16qF/pJkTWrIpiTZunxtHzCZhRW37GpvFwAy+raL+MNU8+3jaNEa5I4hzCP44UT+F
cgYa4v0VDRnRzxCv0CTizrkbSq2Dja33U3Tpfb8mz7mI4Y/rCDyrB4iKSD1cjEPIwO6lOx/fJCTy
vs+KTxwGNI1ZYZhCB8mwv+F8dnykgFLuqu8zjcxgc56oRvCAnydovTC1VnBYOvJHA7tHjRr3rXuZ
MwYo0UNfYJ+obUf8mduWd0ug/BwjBlygLEnmxMYvETUpUdduyaCU8AWw8npMicxl6jc2e3JonuyR
EMLEWsjyLUsBo9uazUrbNXRHvyFi92wQtp9Fd1044IbJFgL/+0D1mOX7fImgv3Es+MFHkbdtvNMD
rGpXLSgNPLHYmE/+iPnrhvPOkToDgWK+J4oNXc7o1dYzf9GvvtwIL7DQHxGYQXhu921at3jSNU2F
bgPxPS/lWB3+g2kfbC1/DO5zaU9hmoF1KwwsXmODQIptnVAoQH7Ai3LN26JstE37kfxea14ZOoYE
68ooGb+0dSBeeoHx6q4Yqm569HsT3kfE1CjZmOasG6dGGn9yyFhpisa6Ne0KUlPnVtdlap2YULKZ
gUtDd+xuZsZo6PPbhIBmfBuWdl7F2gD+mdWa9+2IUWJRPn0DJmNd6hfAX4TlYKPZCHR6Q0we8jkP
XWve5CZo2tquqsWrCPIamBX2WFQKrIiF7e0Tb6zRJ2aZ5mCs3ObhPflss0nGH8apO5dmgRRKiPHP
iV3hljVSbdR3WdeG4Z0G2Ua8wvtlLD7XvkeSJTuKZWNxgKdkuo31iruC9DZt4WyO/SQn3yjuzCE+
UU9p7xV9+vMAn/vJgIKx1YIYJ+XUHq+6mMMLK4AzFhjvwah0pE5I4uKvzDbTG5Y+434szGiPzDb+
XQ9uuJ800znnulcdytYmvNvLi71ZkQQn4NFRB5PCuaLKarZR1llnuzHquzisdYr1wnrQ0kXb+Hhw
3bLGxc4HXgB61xpNdaRDjg1GZhMYtp+C2s6PDR3Bs1uHwabpnHmdJ0ZyCDFHPepB6Lzq0D/hMfqx
c98u1l87H+dfPfLte0In7MeyHwkmHBaE6IZRPKJIDbkexGSP0dA+epKTOGRGJTMzreco1dsYi0M5
Fibrbetmtbtvp9F4zymKDxaikqM7s1SyPkIM4sf42HkJkt0cJOfQYlh60Pxm3jaaG15CeDRog0oj
YQjeeg/NkhSfxYTVUd374dV1G7HvmwReioN/UVzE3naZp+bQNmZ7wFW7ePQtdpdYdM2dxaO4HzRE
gACfznWAgvfLjAGB676sXiFSdVekldiBFNq8y0QyPCxJmB3RPGbsDUw1HLjIV93pMLlyIju/Tz2t
ID4t0b9zPSmemz5v743JY6TjGpxOq17PzaPdLtqbXi3tXYfNOfOkeXYHJghpdY2sTDz6Q5Dv5nmC
DWDlAp8Lf9jmjPW36P7tBStj8vpwqOxkhY4Nh9FNT4tbk08UWMbaHQPA5W6u5kMQgmqZ2YifDEpt
wtMcqXypcZ+Le0FCurMUf3rDTHhCdLZbvY+eh7Jx75vJae8RlJfbgPtzMOPKOQY5Ol4ga22H9k9j
qGlZpzo2MK3MQNE93DnutMTMOK3mYu910EYwwBb40DjiTzMCwYHJxxcdu/Rd3lTaFhv7aj96pYuu
2qc8E25z7zWduRnnKnoJ2my+i3pv3pqmTj7JMk10d0im/TK3Tg6WZwxAWWOu7ZqbjKWEBtsmVzif
vVev7ZP95CXOuYum+o6EHH1vLuP0iPipuecaoPOykMNieVOWezz1401SGS6cK0ZmfuCZ+7n5f9Sd
yXLjSJelX6Ws9kjDPJh19YLgBFKi5giFNjCFpHDMo2NwPH19YOZf+WdaVVe3WW16ETIqJFISSbj7
vfec76D5rM2l2etlltJ9tZO9Jowqas1abQ03lhdP4dMmKm84JTmnwaRwpr1k3eTs71n4LkYD5fwY
3w6GGPcKQmbIhuAfZq7oPUjd+ADKocasqOe3UnXmZ0FW6MXJ4MY2nkMIsV+XB19PSBsm3RrX29LT
1ZxmlJ1oB7IFRtSQWe0OahqvuFJjlGgTlspyWKFOlnGj6Z6OSiULvnsoRl8Q/Zp3WgxjjQ3TO0wB
WW2llPYp1oAacHmziEoV7wrJbtE4CTGvtuX/SmxdnA3cn3tt0bpHHzHYRncGY5dNvU3P14CYVS4W
ZDNEfqWi31WWQXZCCdOBTEUY7msMFkivGy8GKwf+TmR9nLHjcJnhaWR0fphIeLjUdDoGjpagAamt
dD6mgr5AWonsRPJvf9sE0BVLwxq2CeFM2zkgc9qqF94Ow4gReimm5Sxqt1g3XOpIL2BQ5o7MUw13
iYZsikF5Im0EfZ1tvSDrdrPBlVHaldpnZcfAD48bfreu20sIo6FbkXLfZPpAe79cN5CphhtKP9sQ
DNLmxuBdWmZiW8wUmTmuo3QzOWSzZqPOHtqhnk7VMDxqWgaTt1wYaRm1G0mVyr3mzLzspOSFomOZ
6a1AO3oBGlkniOcdSU3DYcndkfaNyvv3umvabaaP9qFCxkEDch4mD1BXkzyMbtFEhe8nwDH8vvve
DIT+WNPSXOwimwqqIdv0tpmYJkwsed/HBA7Yks5liiN4nxiu7xxnY56WG58nCRV4i9PjeUaanOw5
XxIbbHfNdMumDlbaMhIOca6tAAiWrTkwjiYpoqXH2Y3KgRvdCYb3+s3g+fZPAdjdJKT4erT/n66C
Dl/15b386v/X+sAfdaM6UFTyf//10/73z8VXvX2X73/5ZFfJVKqH4atTj1/9UHDX3/0e63f+337x
X76uj/Lf1Te2aXHc/6/rG5JQ67+ktfx+h3+UNvpvjkFUhk5j28GYbOEH+qO08e3f0N2bfNV1fFO3
1jLqH6WN8Ruxs6ZLteFx5OFuf8a1+L9ZgacbVD6my/DE9/9fShubB/qLG8sDD+IzK6MA8VFe+vZf
KxsqASTVleNERAZteV+ouziYocAyqCTNyvlpDSrM/J/+aDw2AR6cYhW5jr3/yvmr2js27XQJE2mH
YiAiCB6mBF+H07YQUTDeQ+MiLXdabQCetxwrmnlO0D2wjhOFPsIBNrhyw6va04INKNIkiJbsUmMA
CxVqG9oNP/JcT3bXWWr/XNX0wpaElovJhBvqx9Xy+E+v3v3vtp9/qYbyHuyl7P/tX83/5CkxdZ5z
nhVMau7f7YzB4HfM0AI7WjQvOArs+6EotEvRpOpQaxpwQhOgAk4rOKbWRRfJ0VzyN81wHXYoNPmK
v1Q2Qc6xt+Kv4WC52iJ7BAlmXrt7f4QhIQL3lU5bE/2ff3eDl+9vLyh1NKwW23Vc3fNdlv+/vaCJ
WTQuvcIoFjGTDJa+xiofytmlJw0O7KAW466avrOey1DR8N+0RG5Gdud/rzMNQWvH0HcWaIGnqWhD
r6bnOKnjADXLnTNjk3nOFjk0jqL259g0cOrMlRvAxlILdLS9U5zp461123IwzOUhNVpmYFr3BYN7
hULKc1ukxa6p57MaxXeWoFsEUeTWzv6rOYoXDA0kXadGxIAhAbIcGcwWz65/L5La2fTMFwHC5C/L
DeXtctRGMyq1OKBTumC26hkCodOiK7jN0wQ4N9EHiIqgX4wfcOuBKdphyf04/bLn0XSmUQyDZV3I
XflpJgm1MvFwPt2oSBSi30GsOBa2+72dZr6vbwcCL5iBat+adq1kTe0DggP+B086d0kxHDGLrsmc
OEBkTO9ZDPpNO/Fu4bSNaEX3ImWvPVqJUXwuoa/xIFot2jAd7Ae7rD4EQTQbIIQHL6tIBVfGe66e
55G2dz7b734SGb6V4N6UqID8s60zzV46hhh5CTC09PegO38sC3wWFNIw+1F79raikiv729ZerL2e
WJi6F8jvVfW+5AoehoOnBA4VuPnutXE6XssJY0I7zJyua5PUd39L4voZ3yQ2Dknj3MlQssB7te7M
GIsRu6wVG0ze2oGE8Cf8wfmxYKYdZEg6F6Y6xTifSk/+jDsGkwnUE7nY+ySt3jUX61OJoX8b62O1
B3f3IIjcIQdJ/SjHF/Ys4Fdt9a1R9hu9kp/4/3c40149f2aIIavPPksfSIJYaU3pXZdL7BXD+N1t
mx/LqsGnZSE9VYSLtuyEP2wdOz43lGSbWbdfvRSYQ23etvrSYZE24S4ADM67lZljiAOw6pL3z5Aj
2vdpfdgq0pOVrYIbQI53auTQYcqbpO4OUstCf56iPu8+PPOBKuA0BOUL7rhiJ/T5XTMc6pRhpfnu
FrLra3/iw4LddiUAi5qmP0LZBJkDSQ9D5JQrkAtQiK3b37HKPq8Bxba23GQNh6ZkzkoKFxzGFWLI
oVR3Y1o/Zi6HEBPPfgF2WRAcwpUEs2N4kz4CJbLcas9dT6vH3jDQbAaxgWF8PWNRfVXuM1JaMDXF
z973f8X8LszDT5VtMctIGhAtLOheT0DPHNyno/Oa8XoaWQKOKj3nbXaQXfsyq/YEL/ieDt8HWFdi
Hux3qFwd3hH8WVX86GfNbRZgltIFma6a81jY3U4C62BqAQFSxC5cLEK3GIx8VVx5aIxnkhzsAquV
2pNJhQjcJeKO9jNE4QXHn4XPnQFljTy1flzTUowcQSwiLKDdroLmVFh3dYWuYNA2PPKD8vz7dM4f
MlddAks7Nl6wpZFN2IIziJ0HEIQeGNj3/qLS3AJnUNuE0JtRHw8RiE0GQPFP0wHwUiVPgYIIQyX8
AkbFhP8IHyGe9Pvff24uFzJvQPQT+SmW7B3V5Ha9vlVfg5DjUqIpE8UFLaBM38Fx3yy2+DG2IKmW
cf7Cm9syvB55kiys4MY95KqH9QtZ4L3mACvdGTy1jB8FZph+6iz8tH1o+f6bP1vAqc/Iqb0eL2Xc
jq9LpHQVg7oOWpZecJNwK9NAB9g4oB/WdHppjXuozZjhFDOoENJDux/c5DmeHIMD9RCZJksm7noo
vobYG/Z0pwddVEnjuwWDJesgMHrexfXq7yLoznnqvMqCJcwnNmDrvutAx5jezTdEBsA1CrodNs0w
yRJ/61UMAJsBG88gQQh2I7Ia8iCp7mjqBT5WFLY3xqkgmRrrm5Umx6Iw1mRDc9pbtnVXNN23OJnv
XfTFIZlX3wzm4lnefyaphzpzsD4tHIO1hKpdcaOL6fmNJXFM65dU0D42dnCDLos90JebMrHezFls
FsxSdOwENiMO24zmp3AmYgAeG8ZmejYbF+DabA0PjG5JSil/uvqsn+Yum1A6ujfBhAxGpCjfamts
9qYiKQs/2Y7UyaguhudZq9Ep6Yr1hb1HGfzNufEBgX7cWDFYkHxkUGU5P/KZbPIsNt8bLf7eJcMt
uGEkJRaQnRn0FUxhoOP6bekRImmi0NiMndLCQVXwxZR925j5YVL+U+bMW833Xksf58ZAcOyW4IL0
XWFnHFzHenc4iGSSQkLDXxMT/xAS/1vt8s5DaMHEcaEj2DbSvV98/kDdQuoQNKwsE03mVHb3duqS
OUkPmUxjKKqNJe8SU4cwWgbNrVulOnwZ8bn4+nM7j1iQkCBv1je81vcEs8BfGvSaLnaAX9atv+je
wXg0arIOaJyUKjsII4ikaHl5pIUmxnmWIhU3Yxx5czEieYYVajPiD+zpc0kt2F8mECRlviQdiVS2
JoixRjBDD+V5QsaRC/9kyvHCbMmGiubWKDZiZG44IO7jRb4XrrsAxQn8271TZLdTPDDXh6JX13g5
NXiP0n4q4Jh5Mpc/1qdOxtTB6+sxOc6raIfPReMiLhP9dSJ0xNFQcLq2910Y5VPpuQlvdGPX18ar
15kNk7V0I+3ikwgw4rU5baMNrDdz0J6DQrufhvHNZkPEw4oEL65e3IouOgzjGgdb/Q0VHEK/4oK1
IAJb+qiZ0x0y5AWu2jPHz5M2zM9xsg7h7YGlaQkiI0AbJlCzCefl+texPYa2grFYKJDO/FjLtfdm
HjyBEf4i7Iz3PL3WxksfRv5C1wYCkNtHP764qr2jy8cvjhcmgc0RF0iDOz/dz0FQ3KNcxrzXIGYd
+kPX07hxrZ3bUA+jRABbq7xIzq61EqwfrBocPku9gYi1rZqXaVV6t95wGiYD35MNSZbJ98ZEzMk0
EVee7NLTvBqj7FTLYGxw8oGptW9cu9v7kHPtppTnOpjuC48huwb5hImE2QO6sk5Ghye+K4kTG8bm
JreLZ0P64z4zqWBy2/rwJTkoEy1t1S4T+NvyxdRg+8wanYzEhvOSI15c2RmDHCTkZf0JhVVVpQzu
HSS5iBNBG00R5xLIb1XwlYou3lULrXCfTAisw1MKEH0xt3mPCJvrsGI+2V1mtASPVQUs2BApTvJc
O+QBs5WmstF7lExKGsijRR/NApSFRhuyjzuLEZNrYME0lp3O8LgscFW0nnYubEdu1Yi2iEHM1i3i
8tYr26ckQWpM+o7cjlieB8Q9h97h8tDacmRJY3xTxEkBmtfMSLaih7Kte4fT09Q1p3H9QMYkmQX/
8en1lqHcc7cKya9fRLM8bbSqIm3uzztY90W3zJyMwLL8+RDXW0pfxr03avftAFYK3FOwRULK3m7B
t1vcSBs8g+jHlCzkZI261fC5clbmDXP9YK6/0PWBrp9Ci7unVwgdcM3fnseOzO3rzVyPqS9inLa+
/wO8GhnfiRWHlTMhScpMLWpMIyo7EFfwXdrD1RbhdUyyKODEie3jyYMqy0Aqfradhqdlffj1Ya63
rj9CGD4/7fqfxRqA4NsGhsSYhUkgVS+PeBoB3pYYzud2pcMLLyJ1bdeWAjIhNuEo6HT9TJgmhuXE
Xy5ZsFZMFno/S+sRVdnYi/ougcViJHf0qI29pjzmX21f7YqmNUJh9NkliQUk4gmEYCOCgKtyeZpm
NoU5luajJ0RBzNeQ7DnBcJor2nEnJoVfmSkFCVq28+CYRkoce44BxW5NwJogOzx6ebuUnnlZK+22
jokgwEJfMTLJ9Ls8IVJ4rN84j9SRLYL0Jk26b7LUZk6J1a4tzL2ii32Lp2m513ABG0xIdsmigr1m
NM4+N/j5vTOLm2l0ftBf+Fi6JY/KklNq3yEM1fZFT/MsLR3Em1pjPyZGdgro2DHBX9Ibt2d9QIXb
72SJQ6NPnOINdzrFm4WLrhm7M6rBZm/7o7VrRfdQ2nZ3No0OCPTUPTHTnm+nhWJKL1W/l3iNMSYT
qeV24s4gKosETyeixrejfoyzBxlIl8yxAV2+V/0c5c2SawHcZTawXisrIBqcxLJW9C+C/uEm0QJO
l2ueaMzU9dXzxANKF48GQDbvAaCL52mpflkt6/cE2J6QexkxELROapx+tHk5H7zJQ9EicNH6poSM
PwlxZJDFGdPzzxhzvfMI1MnJHpVsUH4WUApETLnXBOrOdsd7hqPMEwbxk7QxFTW1/bOYvQSjGtPi
2e1b6J5YDmUM8UuzJrC5ApL5YLon4hQh7aCTwwA/sloW5qODXvJZaEActREMXY02n6revZ9VZ4V+
3izgpDNOrOCwzBs04ObNqNv3anLQOAVQj51Fmi+p597nzVQe02G+7ZXW3AdBfJkyozj6luzPYp5e
CiJm8A5t42Xx7smGqobssTOs4CYt3GOC6juhNHlUCuN31jnGCQn8a+p2dLtLCIKTY/lRMguJcVlg
q1mNanr7yoCj2bKJWVHvZEFU0HAm5re5NC2eR7sUNu75OUwd615MOeSmfoAtGxQSJLQJxOHZ6Gk8
LLZ76+KTujNNr0fnAyGG1vgpRUm2T8r4U45582jMOiDX0TuoxKbdzTQXYNXyY8RudkzlQZv1Ohqq
/GyNeg3NjUT63t0D3n4p0/GUJEiXvWnu915SfY8XI3/0Kqa2MXEiE1LalpCebePxhhgXS+M4J86C
rgxEMyOHiFfF04VUIjfy3fkBS0Cwrx2mEa2dO0fMExyFnMbZyh6hjKklIH/ARY8MboYOEa0Yhq+s
kAziZ/9HXFrf8I9Sny7doZlU94AOmtm9wJks6u0yLFZkkJHXjMnANGHhcGQjb1q6FLBsPT62gsmq
zE9o2sRDpppLbJUA3CtZUYCg9VsI2K20c+Mr/jqrhLGwfFv0ItgHGSPUNCsYHJm0XqQ301CAtKrk
2Z6wGWxo6HUPToqrgSMNHATfng+u6hlLDUypkhl9RqKpO87T2R5okh/FGm36IbjT9QYqSlVoO+Gp
C0EnBH8gH+Ntg9cklYF7cdyJVaar1EEnecse3OrF0aZXORr6bfe97bT0eZhhU9PluI8TRnozB8ZS
dx51wWCcEDh7V9lgtWHc5h6nc9nVHYfsCcuMBUqE8AGSQmb/U5SlOiwT/vK5IIrBQR3HxHlLr3SP
G5zWmmu/KLQmx9HB4TfQgSMZKQB5MaDpl+Bg8pfOzG69MRY7IYnOVkHoS2DJddMSLgA6uO71B3qW
G7/nzQm2erKoClA8n7z1w/VWmt40LVvyGiWyzv+5OXc3lMAxu2OincSYMWaDb5AFjWJITy8Jy2Tg
kFJVDSFhDbRtEH0SKNNiOjLUrtc184TVkXVBD4YdJtQYZwImxtPvN9NmtugoYHoq28ivJj2+M4vC
2oKAlZw/uNYGme2nOV9OaDSwKJRZuSsQuRAwY28T7L9UuQQBX//r+kH1wbeZZANUdPWEiAW19Wn0
TOLVrjfzuk0jfQSHimDjpNYP11umM8PNH+X0x+dSMbHSM6RyeeFXJxuN7ul6a2VkccK3c6KWZmFR
7+CHWb9lSIWPWTdzN916cGndsTnBfAgYJjLiuv5ffD26/Plll71/J1Cmscy7oZMH3j/d9/oA1w9/
3uFvn+qwtwl36qA0wgkG0b3+zN8/eJxnRaUvf39Aw9e5y/V7fr9JbNZC9w1N6Z/3/qdvuv6nr7ko
F4FEh3//C65f/tvvFxAASwmcgMZdn4ikjd2NNGcv/PMH/O0e/9mj/PktxsyVmwKmatbTIguh2Ng2
tnJ4VtYSaq6TYGJOoHGvX25tn6d9wvjIRvCYCqaobu1Kijo+eHE6nGiezn98zvRanohFonUXF/Wu
UYrizS3LEREtETpYoJ8KvHpuUCLGWd8BXFcfAS2fnVMrkrd4i9cnxhp8QXQU+Hhw6r1vFk+BXE5l
DEpds8pEnQscKOHMYIEWABFdma2/zdUSdeP0mQA03ZtJ6ApmzWZzqkpMTRws2CCVY7JkIJXkXbRJ
C87pzvhiA2kHCdI8pan3K6mbu4C8cAQG97Uh3t06rzfGmDOIdn91w7Yf03s8vjrCVTDEjZtGlN2v
qCJKNE1+aJTWT8gHYLc0HYxGp70PuO3cxRNhtjRHrZ0/ULhb9D7mGULAAJhK+Px0qW6tWvsVuxyA
yZuvJvsly6fnpFXNbjD9++sEoYrhERTF9IG8bUv8qQxds/ne2V8+OGo04ONdSeyMWUajTgdI7yZM
oYn8sgHgJNZ89pL8DPXuYBrizVz/Zo1xRY8k2PDPnpPh3nBQxJJuKDn/ZcO8n4caTycIacIXztMM
ewEqS45oFzs+yS3Dt5RmWEIzvWi/MfN8dOqezAR4/TLVPnvfJqC3T+/Mdn7yjeUlr8f5SHhssumC
+kZ2/bHRulPB2S3HunVqZCyOZaAeGyCmlzH+5a0G7bzNU7Tba7RUjznetW7xyRXb1MV0xqJGuDEq
vg7IE+HbVANB8TJbSO/bidz5c8dhC7GAH2yv5Id2sUKPNSm0M47/QmsfZfuickzTJqUpgzRSwN6U
Nu2xokXGEF9aZzoGY3Arq5Zl0lqP5xfdz55tIyAboA6egKFk6rZ17LCS423L+NgF1hPItxEtAO1N
7WMK2pt8hMFXC/tbk31DZfUdpAZB5fFgHfwmO2tDX+6CCfk0TYRHDLDx1nebnzUpCfieg93IQnKw
MuwFarDS/dQSfMC7hyBjszVW6qsCxMJQnZFXODQMIUoL1JrdONhlYSPnPkl2ds1BXqyFjIsIfNuW
n502rb7LEcvE0SowRELKYeSQ9zEhuTyBzVTRf1qNh1TqJxAXIVx1LUWKsfif3lDc2Z4tQ3OOoUuT
YYv+6MHsGHqXFW5YWorPIBkVaqP4Ja29Q6X33yjKImoJ5BAjr51NUjFGZOc+xQ6xbWYH5Gi3nOuk
+KoJXE/yp5qkQH8CqDLWzSlAvgz4CX53HJhvvU5mqo27Hnk7OVR0VFH0VOHiYRXPCDLdevTvze/k
f62phB6NoCJlItHjd9VnpOosKfkxbzD0MX8iBYPAiaU9w11MNoHIX1WgR8OMzATMIiGXyNQqzUEP
8VawyYFQ4Vpr3JKi5dQ4xmX9F2cEgxYcXWlwWrtcsr9qTvfMG56VBgniNuhwleQYsLuall1b0GXo
FjbHGoqq3WHtgvKFJDFzwzpZwEAW9TadUNPIxZ1DaIaXklEBu5nncUIQN2vOsRtUW11p5q4Q7NzF
BPRd/uhp95xJ6E32i2/hCJu7eVvnGA6Xftp1fv5K/PSyI98FnEPXPsWFBx/JRqnaL7SbtNcSZX1I
kLe9cT0adu6bWQcxvy9PpJGNzL+c8rK6epwlfhpt9dY7wQcMHpp8vfHmH0SHhyVG+0NU05dkDtnl
+SPhmztvwvEZu+JlHUgz7SIuRiby4CNP6QCK7dwSJamXYzSYyJUP45gjvQFZaeORiRSqKYssH19g
BeCBdIT1z5ceCGycNm0HM2wOvEPRxlTMNvXgjKfXoz4Je0e/l7BJduCkP8w26Q+ZqdB86lHPIK1b
s/GEaTPzs3+NPtVw65ydUSOWgYa9XK/IaoiqokZyNmCKqa7KP+3DTLKbvKg/urWfbo5oZBtahedb
bDQ4eiAhNxaZFR4hPLNsIrIfP1quIFCjG80w0M/RukH28iOef82aasK8sjCZdJfJYLy7wmAQfRIk
PV5091dOy2DfNIwO6MiEsqiOCfq0I5VTF5YUMwRK+rUKCSHA7kUPFtuK8yM1mBpn+YdVmMXOKRY6
glnjhYGYHhayqXPW0EZzXrzcOJcLV4NpIIMiZ2A3GPa7xLi74fruQtnzO5HKvSW9Lw3jyr3L8nJA
B9QTrwnyiqudZ3/1HXNEyNrrS2E/M1gjKY0cXxYqxRsi1rt9GWiPPpflpmykQTTfyNs+Dg74yGHk
a8dC++oKwjJawWQHh+rMJoqfrpzbb3lxV9TBgh90wrAmQstqzNthaGfU2t4uHy66XrU7FK1gHYbb
QFcsfBmHJJIv8NgW4ngd+P9P621u04+u7utf8q8Km6tq5k/5zf9PqhzD+e9cB31fD136F2XO73f6
hzIn+A3aYmB7JloJE8X/PxwHzm+gnE0YOrgG/kOQo//mGobBoBHC9R9aHR5fJv/2r5b7m67byHv4
Bt23AiQ0/1Aj/aE2Qcj0X9NoUUb+VcGhB94qCtIdEo0tpj1/p9F2sPXboRUJ04oh9G2BXKaSh1yY
NRWXKU8qJ0bLyePD9bPrBzcxMOrpGSnBeRONxqeznkCvH7gaMWNdb+qd34S6XC45HV4ycJkXSBor
mV+/SR1MWyCq7gan8RaVwBep6qGg4L7VaUemYzDtVRmw8pOPwt2zmxjdq5jN7egOxl1ctiTkuqK9
0TlMVd3UhFVA2IkymCwDUXsaFQeOZlnOwzBx+MzdgOJcX5HYIG0BnbR9wgLsGliDAjbBzpzzuxzJ
yeSd2i5YvuvzqWrVxIy2uKlz7lzFP5Gtu+s2f7Mw3LBShLU95A/SwGlfM8INTV9VW0RP7oaKdTqZ
YM82cdyMu1lDWwukhLIuGjsotitAMvRxCZkanT8L12vax3JPJnaDW3JGyBLfUeq8Gyknb0TLFepC
/csyn4PeQJtIpvsOmwMGbhx0jCtozyz+sJ47W7ErsvK4NOPLKikPJaPinW+q/VCfG6vJD5kA8Z55
jzkWpghIxjYlJ2EnLe++SMS936hIGoCIV9ieyFuyO0DKGNgxgNjsMPsnd6JAx7/T0elsS3V1cDRb
V00x8yu3DxMTaVbWeveexrytkszqgrynlbwmRBhMDsac39hbeD448D4vVYaxC37AKUXTWSIsMIbl
HUw1neuvOUjjCGIVtYcLZ0Ix+8WI4eD+K56cKWAkgbq9rijYW0kLLcD9Tx+tnneLB+7GR+qNlpUt
J+Wchw62OC3zg/IrBrtNceUjPQdl151iqUX26N+u8mMU3N7ZQ0N+Fo71NS7gQIcYdSTORivUHI1O
M7+mgzVPGYd5nUR2RTEevbWvFgweyN6cVkZsEz4qGh1EoahUNNUq3eUdU/XFwCCbEdjoa6AaVcWZ
rbVmQDHUSchutTud2HI3x3ji6OMPsBFqa2FUQiNEKpDhVrtJbc2ph5lp02QhGqg+jO2cnBg4f6bF
g0qYjIlcV3eQyfHjssONdcBvbzonIHU0Ui0dC+macmeyCVlW9+iKzOJFIxpAcp35RCpFpeNQgKBh
Z2//LIgAfkv6qOdcMNjY+BROPErBG9tYzI1Hl3apfhjVQPBamtp0LWLMsPWjaFS6r+3+GFgV/G5t
UBGNJmYt6pBBBd6DR7MOSNgDf+LVS6gVpQ7qMEhqYFnK3JPkeR7TGCFR0VxqRBuyRcgiVa8dpjoc
O1hC4t6a3b3puHvXJgejHInYlpXNFY7t/0BDB8EF0ZDIHPZJwxG6cnO62p3Yc+YljN1eQjxeEdC7
/JZJxJ05k69oh2lqTZdSvcheYzbbIFHQfKpJTTxZfDuJhBn7rf/DG/0Ii0/LKMMjndO+B0s0rCLn
8dyYzk89IC9pqZsDebR9eJPC0AlTbm98Rw8ikb6kUz/gGumSvSj7h5hAQukulJnJRJAE0E69Gquw
GDTcBGXOe8O5V+Oy3I19/wpq+3tmg0/oCRXbLX1bQ0z09zWP0Tj1z46i3tDdYr8U/s4Ui9oJxMM4
afR3YTAwa8O4TDmrxpPY9bL8hYIH9VDzGdNCu5jEeG+mMTGRCdD+6GbPDRvkj1tTx68coyUL207S
9K8ZpRNFw3kro1L2STjypluppUc4Sd7eLgySBt07K42JHHUhhjOb/WmXWr2vAwaVrf06tBCyzSpN
NqnZ3BmK41UyIwpjnM8YamLsbNvZtmJp2ypYu0nGdEYp9a5sRQHbLMd49HpSiOpxp6fJrSWs8zQK
i51ovqlTwEptNcm9n5cnsyMTrUjNeyRinRUfM0+vD42ktw+Sg2aoUBcqJrl882aqubindQav65N2
JHMHtgiYSDfJ1MKzFC249uKzHdOPrPKzc0w/elNr1bhP1HeG9P6uU362dfyZG6Rt2s7y3qUd1wtV
Bw/kBodG0+mymrkDeqCYjrk+/VJzXe+M3L6deig59KO2BWF54Vgt2q6auzZia3nQ7ae2rp1PbyJK
sngFDJ8/TSmNH0YOrNHMasJCn75kgO6owutMQDxznGDGhW8F534xNSKT9be0u5n8nJSZ+KQDjZpJ
7UQWuGyH2DgZLqfrpmhWKkWAH9ui9G54ljirfpTOd8F59ElPMCf3PatKeVEBk1N9AQ88B/o3q38Y
rK4gCZdGbBrANZ+FWjbBT8NfNgZIHeahqAwVph+9LvML0kcWZsyDspm9/QoGJGSz5/Jr6VzW7Zum
FDVaYVKAM6ba62OTMzKurV3izi9usryS1d3g6Uu3xsSRmffHW+2b1q7W5Q/YG364uIL2oOFNlAzZ
HsDA3rNg5KGfQuNrLGSzJBCPVdrLMDDSV5wY2dlxtU/HR3iaOzqzErx9W1zqMAqCtr2kSoM8RlzV
7RRQUxB7hNvEoj82lZGoeFk9ppikRfVblTH8dht0rHk/nhwbP4I3wvrLG8c9QI8hTDZnp+j1+MBe
e+e0ycnHmwmru05OCM8YRVtwtUTQ3DB+aUnI7Y9tR4Z3PhTu3qv1b4M+vlopjUIM8DvdKujErWKB
Orc+EkWXsXMuWo9UEzbCgWAukndc1vOm8iJv0B5ddNITbyMEEme9Y5php732QRCyZU/ac6Bnd7gs
xO3S46OW20Iu8hSkqdolKUjKXi2vdBy6yDZHtMoiQ4Fd9a/sOmRRqi4GksZm5jmkHHc6vWNJNQdz
rNuwbIq7GhIEkloYWX11osXvbPTaOFWymMCxVj10uSbq5v4tXoBtICxJT0zdvlLJOSOm6Ms05H+O
J0Bm1QadY592CkYT7OvAtwgur0PPNox7Y0XGgbB/mUGN7BeqvNAz9fjSTdWyg1NOGIW35Df4lZiW
cFYIk1fNsF75LVXYBwtrtaGJb72Ds8wL0Dd61mEYOUR2dYUNB3F4XjoZjTZ8+anOMMCpl0gvVgQk
u/UW3BcrmG/d2GXMVCRP2QUbgVqKjDjGW2b+ACrx5JDlilQl2OelgUHeEJxDXfdQyd3QG86xHy3j
SHXBcD41z/ocI1ly7M/OD+qj2xPh5HBigdrK+xMEBen2NEPA29g16HJY/XASByNi8+adYcltawq5
89HPczQ7MgxMzgEEcaAeLQcYzfxacXXQCN03WyKjm6/Ol3xCXj/T7B8BHEz/zt55bLeuZtv5VTzc
Nmogh4Y7JAIJJpHK6mBIe0vIOePp/YG7XKeq7vUddt8dHJL7SKRAhPWvNec3seZXaelyz4kgvoXa
6vJvmbEtDiGyOPbXS2dmgPQX24tSqR+TzLESMwBfrDyx81T7KMysc2ajHZ46MRJpJ3B7vD+thwJl
VsLZ2NUidxD4JElPcTrjEeg4OWyMdjBYiWYTCbdz0aAtx3ENJW0z1HSVWiFeZojOVbC81TRCkPIz
pRmG+iUPW3/SK0w0dTdTHLfJgcXyKeko2DUtaoEJ2XV9FcSxsrPCiFwtXZA3skxp9To56IXxILHG
2AZgBB2Fr5yoN40VfBxwEJYvQ53rpyWIL0q+vFaC2nITFtSDRMCTDCmhLXfmKI+OoWsC+Wqph7CT
argMkuMip19TgtkH6SI6vwn3ZWbJB1Xq9COFyMXCK+lIVq7bOqw4pQf6Ffc1ia3ycmnrYzgRDQbg
21PXnCkEiS5rjvZ1yRD1pHl2mDFK7huxfMQcFDhShFKtG4tDh9voONJRclAOe6rBLyffVzbl2yT3
721sEexjvM+rFFhMI2VL55uEV5ouCfKy7UQeFMxHqM1ELyzoI/mkp4ZmzVmU+ENMwMdauHCYta2z
hB8RUw+/wY4XsIJh4fDWmGritTK3VTRxHpfGX7BP1Gsm5ehTLeZtS7lXuglwdVXoPtqXXcgwzghQ
5wy/sOKbJ4kbOw1iothmNXgUkuE37u3anTQizWLhNoRN9xJpOiCL6DfjB9Ht6wYl6JLAv5cP8uwv
Kk23tH+3tBzDZnQRcWidMCOAxhfAVMbosWlRmbRO3ga+tc85UTb1lBY/oSMmw4nvfAX3Sb1n1cul
6gzO6cis6X/JspuROGUvltuPDoeStjfEsQS5KYfAZ+Md/IoQex4TKzE0f8k6sUqjICOC0Lky1gMi
jgquPHoftD1oVorGsuWZ44hgaQO8dREKJCRAkt/VhrkvVWn2VLO9oafFBz9Z6meeaMSglECdheK3
nMRbfSBMrYH1R4WL4nDJOZNZAyPCSVGATccwRMDeydlTp6NvpuM0okJnFKFMAzJUOdhnAnrbphCp
ldkvW3g9hr2IRDsuKCa9lEasOLeXSh8f+zjiFhlXIZPs4Rikk7Jrc26rc0m667i8KxWsOFEm4EUd
yB+SO+rZVt1mZbEWVm2B2xGNP/dkxOvwN6J2vsoDQ4tCzF5yo1FdJuXbSZV1t9HmzimMYT8Nle7G
qjZ5qBJGR9eJhSfk3omCcdwLmTwyP/qFuDzjPM1/CCV3oyaJT9IwXPBepVSZzPn7RG73TMSerFRC
WAaz3o5S7vGTgrWWuuCI8pdiLGc8qQAM3w9lSOBt+13pgk4Yckdf0XiMe3Z2ogiZk5qSaOMkIM62
qOpTndDQHpsX3Ooxow1ExJOqK64kDtLJZFzTiSJMT6vcdkympsyA/Az6JG7j10aHIr8I4NoEUX5E
Ck3tOBj+LBgkuTC+iBKBEssQUIXw2fjahu82lp7bCWEJgBelCQ9iQFpbB2/LEx0YTEJkZ+Qb2JXV
a14vpzd1Von8nWt3xAPv0INgihbQOJQmIhrFtPUNRILEdIkszksgKUI6c+db8z+14lku4+9F5tfl
yszyGHFbNmVfVL6fKIOZlQTdMRw5trEm1ggeLPLVm0o9A4mVuBztgHQja6R4Q3fJ6WDwJxQhETgI
BF5BGg1RFVLc0xTW6uYimE8xhnwnCUx0AFL/UOiy7Nfr9J/rlEE+wvp8WQf/90f3DWPIoC9639Rb
ZmbCtW7KxLaESPLvm1qjF12um/tTLt5kVwAK3xL2wzhj3TBKQKyBC+Wsw7DxZDUi5COzHvQgDfb3
d7sLEO6bSqlblACkEfzvDyF2pFghYwL4gyqOf2Nzf/SfPUVRTytYaPfG+gHvmoHW+GRCgiFpVRHc
X55kzDHp0HyLjUS0sgFFzsBWxVSXD3t/pAzxJaPMd0njw3Fzf02Icf0kcbjHMyD7edjLf3aSkhQq
Lhop3ap9Yvp618OsBmmCQTd66DqV/kwnq/bM9JZUeJR1XHj8ct3cH1n05/48wjBT3f+PjgIAaDya
d1sfVRjaTdf59Ew6X2mRsKE+Gm2hH0IJSOzY+8r6c9PUsgDla1IDS9w1hLWXRT34C86lP5sJ6gOM
x3+8OHBH4SgBFcZa90Fo0tEPRGOgjOSRtW7+eq2gWsewkmz1KRj9Tpf+vsmEocEnGD9NmLUx7ku3
EMSHT/ev9MkBkFDAEAoiTyhQ/9pIGd19imxUABZ0OFPELTKWTL1XlwPkuLTazdye/Qz1jM/cgMM7
BNKvNkLNN1QUWwqv/s9TIUWVafVQhNS1Q5jk+uinnIl7SX/vw3D0RQjTXh0RsamUoz+sm/vrZpmG
zJ3jAc6YidkIoehaAc/94FvoaHwSLnuO57TDT5+/S6jJ1QYHEEkEjJjjpPcFg1ircRzBZIVV5/+1
yVAW+SneEreciuv9dd4f4aNFZsIyEvNEfqC/MKL1q0KM6OKNRPBiJfDCEi6WllZbjEIIs1pED39t
ivVNW7UDJXV/8UFZf4NUh50fr7+wXj9FD7yRGnp93ggz6ubMaLZBUz6VGscdXuJ8I0yxHUKp7Qxy
7hWRZVJRwEswQyQRUfdijUw/8edxTZfUD3CDhCmkI30RkFxyTXfWSJT9mAqnYGj3ZmMgLArmabOk
XYFgPsWYV9btdtCCd9Mor4hLvEEcNJc0ncdasV5nwtgY5rlCnEReWcPCnoeJpXTdnaJOBUeu678T
4VG15NqZ8sjC3Wa+zGAflUTN3J5qfUMOpuXm8+88njLP5DzOB7p0IBHOGTJYF0W/uBtB6tgFi4Zd
grLNJgBJkNGplUr2EqJr2KgdXdQsRzVqob7ISY9Wm+yxrEwFn333Q0nX73uNqlRIX+IUHbeecL0U
vSFbJbcah6C+tsuZDDDLDQZYPUZ/SUp+rSmYJV3K8qRMOBNyGDdu0hT6BggmeH6IxphX1llj1hGj
m+lWyicX3lWR46KcdYNTq9iCLw5sOJJ4mCz9U8he2twgmq3RhY2VseCSzWoDPlAAAWzsWyvRfDNp
JCJ0G/1kFM0+TYYXqxhOQ1POfr06O1X+MiTodf+ANnLbCspzDe8U3CsgwlF4Bdf7JOBrhyexrjKL
wZOEQNtg6gwg5DrlO37IbtVXu+i/iuY11rLep3dPb0OQ94YkvfcKd1WM0IZTFpNMlsdLgor8iU7W
RpdHBPFLv7XIVWHZmV2nUDPstiDWGYUILE9pcgypfxs0k3IPYTP76ZOBTfaFuue9MLB7SEb01S1G
zExdsAil5svAHEIM3Fh8scNf5SxxzMwgxR5Wu6GUXjjIvzELPcYjuHGErWEYPCyBQehRT9/TkjSv
w96b0ZYgn2KKvQZnWpqrJlfwnntwUloO7XdstrtAnHRbGwJMOyQBelhVEkRcTeTBV/mGb6JtFApy
Zgtrd224LjXYWAnz81L3rOzEythI5NbMalLbSms9s0LAoDCxxOyoEeL2g17BxzjBnghXYsFIh5FR
CLcSPOsPM/Z3uhwtrFWTaQhc7KEpZPxyDY0q+qukjOPrlB6aGwE/FbKM8UQJ/r4oZufCByHToR9o
hGLkmsrxpChp4mAs7LfNiVOLo0tTIWvnqDg07V0FNLQr+hteGbhVygToOFdJ6+o+AqHH2KiJGWt7
DrMWthzXMwqfUnCjqHgP+WJYh2s2/mHVTTqyBghFd1sz2TdFHYNlxIkloXbHxUpU6MwnDTSTeE+D
MbekRSdOrs06ysiMviOvC8PnkBt7RckqN8P4ujHga9zUhyrHyKFArFpbWxG9GMUXa/MzNEvxGBBI
z/Jcu1QyUnJ0R5gBafXNuhCSpPwxg531gwodujQz88VZHEeZdJUC8U0nZ5nGdoF+usw3Y7WvTClc
BTROUXYeRZwTNZ3uCBNLu0ivJJtUrE3PvdfTOoCes9w8YXQkP6r5LQj8N4jQSAwgFDfcvexVVeKa
mfBLI/+J+A7xpxnh0CyT9FLG6IkimXk1tdGTPuIp1dMBRkaQ9o4BcsBFmSZu54H+s8VlmHoaswyN
bgjOeXWZhE1WzH4V6c9j2skP4q4l3rrkyAuqWtuXJDMANNY/i7Z8LqbV5deRklJDLQ/Neoe8qNgW
qTbY8QxHcuHCzmg7cYrQdJSQ22k8cgXvo8ElvOEoK9qZCxYh1vFq3lR63pvWJIvLc5S9aMMKiGnq
F3lJAl9Q8HBYSLhbKV5exsEs7S5Ayz0v2r6R9XM5K7RoZbdSmnmXSfFRja2XtIoRB5jgZSSkufRD
cg/G4mlIQ4lFF5JQ6CYwPL9CCEJeEhD+kQ1AAzWCfSKcoImA3N7i/l9GjTN0yGIQf57iuGkd0Xrt
ibwBf51JnDPjSxQABZ4NXxwVFiOVJXnGbDyOSH+XWfRUecYFwDyGBR/+jSgsP8tsgPGN4FCK0s1o
DJ9xuQoHGunWTguRhrKAkz5AO1GGI7L5/tLm2TfNQBUQazQvhT+o9MWYWxIuAlFpn6yv3f/hvolX
x0m+ClMBHr3Q10zcCDyyf9/UqPwpgPzczCPaYgRS4lJUzyM0U1yctzyHahVq26Ye/Wxoeu8vCSUa
CXJOV93kHHSQaiMpDtw2kJBFOSbMgLiSGa30wnCYAzX0wAJt0dPt+1gMnZieJGM6NbAZf4IUY+QX
qgT1QS6edlmQnnArGXvLqi6YmSPPIt1G2hZjM/lVpu5TUcTEp8bTGtoMrZjGrZ2RkOZzk2ypUChi
dbSTctKW+/vr9ZKRZEt2a2Wa15r2PaE8jCfj9DYGne6KSm75im5RWJNs1mmxX8k9ncJ8YVXKKGtv
mBRCGCJw33TaiNizLDYygnFnFrP8oJAVclikPj+o4UhHhOUVBo8KOa7eWWSKo6+C7sG5J7cI2UPK
Tn3d3B/dN2OCkGRzf4j3tfRLdwDxdShiGkNTqkjMh6XvalXQEh7ZAjWlgJuluHfolv0OxaTxO4EA
IXSMjX9/ylKv2uiEbROtQv9j/Y7ugtc/jwa8a9hyj/Vk1DhHLGG7NOgITQMuQRbEpMWw+NvG61up
U0HvPCw2C7sDAs1VzGNh9Zai+w40DJiUgX9tFLI1/FZeObr3h/d/mfXaDWTWC1iv80PUhTi2ivhc
RNX7XSw9o21btmncnDBDGu4/vdbp7WmQCFKcZ1Z++tKF7gSBflyPbmk9nO+PmEd3OCZexkRXsIEh
Is+HkDMh3QirvkG1MIHdNyirK8IpVdR4UdDBH8npzayrCKtiPXF/dN9oySTDHMH01JKye5AHwUsK
+tRxgn1HWUXkQusVQYuzw2ro5YEB3spVjUucg27wVQShG2IkOcbWUv++MWJy7+TQOBOhTepkbH6X
M11Sbut7g9F8r0SU4ZRwRcyxU65luBG2BsuWibbBqulgYIeoeGoRHvcVvC9Jn3XcRwVrnn9sLILp
dxJAiglMC5Z1fthZYuEH/iQy/iSq/2ysfzwiDhU9ncExqnWR6U5xf06VoPsjINH72slSvdrZc7Sg
rhuRveyI0NqiCmXRsK4WLUA22zmkj3v/IkIN9XO2EAq2aRtDt/ED53Q+upEhPiU5NA/uqA1hwrUi
HTpGQKtvesJ9sVrlwmShn2pVOzAZTN7Cqhy8flZ3/Wqmy6vgFlgWcUnrVz/iIeDc0tZLHjAk1Q2U
8UoqMOMcA5zfmrGmaGrHhx0woxL8Nd4XQoJmkJ9bvrUDZ5iyHhpirFG3WsYCvEYp/PUGvwIKUGWv
T9Wi6TzF6nAXs8gbeMkOFBGs/aJyoVTWtaAV1TjGsc96QwsHrIsYPJkDTWGl/9Ll+ZaQQOPK6yrU
0NCiZ2kIEPn+fAoHep5NzL4YiMHEbBfvK9oKdwnOVEwRCNr1I5br8dm0SrNjeoCImw8X1W+znjX7
+yctM5rDW0XuyJPgKxzS1Zwp3I9n2FpLbbmo0Q+lOCv7SN/df+Xcw93689vvz8WUFMv1vRlV1f59
I7cTH/Sv5wOUum2hLlehTz/IgfL0MTK9dpg5zOT16OIIwYgZkU4STOvFZX2tUZG1Gkwh7PtfrBo9
Nvv7fkiE9m1RJRP0MGz2dfdExwIxjm9kve53LbHuY6r8OTfvHxHIR7/BU8ycbl2WN7n5Fczlc7a2
R9oap7y+tlLWZ8Ec/x4mrETGEpR+wPhwq0bobEkY41RZP9b9fLk/vW+W9R/GPurhdtJzv39yLJE1
6DX5aLXaOVQz1CV8u0Bt1m9lBqqmuGnMInAY+/2Q56mvk9ZBIcw8vJrfuIMJm0TPM68iLF7I3Kyu
HhUiMncWyj+pwNBvhAFpAhJmT3otm85qTkMsPlBB0IzkyiVnHU7MIZOZtkJLUnTa17UUcQ4Kvlyy
V2WiNSr6mhvwmjezkt+STn+HwnquK8kiKDdVPQtvMHtbO2bJsnhVknA7Fztfq8pDa1TvWk88bq2J
N2ENH4IqSRUYoTFoc0KiCCXoBxlzTRVvC6BkdEpIcoLZ4pF299zPB6UOTmXGclKG8h3L/RlK2UfZ
Zlxn1VM/5gWa2PIX7fj2NtCrHEDwIxaeb1kg7jrqMRO//paqcG8QewhQSoRamekn2vQPYHWUjXEF
fT85lZpiMNNjgrqojAE4Fo45q44iszCmSKVQ6cZ91ZS/OCMhB5DjtpHjgFQ7kfjuNpFJRWuRPzAt
KA5k/uLTU4r9TDr7Vyk+aEag/oqChhjIeR3xlNSoA1w4tNsvoSpcLBoXTgIvZK+P3Y9kUdfX0XCd
apwHbSlY7v1kpOnc71aW6lQ0ePx107tfRSz8V8v2/jCdQnlfz0TGrtSguZMuUrYIrhUVlj/leFL+
v9bz/4rApiCJvO+qvxhvf2e3rRC5//nfz9/jf9t95lUbxc33vwg+//zk3wWfxl3DCSdPFf9Z72nI
f0NqqSsAv3RFN1ag2j9Un9rfGBFLzDgNRVIh9AJv+7vqU5X/xjzOMC2w1dId3/b/ovrU/p05RgHG
b9JN1WTwbiIi+1dqlyrgMqtNwGFW2HpprJ9wFDlm7AjP9THbUV4vslsbPkuhElTTU/ep/gqfuhcV
021BqhErTRcXiSG84gXsA4/0RKnw6HpqDVkPO4uZL/GILEGfkS/VxZ6bLhRGW3aLT6R/2EhQ/xO7
HD1LvwFQ2JTnNvaHf/pO/hOumvRvulZm3/yNoFssTVMM/gPurvr1eYMPCYVN+h8NunNJzs0FP6rx
0kvSLeoXrzaVB+bZv/qm/xEQxhMWF79DfL79129O5um/qmrv767yTRmaKhqipvzbu5NTP9VJqGAq
eLbGg/hT3pqLymj1o3ORXXHRJs/tx3hUb7hR1AO9w/RRcM0TQAyGCRfyZdSr1JykY+3Ln/l52afX
lObfOSYm+doTu+fEZ9J81A18E+3RSDw44OVu+lW+REflQfQq8zvUdDoB1vJCUg5Tsgf1vbWZSgLh
WPiZUwdwxdhsVsn8R/2cPw8tSTB7Jh25ge7BVhDu4BQHF1RvCSNsj/kRlcbviav3jtRGyHqFYVM2
Yeh4rM+0gKRD65m+YpPf9ozwIPqVPPHnuNNr8bN4wm2J3fjE/AcelLwZ6IPsxiNdSEc03eR73uV2
b6NWI+UODeyPfKAt2zEzSoQ905T2i9VTb2wEO/9qCUwAfbpvPgYT9rPTPJsMZxAXMoEA7PRU0nMF
FOtlyXV+WBAenUKdMLmn8pp+h4Tr0FM+lU+at9zAARav+fiEVoUJEbsjPM5vxafugvlEuqH9JPDo
TrqOqsxPQ6cg3SHcDaY7juwQBDq0GDeQ0vT5DRuoopwWZExrVJZ4VUV3JjDp2nyMB/2rfAguXXmW
H+mc09gcSjimCC631o2cinPuj+fQH5Zd+KAfMCPNYDS23Biqz8yvzQ3K1uha2spP4iBX66HkMlTb
jF9wRbGgs8ZP6PdtgzfGTVX5ED91sJQPFEqM7LEvJQ4T08PiAUBzSMG2EjQbG+1d+h0A7dkgX3ij
aLDs/MIU7yM6ySjp2LVtZdMNXmjIabRUN4lnHElcLVg8HcxXZvUF06HSzr6bK3fj6Yz5V72I7yyn
tFu4N5BjGaxtuKNvR2lrPQ3sCYQJHaqbI40hwKmf/Z4GxEW+Ub+Yz+GXfu7bQyds4tfg2bwu8YZD
u9oOxJDSrtzr5/wy7sXOyZWjccVUxrS12hVfYMiZPezqXfYG+yDZWDvGEMnJerBeQPCVPUy17eR0
25yzY5N9DzCGNv1BTp6YmteXcq9fWmSSSJBQbmL4SP3xDdu6cVVbG5cmDL3AzpzuU9/FNpE+kmNB
+0J2vYV1f9XIeN9EJ1AKOo2OcS854HX0Xw2J0PyBuksA6J7oM7A5pGxIo5ecwC5XO+g+2FfPeb7t
99EpTbYSbuNnFDoz0+ABX9O210EHMAnfSL+z58jJdso74cOZJ2/m3fTAclPH7L/V9slz9zHbu3kX
PTOHEACg4aq/GB0RoxvtKfhsfwS6F4jDT+RZzK8Yrh20ItYVgg2FsuDNzV6MN5M3hdtW3pgXpX+2
rsOpe498FKTIQG7iq2iDfiPC8iZdIMj819fHfws4ULHcyZpqWlSmErc5jQCGf742y9liaqNOZHdL
fCDpw56cG69m3P7Bw/4f3Q3/4SK8vo1myYZF59IEBP+vb9OsYyUxkOqdJo1P61vg0t3P4fS9tKy2
ZnjRZFxyi/8HjfU/ue8w1v4Pd1eTLF7R1FR4SyYwVm7j//zX0ZJUwZS07U4S8lf4NoGjTQWK5Cls
GFkrwoekwXezMjeoXpLQgplsfpbKyKoQDf1gCPpereanMgiGHQFHnGoZFN9eo30XK+Ix7SfcAQIe
H7NpXUmZSc4S4T+bqK7cRpbQvNGSw6XanjukPW4GAcEq1QNKweRSLEp9VKF12UpiMPiD29a2L3LV
0xQ11sgnsbe2WVEKjmIuN9yu9OEgswjhvJMV5ulm+dxpRv8YksN3srKCfnU1oPAyBDyoYbW3uvY4
gWHz5pAbWSBW79ZQ7kONNVXOQEb71Ycj6lw0TQyI6LehTS5zt6w7ht+p5CnigkiREB89TQAkFI0n
6AHL7qbZVpgvGWGidpSK4SEu+BP42jsuB2QpWa1bN5Lgl2IOniGyXuWqEdDULeBmmvgHcDGi07Gh
qV+Kj6keqKd4qBEpLHTpynUaUWqCn5rzDtnBVc9oXIlzThuD5F8GaGQ5lOaP/BRJAdfUIppsDrkA
LEdX2hoD0o0sLKqn1hAxJ7FwBTmF75OIxqlrjVOiQj1GD3QPr76AMCHXT1C/yJVBFcEEIYN8FvRG
thsGmrNip7X7tJWcaUwelBJhpswnK7TlSZM/Qz4vA2C8q6UaoBdCUz8t8iUZmEcKGulCJc5YOdZf
MMEtjopVGep7RD4WRcLQUqNhE94suv6oLah5q2abpBJ23mgnzBpat9/1pN0WgnMQPc6vtEJfqin7
hNIhRrnTTu1tiorHJAif5Lj9nZjoOxYO4EWFWqmhP+OxOjoS4QJrr4h5Wc58clokWxORrATgvAZu
Cfh0ALRA5JKJt1TlnM4jkZNbXJnnqNKe6YmdBIEsTsAMRArLPromwRMyVditiIsEW/FWITcAAsH4
UlRAM00sARMwC1eYvpnd2KKQPU2V/Jv5GV09AhFUKwW9kXpC2s9wFvuGG4VOBAMe35k7Q3dmgYq5
moYseydbTtJc2VUVouV6RF6IkGad3qQ2dAxbnSOvEHt7/c5EArGm7NvKQuBqPS5wzR4Lg7TAjNkA
gZQPZH1zB4UqSVeoWGM0Ulqk+Ae11QE0GZAE9hjK0GriLZQ+sF2S34eFhcKr0L6T6HOZHpdBs9Fk
PZvteLSUaG8aoquylCYye9OC9Gwp0XDY6qD6G/2ghKHqxXl+mSMN6mUYIA6FFbVKV3uF7OUe8waN
Q8jspG6Me61TAwRENIPmQqpxaBTzLsn7XZsG6kpHnPpDUTc3gLGBp5ZhaE9pArtUQ6gStshPIBqS
tayYrU2jKtzNw+BLfQv4joHwtqpYYUtijFAndo0Wxc59QwKI7GdxQ80mW13k1Z35EBCavsVf3NqJ
1DYbJP6ENq9N6wkMi2/on0lKiwamLS/F5msx5IVfrv3s+ytaZKV/Hg3yL86I5MAQmAy1UGI+X6uA
pxpECFGXcfmcrCzwo17+rkO0MjI5Hc4DrmVcwpfl1o7Yp7eUANXOtNtTeUV+EHtIeygZg3f5ednJ
70nltHZzyk7TSQK0uWkPLbMXzPUPC6zGdpu+z4+c+zW5Gtvpp/EkZ6BCOCpn831TXiNzI75jdlEv
0Wd7VN3pRDMkOJdf9P0faAfCB5Lf+I70N/PQPkY71Y5pvEC4MC9G5cEB4kqfS3ausqPw1TGJs5t2
a5zFBwbzEuUpMAedUREeMqIHNqaxl64w3JAYENT1LiF4NY7oAvkxRsukcicb7ct8MH+b+/o7Ht6j
xU4TGymv2vODw0+tONrLeKTrWZCPaTGAo+rZpmjCz5ZnvJRPFPJ4xjbTi+EZnnjB8QtmkZsYcqKr
8gMeK/EQH34tHwnDRK9unVKm0mYgTtlMXoLdHbqdVLNUcYeDPPllyFiICyiEmeRslHajeTqIvNQJ
QXuNu8l06aqhqFWwpKl7ZvEzZ1t3wJ0NM4e0RCR5hNZiTwE+WjtoCSsiftUNOT/6g4ZPgT/vWnNt
OuTO6BB1Fwn0FLkgcD/ZNljsmH+yDysnfM06r7IZv5pn7AsGnfo9897mTcabIrkFgtEZDNWGtG84
btpF9s14z+bEsBs1NOJOzXQRhur2yLx2k3J+zV5Hiqayk9kf+nHqXXkknhcOgDOjke82NO6vJXuL
6vJbC7ZKc2i+APXy9WBBmRw4dTS8s4ul+ymYt3CnFzccCJP1Lpy5hFlnTfP1d4FM0h2HBTnp7GK0
gHn4CFnzN4kgYuqwJOvopJI0igN5oWY0n4xz0dDcOpsAr39rjnBdXoIL66f2vclZtd8A/zc2742c
d7u8FUecnr9Zk+FpUr8VNz7rp/yTxElR2XSv43MM1Aq/xpnTBkfhqn7GKb0tnyu3eVyj7lCbvHMG
KF8Y2GWyjaRtv+qnWG5u62eMi6qtndNnjVJ1sWXoaMQ4VA7dvFdCtcNxV/H5fT6v2J9kVJqU3exq
Z8JsIG6emnTLFBigXv0sRZs53PNn8quH4QH+ZQnN0dyY5jHUbFSiSbplJxosJM9ps9WOUu0Yh8A3
WYGarGv4pvCfkSdv8wXBFwhe+vQlXLxc3+qpl/UH4UstnPgWSgyi8YZ4NYXY2brMuQMXJ59O0344
gh4vSdxzWHAGAHS85tCn7uSjtDoREEFlk8GE3SZvonXMjgHtQrAUUAIptos9Ji6mmKzmNghry3Bj
vHFczcsWkMIqhgDUu5O5ZvRfDAB3BUSQY7QrwASYdvqWeZ2+pRhgAQa79iVGZXFBFoCNjQBhBSHp
Roi2srwhAW8E/cqaQXfGI4kNQ2EvJ4ujhiUqfQEn+2gIhWGqQrbilRV54afpE0p7ND1PJpSNV0AR
yuSZW2VPR/xNcmVPf848mjnvQDsWbh/77BS7ynNBX8ExjoeSifXjmDvTQ40j8AG34m5679xkH8db
9URwlxHalc0QyYCouwGDckak+Da8qZ75wd9wZaVr4v33yeVZGOnwVwNRWhwL6YA9XZAWzs1WNNyi
dMVzcOvqDQZGVnXVFrsvYKVbexHe64P22PPkzbyizPqI9u0hoJFCmXClRWxhyeOqPTySRWN6+COC
PYywL8IzMeFvugeMxtIRmdw5PDe/MArM4PVOoFmsCxAZlXLrufoCsXHiCqs+Kef4OT2EO1X2QwXb
pIOZUZ4ZpO2y9Fh1+0p80K/qyXgsX5CMUGDGRCeHNinsibZrfrM0iGioNHvorajvLizpztxhaIWw
Roy/GLOhxrVCJ+JkNWyjZ467zXO7Ird9z35R32omvptKdZo3SXEUhcPAPGvdtpFcQ/CGYBcJxHy4
fE8BnAxk/njMcM6pexmYCKEvdBR6tzjRVhlLioUjq0rpd1t/UVVYtV12R/UaPQkbyIeSa15lz3qU
Ipu5Mz6cUNwSyYoAGfppv2n2Ebz2fjMd4x3oUtM612ckTaJ6rvWtxFn5MzS2suewC1+XX/n5fplT
ndDPP+iujChuPvJwR1lkOfND7kHLuoaxr0hfkcCk7RqOp/gDLc/I0JzJdYST72BiMGICwMW/nzEx
H4LxibidbSj8bIYa6QBK+QeuPxZy0sx6Sv3hEW/TL+lVsGxWBOMpe6cDobxJFxogg7KRLtl+ceur
hLSQeu4afnBf4mKgKJ/W4Pan4VLeYkxlvzo3bLf5K8JuaDu6uLXYAYBXuZVxfQxZCoaEPTm4kqrn
0KQK36aah6xJKV1uKhJXu/fkozO26QXc4Xyd3gJMDqueatvtFY7YREZTZ/eoDTbBB3CINMUT7FRf
9XP5gScdtE58S3BwHyxtp+2S97XwFNz4c8JLmW2Qta6aOz+5LAr2cGd4lXbAKj1k1QxWaYjsMM3u
WZ72pxgxZePVstt/A4hDKMllE10FHqP+3XwUl3PwWOyAsLz33x1IbaqAJyRrkLGUBqrZJjyLTv7M
lDd4KK/qNrxVx5yZ/CeKu/pHcfuPiv7Gz+yTz61c85jQdARG7PbhMKKQoAh/5J4XX6HtPJDQpAGX
8mNn/lB7u37mqq7kXCbJx/Drc3poHpm4cRdRduaLTpuS4cuFhtInwQPfPEE3N4Z71IkRLdbJC7CO
MIgG5Pck0708aLdqTQhwo+yaf2P2M4nT+tZAO6XXxTqkcE8dIkcU4wwLaHgAdRhwW5zFD+CgLBW+
hkVkcYKXNnxbdGI4Um5QEI+wAXHqxSxsRxT99Sjj22swdRK/jWoI155Rjdx0AcRg89+op5kF+hsS
zeDUKD9t8+t/sXcmzW1jadb+K1/0HhkYLoCLxbfhLFKkKEqmJG8QsmxhnqcL/Pp+QFdVZrqyK6P3
3RHNkjLT1kDg4h3OeU4druozP9PIM6pf+nfBD2qYHLcGvxRc3+SoplQJe7dd1/UaVWD5FnfUuAvx
w+dtzHGW0X4sOmRWC67j8Lm/77+7H8NXzCdwiaZv1Q+6Rq9ZFUhtP/GtI8xbEAIu4cgu8HkqxDM8
hZYIjfbTkXS9e/IKqS5XAzuvE/vJt7oEPUgwycboVyVQxwXmyPUERRvI0nf9jhIRgWK2DA7iiHKr
XXC8kLRySt/yuxho4rL5hj0UJW74XB0KFCioS4/Rg9xWJykP+lb96H/IE1elRnbU83QMj/mH9xw8
tEd84OKbdxdd6/ueqwDO/FWNmzH/NKbzaC8IsKD1GuO7vFhE9UZ9uHJbsqZAkgAkCvB6piFXizJY
0DIgeEuN+mFCfM0QorIDXASoGG1XPwwB/mV1+xeG3h77rNW2ejMSH5DytIUBaBxuL7f/7vbR7Y+5
A7rwPEkgSRadcfAUSSQ//+vCnUq2yec0aHcERIWPmIxn/SRhVRLPR8g501ZgDKRem2vX5PdVWkAg
shLkcqwyankJtAtbZqi4sbOmX2alEa1sN3mMvPCA5pjvzWuZ3IpM3/QaTxBUFt7CzyuxapMSDVyf
ZMyPTA4PaDpQl6moNFLwiIRbNy6q14R0qo0P9G1h+GGwbuP2zUiccF11zfBkkE0YZXm6gRnB0Q1G
FXiA464qH1JEatZPTWPJFbjedzNE9hxq+JhGC+ovXPugTs2V6YGfH9KaobmJmpokr/AaRRu7EmKp
xa6xiQLyDXrLrzeVjaCgynkUFlXRXiqqIxJIVt6c7lGrgGZNCdq1ZjiImSpXJhODFDkcwjh91AjQ
WvbY0Y5hY705AhXHxPkQd0l4l4NIheobX0rEarKE8sDDyQ+rA4naKwMiJPUjFfIAxCuN/K/CwgXT
IrPsC0X7HHP+NZO9SZPNEBT13nSLuyQ40F+f2xKlKfF7jMShGa9hWdOJjBQVWSsQFntfwswNl0Qb
bMJe7hs3uPdL9QqMwLzrB+zzWeucfUIburre+57xQ5TwKHF3qnU/xvFWx1MxD0DiTqRvQtKs+Akk
MqIu0fFNbU2mJCl/wSM+A/s1614brdAhabVveYeRFS9iFPsoDz8NrSTCAsleH6Y8V6tEMVPzPqvc
PRiNApGvYTElPXLvZyNYUSXWgylxJmFt1FrZ71oFMbDSw0/CJxgj0Q1JEM9Q6cKdzyyv6qYvFWmb
uw5BxpIET2bfDrpDJxhexvmLmSbdqTEuTQ9RgmIJD/zLWzthu4Ekp6GHQpvehOZOLxlPR5YHR1UU
gKHQV9bmoZtehkp76fPZkUNPTZ7Gou6Ll7alGbv9WRxwn7q8SwzieMqB/p15WuSinVepfEgdvVrU
o471VLzmwHHRIzlosjGe6RVPnXHyrpzK4aKTAd+B+2H4zUtho2rMaIhLQmpJ5mi/5JWGS0hA7HAH
7xtYMUSK34RDaRz16G4KCuYSebIr0FKINy81XuuOiWMCz7Bpo2GJMeG+6LtNUNIymCErlLiK3HWU
plujzoK7SwidelGMdHRJWG0LI6KZaUimrtxHLPRXLYZm2AMbWbukVJXDt1jxpCEKczt6zIOy9g4r
JGYW7LJejG1XxF9wt6C1szhSUp1uOWygqoURonzMW+tqNFt435Wz8PLI2fcGDwA3gDsrwi2e556+
NG57fWlo+iPY+E3TeO0SMC0ezHdbAEFpDDdZy7a9M1Mr2VpNyXPRxDiCG4m2O0AhATfkSxSxQeSI
XFsjSs7a71a6xb4t6MoH6eWP0VB/MSoCI3p3JKu8MRah0V68AdZhpQ9fMtFiDjXRICburFNrWFtg
2Y6HgnWy7ga7cmQE6xA9aRSPFr9ark4z39WCktauEaT0SfeCYIJ6BJrsgjM8I3j1igKloe+P35Cs
sb4igOkk8mwZB/K5H3Do4uP3TZFsZK5vcZqRuwAWY21r2ghXbDQfCBMDPlb0G8eLsEu4BP55UOtE
op5iibbTSL33KqVzLcLsCxBJiEa8V5Zn1cjpiWMSSXUCQ7NtW/9H6IiV1XcvYOdJvUF7v3DSGPDo
yGINZtgeioBszK+hopAt2zfdOQRGeWKvAeIEwbpsmx+eYnGfNSsdQ6yr5Udky8xmUBUvL4W0wbpV
T7onT6pEXjZgzIAzQcR5XX8vUxDnsEECiHVM5bWFjCach03KsMlN33BtNAnb3xrde1r0oDfRY4qA
Fmd8e3dG3Ml2RWEPTGlJJjDVGbkVbcdUpIbczdZ1uEQSLSKRWo862j47tTNiXVn7qqJbTuAjgzrO
NmmHQrjDR9U00x1Su70f1/qhqInvIVH1ovr2rS9jskEycHgB2kek5wLOYv9IPNq76rv1GFoPQZ8f
kE48DAoKXeJ1YJKBzSwMAh/I9gTuHjpLYfOpk5n1jkCFLSkFFoszZI7Ya9wVCqgvhRr4RyVjtXro
DzCRvugQLpuCzIbGNrbVkJJaNyBG1Htz23CaLRwJN6rtrRNEnGvaj842EkmHT3Zv2/n0Ptnk10PR
vYt14zGT1KBpW34ZVEoT7bRPymKC6w/uY8d1uoSwgt7TQxRLkLPsUvomdq2omR3uDhsHeblJKgvW
TrmzLG0LWIYldAqaOgLrjwHh0MvoSePnv0YMz5MieU3cJORJjF215kFm5BZGI4/wBtHrBzA1xLlY
GSPk2OKcqkW0CUsaexewLGkjRIhE+Gzu4pi+g0SdJVlK0cbPsdEms2EulnjIB9xIgemtwmkwNhZ7
nSU4ado/k9bQGd9FAlhiUFm6LMrkbtKNXVbIOxG33ZpANJLMuiRhOI7TfVKrAcXGagjHJcBscid0
3n8HoJAV0pcBD3aWfqydR9Fmd3YJHqZGwLfosmJTFW6+jQfzc6h6xrhzdO5zD+1rLR2INWNM69B0
x8YEn9j14XoS+W6U7VNDTs1Ca+s7v5O71IXkilPlcQDbsCqn7i5S3oloDMS6vntfOr5G0gEPG5ZW
aRo9VSOc0KqxXzDs20s9yd4SX/8y1OG4tXHZtJH34uoBg75ebWxr8HGpNVBpA+dVQNkBVaqtbMNK
WNLkeG6Eu+HtHiAImDDAA3vhOMwE5Dyzts30MmnaISynpxrEA5WusMXaKLmNMzE8g72AUCuN713W
1UcRN1vm+JDrRVlter+9BA1RQC4a0kjHxeTsg2z8jPG+bKRD+o/Pb6gQYt0p5muGRsUWidBcOs24
hCyF/qH6cKuKJ5vDJRE2UMVb1TirZGNkSbU0YTcsc9P44usdQTkdjYJAHVH4Xb9M4+gpAYu0YUHT
LRAU77yKVTaRQ6B/N1FKiJ5iozEOzDWC1j2aFpUBB9vR1eHWdN6j78O2aUckh1HeP/TWRpMme/mw
s7ZTnYt9kw1if/vol09VWox3IbL6oEq+YUyXa8Oq7P0gwz++3P6ZrEdvjYngaxD7s3CYl6rnDuDA
MtaQHrqNb5hv+uztbZz8wy70ZuMlHhQ6XcMhPdsZ7bBnwhcGNKUGjeys912pnmDjyGGmmdK5zVbH
PghIrWDqZM+61KRK//HSjeWjllnuZvI0Z9/EI5hR08ZZaYaW8/Mlz9GftG/4zty99q8XSGQLMdnV
XTwbL9Ob+3K2ctpV127gr1yyQTIVs+z8rPuDue07O7mHPCO2t233/wEh/y6m1XUcskv/JQyYg2D/
JBK8hMX3H//vrknf8+9/0gj+/IP/1AgavxmmbhooAT3HlCBf/uufXEjX+E16AgowoZt/ZkOav/En
DKr937WF/1QJ8tcJW7/lvpr2/0Yh6Lj/Jp+T8CB1YfE98H1Z7i8CNpBDHWQOgDMatJ6FGYRfgew6
+jNHp0lfUpzrhu37aNU9JgzUUyy0HWYf2Og8w9h0qXsijTrIzrLqn2UxHSLTfpUBDxUL1W7DFJ62
vEmS9wyLDlSjzaAJwlSOoMvvmuJk2aQT5S6BHR4sgEFte6RonscuA4uo3GKqv0QKp6xRPraDAKED
YhjVA5MKGNpBhr1WR0DUyoKVkQXyrUqQkKUd8KTpSKgFqzUI5nQqgpzElKSfmK0R3p1Fb9ifgGgO
ufYVhrAiIken8HZOXt4ywZnwH7fwamKMZUXP8Dc34894BEUtWSeUaU+vrQx0OumuFe73fnTRINAR
Rg1zIKcRAPGyIzSeJa5vULcDywPElYKvHTcrz81+kPl+0ap6TfDjD8y7rsX8zactt/F5upH25DqQ
xXyzPyZ+cQjgPy5chdKSUmjQGaO06bHIxa5j3bwAJyLg/GrDeI5IWINcfYh0+NIe60JfvyIY2Fn5
ePbRwxMGXWfGtdYaGDgkxTXjNnLSY91GnwbjIYQXL34zUst1z2Zov3ao4bJ949OIFJLxJrMKlRxR
bLwb9nQYB37MBK+P0V9C3b+DgeIl9HkcpsJMjt04nUU8HmJn2GLb3w8elKeYSLkpPkZS56qIjqWx
FPTaLs1SK6C7FO6OvHosjMneyLzTYKIXd51XnsFUu+NZnxzi0l/0FNiUJ8JPK+M6CJzioOzwDsbK
wa8EJutgPcZMUzSh4w6WrG/4ykWDwC1VxipqUYq01mvSp++BncKwWJM4cC5De1e2iKIY/RhmsNdr
eIG8w4Y/XDuUU8mUfMMF9GkH4WfVqsv8awS8ca0kF7WYnllvMhj8GHV0fIC4Ul1tRwriWhqrNE/u
Koq+wBouXs65XxfDYXJKdCWMWRoLTbcxnNXk7Lox2gPMTwz7VEw28DR+g6U6GKGAwDUeMId+yoBu
TVfM3hTDT5EcLXu6ztfkVJHHwkxa4ETzbfWBxP8o5Vol6tlBRj8n2oRWAnKBZ0WZHOsqfr99jRGe
qBqtc4MmKBhofCHEfvqNpNnJ1TZAF8JzmuzvZi14V0LWvgmRJ4Lrr2Vwi2UcSdKr3cWfNROx0UL0
CmBCH9OjJpK9xX2ejdHOLxLmkOMVdwkER7kCinSOpoQErXZTxVyrWv2UFOs+Vtua0k4QaVhr2bGf
jwP5TYXTFaf2hYq9CNTF5C2pnfS96d/Iy9y3w3TFbHGd38FOHw9amhxx27zPv5j5ejSC4eJGgCmK
6doQDdPjte3nkQU/kk+kvLIZmLhiZ5u8NVo1nYdGP7e4w1nsmQrom0W1FdYr8qn3ieeuYUMuhsF+
RSez9iZ7Fwn5jcp8CjkTfNE90RVR8UXHJFE4lqZrill5MfTtc0QEfTyZWyLmj3HEUdCFE0M95LBY
Ialv0Xw26aeiSIui12EmQ0Xq2TTgV3Axkd21qSLz6jP+M7Nry2/K6t1XVVZcL/p01cmT0mizygZ8
Toxra46K7Dimp7NbqzMTh+dMn6f86zJTZ60br248bCmsOWWK6F0GTF284PG+UfZJ1PpHWJfUw1BE
TWZxaNlPlqs+PBj3JJxBI4w/23w8mJ0BeHM4aLBv2pG9vnMC61dqZ38o7q0CQh29wjx8qKZkn0rn
JOz+ear0cykALs0fssKwpoP1Dbvzo17E+5bdeWWmx6zie1fcHmPIJcFv2qGxr79ianrouungle0z
PSTwS9Q1vjpg0DvO/68xbSzwrJEMxkPD3aDZOlR299H46gwgbVOL7rkyucViUW79cFrXrs3qLjnC
AWKAbXQMDlg5GG7/PB/YgrV4UMQPHk+2Np6uRpy9t1X1xWRXnKln4onpnIQCkw6aB+Cnck7zLTmf
CTgPTvjYNvNN1JjcYwZZwss+kK9dN88ucp40Huu7zt7xTCSQWm8vjuCe56Cidj6Hbfze8jVQ6B2U
1x1DGJ14URxutew99gbuj/AecM38tTITach8xxnqZJi0374mvgKDxzjks6zWQrJ8meQ5OG4W4Wh9
mUybzSvxDHultWjaRmsHNQB1hd2+yLh6H72239mx8REHTnCH4Q9QjF/eW53FfG9w9jFH7H0Sjuk6
GhksOwrWgEsRG7Rf0mhCW4RdPAsRdqdd8popdfaKZDyMRQaarPlqYR8ilVSCMEkY1Pg52i2es61G
eB4zfEH24F2qP6sZEGPEYGSwFnc/P7r9s3EiLn1gCNa5zmMUxuZmml2cdHN0CfNHtxdN1P/4VFjz
t82qI2vw+uLJVaNXQ1MJXqD6q1VvtfduF/p73WODn2qpzww+JJrdq5E+3V6G2UqaxYI5+mS/GKyt
MGj6e5+lEZ63lzBCkx20PvNmAIB3GS7tLu2rzahHV8M1aH2yYS3DiSOk01mUOBtDausp7wncSlix
oFthhsEzYFFor7L5dGpnkxBQM6Juisd2BTgYzy1TmvXYmvdaCTwW42e+wP3dHErwWz9fOrqCA9/c
xFKgOblhrTYURSB1WaCEYHpTLTznhSjW1F9XCbLDZmaBlpqnwLoK5XudG5I9AMPrKO++Rkoi1YKp
YHhEvMYwLjoH23+RiqujkB+XpGYQ1uQkHDc0lK3dkmDHhT3F5keqsWzN7ZMU7N1CBotJLXcFNreu
JBdv4jaPaw4PboF87C4EgF8CiIzcbOtxnkUIW76letY+6OxKOWyMosEb3uDjrfCVJe4rutmTjZ7f
rMdnpsen1KFD91nl29E7cGJtqA/CSfZ/KOr/Qu1r/HuZPMuLpSOQF7u2a/yiZI5iLsN4SAo0HMln
ldwNRvqcu8OzLxWbbkhe46GijsIfvf6brzyriIt0DIr87vv//y/U0xJqPN0DDlRdGPJXcbMnBnij
o5vv/MA4I5qDSp06d+nKyThfKHSiuAEtBlGZvLG5VPqbL0+38+uXt8jzcfkOdDY4+i/a6sF1lRX7
ZbEzW4p4zhqG9RutKreefkmM4eJY0Tum+ZZ4OBvIn+BUo7AN4/FnB/o/aryNfxd5Y2WSputQtHnz
//KN/sHnw5zZC2WDimZ+88mku9hUJql2QCz5MJYUBml7cQkek5W97AwyodPuko8goQ2ePikFqyfQ
Joh16b7851+R++8qd74z/Pi6y+DRYP/x5++sTIJhivGZ7phG5hw1Byu0HjWk57DhBopQ21kzK/x2
u7zLhvo8HT+oxJ6D5lzY8bvuqQ8r5AC4lYfSns4kFznaS5lO15ZHlxVjyB8pQ6jtHHLe3Ept5xLE
8WDYsAUMuQHmKl1vuVNSdclCsKWZfp4sNCa8F0MgYR0wnA/7S9zVa0O8plLH92XvAK5t827c1rK5
wMHfwSpYJsKnhmWn3Pub3Kk3gLDWlVVDPgqu6MM/kkl/cWZR88xotuqzNLqLX2afldfx18fvdVFB
wQUAKVz81Vw1LCV8auIZ0VAoMIRD/xwCWf0bq8FfXR7C0E3bcAzdNs1frlMzjQjaMpn5hWZDDJB+
hukPwuLbrbJWV4MB4H9+2w3rr953YVhz1w6KnVyFP7/v3mBIelPuzMAZD00aPzHkdmLrGhfDpeHB
t5EieR8Vh9qEWlDv+mfa3X0FYN2irk97+86YnkLyL/PiSJb8xfM68E35A9ZALgadgpRB85mpIo2E
+dCYh6hFqMjcj18ij44hJy7Ufe0oxea/d5DlhoWZ3Ts7QQE6dwWAR3GcE7BoqgPjYJSU07Wnq8qI
C8DUz678q9MYS60btvT3EB7SYx71m6j5JoFhk0vTrTzHLVfKSFamW+6i0XRQrLNqiA1bWwm2k7P8
0CRLq047riL/6Esfo42ffBgtGURUUiYet6wLHvJEXQfXf47Ae/a0YFTg1quZUh3DPUht662mHS3S
6H0uWtsSM42dwmhvXupu/OhNyrE8omUPL1WNmIxOGfUfv+PAjo+Jnh1DKV7Nwt4RMpCJ8V5p8adm
ljsTVYtkPjuW6buBKtg1V+CcVUlGw2jvRk7tvpWvTm+c53aPiuUwrgE/Ctv92ScVzs7s0B2AW6jy
RwUqZv45tIH6zQlOg1XgE+9WroGsReofREeeXIMxwX++0ry/OIJxmOCi0aVr2vKXS3tytaISmpXv
5vZtbukUb7txdf3yZf6Rc5AL+d+ctn916ts6Jaec7ZW2Of/7Pxy2tTlGbiqg8NgJDVlDY1r8/SP1
L25Z0k1MIeZXz5S/fJEorJI2hdW7ExI24WA3DHHS6blW2MYDwoYZBT0menWZJmoDCaXC0A9NmHzO
VTaejwMe9jVL5LWH7JdJy87TTHAU3aY3xavLQejm6T4O+TOIYJo4/sYonLqpT46Sik5AIpgPYlJx
r11gXvuYo7quEzYzE0u57Ng43kK53cXi/e/85N30xkPbEgSOxHXuy1xruoaeOCWl2CmLkrzJj7Z7
mQa1s2l05m/Spg6pHOc0Ws5zwdCCUXEvyy8lEwbpodvB6mVhZRu6Z5KMXoNMHaQTH/PaOpKwsdYa
wv9om9owgqDlrhK7vufyOEzBg/QZfTTMC8x61mqQ5q7Ykxudi6Q0zOcxP2MCM/q0eVyQIHKsouTY
q2Rvmt4i5Z2UqbWb5wrzl9NrDpo+tl9zp3vOmnqdVO6rnmNVoymBfr3U+F585HXzCS7o1/7zxW3c
bFK/FDhcYp6QdEU6duhfJpC5WbaqGLN8Z6Q8PvMMOSy5ASwv6ZtqVxAEm7AmTEk9NkLeI1iB26Ep
70KlPZmYmFYoQE41bV5Pa9gJXIZC7pv2Cq8bxq+9m1s3FMJNpi6hFtw35AhXMn7zZlVbjoI01k+x
Fb2MMnmPTf5+Mt7J2Mu7OwGcqGDwl9vsn0zOvIoRQM+dTzU6FxVdrS6db5/mU7Wa+o/CR6qsNwcy
RT9cTv6Mwwzs21GwMC9HaH/Cpvgg9oXhAtM7X1MXT/YXo+twQKpNVnydm1Q3icEkqi3pxpuS4Uhj
ddvMptph/uKU6lqF+pkGTw2CGPthO1djaEVw4GjU4PYpR59ogNusm0vWDx9jp7ZzEWQ388jCevVi
tQA/gwzZBZVGzoDNT9wF3BKW/1gyomvlt8TWLtTu7eo/v9F/cYpRuM3/Z1gek+1f3uYhqNy0HXpC
vWS+ajzohiXyMLas2/kiBwp9Fg44tOBvrq+/sulRLuoWT2jDMOW/HZ+VsFiTiy7ftaF9zeqU7VnK
43HRp9160Hkz0uzoD+1qnp9BKYTZInY1BU85MnhhwoncaWc1oNMmc5WzdpmL7ISxZq1DnKcWM5xv
DoMUUcyuv3ojGZS66jxPN/JEvvZ41oYq3s9HxhAdO00Dg+IQHMmPTj+UouNEjPMR+M4pNC0EjLhb
8XFVZXq0M/06n7sxF10MxSTIASFm9hpdSxNnxxFMJEDUS0DRQz0Bu/XDnB9GOe9mLO6dYQI7lhxz
i348ni4qHfEPcW7M93BgJe/zz2xN+nUy9Gs86ceq431JvmluehxxkZICje65XYeougCPr1Wd7udC
B/ThgcChU0Pnih6qq9JTW6+k7b8yD+SO7eXrPKEIeoSSYcjjVpzKCS884xDZqwecWvn3ovK2PSJ6
A2edMXzWhDe0Q3Z0BFUHq8CPTF8jE5tHBEvMBVqkTlPLXTmXddh+3lkwL5phRCqH3FEXQ74IK4Nd
PIgN2t04SfcjXphQ6scyZRIbu6dOJe/d6J7mqbXBvG6eNo1VQOa9WM9DOHqvj/mH9iwqlsQ4V1q0
112maXF3mZ/wEfcGgfKnAIHf/HlpjgccxRHjorqLjkSav/fKQZEGjS1EvhAhdS98dtxtKnbz6TtP
1gr6RdH2Dwa4+LmJHbtnOQ4fRhE/TQxnjE5/0vbzqYuo66j78dFkdQDN6l1E8ZH4HZrN8F1AoK81
mxOa6WvWj8vRj4m9Dw62bb/Ok7aMhIWauzfX7Vce4Yc45fFBdVmGT3Hl4I7g70rHq0jFaxyE6wL4
AwGEH8ScXCyqiT6fwwXifegxR/TqjTlH1rj7SAabedbWtinjRZSeOD8YiZYlZvH5gmfpMZeREY9h
NfD75PQSTAVEnq/nbjwt3RPh5yj//aWZ4aTmnspFSwdpn3qijvLgQ79FAnLBzdPXmIdqqegdmopp
DVgqt2C80Lj9NZ3Y8BAdue4rDv8Jo0DF1JnjeJ4TTqX/NzZfw3L/vfqi28RerNsOh8ivuWnpaMWV
KVC0NO74kTf8IqfhzvK/MOdi4NERSDQ3o7LL7hljsqPB9sSNNM+e5wurCT04ti09QOsxIi6G9JKi
CJ+P7dtf4JrfqpgCF/dq4Y0fsUR4YKsTD+8nNtArkB5opYekvmceNKwbosvZjuvkZqgIs53oeebk
tSbWOmFXnupGdDe4Ja2uO4Pogd6L4E4n4eguktMxL6JXY54iORO3iXKymkiB6r2svXAVxCgDSGh5
rqHiLdqC2aZuIWE+5TzKl06IRsUstkOMSJMpd9yOV6+iRew/9doqlwU3+Hy+hJN1N8ubhlInLMA5
OaI9rE0Op/nMeQo0/aRXkLDr8F2XVCH9cLV0dQE0SkIMGBFj32P+nJ/hKbR/30JkTSYYEbeH+Qj0
uvTocUXO91/j4kWw0IXTy8b6ef7b5jIpMOfWONonD1qNA4CdwHxVJC4+BP4Sj3l/zXh5ngxorBMS
3GhzpyGa/hkd7I5c5o8x4xtgbp+NCLk8Y7OrS6qgorvo91HlIiIdh20PQMvJcZBVzWfads+Wo87z
Dd26/yz9/2/v/nd7d2E7DML+5737Q/2DCdmfNu4//8g/Nu6EKv4mHIeNtiMd27QEzcU/khjpOH5D
nGOzCzccR79RCfKinkMXhfOb6fDvmOeY3POW9wcyj/EbpYtwXYshIFWn7v1v9u6GN8sI/jhY020K
EkaJpq1DKpX6rwOLpAFwOrCcPOf+VznT1vMZvu6kE9r5YdyNGI79oruGoLP2kyfxa9bJF6ki8I2E
msgIVqpn4JH9/UXOODo/tu6VY7N4VNY5mgF7t5faSg5tVaT/hJLNsDPVlu7GUNrxBkK7vRRuFy+m
DBdKy53o9eBqyacs1m3I0yZOHWfrqEnS84cuksEeRl+TIbS1+gNV00ecav656tJ201relfSslBzd
ZUWxecY9WwfsqKGiR4+JzO78VpwMhV3PbLKj3SX1Xd5b3yIn3Jf+pB0CgROhAqW8qQzMzfw9IP/q
GUt6++gG+XNMdS0JBFtVBTFkfV5uUR6ekh4DsRaSptg3zXdMyh/gWJ09CuFxXZS0YdHMYxcS1snQ
Y2VEqko5P9iHcn7xenCQVvo+ZEENFzrQV7XANRrw02jx/saWu5EAbyyv26e3j4w8pytvE94y3oMc
pSr0HCA6VRAckqkhygcJ0AKJzyofjOznz0ASkLMbJ7EgVAzE5e2HI/wGlXZdput+aCOesunzYMX3
dLEEvoxmh3NRmguzTtw9IFx71enmAwE8JNSJTWIAOzUI1sNAZsJFbkJSqACds9LuEboOpBl3s6w9
ap27wJcQKe28puxo4VbanWMu1ODWB3+C8+YmFRBuzPZmFuD5dXvjzvL++Kv/5Z34/d0hxwx0C9Ql
S+RbvRx9yi22T0zKINzOQQC3F6UEgZWF/UMnbSVlJNhQWsYE/lV2vUfG3exvH/3+orSw2ZtpgUV9
tDcWX35/e7n9QL98StB2ta8nXyyhZMx53yUlzA1N+PPDSZnnIU1S5JTm243zOSk4n7ePfv/0J/vT
rWmSkTXe3ukbWvH20e8vt4vh9uk0Yi2G+IExYL4tbzejO+V4tkPEYj9v09vVMdBrW1lkIcCAVHn7
1f3+8vs/s0JQbzSDv5IyrZlj+jvMNJ0g2MgSD90N+3nLc7293NCfxFcX+wxsZIoIB5ms7YYReD2o
hjXZTrz5LtaJP3yOHMMZW+A4Dd2DJOZtH5JhwKYUuQRBIfu2L9DUaJKI46Sd2PAb096eX26f3l5M
D3IgjBB0i/ZbbGQ7w/C3ZZ8nu6BsrZUkCW/BMAiFsRrhgsoalAKi5DHf5qywyKZ8kaR7doWpr4Cg
antpWYiRJnKWYcxjD52/KbFuQVISb8fNdvsHxvwrv71Y//ro9qnXFAYCFH1ruLwJ4/wHSFEH7UtS
DA8ImD9kcCRtUBycjNAJTdcYvFhwhcMZLqyjBN971RBtJqFeo6z29pEWhnsxfeE3S+IYrEd0zBYv
fUg2w8gNv/HRzpRNGxwYXjzLGLj17Vus5nc7zHRYSo6ZITzgQLv9iz6Ks+oVKw9o8KFyjJMxxM/j
2E7c0XqzSqbHxqtIUB8Ec9a+OcWT+tZS8y1RFg0olO+joK6RktKOmqb/PfIMrIxwHTdV1q5Mv35i
2h/tgqRDJlDtsNEA5cg9wHfE4k5D9uhtOo/eLsr0+wGa+Sav+C+qqN0FU0FqINIsRk0pTkvkt0Qb
vBH3szJU8oZg2buzVEyqN/i1hSrhsbK+3bPzfbBqcjhpaN58snrXhZGZS9V1p8hEVlHEVGtm3jmo
5aNmG/DTsXefXayjE8y8+ockzO9TmkaOiB4Wd35DmGV2kB07VLC6WSIzY/6sEhHdUc8ejUo9yZBJ
9mCDutAzIsoG0sXWY8fzjaTGXWWjuZm3yaWETFCrsDl4CYKUOsyxkmm0r2H+PaH6XyjZfWh6wPa4
NPAySKgzCq3BsuoffamFa9Prv+B0IOMtHh+0WOKmHAdG5gq5WJkSJeywcLes2Dq4jZ3dMQHAXoHt
NZ3CJaHuztr2yQizAQ3Epmj3I+G6Wo0/dE5AWdqqqbZNl1DAExS8tom4XAUDeXoxpgQBAdMSyVLV
kb+UCt9Pb2Mn7gCfo8JFaWSjX13WLLwhkXbWUmbJj9GY9G3gjc9dOj6QxMAQT1j4wyxt0xaWu1ZF
i44IsPbo6P2KLWS3M1n2bSog3CTvpeeWdhvCRK5Y2CYaoVLoqq3gO9t/5wRBPsUdVrJC8nE/MMWj
0o4xuRbiaxFDVkHzu88tKF2h0wbnEeG61bJ4mtAoaFqtnYiL0FEdyWbZZRhZelIInv6bvfPKkVzp
uutUNAEKdEEDCHqo9L5sV1e/ENWO3nuOXiuivnur/8YPaQJ6Icg0TMckI87Ze+0xAXYk7H4m84IS
sNcTpFShccsNEGaow+vvmYP5ZzF4X7GFJ8mM0NwhcXwdvVXUS90bqfLYrspooKIT/0xD5i6ovRd4
ZdoFSunKmOsZLaPHJZr+HJ746K3Nh2qtL6O7HqraOICVBqKa+RszdbQLb+ana2PXGUxDQ2S8au3l
Jxr7ezcPHorKvaQZ36mjE3ftt29ePd4Fk3/BuXK0Xf63qckUNoJ7Q7mHlNnM3TO4NFZRyr8zivDw
C7JH29wQLyQak39KOK4pQkKKi+olxefYAwai1GhsHVsDSaMnWzMht2GMUGAz+/xSOv6PzEy4nOih
sfZ0oVEs2SCYB+g2O/wnDYy5EbrBjcCWqfdzf+8vpoa9Cr6pQY0wRM9FTkeQ7BeoqfiQI8d4RQZl
rivNfpsc+MkEmxNg99LF2UIwoP07bVzxUDTPzRydKz8kKiPs0kNDwAzC8oIEImmZwW6zby0MZYFI
803l7QkhnO7N1H/ijd7HMRbSVhvrS2KRfADMoc2dX8lsfV0qfJtOrZ8tPfA2tj40iOeqdRzZV8yA
HfGRVLG7HBdLk+vaJQ9IH/CyGPBV/bsquUQ0ZB9uywzlfGKgMbGk7CAnu6Vp3O+TCG6J5hMop9cX
cozJXxlwjEypgaNlulozRuUea7Dppo+4JdNVO3TPuJKtNrplXdycIlBwjZtjrRTlROjMgN/aaBcO
lRjmvTeKNad+/Hv0GDY10cLELrSvIJepGd1ilDArNP8Im+zZ2DtttrPSXrt4wnoX4ptEiJ2agPap
iAjx1fnXdzXT0DxN70eXoYxuoyk1GHkX7fdBxlm4i/a+UO+J+uJrFMaMxBcbjh2xfqiNX4mtI1ec
zHEy8YI1ypF+31f6SaN9xCweMVuq1T+LBWA1XwR1/uRWUbLxK625X8BDYECO3ERcMideOUvF5UiL
gTOm9YSBciK0Ogv9I1gilLe48Il6NE8zpS1OT/2Va2m4qvr7xqv7lRHE2tosZHAqgItRpuHlelzu
3ThhmqMPG3wm20BCxqPRAvks5PhEbau1EJvcx+YIuaWdNYZkclijFoxNq481tcklEeZ3W3yZkE7e
gRBKNiyg/41JAXOB2ZBajBKL/tdm2U8CEdexMBnvWVxN1vUyP1lWA8k4QXVBRkZ8cnsAHFWNWlKT
QwmcORmzJFI+Wwemd2SHL1ORvVjgs7ea32K+S6XR1agalNLRj1BmIMVysUjAuFpAtGYE7DEMoiAW
rHP8XWQaiGRttrF5l0cmOBSFWJcLQwwpwYfxubErYqfm4T0NtXljmfkhHodhp25ujJiKnTnsc52M
+rKeCQ9Y5iNzjPkYo/JaC5SzHF7ooDzP/DlnC7qBwgaZYcSVOAz6sTfG5o9FJ0flpgS7Ma27OJIy
rhaVRI3nVeERVoBMLJQhW5aE53e2QBmmtkExzds0d28U5itGicxoyMdmVUVtJRIgrjYNacoItrYc
2RMdEoOXkKucu6BY6wwMKS5mU7lcZwQUiL2MJ2GVX4IsHfZcRUA4TDoI0KFGCJjbzzZ6tsTy7rW8
5OAmsPOGhulnjwQWb1fpnua2L7depSNAQ0t59eQiiLpfS0amdiZAimkjNWijYX60RL0/Eq1naLso
IF25YPhkOD/icAbeOg/VKo9dsRLyECEep97NY+7cjAESZMF4oYgc4Dm2ONdDACY/Dq8FoG2yZCxU
xVpWMG4b223bmO8TUy53JFb9zKWhetLqEoVV82p0SfjseJp711WxWDMb19BIFeJlCKir4vfBVjT8
nolNvnQGuJA2g7yQyvmiTteDTjYddjrLzS3qw+Y2OoLxpw42s0nEiSPP47zKKdPBWsa/slycdeyI
cG1r0XSh4/kwZe0FOPyVH8Lfl5lI7m3jl9U26dXGlAJmkHp35aytgo7dyCUe8byTI2V1iZH1Z8x8
VTzfkiUatwbomyElwLwtp+kh7y0sr1ONyjdn/s8BA2CTFl9Vm/Wqd4Eh6UuOtDRvDlPjAZuyGxQn
cXvty6ndVjF4mGiiLI423tvqY/NLzBQNfBhm7qpDwA+TDyjvNNtIm73yRKsshzLLTCZveevCkhh/
TsGhz7HM+H6FLodeW4cpYfAwP7jYIwn3Mw9O2f6szSXbJibiL42UaqLZ4T+QnkZm+cC/3JjvRx9Z
mmffR/1kHGbK/9ooxEMyRdiv0um98cNvWoHKupvr4VoAmyvcQrsI3Qp2fm//jLsl25Wov9C36f0D
JVGuh2JaQ2VcdgwfroNRZKdCDIzn0OXpXUnErkPH3KKIaUAR5MzmVaveMuobRAYAj7cu7s70F4hS
MjUaFem8t6f8RwcrejP7WM8jD2KJ6WXhCi/f9JDWYbEHvE41Jd8wa57P7mQedUYUG0wfLWkfhnFo
sq/kPzI9IYkCKtaUrKOeFLIeP986anE2dHwivB2ty8FVDbsoosmd17ybmBF8wWlmB8zOwkUXSJ6x
X25ScipMig44tZPX0mEiS2Tb2bmrtDR4sEP9saZKs2e3xBOGwDK8rODIbNxdUcJ24nejczFBUomh
McRBcPaCycKSbx9dg0q5Po3nBo3eWa0xRYHRoSX62nGaYpeRPUF4ZVIx74G1Mc7+nlnfRYvwu8/Z
45AAcCKJKTmhi9ZRjyfYWgebSMl5QF0U9xc/qdH6O+64TcD+JCMJYQQH3pmOf7Tz2nlK0z56NABt
vNaSANOVPzIv03epnONoYXLr/dvUjToI++ElmgL9US/e+o7/F8m823rI9evglPChCg/nZPOdtGt4
XE7TbQtfBzVg5sthbHMSkmh7ryfkiHBuw/zmVVF6zdrvZCdnBNNYkHk63N7VEh61rAYB17CLLCl/
jsY5GzyHpmLkrgjnGLZZ2JQomMUuGWbs2U2N1qHr3t3MsM5+D53e7xvJpAM5k2cEFlHr6KmZaz/7
yp23ve1mK71wvqRNiX7YTp56YgquRiTKQ28bz+pE2y7tIzlr2FVCMV4RVDO9n9OdiszsCtBOZT4f
bT3jQEAev+48494mLY0MbHNrlW1+H1n6lavRG6FBzbHwpgdkM8YlLjkCO4RHfUVojuhQ3OKvBh7p
phpqyanaInJ54USTHYzZPDAF/lEJGsFz6E9EkWEbDrLO3R0Wv6g3iVuBuRjNo+lFQFu8tmK04kGB
4hzJEfM1xdnJELNDNW4atzj1jV2SDtaaqjHUzlwDKOOk+ZpEwIY2YXOblrF/lNVUYoqQ0v7oaB13
rbPhP9USnAROaSxjeQwTEFd8t0dd5+8w7MOSdshkfGeIMe7TYi73uiCWOomKw+J4MZ1oTOAF7syJ
9uiuqMu9n7m/EobtLzaj+75mFhlpmnMxBBk3eb2fi/k9caHZBQS13DnDTMRhi7G8q8zgBW2ej8IB
O9CVxBPxwPB6AB1BNls8dsFK04mBI/fnd7uQYlE4xMQ1XgSg0kEoFWokKAQlA+zeKJ5rC67RMmvg
WQFsCwmr7XLH3kwxzttWmqIWh9E8OBOSNsfG2o6NeVVDMb1zJROT9lNftl86+kdrdIKosAXJgJyn
7Y6+mih7yOBVOCKABoTIpew8hHF4FuN0SsltPGLCWHcddWsRkPLlLOKC4N2g6KOt03jJd2Gf/Zjw
g67zeXh0O8zcjtmdLCK9/aTvCIU1a5AbpKO6WXXwCG177vV+goHxbo9LdBozQArVbAycxuL8Nkjy
LGjfi5+D/bKxQw85bhGdjurR9U+FXjYXo71WQ+ky8CWUUXjD/BRa7i5tk3FPKcq+Q3U7ABQKCAOJ
s+iaCcbemIrSrc/0tSZiozHAYPVILBs9waXv+eO7aKrHOK3yjahTfGfknN55k8yxSy3KmuQbp3YS
XXzXpeDg6+c+XoKN7mrRYWH4s4pjn1mr+cRM6jd8o+nsQq7g6o+SuCzN335nUjYxrcO4FBt91sjm
JIaQawZ0N5xqlJERYWwq0rROfU8wRdPgTyfS+qXR9elGVvDNsd+7JOlf0UxzZVuy5q7z2h9emkXG
HWfJq9ZFVKIKIU5FO2+xJw4PdaPjzxMFGS+GTchlCtjXrhrKn63xWHChC+vcP4dD9DpnPmNEEDJ3
o8bCDcr6lGOiaAcbkhbXGf3C5IjrIQ7hTWRGwDb6TKPxrQ93id82+9yAM2jAsCnkAWs15jq1pw0y
uuli+622S4vqq157zbmk30nSTkP4G+GkPUSB9UDZbJ8twXseVtXLzB8xHjxOssKfHrV63MHVDZ8S
VMpjKzjGCvofRkIzdWm9cick88rv+vWIqXmdMbXd5DpRaWShJcRaNxMtCzAi6Qh8f/SL4RQ1MG25
zGvroLPMSyxfpaVyCxNs4UJaMpj3rJmQyGSgui6MZysOo7UzATn1aNYwfahxUCSPpVP4m4IXXXlD
a+6jmBFqWpdXL7xOWSNOTdoE0Imy7NCl2YOhxePWH/kBXL+Dukbf9m7ofS4ATLFX3qzhmjftVRRG
mAcnYzfavrYfarM9Abem798OkMhIYaMV5BqQHsofpmBQZAwekEJNBFfHpySR1Ua4Z1S0tcaQbwRU
9yZekOXY5lAdRIlIKCmbBrfnMsBi0Kx1VGjFTn3RhN6tLMOYrxqeAKJ09JNLZrnB9Ay6yHYp4i3J
lt6+g8kaxG7zgGyYlnTF6XYUlLq+abYPycIrn3WAXXsRWho5d6BJMCtdynx8G7LF4CwbUrqYJDw3
R/qzZaxMgbRNv9r1tOxEvsDazXPAkHP+vctTkJWz7+79AYOmURd0TqziHDsMLgLKq+h6muRUjgRM
ahWxfRMdy0PqVvpB6DSdcBlxTQ5PXhdkFycnJlxLy2und1uLT7arppiJoQgfA2qbl0Lnmxq/xkU8
nr0UGZsTWPXGRmRwzFyfSVqpPYokcU9q4TUDRgqtSQB42vlNVFW6tcec03nIEBKWdbOLEflfzNgp
yDY4eH2s3ezEeROi92EmsNW5yRuxec2JSf1AAZ9zAV6k1xwEybXu9RL9nPlYhVNzwsgzEAtkdhs3
JY2HdPvHQi6gpG8ycjz9gZlqMSXNrYZk5/r9yRYkjzB5wNridqC96lJQi0rq0xIbyaH003FdZKhz
I20CShdxrM9EYMTTYu0MG7Jaxg+3itrKPWh94gFes7eVoGE5LE28iz3GrmCh7VXdB8kxzZfb1PL/
Lcvpuz2ANDH5Ua9FSPY5PsWLH/ZkrUaGwV77H+Mk7IeEwxDltP40BMAWMv2qhaVxZc4L5MJlUucQ
rz0sDM6zg12K9uYbHsjzClhp0fY3CoQ1oLF4pr5tpyenYNgoKNxmSLfIh1/XmsXFQNprsgrpCALP
Q5VzEs4RO15QvQDmiZt7r+MgsoYmZZh5Jqq7vriUDmMxEmFYWc+jME9VU3s7LQnjQ+jJOKi6o3lS
++ktnYfb4obDMaMc2KYYaqATxIc8L6jTDPPdaINBSOivtsYM0rkjcnPm5AkRihZPZybxxigLAMFO
OXD+8PlfD85vYu1+6YlT7/zC+x4RWzm2Q34tO/ITxqTtVzVm441olmtjlVhjfGsEDAQcp6I/vJun
qdvZGZf6hGnTdszJkOiLutrGWrXzapcsUzPsvyBRP/eaYx0sl37zMkNGnnMDUk42RieB1UP3iEcZ
yo73OjFMr7z+uQp870wB9xko9IzhgGSaODbgT/XuAaRp2dbVwZmFdWDOzcHRM3ubhVRXUts1FoQp
vZlrzB69h26iPDUKGM+Ex8D8agWjnp6KUm20v6C2lSCzXfIbBCEfSbGxdC4ybd++Fk75puPJWgXz
+N73jGy9Kdmoz9F7tdhZi/s6RgUHMMqx/Wj0L5EH1wYyo0bb7bYE2KvsELhbvXAKRPuCeqilDZY3
x7Kzn6sUJLI+fUW2Ha/HxiayWvRH1eNT3b6/+n6ft4VB/xzBW9tSzaXYm8taUiW7sX1bbvqAIkwZ
2avFG8CRykqZhtaGMwHsCW0A9mgUer7KXKlBUNsJgWs0rcIDxUP9OPsI8Cwc60j5Iobvtj0dk87H
H2jHw52nhw9hD/GxixLALLIJ1sk2PmOocW+AQdT7GGmCnr/nltdTltX2fnNLGqQKIa3j4ygrZXrm
uzARSR5qHWM8hmaRr2sMmHA3CQtUiyhLrkHXkbVCqeYIX2nY2BMHd04X6xSkDTNlYT7wZ4GR79Rf
xIIbvrfjCJgV7iZUcsBDafrnawhKlDEco6pOM/8QN0rnQ2b1E0XoBVKRmTRHV9NRpS1cec3Fx1ge
+i9GAi4yBNsnJYTZHXELNNolLoQpCFZv+UnUwpdPzWSR7/M2zTKTbUo83V996AAkzj5lNiJkvr36
5GqtrIrpj011h1vNoHIgT2EccRkFIww9qjXv3zW1iQyTRFrTfF66+hrVYBLzCmQQJ3YMhgIj5CgX
flEwxceruR5kwrxaCK5ehwUwsSczKxeP+d6diq+sZCq9WqjNxWQwmhBWfWfn03nwMH+24aIzDuDL
kO9tkTVN6vlShpEqkULK2ZmqOk1juhUMeBNsRXbsRbu20lGsWdomkkVTTWeRqnopYxD8nK740uNj
2Sr2Si65KGoNXRcD+SIT27ZLPsAsNBKnQ+R+6eTHUXGZatFVQ7Qeh4y4HlkRVkqZ0PFwO8zS31gh
0nfq74NH0axwQCBl3QzX/t/FYJXn3jSgbUVkEVpkDjOvkhVhmoMkyVhJutcGhzIilcx4su9tD9yo
Uj39f4HY/0sgZmGI/L8JxK6/hvef7/9FIPbxlH8FYvb/1Kl34T35kHP9KRDDYfOPIgwKi+6BbcGY
4Om6630qwizBXcLhVs82EZbjCf3f/+u/+Bnbv7b/R9Hn92VMxYxkMmH/pTTVHcNlQmaayk2I/Owv
h2PU2dNQNBXuDw61ZGjExpVjfWqUwLcimFsx3Y1VAnm7iri6MJDo0kicm3p07xazeWEihJNDhNPW
0YJd0ZmEYiQU05py2zmkbTIrZi5kAivEK/5ukKMd0Tvb9L3snMvIEB0j50BUfMa8CAO++9LkwYxT
DBq1bxT3kJrEzvCOmGTaCwi0O9xH7nppqnlVLHECUHY5trLJ2STdE2fM+twIFBBWCFGtD2AxNHq4
0scBioI5HPRO0+G6CIbE/cR8P2yehdV/aTK9fLX8EcrYdPW9oD34PZUUaxhpXmoJbR+7vkWuiRmY
Es4Gj/8PV4ORHQQF9C3aZCeIfsdM55fQ5EQazwgxLr136h2asXoCQNROkVzlDVID/bV33W1ioA0V
2b7kCvNGRvl9rM+XpUK8Pg7oys0Cb3cEjT5usEJO+vKQjm8iiHuIs+ji64X+47gYj344jHfqGU7Y
hXdE1S0r0yvitctIeu2gxlq5AHHuuonoryYZwP6m92KJq11X5u3G2pKpsjPyzARiYPNlV7/73jg2
JSkpUUcVKoyL7WIVwda3fzoa8SCtR54X2jbCE/zgGoNRM04LY5XbqHf5pkhvSAZ6Ka2Z1rY//nbb
8W0SVIK0ADZzEtMELCCH9pO7TpIYHnGSATQosvaAdmorcF7dIRArVq6MIRGw8ei02yDISQ4qqdXc
4Ygv2nRjAg49Dn2e7GI3BNLc6dE6WZDaDhpglWYEUjI3ycZraB1ls36ngePbcMkUZGEdg/sw0eIL
bZyGWAb00UuiPTOSqCg64hXPq22G7H7jenO/Qw+aVmvXzLL7CnRPIACUu09ktkACast85fS/RTME
l9oovxfQ+XatXgw0yxFgZxSj8Jbor6Hd+lCCR5uvJzgtul8SZEvqiBbaDG3B+1kMbZT2z7IgoC+j
9coFGHKtu48bQVYJtF8mWdYpQT4FnNhGCmOTm2HH4YvvjMPKry0O206v1gElXDOa2l3UkowaGNNw
afgVx7j3d0ADIOFq6bR2aivbE9lEZihO+qBtvHveNcYsZN7hmInNPIQ4aNPilQtWe/ZIHSU27tnK
ov4Nw8ZTFhYvuq4N63LIxN6Pp3a9TKdpGJEfMdU8zFHDIJuMU+K/kTU75M/fibDR3jUrvhhjS2dL
Z3KG9pGwP4KoDE07pKjgr01Mxw0lJsi6OH813byENEFFjZhlGZuciF0WRCSe5N45ss18L09XBXwX
jDNhuGhvemZcOgbpv+q+Ks+uHpwXLsLbNAEKS8BSdKJSSZCaGZVrXevKC6IyUI1B+WaKKjiFdTxt
xqml6t6mdH89aRidIWgu2pTdAj9t97Q5gkNcwaKxspTcwGLwVmGDl0B02oDhqaUmTFLypnZg0wc0
AjbaMKGdx8K9awY/WCf5GK7cIPjSdXbyjGBiVdYUxAcztldpziig1PHqkIFD1fnazdDbPBOafDyY
C/km+TnKhPOxgON5KURwaF3IJgU/ueYAoDTGriMUdoIOUoinNIxtfDgdhJR5OPXFtBaiowSqO99m
rSL/IMQ9X2EoTeygWWngcteGhFaohSXX+gjoIWNxVtW2WissRw43Jdni4/5Z8i3Utrr/c/PjkepG
t/HZk7rrj1V11yScedvihVW7UA9Rt/+1x54g8qOVmi/QoD06vr1BK9hfFrrdtAP/WdVKVtW2WlMP
UovP50CuRCWs7vZaGTP9edfncz5vU89Wd7gZsQVBj58ENgYRHerG//4daOp9qQd8vJzayx+rH09T
r/KxavnJib97tvt883/s+vON/bef9eORf31O9ZypAd4+uaScfe7383FtQ0aBCIvt3y/18QE/P/rn
U9Ta3w9XN/7x6dRL//FOP5/+8cw/dq++AoLkQdd+vsOqGgglgCkMo1njm1bPVwvyult9o/b/x5tQ
d31+R5VvH6pMNDtOgW+hGMyPJ3w8asLemQYDVGOQpU7aFbRWzEBckhLkJGFUFCwjiGL1VD3QWYGH
PyP8SKoMRd5UyIB7devnXR3+jh0Qz+Nft6tNIZ+s9vB578deWjLPKcp97hFm+F1SMd2gK08JR98k
OvM+Sr0VoGW5qtUzY3q1PccU9KIiJoPp88YCU+YhLV8/HqLuUM/DE2YwyR1vQRr7nAc0p4bV6VNZ
RxvDqR++Xeb5pzol4xwBXn1Ua40tFRO9RQuwy5CG5McUKUTsB7jb5P9d/UUrdSqozKvZmSb/yPKE
SZrLVcpvxhi4OHgt8+d2+OW2vziTEzdQzN8yrQrAE0lx7PKvQlbJZB201R+C2b82Px+nnsavAbWZ
bK/Kdfv9NFUnBJPuwUYPEevT9yLCstM0LWJjf0GYZFvjW5A7TyXYK7QGbXOnZCRKUAITtTyqzXqi
1uB0xR67DTQNB8dyT+aVpGf6LhWyADUp2MFwPKpFK9e8Mg2Jtc0H8ljKkC+mH3gwc1VdrqnNqlsM
mGLlQYPKgBCKxVim/iqcuZqXSDwIWoE3C8zBYZ4rf1Jbqq3VwkXrYI6Bux/mpQAj9M+CCunvysCc
VeEuQNocWDEmCede6YVmi67zrE206ZjHO1mg7TMYGJpYioONBIvIOE1Yd/D6U3hADDY7CwxvbRrW
0XVb66gRAHmXj3StI6lqp05KFN6IgMoZ6jfgsLL+DntOfm8J5A/DBola0cPaWKkNXramdzfCBzno
1PDmhV6aRlfRsE+uPRIqj7PiP6KokE78hzLKEZQRrHIfSbHUZA5YVA29pDvCMZWHvckVC+OZWvOd
iEFWKS5DZQ1H9RtwZNcIhzGFrhgAzCv1/dNKG44jzdxDnT1+qrZcVUsKsKIj+MfyJ9/DLKfhKQgm
uqJyVW1nC3juiGFeLwtHpvxFBMQflOUAmmhmIeboZF3Jz6f8j0U4R968snL7OmoFiTiChMAP2Zag
b7OsdHMe9gmRzPa/iiZ1AKpD8a/b5o5YwGgKlztPng19FxmxFm5bRoEkoki9mimFaH9sO1Jpz/yM
jpSS3ztSsvbxceQHzdQ3Lhe+1O7nUsWvjin18dQBly8zf82P30EebV5wsKUngD5wflQfWK19LtRt
HQ7BzehZXwMphI+krIr5Y3HUPtTz/96I5WG4G7q2XqsPrQ4htfa5UN+B2uRqwnAVm56Q8i6l8VLq
LrX43ETM9zaGCA+KGYgezZZlpcRdH6uWDeCLWoq9muOevGtZFaFz8J/FX5tlC+3TQs6jxGd/CdJm
6QZRt4WmV+84LI7eaFHGSkfzV6cT4qEkc2oR0RzYTAG/V1vXwd7GlhK2/e9K+lRaeTyp72+Qx49a
U7d9bkKSP7ZmYxwCYTu7Xjhb1H4cRtIlMyNdOTnKOVMl1ToZTZr5IexxSP32QX0gm7+0KA3cN9KH
U6hqlxHizjGlTyeTjh0T606ChWfAyuMFrr02B9c5xjSTKXvj+FFargkTUBgnz/CEcAW1+IMM6RRS
b7ZX9qFAntA905EygX/+BZq+HoqBCqd0II3Si4Sy6q4JZ22vjo7Oyskri7LnVDpUPn5pufZ5MLi1
lRztp2IiuqaRbigoQPC1svfJKC34aIU4uXKhMRnUaorxoqTw2amrmo8RM0PrFPr+0WFovY+R5WIz
/tKT8bolMgTjVmYB7xoiZLKmIc4xWqQdWrHk1NkFyc5t9VCnJODaIFD4n2fQbYRdrucaZAK9ZiSr
tJRhppfFpl3MdB/hczCq9mAl5Dv2xUjaujxZdDanMjvQiTFX20ZAk8lPudT6GPePRaEPK8hb9UoB
4hQqTlHiXJMI+6zXvlhUrvElXLOcqrLb+vde0uBEaZrn0dlZTHtXH3sHASDnagEZbfJ1xwVBPjpm
2N/r0CXuLScv0ug6RjpOiT+LnC+ooZw1RuxHkUHWTtwZ58pA+oYFkNvUveDtp1XTds9Rz7lmWcKX
IMiCbSI9K639fbGxqJgtqEOCc9yY3U0Ftd+4Hl6E1sp4ALy+WPIS0gEReqo3hjOv3fWpeS798tZQ
FyDTjmqu9jtq2WlUD19R288bb+w2QUidHJ1QdDdh0wjlmVItCk0L8RTpv+yW/6IHHXhp9ScvoKnW
HJOyA1YtF2qtlz4fUk+6IxA15+AON1e2RZIoInOSE8oGG1p39/EA/r2H1Hl3hwYobEK7dtCD9dDF
3l4P2vHjs0UVcZ2ou7y72pEnXblA5cuCIss66znNzMtrOTdfQq1bmGwvADpdssNdJ/3SRQ6V7jQo
VpYbz5ekQ3FgVe7K67g6qG8nn+V5F7a9Dbep9Ff5iGOPyWZ+VGueF9Mv+7zRl/dIVkuu6dFO3W7K
s6xa+1yohyHc+ee5alvtNY2LaFcZ/IDyhf54nFrVTSel/+b8/niuui1PxkNc6AjDxA/gR/2mzDIc
ASV0UHu2tXUrkqciT4n6W4z0cW6CZZ+Mj0njE/eMDhtdlCyhaSgv8FgT5Tbdidn/Ho75l4U4is2S
jd66nwaELgvU82UhxI2Y4NewL3a5h6zdyjDrRBLPUoTmXW0NAQlA02nMs+ZHMLXkfFX+tzJHFoS7
L7oLhtpFawTbmEIqWTZ6OgFTWLTHxSSRLaFJZtnfWpmS1IVjcHOjsLkEhgZzHkXPu9vE52UqnReT
2teeElNPJJUYvqXaSd0/ou3c0BXKjkPQBE81TTU8qtO7HbX4CvLAvdZh1V7pxyK7peTyHpklXelA
P4cZuYtVG4tDt4xio+4kiMWY+vS9JSti28PpPSShi7IlWq5qr3xrHOqxQPETl+NNUBfGGcHLdZ72
FiV2/jRWjXkUdpBu8pmMOgwXy31JvGY8+ctbDdl9S4hPv69bf/kyVmQWyQ85dyNxX21snau2Nu6Z
/fCHYLx+7zl4u1ppRg/0JnhwaYuf+imaqa7xURZqCovvpF9RCi9QRzpjZ2R99FWA3Vfvqoeguo4S
xzyNbuY9iNSjRaG+nZDMnZig8fshnI1zYc3QXuUuZ5cA50mYX+Yi6fblXPrbtO3Gt5xOmXpmVHrJ
BnUtrHzhpk/9MH1Tt+tZjD4tDKabOefWZXG6cWXLlzIihCaZXr9QGURfOzU5IggnfBfjxw9s1xxO
cdM6RCXp/XOcLo9qh2NF1vUgvO4azZVzLUsv+vgBBVIjExM008I027T0WY+GSIhSku8fAI8fmeM3
RHLdNiVuYG/SqYd6mp3VXpfIBdsiD7E+cIKbOuzUE6FoowoszUdbn+MTomgf0QZvv6Ax2BEF9SUu
yTLEv7ed68qmmVT6D0lIgRUQXvGj6O0jkivzdfKWmnh2LSRnoJke4PJMH4/ow+IgHC35qsV2srXn
pj5WnJAeWk0QXKbn5Q9aRLtAxJAyY+Q6GL9xIcrqqAGFzLc40NQr5WT0THYWvTHaMjdJaHlHww/a
+7lDbqv2I+Jyk4za8JYJKmGaC5dxsoroHp0WzgD5SmFerkN9CN5a36026Mig+KJ7uFEmzlfqVeAm
rNpy7r6Fs8nPHcCdcr28vulBhB1H7sOhhZ93wvu21C4hD5WRnIuSOnQWLcPHI3pyS4Zlad+9VhBG
ndndGZmFfhVBS0NBfmsT5wA/8d6z0pvWxaRZZ/Tc1ZVkEsIu5Iv4yPtbKzurB+hVTzO8a+JL17n+
hUtE8PEod0RbMLvfByRakljXXrDdLRyCRkIJv81+ZP95Q2At1pM9WhfLHkuMLVG1TpvR+E5d8+P9
1Lq3AtETXQOtCc4xDCr6zHb2PUdcLt+PsVTWquDShqSvQVcXRPoa74z5Ptiv6gHtPM2rRq/ta0fA
+NnG1LTuwk6/lj0/z0CiHaV7kj9lFVUfO/3RDaOKa9vS7nOgsI+Lp2FJM5z6Z5vB6nJ6+722UCUA
xED5yvGJ8kD3YGXH2hetCx8/9uZHTzgbxZdAy0gztJz05OIIv3Iw4aGLvODd48dSD02tbkbPFNeP
orSHfZkGGcLnUiARo6GhHlKUEyJzs3m3XZKoiDNvrqZhj6f0/7B3HsmRa1m2nUpNAGXQouuAa6eT
zmCQDHZgIaG1xuj/upcvi5GRlfns96sDA+CCDhDqnrP32lZn4B2uGxDszYN8K2cP8si2f6a0ku16
TolTs7rx/UQ0Fk8+2JSMWIgI2GKDQe3G7m3lpmFkP/DwpOxRgqafnIiSdImo90fBUal6o/KWisyu
KMiVLrrGzmye+4iktAQzzAsRbMjh2T3ELDyPaps8m12Pmyua0XgmJXLbTsE7YtbiyehFvnMd0JsP
o6bd5nD0DtPSiySf9jwPzfBpcvBIybctNG4rTAFvSlp3wYgW+w4RdUyMs0qPLHTi13XI7uS2eLX3
qo6D8dmJlRG9mdufMuhR95qjEFRG2ea7Nt7JHdQwkttEAOxuYzdlxyQeyYjOIusTBgba52LHhHa0
c2lXvYUq12pEttOdoyvVJTS1Egto179qBTnJ4q1U6r4mccl9spiqsxPmxV5T5gqroOfe7BUJalyD
YRhgmOheq3zJ0GIGU191l9LS4quVZigwirz/Vri3ZSgszr+cm6LnKPdGoeqnujFjQTAYXtppuZPf
FffqL4RF6RP9BWffzcOMx4xbtxMh6OFXW9/HxMNnEWqvSJvG7WrH8zldy+i+6Mioe/8O8aPk4hB5
ytWF2HTWxKVJfkx8Xr7NiN6hvf/XG/+b3jjdap3e8r+Hp7xA207K6Pfm+F+f+UdzXKU5bqHZNS2V
73KM35rjmsZLoJANw3NNQ8Bw/9Eqpx+uGSYJJ56tUrzSIbz9I7BEFfAU+JW00mUTXf//aZX/wY1U
8bCqmmmAdYQdaXqSy/obnJIEri5rceVfjeY17n3aq5BCdoRjW+aDWvwNfNMQXfff8IT/8tf+6Mo3
kaHW88RfC++WXzSQ7OdqDnCxhTcsyKATrZeKCOg7Y189JfXGfK23yc9onxypXxCMjM7Sjy/Ts3aZ
A+eobtDRk0C4KkSnb6u/Qd1pAkLzx4/VXMyiGgNT08M09SetedE6LbdyU7tzxOiyFkQZiZXxZHnE
VJyOjCIMHzXVoI1RPjndOh8RP9JDkrCNXjr/hN8PXSVAwRnHR4x+PmhMSvO6kGrJyQiWbBea6lsj
tEhKNM0nQ1snv0hr4mnFujIE4EI2WB00qeehvcdYGzYNl0u3qDdSAiYnbhcz2ipXVKqmhvjZECPn
RK2oAEo5jlz+UOfU6vhQ4rGGeEbtzLao41UavfAPBsgHF2RxUnuH/Osq4R9yUrShtq+t6PCxCrsk
RX3Gh6DbjNkDbcDIW80ZSA9ODSQUYj/3i5lwQAnYsJxJP6BX9B1R0HvXw9mykilXqCXj0NUcEfOL
+ufktuHeGMddJQybpigUglX/aw7pEmkFYtKhNe81/Wh1dBUKzKcMrWOH9WLSiAmYnpoiUsLDpFCQ
hcK96UjT5sdyZWJZz+fwpcmbQ9+oxEFpjLwx9/RgRtQ7NenDnVzVr4qKD1PHDha6yReXAuwJB/cv
dwTtZosluUpOPha1Jn21JtGua/pqIzdXag8pRcyUU8WWy/+K20Y4CopkL7dXbqWcC0fh7pWzALtq
0nzSTx9bqONG/muznX7CeKkaw486VsjpEGI6ADIcpB8bK+cQ8fP4okF6EHowqQ+Tc0lTAYYz16M7
A+QQOjH5Gpmv2Mxr1F46vgtb6Yg+FaVItGL8aU/vuRMP1fP7oiEqYcteF0eCJdwqck4eHYLpdJjM
zpfr5Sr+467fexzzkSc6mo3wxjah6ExqcU/gYkfNYiaO99R7jch2owqkxE1SbBDKTKdpQuQJQx9U
Z8LNk2JLMuMUpjw4mYSFw0Q+OOI3yMN2FL/5fW4dboWFtOa347XG5EObWBzFHWOmXRe2d/LXSHzN
++8SP05CazzRrJXrQh6zNwlxAPQ3RLnG5VKBe5ZMM7EoJ5LX8rH4x1tyE4Rbiz07MEUNEDU8kkeI
MPi5Syx7tlftNaDWJ/kqulG6Vv+8WIaURD2vSwIzHbHR5+RgG0aoa1v5ERRMzrbOh9ePr5dzoup9
IHLh/V1tTKbdNC8pJAz21yRaaLKPJufkOmDxXL7LVrT5xxi4tnjjqg3RxmpQrb6//Ns7e/WnMirF
kUxAQmBFJV7OzWZat69ydonwY2zlrJw0rvUVgDa8vogK5ebjBfnp5mPlx7fJ9yBYQntOdS6Qez77
n90PGFPjtNMfh7iZjo2sEHKO1KfIEpcorWh4roUkNclN49kMg4zYcjnRDUzjuBjP76+a9sr1jkwI
pu+vx7rL+NugYjaXWwDml5AQWUt8yft75bvkcgUv8P1L5aJ8Qa57/7rfPlMqQ4EVOj9rre7sDVXZ
zak4yf63r/lYp0+Gi2iq7X84HVQqgyTaWJQcwSrg9cydr3IpFatUcbwy1sQkJhYnIUCQcx+TP9dR
fuWZ26I/p7A3ClnBlO8p1/jXIjb+f/2s/NjHK4SRUvn8WJZzf/6pf/5JEZwO4Md7Y9FHBof6L4a7
NQBLbrOA/7fOXOcHpVRfzTCxtrIN996LEx0w5GUbJ4ecUe9HYI4WYYTEUVXKQhWqZQzZLzQXhKpV
TlxLfaQn1aKe42r8MUF3+/uifKFMGqQpdb2VXSmVXFq/7FJSisSdtZx6DPD9RCHdICEukK23j/7b
x+Jv68RdrwUPwfUqF4e9E6oEnLCzygmP8rA0ut9ZohTZFDudDgk93WqXtf0bu2M8Kpp6SSngkklG
k6LkAgW1lGv6+Mm8N7MM3rI4/2RnxpFnUEP4LwwgUBzujJk4sdg9LS6JxWqcA2nOPdI0BI+huF+O
hdDOyNlYaLHlBCQgWiTgCIG7VLt5AlZWj9/lvrEMpawOVVmvx06/ymad3Euyi5c53X3qrSmNpM7a
FpP1a0iN5jwgIVhm92vTxbBvyCxGpbTgcgtoxUcn0BBxysnbiSesWXDYPGcooGzX4WNSERgj14nD
Adt+DrdS5PV0yuodJ/0yadxCusbpAh6WbrbmPfc86y5LlJ2S6Vy14E9HKg178smO+IR0MHAGfV4x
Wc3h3gNEfhh7TOAZSW61C6lAX5+aAj9iuhSnccJMqPGAU2lOG1gUINqwdG40pWpf70lN+6PFKPus
H+tUbJc0WsrMl91GOXk/AuRsYmc8BGdo4xJKjow2FOJpHN1XOzJx2ti8TCGNGkfHx9iv3XF0p+i+
n6mJWRN4oFmnrYeB495e6Q3VqjVyQy20X92sFltd3OTkRJN3adGclIulMWpUF1yM4uaPGjVTmdOh
zlxlPMm5Ji3wo8U4NeOKk7BgC2gervxnflsGYk1v8n115tHlkK+5XDpGlKf7j1Xyg+/fgW0WjgYx
nTCzIlhVnbi3NGKS564BRkrMDmZKKn1CcKEDlpoHncmjsyPfWot+kHyTnJvFRVzOfbwg3/f+kRUa
ZJ6SPyTXOQ1UZbc1d3aNs8MVE3UVdg+5zMGu4XLBOMEzG50Y8bKjmLxctxcM39ZRrpIvxhGoLDlX
KVnkjw0/Lx9weTquuoXQ5h7LwXqYQ9vccaRwS9fjY96G036yocTRKBTregiebkQloqY9K1dZhaaQ
Cu6RSiTe8fHCx+J0j8nGIwcYACL8FpKTwHxxg8OHsddcOnD7CFS0ccbVY7nb6aX86WrF3RSESDhJ
ag7sp/zKsONR2YYewGjsmo9LASli36eAATZ6eG5sTolgaR876ADJVYyS0iCNQLc9D5TxxmqDqCF3
t5m+jbNnM72nQVFgyVLOmPScdI83lmwbZMY4KTdKyPl9KdNrM1+G+QI0gsJ7EZ575eh6vm3dIpXA
zCBKjllxxOHhE8sUsl07+1Re8JqJTonff1/phG5JUIn9tt8Pse8ob/gs6H1Nn3rniI3PV5d7oOBF
9oJ9RUjCg/gzGdLNNwEDAQSmPw3xNiaQWfMB9aYbQ/d7ZWcL1vfeUXd2cRzA1Sa7jFxN8x5ZdPq5
TR869Vt+p+7qzcU61V/dTXqdNwQHeH7ig/Y7kT/1tly6IP1Fo4iMnw0u5UB5sLgSlZv5zdvPvnvU
f2i3cjsds1c1qJ+bgHS/A5YYGGiH8UCM5iZ5cLaQmOwHBp14JI9uUNxph/obnYu4v2r4gihAm5uc
yGnl2E0b+2KMQU2PhyfsPqiUTRh86zbGPcXz3foEydHcZjflSm7mj/i5/lVdmsvMyN9vt8UroB+b
YfbnHp/4VX/qXs3gZ39Yz8fhLTzyq5I9KcM+P5jnkFP1cDLmg7OvhXF7C+kC8U6KnN3aGPuy2NrN
a58ekvhxirZ6E7Ttzm4OaK81d0PZrZiJKXV8+9NK/kDvqz/M6hYTqPIlqnYKoWhGsC70yjde60Nd
mhnWpgj/kJRtea5HHI6EadVQ3RLT0L6154tz89is8mj75Sd7hoy8JbD4qJFbGL7AMUHOtC5brpBQ
5JzPw24NL/HBu8Gjv4t281uPruuHfsEbTjh85h0ioq3nYPmU02n2dv186L3tFB4hIlT2o1ltyq9G
fVbX3Ze+CFL9Bpqxrq7Tjv6Hsq3XLaZplTuEihh8s3xzfhCqNAIbs86Zs3EQXvMoPPnGPUCq7BmU
2tl6okuonLVdHVQv1g9c7BsBauJIuoSPaAacL6jDFrTqb14fKIZ40TybtJnelievvoAMVy88e93y
N+2n2qOZ36jfvNKnofdV5ahsLlrl8/SzL7Og9r3omPOMYvt0xRd3A5Ohizf6S7nvCUFA0/Rsfxtv
xNG+Nsf5Tlgl6A2UF05/ZTy6VEMxvZNPsxl+RH770+P0QXlH5HhFyM0ur3amuecX8vU0FfvZ1+7w
9dzKBZPh1isOgrL5U72bvirf8wcoMD6DtCf9NfqRPUFSELStwbc32P+u2UvzUp3VG/qEaBdvh7NF
++xaHQhWWl8xi16fl0frk3IwHtKfeK2QEBjI7QP1F0g/YLW7atvgolr27ed+P970g3kGBpps2mc9
DsavjI6zY0c2HKzVV7XynV0YgE0I6J5Bn6s2ms+oICXpEkCfFvSxn3HJZgBxG9+KIw1FAGqpTYt7
QxM04Jr6AtmELFVEeQGbXm2hlpHBzeh32kCb3bmH8uZ9QS7xPG/tYD1kb8Xe2ipkRLr3NJCpj6O0
2OdBdCpRzwcYvcJNdeF0S3cU6UBPUiTjOLwAGdA2lL7ojW848/V0v16JIXLJTt/Pt+/hIbow8jwQ
dMOJCnvNfegP6nHiytPugPNDZcCvpsI8CZpP7NNjf543GdFElU8g3hIdErZhRNAepJzWD95rQ+TR
jLfNb4wdSQEGRz7t6qtzCC3f5Tjc4+3GV7DN/GaffpnuqvYzY69U8SO+0duR9kcWCccePMaLG0TH
5hLuipP9bPKb96SlH+bMx+TrO2f8q/XB4J6CQDMQSIwdbpQh3f5c7rOL99V8yD6Dp9rH35C1Wnju
i8n/uP25ZUPBR94iDS4bxZj3B4pHJ9V0YIoZ4VVzBVRLjHBCoag2xdhomGAiJGDHtolOghHe544w
S5toU6Ou4dUJ9eYoPiLnpGZDzk0WCIfD+yyACZSt+XjOzA77hhi05HJ08+8/bWQNTzGdzqAEWE1Q
Dbaf9VVHCtsvstgdhpSCgzr8zyRtocYqApAq5+QLXVe/KRVwMqUBiICx3DzRItnFWaYfOypXLqhi
f12xkb7Pziq1R5iZTeDYZodsK+aBc2rQUkfuOCMwdwAdF2Wcct2lBpHK5dDhJceA5pNly8GWiveP
FEg510tB/Yfop6XoCF1NPdujmWNBafF3CiWHKiZSqiHnPtZp3jjti3Z4CKFnQtDqyGnjH8zwhJEu
YNk6WCAQ7sPoPrJV9YRxkmcQG+BsGrcIcITmTE76zLo2C+QYyfr9mERCg/mxqBMtsSNR8f7D5yvn
2loooT9WmnYHFiNpoZWKUaCtD75K3+wgy8G9KAnKOVtUg5NMVw8FIkjN1j7lEKl2rkdpqp7JsVxq
bhMhgaVnok60nWlwPR6eZ4LijhOECIXAzv1HAUklTtZfMlucjMlQbJIGQDAaxtQ3+parOvKhXDg/
7WFMgtkajPdFdUpGH4T7zRvDJ6TnKozcGVhXvGpPNfjAHT2A+UQfYAahPBvIrVzAtOI/3prWCxIL
mqECDOenol5nZgbulNCtA8wmKELFf+5j8rFuHNEZ6eFF0ri1EVDQxhyqJVjM5kntCNBk1GM4oX0Y
RSFOluhEFwQGFMA3ZGqURjpRRXovHn8Uk3V9fLMsDP2qgh5PqYCJlwvwuqXBFIWVlN6jxzky9AAq
O+Nl7FwyD8RERb1VqtOw7Vpb28qyqrRvy8nHottXCRvJwFDlmVz+eyXCWVkcDH4aaa1+vSCMWhah
VG9E0fl9ImrI5ECwMoISWngY1g2hDlZWjQqdrLCmwtr8vuyqRG78n1G17JN++ZtmnG5w5vynZtz1
5/RfXxAG/t6N++tDf3XjHO2/XXpdLgg5sJ0kCtJz+yvLwPH+26HZptqmR3dEtfU/2nEWBR/VdjRC
C5x/aseZHn0zkphUl7ADvvAPp+p/dK6yOb93yEzXsg3TsYgJVS0iUv9MKIUu34yqGlXHBejY/UgU
yWOo8zBNGPo0FGuwauHqI4n1hyj8RSkiAjSLwuy3nfbw3pD7r9/9s3/kKchfAewLFJfLvqAPxq/8
rSs4dqqyNq5GmiJ8ICAg4afRK+5WhrZXawXCvRTtXWs7/hjDso0g+UZW/2uZ6ximDAM3lGnt37QO
RdP1zx0DtU/XsbWbuHrdP4L7Woz9wMTU8qgviK0zqB7QDhAj5rnzo+jJLclnhGBV1+8NI/pmWgIy
hNQv0FwdEJbySBXG2aJjHfaGZREMnQuJp7ei+yMHEzM98UC10XDDQfm3devQCipgesrUHSZdC2nL
zZ//Zif/0QwVO9lSuct6LgeUq/0ZddqQbzZT3S+PqreqZ4PLJNnGsM1qmNQGTh+IVnBXumzWEeKa
+4wWaGf4dtXXF3cun5LK0e9L3X0JddV7v8D8k6H6nw4ADvU/97bFgU4HmjBWYgs53n8/AHrM/u3k
OsURFeEj3cdgMtT8yHPGso9UTKCdB2djMZovlgfoK7d06gFTc0QFNPtGmK33hXIf0bb4u9/1Lwem
rXES8qtojWNa/9PWnarKXOtd61F9OzZ96RCozhjfUhjQ1xpDE5i7S8wIbdXKdK9H0zNyrCoACD6T
erFqdwUejP/8b7T+6KCbXEJUw3Z1yyOX5F+TF0FqqStKvfFgpNq0A3KmnO2WsHDdVe68PAEZH8IH
M6JbM+XpU6lBjbTQLq+mneyKlsqMGtYzJMvK2VQjVOpxzs3TYgAEqVYV8QiVIsSYd6uRQ8eAXepb
mflkL7N2sUf1ZA4miRspZLT5PnUt6zgrCLLXWl8B+yhEPUJxHMPlW4Wn03cVb97RyEJK5YybFnW3
ZVRf4h7U6SxbAKl2MJTuasCr2lVVu1zbknruAqWm0bdqbA/B7NQgpEwEAiCeGcF4bYJqkrr6VE5j
sOju03/evbop46B/Ew2IHUzYHJdrkwNZ5RHln49FUDkuMJAenPqEqkovqitehnNTet5Zh25BliCD
9axxR6po83UuzfW8ZmX5AN7vQUHfiVJKgQikKRGJJO3PtoBrRf18DZbhxxRXbPvShOcsXMNzHDrf
6yYFaJMsHvsXrx7tosB2lPpLiCJfYDj9fNa7PVFfsHp0BiOu/uQt8XiMOwekUctEzmVeFJ16e3gY
PbuBgbzYWCS0+F5O8ti7ajD1GI+B9MexBOG+fOTfOFzzfp4PneCPjZihb3F4P2+c4aHsC22P6lx7
WqECZV0b33tpDSRoURUaA4QLdFFg6xXxGj32cYq7ra9pNZ5fUD27GL/3sS5TfFJrdtd7dXanW9+W
QS+DedaiOz2PYcmvgGq4wQWqPaQ7Tu4EW0+LE2DpTBLwoiC9ZBo+cdvl1wM4Q0wJhrDQo+hWpC+L
AsGSW1uHI3ldzmU7aleUtngzlqvtqA+u1SgQ4eHPaiQmXKaY7FmAVQ54AYo5WlVrR27saQC9ZgSl
BMtfc4dlY8dJB3LP89Me5LISm/Oly3Gyw7w9ZF34tRzHzy6k8pP8H9k5isomNrQA+i/AL0P9YsWe
dorAsRHJYlmXFCwtGsBrBLJn6yi5c+GuevQgq96c3j0XfWFcYi1LbqEyJjc19eJNpTZXgyTmvaI0
2qehdJDBkljvgxeismbDS6zZxsYtF8xRHC26yUCZkICL7qSYmCOzuXl2AoDLIDpjqPu3pI/KC77g
MoBdBbDfMQFrWfNpcVxqQQt3+RRY79YdTdjtc55eTDHpFtU4hFN8zWDbUzujEhFXGpdZd35MpxJX
kqUl9zP4JNLQ4OKug4pfym7z4xgbyKbLRH0I7RqMU5ocm2X4OrcNGUKFMj+MffHsZdl5HXrjsDIy
QLfbKPcJYD25ZJjqU7nO7GSt8u6XBdJy3XknK1+PqNCceznBCZ+AA0WjLhfhf7rvL2QW29GPk7uV
60AXCcZGPe8LvVov8s2EXCYBUmRgbUXi7goHF0kdddENSkR0y4vVPXKSxBu5uIDFvLUGUGWztfdy
lYnZE+SQdurAcVPVAHejwzL4lJWxs48yU/W5wCiPcqKmQDzzZSUXjncQbDgcclhxDPUR+hjUVsWk
ZzhwAiz/XS4Vrbte2Tz0rhrX5g4b0JjE+Sc5mZH+uqtT7hYu2ptu6Gfy41Mw2k6Psj8vSCiaGyoo
OemgjPL6TxH2eW6w60WpaX8PpDvB6XFwQXTTJ6MaAzpcz3VZONgGneUwWGlPqbEbtv1A0gWAAcIe
ugxPzkqtZg6bmpgE+kH2jynJks/9wkGMP8o3c+sZqqznu1XhHDUT89zQmA5+yPl7Xg3eQ0vx1dHf
3MIYHwgQDYflebD7s2ljFqKbc7BRXpRlNB6WHo9k6FlBSgz4mWyD48x5QaSuubGGKT8SFEWI5tRb
qEqty9CG3gZQYLvPzFzbRg5KpsWlBI/IbNnnOCl20aRSt08z7ajWyS+dS9sO457JlWsgXX3iOtHq
wAPoOlVK7sdGGRTtHN6Afrz1xhDDDA71Q5GSb9sO7rUCgElpd8JAMxZ7tU5NHz/Y57S3kXAuHera
uLwl6vQUzqRRT5Hn+rPkMkFjC/Lci5HtRHfgxAkMF3szN1fluELw1iywnXVmTpskfbGGoX9QeztI
GyIz5PVppQv1hG8Nocarqyr1jTvVtTDW6ewllFw1d/7kCDjaAByce9yeTE1Kt55pb1tjRk4xzW9U
YNadKUjcOvyEYeIiYbsYZVePKnSNftyEqRi7bnPQCHYY+YIvpJ98sjFzk1TTwaEsjQrGJnXDefK2
qpcop4Z0eq1rfS/WijP/vwc3oq/ZR86DU0OOzNTQ2TYLaaBu7BysnKRVBRL2wKMw2SPU/kyX8h6b
BvyxcJtgTiL6QXGJb0rRvqlK2fK8OmzrFJcvyb7QvkYj5V096l5DO/exO13MaGto5XrVhvEMF1p5
WdfD4hVmMOnxcqDAkh3Ierqug1vuGJDle4dohh2c9NM6LdSuxpcENjS1zPBJNTKfPphgPiyBOcTq
hsNReY6GyMVDWsH8Hp0Ap//64Da31kq1U9gl0c6p55o/D11C7V1urON6duc2O8YLHbBZEJ7VwsX/
nK93CS2hKIxpuzQFvRsXwW8dcWdd6sq7xOI5oEBw0dPatCPTOq1CfKRGZVp9V3FJB+pUp5QA67sm
10E+ez/jifZoGBqvPNRYRziEP5O0UnzgFMZR6b17bTCcEwZijJU2AbRRnk6HwTHmR9tctXPpmNyO
XbKUMeERF9bP7QPafIrIJSDYqnPrL4kTP4/ZZJ1Ax7v+ZNYIkXNk7bZmGEcTMv0JI15rtyAAOwAh
bjJmR7Wxrw1+uzoBvocXYaN0BZG69gPc6GqveEFd19Wx8WjgoDx3AydNgeM6YXuUPx51fHerB++u
imrlpDYiNH5BktwPiQquN9uvUaHtYu9pHJuWy8CYHAkh5u7vmvHBStIvTbwod30GkZQtW5S2B4sZ
d/RpE/wU8ewGAINJiOYZtRkAtnpGQ8TO2B7g03cd6JVqrMfDOP9srbIiDsadgjVsf9Urlecp4gae
WmQHrM1RS1GvuigCDnmFq4abGpmp/PNgLlHHsyPaA3HmOEHXcSkcwvkFDb7hxwubAIK4CDKlUo56
ytEkvqMHhEQFTmv2HEFHmAHYRtbUYHwb9YTqllBlMms7Qyjyua54uym3MSg28JNqBSJ4nwN0sjJA
fc6Ww4QcwB7Un/0zNxM4KEgqEsc56r3nwnina2eSaz3Ug44exhUAIBtSrI3V1hvzp2ESqhEX4EkL
QmEKnCo2ntpB29AVxgo5VC/hOtW7PvGe9CEk8HsNqWqL2IOyoTjolWQp2276eVjUX60V2RtkSelj
OxT8uMWgVausNNFABGnwY3yU+CQU9mN9zhP+Tm5x6pIgzq2pT6925/BsahTpgVwDmmJiccC5dOHO
Ipht7jnuuUfJBKKhoFWreMhzJvvOLePpXNsW6LfFDu94TCUcT8+KVy0OH5QpHX8aDpqFTgXnWc/4
DrzMb4vSPuuuB9cVb9JWHfXTzDBOrkmmyT67er6Qk2Bk1N4TmqLylVp+aqjPsGnMjVnAeM8F4bUd
oOINKjzjsuins+0sCFHJPt+arc6iEv4gtinfTVOt7hKroHE8KmeJxJZzcuLEAnOnOoNvRRVAgUY1
FXDXBSrF0YQwxSe6JDvNTa/s59X75fR6gh95uSpWapxsxdbfJwSnwm8eG8ANI4YSquubhV5wGlhq
ld+7a/JFJcyWBijJjkp1M5uHGQrxgwI9c6rC+lHNdevQCJi6Mi71o1w3WDOGonZ0gf0ZCo/SirZd
oRY9Vhldlr5vHuRSqOnayUafiimaF6ODVUY9mhlavY1dJFvbteoth4xxy2zduC0ZOKwsb5Hhrgsy
bKotx8ZYYnyM2nzFeHMZ1Kj5RLSMz23j0dHcCLR/U+AP5+e0rdZcXC/7rIWTc9F69+iaZEOZKqFW
WEK0x55ktsfY1nA18gPD3jN31aQyAtOjLaUpumaDOH3ccqvXzoHhRnWBg1n6lmfR11eUe60T4MyV
pgAm4bXYyGWnNsngpWZL8drepAyQzsriuj6BNIvfUURDbhw9GgPI3tWY3XMdoxylIE0Ew7ye5ATh
FaX3j+V4WWLON3IvdPYzt8zF/plo3YJh8mA7DZ6+xrrlNXwMh5PozHM5PWawp0VRe2AnYRYLq9ye
XLKrHq7RTk+sV0VdOR0ctSQ9fDrOpZ1uIWXk2yEqLvqQv7aV/S0E9XZW8vagejQaiyK5jBXY4nWJ
bkTxXL01ubagxewe5UJjHlJtuM4JP3XRTL67AP6FrfPScxdwiQWhlTm/NTnU50ZPXxSCMrRVNXyo
ZU92ydCrBRPLMxqJKCZtZ8KR28L7bq3mV2d1iJsfPyslVuNx/UIizhrYZUJKxlNchwkAhLQid1Bh
BOiS2jQhHtW66ZCa/Y2Hk5dY3GFyc9qjD+uQAwV1c9DhEkc59v74ISttAAUhT7gYsCEzgR8Jp6rk
WhFdFHM5Tgi2ugYASad+JUKY5/wQMfPSbVaMhRuthY6dInD1rXE+jCbEshxm2iG3OacaaNao4IlE
AKGFbn8gTTr7OmdrvQFS+KIDhz2W9QYwKOT3KLcRmNB9od+bUlM6OeJyKScFkTFtbB+01PvZrWxn
OnT7xrCPmturW9O0bjbG1E3fZr6OkH6jlLXru6a6m0ZkIpmhKEGd6ofUVh4VdOmg6cD30fn4NnsD
D/GivFO4fpO5z6qOvTi0MZg2HTJ6e1m9jQWPc0MkaItKBTPuyHCoQrwVsqvrKSwD/NVQczRB3c2a
r9kXI62Lh1otGj9q5mInKshI8PofXDjuuQzFm9rQvXuX9Ag0hU5zMIrq12TN9JtTEiK02bOeI9u4
orA+VknvUQG1NRRfsG1VLzY+21792iLTOyU1Q2DTC4lI8Kb0ojfdGTiwc8sc8fRVtqT8VPUL/5I7
JQ+f2wawZ9I2X+0BG31uN+u+myxCscYc5GCMSs3iGsKgPTubjjYTUyJiVhwjviq5F/SJ3l7BqhPb
1SvPtGQpMTBqT5fR3dY1ty83rNsA4kvr41+OD32uePtVffTW61An1b5z6vqWJFQMW1I3h4y+ve04
DMptoe9fNnUVFpcxr0kCGj6rWq9e1ImABQ5hgBNlw07UITY0fXuuW9qaVt42voas8uhZ/VtJ4WhD
Ah9I2BmOaqtx/bLUeyPXnIeYAnWp2MAOjqO5qF9r2C7+GjkmsFxvOaRq+dbwLLXPRvemrvbdGuqJ
n1matXc1tGY5AXM7ZH/9lgxbisoHJUmhh9dhc181ySfHRAC/hu6F/9ropxb1JEwNzhZE6tZNqyJw
htU+mxln/9GZswbTt4N6RNw3IkX/7AmOMw8KF6A/U5B1/PrcTG8uITKfqxR6Zb08w+mDHh7Rq4YA
1FCoxo0Dp7IMtCkDcu9x3UJ0edKgG2o1IBl9yuEjhTTuOaaRvTb3Y9VdM6WoUTbyerbwTJuoYciw
qAHwj54V6CQKleQ49RmpP/AC0aDQ89OIYjzZBSFIobN+lgwUUbr+C4fSScdJF9K/7+s3d8gJY1ef
KhQHSjaZAP9FQ7AGBElrmzFlDRMkb76RmPotpUBxws84o8jRLfcklyFTbOY4iY8foVytEPjLxXeY
jSbAbP/25VCYAD7eTdpft1umGLRiudfqyW9G+wuJwMT1mbluo+bC2rQgGkIX6B1a8QYqU6cVXzh3
k2XTkiaK5oSGo5yMsHB3iLUYgxuqP/OwdsEWkRxzpeDR6x4YSLMbkvFWhvUlwwx8Kgsj9/O6+LoU
CKcUo3M57AmCXfV7Am8GRpqKC1++RYBhkysVRen6GDZFSd+XlFhtim4EEHVh8Slxxs8tjrT9B85l
BvM/t61IqlsDY197k/NpaGmreKP7QtOzevLCpXpaHcKaye5JxukIySw7TYa7YENPmsByFDRWFThO
L9f+H3tnst02sm3bf3l95EARqBqvw5pioVqy3cGwZWegClSB+uvvBJ33OTPPO3nG7d+GOUhZpiwQ
CMTee625ODQ5XpzYPMgW/vOg4YxyaI6zIOdgNbfKXhmjQc6rQ9pXKMXzyMIFgR8kz/ydD9tnyTbc
oxiKADdOCtW9mj7ZQxteGfU7+zz0kBCgw0tm7saNLqkAJ7HpCTnEXkRnpctlee+m+rJwIU/wIPch
Z/LGMIuQ70poEI2xhdJ2S95u9slTinzngmZDlOhig7i4PqPbvTqgR94qUnF2PnuEY97K/jE00Msx
fmg/xize+zMqpLkVz74fl3sugeIQxXHxVhbRqShS4ysW22otAqu/jirOr9yiKZTCHr9GEn+VFT2e
LlmXWHk/Yz979Ehl+KEAs/ZtQxat4d3nkdOfC5nWq8acDrXQ3jdVOAGlFyY736SRDtbgKRwZ6PQd
TV4Kan9TSp0dbWNwNr4S86GLQnRDBUvH5OQI8IwWXRKNyRLA0t6sxz0tDn1HdiL607jzrrKWOf3A
0toYXmec/caQkN5DsaHY/92p9YGC0jsC6ERv6Rf3mdVbL/TZ7iQNBfYo4XRyqeAmGPfPDeFD2+UV
GlwkmKr1ry0z3tWoZuPQiK4lKa54iakR1mlHFSwblSBY6Mu9QPDmRbC70esYj6O8TKnrX9Km5D5k
eB9NoKej+4Vk5PbaoZ4aRwNbnAnx34Gv5oeWOA7paBA50PuXoVGXIC2Ss5WHOePB8cR0EtZZP116
K+0ebeV9JTJ3HYtcbUo6vg+piQXKjrlJEcUOTaV76jQ3Yy1NdJzB/F3Xqj+ICIqwQXMVv29c7DyT
AW7TxLu0kfHKHxN9cZB3b5Z4Xc+YEbxmE4le3fQ5jlu26ENDZNjSlgpdZ8/YyHuyTDztotoVhM3s
+xb1UgXYFW6Zc5cn6C+nqtp1ts05BjARXcv8lkx1cSBI4plPa1rsztRAWT/vCrsTiJKnATFmZ+8z
iajR4gRjicjXXhquyRNzDrrk+2OneQ9bMqp6xkj1ZHYnZFaARWr3PFqfkeLfF65uHuO56BbWd3sx
YLkrwS2tGfS4d6fPcO6vIelbZ5m1W5fDezclxad8DoZT73kn5BPetZiGd1kY5UNXR2c/7rgCBzIi
zJGRDdFf92FFqmZmAz2cpb4HL8KpxcRGDB0R04TKndqke5rJj9oG7ndQstvCtWEYSIPNdiqmrXaK
pVJHWlkbAftjte0GwoS8JbNvHNoPc5ji00wszkb3Y4kEF9FKslfl2F3A+tjrXNJJM+bLgEUJO0rj
bMyqire3zoEmnpicGWLNQtLgGn8ojn3Wd4j8auswZRwOVDjXRAX+5+YV6eViPLvH0dKgnc6e5Wgn
13Sq7FPWWmBthbkFokSYR1yVl8hYWyFVZGgDqDJEskPBJe5iGnpD15n7GY8as7mqeme1ZxdOxu3s
pMWXdj5OSXLXOSK5egazZjZJ2kMyG5n3iWQn5DN5eog1y6HTtMY5bQze1JYPg0szYGzmSyAi69AR
qbyzKEK2kqnEkmXartjYeidQJt2pK4kGA260r+0mWltNga1fTBsWHv5RRf5NTIBLz0QltU9jlP7o
ndzbVXlKtnH3lJAX/amfzE8d2bgrv5hJqLH4iAUe3H3VzPFRdvG0jpnPT4rRmJV6GIUx46wJFelB
yjADrtj4pa04z5IUk3As34SVxmdXE4Q4FTaOzipy1pPSkpPQyB4D3mKTEABN7moa7WEOdTMa/RFC
MfX/SbegK91w8k4le8aopXGU9XaLel7WF9dAjTcicC+Akl2S2HszlegOrFVvjCoMmudlrXfjsrWw
SMlGiqvpL9mcfXaACjKcBrEitS7ZcncwEJzKjMYJjtqeW+8dxKT5rhJZvxfJdLbYUJyd5SEh7Xxq
ZHfC5+HuKhPNH4gN6JlkK4dVYr3ADSIYCNIJAM0TnVR1kg4yOj0Yv+dYhplPRNWLI4L+3siyvRt8
Nt3JfdFG473MNP3bIfucmASykVTXnN0uOviDBcZnTiOI/twAQurEdqrQ2NUz87wAfVtE4+ykcqFO
BP6RqdhAGq2J7TmNhk2BqMaLkbLli03hbMD8duPGlskPL62BAsWuuPPMPDiG7ZuS5ByQVBOtPT/T
iPu4sdNutXkK32xGXoe/KqJlsfI0C8YN+PaTAhdqazf2kqafn05iDTCmP6b0hRqEjc0B0km9iXpy
B0q0FCuXTN0twQrQlkRbDdfYDawdwk1GEkX7ajvJcCiGCMHvUDBiygtnuBBeNIcsyZn275u60fft
8nBbdnKuYHQo2cEf7xlaslev26C4+suYWoyWvrgwfKQbH4KUFT4tEPVMk5Xdx8szPzF+ZCVFd9EO
3mHILWajYb/pm5yvRcWFpBh9Fmm+D9jGnhpvdJGUZ/kxThWVQhwzZfWpQEPnFeoXt0lhQpAVEVLg
QnqXoR3TA9Grl4wIh1AX6hQOGZ4mM+8PrHvz1gktj2as0vu8nL/GPuxHM1Dhc2cll6JtCJx35oK0
No/kstl66DSFv1JdhQYlG9c6qYu9aErjrjLzL4OFmDobwlNVuDgGCPB7CxeVtKrufNORL01rnRK8
pCfpEsQepz6sHyf4mGLR7EHJDlsjtk8xc6PPhM9uAB556AG9+GpVMrqIkaS82sWWSgMFi5VPJHNp
fcuGejcniukBm9AioPtHkHXDbNOms7PvHRuGUq3Dl7RAWwncAHxNch5z+gm9wtZlNfV9bZb3tOi3
yGWrr2Nv/sA/+eGW+NUiIodfKtrTtBaAETgJFgqaS7fz4XZmRGa1F2w5tlWbl2BkVXTMpcd1LhPO
eJ29igbNdEA7Y69JXCXdvNkQ5xThxZ7adU2rjDnUlz5urTX5KExN7aLBdmC9MAA3NznEPcg0JVqr
mZ+RM+5cEz/91JPAdKxLOhXpOGeIucvxrQjdH4ae+VJOKib7TPt17ti1FrM972+LsFMyVUoC9nTu
2H4MyFIuqtHmfuprEIDYdwHW2wbwR5+IP+2/xWXZvhRmKC6gUt+y+pGUH/nsZW7yEjYkRcVFYu3j
NEQmcPMdEwhGsvDy9PbaWUzLt2fz4ly+vYwngcwqSQi8dFtuCUkaHgEvQG39pfgsiuHdarJ8MyLB
EIsD7Sc24E+O7Iyx9hGgCs3mP8zWv7zXt2dE4HD3KFsa4Fzy6eomZQWUCZGOQSh4hJ/Pi8RLVrJx
UheJQn6MFvDcTcB6ewhvbDmvPllY/48a83zWKuIsbxTRm4j4xlu4PbOy0mMN997TG2q1X4ymP5/e
9KY30EGNWnkVa1cR3Y2K+CYznRcb6e3lrwd3AZ3WC+j0xmu4vcHtDX++1Q0ju7x/I8INUVTlAe8M
2NacxPmtOw5vt2/Lbl+7vUH2k/2wmFD/9oZZhTgLMePbTdJKXiwfxA2f8PP1InaVsYGnClHGpuih
JRMYCy5/oeMyuyvvbs9+vYxig42qbNkr8R2/vn47/H/72q+Xv76PrACQkr/eOZduTu8AGfTtHeJF
kPzzk7u9Nm6o5UTjkghdk8FlIkirRPxOpJXnrFtXIcgIs/0wBJg+/efbNxjiW2jr6jj6YwXZbNEz
397XnwvOjttTgD1/iJxvz6w40FszbT9u33z70u3hJn6+PdNhoPeTXx5/vd3t6z/fsxxp/IkK/dyv
RJ0UR+PdLVvn9nD7iy6hAgcuLdZJ9QwMbzq2RGYQHwZf8QZnuKUcsS9a2ZJ8g9vHHN9Ot18fa57t
+uWiul1ONxTD7eEGOBDelDElSeLtDS9yg4rYiwz89vLXw+1rKp6pDA265lkbgRfJFXiV5ReRCwD3
9jD5DbEXWTMiFwEgF6Y9Uif0ArnLABmdS7NadE3xuHKyZud7VbWaEtp9oQkIU+HdDl0UW8GLEXQN
SQnePlUw/KPe26m6/q6S+NUqiicnowU7jNuJUT7RURJ6orSQHUx7Nmj2KXAp8a3MWk9UeCtGh695
Yt8rOw129pR9D0LqHQbhr17JD1Rk6ZGgCGy2KN+DyTn2hRZkTsRyD33vIjjdVqjALpmsUR+545td
u/dktsmzJEMshii8ZYk4R5kX3/n8B1d4NiaSgV2cF7T8wxUCsKyK+GR4Q1QEK63bCdQb3f+pFnQ3
222cE1pSsdM+Rp5ziQTIWae7jMtsuGvVSnvpvUnMqZh0RKzrqW9rZqTdBC2e7M+8eaBjtu+iV8tE
cx5PAXy9d0IZcRi14VHL7IPVGnzawO8jMQsZAXqtevqYZ6b3hEfd2QxmgymEoFW5rwRFfzXMvanV
YqVrPwLMISsiFw1MGswLIp3NazUxwYltigVu4wne1tiF+ph0GAwNzOid6boXGSVf6gRA9dDlOGLt
8VgitkiZ3PSK2jKKHogNxFoysZUvRLTyKx/X2QbmZYdnx6chEwT2Dp7vUbSw/dCjzJRuVovUIXjO
c9ynDkdOU4ndRcTcGJIYNeYK8Q4uN/Pz0PpcenvcEPHKUWzxqyba6T56TNprUU7OtlRECoZdRXBa
oDats+6paXONL4ntF4NAj+GgY+0jxDarsa47JlZL4p+dXMLGeZ5aOyTgt+3WaCOeaFFd+N31qpoS
FMUJdZWfcPSakOQ0d7ZXlVe8cXX+brWbdqZPmmoG3Gzwj0Jycll4MKNZMMNw4v3cJ6BhOvMbBYTm
kiX2asO5jV2qkKSC0ODC2tpW71MLtqMqk29JNUwrNNEbFJLRdnZ9smGU9TT5LsizaOMOGJsNqMIt
x7gDirCNbABmkOyjfTOKg0DkBUM8SnemUcOWi9vx1c47ezcaxoQJubb3BSi0TQPq5ZDKEYx33IqX
cSKueTCL0xxCnguUcl/mwtKPTNV381I23L4kyTlsusF6MovJ4C7khltdz59tMIcXNeO59VPik9Ml
0nqWtn+U7ui/GMA3mKBH5o65IoJON3oZURcfQ4rEFdFLXKCwgGkeuHhlSkHoCL+BhoP/KLxifo6B
DZZNStTfFLHjMTltQjR+6FrQKzmM0ehM6P6FeLP02lfpKzeK/uX20I5346jN57Q8JxHvlNbO9zpw
QmqsaHjxselvUpKVjHT+kSdJBwdvSB4SxwhWg9o5VWSzVuXhwV8I9pE2kicIUHexcM4lg9kAluqp
nl1mBG1nrJT/5LSO/zRaCYmnc/9gdvZzXTQfsalC/mqiVw25kYTftqFQt4ZjYJHn00aE1zalNW4s
1VRbFTYE2mvnalHZ9WXRnhB+f6XNnO1S2oj0/Ug0zQsxnP30TVVpwO5/aLaRHjkLhheEHiSp9wMu
wSBk61SxLczNS+0F4uLak7gUNnJFeKrpzjMmjys5Jda68nLa/qQby9g6C0s81n3PdMmT45Z2Fd5X
490Bantx2uA8ors6ALZNNkpB3cMpUW0aaI+o1VW8RR/+Y8rtZ5QV8XNLez6OWvXqDadp1uGzG3us
K9m7sqbhHIVTdUkN6+mmuqkbupJJaeJnaw69x4//Z2WxtTgG/qIrDlBd+Y6Lm8PyTPvvVou5t9Mw
8Z3qkFlBdiAaqdq2KjJWaAZfA0SLz6PSUBXmaecu4o7Ra5P/8F+w/8XtEQQBC6pJTg7BZ+aNl/Yn
n0UYxW0H1rk6KAO5U9TZ975kBTCGONlwI/tMgHa5CAKqHZDL+CpCuQ5tZa0NkoPWGpglyjgZnxax
qdlbRGgH8qVluHykXCX0nj7yrRv1zwfOXgTXfztwgW+auCfQ4QtU738VZONmyJ20HDlwYettc9cK
jrLHWenMyN7LXOxdYiE2Y28de2+K95RN2efZOVgi+5YM05mc7vAribZWEH/zbPOtpJlD88f9gUDF
hS7ZsAWmG/NAGgJB2kky/0QZ/ltzw+Lj+Zf/f2jjIgiA65nuTXD+p6M+6RTPjOWVLHUFW3dhlJuk
1fwSbsOQbTKPqDKKNZInAGu5/6n3EpYHAd46bLelXWJwt4PzEHxzs7Q5zF7wKVw6IHVafebKe0jH
qtqPVTmstYpdYAniStBIt759CP/LY3yZqh//9/98ZZdXbBLdNslH+2c3l+V4i+nj3/MYD1+Hr0ny
//kn/41jdMVvgYmNhFToG3HxD/cXS8BvtvBYyxZSIz0JrtU/YIy2/RsDBt+mkvCF8JAQ/T8YoxX8
FpohaYa2Y/rYykLrf+T+WliQfzo1sQKBHoY26LEaBYHAIvTXS8v0UCSmQGee0bESbzLl3cHIkeul
hXXJksx4z2mLMu8vqEw78RrMZLWDJ53IY65CRtjzG3WUtSGvd9iKxAQ3M7PLR1O/QRRgnEwT0iiG
rWbfh2wzYVwr2hftcegctXBj5dMQGMXZyTQtj2BntsnBZ2d2N2UEmZpRDkMBoU4bGtWW1MB221mS
+IOeoZjEKDVZo/clCClcGHn76zyEPxIEg3OAt0sFgMrgAHa82Ia9nh/IZy1WJm6mTYmMbJcF3WMt
+3RNt4Mw2SEn20+nwaXt5HbW3mtdxBs71M91OR6EF1VbeqbuSS7yuw4PXArYIZSYDwp/xdAY8wBt
sx3nEqIPQHXbCFfqBhszLAYxiHvdDx+6QaExVQLxXUVwcYUzbDC8b607vSNEb66D9B9t9gP3fbtI
padyO9SZepzcNif9x2ebkiIuK9vEfUICuhG1376TIvh7jQJo5WWh2o0OsA5T5IAqsHbXyqJBRtia
HXbT1rR0caDNgVZ/6K4uok8FUfeY+vXGyj1xR6z272U5ZPdDZ0C5NlkN7flJuRCRu0zLZ4JQYAR7
4zqmYAffLMlWrHJxTAvz94Hf8YT3+oMVy7s2fh5vopFQDWm27aGeoRVBYFxXbVzsq9KvH5TMkp/L
079dY73FIPbrHnE7kT2MY1wcJnJ7K1jufH9aY9UsRGpE2ntGFbFGc9wdXKdzKQnzaRu5fXREJtBu
+bmxytMv5tIzrBQ5QQgP7tzY1vd9iDHfgKK08YZyP2S99egXIyi7uXceahTxoXzBNYKTYEJvhivp
McnMnsSLdILb2O1sq0j2Q2ddcyurjhXNp9BoFVlDhA8Ptb8PGiojC9/HxjGq+dyHA/t4Gp0GjmUi
JPcIVrE3MVxHWJV/+FVGjsKs3zUjoHD23/q8c5/iyiIcffhiK8qJXnOqhtJbd9op71NretLkyK+d
xQrty8F+afKyXhWOWa+8li7rnxa5h59H9s+OPdv8q52QIy5Mf1mEAkJU0Rr93U6IuiGQ9CSLZ7/O
OirEFjxiPG0H3B8XRzJwiNz3QsbyPj+PWdUjmjEe4EB+QSVogBQFclIvBoaqaz4o9BrmQT1sA7ag
5ylBlJrZl8RK0l3KbB2hEg/MfAHAyGneIlW3yEwaIMdE3ZrweAddcXkkRC8gq/ebLERGekn/rjMj
OKDTfKgXoY+JkHkDwfStIdV5kGPyaleldeIoFWfDdvZBJ3EHNVhiEDA9uEH0xsjJ3jdoxUEuWcM6
w3JGS3G2II5WnwdTn/O8Ilahm429CM4atdNmYmi3rcMRsM8inTZ18OAN4g7TozqYs/O98Lrz0NjW
wWdxmxzNgK+36nWNvvttksNZRM7GVSaODYHjlDCnVQdvbhenbI6d1IzXgqnFaZoU6n0z2yRxidxW
xeIuta0j96Frbs7MmieXqrd197E9HFVC/7ovvWXQHAFwCT/5bvdRzsk5A1BxrsQrfOfk2RW0FFro
7rlOJYHZ2T4u4yeiEQKUuowfUcyi+O8kyIGw26dQvnVLB7kw2bSmOQLcGMVzls4umlvrlarpvhM0
zE0MpZtprEnM0YAHQuD8DLs07IjYV5zNEzCbxl7bCV6MColenWfi2smN30wL2H6po3su6bmvplNN
vrRT0VykxbOBNdYd2UutSY4fKOCB+9e+gQTFgbUiLeIbZle4z0HQQYbrJkLE5KXvXbXnQv/eehlR
Gjbsm84OgdsG2UcRazjueWNDsN3kbWteOK/IQIJRYs/ZGeAfYwSzOnUsJnY1F5dhmDDhAFeISOfZ
1XrO7sfp0YkVAbCkANDtgYySuPO2m9xq74V+dbk9+Gj/qrqDbclvBjc0qw6FQiqBpovGUDRt5iH4
4ti4CsyuWeaY3oGLIDt08L+QTpFQGRXkBQ32iI7LCdd9CkrO0e56oB2wBxahNxPayVBm8hwP3B2Z
/z20nv7omng4/PMyYDl/XXhdqNB26Fmm41gElNs4pf+68NrsxCPZ+8ZTmjcuBBFGPHZRhwz1U3Qs
7lIaMIzALnk3kfqyaXwiaGdScQ0/OXKx0O7MUGOMi3YAhv7aV0X/RhRotba4vR97OX6fJXaMRN3R
3Kq6Dj8edmosQHcB4pO90VRg/Co0TAaNExU7LY3Y6tMYIlGr57E7Di5nsiGnZD2Q/X0OZY7g2N/H
98Tg+ltbNms+cutcJrR6SrpoW2XjLxdO8cOLnI4RYxfAUwL2VFZRf5oZgq8bG6gQlro6Hutd2eSg
fOKI9x+TdEtvYAM+JrSjbyMZWAdlMqdstNh05QjuNgzAE/v2pe5Z+4l5SNau405nei4kErekf01c
WGenssJ1a6JxTTsID6VHjdMaPuL5Ee8ScYtQwsieOyGFeOtV/KWvkm+eIcO93VOwmZ48KSxUVU/7
sqNvctL+wBjbQ3MRoun3hWuvw4Rk5IYoxrRKq9XMBXyCTE7kUO/0uyRqMSFZrbgMhUM3awIniWaG
fZmbyVMi+XiZ9eFTXXyCZNnsdcMnSuvioBerJyHJ9qYpwdOXGBbOgcy+l77l7WvKLiPET+W7xtrE
+Ptkp2Z3zmvvxSnWkSjV2SqCfVlX6twxbni4PRzGvvv9n89abzkpf+0WlpMWsDA1JcAD23UDfzH/
/2m3MNSWNijzoycdIXcNexmesCqGJ0ZZ+gAV4K1q1MEw5vGpdz/SOZwuwsWqgAHOSeb6qxk5e6PI
M+JwcnbBNsG9iV3aOIns8awGSG3G/GRQ992NrWfssyZ4NNx8+hwUul3TFYmfKuXT28SFuBdtD25F
q60bABit3CZch0QybcQyyK5L1jLHb+hSJmN+tiWdX4VMEpLK/M1LBvxPbjZvie3B4edc+hElnk+H
JPLA2RQdWn1mtE9ulDdsovnQvMZ8C+OIWc5sHQZnBooipHcG0Npy5TxAVkRcFBEW4Lt6Uyedsfvn
Ay/+VgovB14stY1Foe34tvu31aKYcRJbsfSfcm9ut2OKorauWD0/iW6OHgraQnuToeumDNzd0CKV
MeIT0TrduXItsueEkT4x6C5i14CxleOrTjJv02XVmxmZ7qkHz7tuRB9ejRat9dw4qzKw3GvRmEiv
YoC27AyOUUnKXcCSgWpa+4fSzqkJ3MV8MjnZi2W693kWfG6KuLybGXqvyRsqzl6Gyo/b+XMrI2Ka
zVzu2CUfDaGj/9AugJT8r2en8FEbW9AnQlv8/SANqkmaWQzuE3tE7phpZt8n1qOe0X80IIT2/MxP
np1mtPnH7g41wEi5kjJw6JGUqZ6lzgjdYp/hDWXvO+KHjBTbWlHLDT3weltkIWCxlGAKGc4XM0Q1
5USqWZA03jGoEmibbXLx6/S97ExxIIIiVv3Z9CuE9FVsHQeS0RGuE/LlKSbd2v82xco9sCrOL+hP
V4xpwmPlmKeZWOBz36uNVQWoI8x0RkJSLYIURbMxSKdrDjZ3lSW9eTISjflkosIJS3EHayE4K7NM
VjoauuOENmsVZNdUJvEnw3JdGLHvwAsaYufEbuqy+OJ7Di125vsvpjVVazwF3klhS1mxkWAhuZMS
VlGaKOqrBVca06Hc2+NOGIj4am0Z65BW5qqt3U8eqPb9QK2zHQeohE0Q07YvtUTb4Fm0zElqL2mh
m+B4Qs84GGyaHixxE9Y0zcZgfoWab0KaR1NNl9657HLERrO5M9rIR66BNW4uI9I7ydQ7h27yqXM0
y4aGZFFm3+xxbL8Gmb1GaD4jQoiCg2JPOLAVfwDC/h2r7TQimKWbm28KRVKo1TVif7sDCQgEpGMi
rDbra1IZ97SdAhQkBm6sOC+39LVnMuKvwgVEjUTxrgxJ6kXaQKQljECDcV/qo6+IvSNCevnmZAoq
45RMj0kdY/GjK59M5rsiDnSRXR0x6egNDoyJqhPs12Qnetsz6dq1BkGsaeA/tNWrslV6X9dUOTbk
JNsNSahBPLCWap/YvXPSCKJV3XenQWC7z/Lhh291QAFKslWqpMGAaavsxUkgRBvxuabBuKs0KL7b
y0Dqva/SD6dUIGxGdnFcUpS9tmb/DbUqyDjsKJ/P7JYWI2b77GB4R8I2MBxqERRPo4QJ6MAq/OeV
jsXs71dxiJzADC0gGLeGzd8q0qCwFL7pvn5ykcyuRxWSx+N2PiLWubhyU0IqyNLvNoW49zPj2Y4j
pAE1gZf5MNZoVCCKojhjR0F1Nzr0+J1UAIzDuqaYSthp8UK70rPb+dG00/iQOBNTQQZor0yImesG
nsN8wCz2pV29tKA6mL5x376tswjuEMPnejjGEdoQKbvhPsii733Q4/NywhdJknXJx3ztMxwyuGaa
XUQDZc09M9i6hOWu7T4YGYO75obuTId83sp3etDZxje8iITKCrtW7M0s4FG7ygd/12CHOhlzEFyj
uiQOVtWKEVZd8INlce92Dn6pJKJ0QruMP6z7jHv4mKYZ3FALJ2kuzXhbo25bF9UjwimXhkwZvzpz
XR/IpyB52RjTFxU9e+Hy3eZsXMYogC8hdH6E5wA7MGJ1M335SOPavEShOW+U6ZzTCGHGEDR0Plzn
XXsWDvDJzs5wkSJIBkJt5GSmjBX8D1XK4kkyxlvrOJEn32FSWZWHAqvCyVq2MxKZJ52b0N9U/XhT
8hlPLWyvlh7CXocjqW0ud66k6PA8UdCN1sxuPjHqXZ6DyGSzxwxHRVe68CGqXc9FxJa2e8wPatW2
RnHVY0ZfYzDesOP0W1T35r6ZGKD6XkeZwaYDVa57KuwX04zrk1v27iqKiDEgQtUF+xFvEgeF4awG
b9V3odxFmL/wLHgNp05dt9ug6rJDjoR0Fcv0PU4xRdWjiYyu0yGievipZR5Sw+ro3Kfe9MhxYF6c
fQxubj1ja0LhVxIFlFSFvvdAYAA3StftUKsPS9xzx42+GqWeEKpyRUpi/0jZTkhmDqNTJFR2TYLk
rsy7/DW33G80bCxMzrxq6/AUyvmpJnIU9o9nv+QFOVDSEvCSkzelDdwFMOUfothZSLWk/wXaLEjd
UwEfYZg9BTZY8qyk/BbZ71EzfPPqwHtM32yHrDdIgvNuPLSpUz4mxnec5aRBNA2+0pwZG/JxB92S
G2yIUg5exQxBli5ivTXSHCv8QN3FbeCNsRc0e2iK50w6SHGZbjox999RMxi1Z5W85JMNL3gEiiLd
4rWSZbfvzMJEzYa7tWHLUzqkeTDaqptLO+M6nKUb7Nqy/W45aXCalI20oZ1aPH7JTlox/GMYZ4+D
bI/kMRGWIoyC5RXvTBZx2rE5QsM9f6pHuIUtGd8b5VrwAFjFzwrg90EUn6tREe6II+lgp+6Z8U35
4IPjw+E55g+VaJ67NpA7kFzQeVzm0XOHWiGMaE/2ycieDG3EHSPy9yKx3S0ZZj0KmhDAbjGYnC2g
j1zbij8py6/Xw9D7D7im6Tk03+lT2NdYYlMcE7ifRQYbkbRpbwkd0es2sXaJbIOXQ8He6IndytEo
ZusciPg1jVowt/KQp21zAGaY0gZDOOtVE9tA6ifUqSJiuhXondXIBuG11T9ZxJWYbrk1Wx0zuSRT
dEWWzMPo0jgVfZEflYTn3QknAs+nGg5UAgTJGsCZ6MRm1YE01NbDsySqEyvwNO6dfrpTKq8xI7Bt
ntyvbV6Bl8mj5zmagC9OYbovoEJcE0al4bSvuvQD331O1kdgYlkzV7PBgHHwoxhIqV5Lb4rOxlDP
16HP5CqsanJOhGAza1oBhBTns1/4B0vrz6AC7QNOkhEBEJuErIX5miX+cMWJ/mWmWbw1Hci5fTA8
MUMIOWghLJ+MTCCzG655RTQg0+7f81rO22y0pnfMDfeygauGBIs1TWTNU9Z4uxBKCBrOT5Cy502b
u9Dc404fPPbuP++U/ztZ+g+TJZuFivLn30+WHn4UhZ7y/muRfP3zfOmPf/jfgEHxG4X5QnUTDHYh
AjLi+WPEFJi/uVZoWfy17eHQsNii/DFiEoyYiPqidUs1FkL/+zVicsASMq0CPBjQ0vFEIP5HIybb
/BeSHkMsx/EtUFrUNMz5/1ps58rRs6qwBo159Tykw7yNVPosJpDqnP6VBnMtDeu+4Ka9ow3NRt8W
eqcCc62L3D3ASsqfKhs8NgSWuR0E/fC22XoJ1A/lyQ4bC+AhD0H1ufT144Dkbquo/zZwHpoNm3cy
vFTvBUB6FajZjj+ORE0GAWMcxhKy0XsRyRRZ+WyscNYs75XFu8AxrmCq2jtxrXM3eii/pQ2YiSYr
2bSBopmHkE1XLL2tgEJHb1ikG13jhRFZF6DQE4gXM/keYsdc5YYLVxcV7H+xdx7LkStblv2XmuMZ
tBjUJLRgMMik5gTGZCahlTv01/dy5H3Fa7e7rK3mNQlDIMigCMDFOXuvjULcTc+dbJ/S+EeSgsyY
gn4ft2l/QKryhltB7I2WFb6Mvgbpoq1SsrapWedTHdzYFTnIlBgAduf5KZ8xJyzAF6DD+rpxLdgV
1NFWehmqtOcSx0iKKT3sDEqKceaugdllR88UP60p+YpDYCuVpT25Xt9s51TvV92EWhYlFHvI2N4k
rnkhpjBc4etLj4lNMKd1GcbWW2U2sLiY2pVVBgOKpXlk8PT845iZIM6DrjnOpj5sRZAlt1OM6iQl
Rbxy+0sS2e3ZcH+iVMpAxdsXS7O8C+39Yj2mEIcE9rq9yAdMN25jQqbzsp0lzS0NOCqDU9OCtc31
VdDSt+t1G4sZpMW9lSYvNvsKogJYzFbKiJbUsdzgzR/IjpaA5+tzLwY6drV/iIE5UtTFodV+hkb1
IUaW0eOMmTHwiivoKIxg7uThw+v6dSvby5zn2pG04atTVd7BS5CoBaa1Giubwbhor2FU34x1UJ9R
eW9UkN6BvCqEhLO/t4h6eQw7nPqShkCq5OoTYipcVgLttu+tQwR2o8ptRTTobaUdF9spt1a7siUo
UstiYAQuiazYP/AtumR+Fj5V3y4HbO17g7Nv4l90eVC/oJssCtnvDa/YOaX2u0E5ts5GZGKIPkn2
jSwq+bt40LxjOvfwjtLuppSRxPNOd0F3c+OGbyFFveU6IZtyWMMU6KgZUITrmSqG0eyOc91T6u+9
9zaOs4M+Am/JMWMjvwJIMrc6VdekXvemSTrC2Fx0r/k1lCHfMsqHwMUtHsnwvdAGNvblwxwbXHFl
crH9iPAjFHFllrlIHXR9Y/TWK0bUB0oeEvPGNEMNEUcRIpwQeQ0Mb3Iv1UcyQ1zqR7aPk/kwJXpx
iMoB8yN9ZKM5dK5pbuRURHuSwx6jQfvtQ0laZcQBrii5Qm4xEfJnD5OLMqxodbnGfP9VEAKPIJ3o
ojkEC1OHtI28nW9EmFP8lqqHMMiQlYxbUynP/LIwK8b5Z5IOJ4BnpF4zIG1z0/vZeNW+KoLmagXB
o8DbIgV2FNeDu+0GRXtus6cgE+SnUM6pZ4/S3FzcZ+/G2P9CEsIvMXY0k1wCCBNqV0PNgpO8xpGC
cIq3c57T17AxWHo6/hp+Sjnjuit9LCXo/QvXPof4E1cF+S+rMcPfhyb0p+Xm88loYsIW+4b6Blih
kIX4zjGDxxJPzMrwEmdXZoa30+1kABSw6jIcPElj6Jsuibr1nPc7vXJgoUX9bT3GxQEwBU5e29sP
c3KQyCKjaT+yni+fclMGx6po9lRVs67ZxxjgNZ3xwQnolZnmQShiZJgWW6BPrw6Gk82QW82+gi3V
6ORZ5bVBjQNrXddPsapVAqI3HDTfY/bcJ6SWDxKPrFumw7aXRzyGbKdaRz7PNgPd0D62jjut08GP
Dsas2vxFTHnQwOtjFRjf7HuvRwhaDRMSWZq6VTo91blF1Rsq34/XOce/mrFz2kKCm/qWzHjPWY80
3LCz42C1yG/39ZOV5qQfgEqwLfBaWXo7T4DdOuygl8xNCA92PvENaKugs+jcFED4C++T2hylMpSS
mtJM9ko9KZWOslGKSnc4sX+mPuv8shFcEuaJ4Qp71VZ4GPPcGfYM8sxZ6TRpMb202xZxqJZ65QaZ
brqxEHa2cByO+KiQe+pK99kiANVUU6iujUNU+TYr+O6oxdj2nHRmhKHNiIy0ccvnTOlKJ6UwtaCv
QJdOd4YfGqvO0YFssAEIEaaa1cSl0CqtKqJV+lQXAtML1MzoWTWlbGUhsu+V1pUY000toXXNHZq2
iSAUBGRVQ2m2RihbKcVs2t62CGgbhLS2UtRaSltbu3sKUzCc0NyOSn0bxTRnNAS5rVLmqm7MFrHY
akC0qyv1bqF0vLRP0BUi7aXGYCKdRO2Lk69bh3ALUAEnSg8cudW+UVkubgjSz5iPpRlj8qnvR9CC
FfgNVCMdBQBkxv2iNyYPJFUK5ERpkfE8weUeEaYH1m0RlAdcN/PaUgrmWWmZA6VqDobh01cdS+Hv
zTT8iCYP4AE6aAtBdOSgjNYRAmRIpWlOR4iEUU9ryKgN5NQtsuoh8GAPorNunJcE2bUTo+PoxLP0
NVQJrao0vkS0TVFby6uWUl0ccT4i5EYQfw35BVs83Wu7u5APBGoN6XejNOCJUoN7iJuJKQTmTC+N
uU0pxtGOs9rYY1Q8Jv3REdSIIo36gI/cHDmN0p5rSoVuCnAPdcNyBIF6p5TqRWtdicJ+zibcY5gp
L+zZ7FWLvL1SOvd0LEF3pOYxqqoX0aGFF4xu8I69PRSbp0Dp5S2E8+bY+AiDrWuNpH5W2vpUqezp
hiLG98xz1E57Lm4QECjym7rmc8dPh5tvQ3zejxLxfomIX+2AM6XqD5D3RwE6/9x/RPmECQADQIgR
AN4AbbOYq489zi4hLoe1Va28AzRfuZ2UnyDEWAAL/yny4XAcmNlJlhmM4rQ8QBwEz6PcCdliVEC9
w73ZYOaJiFAVNcGp3w/LORfEy59zXAAsOd2ehAMFoKeq8deD7xAqJXRuWS3aTYuXR7luksVssTzn
5sQegRWDipk8LTFos/JpdMqxESrvRlo/FMrL0StXR2nivpMK6rA8ZMr9sRwtLzi1YiurP0QjRTZb
hQtkX5lQlryvqS2P0jYI11DniWcqT8vR8rB8heyaTydlif19ajlCLwoRdHnP5XD5YqMOmSXrCUFM
2vycMb+eqv4hSvTgiEg229daRhmgdKx1oQw1yxd48wSMyQ+P3uKh0tT7+oth5s+PUM/DLgWeyJxF
Ngo+HaEsQGB2MVsth8vJ74d/nFve8R/nYCpsCmmJwz/Ofz/1Qzr62Eol4xYDeay8SjVbZqxRyrqU
EQRbu8rUtDynw/mcK8cTVNgKgKeyaKmPdYnnyxeT1PI8X6xTy+vuODwXyldVLucoVFYHhKtQDf79
zcvRP95QKO+Wq1xcS/Td94O+uL3+KzkwUV4wlFko+5Q5a3mrbLnGljf8cxiF7oup3GWjCsqE/1Yi
X+IoW2xouXKkwcOkA0H2RZDHBkIF8l1St/Sm9eQ4pKtU+TEyJB43L7WS1Z+PLYoa5YJbPsLlf5+C
+11VThtu9FKlOrbq46uVv245+hvMpL1kdaEfzdkmikcfBf615TBqgJ7kPqbqBtKyQAi33EbLgwcE
d17X6o4qlfHPVxZAoyZcYckttUpuIuoz4rQ8XY7ghouTTXwukTPqMIAVyk6U5lnpuQerrt40gkbw
ZPeEu3Jmool5x+k1pEDx6EApEgwlZju9yybcZxNtYwMf7SQoPCbO3hHhqwhFDqaLJlHDUposr0bs
ai9Mt0l7Gkq7fiwrC+KOX9zTcAeiHIETj6uJ6bJDvsB4yWbOTaYtiG5WHibWNduhvhp3LNAaP08P
cnY/8dKkh75zN1aWgSWbPXLAUv226TD6BolFyowI0qMxsoqIMlLOJGIz6crsjBwzXhl9WNyaZsUM
6ZLM2ZJECrIJfkroTavRieqr7owbF4HDuRv7t95UCM2a3ikeWQkNz7Q2TTRlJ3cov7jDH8EW1UcR
sC/TtCQ+dLqek6qNwQjhU1zSM0NrxADmutFx0vAFBD6yCWYFSs99cmtarAgNIajNx25VHDJTISpT
tpq1uvwKNSrDVy7gF6gAkOXw++Q/vmZ5NVCWy++vq6T7RpG3XgsruCyvoUMgdW05nHu/21Wjebdk
9sw+ztAlx2d5+ueBbck6yDPm+Y5g6JTtDL7IuXGPsb5365E0o6ALNo2L6VLrg7sR8Brx2byRHLiO
lyOhAgMzMY9Hd7z7fg0oarPpIcyslnONYrrqMAGWb+zUd3+/xffTUoLvMaek2FCzZCrLwjg/TJHc
ZiqUu86LiHPq8Psh91NJ7N+Ad534K9sprQ3YB65/n0DmKYddyRbU+HPu+4XlaHmgbTAQo1JG9R5K
NWMF37s8RNn0Ycp0oUj8daqWtb02WOeh4eH/tfxf0LThHAvtcw2PmCvatW9y2LD4nPikls8BIhkv
LJ9rVFTBtF4O/4T4WM4LAFKcK7pmMoPyMClyE21XiApi9td94AGlLPjTIFCapyGtzYPPwmmx7S5+
3n9Yeb/P2SaIWnMwgxzWSriJDP6yUk2/wbD8yZk4N56L3Cec7yssA0dtdld1wiISq/Afey3V9D9u
274o4BBrwyGyyKS0KVXjVzCBi47RVnBrrNjk4CBefpd5GRC/w57FYJtYDfV4s/z00Z0cbDIWeHAY
DGh25NHv3ydFbxk6qsy1bu4XN6jpIte1ff/+2+Aq0ixqz8vzccnckSEQrXSM6AOuHWLdvQjgOca/
8ehnvxe78fKAptcuDp2aB/RCE/IcpRMYXD0/LW7k5UG2KJKEx7/bUFfYt1e5c1KGqnyZP/6YmbtM
TJsY+NefGPnl25c3//6Jy9Plhf/2nL8Ez3//nOXo+23+X++6fMn3r/f91mnDzRpG1Mwkhqbw+52X
L/aKAa/un9/9+3vi3I8py5vb71N/vkQzPaomDsqVrgbLC7+yP6HDAjpCg3EJIa8mL9l2TL1s8bmV
NcXvongVVwdbGdCXkxWKDtQvKKWgGB1mUM1LYHsVVcnGFpYBzEddMt/5TcuVuzyMnn8rwsTciTmt
9e1wn1okA5Fe1Z/gPAKZmL0KEUABK6GsNGhKah7+W+z48kvoon8YTLfc+f5E9KRVHJa8KYSL3sYH
JsK2wEiQTa8Qu7Ynq2iSY2yL1EMjCilscRgnk3GHgQxtJVP2agmuWt6DWXwmRGl22r0wcsaluN8n
bfElFPpkqZb/b2Ph/9NYsCxD6a7++8bC4+/xQ/69o/DXd/zVUQisfzm4QWjC0Qb4h2lFd//lovJE
OQcZhH004SR/dRQs91/KmoX2HtewgcMMvTgVqTb+z/8wnX/5ZKfQSUD/5aFvc/8nHQVEuko68Tf5
HsIo6rB+4BHSoWMJM2le/F2+p7eaBkii0o82NfmDK/uHpoc91EYMY5XnIrO1QvJi6x9FRJUjmKeb
krkYiem2n/gSM4duE84VtSh/5/jih+UUH0LS9dZAHdYVQW16/xjYBoCAIL6vHf9haI0bUTlkHs+4
FfsYztRsP2UaiWkZxI0bxxIfpd5tNJv12KQo5kAvDQ/AAFHOKTr8rg4Pws93Xidf5jJzkIyWN1kN
di+E4tpY8tYRI7U8UDCw0cdkpTXWXd65cotYZj/42Q6Sxtns2mhD3h5s9M80oIGPjJlysoDmTwfP
xDG0GdBM5Tk+m9k7CkwZKy8xasiM874zuueCVslssLSwgnLP5PMoA5oXg0cFtksZkhpAH0OC6l1n
eVN3BYBL+d4ArEFjdNN5XkWoM7BCj//H2qKGCGqILZ03nRKIAedqgMCDChmzRx+ZFyY+/eyRbrg8
oyRsXpYjQ7jWMdfhLnu2Qc2M/3NZJcEeHCRWZJo/N5joxrPUaKRP42xsaGVpIL6q6A5CTHRXNRrh
0MN8M09WSuRBy67fafS7COYdfv+u+vO0q8LmDkFZpifBzjKnmJjxxH70emmewDiRJkCf49JX4UsU
ltpVDyKKqEolhoo8vC4Pwp+0K4Lzh976WQRgmsIZvjKuEXe+BR/UncvC3Nd2wTldIAkI+ZTTRIPS
ZxUUKlA7VhtLSSJ2yPNjWDWetVa6PxJ+Myx9RETdiIkcc1KGzg7tjpsA/gVSlrDeJHkf343CS24T
0JbF1OWo02IySikYjvt8KO8wG2oXN5u6Bzkl8X6K2MQysbQPpXDsewM/ZsCwbIgnXSMcU9ffI2sO
H5YnJs5De6j6OzUPGUPqPvVQM9NSS16RJ+dnSyeqO3Nl+joj2NtMeDO3qbReyY+ioWG1zz3LjJ/p
UDS0Tmz7vndD44SPYtzGoT6sxw5EG+aGW0+L6EUggR0wMdxSf7VVf4lOPEDlE7pD59FUyFeXMqCr
D8mmFOYD9Onpl98Ux2ioO3LNy3BlgI99qwZuceS2IrMLrM+w6GJKru9GaFAfNyr/AfoeQcm6FyNE
coOVX/bzEZ1AdACEF9/PIeryhNbPuz9Hxxph08/eJO1VG68Ic4Yn6VVEHwDnRjtiyddsrrZ56JpX
Jxy7lT4Iaz9qTkgZd4ies8y3d9iH7K0/BhHbdosgQyfSd8urwWDujc7O1njQ/UNWd9OLJ42XCUfy
nbSxvIwC9qEfOuzzpOx/FR8ahZIf2Uza1ug3Z2BMAUofCJuR4Qb7fEx8ImKA2dmlrB8JRdo7KT86
R7S4bejmPPqhkCe3R/ll2he2ZNFHoSXQGCObGBZDny5xBo3ILEabqp6RnZuaRAAQgdTI8mB8qLRh
fCgpyXdoPNaDLEmWV+eHuEdWzES+Xb7CY/dIfQTnRh8X694rpvtMeOO9Y7fDpUyS0/cpPsuM3K7k
nLiuTu+rrF/02ir2s19p2+XpNJkU4OKQ36qIzmLo8xcHSlVYZfLembvsacKE6GbDO0IdRbyLy0ea
wbcJPavr8myMCAgy4zw6ZNwTuKz8R0YgZe+C34wqGJUiXCdfOM4jvoPuTjjBs4M/0aPX9aOCun7f
VuW+HJDKAStxgK4g27TFmF+0jOBYi0QiPzLZD+LuS86h+YismR5P4nu7ygudh9p2xWoCcfY7DvZd
k/Y3feOBH9Nq7A15Vl7IhRVXPj8NSX0PhXOCu6kHFZ4iTT5oiAPPHdMlgeNJvfPqOjnUrkWEWZ/8
wsJ99XNd+xx3neEecy+aXjQ6naqDjDtHPd3gzrY3omvMI94C7zXnqqIgk73Y7KDP3owSZyoK/3UI
KFhBZSeFZ6itredG1Wu3xacqXnUYI+D2Se/AGPfVa9xPpmtcCQHpn13N0nZ6YpA33IcOWhCwm3ak
hfelAQM9wG/2B05Hndu+E5Ms6cZyCzelT88oKMpNTyrLwaWw/uyxPaI+3yZYPMrbsKqD6zB3sJsj
LzrxK6dPnpPXqziHnRoGYmfYUfKA8Le7Rwq1Smw9fmgGm7Eaff6BDiwi+LS9wU7S39lZrXGbp92L
cLRdmlQlDMsueRolHi7bK+WxJjjiyRRNtk2wG+yWV8mIQm7JioAUhyjSoTy66OvvHLe7N6K5O/85
p56W4LC21J+eYZe1F189LEfUa5gueyfetmPWn6lR9+flKMvHaA3lm4zOOBy3VsTsO5IDxtwgXVWI
ileJaQJ8yJQQISiau9wYDl4mvwxdN/ZBD+ost7F8URBjGnRhXaNMoAVDXOjMP4Hrxz9grQvQFtMl
Dpo3ywXikCXRIc717lhUcB+0lIl9ILHaFB7mLlKSjZIUBRNih7hDF1HcE6mCTirKjJ3m/jaQZqxs
JoV9oVMXykzZnPushrSY6A9DCHEEQJ5xmK3Q3Xi+CHYVxVzLat4ihF5G1Jvbsc+GgzOInwzCM20g
LbhGE9wSt+peGi9LL709ftgNjA/CJtaew/wACBud3vSQ9LnYmX1or6y25cfSI0RLwo7C+/Sm9JEi
PyNqth40MHdSjPeGM5N4JJqvkFZrB3iE+orermRr3KGtrlaW2f+yxunIJhb+pwcGo9WcBlFH2sDD
I/bKseXrHBQrPe3wDkImBxaEh2dIajgRMQLdoP6MJMVG7tZnDL/UeK0tyhqVUF1sgyR4thrzE+b5
pSV3TdNDIGn2m08O5WD4911FdHCqBMydF6+aBqp7krhPUSefKbDupUtroukynT/9d4buZeVAm+za
8cUJ608Mej3gl+jMUsOzBpzUE9paGJM4uO6jucIftNMh12zDPnyvAg3r8a8uAVSUKWCMoCsedagk
dGHsWxNNPDDRNUlJ6KCT6NPMBKD7wrmvMYE0+SfSk9fZdjZ0dPflJDrWfMVNyH6sGdjdzY7xUrX6
Q+hlP6oOFAXdKNvD50vrZZieQ/p2tUnOcOQcQlM7IZ67hrN2EqgmuJq2M+s/4COjBEYvCiWE1370
lvaBVvJej8CbYRdNNcqoXgUKw8zR+4yPPomF60qr5SrroPCjNQO7OKPmQLfZ0+bxhkczmQv8m0aM
qq9BZoPbm0TTT8pjqHVMbklBToTpyBU+yfU4EBTvWi6yBmtDJNpT5bUr0nCC0UKeCogvIqwAssgN
6yelWgX4FFLmxI9iQsLbkBsgN6KnE+iYYKRCGtjkjuFuojOKAMCDnQzgiL4Fy+5EZ4ApolfoleVt
HvRvXtGcq7n8LFuQfRIJiM79uGnFkPJvtIiUmG8GOmkrB44gb26s2Yh56zKY7qCS4HBMM2gQfjis
aj4eEXcPAFwJ2SIhp/R1QfcZfHAojB2XOhg/H1kvFrlnvbJuM90rYatYlJmd9G1uLG8lc/5u6eML
o1w1B+bIQq5/loX1JtX7GIbzFon81upClZuF3WiKfzc294ilNZ8Yy8i56mS6dp+8IngnVvRn6v9i
BrgLBdJ8q06cVTOgk/S//GL6abvmjUljcU1Gt0C60N1l0oH0lLubRJs+est/JiXid+8Ov+Fx39j1
bykJSytwftllfHQkH7mTx5+xk9yDBgWh59QfBrnp8Hgnpi8AQTpzUZ/U727Ktcw8sPed8VDF8YUF
86sx9C9R5/yQrnvr18F9bk536GrpThfjG2kMFxCpJxswAUsjCmsi/hUbFi4BLsDCRqiUV3LXd6kg
Ls69isw9dzMFEDwQ9IEjj2KgL+/CMuOmFPAO89nBOWPxTBvuNCO9S2v73dGTu4j51yW3YlWNc7XD
qH0TSfvQ9Fa8lQkph4CXRHHX9yGF09kDU0Q1RhQFSePoHSj7CNo6K5BF0aYZ4k3tv9sqeRon/e8O
ocRKZM1ZurdakW5ps4VrFg0+mhCXlKshucocYqxrkMNFeEqVi/cw6I6V5qU7WzmNcylRgCQXpLzj
tm0NY+8m0cawG/0wNc5WatVHhUn5aJMPuyp1zbllv7+zI2iSoqtMVkvsjwHYqH31GF/sNATkJeM7
T4RExIqvbJLWquuteWXlO6hj/mf0I33wOwtlfpk8IsJ+CUOm9kjWmopRO/WOLHassuTRCbikyqAb
D7NZXukfvBjgrpVdGjppMgFtQJUiSJRDEBJow0U2qf5Dyx9pbQDUdWpQ+xZyv66/svOz0e0zmkT9
OG2aIDnZUxzsUCeG2KRSZ6+NfszY7T7HbVLhvSsxYUzpricgcUNi2TnjU8OusDNg8h4nq4+2tZ5f
NW0wN43jX+H8yUOkFztA1YgkbEGild7OG5+hf21p47uL0fXIPvHoxDEELR/7N9FMb6RbUawu2MWX
Uv9lIDPnJtdQAgcVdgjLTlkQT7vcaJtXWUBcwG5Bemv7kBUJ4S6h+2Fa1rCOKsa+d0czbULVoKe3
ilHv8uGvGkufCe3w7pHd7djWEu8h/B9uwUuRsMj5cJkuRY5mRLgr+vVX6ZT32MPctQekSXYaroI0
9M+Bdh6YXv0iaE++ILS8rCftSYbTmmYG9M4geaX/lO+EM+AR1b9isO1MZUl5qLOCHIrGZmMdBTup
iv1CNUHSHCAdY8m/ny8n0Z++ZOaM9E2dHwqVeI8k9v/6uuXlVKfmGOKNWb5V5FzdCcWIf7zl8qIe
siK0R/1mecvl1ND0m7Eh+Wj2mWhDKyrPOki9FXlkDMsKY+ccB1GBwaaQVA6/44LFbDshajMZW46E
tkvIne2xku0VfhZee1OSAQFLt3NfnaT/mdXzb3DAvxtL5Egpw40MiLYZht8zrZhVVcWPTGLnIl43
QTuuaaZS8zfRZ862+Xua1uwp443A8lBNxB/1vwDpedhCmAV6B3Fe7W7sBCAm/UB97bVBvCaazWDk
pACbqYd+yv46mnNyLXqYE2uz87oDnIDN8uLyANa92M2D89Rk5FD1ZvIB89896W1+6AcbLw1iKHAW
43okKGyVVgEBHHaEJE/1TRuzw0WFo16eluc1e/xT3R2yNr+vQE7tZUqPmLy3ASUFOEnQLKfMzcst
vLWKgLnihbDDeDd7NO2b2SBQMU7fZz9uV70VmWe9J9BveTD/60ghoVhKRdzEY5Gdfcx7x2kg4cFM
H3LV2wFUBkX2l4mL1dIfWjN6zofoLDO4AYlxCRzoZzJ88pLxQKfcMcdbfBpDVtzg+doCxz7ZRrfv
0/liGfSyXRtfitZsbQcyYadvkorq9Eg3rtvkBFCHXBtsUtYBv2xYldFa1ua2sNnqE+dKsFtPC2rb
usAbAu29QTS4GrzyloyeX/XkHxOJNowlguOwnBXhxgvy+85wzl4pTm1DfkB3qcvmVsP4T/NrZeja
exsOG2p/LPGbLW6eVdPF78QnXSzMrys5RxiGu5BqimgpNuh3Pv7uTYxjwgyJCIR4P5rUNG0WUvlu
lva53/kq1TTT6htbT/fAXBG0EHow+ebVDNNrFo0NStwOFnI57Hs21JAYM/5MfArgevLHqqNwWZG8
wC7Kzx+niXQB2wxfDK3fh1rK/mKEE3+1PTHsiJL/Gfq0f0RKuHlS53emShFpDRiI9VdWq/apdvIn
X57Ntjs5LhUBv2TzMwbVbc3AvxpZtTiEFpvlqJSmfX1ExbAd/XqLNvWmKUiLqV19o9vZNUVvua7q
62RjIBf22xSGD1oel2umplOV3nVOjGVS4rmKnZhUPUJa5q7FqaISKmWKErB4CTt/OxqWsyb3ggpr
nDwC6+kwZK36hl0ACw4ufUlTXDzMLPdXftCaa+FG1kra01PsMHjbgHE2WvMWU3bw0bmzY8JqIj8J
2z61dgbRN0k/06rwNxRuqUxOpPcOF9QN7yPSbyAOXJxlJLb2UB9aF+9xUaNaQ071i7DX7jaxWT1i
yB8zprHcD15SWNIIvLvHNOnZyuD0ssvhlajkddrmvwdXvhj2tMdE99kGCLs6LavQe8JKMkO4IPND
bgpzE+gdgjFAP46uPfleFmxsrM8xac1wFp0zZtg8T34Unn6NUNiV7XTfR7V2NNpX25YHrX3pvORk
xfV2QPmt5/aPtERhp3vG7WCgMMgbUpshFX4JzbpoCCWqJiVFiFZUEV7yUEJTsSaLGsqtzPvfQGPf
ovTOMpqXvLKBB9ZFwWrStXaDy4jmOO2uH7DN9mH01tXVp+FmR0tqN6PdocR+9rkRrZ5ViG+B5/TD
eyPA4I+CaucawJyk/mI76dkZy4cIsr3MQSDm5BBDFJXCeyhSTDxt9YE6D4F4gvKxsvAzt1n3FttB
vK9n+2eYuoWKrQBY6lSPCKEfirn+ihkozLn5qrVmrYftfa4z5njGzSix/FblT+z7P0MGBcMovoB6
gZmqiV/26N3W790csMcUG2mX1bquqP33BhzuwWBYyZC9En5pvgmY5IcAlhL5Qg95sybYgxxZ7anS
h/vc99/rEF2qTHposh36TY+qmT+Oh2B6ItHE30VTBRiFpWpYl1+t1u51s0PlGVpPgimgi4yrHSBL
VLguA6pJNXu7KWErmM7RhamPCN3oPiceS3M+TaawGuwOV/CbZZANzCJoKm/JTzq2Y3RP9OkP12ZR
NivpO2UPp4GolN3ZFUjIJNGuICxO0iGYJbAh/OgE9VjeQ4PTdS2IS7GGDRVfn+q0AWEn+AF5cxX5
uLA81oZ6RMQX9FAFC+LPrdBbrPUspR4ysYLOt+RtAqupxnv1L+6K+jGACbZ2GRFQMO6wH38S80QK
NjRDzJMgK95SYD45PqdNOxHHJdPgyRyNy+DypDTmrZgFo2cxO4QOF1irP3GbwYJIYjS/jvaaJ/mb
lfhqaxVsSOl5FhHKi+FpKCuDb0uuy43U5lz69ReLjydQPNU2Gkl6a0nUa/y7xsXpNUwB1XbNNMl9
Mdh/oOKb9PHFc/mjzJA1O1lbKypSTJPZfDEN9kVudkN7jPcicc/iimFGbyDBh2Ifo/sNwZUaWXwH
IOJn7uHw7ILmLjJa7ns5bKeq5q40+QcSA7r11Xab9NuVXkXGjVvrFASz4JZPH2ZxmeA9oByiEfO9
itAidBl/YOQ7h4m5Y+16rtiEzpPTuO+jQ8iUZzyFMQWOfvhijfvc5Q9O11c7dKybcHCrDdcWIktr
mFa0nZhXEl+DaUKCuHCmUyhwz7Lp+3IGV0cn5e+ycfoR1fz8vOu7HcIRJlTT/EmSLs364ZROTnhx
uu5pyMd1IfG8z02QH1ryMFdSP5v5TMSdy0ZbaTYKKDyUXFmXSopPOlCX3qDpRgxp0lS7ODdpHRJi
RIXOeJuNj2JIn/FmwVPOQuoMaoRs5Js29h8uiTkrf4i3LuSmGz9nHUqOnrniUhG4QhyYGnq7GUPm
1n4sqbubNvpg+LXMP9668QysG/hWCT1Al4KlCbKXsaXAHVFpg3YEJs3Y4yu687TY3SYTGGs7yvwT
rlTyXj2gYSheRYfwRQqxE23wMuvT3iI/pmuQ3442Chffia5eHtxLkyppaz20zfhSW8EtNB1+2UZ7
pWLr6GAfxrgqcUtSoiT3nnmWCS1Jpp8JqclgBFCaZeJrdiEAip49K30+2ANk1bUeE8GAfIT6egDL
/idle49baKaY3q5Ly3xDRcGUnSe/Rp+kwsLjg4uzbDtjD4kM78fKlW2/i83qOcbTXpGwTFNB91DD
E3kyE/ds4LW+0TDd4lLuV0alupt91Gyawto3du/sWiP4ZHnzhGgF8OusbaKOZEsUDl9j3H4Wwt61
uCJXeoA+PjRcNpDhTie8+haO4bOhSIGdvI64D7Lw7GEZAtw1XHGUWxv8LiX7lGCVi+zJmzOKURsW
S51967nNeO51HEJEdxlAMYjVSYlyftZrk7wIInm3dNgKCuQf9uySg9h3Jy/sL+Voo9sgYpUGHurx
We4YntEhDezT6UGdfMzViTY+EhR78SLGvIDEIaRX09EL6g/bpJ0UR8e2GCli9f+HsDNbbpSJuuwT
EcGQkHArCY2WPI83hF12Mc+QDE/fC1V31N8VX0ffOGzZGixBcvKcvdf+cTF9M1d5TXGwrJDBPY9D
Om3jWqcLHyVb26kORarPPmlLl6lsfwqttrdaayHW634b1YvRMZd2iPul6Rd/VSccyuoIKWCnVbvI
Tm6dHDRWOrk/fevS/2euV9Cu1rRlBcgFI+jB56Xl27wGGaJUTh4SZqWkIrSExJtXZ+Qdb0JcjdjJ
VjAbPaOJ1uhGdZSzut+28p4N7VMUDJ9mSprs1LloV91u1+nWOyLeaRfAYCQTp/loM/pbBmAmkrdF
6ht9y8XJuLUZFNqQ59aRy8pnaelZq+KtGiNBUz3xU6Ypvokue03JXu1biX6nahxK0MzdVzPKth4d
Y660dusQYi9wYPeSyBkoHJtAN0hcdwwDW3HyXTMyI3M8ecKaDNOYTsC6KTRWdpqAPDMQsG6jGHNt
yCD9sIMIH5lFYawHpu9JF1ZdM7+EGrC5vDf19eAOsP0Kd9r0+virl9xk5+ad20fJ2h2PIZOXDY0x
bh0fOhvriYyQGUTlCXTmvmrAImDs6NYGFo8pt7RVZcLwpeX+QO5ZsCETD7NFXZDy7Dr5Zoj1RVRA
MWm/BtK6FyPMmyCmSwg7cePJ4r0Epuf1LyipiVxBWrfPVGCcLPyHhay3wuypbZ9kZcqNYoE55nN2
YXnYxoz1nUuQcSYzebL2iSQsTwsJHQ0sZW0BVNHZd9B4oeH/Ac6DmWLkQkt4UANe8oiNg8SgQzpN
oMkIa82zOfMz4RwGj0tcQtg7tfR92TPsSYborIFJwLowHuLUY0aX6aS3GjMZAJQhjhBrfB/rEbLo
TuvTjY3meFu0lAiiGbeu6hHoxoTUJQ4b8rnV3spGHmPEyNuqwqpZnvSQ2Gc9pKFiNa7hiykxj4oY
7VWQ4shS5RKl2E1f6OTnc6arDdOzbKPnDzGZvOtak+egT0eGtJwYoe6XZZLekPvwGPQDhQeBkbRn
6doJ210xqsUrCkCb6eSqa/oH9rHbHpKlbyRMalUhs6Mqyt0cH1uzuLMLBgsV++yV5mYPA3iq1wCd
cAyDzNbAL+B/6JxdBpTPmLjMCK+9DUxXbbREAZSy3c+I+HIEvT0rNVa+EWP/1lLFl55EmxK6H3ZQ
yRqrWR1Rp7xdYXKxC/PIJfShks5BSUhzdkeA6yjKReBNvUk8r7PmXjTbJOkUerG3+xzdbZS4Pj4h
pj34NEsTY5y9dHKYR4bS+Cq0sD31gGhqFJORlM/uBG4nCLIU68rabrJtxb+EKymMDmxLTqBaBPMD
2iFIIw4pIZ1IjmCU6fnd1M83loyzDcOdlY58GKseow6LLF6TVDhTkSyIvyVkuMSOqZFYt9Lo0XIL
i4jLoscFWOn3boDX0Nas59orH4jCAcFQR2w5lfUcB4T7iJmgNIaOB2Ug70beCgvWwx8J0xykw3wH
5hAsY7HjuDtbqXZBVIDyY2wu5qzoS7CHQ7wT10d71j7rKHl232jonzLtZRDTwSrZ7g2h7azJwR1z
/ccaCIHq2uwlLTC30Qti4tB/6my+CNVDFTKk90qRVumR5MYmaaRydXP8xo7GeNAaXpXpMn4rLCJ7
oDpBGtyT4XavJpKmotArNikGwJVVOi59JPcSeUJtW51qzywi4ngIcNJSiZwTygSMPFpr/XuMemg3
Ve7IYR7QqDjrWvROd5CdSNeEawfggNmTHkfk1Fo0kc/kQ1wycuaGHgyp6+xlnpvrnOGyhiFZtZvO
pJPN5fakGNKtq1Z9OaXQVraoCcVTb6ztFfNJ49to3XqdSAJtc0t3gc3153znBmozNNE+0DAFjin1
b9qrnQewk+rQRzbLloqmfG0VeIVTuFLs6aCnpSLwjZQV2+5pqysa3zbwVvgvwXSxikxyzc5PY2Wo
LcZEEpOW5HDZ/sY/R5sr/S3Kxt1UfCKucizfqcmwQxLDdWArI/E1xcOtZ2tHmDg+mfb8VayeuzJ5
TMSixx+SI5kYJOxRjavuY4o/O7sD6YMOxY9AA0aOLLaiKDK/nHQOdTUsH1Py0Fm5s8vR/xhGfxd4
ZCnxqbHdzx9TATammqMMFj8U3a7EMRUx5QFl/BQE4x7ZxHvP+H3VpixEXt1+ztCAqKR1CQQyQ0sP
haX8zaDqZVGg6+zuBF1bFK/9izTGczu5wZYQSyJGVK6vieAk9yn7dCbLZOU0T4DNyXwoqGip/alv
3Sfl7CJlOdsyGe6mqb54UNlXKJAQV2N+DWjirofSbHdu2n6nxPWy+aQCzrAD3/e1OGFt8jDcptta
agGpauYjlGDFVIVBoZ5w0Q5eGUw1W5oVfDZdRMOJGMW0JWov5+Ip6Gis4zH/gAYMHn25LLnRyLrv
HROu4+s+S3ZVrlp/CUG1R/aTlePgN8nbH0ZxJbsPhFfYK1aKPl0xedkxNKyjMzLZHhh20dFc4lM4
4HhoVoakBdh8cmRNp0N4jxpMGMQX7TfSLjZR2ZKQ40zdbrJILGJ8tSBPtB3prXiQjZdZ176bcBTH
lijyRvfwg9y4T8YYFac2JOGhTBz6neGjY/04WdLelcl8H/bY3NH5BuALLgQFcoqw42rTBr0dtvXJ
mTFS1jgxc3Uuu7bZuRZZWLEb6mSAdgUss/IVfrj+5rT2Q2PZX6WdvoW5EexEMulbVjUlH2warKTi
pMkJaRQo1pmCk6QH++zkLJCpcNe0mZqNLhVhKjbO/uo1bfEpkNNQHnW7/ipbVR/zysJJ2AP5sjoW
BkrMsqfhUzVa4zcAGMghgW2ARHJqMdLVNdBSLbsEBCEeDDVNt4ZMbrKwa45B3OgHZ9ZJpsjoZifz
rinxN7IY6zhc9h2ONPYlg+53dOjBKpDvAf+bAntoAXcmwXeUM2Ib68pPHG+HgTbbBcyXNrqp+T34
lg3Nkd1oBxdNC7lmWRwGrkou0+Q8GmVgPYiMPKUBitoYGo+Qia39qBchpWlwLG3H2CGXPioG+5hA
vLMGiXyjj8YzCJ4noLnzNg10gkELmMSm5X4mFW3HqRHZdspthodEXZaGYtfSzb4hcHWDTocNsXSz
4T++gIACl+12n20mvF3ESlM42hK6SIeMuIZdaoFsMTKQC2yEQU8UXntAB6KzlHxgb62wRBRkyJKQ
tK5ixkB8N3ENA+Bd41MLBgPaavap7Nq4NXrlD/kXpMT0JQuy+zizvuzM8buK3FgvwzHeBH5ae8Qk
DgAaUdl1fDob7br71cCZO99d071qde/5MerwQEYE1EGc2tVcl/Wq+XbCnMLUky37wOp26LDYm+o4
lIT/wWY8sE6xmyqi1yHRWH2Bs1OxB7tx2XF+k9xTXEQcv1cl1+WcdnWs4cvM2vRIql65t1xx1FEm
Haya2nogFnXT+NKifJrC+QMf53aUjF2rJCUUgilG3L0FJtkOXtq9t0s8aEALD/hN9zM0VbZL2yIC
d9C1Gw8AF7dTIPc4730pt7nG8ToPfYvotmXlanixZuGtwzjGnlQkjCHkqWKxkaWY6Q7rrzrV/UYq
9aSHTYcjizaxKOMK6mv3lMdet+1aZ6LnZEN3jvppJVmccJkFEFUhRRHd81yYdg6QUqCdNS21bmZo
TnrEyoeWpIZWMn0CbfvdpWOFUErelY0udo4329uMucMa4cpLGlMCDnPx0g+8b8Lq500my4vSQWl4
5jzCvByedKXmfb3BUwxoglvqoLVTonaDQ+SFI/+oiE4eGFDOcsxV1+/opyDW/P/fZl6dWH//8GoJ
/PswFaXQ2qmjjiyBpAA1sTzi9W+qP8ar5Wf6+O4EduP/PGOQVmjwrj/HU8Svrnf4H9/+ffw/v7FZ
bEz38P98FX9e5J9n5HoHOPV/3hISZrmRteizk9NYHB/La7o++58Xcn0282pI+/vEuFgpIa5/WqfO
3Px5//48+PXWv49y/U4nqZvzgYP04KmP0BH90YXAfQD4ah46Ax/k1Wt2/e7qNfvnNndeEuH//k2C
yIquGiqJ49/7hMtK/fe2NsjWBOCK/fX2P49w/e2fO//X/a6//vswtrbIeoyQ9EiHPjoRAwv5egpv
/76Q2tSYQFwf6398W7Ycq/7fRyswjG3N0X5Or9YalerT1u0JBV78ptcvyWI2ipYv/9z298frd0Un
b2RaeNt/br/e/3rb9UH+/jhThbL3KeDwLU/29xd/n+zvbdc/ya52oP96rOtt/zzM9Uevw5NptDbg
WDxZfx/vz797/fn6dEVfkVL7z8P8+aP/etjrfdLZI1m1hyYObA+SJGWZITTiH5YfZUB+lL18+edH
fewsWHz/968HnTgnd5t4S8dFb/73na73vH755za9hB1vjcQa/H2Gf57m733/ear/+jvDC3hNfx8L
fSFe6uN8vfl6B1ENzAD/edD/8ft/nuT647+/1ry82k9J7//nW/Bfr+s/H+b6h39f6/VvrrdFKMj8
QVo/PRzaNTrfJQKQEdqqGDpGH0YOafMu7IZ4+2e5GKwXzW6zYD5HZvV8XQ3KxckaJWV5EFYqiT9d
ug+5b6YptIOBLZtjactFLCX8xPjscB3smP42pwkZ0slevqNb1wi22E7lKyO1d/zPFzOldUYI3ZMe
NPrei5JdOqqnuo9pOWq0NCWxoKsRYBDqBTCrgbptjfJsz1w4gp6aGWrh3VSpbxEEG7JYoFckHXsP
5rD0AOtFrjttdLdGkWbqwS439G8vG5+Myku3UY0oIh9LxEUA4ScjiH0zp0oK03NOSvqqifUS90wV
3TiooIj0oz1UWi1TkPySG2gBGGLbG88pEARQCjNFr3wBcOG+qvvDqE9yJYdZvxeuY2KN45U5bFdH
+UppwtamAx0xtBQ6ptuG2xhiVCOYgaucrT7v6aZkr8JO7xaHp7Nm5qP5gdYxy6Ufg6kFof/8bIns
UFTVGZUu2JBWvNdDTT7KlG0poGKffERSWPobbM+0PSPabuzYy01bHKaov6ErwR4joQ2o6WW7CRPM
ehZTgKAjOX2oee/sDrKEG0VPITPEuTKHtRa40FnYmLfudJuq8XcreWNc5b0zU2c8qrybcMJpHGc8
TpHoR/J7R0zhkAQV1lDCsdi3NNFrrX4nEEDWuk5FMM62uwvmldSqbt+ZjL81iCSxcHinocSuqnYQ
PrXxC7XkuG1rvVxnXfstY+JZGNqjC+S+Dq3knaVN04Op4R/uB43KPJvXoBY+WuURPk9HYl9pNAiq
PoIyPBvDTgAVctFo+KbgHw/RNe5T936MvWbvtrxoqFTLDIkgZ73gg662ViS9NTNIgLWANxgbcC51
Jjv7SPvdBYSAN+N5OYLMxOnOWTT/MMKmTG4ZD9TiAzB+AFu4/1VjPFxj3CXtYmAOOk5I5aII9IvQ
E6Iqcdcwphg2Dd4Q0bbjJkO+ZYlU280pJAmnmxiKANnE4dS9BnGKmN/BY1kgvJpygxfMczkoyTYF
ONc1Fvjp2PQ2OjptmwO2up/ICJhr96siG28V6uHnpLQt8RnaejCoywzw7I4VnSKi6bF7fmuL8rUk
z93HkP/mgfJHfbI3tB/pFYhPYis+WIZOjEqi389d4K6tKdsEkXqacEhHunfTu1TfpUbnNVXNChDC
r7Q2+u1cUxjTeKy2mvsSLRW0neQBLqmi3wC7pBeigRbllF4P3UBT3DBuw5HuRM70tdc/7VpQ9kxS
+X3z2Kb1M2L6jEwBz3e86t3o1IUZWr52rW6bdeqlBIW/Fm1CZxzaKk0axX7DGGG0hWWAfIpxRyKj
vS00mJS18eAk4gXXaS2wrWUZe6Q2r/VNkVRHC8iWrxv93rAQXGbZ9Bp66jMI64apcfmdzG+zmYIl
Qx2qxxGze/PZraNnhfvgVMSdsR1I2N3qjvI+u5EsEdpV44QYL8GjunIC8zd8wU2nO+/JYF/QZb6q
DKKeyZ/lxnC2dPR33SwSXyFp6ar2JkAfQmtq2qURmYHxXET76ctROxVkT2nRfxg9CVF6N92JRNsM
PZ5Bh04iJgnWbjI4UBkWiKR6GqzNsAk5JohYJIkkTT4Vb9KqqRDCYLM4VCMWLGxa9bpjjxgRPSIh
+EdtebKqbZPbpItGoPIH3NrrZYTsjPnGIqYYyxodhyx7G8I+2xhetijjaUe0bf5a2VDKFvhFBq1q
E6bDvHEanYbMyEQMlb3fatmLk5j3alya06/KYepbxylWSgQRsfldaul3Hpu/2tqiy0E8JOmr4aqX
OY4ZWE5uHqTr2EBI42ZMtaIpfDNQKYw5us5hKh/1pL7ULW79gmiLnkZnS8PKHHjBkbn1Wqx3hG41
/qg59DV1iOwLWLx0xMYi9KGtQ2JdDS4KRISlTrVFL0J7tHPCdWIcGqbqspWYh7Lykqc0tix5qGvn
s40rvxzFXeRm+Ubo2T4CO7sKgw6y6xCg/3CHY8dkPXQKsSHQnGgMC3aqALi6cTRmN4j7JvQNSzCw
pf1yawZ8gQL1GltMBgY0StLZMfV+Esa8k10uCMk0CT8fzmlUPBejvhVGhhA9Qh4y1dl7bHOYaeWb
p5fJUa3DyF3ZVf2ABvgpt7OXae6yjWjap6iZf5Uj4JUSXQ2t4dypt044nmd3I1MarkaLlNVwAN5V
yGgIOqdtxFDGEe0hDVCoxM5uiDXcJSjV3pnaf5Bw8uRU/c3o2KtEHxC4ZoBksvd05JhIunZr9tQG
lroBcbfOJnxuekNTK63Mu1iDmNtwfqbIabM9u27UhxmzvnhwkNiXE9FI9sfUjR9hy0xQZkhC3ZI2
QczEN4ddJeNnqx7fVT3/JAxpFXk0ZM8eepE/MV9lIqeXDxWu0j7WmI6nBl+s6FHMCFLII1J+alg9
IJ55R/LkZ+u2h7DHlkN30y/cHOlHJ39asQBpucKu+g4JA4jg5UrLuSSGVV3oxSZYPEJdcZ+GC9MO
YYSPKWo3Ot7hfUGI0iBzD+XImB6TGsGrkyhByXNt1swTtGn2ywGCdiHN/aKjriEYrSqZkrPxS88x
HunDW8+LOujVa1yl9Uqfshev0U6sfI9xA4ax7yVvfXhZAohK2ySPcdiPJTnB+5YWcsvbwiKBVCLG
crUaGBN+RBODwV5W4K8X9UJHJE4Lznj0btKyfMx6CzWDWWBS4ewd3OAny8ZjmRJ+BSnoFVXIjel1
d72brWU/3Fdd+GETD8YcgjYUyOF36XnoDzB7rtuZppYl6A3PHBup0OFX0YypG2Ogohl919JvOCV3
ApLCwcOZXOYXvAGobTAD4ZnhdOlfnY623JzBGmzD8jaD7bjC5cO7KdBzWnn4RFrNT7UYV/IO0kvt
9c8xjfh9EzFVQdAjcS3gMUB3DiH6hHQrgggSfGCDIU2aiGAnr7eyVWer8c5dWZHiA7NPywirqhmt
Wxq6AizUeYo61Q2BrlkzEQ3K4k2WvI1S4iDIUVltelN6K9LSkcLiU93kj+ipK445xExoqFd228QP
nQKA5nRPXOCoJO+9b33s+xsDiijQJXvvBt2TJiZ2c17/geZ3NU3gOoyh/2hamLXKZaoRE3vsIZnL
aNI0TEVAc9YbZPOcPBRhNZrAOmR8xqwPQWqe7nPQMgd3zl6hQHgVV/BeVejAqY2ngdOzVFwM4xti
rXYqHG5HL+FwqeMHg+Vn0/aca0GQMiasb8K4/C3bmPa4wbg8tZ6DFlz/WHwZI6qUuWkpvTEJBbEL
Wrs492F9cigWQ5psygsvlCCrpLHPZpy+UGu/EBdQgR0y0Eeb4y+6UgxbXDVeXI9LjTNtUrf/DCsC
iaRzr4UJ7XGnRrpdL+GQa6ehd2urnGkT7NwV4BG5djKxJa7jt9p6QF/t0mhWzN2hRY7Ds10OvmHa
I4UVDLVYsg92+jtsqAx7tfTOojfOzPWLllixY8xGesTMFHMGFYEu12qZbxtA2lAQfbFTrtc2mMpN
ZDDxlxw02m+ioD/jkqAXh+lgHHWnSlwAEIu1FyEmzgg43s82cPA2ddceppxkts9N7z3lWv/DaMfy
xE08AuKqps2EUxpeXOV3KrxLQHIjIqnfxyY59sX8MFsLs6r6qAVJAKOHaAy013MlkIyOVfDsAr4H
ZhlSd2LKRyuLAdxFy6GDEECcwnhlJmh4gpNofyZ9Hq3UMJHv5phbYU1Ppo55KeEMjHiHUxGHi+Ts
x0ZQQjoZMYS5H5GpFDvjxzwemfs8Z5KzNM8HcKYG75MYxCUc8/OElXnZJJmUY+25Te1XKB3oBxVf
lHoz25NmbB19ZAxga4+iFFsl2I6xSMEE0l18oNOLu3h3yaSv0pSFTbNOVtS+E/T3ZZLhvCUq/VGf
An/qjGQ9hVm2jhsqQlDVCZYuKGgUJiFnCLlI1PhdjKSvTK3fFuOKlTP2Pwy1r+smqFGSqSZTv49R
15NIIDcpGNiV5nGUSNv8tF33J2a+hFWwPFjmsFcTGMrUNB5q20M6ZUAI8iysc2kJgsw2/TiGIogA
az+6KYNxc1obiCKloVzqgISMMQ8JD+KOt8So4ct2pNBwtJWI/tqsek6y4hzpzlE19WYuqZ8HeCY0
800SFbPF8pdsVmU7X2gFvFXie0KSVOUz0ZwlYjKr7e9lMbzLdvgV591+ZqjtmMYH+k6byHUYx8Vc
r4KxwdY3DwwEOHgq8ahSed8zDF1NSX5WOJY0ZpRL9Od7YqM/Qf/0FHQPvSB60mPrvioaFzQa5B2G
SufMFjfCYPIJ6sd3ZnK6G13eVuw6yPGGusVUwBPDs6m0Z93rC7ia0wMON7UBbXCfB8CfVRIc2Gq9
ud6DS68dkUkOmJc58rrrEgpsCkxoc+EmMcvNNNhHZGMr1fS7TgIZrXA9Z881DtCjngSAu9t1U0XW
EvPETkwheMNvUPia6dB5XqCEiNxbfH5hPJOvgfe0kP5Q628L3dptelhG47Qrx2BbqgzTSy17JFXd
rwgY8mRbB+oLPOEUGAPMUapKdl/DrZ4eqKTtg7YoTxSBMkapHJ7G8an3NXwf3ltRW2jw3OR7ktFb
1EX+NGFI1lRvrRPPRHQ1vZYizkgz32VgSFaFKvJVi6vFSRjtif4tLZiwB0w7N0HCp+Y5DVoYSNhu
Y2DhlHv+LFnEV076PI5cve0SQWs1UHIopyPdq61WDAHIpZXeUZTfVSDDVRpVly6MtlZqx5hex1OV
ml+AIPZBlPRs2tAj192veJieU1RsW60kzqvmjPc9TbI39DiVhqG9FNPWy3CrTnGI1rOrmXyBANPK
IFyD7hSZqlYJJjsCe+mFxPE3YV8EO6FpYgtms623yYKL2300lt3Kpc5eNaX5PViYOrJng9n1DuHb
h0TNIueR/omXH1Kr+l5SR7ayzL6TDKvvoIZtbUaXOUSoCnw0hePO/F6fb5vI28u7kaspp+IFp/Jn
bAZkVqjfIFkugYfPK2aNMmTj50q+eMZ4mhoNJUfNLr60mlvVCHRlTP8k06vUMyGn0gqPqumGhILO
z0hW2cYIGB2GzauqGl44R1GDGBUil0E4fhNOO+63ymcSJtMkOhiZ/owHVdvETP9ehIl2ZKiD+y76
9sbX2rVe0c88ybyn2oS6YqOzWLcBkVWIOlAkoaWU7BYoeDk30eyW9a4mO8F61x0T/4f1Mua9xhva
PJS8eTQFrXstS6dNJ6w3BffDCEmWmNFq8cl4hDXa4imcnb2x6N5ECMKc1YkKwOHI4uMw0ZzVBCfT
h8P1qMw7Lwrvqx8W3iBEzFdbN2Ok7jPBTs1pTHQ7pG+iZXmLmhaqr1le7Gx4GtEpbKcovkukuiHR
UVu5zGQFY9gNm0B41BSek/VofCKl/pQ4l1udAzO1X2TkPIKE2uDPP0fEtKUdFpRsOrYNZwv4fEQj
+9bS3/rO/tIkkhD+rwOmqi1uXJoxCdd/ORP2opvqUPeXtHbOLQuAJ+J83XTGe7BsXl0tvJkbtBpG
eZOaxAdpqv1V1ddkz5esr9EyRMi1BoA6BK0jFgk4Wqhi+qL09rOOm8pmglwG3Vch1H0V9TN8AJs9
Tf8oM3FCZNGuGVJQUyG1d5lY8sJIoxV58kMBQLiubnYrkZS/ojzaJ3Z6bPAW66n9HbkNfaqmWZjC
Rrgd4505VZfUSeHPQYAl7gc/iV75dWl/pkZ7bIhShH0Y+0mK/zbprK8oKO6bmKxKB0VUdCuhIbTz
cFNo0G9SB+lGDP5isB4IOMGdEfyeC+3JXDxrOHaetPRDoXGwZ2JYQx1+8mCi7cyrjdUZv2TfHQgx
fYSIEx7KIv3uguXNjrKPyVCvaYFVpbBwGrcLNT4eLlM6nMskfsRC8UkJ8akvMmdZqq1dTR99FRLA
oHMh13IvBYNeivVsSuTN/bVTOe5GlsyNNdGa1WPziGqdbkL0QeBcvMxUyZYJT6igH3J3ECupa+9z
ONzotXeMvOJssoQDRdl1ZYnEYDBR1XR+PMRvcdaI9e/arn7ZVvYVVBXkPrO8zzU4cTJncXFwxwSY
P5z6ROi9H2B7dejoZalRnawsf0QMuSokGpIC9cs0YGGKjOA1SVDFgm5WHI3yFM8g2PUKMb1Whjuy
p4a1TjbTmKykjNPtHMpTVhafjqg/kI7fqjxw/ZjjlDPkFbeD9LV+4xXlmajacGc2yVoORDBLsN1W
Ml9IZT0WmZp3tW35BH1ZXH8gtNhkDZqcXago1d5WKMwXPfXoYrFb/qnK8h5GSfMGTBO7cio6juLi
bGUvEGQ2hLbdNVH3Fim0r8shOE8E6RLahCPD4UChl3/B7rejI/4WyO5C5/Y2aANCHwJzYHUyfDsh
11Dkj11kvucjUO6SkGYu3dXO9WZYzh0XxiJ+RL3AdVinKUPzuNqzG3vspvyt6pJf7H6fBpfQdokf
xCrmYANB4I0kn6YK3ikP+kMUUaIENOpvNFf4DTqqNWL7FBQTmHeNmA49mSxKhhpm9KSR0lFpF/aa
r2NOb3fuyQar4mKD0mJgT48QB0MNnXGRpfuiOUOpY0DAA8Cw0n6x74WXqJ5ETC7eOGuXil35IcxT
mpjEcqt4YNNI3J01tdq6ShDdV5O9m9rcOGoZWuZ6rkMmEYRvQvDTd3lg7EC+1gdbc5HjQ2kmk8vK
l+xONDWQOXbXH//cFuT7hPOS8c1GZnGKFrgyuVZ1pN7KvNxlEQEHxfjmivjM4KffOhJPVe1Nh1KC
O9dd+eHQRzYwUK+k1Wt7/p/tbFCo9iKg02fka7Y2LzOZejtFhd4MXMNUQwMy7h6rsfwkCtal3cPV
Z9aGgzCUt5PBbyknYC8Zo6GavvHc1qQc4thE+pq9az1xUaVFae8Mxg9uYE4aKuw8CL6sBDQ6LSJ3
A1VJeFjkIx0JVuOwLLn1EefI0jzXEG26exnIX5FnYn4Rq2RiESa24mCRH60LOladZ7566aVHioBH
+FwvTxcvExjLMWoEoh+D5764AiKGW+wF/pu1mpKbWXce8uq2SsAwoKx5LEIc7hiZDk0laGnKWzyM
q0a63+RzSC6GkLzs7D5ZRgeeltM2HJuT0MMBF4TFGeEVk9/r3bFX6B5r8rtX5YRkDaEbp7V1KJT4
8XSb3Rv8FHTi9RKtoTtBvzJk1XJkWXJlThjvQEjdNol6G/OWcmhMsDVa+e8hnttzl3a7kPa2brNT
tkKPC+wEhAVXle9F+ls8ybMX/kYFlZz0ZvEisOGsYrdgeUwe8+ElsLClKJc9WhQijy2xfo9diUq4
RJnhJeydJbI8GDI7giGN19RjtU47IHUpLRZoUPbOiE/E90FWUeLCHvvJ0fPXNnczX2swGCgDBEWo
wQpzzV28SOESFJl8iCGbdn0v6BzSpEKnSdsT4++cMSvB0lxBEp015zLaabpDGcS9zJPFLGxLeu7n
jCExH2hVBorhCkkgGOUWxls3sofTSNx0i8xdp45jgEJVT0ZWUqhaNc5iSD8r8hQgX3ynSX3XeMWw
z6bFXZThGTHFocu7HukOg6l2pvkkZfrZ0+TjalNCMa/pmGVldAgTtRTQ5rvt4H+lWxnu+OvmTs/R
LA0m8rZl9BR81HRYMC5p1K7dDcYBTIMYKsMMmh7FyH0A5gXIHM3OXteI7L0obUHQ5H3le4XdUPMz
9nDU4B56cgJp9/cD8zIOGM8KiaSJCDGhvFuNTdrf1zlDoNZu+WiG8kRf/hzacBV6+jaQVekP0dak
loJ5rrDQsJvaRbUAO9DH+rlj7I6jlEVMmhKPTXwuhH7rVYLgbr2vt2oqD3OdYNBICz8yBUi+kItD
GIr2NNBvT10sDUk6vjhLMLPePTM14/MvwM/OdGThmCfHrKStzr4VbD36woY850K3mvVAjv1NJ5mf
1g1N+8oatVPDUQwDDFhgh9yTDcSb5xV+YS/1Z9nZp5lEgJSVNIvLl8KZrT2es4QlrJyOol1mQnB3
V71BjsUgU6InRGavYEIqMhU4LLRBmCfmjXnHicY2y7FfyFcnhsAgIdsV68KEEmEPFb5ZTtG2cpdT
8hY4LQ3oiVPYyhp7LYSwUNHVN/hrXzuH9zYwOhLRY3KPOdmnTT6+NA7/cW3zlGaKwWwMHZY1RjKO
q14J5zSQguc3Lk3JU1je67RQOKIYdPOp+FHaQnkEieAHPLdRTVurZgk1lipLMuvxHRcleBKqvWDj
vtK1XPPNXhQ7hsVWZBdbDxlmFCmej1xoR3QPuRn4KplewTHcVEoqqAlJ+b/YO7PmVrU0Tf+Vjrpu
MpiHjs6+EGiWLNmWLds3hL1tM88zv74f8Kn0Pq6TmVH3tXcEAQgBwrBY6/3eAT4l0op0oEQ0YiBA
TBMbCZ9qgo28pnlvuaI3jmE2O48aKsChJVslBhbA5nr+Ltcxl2gIz+2k1DVd8xHXVHODTqldeiQi
LGo4qI5MEmaT7skTBXohkh0gD/g+zY/qUNPc9Km8NWSUnXQrNO45NZfee097FeXPth/fm7S4JQF3
qWnFeax0cUe6Cji0+wp3j2+rso6g++LiLOX0OU1mTI9HF7r2pqPGrKOfCv12WfnCs1WqJlSFUiQq
O4JSoArGMh7NX36kUtOh7GXDjKWvMdIXGeixMq5dyxltZdIPkcNrexsq7rDTkeIsAoY+atrQmfWy
fiXkAjEVwX0txOKqNM+yKtAxFIfHtsegigDIK4L2h7qlIqJ36O68tMIGiIRbYspHzt47+lX9HOuU
yJRPuQ3OJqN9BsG8Fdu2v6oyw4EGvdrCtwT67Jsy0/yTl6FKyIgnL+irdBV83qx9xjwCTrd7jBqS
hNXmvTMB9IkPjmkhhUsNKECotLXw5BQv/VB5aF2GhyEG+ku4IK8CQ/fSNwi9NwLymsPwVlBzTGg0
3G2MMc9IQAa/llrGfLjGAf7n6YeodG91K9Jj0buNRNuzjtIMr8/4DUW5y3cRlwgmI2PZKO/4RSF3
FbqiMtfita9g4zkWTiSEm0TEW6h0lXNRWeEug5dsKwX+SGgBSRjbcx+ltlSgtfHrrrvJkWapJUSW
Hussv3klsu3EGzakF6wsEJUEeKKSPGPmqyEk+RJlGai/FeZncczfwwouSO2H97JoubZfAL36mYZD
XwFwgoCuOaW6HSTCL7D27kXwNlRfobEL6k1bUWYb+/SXYeAPapC+EpUVKWwoc0JJHNcernanYJpo
oG+JYBm7eRU6lV+tBvKQEwrOq8C8YFzQbxII4osICgQAUbQyBQtnwbIdnLygHXZz6RI2Qch9IF5J
t+4cSZYN21M2ZMdrjjpaVy/wMZUpwbSzKiHWzGUgk3S4GuN53WfFtuirS0ta7VpGgLRsMVPqSUij
dkx1Di+QYs3Dg4rYRKJUm2h/JSpxdOFoY3VY9oy8omyplFVz0+bmXZxyQdMRvWoulTe1RVwJcZ8m
L30TArxATJRddOGpdAdAfmBGFIVvXSPhSWpQlg8b6VFBJw+74yUvUnft9wisM6zLSuOUUBFzkLBD
J4Y57+bCqqXEKuEi7mSYloWItly9RRqeYUrf9KskKTAPc28wJTt6OmMVhmXwYEn27YQIPEaCD23l
OZ2c/oMmFzM2wzxLSnlbNBEwjI4Tx0D9U+W95MU1IwG0mW57Dl1U44GmkKmZJqSox9i/FZL5aWgt
2sP6sScQCAUX3Q1jgGFbIcVXlPFd7c1NqeDOGn4ahB0uxyT+VfQ4aYgGOTaNAOs/Hbx9p+QPZQSZ
oubmkqtLH1V7q4Thg05zCc/8QYrwNTAs9ZfalujkFQlrOfLcbFc2DjJZaTH1lyWO3VsLys8uD/sH
aUTC5+UC1faMC2Co7/gGrBtfsFGKxKveNUOnC+MLDhHUTQ2U/NDI4eANp5bYZhAJ99k/w0ChVbFd
0g8bEpeEtjxiPBavoWUQMOWe8ooCsQEWEUkEmoHphTT/wzVJtY9y7I8q9gb0Uh3f9fcIkgki03UB
QlC1ilR0WtHUO6OOctJDH0l3VCHYbJVNodVbCcekJunvhWGUjg1cIDnXeA0EG3wpNDrvyoccKdgZ
4xUhZPUIzhXxMuC6kcaUFJCeyD/f19TSwNxeZbWuD/A/ae3NYSXUteVU+Chbqs/dEtzGGb58Hm19
Vq4rVdrqbcyrHIPkZSzlLwRYIK3rkSvJwoenNa+RGr3VOCpz98vrruDvQu6YjQ4qWuljhV0tIGRI
QpgghFTQFPR8coYliIqKDYSBiq3GZW7hLEN8ooXdhXX4wN//zngr0Us6HngBMC2gf2WRptcxrNK8
j77q7yrZ+CC54krG0T1VCFxIQ8HjotfUnVGXFS7DAVWa2DvUUQU017qKvZHok+LUJGPBkF+k6my4
yj4vpDfJ7bBZSuGJTdWstPYgvsQmZmFpvm17nejB3aAMa4MnKIW9l9Bwu7rwpDTBZymjxMbLul9n
GDV3Lur58iM1qquVe6DRaXYq1JXk8uakTScpxdokanvsMZRAO9tRPFk2ZgClTlTzlUdHtciNeKlN
Mhcan3dD/qCgaS790Tr2UNKcVFJ/EQRBmrvo7/AQ2vXaOAvKjzkGYXTck4OOUWCUFsm6HjRxCW1O
o3eBY2Oqr6Wu9w5VnRcrryru0IEtCdXl8Y/UHY7zuEkVU9IZ1gPE3tW08AjJwg8fxzVEC/VWSUnv
c7FTVHVQHLq3DMLIDhSGDgmEb+1BNuy+IhfA1AJp2Rvpxc/Ls0JyWo+pA6cROB06WscELbdLMD8d
w9xFQbncJpNesg0lOoR6cUsUD1rdPqdi1VPE6BNS0YZ4XdQCBiX5qR5FCdfmdoVqAnu1iE5ZXm2y
FKsPctucIMV5h5Bm0qbGY4B/NRGlRboU83rnmSFJTyIJITCOJAwYl/jXXAMGi6T4LDHGpQtQe/jA
0enHAOLdo6BXhBgrWJ4QOIQBv+p1cVLFepNYMclbEv3dmLhF8CBFsNM4w2u7O9ee8pare0+h1eyD
zqAc9mnBcchUDcfK1vowhvoV8EstzEcqKOs+9aiVRHuFQSmJyvgxe/LJCPuT30Gp7hrYHtI29+Jk
JQEP6Il+7mXEcMBT5TovRKJwFKzNSvla9fjdFACmGpnQWk1knpXqN+mo3LtKeKfSpqxMo1kTV7K2
cmnn8iZXzdBuMgpkOpZJYQgaiQQuRCIhF73iQKNkyfTo7OTwYir8jMU62QYZVtWttDLqml4JYKNF
5sUiF+KD2pfvBHC9R0QUu6QcSsVdXDQND82AFCZ7gnf/HvTaR9NmpE/JjiLG+VoUeuplA0aGBaN2
3X8DkqVgj4AM8Ew4Kdl48TXjMTT6jSgrW0SZhSPU8iHohMleFo5OwwtRq9DaHj7hUi8LMeeFUZV2
a6krjXS0WuzeoKyf4+hNVSaDg2gLqHuLJEzm75ddR9dySqwPkDpJD1ZWwkaynv0G1TmVTkKdIVJA
tGsgzvYHLTHv0VoBcCfmg1i2h8bNTrOV//+kHvy71AO8JYkc+OepBw/1q/+n0IOvL/wReiCJ1t9E
TfyOPfiOUZYk9W+iLsoMFEXyDUSVgOPvGGVRknXd1KnyEbWsklTwR+iBYvxN5J8iapKh4Yspa/+d
0ANZM8mG/j30QDRB4RRRgZUzJR7oCj/299CDjOBHEqHM4ahLcGbiCDE6NW7S436b1Y2G8W8bNMXu
a/bnBmq8BuozmlVHdGFiZ8Z4DvyJA2hl9ToFnWd8YT22GbhZk6nQjouAUatw9g2cisvGPJSl0O0w
HzKXgjR+9pkQnNNhLBGiD8G66qNwlZWCbgv4vPF68jBDLGVUEIZ3kyCo2qEXfyY67QnjZwigboft
tQrbOOr6tZyAfyT0zOhOkEBHGlPkJLjlLqqgw6Zl/iX4EfJOnGcFLN/H+3lWxZyg3Ztj1jmMtMAt
CVX54wvBFLT3dSl+2838rd+u0rzVvJLYsHVQjdKaNIRWXM6xKxK1qvZpnkXaH69U1b9oo5vt5lXz
JPIIVRPh1P/lOrWrEejMG8YIjP6YVYUWZ5v5m/NH89e/F+d134chvZIvzsv/ZfZfH/37BOc5L8i1
7RAQ81N35M+IUyTVPNdOi/Pc9wdVRELV9+I852nkLtKksfX3V753M39lXsTv0adGhGf5X21MgAgV
1Z97/Fo7f12jwwm1YTq/ADeGsfC/TvbHOX0fb97Xj0PNi/50U2CWCUjzj9+T4yiChd60DBdattOc
UUc+TOPtdJ4Gk/6og9yLAdc0i4Q+3UFO28Vema3nVV8bAoAiVPrHJl/7mLf+2mj6+Hvxt4+jWVtE
mYfx1jw7b/Vjd/PiP/94PsRvZ+nVrgd+EYD8wAMoFuGkcyKR7o8zLDwB8yKrE3KHmit+gvNyNsnt
5o3mzefFUfDDXXc3r51XfO9p1Gt2Mi/Hs4zqH5N5w3SWdX1/xxQoxjWJzGjZ54U84c21lELr0b5n
sUUsdwnEmt38eZ8iXc01eu3dpDpD4q44bWOoTicIrROpt4mmadvZgtKdzCjToDpQBhHoVAjDBq81
O5/jBs0pSOxrFkpgim1hzJkjZfrP2XmtXxt7NfT89bw0T+Yvztt9L/62y3nl/PG84ff35nWuPCUI
hKm/KrwRdk6bZG/tUODS7Jb7ccooE9MYQEAzqKTE9Ys5NeLzRKl6GnViUJhSmiF0Ds4itjlljXl6
3+06K+h3quHqm3QUHTDSm1EtLpkWg/61JbKjWVGka4cyqYbtHME5Z3jOc9+TeR2WermT4VtBMZTr
MZaU9hjwYechlMpVJV+V94Skb/yyUNaeT8LpHGkaU9RZBaN0CRIstqFgVuIOKhmDX+0WyJA+8BQJ
VQelQuRAETjzYlIWC/iTYHJtA0Osj8ZdKHc1HTBTIkCnJc1TD/I/QiANImiBeBoMnIpuKzWPQAWv
itlIq6SCxAjFgw5aVUaEBda8IUTFXfXSeO+C/kJ7FjeQBclpEzF61gTjj7nKLFWw64bEetpoM8C6
QtMrOHlgTzzQNN6gzzBJ5tnvlUErnpTOH1f99ATNE3+K8fxenOfKAQadkkzAFQ/SPIkgXayNVNpi
UDFQW9NFcSd4p0KshbVe6rkj5B2PwJBUwJNeVdkC/jJp2Zxlq+2+bkRlumO/b795bl5XxCUC4lbF
CsUQASezeI1VTLWb3Vg1TEv+sGidl+dPvnxbiecbNibR9NAz+h1Gr9NfWMlp8LBhXQbzsg/nc9cX
Ln+VTm5hVxu1uqzcBn8sUKkF9tMCFbBR7Xdfs3WxwTFZ3vrjuHK7Ut15pQnrPodazHh0YfqphaBf
Mr8mCLjUbuCF3IQYmpUVJDBlVB2KZCV1aQWFUT9iWmSAClH7JkGBB7kHZKNHs5GGW3w6h3sU5Aqm
v/f9i+mvSW8wswXJrONjvBE+GVp4pFBS+4Gf1djRe8Bg9gwzPveewEbzHj7cZmielr+U/KYAuq02
MiIOf9n2sr00EHfJ1VLzCHc3Ngw6g/HGE8/SsCzU98Z9bZNp1yFGDLDK0mXcO/Uj9tylsBT910Q5
NBhgQVzr9425ib2Vnzq4AurZEz5eyfgBTyKkvpf71FZXmrelcjq5BuACEdmtyXhUfUD/o2qEK+xb
72p86Pl20B7wysgaauqbMjxmuFVjfxYfgLKgcybDXsVxyD9inpCLGxNCK4YYra36a4zvRpwGcmVd
cTllATqjulA5LUrTQCnWVoAzNtrCZ49FtoFJbNc8lb2D4yF7dPMTvOQkRWVkC81hMO9g2XXNNYFO
3HjnvH5HBkOm3N6AnI0nKqzcAC0t5VInjbe+oEGu2yBqxufRi+4MZGOq7Yo3XrvTzU2V2FTuldfO
G6nHrcWGXIqtHB2SatsWdiZiU2ND5fO5vgpeQ5TDF3j/gCXAX7GAJhc1XDFbfCofTWHXU879DKH3
0V87ScekcoR442pEPS8Zxmdk54x2+xjue2vZnbzAkR7qY+AQ1uPhVwGtUAEW3g76tlfWuQ8Sv9DK
D/yrxpg60dGMbCnYwNzXx4Mpv4Uj/Uiayclt7iBat5ngZPraxHBx3JXGOWr2IRE4I8+FsuiBvcLo
M/Me1erocR/tSYXhejOoFQnG5rfpC+ETMr6hObRhArdp7+/IffUwnOEP2K5H8qA+8VpWoR5B0+gd
NPxmvZM+s/I2jbbwIxTo9IXNdRJQYeIOxd1JRbEwt4TFY5mK/Smmd+ysfiGmSgMd7FdZip+VDaVG
s+w0hMayxNOgw0XL3INKSL0jHvI7TcClAv+q3UjN2HeqLdxVF0gT07psH4/LDh/4+gDhBLkR1ir4
MyzUwxgNi2X/0j/4JYUTyVrG2m0tbzsfX7/2AG0Ha3UUiyGsW2jMMfySbTfudUbtH+ELQKaOERL4
nCySHnbXJQeDatMFVp4qPEOGCYxT8ARbXBnxy9tJOj1wO3m2lF3Fo+ChPj3nU7xFcDciNxvRc/DU
kgUhBjmyGwTSK7WhkmKjC+rQ8XgOEgyg+TLaMS9hKYCLCU5ZwiEs3+pkHXkg+9KlMU+UvUtKJtYC
yxX9HfaL9YABm7ZUbvB5wRF5IiVaJDHQg1zm6qp7hpyiG0i+kVWsJgCqtLMnVB54PTQQgnVHLBz2
UkEPRWMXO1zzG25meAM3yh5p1SaDqlmveI+DRuC9gR/pAhiwN2zOJID5ni3b+oGBE/SBfN88acpT
0WxA/OpNcye/u8oyKjecGpZeOaA6nk9lvuacXLx4koOsLHT4Crb3kF9BftUAA5h9vBex7MEWRr6n
JluLgD4lFexD2x10ceW/NcHNaDnoXYTXmD9XUYuLQVhXwQ2wFpQyA1HqQ3pNjsXOP6kXYVmPd36A
wTcQ0IuinHxoXFmz0CFhSbCAnLZYK/FR6g+CeizdvVdQ5iDqaVWYYKp7/LBhovXUzG8DChPqBtEg
mo0BUczZugKIWb+yRzha0Lk38IzuCVjI1a13O+4jdTECGl4tJFLDGhFQFy3heINk4QwZPokY/IzL
AK+u1tpUMe86CPioAZxoYhguAM38Qy5cNNJYxos6AorddgxKq1dLPNSYjJADQnS8xh8ZsBY95coj
hQNKaXZ/afzLMO5ME5i0tgNkATExFaiq773wsxueW6zzGU+iQrgmVbVo66PsIXfDdo4FEVM2W6QG
YN7h2h9jvu4e9H7T0rIEuxz38eK1yw+SgJv5miuE11xpLjAXILs+BTv0F2RxWYhOmZcW7Tu2b+Hi
5D8F6p69R3sGNL6C0At64cK/6Hax7u4yLBRlZ6xx+cdUldyOdezA7qXYXr9hC5mt/XJNPMtFhDJk
6zvohotwZUCycUh9t/Mrkgj9HC2xSb5VYMytQifdD2e9XCov7qaG7g9rZsmdZizRaorvVFTDRw93
alu8N266cMmZSzYPg3/FltmFI47Q4EE9m+/5hiLT8aO8QpjVbkKUAh5uNDblSIE7lgVhKdhYet1V
Tm+7m8Tmmi58W1r4K+3u1+IjXza/MHR0tr64kM/KTbqRzwONAh2AB5RhPDHpNbyKygICQXnV7lA/
APInKtXspYteDsHG0o+PbNplq6rd6vj0rBUQ67NrwJZ5iCnChWvAZs1FJbyAk+T1tu+Qk0KeKl6m
XrfcQs+CNupj3/RSrfNTsOxJjhPXXnXHcGmC5EfbK1fDMtipTmsjTpOBdJFbpDfjTjGQLTlvkLpt
bNxkikQr6bpV0Ry8wN1WDsSQbEhfrG6EX+KjhDEVSs9Xj8cAlsettkluxQdvFx0RiUKoIc7BDW8o
l2YP2TrkrNbBrflMiYPPJLRT0FTt8c3grJdQtJHS+dkWoycPR026bUQRcG2piN5CjaCEQnCOdhV5
woCJGD09SBcZf857+RG6uZOu2rMG8XjRnqO9bivUgxarhrAnLpqtHZRDddOey627fsG0bjyMh+JG
WeGO5m0gqx1QkB95vJH2RYjKDj2RPJfa5Z2xgLZFmFR6zxbZAieEm/Ggrfznequ1/PBhae7c3Uv1
2h+Sm94hvsdc0/s4yLv0gLZ9XFEZsCNbWMYOZO9FswiPrg2g7kAzPMYra4W32bne6qadX6Kb/CI8
BXe907yGFzIPLlRCPovHbplvtUWOU/uifvaukJERq1/wrYbJrYUO06RelI604q1xpSXj1uEKox6O
UT9DIAGJn9rw7jzelQfCRvJtdCNsNMc4aJfcgTdup2vrnNrByngW+C5B6keUBONzY8s2Tts2LRRm
oJC5nwVlAxmMl8tzwq9ae2s6Jdt4z+3wGF7qQ/cZ3Zjr9lC8xvR6QL6exM+n5Ca4G5bup/+cvicb
kStBG6Pt8UA+ooOYLH3v0/vmmMr2qnkRH4JbfLqwVea24qEKFhfxI6ViaYu9PTxQIu0XF+utecEg
WF2SIHibbMxX9aF8RuaATwB9ltfyOfyl2t0N9pL9fbSP9vKDbrfn4pac1CWF3IW4lo9M7dEROMBb
ji5gjQDcTrFkWWgHY6Pb2M4/TTfdRrhS46R5axjT4qf0gm9Cc4Shycp+kdxKm/TEK3FXfHCvZg8o
HrbjPlxVD+Peo42pr1m0zI68naKP+b6vr+HJR2bN24WnyOn3CX+v0KmJRtLhFdskbuRQWIkLYEz6
QY5LfeUzHqagcXRpbzJG4dLgL8sLi8skLCCg92/jW3gvuHYYUdZdYCcoiQt1WGvUnmEyPQhv4pF2
Wbe1Vb+lgszTctZ33qbf9vxBhpv+vXxG5kNc1Yr7PYVjayu/IPIPdvYonEieWXmbjDdSKG2g7omP
nfIEQW/rbYNtv+Rd3OJXuVR2wlGB8hosjbvkA6miVjm+9R5BPPUWicwrsz9HV2x2dWvl3w534to4
jYeG6MZjib8WBnkRz4r4TA132W7c80dw23GpsdPGAgLCC13lXXgKbsdrPzeAcysBu4RGBTu36iH7
8KiYk1Wx0N4avghdGzdx2g9eg2/dUacheKy3qdNvJYZqr/Wp2FlvCYw1yHt38MvNV+bKZ/9JO1D9
76ezHg9eaFd3bQ3ngjLXor03ruJDeYJyQIhtcjv1D16kt+KFU6TmhJqq+GiHw3jlhdi+jfwZIZGk
U2NMw0YXgZwgmqVhiakCCs7dsHyDywUbZ9HfKTdQdhdUY2zfJoz9RFvKa/JlTI7dsEZQd6LJi0/d
kesabUSbgNd9A7HjJO98nlC6QLb0Im4RyOoHa2luefBV3DptZABOuulpbvS1dRLX4k2GrNfRLt61
XJGmCl6FHIqH19u8+U6+1ODU807rb/VDu8h44YUnzrsvlhKNJFFmK0ZjV0gd3pvxPj7X6ETfpWft
ZPLuDlfWTXrN9/q23vuVbd3JIX40yyZc8kqTz3QHwWG4aR/6jULzXG47G0O3vXRvros1PVT2vD6b
jnZHn6L7MKdfD4t6jxPtpvloaSc2yYZynC1twlV4H9xGt9oeKfLdqkSZfpW5BaJFLzjyQ8uTecsz
6z6CLfIHVD8U6s3BUnwcXofX/Fxeorvkpj6ktIIYyJ78i3EvncrYHrfuDuvLG/NWXOIx/vwWOsId
Nts8zspm+q/32GougtLWH+XX+CxoyzBfdJM6fVG3tkBg7UYJFhFdKBt17pPpH3nTiI+VezDrFf3i
nb4j/3GNv3C+ZbxwS1zTDd1M7lr5gaQECBzw27ptf/F26tYa0d+uZHM5Gh/iMLnf30b6wF8Rq2fj
Ul9w5vR2OvdRyROb3VlXTuINSuqiCcN21UxIKHF19HhlQ2FsxPhoht2ECYicnX7mydc64mAUU9bB
CsCfzKmgMM9JE0Q1z32hUSamHlkX3jIKAYRSJzh5nsxI1PfiPOcNnbmQO8qUMwo1n48pxrvGt3Kn
M6R7rCD6rU/VtXA7chxRlkq40m/RNCNzC/aV8NIC5kiTU2jcLgv0eht4r5SYearhtWLIBf3MiLIN
Cb4nGUx+XcYeA+BpwtCFRGJ96xVYj8HfyXbzHGw79LZ4Csk9JYMqnFB9ZFfUFcqKYMt5NiIOgbdA
R3MZT05oOG7IgQmCaT54Zgk91YPFiqvdXTZC80TOwoB3DKknDQrUYhVsMNBBHKRpVU9u7c73Jcxn
h+gNrijoizw59dCjznuPAlXfT53yxO6j+DjkOt2g6YxBtagIiKFI+TsKyEl0c0wjx+xGVhQa3EI4
gdFuSgTxNJyck+IpkHuya9+Sp9JEMI41a6qlGFN5ZJ5teh1II1DxaJwh3RnjnXHdec6Yi3VdUewT
10vWoQL8PU+GqX4nlwDl3+tyoQnQ0CNeSIcWSEXqptAgrdy102RenCciEmPiFxiBzTjoPMkFoZDx
3wQX1V3EbQ30hxmX/cJq5YlULxcB087XMarOCWQVp4ymfkKGh3/MaY0H9jmtmyc/Fuft5q+RL0QZ
BfOPF8nMALqrj0isoKKYmAQYNAARLnGCyHumlrK9VMvyzipv4jrnd/WAlLvBEssd8jmY8Bn8PneL
zCZ05AaL1UIFFc+nqk1fUdmb5yIT9kjqR0449mfoCClcdDLYcY2E+r3HUeLUYHGwgvEN013Oix3G
9TkYqf5oyGaz/VqaP7AQaTiBB2b/28r5e1/L82zbQxk3UB2NYK6YXfNaAUSuvRL8uIJ1SW1snp9X
zxM0Xjzb0+R78fvTonJBXNt4PW/2vf5rL0pTlqP9/ZHepbdmY9S4oqAwagnpRU4hascAnh0heLDl
QBlIO+hVncvLMzgb7wkqQa3IKZ+zWCvXmQX7/h+fzXM/bQEhEeLxN380T4rZ2k+Fko8HeStjssET
M38J9Loe7W8TQMRM/Hl/ehR+LX+7Cc47/Uvvwa8t58+/dzofbl73tfvvw39t3mteSmpie//jK/MB
O6OE/V6CaX/v5nu7n2f22/J8wJ+H+l4uNPh7soUb6Lch49fsz1/3m0OjO2877+S3I33Nzmu/fqDV
MM7UcUj6zdfxn16T+cfgBcENOO/it+v6/Tt//Ji/PoPvQ4wvY60+UKZ7rqaiBua2yW6cLEHnyY91
Pxb/ahNqAOBaP3YjzUWr783nue9t5t1mszno9zbfH//Vup+HmXfxY7df2xjKeFdTb1s10+8z5wKs
Fw7ZukBCUU8vclxQmEyf/lhEvwG7h/b5j0/MuYo6b/41O2+fgTXJpobv3F/sYt5innzv5uso32fz
T7/348T+6W7m7b6PNO/ve10/VcH+h3uU1kE9/DvukSbK8r/iHj1+lAn+2X+iH3195w/6kSH9jehf
4i6ViU9kaQpEou6jqv/+H4Kh/A1emSEaOtYNIgQIjvSf9CPtbwSSqJKpaoaoTBSj/2QfqfLfDNmS
LD7RTEnU4Cz9v//7q/8/3kd2zuLBy9Lqx/L/Qjd/zoK0rv7+HxO16Gur7fvf/0OD+aRJlmVwgkTD
q6oIN+p36pFJksQYZKQ+ebr1i7fPQmFECB0UJ/1CWfx2Yf449u/HUqad/XYwfBslhV8K00qx4DqJ
5p8P5jZtISuZ526GUoroik907RbvKqmYYo0J5hPfq0rcNqBY4nC0UvOpEPptnOD2FLTJC+qqXRbj
/1F2mP11deeQIuU5agQR0UyDB7SzlxyRvK3ryj5Ai+bkctE5TYlZhYohTN8bjBy14JB55qar4C4L
iLIQ65Tnf/1DDWhj/+WHarpoioh5JIyJflxVn+YddwjT2gweiHYNx18JzchpAiKsCb2IJIxUNEzY
MDP7jANlk0+ytyBF/+8iPwnymoDXZOOLyWeiJoc4bjvHjPD51UttGaVyYg86sZEyXAI5qzoChhEV
Nj6dEBDeWN3KpkIREvLj6KlEd9QK2UPRMQ5zNPoKYTvwFARZzHAPCh/n3nU84q0GhEiiCK4eoq3G
eE+WOAYJhsWZqpx23aKB6QwRBCwScBn16qehQAHme8XGN6WHFKou2nsfA0Er3IRYdC4gvWl8JfiU
wmGT5t0ZX37CuSolcmTifsaPIi7Okeh9osAGI4yC+7yB7tD1LWzwynQGNXrOiskYCbtAOsMhFDZ8
p/7N32q66X7elAa0OwnSicYT+uOmFEs1V5J6tDZoYk24pu4lVKIXqwaIxfoNnzqszMu0waBExW8A
R/BFlOH7h8/WphLAbd2mXmMPt/EixSTVzxc3paEvXdLMHDnodljG60utMJ/6Ct8SGcHIQmwHxiwh
5VLdW8NnB/yPa9Rhw610bUUM22TMlbSQikceoDahN+gDMnPfF62wLLvOWo6q9Rb7lOqVsngiC/NA
mItJoCfgpRkgyNOifSLnk1v4Ocm48QyGRdHQHgIJc08tPbvVgAH6Lmu77SDrjizFN6ErnJAvHDTD
jnHGVsSKAmOb430hM0wnB/JTTUWSS0zrVpQ6oJhhkhGH4cmyBscgFbCvok/oytOo5S6xuGP+zd/p
L/5MJvIPCR6nauiy+Oe2g0CiphmMztoEDG0p9lM9Nj1tIKCZwrF8TwTn078+oPRXD7FpioqmMmbT
sBP78xE1QuRQ6nBEpUcNoOvn0cTQQp0eBj1trgjbb0iowt3BxDdm4A7G55CSXybj55uidg68z0pC
xedt2ub5X5/bX92zlmiY3C0qTYzCe+P3VluW8IdOhBjLFflgVXAjDJ9T402GIlMzNKjblIdTIKD/
9mFVUVIVSK/AF/BV/3xYyoKyGXeCucHm8LPXzIuY0x6YWfhZFYTVen2ET4R5+dcHlcRptz+eUE1m
taFPr6n/8o4KPUm2Oh7cjQixzQ68k9fhQed3QD652NpGLlFNbzGqU3FKMy4RPiiLoofjkhnipyRZ
JGGM6C55LfHYJUc9zPZFSCPjihGeMewmlqz1YGHVk4YDOIGIBW0ew1ElKOGs0vnGSzG4pqVwm6r6
DjCF9tfwYifSM3CUCHOaHlSDqKtVmHc19+ZZVyCsGjq6gShOtpbOC8BT9qmYERjx4g0Mx43Uo5Lv
E8oLdXNRZDhm62b5q8azJo9ItWjIonHJNyQVm4SrwnipO+pdGmfWRZAzIrqyNIsRIKypfvaNtpfg
pjlhAG6WJ/j9RSBVOG/pDByGqeGJ+/GgerwMRBUD4YE/G2IPQTc9So66ZivxcFHa7KGRpm15tS4s
nIGNmndOIbTiogmsC0HxnJjFxdUK5UmnOBAV09thMPAdLkj9kS2E5X60KcF+kFyIZEx5iJCRBf+b
O0KeyNd/viVMES0pN6JsmLpladOz++v1Lkg9+jjS/3ZlN278sew3niWTi6qswrQ90QEe14KLeru1
brE+HjAKyY+KgrkgRMDj2I0CpVhvO/Sq5bTLuIXPgTVCiZJI3EgmQFmc4MiUYKBCCmqLBhw/mgYs
WhAbnN5k6aEJIXXJSYQmfNXQoDt1E5KxprYWsnbKm2SoBgaegANid5wpKJOZneckMbX1zNCQNlBv
VUCeI1KxVn4yfNapvjPkQHRUzXrLxG1JPIeVTe4+rYQMv6rXcqSWR6S976geMZdzhwv+c1jAmRqx
ZAhe8XrKx3tF9PFJSu/MAjhP70vsvTJypnJJfrKauFvJqrHCOxJiNuqFZY2vrQYsSX4IXSxPSrb1
KCGnlxB+pfgs+a1w1fGR7Et/gF+gPKAEe3ZJiMYMS7uWA/BmEgf3IURReKbEQbmU4l2DxEyQfL0S
booRP+//z9557EaudF32VRo9Z4NBz0FP0hu5lEoqSRNC5ei9j6fvxdD9btZfqB+NnjcgJJg+lUkG
I87Ze+08gFzQuRfet10Hrn8I+wY0gDev6mh8MpPqgFN36+l5TCNuvG2AuW88viE346uitzBmmHzr
4bGo7V+I1bFXQUkpqgayQ4VR1XH53GSRXyIm1mjIO8pRqdilPvC3TBo8N5oJRsAHDNBqw3e1wbMI
rEOz+fagAGwBhh013KAVMqVpytmTee4an+wHUzNvJWkYJd2cLbNTsbMEQXxYWBAjAAPxovrUhw5o
9XbJJ5TI1NKk2dSJWR4n14/YG9gl0D1SjAbgsBsTkymgCXQ8TSlxh6mBmdtG27WcnE0UEV4WdVvP
qtAtiPwVf9YqmeroBULAU2KjjExADjiRsa5TUuaICT2gqD9ktQkutdqNLmE8FjvDDP9Wd1FlJDR/
2O0OtY4hKPBK+o6zf/FDh3qlNjxh8qKVIZrnnMOVSGLzEo2udhza9CwI2YPDdXJSXoZTibNHb/Ji
1/adQyLYthWRxjBk7guds0s91YyCRmjs9QhGmk3wZYloJJ3OiRhaWE66uSqh7U0GMC3pZ/iqJpRZ
eS/2Ljjug5VyLo1SetqgzqYdvQBCfEBFFbTOxpmM7EG692StnGVk3s9Dv6Xc+ZETAsyklSZ9ShKM
aSwqQpp3IhjeBqN4DHV+/7zR9bPdTKfW1Y/GwAzVZrZS2lW+K3rtyQwYmWEN3ftWWBwgba6zJL4k
XsHx5I2PLcC4dd9jxbA0A2gVHDtHcFTDQDzMaYxNdzVhFEduMKU5ehwEbNqY3KZJwhCd7+u6fGtM
5BhtjDLagYtDzDc8rCkzP/zuFET9D0yx47EZOY79qd23xBdldf1UePbxshv96BZ9J7ZfrbglgG7n
JMj93OglzYeftQujZdCDAyPbXYse0anfurr/4rfGO2a9tJanejbiVeyXxGXOLgalpkjW0h2/Zra9
6buASXe3B6t5JyeKe7IgvzUBEwR6p0TBmD832YDEJ/M/Uo+OHYSSpwyX8CqnJOkA2VpoUsMuY6gv
NKLluyaTm3mIjG2YIk9PJ7FHjZ8C60acmGU3QxF8wY61HifKvUMLIqkysjfcj/zu1kulIwjLmxgZ
AOnEYHHGr77B2URL9PRSaX5BR3cRwgg6zaGj7UpWB6DdDtrUQYGd1wHrRggoM60Yg6ZYZpFWyGs+
eyOCHN8cHmsUA8kC+qtKA/2F1T2DYL9oBBilZofAhVQd+go0BDxvC9UVApx0n13WN0dZ5NaqmmLG
SNlWsDdhs+IkO3pdlG2FT/AAyQsfQfylaf1uPc4MmpF5KUJQJUSlIcfadxNqTRGhOagZSZOGXtWS
phZXQXeoSOXcdill2KEuN7ZrIUTpTfp5HsrhcXyufBByrdHTtZY9LYAj6X2cbtFnxRO/VerP37T4
naO83QbJmGxs33/pW/8yAVRehX763FbN3poEPz/dnNVFb/Lw6LQo4OrY3ZrRXG6iqiZWiuxlPddv
dI+VH/NILPo9nk5pvla+9eZZKwOOChM8zpvxgNbQKU6VGX43CeXLwu+5ZdKxr+HSMJt67qo8Rs1W
wYuzx5MRtF91zf8e5PHBqSBQzYH2QoTOiPK83LDWH+ptOaWHXrdeISF9yRlekIN599j5CsBg2cEf
/E06soxMaXL57q8kodVjew0fdCi/jr6pAS8W27GI7kozeg3CV+g2WYFFVE8tuB6mvxfVhGIgMg7q
uSPkRFyg/a4llX2e4JmYPlODUdjzOrLXEATwpYfj18gZIbxpHjlyCVzzxkVd2/TyWeszaNlDdCj8
LNtM3F/ojLld+sseHPB1WUoDbRZfSwlFs9btrVFbSOOs9iQZ46hF6PDuPe88NT6J4byZ9EoOtTB7
iSoIxHVFLFkdPkcGyzUzITJ6fOu0Epuq+2qEwn7Vmgv4oEf4BM0WQzNNb00uIk+G+KLJ87e01PZE
cmzGOUlQU3rTFjsPDXNf/IwS2i79/FF0zsM4agQhUUU4atX02rnhTRcFRJRC8y20CJmX9jzPwiKP
gwjRsQLwx4QH4Shqbk4D2QazxkNaAU0vjtbSyNJYubbWLnBs2uFa1H62rVgFNmRlojGyyhweAB4C
pqsSYS7Kb29pqfVSo66DiRduIJiua4NPbV0vwqX9lydI1/R+GFeTG8jTAKWNvHFvr1pu5tJydGrm
3x09PeVBIKkEI0IeY3XNJLlGS/fQ6wx33wNhqm3UVXSWQi9HBJB1d5GgNZXWxUvj5eTMLjaHODA4
c4yQJSI3QiOQoEM2jdvK1m/Jmt4Uo4HSrTNuEwMIU5o/s4tz2rVSkxYROs0epaljI9OqNfwuutGd
JULwuoUICMjtZ9/ED6PMTcQWxU9bZLdudKli1h5yDh+IfrxlmjTBG40exrJ9Ltr0qU7jc96XP5tx
OscG2HjP+PB6591CoMjyc0BK0+flTyMLHwy0nsIYFwsg4RsJbFZmGbdD73Be75+nHoZ305+Hepmm
IANOdMmpj2IY0EQ4aciZtDllMO14FxmTc1f5+Tvrvvlk6/1M/it404GWBJhogXDTtjlcjcI6DlDY
ThW2ZVVbXyrojgFq2e7LF+UAAbOMG4ofOm3tM1EzqCFiwhCXkMqTuijGjNyQOL1j3k1upcYuK3uG
sWy09xRpyBDSU59YpbxxVnVTfknSDsAIcxX166otta/E0habeA6YZ5thH+2DxW2h+vJqy7N6pIK1
A2R5EaQ3/hfHIBbUzuU3o8wFxKvoGDf6W5hQ/RmH4iXwgn2xFDR0hN8JhhgWTAdyBXEzFvaN0YXP
Pob//ez4CyjSPsQTZ7cCeN0KfPfJm6nvhN3IwnXoAG77eIyXqGDM0h28DxbrFhGLGnkpW9uAhTGP
R1XD7JKFb454J2wBA5XIcKrY3iFSf2XVxvRI13Q4wLdOAKyMO0zGze3osDwJ+HqaLvk1WBTkFq70
NCQYtRv+gQ67gF1NJJ5IHOwWU8yTy/KycYOlPTvTSHZ+pctpfSn9qUViAMGpcgDXWGjF6fgKqCos
uSWNSeK7AVznQ3eEJOxtpuXt4sB8FrgqfI/MiKWEp8pc4Ca/1Hr2XkskPAkZiSs9S763QfrLmsjC
7rKjM/H/Jc1dpGvmegxBbRk63o240x8TAxtIAKcMkNe9NpBk6JecXZ1IFAio4KtiFCEknATaKZS7
noTSoUPeJBw0wI7xEAAN4vTMFC6Jqw+vC57spiBM13LXjZmisO4/cgc1aYw4IqNEfmPEN1mfeZs8
QFLsoaGLHGjULvVUchxLVlDLHgOw3NnUSx3TkcY2j3aDoHrQdDmKHxLIrQZ9Sah7NmUEytGY/2Gb
FHp2nGyO8X4pK45lhL58nC6dizXeoSJQjPO5EiHz9YFChZO0XwOv2gNKYSGqly8CPByaqYAaRjqe
G4ukSqhDLFAba1uaTJqouRebvHEJ8tX4UI7WPUzDsQRJKji41c8TMdLEEclJTpC8d/wQ20EWL4bO
qSyhMjja5X3iI60iY37caMH4KK0JjbmsODxS804zUfLYFE7imtm053uP2kK2nDBCrTu+FTehigEK
5C3u44sWUOtVe106RWDL9aVzzexknHTksPovKZk/IJVShZC0YeeRsJfYvWD5LPVFrJtfssRq2S24
j1VbzQ519GzMIryVGS1L6qUSA0L00jTAL6qF0ExKA4Wkn7Gm3xXWUzTAG5sjf6e+0jghWpjQk6VQ
SRtlYVfEyB95tTL9YG5bMvEZohs3X+q4mkxRN+iIqAYSWrr0KZ+muwTux3ZYEq3y2AIYomfGBpxo
BwBA3GYVUEuKDSubEwVc4+Xk1vG7quJ2QTGOyvaIMxfBdEqFR3PyYltCrEEimzNfQEFtEDxED97C
EdWRB5XNKGfD3D723UhK1Zy8hxZVGKHdDIKiRJOgPMitx8ADfUT5ntNx5J7rUURbeBxkow/EA+Rx
u2nJajr4wVNEx3QfBZKDFiYny6+iLwkDT8p0l42sFKSPlC+ej41mv4a0HlgVIHcrAgQQ6bcxTIcj
ocpoYD35K9cJRmYHtiMKa5qfvscj4Q1NwPK44E1S6mZgwi5j5e5zk+qcTtD4Wtq4RFhVtsuOR/2C
lIv0rHoymZb8orzCzzx6X+LMuMsklsOA3ZYJVJvl3dYlcgOdQootgX1MWiDPoW/BTyFKNR4aYwth
79K2KCOiMv2lS0bavrk1GSoxj+SIGmabapgwzoZhaRsK9noOm8wAIj4NGU7DlrqahisrBUmoR/x0
ftl+h0R7u1Rxg/Smq+fHCO+WnnNQTw7+lcyv1v7QLnU0ZsEh0Q9OYEebmeOZ/7D9WVfk+s5xdLYh
VrAqMdHZWRRIfUJDNMaUdRRJQf2BVlseDu2q8atgO8aPqTN9NPVw4hS7CYgWZ8F/448w7YitzdHu
MEucWOa01hzsjU67DwHHlPGxrA+NbtTQc8AGjfuwIpaYTsHX2OouejseSipSwkjQYHoxum+WHXuB
N3DFybnDU9QTc78ZnbdGZDQ6svnZIWFa5O7H4GnfEcHE60ZoFgw+uavNoyOYFsZJTCnKNtcN65vK
SL5WxAAAbJnegV1iSyM1fTCzmzQXrGsKHMnE0CLjdNqFBn6wO+NL3RSoSeI7vc7uzDm+AByJt1ke
30gf51eQNQe/0cNzXTrfRJ+9diGLxRgmpr+kxiQZ+6O7hMLoGF1FbL+KQIbAD+o7zbfqPSXb5Ayy
399oOue6rscN66fleZqZpjjdJbaoZxLBfJhlPm8N2/wZSKNGxxTUEnUMHzWAMHJSF6Fe98AJ/72u
2IoEDZ20tvTOTS2avamFjw2fAF9vhl/OYgwZJm0+txKckEzrDYlfFEQlZtEyMmeChAAsntR1P4JO
aEL1ToFkUl00i5uAhqwcAYyK3t3qFAvIsTHCbTHqe2fMTIw6pjh1aQrwgTOmOFV2aJzUlrogYJCO
KefubdbNxkldBH0WscYFztNFqfl5m7pDRvENNf9pGybUCZuS4MjQfAp7E8bhJqzHOufIS0vU4ZRF
DkVAf5KSKUvjdgFqevZZ93mjkrM2KusEy/C/F7ZPqohp9dMWVFBx1qzmpArB/x+I8n8RJRjC9fzf
auabj+7jf/xUcoa7j/zn//6ftygSPoqP30UJ/zznXyYK4BPDdFz6OcIwFfjkH1GCEA64FCGQHVi+
YNTlnf4jSgCkouu+rtNssW3LWVpi/zBRLOt/mQ5Fatc0dNt2UC78v6gSDPPP7ptO+xy1AH+m7Rke
XYz/WuGvZAkmOJije2duL1DPaV2nZXEoasmAqekUaEp3l2S463qP/XyI370WG6U5OQKVOpzMOjr3
OqtaIVEY9sUvr+LcVXX2m+F1jxa2wjVG63Y9DzDTBDUMt6Pe1NfuS2tDJx/tez+C5oMlHFVBOnff
pMy2JXk2WxFHM7mc5luUTt8Lo9g7TI7vgf/rF/CSmwKUcqrh/s2CnmAwgmBEZk3bgWSA1ViJjZk+
MBEmLDT/ahI6tC9/hWO5Hedm33iAAwUE0l3UoIevs4mxmMDzkKetRERBPonDV9QAREy58w/qS4t1
zVvjgAexiCmOWgPtHn8+hcMHQ0t6yTuouD7U/VY2yQ3NlLM2RNahl0xusx7thBxpn8Z+/KPuvXMx
QKrybSY9A6jEluW8VxLS4fvr2O+3udViZ85KcC4UM1HIOSc96phR+ISCWoLqAGWAlbXELCUwaEPb
2TmEO23DitVBj2vPsEtWm8b8EGW7Ipvs+7pgTlSlGGWtEEu26T9pcVysJA20bsCG0WuETMoUsKpT
PbXsA4BpiK40rOxVNO20rY3sQ/TwYc0Y9Wzs48GOFjxM4Hmsh9o3P8mMBcFVbotePxn0VW6qOtqh
udkmy3wdYm2JurjpYRLEP7J41Y/Qyd5FNjw6kjwgI8l1fPLhvGSIEjcqJeURcjzrMcJh4WW/klTT
qGDgIeFEHXW+daBIPYKkbV7cimQRBCs+rCrjIyxtVPr2ADI0Go4ZsXIbPSuDQ8aslh92Ymq9wL2Z
dVNxBIpIp31XTJ7Yx25OQoh+m0v/mwiTfu+k7nshu2JdRmQpDjOFI4zVNbL80aw+8g7ri9bhHNbb
5I7zEgF4lXR2k3ljGg6lmorGXkOmqJfVdDXhj+lRdYzy/hWYi9w2EyVfD8b9RIgA0QokJpDNd4bJ
25bfUw3Xd1IYzIujstjTJZ5vaJVG6zgyLn6Z0gdrhuIxil6CyM/OFsWOdRfbzHQJFdAS+Oh9KyDw
TbQ2sGS1a92BTVBb3+16T9WO8k5z72oEqYULPq2DKJtzfLuC8ijrk5TZfYSK5zh75VeY5vhDbVoc
MVpK+NMYrS33I2+CH9Q7dSgGAuvJbECzQLg7E65hzfZPt5gIg8Re2SVYQJEQ9yswbOzqA+DUoWU9
WcW0/wQ1q8GvqgMpSZsZiQ2w2VUjzBNgo9fa9qajW5nyoRkxFvakNDdDHW6t3Ns2MZ6DAEDiluJx
vyEYjV+N/sDkhnu9blgxefp7HHebksjE2TMB3MKmdO0ffOPFUm8R5xRKXFceG4HplNbZsCMSAqMk
xTj22SY8EKUMEV0vjXMaj9h2oT22/XSwoZwS/Ibu3dHNkmYtUPpswPlAdYpKbnSnlyAEIs8d1vCf
sDulCOYt4udgfMuNX4IVzpKSkCdydXWrmPaUfOADBOPO17BxltlrWBIbMRa46Wn0w7oAxJQQI9rO
R6oJZoZrmwVeR5tR+/CA7KdZ9MHq6r7ITftec5t0NQbkc9fhfEn6+TZ6jpnoZWLeiARv7bRkoYYk
8o1tSecg9vYG8M9u7oNDY83rEbiD1h97O2vuo8RIT53T0W/th55Fc7xI5jOJZD4uqThmPgXI0W6y
vR/q5+tN6hFEpjFFxqKzPOfzvuWJv103InDgs4RMkXjacCJeazypLTGaD1JzfphpgMPbFHtjqTmK
CdsDKr3qpK6qi7ShsmSH1q9uoOG8rt12IqTAvxdovVZdCgyynWyOBRrD961sj44BaHgIRn9dR7jt
Gag3TsQi3jNc7S5aqtmkS6xjeolr2MHIWTsD0I3aVBdU+tO15F9iffUfDa8S0l71seoO0U1iU0Rj
tdYm6V4Ep9HRDbGULSNhIptHM4bSkgdYJgz5paSNbKaldydteYgIHDjMYEqvM0w14STH5ti3OZ5o
5Hyn2j6zX6WnyHYenDD8SrzvpZ2IxwjFRAcsvPU6zz+arj5ScarC/NCkBhPt5ZezAc80XfhEIEoB
Umq5rV3qx9BQxuPYPefZtPhU0MC18yFcOgoGQfPThOsMfUOXmPWZIuGvcp7treY5CVCy9l4BtaaF
AvMJ0XLvcN9Iori1ojwYCuhlfPcHJzi42NShF8hN3cFhD5disLrwlxJkn7d8YLUpOobHJiy7bW2C
EdEgi9edA91z8jmBpzlsXqtkxP3UDP8rDTbTND1ZF9eeniw9H045VkjHJb7OiTKKk/pNmDrDkYPz
XReI8nJsLfB1crDWAsAxXtt8bMUmt5hgD0Eqtp97gKlj5essqlti8Q1dtcBq64/bDFrvm3Y0+hXE
/1zfxosvichMehBVSfjs8i01cVVt87j+qb6b64V0B/bv5fv67SLJm51r64+D1fQndSGJoNsAHyPz
QZIMR6kqBPHaCL6T0Zmqfe4TOLq8T7xgdtSFGRCa4yJRoGNMiiS7A2iq9hRaJnUH4OXGjIZnDvtA
B3c8eiymv0VkBGsThNp1vXy/07LLK1DT9WqeEup1UPdM7tRIFj08Mv/UmitVujun5T+PUPcRZLKz
hhaodjtbmM/+88L0RHJqiCzv1aspQo/akuplPt9i+QRq67e3Udf7vKcRSSbJH49TL/P5ca5vdX2M
uq2EdGLNGl2OPHHf/7jzv72q7vjjNT8/6ufbqfs/b1Df2W//xm+b6lGwtyQzkCmdbrJGKz+/zutL
//bwv/4nf7//rw/924d28wXr4fU7K2NiXpttdJ5AA5/LWUzhrtbFPmhkc1B3oEOs8DYuj8nDmIR2
ynPRWV2382cOEg75yH5y8RTtQnreJy/zqMr9fbOtmOJBXQEaJwLq9z5yU3PqKDm5pdMhmgXLtFZP
VdfVhYiK4dAEYkPzVTSHKvNo17fwAaz6XIzLP2FJYp1aCCg6p9EtyYx+TZk036m2yAwjFfkaJ6IN
/L57N4e3kfzHUqhwXurqFOsLPOTfVsanz3DxHqqtP55CIG93GBb+zGLpUhfN0n5RW7TQKVEjK/lk
in0aGHM60jRkeL0hiAKMyiOukFzdqjZ/u3X0zNfCZkLitFixZjJot15ZvzlCBbbRsO0TLTuiHSX7
M/F8bQtw+jkeoo8QJelWuRfVRbccaAmTYURuPtXPOftWUK3wE6D2upwgf1QLGahHvMGIISaDQE5k
K16Fnb4MEVNxNjS7Hzn6AqQrvBYLUz7+shXgEERFenTi8Ycc/YeavKdPl2OQOk+kAKe7Qg0I6n9T
aDXGXvfI866fz1jOmAjEUSf8+y1Wucv8PPVw0OVebm8CmxaYMkQyU3odBPLqSvraPw+xOGufGjN7
pediL1nM7SILYwwEbVvvZ889zoH5ODXJnikBzKnYWefk7B1UC83oa7BtsVgkdK4h4FEgy/XT7o6+
hblTH0F9rsCJAT4a99IsCHaxzMvnA5dHq99TXaXz9z2hxraaSizcc5mkpNP826gbli3tk1mofK5y
gSWKHJ1COlNuakd9K3JQL7PdFeNtr7vWgSZJ/Ym2GxWTtJ1/IR/JP39f9Uu0y0v98cPEnvkzo8pt
YQbckGzgc5SgLEkIV0XPSz4zFvdyW/GVqV9G7dahPhBvzfIiwHGo/ht1n7qYl5/8elXde3Xk/u2q
evD1i7k+94+X6ophYu5xqw65awtRXc3LBTaoPtz1iPy8UcbwknT4lp+/Vwgh8aBTA1QPVm/LWpMj
WW1O6lD73FTHt/o0zPz+cwCm6o2uHzlcLKAT80TN778oWzBJdkwntIAoRXWYUDYBExHO1nvZFNXe
j4YU9lAULTmETBM+N4PlW4vXATZPpk/LwKD2VLV1vbjeRonU2s3C2FYC3/R/HYPUP9YNglO+2vTV
/FRtfn76Sk73dgLZvMtQyk33bTkT3zL5FKTrxRHsWN+wUvFBKA8aHl139WX7yyGntq7f/fU2NG6s
zEOUfNcHq7e8Xr0+V21df8brHdfX++O5cfHcI7dkDOOrUQNn70a0DdV1deTxjafdWV3//PCygtyC
hVrfqNdSv+l13/LlR6ihKlL7WGzoIKvUZtT3TGXUbvr3TfUSn0PVVM7twatAAy6Tt2S5uOIM1Za6
7dNZvgwy6jZnMZ//Pz1OPXgMvo+iKY7q/dXnG9QOqjbVjYG37MafO7O61TeKXlIH5rzx56PUjb89
6/qgz1f9fK3rrX8+9Lf7NdGgMnK+CKkn5HWxH6vTiNpSb/u3264PUfcaavqmNq8X6ve4XlVb6nn/
7atWyvd4fYp64B9v9bfb/njVP94pXAb8Sd82fdSzRl+m9lQSzKGWe3WsXy+kZwKLG5ef+nqj2rre
RnIUR5a6XisK4+cj1XCrXvz60N/uUZuBRdAQfQmG5GU+QrQhzsjrgfLb9c9NdVz9dqu6rh6vjrN/
num76ynOMNVLQUmPyXH9XW+32D2sh0yS7eKE3c4uKn/f1RTf/PE5nQpzrbc9wvgSXYA/Ve6FujBB
e7Kvn6u0PVq1SfNYOPNbYRUHpza1Z0ME/sNgkNduBMMTktsYdjWoQBQciDtoAeuO/VhMCTYkM6Co
RyT0jZzpimJrSo6L50q6MeVG6iTraG7DtTfQL1xS+wSxDzso84z/f/7Dn8OJLGDELYsqmU8bZHV8
aer0qoAN1wv/erZVN6bqlKs2//bwP25Tp2512+c7/O15n+8wpv6N0+5RU7D0W6Z0y4Wnjt3rdX+Z
902UzimLqeN3uT4uB9fnjX+9/4+nO3aH0tpxK3BHy6Cmnp57bpHcq0cOWBZ2xlRf1B2zOgT/vhkT
i7YEsnwXceMQ8gy/pJ3HxZXQc9ok/zAZo+9ucdNrFT90+TImFnlrxWuak0sft82Bgp17GnVyPVhH
oRXrrBdk2nSknRtvAshXDB+xl1TvnmZCBc3tN7u3H4NJ/14ZgU20jO5uY6b+hxHGwaIIpX0YFyOt
bdluejLeN1pIsE7d9kAL7Jz2cdJR16TOuO+0/ty8O2Fk74yQmWGteR1v8RBmenhAxJJu0aCjApQw
Y8aolDtiXmjNk0gpsGxhicsPnOJfU8eQmxjHwEbTghen79/CaAKWltHJthFfTtTZqPItrgMK4ava
WyrwAeAS310SKEmmplIwg0IJqVI4JuZsPS935EWvq4CixVyxhUqB7MWRyKUWK4nVkodWkFitCf/e
0uijS+KCnEr7lWvTvM01I95WECBxVb5kjgWklsJcXZXuw4AMNpoHEGbSJKKVTMQy+Ios+eIRz+El
MVYJGuM0DuK18Q2JSndHcqVc+7W+sxNCvprAoedb/Jg9mFzagOkhmqYdi+R+O6fFQ13q/j3rvu+u
H6EOK10yKwm7pVVL4WPE60hTucIyQJ23qHa1RXlNOmBeAsyU0B6QAWvZlmUblXM0QHVZAGWBZasl
g7PLJ73ZjXgCEp0mgu8tSRoVISejCzHF08BFUrYQVrMxOyqeWmE+jWXtne25tjYuYU5N3T77MjA3
rhv6KBr8p2Tq5jVEjPiS2P1rFCX7NJ+0L6UP2k964otWguXE3WshV4cu0IvgtpBNscNLQEGb+GPi
m/Vz0dhyWwwCH9doEeZaf8y5XZLvlBpgThCezE7e3riiHfeOVrz1Htng7bw2MljotCQolAv3OZ/F
B6tPVpXEGu+KdjhMQRPw7+K3DQrKTL1GdJ0YvtFQ9jBHlach05yb2hx3pgvAaxn9iRdj1KPeRFDL
mjgjarJZcdP0IXYD0aNl6WBfHukuQvCr4jdrCqddSoG17ptDfm91wGgyh16FL5o36L8/FlsgeUHO
F4sgRtkWP9xKRN9mU/+WVFPx1AxpcirskrzqUmzY5cRdN1Mrp9+ytprx7MvYexozAaKU5UlAMA5d
55upKdrDiG1xKumwES2MNLT/GZLC/JCO6Q+PdIO49apt0sB1RQB7NzcRLo/xyej1b9IpjFtGipQK
ArmQnIbe8BSjNakY/pu6fs0S29rGZGyttQY7S5sckXDB9u+jD9mhOffN7OSXWUJ2mPVa7oxybFEQ
tu/OSCshmV/D0Z1XklQSRMXvxLjB/NVi6rcDCXyPc/Udc0t0SfScjnpVTLsQHthkkz81mE1z43qA
tYUzvhmuw05CjXiOY3y1mvtdBJED94R0XAdqTuyYsCwJQ4cd637BdEzIXGuU2xL3GHJOY+23jBgG
aokmIXxvWHqJWUUIWFX5P3JKbRC/MXrM8gYz6cWt0zPl2CW485g6rDVF9tWPORuSfFrAqZy1Rnvy
Qt7Dbw6lQd2zsO29ZaYXZKKID+M7Tn+OnQLPqt1jyO+4neunUm+M7yi8qkW9XYAPtbxI343EeLYZ
X6QmsvOYDIRu83YEZL0Y9vDVH3Ntl83zdjIY/JlgPuR2fh4nBlJTk6gSK6iMHknHCDo5anuLxFbX
tV8Gu9RPdfBVStpHGYr3vH2xmO+sDN9dBG3G2WvgUFtJcDGCeFs2QbLz+q7djNB5m2wpkusaX0Ip
bj3gPFZTTXfWpAWb2MKEFc+cl/IQETsNgPmG+QzO3OaXVVrOoUY40kXxWgYV3D4zzVnBW9RpZXHs
moZY87EvjrXFitAxrJ6GJkd5WAp/lRnzuO/4Ued6HG+DqiMuiSbzrqJpE/tVc4h7UIxJn1NfiQeO
wH6kn01hd9eUCaOLa9GUnaxu4/lvVUfP1MCDsgpxV2th9z2UA4kM5mUYTfdolgM+1sbYTVZKDjhk
3cKOwltTGs+2XhGmOqfpudfMkzl/1G2l3WWGZHeJslsg/f2aSHWyQ1H3leje11Ni7bOawZKhYeXm
wDeHgTwgCFBnL3TtVU+9/yvj49nxcyjIOjtqMVur3mSwMgTJTaabPlJd3nTImPY639gmNf1kb6bR
eyLKuwTtKwhJOnZds3ggQuPW0IYH2SVk+TC89YHzjRXznnTkfOPHtzTFsd0lSFNp69EIDcJbwzGq
dV97d4GuxWuzgUnYD4JulTNd7NiO9qg0+bdKeYAh759PoqIXPHE4nnXtORN8uyFl+pUfONbajL8i
p/K2GUlNdPU1iSlgSphjx2F/iAms1PFYDdqlztL4ZNjOZZohdcN2JBl4R/HIXJFahqCLQ7z2/G07
L92bqX+nu80BGvBCJcmhhyATsEjFczpH3SUMCBQ2SmPvReOxz/iGCgaXxp+SsyB+faUF26a6GafW
fwzjEGMRUeBxLreGg1fEhbw55iW4U388JPp8SukoZ/Byk9B+ACMwMIwjZOUMdTLyxcqSMR8fiPgu
jAWd2GEmDWLB0Cfjp94AlzfnDrPpGgbAXJC3KLQ23BoaHvG2rp8D8eDK7C4dCZly301fpjCYB0pb
Ro3tRE5bHXMihR+8SKjPqpWNTpvdFqxbH+MvGQyd0LGzpb3O2FwhvuPJNDKNxKa4fZOoQuvGlF8m
UmvituZrKEAgs5MsdhRtX2BWWY2e/Taj1Jjy6jxqmcCbC9vcxN53iIfxBRjMQbhFfeySZlo7LpTg
yDwGbk3inxf1WHXxsCG53utx5IK/e4h6BFPMmyo/RMJVyUdUh1SGs0iDmhrqd64WTHcBhk0/pflk
JAs9Zv6g0gbq1I5+VAXoU9MNtvRr+SZisYvIDId/WsbDvczBlplPqCTAr8a2tpk6TqgZDLqQVMxN
XWHmMns6wX3NIRiTlJW3rwPqiw1BLW+ePRz93hUrHZ2170e/8jl9Q2mCipK6xE1TdI/GbMKGtAf7
MIXetyhPv9j4mECuJYAsXRh6LVb/Nd6Sp8j9mrP+oR3tlZsGuN1WVPFNbt+62rsbRjWp06wdZu2s
jXK8GZde1aw5u7Zk3hJ2TMUYTcsijR7joT27pXSPboDZi8C2bTwzKNcGTsFZkBeboYX+P+ydx3Lk
SrZlvwhlcGhMIxBakkyK5ARGpnBo4RAO4Ovfilv1BjXptp73hGb3ZiYZjADgR+y9thgw9ZR36GsZ
IsXhLZiDv6r10HCXno2qEjJkMl/IzERm0xLeHPTzjrxg4hqQL+RDc0iNe2hBYJsBbXBDqYPlD/gx
Miy4cvIOVhe6Z5oLeoYSqDMQLj6qfYF+fWt8YN2gUK/D+mSlLNNLWHSe67ykPB384JGp+FouQeQx
pjqZ6p5PZrgtSv1rGZy/cYXCNUUClGbIh0rn0hdJFi3NuM+MMdy2WR15A9K72iUaXsfxFYiCtZLt
wX/sCtPHgisd9K7KWkU0AYmCMkXxWNqPJxAPP7vT92GajiF1EFVVsVs6ks55I7nuQ00Rnps7Y0LI
aPfmfspK54ngWkQvLEKTfWiAg53VtXMl4aLVjJQkUcatkFBsm2rrJU1z7WmgRWBW1xxkvNM/WhPd
rrM5+CyxY0aAOXrU/kHL1R+8JmRBzlQAU9w847Hb1cLZOSO48sGeGoaxXYY/Xp+LatlI1pJR5llv
c0s0IaZVLGAZzQK+gi0K0RI+e7ajbfho6x6VDZqDAoPg2sgJwQs0x6dYCJuo1G4aUBKE/mbi9R+t
ZXjViBaOVXYfTIIsw8BL1kFVflWlf/ZTBkBuSCJfOKOyGIQ7ngATeqtRHoqBq1Bb/XINi/JlGoJf
AB70Rx2E762C6dnZBfkRhofNHkMO5e5+srm+Cueqctd6K5T/3qHsYUEqNth5AOZXVpRURAUbfae3
5oQuKYbrIKrsremd8qUjBg6/LdzBBbFTlhqvkATSbWeSUlnP5cYMmKJXYnn3EtVuzKlAsM1n6bmQ
Uoy6iyQpc5t4GpKtRz2g5rqJAoRp5MMcZ5FEo2Ffta1BO9rk4jXzCFQWr5qBPURbhdhJP5z33pKt
cDdB//UQq6YOhY41TXotiUaLfEV2wCifLM6breFr9jAFR26O5ksQfc14E7GKWC2LJbe1Gw8cZ8Ca
p7aDGt2NlByJn28009CC0/+o9LzXeYPuvUfhOfcMn4vgnJstMIyhd99L2qVMssqvUaWtXQULlDBe
WsoWEQxJgVA9cTgr1mKT0unD6zBGpUQ9Rh18w5dJqjPNB0+yIofD58/gocsipk2c40gtGgF4shCu
6NAlj0G3K1OemmU57+cueyo9v94kSNm5qetNFqe8lN6/VXEZb4PJJpDAg1jcqPEpeyj+Y8Rbie+w
OVGo08wQggrdOTccV+BWpDz9ZUUWaRLayTaeizczAxZvcWg9eIo7HFpsRwL8c6p+nnT3FqTPidO/
ZX2NO0XmZK0EQMAz78CnoWSHqjlDLw9fHFPhEuUd9kRvaLmhfXtl12axDpIQO2BHpLocnoQlvR2K
smrnQ8t1RQZCSBEcLxYhbsIqkdPFFDMCLkek5Wb2k78F7yXIhjncNWn+J9XeN/t7nKtJjIF8+HSZ
cq1ir3hVk2YaNvcIseUuLDMs6AQ1RYSF4Nzcjn54TsOtdO0B1ETvnv62rZEf4xiIMUfEs0ULgrkq
a7YOonQZSxvvBB9p4+IN5hSWskuuAxF0K+wi+GyHBQ2eGjgGhtfFGj5KIa1rzbtHaKe6mmSmsxGo
faYgVbcBYUT2urJfsuCxg/V8ohzIAS6N+Ta0tdp2wn4A9KcGWKiQG3/IilMg+n+zTv6/tvj/oi22
XXS8/ydt8VuqJFmp/yUu/s8/+l/imfsvy/H4PhboHMS7AjzNf8TFgf0vj2hv3wl9dFFuaKMg/o+4
2A7/BdHMQQZv2p73b93x/wYuev/iu9nBgwATWJblef9P4uJ/fsp/40P4+TbQM8/mZZjkL/63uDgY
vZoIaCn2/dI+wRwCGZ5X2QZ+e59ik5MZM4uBu67FR7D4J7jMuTOKnVe60E/KB6J2znCUajHblB7X
euQStSbsvw9BWI0iaz9y2Iemj9qnMV47lW7IMHtdBIH37jA8yrVVYRfTejBnTtExisX07OODl0Nw
bM3uxbNel4CwnI4cbbQH0Ma9YeMn1xzflHpv4ukj9htCJkLMNbOcPnV3T9+w+JF9ok9LOuKNtprP
rJPf02M7W+J0BJj5nFqMQDvURIFnwz07zH+Zl0bglmImDxWMXN8f5z3i8zXFymOGKqGCo7VC2e/d
ML9Zx44hyz7weSy4PEZWDnPJlXCCA3pZnsh+SjnYLHMUzqDgq+qvX5ruuuQftyrEFR8KHc1D+5VN
4Oypcp6V+VaEv20XR1c6XrI0fJ2EDdffQqhRdEgu+Pie03hUW/lg6IJ74JdxEYBn6MHdqdyospHE
KGG5d3qSj+oExgtzjtnEq5KkkFticiDCo+f4xDmpyvnIDC23S5bu+iV21hRC/H3b9lBvKklGc/tR
g0lwCrIv/O4v1rbm3KTeqWj5tUuYEFQlGjSwk96tgSRZl1HaaXQNmCTYg7ZViEZzlumtNPvfjR4H
UtqzJUrSOHybnVm8zXh+mllEFjHNKzy6Yj/rGFLDwjTFyT2xDzLSN3wSoEK9bYPEuY2zig8EmEE6
V0MP3uQ+PyjItOcg0x4RW0312sy8U5wq3RpbJC/FkacxnSyxpmyEjhGIg6KVmTUk2jqMHMa1XDTi
c4hhPsQq10jBrDc3JdYOF353TCcVHiZvn/p8/AGj66h8+K2z4o+rwx86ETsqgd9LYHwnbBe32so5
S+IZux/C6gLJQ9cgWn1AQgKmhQ81nyWYOKZJcGS/y/S7o1ji1wKwlj/XQjBhkiOxSWWJ2sbEgoMo
/TDNySlX+P9GRS9ce+VLs2Tdthbz9zRZepNZmTqGw3gGw5LvYCyOR3dydFRZJIzYj73ZP19UOQ3R
YuCY/Ue9ZgBfwtTySNkQOWF2jy8OXUOpM3f/j55yKn6mKvyJUu8cKxbMSE2R9//Kg2An+5zYRRor
LHXQhEs14fOFRIayvfiL13z49yWbdsCCaqzNTlL/LvzyXZUmfuZiI4e220xw7KC5wSXRMUOgR47d
P19iNDPpvOid+1DVdInfHlEJLDY4+jKuI59icZ0lVKU5zv592Pjos3ljjLK9IMZ7zbN+T0tLfhZM
lQ3TbaxL/xhxSok28ZHJWKeyO9Vm96QGL98tmXdFKYllPnevbeuSXUdskdFkd79Frtu5CfwWivVe
So3nGx2s5aDZ7YvlQO+07aX5iNcaEOSGTBHB2q3GhvnUrFEXFprZaYdqzB9o3b3Oadf/SAQzgEtb
RfBei9uRmaUk2ntI9v9+nan7kpJFuB1rGMOViS2BMdUuZjawSXTyFSQd4Ab+knjIEVWZU4GyW1h+
4wmfjtbjS7wwXCHXUiMp1jQMK9GvsYt0BLAE10b6vLVIWPI6Kw+gWNbd5M9YM7hQWmaP+H07FndD
cwy1kjvfAE1pVF+6RIw0zOIuNUXmwKNgzbj5e/atdMv2Y466waJBB1DikuUeGT6fUpvm/pHMcjLt
rWx+LoLg7A1LErmlsez6Qy09dXdANF5BH4Ef8JeTgOnPxUt9qsgha+QPlUzVrmChiEVY+zwRaCr0
LI6t4+B87vgw3Pw3A0O58TxZ0QPO9anvijRqH9FOc/5oY5vjpJwLyBViCWSlz4j5Xqo8jndxlz+B
MFTXCbnpswqJZBRKvc2q5rnVdj//+S+ZEMnn2+nC8oNxrSUulugc5MDQ+tvCkLSDudgP+AbXFemR
z3nsJZEMTQIDcuGcRWv96cfkWCpSzfLgrB0nJQuvX76spL4mKn8gVVjb8mZjc2xDG5yeRzbW3J9m
s5nOVYks3Mr7y5Ck9raiZnwYJBvqfJt1oBdTP5LKkhE2A7Y/mK1mF2Qjvpu856qbYhlVjkGjVhjx
voNas15qEt648Ltt2BEcBM9K3mXy7cSLe6pbp9jOqhGbZBrualkCHvltymVHOLnLPXWpJ/ndxFmw
xsCp97kIDq5b+0eqYO/oYZ9ToOV2vtJ1VE35e9c75tmNaxe+WmWf6x5qFObtPAJsmKLIM5xNXMSg
hmTf0YFnb95cIMG2uynStF5HzvQ2KpMiOIZt8u6BzzrLwejx/8f9Jm+0hz4sQAxX98FqAvzwAnfJ
iYvuBjv0hnyqPgy+6e3yHvVsjsl0HQvg9WXxu7I5RfqQz7TNg5NOneEgsOanWph7TUXGc2KoAVUI
d1/QW65EJYuLyfeK/vkD3sJq4zfDjocSQJc0v2NKvGfLML7QGnu7upPPg0HJnmb9fPXCqro0iv+i
UX8uBjPdxmb4Q0r7YBj2W9znMShKS4NFyJuLgnU+ZvnLaOOg9J2RrMVliMQk0Gv6af+l5l1hauOY
LB14/q5AhU9ufbouiwHgRBvTvmXIcRxiIsbGm5613R1837hnug6fHBSLyJxadepOIV3LmvEALlrf
7va4qgMoaIoyToR7Vl0o3wdEbCW4kWAuvowhfMZFXN5y8nsGd2zPMvDnc9Wch/Dha3Vj6zj408Xv
Rw//C7nytXRui8+UIM1vw2TLQ+CMBJCM/KXFoy5rYv1zWAJ5F33FyLINN24fkFHMJRuP9gsfEbgY
70x12j8bc0NjJIwPjO6PbUtVvpbSAeSa7SS8sXOsMbpxCi1Mql7A4RnrxNLF1YnZUc8lBH6rc15c
k2A+oBnGLTFnEjQ8Hq3B51xJeaeIMCGSxdN+gFUEvmpesRqGA2X4w+vo4K4fHi5z0aXD6xDkLs9M
bQFEaglI427DitO+luJjGdC9Ss3Hg0CvTJR/EbWL7TXA3rayfGeKCjvz9pm7vPRpKs59nua7HhfL
e8pM2x68U9gv1Vr4k3tu+vRkhBaH79CX5yxbLnE1Gkfks4zVkxDCA+4qbgxegm0kDEOc1D4D5XH3
8RSezcl0Itvt7deW64sYWXfeJJ78UjQjtzTT1SZUjbvP0PAzBKKv1nVaw30og6dpVLcwm5/GJVQ/
lsTCXubbwyX3DXlMtpkyilOTkXVoNZn/qmzrk0ffym7S/jWd+q0tsfSWCVccVRihFpMkmSVJi7Pf
lr+yjLAf22CcuWSD+5Fv3Vx+WjnEwoQScTN3ZgKxjNWN4IS8zYP9zEjLxRLIvJTp0AOoxF7IBQu8
o25WO6NDiDLD9j3KyYUd4vRqDzgij5bcttZWN4sXKAKknFVd/ITu7r3v2AchSmxeTRQYIA2c5Lc7
Ntx6TfCqFt9bYRgyJl8xthJqDeqAp3q7ND+7DO96JQx5gviJKBouaxSP9bdfqvEomeyvcGxgVeta
qG/r4LHNzbS6uXAF0pkHvVNDl41nRGuMUogYDTyf06MBLoJG5MhA4o2hNIo/uyoi123qfb7gcOZp
x2OKDMLY7BayLP/gMcEGRfgNTDyO8z6nIB49rg7eV8OA71Bh/TrE6n1mjQLmUtLKDcbIftSzD26J
qN9AnGJliXdSrCQiWVYFDZ4ffCRlDCnac5/mmZ2YHahzDrZklYVlscv9dmJIkX3xXeITIjywEH7t
fo2htG52MnbshbXc0fdtlngSH/0DO7rIZzkxDlnGitDHMnl4jszuIATveyadTdP7872okJMYFbqi
cEnKyGyIQCkSX+zcov872XXykucTuyaobZWC/VzaFIcmQgOH2/+wLDaq1KTflgDNqNQIsdRpfB+L
+GlIXJc7hwDShtG6ZxxQIh2wDYYbYrfVHqnYsuVCY6PYG/hKpHb2wdzsm7gz2KrNZ+ZW+46H/c3P
IGlkQTJHVc2VD122jcDibVPTMy5UXzeZJ3RGwClXKugOHBKAoAY4BGyCvxO9iG2XeSSChQ28E9n5
O5YvKZaysr5MhffElPCHDgFmUP4Gm2lsQrpgiTsT0gihITXfmcRqBdugW/jOfmv/dWM0HC0MrQj4
WgYClnxe2YjuWWVMgoAFjmin+xA2W4VrMc7iY8VgF0FXCaGCCiPyYnnFqzlc45+MIDQQNaRCJUMM
DFmwx+C92QfkBk9pZ/T7aYL0IkfcqD4iGGJb8+JsFZfFBb/HyWRtuqFODnHif8xM76GuFK9VbN4I
4+BaTMpzsrSARNt85zCVTUI+tazJ+N0Yh0W1rtqNmyNh8EE2oJaoT4YcudURYhx1mZ/DxcG7nC+8
ybEPDC8fngyfC5NpdFoBxbCb/g/riPY0WjmvvvK+lGTRrJ2xRZfSE0eNz4FNmA4Pgj2czFBbqM4b
nvKp+SkSi7zUJpVUfUAGRe0UOyMj43AE47cvoaJleWbv59jFHdiMmAvNIF21c3lPkzHYNHWNXZqN
DOHrwa9+Zo3iziyFh8o6xUwoV32b67Mf6xvUEfKqFrCTRTZcxjr/YZTPDBSTFy+Q6QU22t00yBZC
D/BsKNJWA/ZuqAcM5zKV4xkKK+lQjn+uE49MKbclZRFEWdlCWuod52T4v826n09Wjs/IZ6PCa28R
CL3oobNJauKPYpAJg1fIA6jk9BBY5BS1ljx1ks3V3NnxDyeAle0jOJ+W5rMvO64gca+Un/xkbcMU
p91OiXXtxpi1CXLqq1Wzc7CB6eGSzlUUPE5cPxaIAaZy2vfEKa0LxraTj86fjtLcyyDdASXpgAj5
0PbUgFTCsU5jHfRkCtuRqAUFYtD9wLQ9El1MlpxXhF1kPoiKGO3TTQUsZYsBZd/55Bf2bvbJUQ1y
SFTz0Rs0ayQ5HJLOiTK6wINwvFeZVAPbeJh9uORKaMSGdfReCwP8fU3l0hYsrEOkAXnnw93MkzdP
FZQ1BfeTxfu95QhYNd86l9PTtLikcY7jbzGNP5J6cHZZ7u5t3bqbOXX+tGb4xy0ma1eK8pfr5Yqs
8H4LDcK70Ayj2/Eqvij2QrZD8lQYvlph9ZVrUqKXEDrXJBrYcQMjFa+99BWZS07ZVaiiqgar2NB8
kfT0wjvx4XSlPtTpiVIweaoWBO0cP4wSio+kv7ZWNb/HcnEP3HOkwbVO+QzC5xDWcj4YfnYex+FN
MPvYCCfkOEjqm8stfjKMB+ZPEfe99EHwVIP77ELrIN0OuQRZewsiqLxt/JckQ+FV4MXVRDL7vuKK
H1H5KPLFJ8qlW5p2VuSM7HskYyfP6Ha5wzs6Q1GG8K5+ej5KwCR35CaxwZaCEHiujPSFwXiwnpUR
74YPFhfsENWw1Uo0Ef8vQ0YHnMBA02aigMHHspU5WZgsXHi69emCGqfeJxZReiXDlSguCTKuQIZg
jSEOffIY+I3iq13KenO3/Ol9ROeGFqDmKBxA/wwLPqZCz9dBB86dR797L0oPvS9IEHaYzRMU5eDk
mT7kWCOgIoNq1So0XlYyHmioik8YZhvHN3Cypm1yKUM7pVKHENDhIYelyF5EKSYxGKG6mzCZv6C4
ibG2xr9xLAADwiaLBmVmkmqU2WHM+qcqWOx7Z9j2ug2MMppsxh5m2A37JeOX9mA6RfCzOsoakewV
lxzLgBVWlBXO9z+lpOsXso2EwzKpZcB6dyS7Vl2ontPf1pxFqXsJQdds/BmqSg9Ar1gAo7XyUoAj
2M0c6ETzYLIiQNezStLBCO1NC7M+QenbdfZQ/gAQxf2P/mEY2BhryGRtD8qXuO0xdH/U7RJHaGZz
3v82eR4fXxKv+mz9vnxyATktdH2ebMAtTT2S4pCzsRM3mBH+cOyyHDB3C0ZJgtEZZ2QrD8zyjMKh
91CfdPVj/ZhzkyKkWSvV+Ova4Aqrm/TbGAkODNt32BHXFszjlFqfSg47FbsdK7bqpqD2oR/kiRVi
nipG+5V3eSQ6abi5VvNzip19jiMJ9s4TVg+bOgflSBXYF/ZFK0YZ3y5iiJJa0Q3vTUDisKXtFfxx
ps/S6/46KfzLuk5ACEpadCoeNETWDU7SOrfc3aCHE2NrxaYe22tlstNOk1ep50tVtK9J4UhSkVmZ
Fti70A6izstxYC9Jwi03/LRn+5HrfUHQpxlisS8sbM/djiEyOpbg79qisJZN/e4yGzGoN1wNg5ew
g6Ei81ZM/KumXn5a6T1JqBSa4oNr8tMpTWIeK1tuG6/72SdkZiMafwvj7Fc+5c4uN8xTMw96zxm/
1hwAMMpXRpdTZFvIl6xMPLvsqEtmFCvPm4giKXwmRrytTsJ4xXj2RYu8BbkVcs7iTc4Ic9HWNUwI
SP5VpbVz5iZcySB7deCaWQVSVQbaNJm1sSCNY+gqjGkzYKJa18wsa8XHZ1bZz4H54Cp3vJgS0173
ml+2L5e/hcECFgszK3AK9mkTNGcv2Ijc5YNxmmGP/1FhP2+/h2D69glybCrGB3nDo3aezb0qDRDy
wLaE9CK/73CjM01WU/vHS+NP0AJLpKacz6m4Dlngg/p3TtQMFlZpP2z3wnFPFpvhtbPk50HCiHBn
1r+l8O91zpRmVA77hl7vAw0ja6m7zzgPnnyBotBc6N5F2J1m1iHkD+6d8NjqkZBXxiw000TlZsCH
uvSkmuYXm+7IW9J0q9qxugj/FOrl2yxKI2KaAn4+Q0Sk02/p6O6QB9DxSvuembM4iDYgNy/NImfg
GRX49tnjj2xPyAhkg73Om+5P3Lr6BihlxXryl7ac8YNKBTypX13c1N/pWL/51NyAkGTCwJvKrrZ5
axEHuivdDO1nDosKaomf33r4Dqi/l2Ab8LsRdEtgsMvEm5QBruzRHgGfqAMRhBaBw+x2tQxwOTjW
VUL3P1fsOwwbXUwrjljDfehTn6YNtrU0/hqZBRF44YojYkYeXKjBAF3TyOzLmQfVFG+Xiizd2Ye4
5Y7DK6twiKdNdw99hOypVZx72wgAFiAiqEcqs6LnQmC90f6AzwLOweDkqOhma/6NM9YAMbsHcCah
+6ycFvXbQhyw19C3TiNCNWDBkWt04NZj4HAlIy8UntOwN/Ll4dbDQGe757BqoI8DBBnuxhKHkWXo
did8pjAg9pBlh8EMVaQ9dAmN50RqdtXMzx7G221uofKh93xgdZ48TZ5nXf4wF0W3DWSSM8xB96MD
AwkaE/a2Nu52fRUdD14LauUw1Df0As+L2SMA1qgds2upoIW7pFtEiRckpy5LbmR0eIduXD6Bvn4P
FtGZaqJJoo/55nEj+rjewaolarz7llpgY0su4JAfh/o4b33p4hLodLMpOkggbWyrbeglKBK5/rJC
FmfIj9Whoj4IYDRvHQjDc8zHh26O8CWUPoCJ1z3C2kNdjcg2479xuvydc8d5ck3WOWE2PaE3Jl8k
51B4TK0c7+F/SXkGmAvId1cZQKY/pwe1w13kR+JKpu6IK9rpScxBu+ks68tT0j2VCKeqHGPbVGfH
whR95FTs7+BoX0Or+eaKKCE7jnHTXBxjQRNgivxShVQULJbADC/9qx7R68zD0p/RomCQDCPdBwbo
lHaJylq9ZWH/7IFsWwctS7myf4hLbSp0r/iqHl5fJvNvc03k9rS0gkQkKC2jmr2zj6136f3XDnv3
Ko+BLHhm3e1Vap1sM9tx1lU72wi/w7rUH4X5WSdwyG3mAfu5henczobYL/AbeTR18b49DB6WkQai
We6/2235AwgJcfBhN71rDfFgYcUZp6TkWp8al8ga4/erGBGwZEjZ9sr3u20Kcu1TqGDjTWWJMVvu
WUuihHkkEyko0Cl+X83SktCA2WAGu3jFiRk8sT6MEdD2HRpBhRc28BZjG+2DzZZQBzE/wXo2eEbS
H4ofWRxzHjXVUcbecU5awU4X5nsDlrV1+EkkInmgTes/lesQFuv91g381LIB3FvnRs2IlNK/LR/K
iH7Tz4gyLPZ3M2Uhu6T9UJPn7oKRMnFe8jIag+3N8Nxb5ufMi4OL6bPD9fXvEmHS0SjN+ckjsWHs
eG61U7t1FNhE13vkdBmaIE/SGQJkcYk1PM1WzahKHWMosluVHzxWr3uH3BtG6kvkaWsn2b0Bcy3n
g9s12yYbyyNhtO/wh4KVY711HT7gfvJ/jEv9irz7xcvw3TQdQUoekA9dHuRo5vdmNPJ7RlkIfjh8
kc1oktnNXC7xxivaFR7BnnFj9+U1lxJQ4XnsOWRNPz34CekUs0UrjR6h+qgQrDZIsZ28C+5T2d4p
tVtMOPYhMKS4oq3Ld2nDWVWmbwQcWOeSqYlyY/POPUwB3HJucdCsO6ehugALZHvTo6FHCuSqnsc5
yB9tMit3m2tAtIBe6Lo5WOcGKVLRPo22SV3otB/Dr7Q0x321eJ9u6KYkKZTz2hyKl9lyed/QKzn0
6RtQt2CzGEMGNSMKQtUiWLm5RivQziHdz1JWqzKDDu7O1pMSKQko4M2RDrKlKMddYPDxdHsvDn/k
zkQwPCuGUg0I7uOYuUPRHIPcEJuBaKk0C5Nj57P2z9qoaFiPQKJ5xdm55lDjmZHbpwz5Um2SxP0I
z0DmyDbVnyKWkMWuFzzqEvfRdIS5usyInDv51IMSQtOaLDtzai9LiLpQYENwF7YArA+o4bkwkx7f
hxCRn1Qk96LuXQRP6Fp0+qrD77GRLDKX+YdXc6EgBYYfQlPp5NafYqaMzRfWk4go39zs75DZf8Ci
nxvfczZTAbc0kJXkl2GoF6QE0CwZDi0t/CdfYrpHZV0uTGjD9o35GhZSuwfYJcYHyOOW0pWyaynt
Gxblja3j37kPCMupXOPQEukXTTr/IhWG7B/3WQieo52OX4MleMZgM7NYN61zAyUKi4lDZwxeVKga
+WhG67DkhEH5gVhXVr9riK3RMeVuB4Vrg7z/axQeNKoGVrz/NfkD8/biKxTzfgpQeaN+hXZbm1M0
DiQVDCnyOX8Q9tpGTRfVRnYdy2QdWh0cr/EWmPET7+CWVOC7m1jtjpyi/Tign9PwamMJ7Yrrl4ij
ub8DIWVz5QYzRTVC+TC3WIfpg1js6zzX/s4Phj9G/t42HM5+0GyVZ1+XfEo3yLoiNB/sXOwnZr8f
ggCF2Ke57EBCTKkRhdh/9qN7r4hN+JgWpTfeCMm1L1AEAqsrd0FlynXpTts+ba7ZtPw2avjD5qx/
8wshTLQHY5eo59qsnsOnZZH6lYUXRLSguXi9e3VZIc65O64Dh4bWjeNnKDwBw85681jtoQgm/8/K
24eS/OK1ioQzt43iPnkWKUCiFmm4QM26Jmjo2IN+ooQFRJGGxWFIH/zlYMOeQyN+5gNaqEnYtOJM
HRlgJxX7+WRByB2TXI9GbRugWQzJhaLxn7xVVvJ0rUk8EV4bbB5g2swHRtu3Su/RUFN0W+1trJMP
Vn7eJk0/6zzEzV75tyJ2n1phnQ3Tfh7anCLTKS6uRMaA4q/ZYgD5EU6/8PWm62a20GWQ0QSyTsP+
GvuIHMoqagT3W8VxhCl/6O3mI09m9/TQNlG7kvM7dHrc1GNMOMCstgNXxE6Z5hDZ7YCy19diNwUF
fU3ixZHv6xFHC7o/aMpbhiZBRLeXn+Nk/gC4CIlSF6e2JJxb9pC4eu8oU1C3grbLmSYkKAVB0F7f
bYdU6ZUQznUoQ/YG7J/wjoT1Oqm6T+SlKz9BxqsKliuxh+gYXVI+c7IEYNr0FK7Mpvp6/Gmqp4uj
/FtrYCmBJ8JoD2TTW8Yr9yD1NOAfB+0BXUGck+inqe/eTFabS4INrx/RKzfWD3MPg5iTXF2Ezaqi
y8PqQLTTOuu85zAtpx9xYWxEkmcR4qds2wINlAFKcilxFDdyZD4wSiazvcBRlvEC/bm5LAOLgEcJ
bCFYZJeXRrTm8230EpZi8quluV7b80CWTBoVgxts+2l8mQRFkgwd8AxmgbvY9Ipd0blqLfIs3DQO
kqYul4TSl93jYzOdjdApRJWhW+65HC6+Zigaw/SOLOvFRfYBbpFjrY6rS5x0Cfsii/AQyq5SPMxP
7boaEUjpvL6Bkwk5UmZaj2I5WzG8FT6TNYFV20AywbYr/aVn1s6uwzCmC6b6MAb1gdk3/pxgQ+Ap
4k/Cx9e2IEKH7IsHUdoIclK2w6XZyJ9xPr0PcYFTK3MMaqI+JL7yWCQDJm99klVwSeZwortKYlyS
PscWcWOrcTKrTZbFt75yv8yOj8FNDXTJNA1zyzBbudsaF95qNkfvoDZ5roarJ86JMssD6Slfk8hh
jGN72+ROrk4WWfZDxmQ3iIs/zrxkW8ecfifwp0daNTsbw10h6ZFtklCePGPfIJLC0jbHECKLfcYS
ZqzVsH7IeQn2ikGr23rjezC7POJnqtF/Nh13l1JxRQkQPv52M0ZmACaD6IsbYsb0gMGM4juYo17d
Kpu5GHf+i2U/RjdJtbf7/jTYwa4rWCqMU8J98j/snceS3MgWnl9FDyDcgE0A2qm8bVPNdrNBNB28
93h6fcjmnSJ7qGFor4iZDCAzgSp2AWnO+Y1emHApoBRGOd/MRnz3QHjvIfLqcivKxxaG+UodbSQS
Z37pWJ/Venx0U+sx0gkXjhG83TFZdTZBI6RWykVtv7m5Huy6z80oINZkCACawHf6ULsAzMedciQu
4obiMyriOCeEJaKhefkdMNGgzMlbZP9WCUKmi5LdiJ2nj2hvDkl01p116Wjk6vxa3bXutE9CMZOI
F6y0ssl6Q2doXCtMEqj8QMUKcMQh/JWdU1xC2WkAbjESyM54hhVZ9DWDbl71vn004OCgNQDMgemq
Jg66Zk+8z1kuwi8419XY/QWBqAfppAKz3LMWczmG3zZY+blU45NJTJ4I80Pm5vdGq9d4NGCWXvEP
wI8OvoBvsPnEeIlNMnTivOVxYtlVLYyxyN8qJSwXOYriFqPXXgldfD++R05kHtUvGfvTldoq1t4q
AG6KVEf9EggCgwBYrlifNn5gVaegjFnKaN/DATcWEp+fNNUjfCDsl9Zst2EqtDtNabU7onNwMX0C
wwZpYVJ7SJeSktsSX6/WAxJOiJNbKHNiHEL6VvXZcgdgtM3eek21sL9N9Hvo7GGT6c/ME/y7I1hY
oYGNjDWhY+k6uDLZoKniMO/XJoTCRB23cc7vWsTEYrW6ZbfkMpCBO4PgFxlPTfeXR8rwOKFVtB2H
9p6nKN12Tbiya+8EEYvFKVYIUUOiqS7uwm4Saziq3aJkf7eIq/DZLuACNdhIDeltQ5x4k+HlkTHN
rAPSeUtfzISg6MxPUD6AjLobvbHEowUTlTS5jMI5d2X2CjcJr1u3WsLGALGCBMRalCyJIeztrBFE
bFMkIwl8Y+UVAK5SD0dEu/pSRwnZaaQHVPVg1RaWZRoWYuOk3HcDqjx+4ZLsDmI00o2N1eCdYIqZ
lZ7POwOUc7cZdoo83sO69kqw6CitlGR5WAqhOuVN5ykFrqmaCQRPreTBVhn3Rms32um0T+HDAEm0
CC63jKkdgMNlY+efOyb8w+QgBqy4MF8iwrumnj3j5YsrjOvdgkbJF70ajDuiBnWV7pKgRMNiFm2J
BfEM4SLHnUV7LQf74ja3CGF4K2OCij2WFqk1L92AvPqcBl25jXXDxgq4Y1zmzw1/2FvobNSXk41a
QRGIAABxZN+4LKCcCVutGDzVanQKAiwBr+DomucMn7ncdq2V3wlGAks5Q7P75kVRt2EnPaivVTCR
ncNPr6ouVjt2x8qumj08u12Vo1SIiYpYMratQyNBhch10IkCGIPQcBd1+QrCKHxcVK06EVk3QdMB
YiSOxpTKBi4Dlsdjt0D1GL+IJlmTAmI31rBymcibjUN0QVOXfVftPer1G3zJH3jgJBmLxRTW9qoO
yYAGJouVsbC8RWGXYCdmzF8WhvvQTFooD9q3acTPyDdmqPIsbDISpypH0e8VxKH3aRXcgG+DWx3r
EUKVavUpcfVkkyiajj81z4tMqHUACP3Biw9qOaxidKuYQZpwkyRlsLdgUZZmUR5ARmFyUxKcG4In
M3ywNW0iI+9dDLSzNhLimZWYFXo1evgOVqCDqROTn8GWzAS35gSEzHXigzD0bku8ezjwhp0JPRNc
aYpP8HIg7Y+NtgvUGvhEf4sfVr31PALgi7rp1UNlwT0PPB/CMV/Hw16VrR3guDh66Cv0S8nhmKvU
HiHySPT3NKMGsam5EOzGHbQQKMbpFXYtnaeuOqlnahDTA4wweWjLWe196xXj1mIRMEYgO0r0MlR3
fjVTflWBmMFSaC4hcRcAmp/p1sZRylsTQMAGqf8vhZPv+p6XQygWasQBxgTuWJdr1/3a1V25QUwZ
4z2x6zE83A81kioxD2KdphfUmdDka2bxyXzG3Sp29parqb72nAA6fIe/J35LEcS08XVGYpCmsT9N
KnrcaQqac6lVvrm1rXzXBkiW1ZPyl0YEgvRKdt9ongUNJrPXvLZncOgRaVEdzWVXPZAvoij7fB+W
JIgDmFumzxrG1eFOeSYq/7kFdVC/xGrhrCMErRwSh+9FGQcHXrhhO81WSn0cvogMyKum3ghoWP1I
XLv1h0MERXSwMnJ1YE58qnAsGW4rJ3ic7DfD8TtQHUCGE9fcGrCcGbisfazp330IiEyzyMDGrqdh
4B3xMztORAysNNclECeWmTDyEXbD1svBbcC0gG2jtfpk6Bqyvgxyrt1l+4i4+8GLPecAiWOlZ7aC
s4ymLYlJzVjaYBSfE12fIYxZiTYOErcw5Ial3hRvbHGfnUEbsD/FbVXDeMpU2xHLdrL8Th6Zm7Ip
L0Cn+3WY2heX7YDFjgRF0m3qOx4CE0Q1xzE5EnkugTvx9qH+qD3UQ/40BfhF9bnyIupBZ+87m/NA
wZ4RzojY/jAdGAmibs3IvWfjwOIJH894Jgc0U7zNUa9VXNc/TCoOkP4NaO0MUGYD+5G1sO9PKJZ7
cOpINJuHDB4sZhUHYKcbddambZmiSW+hSeESyiwsq9qg6vcg3yrNIxqCT1i9LtQAjwPvzuDea/lY
StSzLKYKEfPEu/UHaBCNco+NI1mB+ZvnBVKvujM+YULcbVh0PPc2pt9MPf5mtGCWKQh9aV6rbvs6
1Q6tB+5uVE8M2wCT529b5aBXyvlJUT01OpqjD48tIjY+iH6eHcbXQDPqg1L63MKC8lLAJkA9iSmm
90pkctmulLn3khnK2RNRuDMYk0SXXhL4CRvNn9CUh+7Mv6/zv7lZzzxX4SMyAnAGNZpuOljxZqQr
u6acn+4IF8pZm0ydFWObwDd3CDsuVUHypzcTAma+ty0nE+SlgTMy6ykCcwOuG+0Ewb5Z4e89K9pV
7fCVADnzvgUDTzChyxfQNxgSFL0nk6kQrA59c+l38yCnxw+t1iIKsUjq+KbVrBYt1wFgWOhfupiE
qothIfCPDXLMoI6LmtfNzMFe2VhW/tGeGPbQz37VrorqPtQbg6icBu/lg3G47/YtG/OhAqEefZss
01tFFnpRmSCZNAaWieEmz6/uWCbE5EInhELWbBRvLmG87U/UrLv3D/0fWZve5WHWYH3MRf/4Mqah
OZaOdxVbEd36YBWeBN0oLLXOd6oKfNq2zApBjRTIUaye9aJ8YEcCmbeaMNEqC0JBiPxojZGtas2Z
wC3n/lOeP+B/kMG4jbPTjIQm1Hwpgji+EUTKsq5eReYYEH3C7Q2+LiJaeqDcmiwnIzsmLB6GxqHB
xGcFsaA+eaYNiLIh06mFTbVsnGhE2pmFU491KloZ8aVpdEjA003heeF3Mvef1U51dppeBOBygRox
5bSQG8jHqmnmLdFcMh+hiEIJQKcrDtV7tGgY3fvOQmmfrAFaICBLLNY/fsK06ZtImPSRtuFxVF4R
7bOMcp/PUZS+VG70gWRhGgwh4Cc1fJ5clpYiydZAR2CoBD4sSqfbt2az99RC3KKR+KJXuJj6gZIf
Q4ONzehlF6WonANhCGgFVafdZA7PeVGFDJOzZWdnzDPm5Bi36pxfzAbv5EaK/0QQJfHJmbPrNjaO
Fd30tk0UpiYrAeTW2CaJB6Atj5y9aiGFwTPpbnWG0jWBHyyNoLVsckV9SawpvSiWczHLZDqj5N2v
msLE3C0sOp6jqN4Cz5pj0dXn2Mv84wDaF44EfgWanignIodfmSq0A4IG5O8jgoi9ljpH0zOwI+iH
k50xCOZjM5xBCirQ4K1btS/zz0MQ4x5wzyyRvQE0CHGHCnZkLS1cb2FKOHrxFHpDfFLIUoJqM3nu
cVYKzImJntBinur6Jx3DTZaO0Su0k52Nlu4aVFsDQtCcnlMXV6uwSL4bhY7jcMrDBB9lBD+N34Jr
Nxg3aD2xT0Jh/ZioZ1NU6d700rt2PotE1xPsmA8zHqizoaNH6RTosXtOmZQ8L/ZERJBsvzq0EPJ8
Wx9W8kp5Da8fEaMxC947qrZir0Q3jjtPEJUAfobE90yGbuGy4WChsyS1wpasjmXsA8sdLvVQYXis
AXMbakI+zpMZgR/ISERDcTeXuW8j+TUmD/mYl+fcFagFxxGqUwWx1ImVFCgQvHt4J7OHuj+CHUrv
1NT2dwWKCaTk0RRxe1Rk8N3FlUPshVZWG12pvpUKttGuXTMD5EQxYHtlaIlU5oX1Jqhq7zYpefTb
1gP3G+jmxs896FD8YW+bHltAt4+ds1rhIYy3hA15sZ8u4M/zReq40d4zaxLeHqy9Dqc8rYgw1rW+
l36HBy9IGktr/HWNo9UaZCby8JG6STyIL7HTaEyHIHxtERELHO3Pjp9XO0fvzJPntw81ThXnoRPk
MbVhE6KMtWmKCtpiOxHKy6tkxd+s2njmRCqXQI4CpgIq0cyhF/hMsS6GrX8TCbU/GHm+TjCzPkZG
JWNMDXvEFGO1PECXZ+j7o+0CKiU5Xc3CV+HWFtNnQrzVErBfslXHfIdidLiyfMIy/z44f/S4MSGA
WsI0HYehXoUW+2GiiCtN90St5jsQBcgYwCc0kRQ4qHoanaxe99igxN8qnmMYMwmQASfMwb9j7Y1J
S3jSO+VWK9koZRkkEnIt34km/uEr6jMT9te5jK/oChMWr+kY+P7Q/uXtEmY+s432P51KEOQDA7XD
TNhY1z5Ejd4hgQfWSz+qCTagbZpG3zyGcjNGUKpJdFanlqHcdVG/0tT7JCP0HhA+xMzbabZdNdhn
AVgtzHFSA5ekEegmX0XMsFjULOgJdaJ084c/NJZFH/4Vjmo4riscU3UN1xK//isKBSi9Og45sLGs
PJso30DAWwg2HysLzvm5Tg9F3p18xkBiWKidDHhuCCJ/6MI3Pfj24tGswnDlDm+kk0DNoX8DXncW
Hvj3b2oav/mmpq46Ln5NhvuPvzc0RMXLvQokfITYhY6I/qouVLHTnX6V+SUMmbr/MvjVfdk41Usj
viAF2ZxsUVfbJoPY4XjpUSBjtBq8TtnmqfuclfYxzcbh5ADiXlcxU71VlS4LbF1fDB56FSIrrAN2
oQAbSYAu0Lg2tl1f6UgYpxhdjN2zJ4Zv3XSrjM5wXxQ+GOjE3PmhK2DLAvVXG8I7sQ0wgsh+SDRp
h1Vr/L6s+v+E/D8Q8jXVVH96iP7h9fW/k7c6/oWN/37Ff52+dPc/rq07RIpsQ2Uxyhv8TsbXbP0/
pomuucuq0NVdcTX6srX/GLzu2ILhw2jwCvDC/ODiWzSRaafVMHAPAyfz/8LFZxH6ywM/fx88xqD9
C4RnTNUxPrya2F6M7MlV89tUN9+rAbfDAJLhDeYuSGhX2vQWssuNtSb6CswDOyc2M/dVVBMSsxG2
yKscPWxsVP2gm9ZtS/DOhZv3UFVdfd+i7+M5SfEgCx9lkmWbpNY28MfiwS8L80wa5s62tahYIi0P
WDVWu8N7Z8hLh9YkRkzSEVWOIik2BrJrZ5KuXp3k52thA2A/O0ETDIsxBDxV9yhTXZvlkewjj7rO
Vk4erJD5JrI6072nyk4ZanylX9VAQF5wPbqxyqr9psXDcdTa9hUT4WzVDZa4SXz80GPVSLc+CT0c
RTri8rbere0pE4Ar8+qc6h6DXOMVO4aSx2uVrJfFta7ET7EmlAiSkYuUUNSnHrqBkQs25Gzo4L1Q
kIMa4MBzxJOGNXuV/qPeIc2Kq21BFkv2lsX7eT7EtMkbhU6/R18PPKLsj/XbfFWWDRBHUPixKzQP
qryu7/2e/CAWGDCjiF0csR4E/QzeKj2yzAdL+fHQC9P0aBaEplx4M/G6yhwyvlk6nOXRBPwZGy+k
To9zq2xoSqQiM6txgA0C/mZkLF9DnNFYH3T+AVt15wUIuJ+6xSu+sv52AAtnu+1wg2LevJK0IVNo
OIhmsNSPTtSaT5qeL+2+KF8HpNd2tlGxdJ67kV24zxFOuNiR6H+6nIWSuVQMH/0nsv02W2EtPDhO
efd+6oWxeSM8YCwpq8ytyFRYyaZzK4Tu8YKQaeqGUlmVsE9vbS13b625AOJ8DFrNPF7r2wAXV1v3
72WVLNppQug1ibtVmPY/7gFPhXy2P6SbOot68LMUnWp1gJlAzysDz9eHBtnlWlejOrcwghoFfzuy
j7UBq1Cry2d51k5mg8rl3PDxPFASmtqksY9JMstJIuQIBuK/PXG3B2tvddjXXStDJGHQYEJduQmb
iyzUhDw2C/ObNGubS1tozbHKwvsydaOvnVbfjGqQvkHZ0xZJ4fqPY50as8qufsvWctriQZ0evagv
jnboD+wa3fboq4XSPwYNq+O1p6cYMtVqtlDKUdsNAP4xWJ6LJAOymWiHn6rmesUprSVUP5fty3/7
hoRx776iyxT8uHZuSaOafGOWmMtIzxENbkAMRJr7qeMfdJGFqfM7t2SS19e60JvmbaNxTtuhuVRE
t0+qo7xf5IWRv7dDIEJjrpsnl5whRqxbeYJ+WYj+w1z/fojAtXkaXSKWfgWjT7b0czNBnQBh4cAb
1qOhkVuAqHjjjH6KPJJ5johunwlkBzfNXG/5GvXIKRESALu4fe+H0+CP9rRWvxoEsGAZNVsFivSl
rpLxYmMPx/F70cPj9utxjiTH2nvdZDM6xl51yueqAebeqbHjl+tFwDYsTBx/uan3foPc725LWE78
jEF2B6JhPal6e0YyKbt7r4rbehP1KGzK00Srszt31NNr32s9gOZ6kyqo6xq804d0AiE/mZ137iPd
RUTTSr8gnacoCXjkBuk0uG7xGQoxHawfs8KfO6A+lWOt9YdFJRI6HyZZl1WvDiuL/y3T0D9Osnkt
tLypJ+ubcO121/AXR5Ww0k665aKDbJPc3ZZp86jomgpm0yziNRSTfFvMf/PWUVbjoFu3fssPpSGt
ulexpIM4QaOsC3zUl+whCw4QEa2zBp8jNavY2WdR9BkrZyx11GpbTP5brPOEJh241GLMwPZyJose
U0QBv+L9BOVBNZjCuybolU9WQ0Bfdd32JBsLSIvLLKuqvTxVy2xRC8hjNhyN2ySxlIMxjcq6SNTo
eUpKSP5p9FVTQ9LMrfaYi1lNAH0G3CycE1kzsJXwtO5CJMS3FdoCOMd02tlMQTAIbKceoSKBL67x
bR6TsF1FLfZzeg/DMOg686K0FMC5OuTHbG9Pimo+7ZIb0GUneSa7OXgPgUXjo8faNi/v3fatBoEh
0A1iexhnbgcRoSfWhPajZau3oHW7z54fawueruluKqvp2Lq+h6L8kH/2iAwR7dRScl4TINfhvonF
zU+LyN9FDvVfN00mj4LtapZtotMk2DxpH1ZmdqQPKUwr/2tvq9oq6ar40vnadG/46zjSOySTO3If
xNDvhDOmmxGHP7AeA/DsImVLQpgdbEk0HI0y4QmYTO/IeKIcWYu6KFkqGlHnzjteG+SRrJP95OmH
uuu1Hxp+1/laxwqTfMFgA1DQszXRQetcmLGy1ywH7ElndnepgvVzgPD5y2i3D67Rm9/BIiwIvvhf
yBFhhQECEU3J2TrZsiEYkj9zUBudzwOWCCnKSdS+H8pa4Gk1Pobh6b373FHWu3o/LOKwTU59JKId
jNZ6X3hpAfncIFyI9u2Lkze3o5Z72NhnW0DJxT51YUtpbq+iA4rJBjrJ9bLuUk7hfkABnQ+HpLyN
ChEfZD9ZNXoiX1sp/DUe+ZSpwfo8lBgCNDOXaYKdDMusM9ZepMb3PgDYe7VoVOpYFVQ42d0bYG/v
HTNIt3Fol0tZJ/sRE1B2qdOROJwvk0UPnO7QzpLXf1eZQ5ee7cnYG/zJwQf1+o62CEJObDzGVQFv
UoijLOAf9OSUtGqRzfP+tUEeyTpUCOAQ/a65xTtuMRB1Xn24rtFnQW1RG28TojQn4frfzGTQbgan
tZ5scCO+4Yd4ifj9QzDm65Td96VQFfjHruEvtSbQPmOhvPN8R3+2pxQdws5P9r0fqA9MLl9kBz1O
vpESqh8A85Z7czTVTaEYynPVOluz6LXPLkqoS0N3+1sRQ8th9oHgMzfg7JvFW3/SU1xmDYFbweSf
Y2KM51Ho5BbBbe77WveBOcKaLb3mLswDFeasCB4ABLi7yO4wOp4bZdEp1d1YaepZnl17lOS6SVZx
1d/3kD1QRPLe79FATSeJRQK1xP6cMOOc/3s/lPlAxXCo/elwuJsAh21t8MPAYFvlyeuCacU2Dnpo
4ChPqoGlqekwG8hWUWHhaTvKQxBnyqVP26019+qyqfxDqEef8xnXgJVpq0x0lum6Dpk5V7Cvpf2n
gJWHKXOoxEn2LdZdwt16Vyx6oFOfizg4dnGFw3J8o4Wk+UHedBDebf3RaXPz0ETKCc0VMLahMagA
S/BClrObEyfGoR6DhMx4hvRR1PTjZrIRSyMg26//fdSdd+Mfvj6G16bpCktzGHSdeSb/6euPSVq6
kxi8r0ofnUs3y5+GESnJBM+1GrLRPoMpBNDRMF8ilR1r15VsKNgwfyrzlKx8Yb4YjhHuwhyMnjxF
4+trYtTVneEo5B0t/+H96iKzN2YTBFt57xKoVE3InJB11v8VDmR6/bSoj6qMZMvD9/PGro/yKLbK
AiXpYqyPUAqUdT5mUNvzPELVwiX7hmQFauUWX8Js97FjdQjbA05HbcG234toqPvZUYLzPnJKCLc6
cChkHsEJMvuZnr8Om8Z5MTVQcYOeD1B6i+qBd+ir7FDxdi9sVXEuWHPj3ZYjbVoPbv2a4Ilthm78
VtdBvIkHhjgLCf5Hsvdkf+vCIGEyC+z9fWqOSKREhvKQkno9Rxh8n+WRLAJgEMTVMPL70BAi2vZu
aP9l+F/+t/w3k+6stPjx52fPa6jMPIY9x11//fk1dERUd4gEAAhCrzekEFAhEBWYG/W2JrJ2MdyG
wnZhL4V6sAFrMl5kQ6I0AJDE+N7NB5O+D/wEAAVyqa6m7pPF7FpzHymxdx9XgXtU2/QJIrp3j/eg
dz9qRby1fBcdniS3sVbKekhxpIO38grZccLVlQHbOsorZD3R9vmusiLzTUfeVZ7JK+RdUyQHlte7
BGOF4RtCCmgj8MFYNh5KACGGUVoH5NhidC/k4VzII1n0ADsOvWD9D4eGwxZZPbUyrF0bx9nm319C
7UPUex5ECHyRjDFM4hkG4bNffwY9hKpUhJb+NSkIyodeGd+mVXKBcZYc7MKPb2XRjVp8C40/goQL
LF7Wyb7yqELTdd2T1F9+aBjKvtkjcP3yoX4cqvim6B8+VMfzp+t+dGpyJPGu95fdaiUyUEg3lPdP
l3XvhQGFsm4bBAr+/r4/roBArzezrOSvDciRxGdgJD9dcP0wRUNhCyGYo7xI1ocmfuCBA1AwzcqO
pT+qhFMTu3Ar5PnHQ9nBAw+EfO/c96fDny4LjLzUlv+42XxBoxTKCjUOFxHcOYmgJs5ZHtnpEi+F
4WxF7UM4+A+GXzmnMgfi5vRtvrGCBsFDPQ+ck2wRhCFP8nQkPrVp0JFbxNFsqqwE/WOta2R9kbIi
AjXc2HOewFYm9TVJ3XqJVbh2mnwn+1Qk+lHWs5mONlDgih16P9qrLi641lYvgigVBLAKbvd89W/u
SiZi+lO2RqZjfp39gB2QPhAk/Anoyo3gT9NHlCPL1nd6+pWgB7+w8Abyc63unOO+2jRoPR7lWY4x
OE51eopQPkJTpP/o8lNLH+EWk5TvVehahNiF66iCai4Ki9fOyKq7733qIk5PY+TBFPDardozbukx
WFdtaG40ZAnuSc2w/rFtUpGZi/s0VVmT1QdQSLgPZQgw6HOBWX21SSMQ57JO9osbBwKbEO1W1vXQ
sVLm471TZdYx03rrKI+uhawTAawihmhS0nM/GwF6COjzoSw+XPdTM7CocadAiZpCz/x4/w+X/e5W
Zc2UOIrV77q6TWMfEv5GIGwH5YQRvHKSR2hIPHWxpWw/1A9zt2sdoE5MnnJzXpoQR75e/6Ffb/oF
yTVhrT405HmJhL28IegaNM74tqiM/10p7ygIkaEnb98ErWUevbg3j4SoouPkHv0aZwL8z6iXjc4Q
h9UihYH03u96BdE3fNoAHF+rrpfJewbmNvQeiO6CZuK7rFXkDJ4a3Xo15tB3PIhVQ5zhjfz67G2O
B4FH5PJu8JN1hUb9X5gGoCM/Vuww2tI+BfVsl2V64tUlUCO3/SIJ8JUJ1ORh0Pt4Bxq02WVRsOpJ
ed/q3rQrHLt4grvs3xZJ84rMZvkU+THabiWMM3naYgOxRzpJX773TVt9W0HaXcNQLZ/6CoGRUxrm
IOGytr8zhqjaj6qYtoWFwkefE9LO7ASlGvcV0ENNRF0jJaGE08UpJwcgNQI0VWzMM3o7XQrTthcC
qbGdrLMiSB5j6LxfIKsI9rebLCjbFRpX00XeCfHte7fIg7Ps0Q3ImPeEuMA+lnCC3Igo8Vj51ep9
xBusoVvYaCntRq1kK89IKQvZeh0Zrw0xc4ulE5e+VvXyJtcB9fpJ1zrZW/v79t5O28t5258m5vHG
Bcsg5/X383lGHzWLnAaOWNeq6/Sv/WY1IPtdFwcfbne9lj8B1jTy3NT64A+LBUP7uGSzDOFYmmVA
qLBZu39YsSuar9h5YhtffEM5igrHVtiDcbeLU6dYvJ+7YRDc1fB5EaxAYeu90ikhscGJW9vNGDuL
IDCCu0mdQEtDZV7JS5pY85a43phL9s7RLco23SpjRb5CkjC6lXWyQDNIbOtQxY1rbrDmwq7ghnXO
5I39H8KJxj+2WBabKzH/B9yMzOIHTAC6s3XlRnH9xax8aI5hAanK0zdtGX0b0FfD2A3XIHy55kPf
fW6QE0Qv21O/+Ir3KWfeetICQwWrYbnHGmjKmSU9OOQKHxc0l+DrtppY6LXoztNguJ+gWaAdrDov
mYamWmebYj1AFkNvrX1DuUzcJbmf3ENkeCWsf//vS8E5B/rrgtxC7tI1bbQ5NVUTHyOnmhs7+oCg
9Bcxk4HQGhMXwLGLCf7xnTxDXVzfZrNfT6LARF+mIr/3NX5a2Zr2M+dJx97Lc20Tc7QoWMbe5B1n
0cqjPALccgsZiUDUXE/GE/8XeSiLWfAGuIR66H3LIykhPORqu+rYxI267fKmuQ2QsAZyFyefnADp
ndYtcFeqsmAJUV3hc63Qh61EQSRVAVLMkaybTD3at7a3vVZdu8m+bdz5AGXmK5RqvlcYdjf+GJaP
LDux7nPCDCXtUnlqRrw6E9NDunI+BZD4rCAZdCvPVH1VDlPz5A6qcdeW032tZNHu338m0Br/+J1c
HkjwEiqreV37GKz0FE0dispSPoeKVWzbTPnLSLrsXhaeNSDCkER3fE2XsE6YqucQ9gbU+uw+tKIM
SWQfiU/Erlyl9Pxlg8/BXejgOtSFI1nlN6tX4GrMN4RpmRESa0klmNXN9TOskN/UYYkp7yfrlbB6
hGeLy4Y+3bcFTl1x6bnHFpm0Yx41E1gooOJJBGs37DvYdiD50yQ3vzsJHjGJcN70XiARgx/Rwxih
rNVpmXdUY7tZd1XlrEyR31zTQUCh+KqGFv+cIqrgM7qWAZedFNHoZqh9aOVvL0KRD/eJkAugfxik
/Ug9KQ7E8flTmiDRIA2N8c+fYCnlXWj1/VLiQdO0bM9oqN+EsQo6dIaI8lKMa4Sg4rU81To33xBG
8YccCrstTqZXfcviIr/rjdC9Hwy8/XirXirEZjbtwHyfea14KQPE4zo3ehiQxEXIyIGsM9cDNw3X
5ugk+8xDpzeKUT8mcpcfzTHZiKZXIAj/twhU8eO0aoZHL+6IsT8Eegex/e9C90zjCC/TLWFH1/hK
WgnmsdTJLmOTGkcIldo2nuVUUUVtn/Uvld0Zz2pTjue0VElcz6eKUgygw0exEVVoPFcsCRZ9l/k3
P67J/dK8aH4gtojoljeOgaBMwj/jSy3Ok1qof4XYkvRC6U5d1eYPYiS8oUaISI1ITMCFNA9234yP
gB92KTmXvwyyL2sF27R93obhSwQMQfZPA83m7SxMlpRc7lrgERXzFaXebEcgt/0T6FnT1Y8zIW+d
bck5EGqZ856F+mnzYfl9UaVtlX92avZwRuGIW20uyikYlk2qRhtZ17dFRTJR1XdIRxana7/AKfoj
0sinsjeao0PwZ9HaA/Y2Y+s+d8gNRZ0+vaHNiU8fyNmTmXvjwRizvQ9L5S6zBBNShtVKEOK4Olc1
kAG23cyyu9bJBgveGmoO3dnz6IY3QQhxKtc2lqqzGUwNYBekC/qjFmAPY3XgSOSp78/4KFGN8Ffl
oawVAhjl8qcO8rAoyPlE0bCXZ818t/fe89VuBQor8mJxRLKYQKniFQ/mEITwkh1WDmgnXfxKNAiu
2M3SiuxxE9V5cJIFtnPBaSxgX5DIyFbXOnnkzK3/1zoDR8yjJz5de8mu5MjGpaN27iooapUUJPpo
ilIidmgmSM22wtP31rw98+bNmygwDvM0ICpz1Wgn+a2CEZUxn8mqusuSA4kJTPF0L0J+rmfaZyNq
5PX4igGTvzPh/23aQsBNCIOjzgISynVskvZD2UB244exFhlw7ps+84xLB2BV1oOGAeMLzR4XQ+6m
s6eLpvTVApIIgAmtnDw+RlaNiA2SoJ+aueg0EvDIZL/XBKmx8JOhOASism7jDJ+4wGqO+tBW/AQU
islvkwR9dJg0UT1A+YRIFSGLI1uDqQPdoI7FXmHhsBojP7wBplId6iHJgeDF7UWfVOjqjvA+92WD
0qrpfROifCanXT33NUZR6nxRCaViKXy8ahN/thnSq5itoTxEwxMBeVko5OGX8hCinLctomrAXy4o
jdXsvUIWyt35ZoMvWIHp8QLZvJ3M7WQdGUc8HcetTPyAk0c/MQZoDyrnmUUEzN7JTaCIO9MDIdyb
bA5d+F5mreNGGVbm5ES4KUz2HWZG7klD+UKeScNfeeQgdemqOR4CSUhWwsH3VR29aSHHXCccu12j
h69y3LUyz/3RIM9n9uA0Fvrxw/gcWsalb5HSQvmzYI5KvTVi5v09gPccgyw9/D98ndeS28qybb8I
EfDmld6bbrKNXhCy8N7j6+9AUUtcW3uf+4JAGYASmwSrMmeOeQeI78AwS/xPHRCORZHVd5CWu9ZO
XExRuyvIqXbeRDTMunWpq+JgFyYYaRALstUa2mNAkgz3lKXKRzBqJLPFAKBv9ZQXCFFTRz7ghMrB
ThTIVTRtbA8atA20y8qsNoWVXx7zpq7HqGjz9ZAfl4h5fMQu4lZ9FZ+DMgbX44c6MBK5fRUH4CcO
sq8XMyMD5YZ45HVgNCmiYQIC5eyYK+1dtBqKzV+LMvxmxD5u0RpBz9w23LM4OEVYLWxkKMtnX2NG
0rlzMXFKKhMgyT9zrciadq3tT15JOqtywZ6TZ3kyH3qDmoipU0yW0zbcliFecVZWbxGCxKBunU1t
JOS+CCpfmib8JrrDQI+o4K+blWi2fNBnIQ+zs5m69s2ppYXor20LN7M4iBaqYscfUe8r8wFbRAhp
HhtdM1O+ZFLuEEvlQZD2g3Oh3BNxGCazX11qVSn5970r2idkC1BZ+Pe23Uof4Cz0LjhPcYhUU4N7
9afdS3DFva6g/nTqS8QwjggNsAO13isAbDDUVKVlEUrpxXIk+D4UgP/AoNrq6/47Od5+rrtBc85g
Q5BZbfgNg/T3Bu/1KmYGqvwWdo59N5RhWEmxix2wL/91L8/WYYma+cWCjLzvwChRiDSd4iegFTNx
2kMgzPPG28q6rezN9ntj8ZepnIn/5pnFvUigdZlxF2xaNo132Q3A6/ILsmLZWt6zYeI2+JWyFKMO
hWHr0TXkhRjFRzjaVmaK3800uUp4pOkKzjei6bcyZuot6xTRTPmDWbFuvnhQPAnNtf5Px0Gd5XYg
fSgxO5ALsb7AFPbmgWKnr2MFpcFwFZfvRkvBKLUuOKfP1YYK6sg6FQN1O52TqTeAwMqstvLha1XL
e5j70pdI1bcE472bWfn2ZdSGJbF5QByZFH2ijE+OqhT6N2pF26VBEd48S/V0Swp22GcGvzBDchAH
hXzf40w0G8VKDsB+fo+KPgkJ8xKpN8Gv2htWyOyXMvLOvTgQ+a73GMdStFHbJgmtxJbWUqk3G42A
wVkcMicJtm1af312ibNRKpWVHmTKBv+aGoNgbfiSqM4ZIU50q62g2It+b+oPZeksRQPo11Lbd0h2
FoCbXaooQaUTUMYYYzqTQcyeIDf8Hh2mpugTo06MFKajYAsqLmXb6iAbJ83sq2NJymtOuUjxrQVL
POZm8omHHFXlaoJdb16or7nmfVVHVsDIRTdUk5cn7A+oLZjOJke3BZtsDH1VNiLA++kUI7jEkM7z
QBKI5nNAXDxUBrXP1pCuxYDoe9zBUKl4Zom21iEwOPyModANzujryFkX0A5Fc6g8zL2npkuonkJg
fGzL3t1lYzns67yD3AMT8jLmUNCRzfNPZ7s8M5u+uVS1FS4iJTAIt4TaPbWNgpgk5lDlfzal0uyw
7iOsl3x1bUwqZkWi3WQ1Cz5bTe9xp0JRrNexueqLWt9n+N/unWYI1rEt51fkGho4W8px9MDP1nxz
43Pr6G9pkMpbbWqJLuol4jMu8/heN2G5Sg1S4bwtDCd+VCxtZXpjy+Jo5ybsoa7FCMa05BWS5ubT
T2LkZCaYiKC1DrkcYxyTFC0UhFia9U3QHwPVHF+pijs68Ms/1TRLVn2gIh6ZLke/M5PwGLwWUrgW
iXtRvSuS9eIAXovS4D9lvZnI8D/n6LHrL1KjWMKk0F9VPVy1cVu/x3w/9wlyq7mr+/V7qHX5qvMl
7AynUf6UCoa/nUU9H6NyWs1TLbFvUCbcS1qg6wsH+ZjJgIxJpLsX0rLhMTPJX08t0SUOafo59KZ2
1hEKXkbJybdR7FxkCvYXBQjerVtU1ZuK7dqsBrK+F81Y7b/WQ2ecRCt1VUobi/BFtABBelbfvMqY
FFOVVSy03DQP1dDhqJHbOaCK6VS0xQGaEP7DZRUDVf9nohj4q9lYmYY2LP/X/Z43+Wvu/7pnXZAD
lTvIBjJqOzBUHnW2JQXvAYGVaBmzbp4HeohTaPQ+mI35o275Wukabu8E085FQKkiprblfNQ076Wb
Pq1tJw9AU3Mi71mnrJRBjvDAIM7dK2lCJQfpeIqGhi+eEZ5LT8pvoj/wg9/9qRKfDZZIL2r7tU4C
/1L0hN3yvC+/1UZxssLeezPcisV6yh6sGihRLok/iAkSVHWe/np/BuahHMwR+pIeeNW3FGJNjzbt
CyBQfQnpj9plP+5geYbh4952GP7wAFm99l6lbfWGqpGKz/jnmLVzcW8NTvS8r8ecZKRunXINUXU6
/as6ak58AMAzUpuQq0K04EIFLg5C/y2k4uLsOfDXvL+aYnIRUCBsm723eN5KnP11v+drqCzoUeaN
OSwsGT+PbOg3VTHUn3a5ytom+lKZGhLYmD9TqNjRF4I889a1BmKh2oiGoyjAbzEtyeoDWOruhpde
gGGBhDtaPZT7vrPKfSBH1f7ZbKe+yJYaFjjTqWg/Jv655NmXA9SbZVHpgqv778l+XQab0oBVqWRU
wEYanwLVUW6gcL77OQVR+tQqB0q0os4YN4DptZkU8JPlz7I6seYioMTbYywMAMH/CjmBfdsXgUk5
8BRBsh0ib2EVvD8iSM8LHm2KXvfVNFkecxxrYAPvpFbGgtwDkxVgAfE4m/okPSx+6RqeJcHgHDTT
YlsyHUTzecg8hO+18vPZ89esUe+N+VjHHTK3BsZ/Vr1EkzZuQEuEnK9udqKp1JLO4hJElkN1ws0s
7RTdlfQZ4tGAC+9ED81i5ShBm8LRyUk/YzgvPiiWH0NvvWmm172lnmks9ZIyuTCx5COYdHlRxQOi
yDzBRhCeKB7ZMBJSDYClqVPMJw499YKzjl3L2lRi7yL6aqkD/dKsRGMIdVwhLLA0K4J2uwr8aFqD
CNM8Ofqp4MvgO/GvNvB/BrJNdkuK2BUAqjv6JON25dglECi6/AVpog8aRs++xcCyxEWskS51TlGX
XOnhwkmN4dyYCMm1HuxYUK588KkLXxrrb0W7EornAKoy/nRFcDInVZ9CWc6QjdkVyhzuw3qqfqtH
fIfw4rkrNUXZhqyzfo2U8q7b7kuVmvmX3jLuo5xkL1bUpi+yZbNQKLR4LZpiQCqrTUJNxkl0SVZC
9p5EYK29s1tG96DkP5SowmXPpdjFqjDjcQBpyCMGGmwN+zlGEul3PdvbY1T8SNqCJLWjRNfYlYot
//Rq7ZAwv/l1GFBey5RqMNdarXSflHKYmAVa7gGAJR5m/NwtmnasP4022YjXJSDOB5U16ktulOay
St3u1Jvj70OGvGufeCBL/vQ7dh8STApR+Bdsm2A0/DP5OQcPvZL6asWdNZFxDYA6rGGs+m8s9fCL
7/0ELtnUtCsbaAr/CdEcFUxLQzced6JpRKAR20p29gTT/DejRt9QKAA6xWhQux8EpK0Tj9LgjW3w
KYc3eXnciES7l3jRi7hQoezd7eDXN0M/f/xuJ6SwOuChM/GjLfqaLiRrWprHZ5foRyTXFUSTa9Pb
suEL6xcqPP01cs2vSt0iHy2GmOL7ePyOcHjcNHKVnLOCL0qRacUbpBYs5KPK+TGQZFaHDNFKoVWn
hkjylyA10rmM5cOL604bQQmprel26R5niXCdK2l9Jaouz2UEp4t4tPEecAe0PAVa69wxwhdxcBqM
dVBCnR4trBtPJbY55hhHjwm2ZIxrOHHN3Kone1Z1JxlRfxQHlxLyYSZOB+ejBS43Vp77lrmWv++w
TqIidnTeAnVwVmpq+St1ajqda835eDlbMQpH5Eee6vZJXGrAkGxkwmUEPvIXLTYek8BdwhTVIgBm
0y1wEIw3aZJC/KC+2tVZmoydXh66bHCU1ZBbxbLn6QTerrIVdoVBdZDDjKo0MYTzPVbc03xN/AmS
IVcWXpzAWGchdFYau92FWnIVrczw6vN/9stqNxis/ZgLtb4TczVfrR7T0Kz+6x6iX3T1wdAdCFXd
wfQsxWaILBbEu4YcuqUmwXs/YpApNk9yry7x5y232IAF7/85X/S3ZZbdSo8tx2TM1EA13YszNUFe
ruKQhTkGwfJ+kLAKKUYeTH8WnYZOcmPsir3osi3buYiPbOnuajJ82yIvpJL0Svf+fy7vxIBaGz/z
SvFZF/3HevK5FGwiMJqt0cSzyvwgaNJ9EgFv4aXDdbSmpg/BjfgoC6E4VI9eRapH9GvQKOdyOfLb
JpvprWWdX7Lf8FTtLvlJQJGbTnVJIkufkSp9Kd3WuGqOFp0CB66F6DdtFnJszXMCWk67VLPWxMrX
ceG9WAS6/9RtVIoVz2PYHhshdGW9IV1cteBTTqGHqP3IQ7lcjR0kBNGXWIa6xMMMqmnRToQx9VL2
pfEaxjgtGU5ZrHl7jVeC5vK+MLUI5Jqkv4opfy7okXOyVYaMTXl8cuvVajmqVnBVp1ZU8kzMkvCG
S+84qyprh5EpYbu07t1TYiUuZUbJpTfgy6Bz2KVxXO9bPMlZP9THYZLjiYM6bbwiw/pwu7baiq5w
2qD508EkqDVH8RmRoCGFB48eviS+sA5WV42y01yM+kRTxA91zAmD3MRCZ4omlqPKA9W2C2rA3DWL
IPdVHJB0vmu9WVBW4LivY6QADtY1a1lOzcZlxaLn0hc9qnEB8vJ8xepquIi5WeA4czwUpcfdtGCK
O1ugb0mzSq+Av9TX8TtsZOwHpQFYhakH7a6vO8hgpWNu9fAtRZ/zS3apVXGM+sPzcRK0UvOHGWAK
pIYJ2+sgqkli6OZJVsLqiglyeVX85tGVpi378WlG3dfWSQyKaVOX7eI/MBmEscdDQkc5sE2peQYo
N1CCV7kEC8CCBkyMOgk9xPBjZqGMIwYuGrzZ55VikuF5P6IObEhPWO2lrLRrouvDxyiz1Sd81K5E
k3qBLzEPr0sVjI9ZuCVeLLtGdo7VmTiwpuHDOEJ8e/alXupvyZAWlDHWujST43HWymh7+5BlaYeJ
BIAIfy+a4oAPKLhRJK+zIsPa6jFRiSW8R8R4hAbHnItTcWWNraOcb+rKLED1tdWLV/jU3+pW+8Or
+IXV1fabDFh/zva5Otdu0+08hZ8ntzORFrbSF1IT7Q81VEFsKdckBmyUeEnjrZvWIIUekO2309Kn
clVnQYU9wEXrZHw2ylS7U5J/wJ9LvhiprN17WtHUEmMdFTdiDFTHYywvI+Ux9t/XiTFl0kD/uU53
AP62Pn6SFVYYc61PyagNbrNFZd6t+RnIXzMNJ4tskjOZkjfTiQmG0BybJNC/deiiMAVIVOwd8Efq
IhCiCnqYLwVrs3zUvmHQzZ9cJpbRtkF0QmY64UIYUDA4NhW2QmXHl6asfG0XGDUf0MLip3C6dxx2
596TgjdfIWyidkq2UepIwmPMilj06sYuLBJjV8Xt77PezDYuZk0b2L6T8Gea8hwVZ8/LfD2XqSdz
wxPL9VlfaOaHZ6nDOseBb907sfvRJwq0Zz35ys9UvVSVBCAfj+cbb9PF5MGHXw+clCIc25tb+ojT
IijrziC1N5zbeiLnVToXo61cUY9IlEFLLRdEIIjIrtGiF3A97Y06eQLBsj7un3eqLPTq2XRj5oNG
1sp96UbNIXFg6kEhxnVBNCuLP/50aG0TNI84fUycOiMpfFP4JK1F//OAVeEVtR2l9nn5xmO/+lVO
MQcqG36w5G1nLRjsWz6RrQ2/yQ9VH8h7PQjDeS71p6i0euCgyXDtY4wDDIQCokscDNAyANGas2gR
we6vj1FxgV+yQmjlev68B9a+9TEuJr4htxWHQLeHveOXb6KV8Cg5KTlOiKIUGIG6tW+ncuF6Ojyb
ieS9B3IdrD1RUSwG0PXL9UqfqodFWxwq7PfQkE+8Em7w913/1Q4BiBWqblOQbiQbBRHxQrEk+U1X
kWGYtYJFtVcrbzhAg2R3emNXjEq8HabguqeiVPJTmC0xwNu7bznjOm7gavpmGt/DtFC3uC5U86GT
43trRP4Bu2AIfaLpU6WkOtldtArMF1ZOUdbz0YmKfRlqxV6cPQ9SYJMiEe2QXBamttPMCsvxfVjX
uG3njbI0pebmOgbeKV7d3YMqrHa4w0dz0QxNI96namrMCjnp75k/IBTSdepBp8lWj8FQ28ew4Eyj
u3eBbRxBSnxPp1ZKuOOEe+ybGKuLGHZ+kF/EhZHnaheYdHsxFusBdHNLWomxLM+tF9eDNDDdxUn5
xavTycqru/fYKN3Bt+JfHQxA+japleg3MS8dmlkIzfdVvLbVTd53WDH4DS4TmMmmd7cbtpilWReq
BbL76BOfzJzqJMbsEBmwGoKhEoN8zZN54pThToxKVpDhpaxnG9HMWuIEad/LKx1TPLPM7X3q5sEx
/8/DMCxauVMOohsz4ZwItT7+nhYq8BRBOCwaL1DhsE6XyqHEnLEex02sltffTXGhGBdXhw24JNcH
3EhExtnlZifvWA4Qc+InG0mPEWsHrbH7uUQyfVG7GmRB0dkVpYvuVEyC+bLQ5ZHgYqdipfrngEEt
+LdQj3co/HALpyUGRX80EP+mDtwp1x1WlDPRiakUotjnJOLnwbIqm2lBI/1qc9RtpHxR6nZKtMh6
Mz6Ig+8hDG8f2kdxtCdfXzGUFOlLMFgTj+PPHHEqSWFysHizM2voz5EF1FINvHxX6GH1FhT8uveO
4RGPoVmqxcsYyeFFtPQmXoxaO7yyemGrkWGJVYBqKIts4aokyINR0qYnln6F0TyshiDxFvi3+CF8
cJRaWptlq0jnMzdPLDLtnkze7NFWSkwoE3s8JLqqX8V97Jwf8FS7jNP9sjCoT5iBIDnnJUQXBVfj
bojqX6Lr0T/GMEt8nP3EP0L0QVWnrLeF7uy3Sga2uYOnOO2iotGrzh6+LRHotSMg4epcTgfRL4Gg
8BVZO4qpetF1AKit333PaeKqP3NFf2IPxUFR+dxjZz98cbEpkZRM/ugDC9/TBjpwSG2f6MeTZvyw
y7HeGDJ+po6O+ykLFf+gF2E3r4tCXzdJ276AQO5efDi0dq1fRQ8rFHVDnFMCNOnAFwtTPOEk26i2
kme1LzoivovC/v8xiiCI4qMAz0JxsZ9EP1ukxBBRh+it6YttnybqFWpuRGGhSeEKDwolCey7/1V0
VoHdvGKxTfKFC9KecEVm1nsxZrLex2JveBdjHuHao6pWwD/rQH2xW+PNG8sfqpu1txAXqNfcXGEO
CcGX290lx5WO+jRmxhXWN1FWb8TU1tbGNbAS+K/TaAKe/vDnPupQifuEYM4uXUDpcKWoZ23aGRXT
bilPtVcl7LSjaHlyTSwIEBlWz2yWnMAtT9N8MZhN8+XK+Hs+8dtuKQZdbSxP1qDjT+QjWorxdBjt
3t6ZuRHN8i7XX/iR0l/AFWDsOjjZti594yVVVO885MFGDIpp/uQkVHmE459XGd1rRrHaVVyj5hrW
70AB58+LeqV8sV01PIprXCmzd/b0wvr0mn+9sGh6YXgAYnw3zVY5l0YJrS7y3TdwKb+cUht/+tot
kzS8anIqjxVbHT/rwGtQq2iIj/iZWRWlMe6jzCWwJrEJylBIXgMIxvPOso03N082XtqCf+iT12o6
lF5HzQmwy3WaxcmrY7OQUAPjIFpihlVU1sxxIDqKq5wW+Fo5ON9wDcLYq7MytsxR0aDUsrot1cD5
TAUoemrtXt0mVntGEQFStBTHwHW8oyJ/ihmPLkovI5wkuaIgy4QyTt4rU5foN0c2J2kIQ1rOmvac
abg8hHFUfOKgUi4KWRl2FUa17115sxM1/xw72d10bd0sjSAqiEHGFMVEY8UjVJLnhZPnL9l00N1a
nvmjn29Fn6YoBHzZBjW290IBYPbiEoRF3ZG1MzEmZuWAHijMKI5G12pnbToYKd4qnVGHK9FXKZF2
BiahnS3furJxUXfPrkLDfTJQrmrFumAmLs+RivOFT+Z8oymp+TGakXEQB8kGsDsTp1lbcJrp3rBI
2B3Nn5Oqvvk9nXyvwQr0n+bkeduTmYXuGH7nufGzB9ZD3HMcD4rrB3yDs/aVgl88EqBZfk1Na62o
mvTLaJ2V5MnFt8E0tRneZMbr4EfOcpQs3MS1StlhjABqO6u9K8iFXWh46LSMhdZX1qcfY+mihEa/
VqamRPIOSpLxbmuutQ1bBURwRJI9A+A+i0dX2xixpL07XnqnxNC4qH0a3kayq6K7ivxwL/mQb0XT
0/C3SNpE//9epOVRioUS3jk9wenJbN30DXWR17XGt2HwzngezWjk+KPJnzpOfZdWN4yXonAPorvE
cHEzlCVGp0FcfKSQGWd535kkmPvgjUzM4+peVQkjWklziW3sTEnGfBKKgeCBTmgV54OHJ6d/cTs0
eRKP0TNhfLwFpn5oN0Aae3UKbnr+ZzGuANrlH36qmCw0xhB32t5l66IrS/SWB9klgNKyYzy2ioo9
+JTdLjtCQEOrhUeUs9GNn5e9SHOXgd+uIAgaa5Ecp75t3pHleatRve+HvARiPGXDNap/qHsr07MO
yQNbd+ND3LbIomQJAgkp0/QqzdJu3OKziuFRWWYdLkVmvR3dTzLbHbHPquKJCl1S3HTMJQCQqAO2
1fDNaOVwmCna8BpGvrbBQbPP1r5q4whHzdNhNMgjRE3trGVcRSlrqNv6VLeUMPRhtye4qih88kRf
FhxrrKiwpWHpoGNnx3o42krmIO3LPIOj1SXOLcDZ7mw48UG0Ik0fbxPzZBqyW4xV8UOsp7AF1USU
6B2ykjx90FC/6Co6lkgxFkOgOr/nrSH9cF0shUMSP7OahY7dlcN3Kq0xbgg64w12TDAJjAqkuX27
7IK+fB0lHDxKChUfzZbK5Isj+4tBUWrC2xpqzZSChaWvue4pV21Ua0ireJC/BH1Ho8M2PtKAHIgx
yc/7o68XFGky6FcRMyLlR+QM0SGipGDF65LUirR6nrfsL8Yi0c95gx+gEIGpffErlYcEfgBJNYsF
7kL0K22/Stn0vytllW803UDz1mvmZ5kRcq2qr3yL+2UM937Jo/WXinERdTFFDMIF3tGi0gaewFHA
Iqi3duJA+QaCTHHKRE6zwbR2eAT89/i/pj6v1+qm/X296BSXP4bLmnhBkapXG1rprM+j9qslIwux
5GwCE9gFbAmE2v45cCT/qwozf1ZAs78BbNTZeEbyGd9aBVomzPiUxeBeCit/pmEbtCsTw72CnGrX
vuOzYu5r9yr6gNlD6R0LbdWmMoHhuOVzGMPfSfOxWDdInj+G0vxqQ1i6AJq3X9NEW/s8INitTu4h
o4kSmeeeuWx6gkSoGJqDq1adfRxAQW4cv1sYAwnIFO3HS41IYoNBYLZBdyO9YKEJUJJ1012LcCBS
NDy/NOpQ38e8x1PXNKKjMTUlzK9wDwjuIH+si9FaL6K7TntnG+WJv3BZK7zzG+8iytfajRi1HeMX
ZbnOSQyKLtGss26vU/F/7/tu3EwE26XeNconEbFj07rGq5oq3tHyq1vU29Ysk9twEjnw4qoSrpqs
d5bq1ERjV25KN40oRqVJYYK0k1wy4QCugrsW5N5J8YnrS8ZnmvnvsjEYt6pK1RVasWxZ8QbcNHdS
0lolPiSVZNxskhMnPQ/vcVc5M7Xu+pVUaofGsJrXdlJ4pgBqEPiG0X6YNKDQpLztGOMcKEbFvLDG
g4IF4FW0ukGFB5EgubQL54pION+hszMvPlIAPrdV/11pCrYXafLF1UN/ydqe5Y1qy6cmB+8sZuRQ
5fBd+14TtZpXNvl4vG2Vg1Va6gKjdu9rhf9GJ40nswgOblmlH1ao+KjFomZnaG7y0ek2XoHsuBrL
bE9d7pND4I34aGPDXbISVddaOZQz3yM+AvTLm40KEpcMs84YPPHXAOfluaVr0ilE2bnrc35m+P4b
N9XDdBQcfX7FdSXcJJokHZ1O+X3AMOvFgMmxffbXKC9jva+3Q9qB2OYz9imN2blB4/zLTaJFacrx
9zQgomeWiJ2ouoxWbcM+Ue7lbm+OvLCsJuZLnQPfVQG3fLNydRWqxvBL89zdQDTmS6WCoZYHzzkY
Bhx8CQeqmUx59Vugwe4FzYOb49QsfdPEfhzrANFUJ9csP3GNFfq08o3EbbawFPyHcPgu30yVgJGp
FwR3plEWQ9Qt1/wlJIITbyOa16zIo6u4U95Qg5BV3Q2ZznAbtGxSvJVvqqamGzfPzHPT918RdDW/
XHury3X1k2RwMusjJb+blNMsq0HHhEkhuG/4SboeiPNeZeSSc+D02dfIhlPtmPWvpDC2HYGWL6Hv
lfM0KMdrpAYUdUtJvUtzfzjqMi6Io9uod21K1doUq/40cYyfruYRgKtoJL/VcWwhJnAyPnHUxGOR
4q57yA0Xw0EBrIbWyqh4H5HxtzspvSEaVYJtYdXlHloNLrbjYIWkSCY3L3EQQ8+mqQaIqmy4Zf+6
Jo2pqlAKB0OvRs5O+F5mpwrNyUIpOzjKhKdPxJeQsIlhpcII8TkSsKdjxc4cMUpVy91hJ1H328zm
t/hxMDKP1VFXr4ouRq86DXSFizAjrdRPgFnuthHNMgxtKIQIVqcpsoHZDLHHluSLEuzJiOMLIU4H
T5lOx7RaZ257eowUrRvsW9xl/JU4/dd83z4PRFGujo5RLdGR91HW0iM5RSRlUzPAlGujaTwcFLf1
3uVG1aBGe+NGjPJLXczGrOmOYpSkOuQuSX41hqJ4nW7Z14r0Jm4ZNPhFiqa4ZUf2ayGaHsubxy1F
EzrE2tALa8N3UN4J+xmPciwgZTLs8j994qyz3HFndGWfPEZE519z/lcfC5ZN5dRHMjw6MIF7nScU
hGutfWk8y77YFHTFZjYenv1636vQzNFMiBnsb+1LPKkSayKxZKj+uVQteWtUEPEzMa/f6RpJWZ7P
0brzG/tYTmcK4OvHmehjq/R79K95/2sUUYL9uB92KEcXmmsUqdau7qknhEREhazt6Dp2c9Opro+s
OsTpY4KYSzJPnfk2fguiKQ6luF6c/usi0iXWLleMejH4VkKhgFRughahbhKX3mVMPI+aDYVlZYlM
p0gdko9/BobI8k6Uz8/FtGe/E8GY5XmB3J5QtT0Tw7WuHlEVd/vnPPzJg10VDB+9YVjb2nVkPDfk
fqdGTr9rDR3EtmgLG5xAzlx9+RzX85RxMVV0PuY/2qruqegCEYFCfZqF8jm10/Grl5nlEn/teucH
QfeqKvWH6HexLTKGoa9USvNZ5sWq512TSsH/Goj8kg97vSgrU2LZ4eOoTeoR20CvBzo7FrW5R2X5
mC0uYXHpnKP8Jhrk/riqM6SVQ4rrKPrEQcOwZIaEl6eK7ONkaFdT8HSqkp11VYoJD0QUvlmptGs7
jIZA/dxdLamvuawW1ziP3vQ8Hz5gJkAnXBV+Lt9rvDCt9l65rca5GrXtXWidf5+bGuDJxBvPlGnb
89DM1FWHNwL7K0BRSJZ+llpjHdQg7m9BOTl7yuyegtDtbyx1vQ1O1tRiTKNSlcXHanS+icG40BSW
SHt0CTHG72O5UjTvrA0tika9cI7ikDQkuWeGO4B0lxxcL0X7OS7OrKLZYJim7pomkpt1LQXuIk+J
rjph3u6NlljFzHWlZi/a1tQpzv7qs2OVUnoikyzENBAiqo7ex9aCAwZi2Dva3e+DYYEL7sOxWP01
QMEAnKvClmfPAeJ73jnR0/DI52X+V7+4p+tnrwOsjq1o9abaHUqXQPJUGySqfUYFJyhDz6jV+qfs
R/QbbNIoRXsWEjFnqzHv2fU4s6keet5O9Il7/pkruv66u+p7GKoWuMD3YyRRzQysw3CbjRMlIdZv
QTOQpuuyya4zmk5pi7MUUupMi4OD6uc8fSxXO4Hw0k+6OnowhIaF0kr5yRxcQMRKkCqLUApTRPfT
qM76oWudWTXyQUGrzP+uHIL3AavTTaq3yVI0U9fIFsBbii264fBdU8Kf6iRtEoOR8cK3xLozx72Q
YLwUihS8o2V0dmYLzlBM8npcK3K7UFE3cH++1vEcPWS1F5N73z2WpKOvtmmST+MzIbqrxCjB0prB
4x+l6uzlpC8P6UOefhaRGV2EpIE1SnWlhwqe+PJUOqBB/6snUz7DqI0uiIWrh17i/77P43Uq4+N5
j66nWIxy5V2Do1U2I9Ds70vZxcgdAT3SsOlAZWO9SMeY50SaN5QrSk14SChYPYgzTMzpHMfJVVGt
fXZuU1uMB5Va/57/mCUuiBIy6qDOkOb+dRMx/LgotPzogGUaO6J95DTVum2cGwFeae/rvVEexWnQ
pR4VVnQOfCF5aFDUgNrPatHYUejI5yDA1tIIXWkfEB2ZZempd37UthsupjAiLg5T0lGkH/93UlIM
IQj4nZ6UNH9Vd2W6050eQAoFqoU6qUlL9ucPDNuj/We4kjupO/1p9gGc6plgsynwj6pFHGE7XxjR
HsuK2ls/SW61NjxeIDTIspz+NB93gGDUg8tJOoo6x+6qfJqGoV3FoTTV5hjiJD9gVInJq19J28Aq
E/52jXZNq1i/RoVHxYjkyvNnn8MzGHNhi8TrdCsxkFnYMg4qGcZnnyybHw525ntxJ9HPcxXP3Ri1
0nSlpmThRbLKx+uJrtLWU9KzzYu4JrQouG1rdRuwx6J4P+8R9/G8al08xYoOV+IUYAfeGmr3/zg7
jyW5dW1NPxEjaEFymt5WZpZVacKQKdF7z6e/H5Haqn3VpztO9ARBGCItSWCt30SUamWR7JoHjLgB
KkU0HPz5xEIOkoeeT+JRi5x6/bkQq+ZV3Gf1v1iw/b+H1HGNvTDwl83QsfGZwDf4rV9dPODMqA3P
heiv/mgNh5bHvAUwjbYyt1+JwJp7WbPjarbV1cqL7ZY/B6sEVf2nSY4YdawCWxR9d6OFFHHcFcoZ
ldVwNrQe35IJOiVGs83j0KdinRSKd3abTtuZWp0c8GUj8OZM/tbIm+qqmFa/itIwfZkmDADNznJe
k3bojkqrgo8iQeIA06Tw0yE9FeVRy0IXb2WfTqSCf3fKEbo+RidTDxYqG2M1saJrPicWoxCHTkfg
zj3XZKFwFzgkRvOzG/04AoYa9tvCLbE0Fp5Y1SIxD7UP2dwPA2WLxbHz3CkVm9ZMPzZ4EdmktK9u
+GBbVoz8I0XM0/jWIN2bOnZzkbV7u+8e2AsqJxIQ08y1q796IrQOcoSaJMnNQXwZR6Le2pm2j3E7
BA0gCXWFKdKf2dUUIdA+I3H+2ZbX+GlPRpKu5DRywrZsR8z6ND7RfK41F0MWN/siCPLF/S1gtMba
QGjP2Axh7iVQpjgHTbf9fM+tMLJrTvj0z+vLvn4YEZBJAc3Pb1s2ocN+/3SfTX8+4ec7iEyHlEjk
i939JTO2GwBVWD58vmZk42ZlZGTgPl+1CxVvDRXu9yeUE1Zh9vsT3r+tMHCQ+p0/3X1u3fJZ7/Dp
5Gg5v/yENcJpn2+ynz9h2tx/v/vX0heQwOPh96eTZ2M0dFB8B1TU/EXIs/M0+xrplXX4nN4m7bgY
KiXCzcgvn8AdzXxXtTgXonUeSZU91brtvkO+QWMv8wBYal75lmvZshBK+pDrrrl2J6wEsLa9cGOy
njKdiFwwedxlwpisZ2JiXK8Z32SnLErAGIbljvfxuKFZq4YA6EbmQ/soaLEyjH9+jnc14oc881lw
OuqqNRTWeuUs054Ow6qOHO0x8HP9EQ2tkzM0yjmaa2Np94cg4quVnXKY8JCsZ7UdoIPJEA8P+4vm
IHk8zyELvSmGddrZxb/avLjeuMKuL/dXGaOamL+nL+TLyLMaE+vGSRTpQVYHbawfADffa/KsAbu1
VSlK5Ej/vN9A70EfaM5VNkUIPuxQkMiXn+8XzfBfOY5KRzkiaaLgbOv1/Z3KJrTdiYMOcUC2jw8k
24z32O/a+1cC2L/YqlEKjN/4Orhnw8uyh1rRILCOfniRRxaG3wvQRMVOVm0rQcm91EEghCZOp3+N
dmN12FewHT8nkCNkwSt42fj7FT6bRVxEkPH/eYXPjqTEuli+Sg4JBf141kNqh0ayGqRroMyEtll0
bHRLMaDU+/Ge5Txi1pM7HMk6O6TbqxLzYqwSBhzObvjTlyvyOeJZCRx/2RnZ8MWq+2ChDcb4Pcqb
c+V03i8XN2Ytw88PjiRZZZZmeGs6OusTNfhhm9pHY/vKlyB1HRTC2uxFh9eDJa5r3qAusTU1DPWB
t6ttRdDZR1vpnL2bOdV+UPjnGrktbVhYeWneDy6u8QRUq2gXtSw1lvyN0aV72TMY7sw4ysglL/Qu
HU/3VlygFgMPgjWIioyfoOFXxmy+boj3K1qyaTWWJ8sym9PZ2i2La/OxRH9oG9bFPsQwkpip619U
FzwI+GIFAcouWcZ62pynWqiPkVq/yHbHj41VNFXNgbu7BqfSWGWFrbyDZ9U2Lj5kJJI5fejPud4i
utubwZ5LQ1vLZnaIx74c1OfoZk2BAw1MJA3iry48yw3LRIKQZHyTYz+YybGuiwaO8nw46ahWOJZ2
6DU/J74YrEKnKzC0y9IXV5A+awfMERzcw18w6bIPIgffIatdC+UqytVfsjYpjYNCunuWZ6L5Yj2i
kr5EG5ln8Vw42Q5kSfMsK31cbFFub27y3DSaXkw/VB9kjU+CErEXRCc5NOkBAbaE6veED5TnlP3n
nj9pgdF5UYfE6imMQQuXKraHa7wsf7dNKXwuFK5rgMIWYT85MBr0f7rngaKdioOHrda/2gtrDjR0
asyNdHqNcVsBVl0mb50y6sj/8+SXVaMg5mlEpn/wAWm9sQZ4Va0yukJXn15bayUHaZmbXIyi43/M
DI4ewWcSGiuB+ZTEsUjnKx4ogbl31Lg5YnHonGXvRP4bHJL/MoKuullG81Bh0flmak54nJqwIhzP
SXk35RsBxmIjT7IKVQHlG7J5wGHliHq/t/FjaJiyiKQvjxviw5PMlj2y0QBLSHQUKZjJr6qniLDW
GLf6rY2NCrXlMF5j9htuZGc/Ot6FtOO9JpuqtveXGX6le6QEqyeXlPZRaywyXkNBAhIh1Bel9SO2
CcxEINjdR5ALQDD/0qz6O8oOwH7CmSZu2sU1NktrK7xp5swNyB4qPLLdVtRPjW66C6S9i2+1DX1K
m9PoWotZFNClH8Iri0Wc5uoLFuqkWkxdJ5Btursehai9q0wznqQI12jJ5i91wtaMP2X/g/ja6j5T
mcX7ou/Mb7EJU0FADH9qG6JeTRKmZ0PNydzFg78LVdu7BLaRrxwtTt9CofxMbdv6SIbbfR5Mr24K
VivvrdU3gK865eai+rDypgmXpiF5mbC1eg7xg3juapygYjt7lE1RbU4LWBsgq+fOsk3LTU44fS17
uTfGp87sgYjOvQV6ys/N8XMu8nFzVCtuTrLfdjHMbm3+ZMp75rbd89ilqxIB57fWcjTgFyEe43PV
KCx7I4K2RLq7qd/YiWHlFA/QJ2Rv6m1IfHRPmpdWj1Cr7s2DSINjls/o6HlUknPNQR8ZtqPaWsde
aZKFaSn9edanWKl10C9NMQ1n2SYLoAjDOZmLKWrECksnhsxn9Ej3jmBX6ZF1XUWi9bNbtsle5OBA
T2XiqNZJtMTu0nuohW+fm9zG2BrX1m+E4A54v0+vxYSBQ+7V5RZOZvjFNye8JRLnmwKheZXpEwY7
nRZdsZHWoPXq9rcsGt80zCd8MhuLwMt6cI19eP0s7MbDi3AYjpAZS2cRO268nxQRLOSQJLR/D/ZD
VJdNNTvHAmrTQhCqW5RWU3P9yzq7i02Z8vWEVjZeawTNDlMPlEeyA7ox+VFNKCtJ5kBDDUhPgJoT
rILRDX+oog0fJDtg7sM9O3z4/zhPzmJaw97RqvCiTlAFlJpEvGfF7mNg9e6jUwMfccRNtowqQR9k
cpqV7JNtwmk2g9tMF1lLrDje1T3KZQEmcNlSePUVmd7hHM2T5Z7ubCZcpELdEo8BHitIaKZsTIxG
POr55NwSG5gLfbKlFpay9uCzr5K8RrUxiqO1AQHkrIHKdqoKS9cIV1ktx/hUHsk2aFbt0zgUSzAU
4Ve3/2XgEfnFLkS2tyG4rWWz54dH125Nkr3crbCOQcog7cOv0aT+gLLf3YK4zR9GY7QXcnydGUhF
5Hb/4BpqevN080O2W27hsQ4oBbI1XGeuU55kO/fWBu3MtN1HVup/iUyS8/PbUXol2SZIsG1llXdn
/Xl3GF0O63x+FyjMHMvW/v3uOpZSS4xGNzVSKhHG9h+lrV2IyOZfpii3ViIe1LPXuOWxxIB60/dh
/DJ1QBSI0+QfsMGXcTOYl9bQ01VrGh5Slz4mIPPRZ5G2yrgVXXxyRfvvdjnWVM1X38TevuvMo5YI
/Ys3lOiQZXFwLrUWerzq5Ws99ey3QU8uXuhoPyMjfwQVl74ZPh+rr3IFc9epP6NOAXPUDOp3sPJ7
n7X3T80rvmLNZb6olZJh90vw3Qgb9aHH8X0WzfS+xoq/lkNRPsLRyS3q5xz296YzW/+gQmW/oB6F
cbM2chGPZof4OF7Re8xl7L0RuTs2GLEUC3qbsqpZ9NOYfLWK8HuR1t53IgkPOQIdH6U+rVVu+8HC
7c6InuTRohXI38AYWUD92Jh5Wn24gXrFTK39bnThx9QF1k4Rbr9RcR558gDv5cUTchH5U1eVbEBH
T9vItm4yqwvEsV2W9/l9BHKFGMomJmEMHObGPHwMssi9FKEFink+golfr9okD9eNg5zIOkBxjF/A
PVY6SWker+wbrTJ+vPc2HrykyGnCNSafdJP4Z55/Trm38a3eT5HzB1quraMhbDaJ0ymLSEmUi+f0
+jEZAcrFfl5966JX8Mf296RqvSVi49qZH0ycTYSWl9Xc0Y4/UnjI3yLRR2u/Yh8gRiAqhYrPMaRe
+/tkFjAy2uBL0cfdJnQida8UlvroRAGWUfOIoRPPBhzMlzAzsUquLAfwnqhe2lR7kgOQJEoXiPoB
Oavraqsroc5XQL4IKCbwuvqLDSZ7pyRpsakwgrHbOHhF8V/fJ6bbr51Btb6KsV2Fdja+edVg7hwd
3xDZXqnfmyFM3lvs3LYt8KOt5obia5Km1lfDIaIwJKq9Lds+eR+T77IvhuO8YVtt7LBsmd5Go17J
ds1ioxrVqU7MawheCSjv5EsQ37FXoRJuDZEoy8oKsDpjL3GUR8Vc/WyTHWZQ/R9DetPFkR44xOqv
cweQ9gd07HG0ROJPFlUEThkfceNfbVna5xfeRLQlU4AX0Z/BydyBP4GDzrb18692vYFyG/jN+a92
z8+zcwviv4vFuKxhLS/7vn/LrLq6lTNz0UHD5/inCdZ7fcOc5t5Elq0iiAQrVmFbG5ijtipw1Lv5
uWWsG3NA8KRz3U1hmMXZZae3gxU7HNWG35O0uLf3hVsc0zzodjUqn2fLQ1GniQsyGAoufjFayNcg
qtEE8Cr/KdU6FGIjFqORrj4AA8gvlTDUjdA6b5FllsfG+v5dqOMOjQR2pkJkF9kmj7zEtQ4wgx5k
zXAjHymjNCjPNQmpMOmzy70tqlIsBFM1WQXjqD5BBvcPzVQBYPXMsWSvFywBQPc32WslTbmyQ+xB
ZdWInf5UjPn3vErVp9qs2gfEFk+J7ymvjR6FZHSteCerpqn1i6yIvHtv2E9b0429R7Kn/nOjtys5
yplYv1Qm63gVtiLAL7RmRmsiT9h70SmozOY1NKtlPBrIMdtECieza9ey2jbxT7jx49VJu/iWsfe0
mgSQqGsa60KUDbqXnJTiVpWTMdmpOf6utrDqx8ohCmwm4bmdNUXixgrPHQ9/2ScLv8eAuNWDai2E
NiUAoduraQl164Mg2Wehl15koZllvFJLgaGdkWf3trCZUthKfoALqADOOA+WbfIIBme1U1sSnJ9t
nhJ4K9RetAXIw2Jad8lAbmTW4EndNj1EkJq2CfUr5yFn17UtNyj3xdUN71eYHHhgOB9R6f3S20F9
TStlApZUB5cmr50divAhWovCfOg1+LuFUZSvWoSvfASB+gMsr2UY7i+jip6j56xSTZ5Qo7gXTWqj
UNeltzLOsTT93+3d3PlXG7ENHFfaRWIFv0rLr/UHFzwzlAx1WpsAC875ZGhgI6MPBM5HVF3G8SiP
Pgvb0tKtFrewqLF3c+ciYB0C63E+jIzqudPJEH8avcl2XYGnL9vug/+Mk72fg4dKK9eJano7BTba
FrPVEbSRCN90TVHQDlStfVT74VsQp99C4dYXHtzhmzlnwZP61ffsgdBw+iRPmcpaP5Ay7JdyUMIO
FuQXbA+isDxTRh4bUw+zyBps40VEprZK47G+JJqe7DS1TMEvGOJURkmyCapBe7QhiS176CTv/WQ/
EmSfgfwsv0haLTyY7KHHMiQwjWoJ3bF5NGueIGmpqScNYdpD5ij+birV6VIE2bgaMTJ97Xt2ycUX
7jnpybQKUgBR3S8IcKnxCnhrcvJnmpTbQoVcyLosgORFIBzaCY/G+J8eOYccLsfcz5F1XUGxte/e
x9pMb8Esfa0NfX4asvIim6K5CQSCdY76ZiubZNGbenshVrCQ53y2yyN91sS+tzHiPvTP/EiDbe8T
qilxujSuL06Q5Sc5Xp1CZeNZUw0Qy3C3FoGt41RG5aHJe5cQfBucndowNuDb4iu6+M6Kjcv4lI9W
Q8LYKOdnboE5k+GvnBbemRmb2hHFFkQM0lktRKuaeCMbIy1zyvuh46PQ7BFNG4/qqANB09hP535b
P3V9AhLc9AhWp2q6VdseYcShMPdjWpX7bI5MRigybia3Sq6FIkPZuv9sqnm6FGpdfsFHOEAnlNBi
hzApbM6MpfK49eZN1AJg4brrS6TGvNze2s64sGbAR1cq4YENOH5vc9UOWm8BX0I5RUnavf4Z1tqg
C50BxkweGL+HebXwMC1jmMtssl3OJuZh4Fr+PYxViAAnMCWnuGmqrZI4JPfjUX8KhahuAXdw0QRW
ufR0SAEdigSHyk30J1tk+i73LZj882AHc5unDGrPPNQs0nypgXXbyaGa2iSHVgGuLaum3WB46Zb6
rrdJCSEbpD6lAcqalmvFr4XPrqeddPGliVgM8/Nr3+IJKYmg0X4qWceaK0Fom1jFwiHMFS38ass2
A9NV8DTrOk7Lm6LU5rJuoZpXUYdGU5sSOiQJ8A0S+TkPWuIWkbPzq9z5RX7uxRui8r1IrWJpK6X5
aICS2zToqJ5FFBv7dkyNHRYM3YOcEamfDFEuD9Xsbgi+VTmrU55dc+z4PmOZgt6ZZzQ7t1iOs0ih
CSxqL/c4/2kX9FcbGbHyEKSEtidrF0BSjHJzyHDYGdN1iv4QKt2KUaS3sCnyl7ItX/Le0B9Gr8te
eJc54EaLiMzcOSk5UneOUR1kr93WEfqdVreTvWQ9StSdPIE/J+cShrU2NbHuoW4fwNCU4N+N5N0J
1ZM1u64Im+2J77lfMlPMcqNh++BGNcDMTvPYnjcQwuKyW9SG3XxMG89Xio8qSQYAIkhiqUX/DrXD
PXlK9bto2npcJ3liLP7q+KsqqprdFuRI2T6FOdohLhaC6WS6p6AhDI34OpvWyGKHX4bDT1ZkCDIP
/S+UD18xFA++uCk6wfCK+kuUDNauhpcD18UpLikJ4RUy22IrzNFd8njja5+LFoLBUWgOOnKDgb24
bMxxRcVYeozJTFsez68pXISmb576uvaePb+fLxS9wZiRatq51bpqLSwv5sG4BIjtZJjIbczVoHXR
ccYM+T6VXbjtQ6C0L/LUiV3xI4JHS3seKpq2X7L0CTcJ+wl4kf4Ur4qEjWduKIPx1qbcfuoV+4Yh
WABJHnB+CBEdsFZFPPYfaqE9ZWQZv3mdqBe6LdxXHMzGJZ676ZPaquEa4emjm9roBAYjmq3RlO8H
kDgon2hKvmyq7sBSwwHPTq9mm8lWsZxklcde9pTOxUhmgUzDTbaonn9y7Wmv0nUOAuGedS23Jny7
oU+rwktXQIR6dSX7q5GIcN6hV1y33jkiLr8szcFZZIH6HNuwrwSSDNuR9NNGeFm1lMpCUjgomgmw
TV7M1vHAWtWpxl8l0V9tk4/nxPpF1lRC6CCvn/FUra8amsOHKs+qlZ/Z1vvY5T/t1EpvhVsrD8hD
k/S2eq4jfB7maOSNbHL9PQ3anxbf2TsPlxbvS2ABkdGGSxSbr7jN9w85JKZ16DggiV0by0ytr/eV
D93aQ29yxC0IgyF1OnG1fNUmbpD4gOB413T+RrggLNF7C3+6/DBGpWi7WIuUHQHA72OFsHlqIkBe
oof+m8uCQmSmF/abOZreFquTbCvKor0Fojgn3qhjQ2aw9a/SH2qDsgtB5+BqR+WtV4JoPwyhOCLi
jSLkXFjJxS++5WXQ+Au/hy+ah92vXt+ohrodwtL9EuRev24MtTo6bCAuPm9xGbUssgwUHDa4bpuX
amr9ZU8sErZQGaEU7QbxomljG9qnejG0dvqmzRariKdkC88uCv5R4yZXnbcArd3vjhOirNJDOOOB
Em1FhTKKp1r9myuAa1Vm0P3wrXFb+SWJu9Z47jLThaWn3HyR7RoTsYXRRnRkjPVl02Ay3aeBs43R
JD/mQz3shKMcvCnP1troHqek7hYqQQ8CMe2w6UJDbHKv/RLYWYPDuxMu6mwMv6PLdHWs0v4ouHiQ
csYDFhn0jas0zQHp14MLv/mBAbOZOQyFh2wElx4DAxn8ILrJAoEy7ajEqNLPTbGiICuWOtaa3I52
7u1RO6t98WVwimspMqLxefUMfTy5IOysvuSKhoCXZj/oUVGfR6u69hFQniKNomPofkRqm51URCfc
aBj3vo0CCvD+3DwpD14LUzEQ6XsPKmMLNh1pprmqjOIyR7Yehd71D61oIK4rgNpMJQpXldoGR91t
z1rTOmjWz4jDGZgYuByxRPgZFwEYqRH5AtkuC8hY4OnlEFl3g/ori/5s1Xnjy4Cb0qVMopdGy+sH
Aq1cSVNPhq+vu1fVyaIFJIt0W4XdT4dMyA2bYOM8DDbURjMIl6w28hNHN9mJaHx/6wYbuPIUfyes
z4hes8a9G8bF4l4PdXtYjLWeAKrLunUxOOVraUTtGhvMYiurwhA8flwNfVl/gv/mFuOyb6CBEmUz
suP90GbXevRMmH7LGVRxjH3zkVSwsgx6bBcD95DV47UcI+vipKBa+2ZtusZP9nXlQo2a771pddep
SUk75ch8VuH7VHEdRoq+HNuo/tWbT71jo/ITB+6pJM20QIWqWw0x5Jk2woo8VFpvhzUeAScu52uK
kuc1m49IQ19TPSkhcdIkO7scolTfc6+UVVU30wdFq77HoHpynM6eq1jteAYhCyWrduhP59EhWMZz
7hnMZ/+YtvkSGoR4LnI1XYTABEicD/92k5vmahIbPHUD8e0/mcnJEbLD5fGwN0Ze/Y9nnY1S9hgm
v0qvcA5Difaj0+JvA+sm3YUmDCv4mTCTK7TJ2HKPG6MwysvkVDZkS7UlhuNf3abMdzlL9WPmkJcL
uPx3PENIzuVIKSB4OF0QZc7XXhiqj+0U27gM9epzkdyqigXobNd767oo2nUmjvCR7zaXMZyTL25S
vetedlZLrvQ4GXBbB85ElMtYChvLdaO1zF3rTeoOrDRO5rmeoA5ul3tNMBvg7vmR0ZdkplmXwlpe
62olPpwifdJGbILqXFWvvaGseysqfrHLewi4F777He+wD+Iciaaw3VVj8+BwKW1j3em3g+WMV9V2
/BUa0PqbSoJSF2n0KxNnMllAx7mYr2Jo7Hc7QOe07LT6kQRTuymTJgfrUoGNJozFmqu+5rXZLrPa
jr+X+bAM8ir5UIMKE4QsTF4E0MBNh/TJcZoMVFossLyB22vk9Mez3pjOs+O6GrfsDVGu8lsYWNA7
HbU8eGZvgyfsPzQ/5kbp2EDxrVoAhG+jI1LE0ZrIzfiQuqJYdJb1PdIK/xkq4rjTEE7dInrqvrBH
Ryoy838gYwGAMEvHxzE1e2g/lbqpsq59Qxf1IEeEoplgrRGf0/s637ZDvVNtP9mjCSH2GvmHE79l
TOqvERekJ9xViJD/uh0Iuo96OJ4ywr6LIXS9Z8s0CQdVw2HGnvQGCsHlAFpwaJJzCFAPRk3VrCsL
m2qf73IlcPzc83BRXttoChZO55D+nnvr1sFxxjKfVXXWIvVyFkUND9IKSIVhdv2+bYleT46WvbuJ
/dGDNL2WbmRecyP4iVl7BgHaXRTgqJfw+FBYcFWxx0Rq3A5dnD36+hy5ztv6h0A8Kw1b7YNdzkep
hvZLifTTWtPid2esihV5T/eazgWYZZRUyR3tPKHoCpoftbaaKjBLgVe5VznQdQXQ/Igk9mdboQyC
6C83lnkWOSwhrnR17nPfJ0sE5jrtZeh6gs2KH6ydvMjOil9jQDAlCD91RnICdfHVBjB5Dg1rnQf1
ExLU4VKf9NNUu0czJY5ru452LjB1X05joK2sphl2blLre3xIxksxF+EuGwm5gDIId4XvhitTtPqb
GNHTr4bhF2S4KejZsSNr9VIRb1/UjZuvewSSuF0m/nQgg7AMTMXCKKowduoIiC0phUasxrd3Xqxk
S/7yXK9a8iVwdWRgHExgDLUYTxNk1WVqkI6OhDGseismQq+ONpS6tu0WcdM+IRaU7mTbZwEr7J8h
taP3697ujQWrkbNJquDNqXvCMLYZvs5qlKsutYxr7AbuJoCc7aXWlozUdIJglO18C8ebXi9R/Amb
c18Z6ROKCqyrcdkDe2UOe9mmpUBfUJcFDqo4V7YC9oemE4aaZjsy59E3WCXjNvFNVZTxEJj5dACP
zbfjkcEIIfWfWrBHLATjL0pN2qGHhLvuEGDepeXg3FQMTVVb79j04DQP75VYacgeJwjbZeKn4QnM
cLYPJwIWDjCPVWlP+soIXA9xl/7RJxruWoIU/hQp4tyAUPTgq92U3M9vrKVntjO2EZNg1eSD3n0R
GAFgbhiwyEua6gWXL4LosfnM/0eA0Vmi8J5dnXZ2Um5fbMjIVyKf6b0oyUuvShTC1uM8SnZEZe09
NMUPWcHaVV2TMI1Xtl1NVxSm3IWhNQNZFmO63ttUS2z1xDHBvzJEdrBbMC8WEMm5peijeKlaGLg3
SludBtcuT22b/D5KkFpAoRsZRkSvASnLMfdD7kT8rxK12yQ8Cc+VhZ+xolrFNtVcD1YlBX8Dd982
NvH7bDpbleABkEa3plRiLn9ui6xgbTxwUejG2AQKSWXZN9nWODmBxhrZ0sjR2SbVHkk6orqg/raT
mmWrvBwfWuSArirKBkvDC/xbwLveEppLyBb2qOb709UBTHTioqt7bYWuoMlj2jOPbqGn2yYy37ug
i89B95MgePWQtGOxcR0PtZgQB6LaQ3RTHqGpjEyOPPwsGvthKIeR0Cn2I4NQBUYTNnrVSvLuoXHy
1cLeYmGZSvPK/V5bNpHnP5VOhVNbVHkXofKnCGNEe8L4KFrciPXW4tEyV2XRI+oBC9LNh3whu/SB
uHXWr5Q+0a9G/RhKcSZVJNjz8AXftZtUwnF7WGGkLyZIJex69TnUh4GbFFiSRRloLAsC0W40XzXu
Ak5V02K/OujoC80STnJcj68VetHiFOfoCBSRn6xaWzMPTQhf3wXM9awFon5kO71QhzR/RvlxDUxS
uc0Lda+ttTcjcctTlYbevWoVabqMxj7aIOCCx0rWDcoau1ZlmwDTfazN/AfUCTBiWd8fuNbCRU+m
6mblMXg5N5m2lusBuKqU1wBvq8d+TJdmW9XP/jhWz3nqXAvEhB8KX6meXaO3lt04ttxhqTqO5m1J
UUQrr/EerLzoz10xeg8Z9vLoc0ZvfhpV+1ANCogbfvwmYmKTxCHDneyN4VGDkSdVJns9BeOqLFae
VMdUH3l+7GTzYHfZKQlykE1sNAFITgHiDWQwLaNOVvAhxIuVxAh462iHw6gSL2lN7Bugmbpy5qo1
qtq2yHm8K7FtvaSwlICEaslanqu7nb9F4btd389tQQ7ztDdQ+GUwK7x6k0+ej04aU8XdECLaDv9L
VnVMKtco86sbOTjrwaSbyI7ee1U/zgjdBMX2fu4weCsEf9StHGxAplhVgePdexNRtysbmv1ODlbD
HtBTN6dh5etOgbI0mybeghvdWbbbXTp/tDdpOBUnJz7mROjg2C07Te2fZybNc1oNr+Tn3HOOssAO
hQfU9Y2hv7RNsofS7h5tQ0GNRbY12rdygpl1b+qMPn4wQSp4aqGHSJdm5pHsyMHpnf4ix2dVmKzY
P4cYtuNuYmc9S7yQPLEaJdjWkbtIteFHVljdt6IIdIzRDesCLz3ahehGNaTDrq0Vv7QqVmHCzfQD
MfVuGbmD/1YROt4Y6BxsZK9WY/vRlAnuInNvbgLpq/Pu6oeO8dp+q8vU3+lBjmh5T9guSkW1qpWy
2oJc5rnl+NN4cLGpsNaRZf9zmMyHppaW+vJfA/51aKZasYlntpdvPWJu678KPh6k5XGlIAP0avBv
u3kJRkRzTbF68xL546OsRVOWP5Sg82QNjJV1MnDoWYSznvpUIfLkDAN65/OsGHQam1ldaxUJxbiM
nvq7MJW9rUA5/GxmwV8cEg8w5Tzosz0x0VwMxlAs/+rI/UhdlF46bj8HyyHEI9jrCLTm/7yc17Fh
tCpNe8GYYAO/e3x3JuGtpsbtT6OWqWdVJ9zV6gAHI/bIwYjYRDj7CMminG2F5FFiWLMOBsawk42j
kGzT/hwl+Zxk7rCn/atDDpa9qPZi+jHPLE/D89dHRwEhi/UEiPo+a01sGdgTSal2AZJ5FY9Tdsjr
8HcBNzA7EPnODvLos+Nz3GfHX+P+iyGf0wM3Q/Bezv95nqx+jvl8pf9iyF9TfZ77f32X/8PaeS3J
zSPb+okYQW9uy9s26pa9YUgaid57Pv3+gJKarT76Z/bEPrpAIA1AqrqKBJCZa/3j1ZY7WFzeTN8E
yu/b/8crLdMsLm+mWVz+u8/jH6f591eSw+TnofUT/I5h9E6qlttYxH+8xD+6LIY3H/l/P9Xy33gz
1d/u9I3L3672Rvf/8U7/cap/f6duENasDo0C0t6JpV0kfoay+TfyK1PShIzKiRHeRt3kzkyK1/Jt
wKthf72CVMqpbrP8J//lqstdqwMsNNvF8nqm/zTff7o+mxm23oMZszpfrnib9e3n8Fr7f73u7Yqv
/yfy6u00P1jV0O+W/+1yV290i/j2Rv9xiDS8uvVlCmlJxZ/8jU4a/he6/4XLfz+V69VA59bG10mx
onOn9AIhkWSzc/rSSEsyTdVJNx6kWmpkr5EDFl/br+OzNNcEkI5eCi2bMQTvCqMz10FjUVvVWspj
EaUAqLXjM7tggGyFlJZUEvbktwi7HDNHpn0i+v5T2qXeBydqN9cgYkmdbJoRtAzbJAmsBWz/Alz0
PaAe6X3lKulxcD0InwfqfF07uTUgVKbXMgeBVHgZSQKTnLRGjkI6W6Bebjpp1hPzR08CFSdnHdAy
cqoyHKlzLnV1e3P0QZXcNFbkgpNsUV9SzFDssLMnDxMy1V2YwOXqgndjUT8/VPcmhwbE7WOqe4Q4
RU51X2lpda9pnbEPzIrUdTm6N5rp4FdkNrwa7Yweicl59xlwQWaUAxu7hJbIah+XueTU4WA0HGoG
59t8UVZ1lzhPgeX9fUnplo/DeNVZWNzczJktmqMfPLUeKWKGLygQDPU3snrgkSlRf0Vc36nUX83T
sLf4u51Jyg0uYSO47H2LQVIphy/mijwRT/HMUzZ0ZFW4ZUXRaQ7SR+Ecy8oJb4KnRR7ZMEJfko4L
wBWHV7cRUrkMU5w5WRP0aLevxtw8m6neDmmWn98OnLUpPHax8vhmLilahX3lpNs6ao0FV30K0dqs
DsFd1GXBneyR7BXA21oHe5+UWeLaWBeD9Bu8ObnOVJYK12XkbSKjf+e6Scq5aWSeZDNzdHaCGdk8
yR6EadMxU7KVNGYvblL0TTPIKThhREFxNGSzyqr3VNLLYBsLAR7rKv2uVxTtTmp7yOS25NQaa2m4
WYW77A2zypG3Hlyk7+JBxMneKSWQHuRr/PJdrIkWPkEypHNg+4fRmAvzYOru10Vvk0+og6eVF0R5
fHUvLcvFPDgMyaobgDARd/1yXzcxp1SPUkN3K2/CcgKdT6TOQNhy/ZNsrKKAsf7WLtohsdEW1IRw
Wih8MzJbIL6eYL6b00F5NYFZlRwYpEOq3Ca8DXo1YT2C9aqA0LDRQUY/m6KJ47I7S1H2luaNjjo9
YGPZiK0Xw381wTLsdg199HYF0HY5G596vGRsEWFA1rOHUA3zh9jK2V3FEEpIA+dtCRzUkNQKckpw
ad0TpQBzvpIyuae/lI4VPkO0oO6knuwx77SMWHxrSWwpp5FjF583YhmMVGN47XFWk89KlxPJKC2Q
3Mw4eYpIUDu6DocGKt+wj1VvHKQHBVwee24vfHBEGnteUF1X2mlNSpUDhL9IJ+lFOkk3kdRTzqVN
6FF0pbIVFtlbfOSQZtw5I/RNi6tU/02MZIrKMlOqznd+306Ps2c9mG02PFdsuE+lqdfbqU7zr4Fp
EVIiwYqjswmQNxGCUhP/U2WRuJpUwK/FbeuvlHY6ymRjmYUsm7Zx/bVledl20cm05Zyqum1G/tZa
Gm7pyb7nx3vD5av/Kuk5aPvkCPLit5tjRxV3E4GYC8GVf/IqzzuxczXzlezKBix2ixSCBk77m7am
THusdGtnLJ6AnfrQcAof4kbQxIpGDnerNiLBkmOB0m5GEENzANXVOWihzYmau7oE91n2ZFNOGdW2
uUlWh9/8MiQvvTQgyQEkZ3MvnVXDgA46CcFEbZ3mfszTD7HvOYAPp6ScKukEb8hvXUwo614aQtH7
J3025h/SlzmS/pljy/LSemVyBfs/uXa1s2k8jj4B9fqlksa5GmbySRqtPAJCe1FndxpW0qcZyKAm
7gkzfO4l1AeKubK+baK97Kad9cON9GL/SicvFf8swQW/yL7Ckek4GhlAd6Z3ykQz2hqIlIsse/AE
w0tiN4e3eqX3Tn/TjVbonxRIn+B0Fz63WaVWynKMbPqJ0pO1tFTVpB6IKveWrT2YZlh+aDlvDlUS
2e00NN9z6tHaXfkhCHIVBvWBvH61+KBBIX9vDfaTHBGXbnqtSxaNpclprd3xoDEpuT6HeeifZS8b
yi9T4No7KQ1T5Z+DhpRkXu6/XeKX3qIbSDOFDceHfUJYF8NtsJxHzvjmci3VOpu8zQQm/h/jFudf
YyMVFgon2qlhVOyr2QweFbUGhb7y0k+c3n22RlP7Cbm2Z5mEft0gfkqdpP3s9QkhnbgP34WxyzPT
ipWz3drp+c08HaBf53CowbvhS3zR1MY5DkrJ+ROwA6sW8pxLBL3EdO1ABdz1MamX5CLY9cc4Ubxt
ClrXyuGgnIBplmwHo+wunWgI1r1uFp100VRtm9Suclz0csAiSjepy0vDPsyJB1fbH1Na5fz6Cst4
IyYc0WbZg29ZFEKlkDs4oJLvpZiqZXbnZekdCbZJue5y2CyCELat0GjB+Rph4NKMaFwBqjUQOP+j
KeDrhe/VAtsbTCZM8aCBYy27ZZDBAltxrPZK6VeFvTWGmCw3r+l2kZZoouQgfJJNZwIgAdf9o5SC
CgCcxWMQbgMekTP/9mDVRP6jBr23VuXNhrBjcK0lSFLVpizb/WLcSiXQmeF1koBIqXCSyn/2WcYs
Po2AXZKGODaCg0quHghCpfEerJDE18r3fQMT3W/ht6VSKmWXUx1FMYx47hlBsY2BcljLx+DyVCwm
kHFDYVh0t+eoMJiTz0G6eKzKZplqMSzDlqkW5wLCJs5rs5znejs/Ues/rlwi7qc5gS9Gz5yAWCsl
Ranjd9W6Aask7PR3ozACjOGuO43MbOk7KrZ1jhrBd1sYfUVYJTq7tR7dS2tU8hfJM2DMpegQmb8z
g1EQCalP9bTtqY9pyKQjZUHQnbuFsfE7OzzmEF1cMgcULvZEZbKRXYDFp2blFmR2UoZa79opH5tV
Zai/XG/2ZajsDZHAYJjYq0iRU3aqmUaS8BKleOdSbXznt4b2PBH0XBuJYx7JmtKew9pxQbsPfBin
S6DCVHNY2yL6akH5erSM6ns1qy7bVaEjpzEgCayrj7OIw8rGDDTzGLXtdyl1ImYrfSNKd/7qK+Zc
hsuenFcrlPoISld6HpOhon6d9ZTG53Bv1iTMSF2vUa3Zer63n6tCuSup091ObQ/b3BiU67HJtNMs
m7QhwakQdIIrqXhlEvYCrI9TkPW/etLllbeRRJ/yQq0PZO/UJ10FWPKFbVBSDkqxiIozYZHwLFWt
ZCVsMkJntpoLCP7f/ITSubapnFNGndRjKAtfjRi18mzZTnC+TSAtyyxzDtz15uU2pr4hUD4H6dqK
yh+EUssnIlDVk6KkX4j19xdTSJpqjQdSJqGyEh5lpVdPRdRtgD6fH6S/Vs0QEY+USEmjYtnNo95y
dC+Gy0G+n2okHMH1fbuAm2bXLLeo7TfKcj1wVLKyE684S2eyCOajPlEpJK8PQ4R6nFzCkgBXO73x
sWtq4+oopMdK0QkAVZ5bqnKkWHlOs1LNxLnmgaJ+/DWm7zXjqmTgjPuVZ3xcxrCIjR903X8IQzAt
Iyf9lpGDc1+IhhCmdh/qmbUdBXvpopOGzCzgSUhg+ZGibKRLaEZPI9mJp0Ule9SMjjaHM8s8xA7d
k58D+ftyuZunTq25P3rkuopbkM3omCCo5+F+8JX2bLH3LEEb0NuzPtYHewimg6u1LfC0qFLdNqha
kbLsSu1tjBxuNwQRScWtmm04k//ctcVfBhQqNZ9JpBy0ji2EbNI+8Mm6EnKjKvpNSbnLL/Pi+EY3
ixGd3Xm/BkuzaaT6XiMv/+3UVuq5Gdyef0xbUvpyMCbwG8EFSTcJjDOftM4beNOakHTaQfFJc98D
iux8ANqsvjYxlIHOmOafcn8qt25AeTlbbICea3XlFKq28URmPlTQ+dkSmZuyJ3UzieikFQuLbIqX
nhSBScPsWSmwPIN48RbDUWXNfAGXunvQwqx/0DXL3wwDjDeLzlar4NqU/l6qBoouQZkVkK7G5I5H
qZRNDDDE3iahQ+Bcdw9LYz/FrV88kJ3psFW0KOIsmtoj4Z4LVrGtXjOLbDZKTDcx8JqHkmj1h67h
E2piC8phwcRM/S/V1X7Xnk0hDi0ZrFQI+xdptd3w6zB5050cSgbsfVbr1YO0uWa570w7fSdtkdKu
yMBJnzVP894P0A+D8OLZynMEUt4DCZvNufDJSBVSBrTBrdd5KSQEWt8cpWG0gvrBq93uAJIW6xHh
vBi6UDmqmtlBeIGb9CWPLdh1AYkpi6+cHRK5KgnD2+ibLaxJx1AMbasEgb/zhhAcgjQo7mWjWlBD
zS0EulKE0PiXoSkboGlUNdgtzrmwQjkxbMKkBHruZZZk1Ir7INS97dCVEAS9GOQIa+DULlYcwJhM
ZWeDtH3kOvYx12CNEeCUqiDQg5YLrmAJa7nIixniQgAvpTy1bXVoTIqXw2TeF8T/QXkK+gff0Pm+
iZ6RXGM4AO+JKf/SxH4xiFMf/kDSQRj6sq2pYCCZlNPira+k1OnHHjiBANAeB691HibRUJULC3DN
6ViqRc5DmFnOg6X5zr4dE2e16ExN0S5UOJ2lSg6VvsDYrNpcD8lRZDZp1IIgul1m0S2X8Xoqjnuw
ac5e6PRHCrMpTk/L+aPNknuTmR3nkUJ0QaOibN98HHuleUpMZx+o+kyuSR+cUzJM15EUTSfZpl3Q
HKQ1qsavsS9C9WTnvK/49kovsFUAvmdDCGkFU1eNlu+A5Yj2UpzjiixKLfSuUtRqMj6V/GNuhN0d
b6r0Ngh+FpCHQWrYSq/SsJRVXZPPL8XcAbBTh3DbrPja2mUB0wJwQMemdPI9D13jiWADT3KABP4V
2cBvA4j/DYzAce1A9X3/xtcEJwAuFnzzFJZ3lo8bine9TavOxrkXjezJJoKK6uxUoV+BgY5FId1q
1RtJC+AmYlI37wyvjT8OSevFz2XetR9LtfuhddHOdarqsRxU/ZmydNIj64aVYhQazyPZHpvAGvy9
tEYm+31YSwwSMHCeYP4+Jz5pUolwrjlDfKAE/CSNcnxcfU9ddkNSE5bx56BWQLgW3koJsP8MsLxq
Weom5af2TjYUX6lW+G6w+vIdxZwzZ0kqYJezn6RrN2W7mpsmwKgv/m1f7I3Qsu50R//hZxCSjYOW
3g8FT0qWk6Djk41434lGGsY8t4/BmL1v7eq3SgzIc7e81na8vvl3dnCKw/naSYjSFqpE2Vua9i+6
KbP+k98yLI75/hdKO27MNEjIlfZB3JlMKoZFzanehDqIQTSy15fESVZSfmMmFzQ6hJF/kfrbDHLI
G79F98qnBKtjx+/hh6ZWOosMLvzqSssQ2Xt7N7nJ2dDIsm71j45yxmVu6WeEirWteKqA1A1HwHpw
QZXmW5uUO0tgS0sZaJOI5GESGhfdMBpwGL2SxcBOKuWYpaldJz6V5aA8kjhoPfVN/l0prOEiJY5c
9R17M2vT8715gjjkECXFeMk7V4Mlh0qNyY51+E1z/V7qZNPnFiCXrl5spVgqM7m7VT8fObPl+9/V
4QeyoSMq1LQOrsAi35ne1F2TpPGoU4mCkyKQX5mUg2sShMK5DshBD8J72bN03jaF1oGO/KcBljFO
j33ro9TbcxYDQyFctPRnMxBIknNkhRsCDjHqPOYUGwZZakNvE0vfeiJg4H9PISY5Z21anJ0xfoxM
K9vHLyqpr+w6LFdvuyMV7Wj5oG+jpf2V08tsUvfPU5a+93v2tgz2JDm5W23w8muTRj1AC1QalNSY
rCK7D3/kpHlSRPSTv8wnA2ysj7NWtBtfc9P7ogBJEHA//TDZlXZvs0bb2H1Xrind9wg+tPMlNEnP
3tUhpURO44ybV0rZlY0RkKDet4ZPuhY52+R26/NlMU9A3Herzudjgjf562KIgIeFiQ3OSzUr3vG2
5XEMHKmUqJQwz00xf5aSbIbSFF+aod7qzVS8kzo1Agimnl1+3Kh8SLMJ1UZbaTOFCvgTfT8rRrde
dFnWuqupJ1l9mWhMvvkaBOa3WSkHO1EmF6/kHFKXe2DL+ukY76SOxVG0rvSoPYAzcl+UExQf0Cy9
6z17vIKbeY2FRJl89W4ChX8HaNq8kaJsOMP/QaJ8zOkkbmljefc+EW85SKpaqq33IBv06xpgaOqE
x4lMMh9qxrHU71Oy481yju5aIUm9HtrmmbXDSUquOptkKepTtXeg3FpJ5a1pVP3e16EKMzqQ5qQu
HFTjzpziVZPV8db2lOouKi2is0DzHlJHM+74f7skPDva+94mgKL2ZvivqdTWGWAoFHP35ik3o+Jr
WFG46oJKBdiRomyTuXIuJgglJ69Rzb3DochDTz3kBggW9aNVRN+IcNU/nXgPo0aw4zlT7x2q5x46
T7fXRRWgs7vOWxWszS9d652k1VYSEO/Tia84XKP2QSUX8phCcbMx9Nq+UDb/A0iFkAIKDUpvoVqa
RWeD0X4o1I56czykXhmnsgfL+vcwajf/L9P97apSJ+6QfZe+DciUr0X4shVNJyKvsqHYaBOT8HtZ
VNIj0Cdt1+kqf1DhK3VyvBQpBH1Hvrt1lNIyL1UyOVgg+4JyqVNHWrmgWc6eqz6lWNT5ApS9d98Q
YZuavDoUuhrd5UNL9a9l2I+cBsE85fmAK8FDuoIWw/oyWt3TkPANVsZmbQ3EONnln2/4qq+gVmV3
8jJ9W1cmpTICWVU3LBrZE410mQU6aydOraM5+znr5XTPEw2Y6zHsv1Gscqooq/wYAG60p768P1SR
H0Njo36z+I4dctcBfqdwig8jBUh7z52nrRSbse23EDXleyn68xBvVMuIj1L0dAF+BdHFeeJR+SEA
yYpyI6C3KlVVrvA/k9ecA79Wqa7+ftTyX2Itzlul6CWeDxRZ/8sqxeyhNLdToP7o59kD+dVWYR1K
TXJ92zwhO3pgB2NrMJbwn9lkSq9epSSbLMwEkIX+Ix6MPNuOzlG3Oejn2MCgHEY1bj2xWKcwphoI
AlFoJg0mVA43Kz81kxIl4Z3Wlr4t9QHs2RezV1lGuZEz3qalsnY15b6ybaGKWfdpX5ysJIMnELrY
zUz++TfVAoRB974o82BtZy2MTl3t5k9GYnyDxDPbl0FAnk4XFFfZuP7YXgb3XgpTU1XdZjEaSqCt
rRqKpbGrhgOAhh/8vKKY0Kv1lac7yl0rCEOIBgT3eQrakqUZr/RllQfmanABn4zajnMD3OQoEGj7
49zDdEn4Iv7c6WBU2pb7tR0CXnRJCU58T11GN7Q9mBGF9xWYoK9a2ddPpjElJ5ZK2haI5+FrwvI4
NbyvJid1RGpLlVxYXXtnzu4POY59AK9vyk4eRyoeiUd0Ju/dyLpBkqnjk6nZ2hcqSuHuJEXkKLeO
ssnYCoVOyWtK7CZlE1WUfaptBUF47rggDZezcy09eyM3oW4s6NryYK35rXrfJLF6XzT+5zoKtKOU
ZCONceKvBmrjrove0HXz0pXGXEFVqTbeB3s25qvtR9OqVyEVnAGZ23r66O6lmCnWe1id17Cxwokh
YGtMLQ751PTwInvJHGbNSnaDwE2a1WJS3ZZNS62RGc6QV46/utD+rczW9kBznMdLLJqAU5h8UxvD
J6ewu700wL7lQ30SFR9tM6fisKzDhr/1QPaQ7IYCdicWpBbihXO5NQLJ5ybfnDpCbhpcXwBiiZxp
mRXdgOemsf0MHThGwaVWOCqGz3XWD63g7mlIl+etHhuHNtP192rv/7ICfRefpgFmONYJ7opauuDb
7CT7OjbNnyDsH5u445APkAa2j/7RbpziQR7kp3o1r9QgD89SDLQw3FYq0GRu4rxvxhl+pGT+Yvtu
uUvbkcNHz6k/CX1R6dMXSmaBZeUrTHhnXZEhdSrUMfpkuglgxl7z3E2gQGZR/0Oq3WwI96Uxrqzs
YLNHO4HcDVKz6Jl/ipMyDoK+EPOte3MPSbeCOhzw3Jcxb+a5eWvQC+SrZc7Acx4d6iD2de4MFyUo
BgjvobKyBu2+g8vchMwXnbQm6jhcZFPU+bMyBs4+aWLbv0od0CDk0OhlvZIjSDKJOJ4Ws1b5nBw0
4j8l5K9wfVOTVKbDLnkp5uIP6MwrabWi+HPRqN1hbjWdqgYxIgpbIkGlHVGl9+Ioq8CA9LFJMPvK
NjZJgLbsWdCULELqliDGXqkTe1eCZwbata6pmyBof5YlR/lKWsETSN0LlRW/yd75v0L73g2/DJIA
/qYTCBlvDG7uUPy6TCO9JUv8jTj+z/n/Ns2iu9HHv4zILZBV+O1yN5G4m0jQQ0vv5V6tUH8XmLmx
0pSm2nDGUDzAMJY/OKJHfgEFTPa91MhmDmGRqwfbeeXqpe3EfuhwG/Iyw1hNGY8xv9vKkXJq01X7
u4mzLKkysz6E8cIyOUaOwng3x1bgrTTeq9fSHbaaFOW4rEwLwpmquVMDysYp8+u7S0RG6HJn8urU
+zo88Od+vxi8tuvPDYeOt9swVUECpmwgcnYeM46dOo+DUt2q3Me08cwreS8naVOFqhgcgDqMidWR
EKWhLbthW2uet9Fj1uFrdnD+qsEu2KCdmw9/1Hsb8J6LnIWnQvcIm81iJ/evPYLqcnXc5OBGnXXX
WkXK+zUjBKo1Kik6IBvcxbNp3cmeG9TGMWjbp5ufHBIM6b9yP58PGf8MDr4Z4fCTOLSNEa1sMav0
W6YSeaGTUxan2yU1sDIiqrI2g4g2Dn0XUIJXlgcpwnUOEbBFKZIU3Qyoj7p7gjDAPcMv4dyaN6I0
SF3vxdGunMIY5EFy/4x4SFfw29SPcMzVj1FMzMssdSq+hqnmY6ahzuS1TjrzFmw36QBahxSlnxzb
xqw9TA6Yb2PfzNc0YbsvG2qxNVjPz2bR/2q8zjkPLBoogQdpiWKq3wZBWV5BhAAcpxU3Rb0DuxzM
CWAGK60KNnKGV105rfSWFh8EEX5oUCPNKuRRkG9CiVlmcMK3sXehZJpDtsGCLb0cMnVzk6lCdS83
r8kLQLCww2+vLJYcVIjxoJ6z/aZOkGV4ynrFrH3lPFNVyPqKxkpKBRpmon4A+ujaKRnL6BJR5wr6
vHGKs3QXcMZ5iB3Kquaysk7EbO1DYA7vFGOgyhpU5JUx9+2ODdT0JeEUgfrT6ZMegInAN6Td1Wl/
0+d2Pd/0Q6a/0kv/mXSSm7+ZdsoVVkUgWUbgk4aquqsFu26asD1uyyk6zYJ7d3CgFtAg0Ns1gmzX
YONy4BcVbqQ1AJr14tsJLygxtson+0FVokMnfKE+cE9u4H8AwnR+bOzeWDU1qD1gwa1A7Da+GloH
PUbQR8CZm5S46o2+SmMvueujMn2Ccem+Ak38M2lW+c4OGgWANa/87FHJzPlRSbEfHO0E/GFNzK6U
aNZXoKshEKogARrc+qYK7BCAIiL59VWrFc7SMtKzpbP0kQYpyqZ0qGP3Axh5glBgviyOsqcISOdi
+L5ML9VykkU3hNGXzvmcjsW8q40m0HbVbFO0qLBd20BEWq15jjYso4TJipPqMnYGT/HMi9MdB0jZ
6v8ZRS5VfDI8Y3ObRM53czKT/qOmGPUhNuLobmnsgizqYVovGuCRojtwLOFKmCPrmSPJ4Ch1i4vs
NaU7r31NUzaLQZtchnFqGuytPqPuUFzsppTdoiazA/SmjZGar+/CcDiK68ruq1snwynwp/7kqc6v
RuqkKA2L+MolrpR09Up+mUaZfXPtQ6u1ltZl8D/O5YgLK20ZHuBsPgLtMe+j0QlXtYDQakH2BwrA
LTel4hnnPPSA3pJQWwmgUdeE+M56siIOe/16UmG5ZIxa8EeZZv0sXYAfiEBWgoApCErrMKaOw+qx
Vj4Pg3akcg40bjUcCX4J7HKhr+bqh5GA1BHFoX5XtuapCbvdoPSnuLGKb2HmNrwlDeV9FJvVZmyU
4cFWrWjvgK1xdqGeWHfpVEJtpwN+37Zfs8aJ3xul4jwUFBLnwL2994nHPBfBSZpkA/QDKc1qA28g
3qwrHpvGXMG5+72CK/g5gdwW5gplLSULMqNnZ+RH5ibdZmKtvXGMla1EyVMQdv1TMmbxxs38dp9m
dv+kFkV85Qn4QRplMwb+F5fV4kVKwHE4+8akdjNWORZaM5krJvOc8Ndkc5N2ew6Cr1PXEvCbC9Yw
AsSnByGbnBMhgnyydVp9X6WgAUWRMvAS/s3EI4lxtLQB2Nkiv3QxVE35FZoXB4hlTgGULCTKNCYP
MtOKLMP7qs2SB5mEJWyNkKQtiOP7Rk3V1dSy6nCstiRcmKgrcvXLd05hFu9YS1Mskc/5XorSYBTU
CcexcydVjdXXF711nm/+YlCgCLrUgE1POvVxuh7M9lvsBd1ZuhDJcO/b2V4vAzS1Xas8JC+NZq4S
h0VwUka9BVRw6h+9TLmP60Bhs0Ti5x2UZf1dNjTE/9WUohUfKM+94VCzAEdRvfd9zeBD9Jt1ZYWE
yMTLNNUTsI1jaH+EJBtpLITH4vbvdVMPC9/YUNybKNvCdkEnZE/tAjeyneLMPY9jWN3DUVKtYWnN
vv9nj4w5xj/n6LQKThKjCA5VkrZPzaR88rnHSyGkOu/CwzyM2lpRzObJKMb2KUk/6WaavJMaC44R
mAytYSdt0eQ5d+YITlLQtI9prJPWXJl37E1h5s76/tvAKzu0lPhT63jGrvGM6Fgkqn3X8TCwB9c/
17zmasp16Y6zp2zdkgRIWN9d4DBnyJbmVn8/Ab10E/Xe1t93ve+8EherdP7b2JyzvwOYt9mstxfZ
eCrIB7x0C6Acf+tkT+1AvOAo2CcKkosEzymDVlcFWXJzU3YimzTunENmG/NpLkHHlqDsHQxIvJOc
516blcPUd6Tq53r0Wa2MNaCf4TcSJ0kHi9z3uhNDkViSg5P0ALsa0Z01KPpdAoIMxU38TC5ZUG5v
RjtunaMdqB9DShoI9fgfioZHhGfP3b6HwGZTeLPxXIVmcyb80a+kqAMO/hA1CSQ9tdKtDeOjppfd
k7TVACwkShXeSUkrp3Lt3s0Rj/IHMHDc85QoyZoEAOhFJnu69tVsrKFbCr85hrNjpWR97NsSVBEd
hCx7UsIPpSAEEw5yZCKISeoRRCc5kqV19G2urF0+OdbHYRjKfZ9swwDo75mM4fpfUQXP4dRqyge7
H77VVp3cS0nVPzRdq74npa57JLh2TdMC5u/OJ5Kpp8Faino+ZHtSge0teXqfMurjj1Vt5zNZ9sp8
KMm61lOOhlTRWOEI5tRLb8xAymAzMOykQTZamdo3PwfAjzOgYetlfNoQRIH+qGtAgPDDnZPDojW6
HTvjekruvE7VeWKm2juQmod1UjYuH/ocrBqnNoHjMsZ16QbF2e6qyr11M78szpprcQTtlCAyKt87
A3RuDtwKqIZG0sAn3lKFMUCL07XDk+4LzvDMjL+nvr/m6LH7mcX9gwkY1ed54gdjGlX50HpJeegH
mzNCLdPvjLhSN6FGwB7M7q9y0OQeS1CIfjjWkK1CNa/f5z1E67Xj96s6gAGc+GAPoii/uWYy60Ob
2N0zZxKCa4zcdmmtizAgyGN+l0anCLwnPhhpkg105x/g7/auUjLsxl0b7kDGmZga6OK/ziWNlTK7
f84VQXhiGpp3NcVgOVesPwdpZm7ksVtvdSnsRlH767zuldyPirvOOhCHGrG2bnWwP2bwYA5gRVjP
qRY7u6rPk20r1tp9XAN9q/AE7oWojsZ8x6k1cV8kRSv1pzF5lAPlZI5VHmHwGHjnYYcgqKJaK/PO
ci7VGP9+peB9GUS8eozAvzWB3lqkjoZJtOv6pltJi9dXv8xSvPmoWaMdyfM4LoPjkp1FAH7QSpsM
HqM1OW5n3YbbjDRWYoEpz1eh8gXsuRpqUwQtE92bdxaRXKto8WkGIk91tc+WGpJm3Hb+bgiK6Ysx
gz31W91VIO1Kter8Vf2Ht5wkF2d6f3hLdRjH//IKsI1H1e0P7JysfQIa/bM5Bd97u56+AxLyTgGA
6IOpxxbFVZZK5WbN9qeb55X0AGZxN/Qe1Zx+WJLQ3n00Ym1cG0Tgr6wmQV5Vlba4Srkjb3wQuFDe
8J2lNbRdhfkzD8o7eGXcz4New3ZUcartcJ66r8HZOTlNp1z63tO3czE0zwCbD+DKNeP3ojbEg8f8
ycHQHtThVZd783NPYgv4JCo5XuJTs2rSPf6ih0Pt2pql+hy4YMEOlvXLP4IoavFf9MK/F/6+g7+c
X36gf/ov1w2Y542/vJ8//f8yv7z/Wty/MxXbkQDKs+FZP0KjG753oEDPSQo/jLuiki4C8N/KDxwZ
6N/hT//XGJvOCZDbngWnZR1AD4p3vutPX8BrA4qtVj46OpjHldBDXjx9AZFnbb7ocwrtbnrhP7tm
f+D0pF1lEK6cGzOp61WaKfa5GgwHAo9e30iLbKRhEWWvbgyGvDEXcXfqwnE8LPpJGyxOykL1CVpn
cJmyRP9c9s17l6jqT/B2M8UBb6ybh8MIR816BIZll5ZeDbQfDXxa9UWKsicbZSBcHphtAxIKrySF
Eq1ybq+ySUqvvUaikaJvjdYaiJd2s+hqs+McW8qBMsc7wwzmlRwnh0jDVIIqS01nDby/o37uZwOq
tzp4X7hWdOkHR7vppxiIkzG1odNUYSRhb2De9QPwL0manSqng0U9JZtr7+UQd4Pdrlw46KVuzqEU
eTYE/l0+P40R2xuv+B/Czmy5bSRb16/S0dcbsYHEfOL0ueBMiiKp0ZJuEJatwjzPePrzIVll2e6O
6hsYuTITtDgAmWv9A9ste3zAHWR6cPAugFLaYb44x6DdjBi7suAILWh+lrhAbhsfmsFFAhdYBsrH
blUu/cGBUZCIk+y1wplnBUpsrenB9NAixDXvhllMNktd1d2XKBi/aOgS/pHEFxslQ39hWeAjppkn
iKz+uk1Yt4gc2EGntm8Chlu/xXkuOCEBNW8x9R4rX5S4hp1qByADNITd1LI4yNZAauQsz8pz3ZXD
9VzhGbsyRcJ7NgAEgsMPayj1oZ6XMBNvq6wY8m3VjSyZEdRbUpwcbk1oWxlaUCj96N27V+fLoRgN
9G4LZe2raXiItX66r80IyVmE5XaDarprpwnqjTPgGKsp/vDcxLPgY5MFexG1w/PoRNqCDWCGDwO9
UxnzRMEAz0jDAZeSkifGjwMmkH822R9FB8Ut0aNHC+gEDap7qu12yVqEqkmkcduIfTxx5iY8e0Tv
umwVDTp/km7P6po5WGJS8GurqMVLocwe4nXsnim4VTcG6BK8oZQOvmQQbLh4sygb2BGZ44g7eWBx
f9ZVDSlDH+2yaxzZAUMpLjXI7bs8gZgSignZ7b+mGGHZkzcMXj5DEyKdO1Unof15GeqkGNvwZLxO
rRGmXCZTm600DyPkCjDObTwJ/QtS/KWvNl9yU/gnBzHPhQyrscBBw7BeNFQtqfc7GyzYwU3FJBRX
ipjhymq2r+LKVVZtVLFHyjNjM3VaenZiP7seUqxOMIZGAtsCinLKQVZuVR0fNrNux3PqdxbsG81+
Q6J5Uxh+/pH3zUteacOzYav9WhFRfcThrT/mTV6uetE2j12ZeitK5OGu1sLpmfwCMBq/gnzRa+Nz
4LRvClgTaIK0VN9kfZP2D0bWGI8q2Ck+3uk5w5nnEkzuvRxUzl8ZOA/awg5RWhZZu1XUId6UBvp9
cF+GJ71zjwrP3a+Wgw6mPgDOCUNcJ6Fkoks39M3XcoRCl9uJczegLHbTa+AARpDaX0uSb7prF19Q
3k92vu2H27oxm9e5ZCQH4NKLBu6YdYeqE+JBhOVzS95165ML2FWz8GvjatrjjDjaxJUdHjD9hQSJ
mNUSsy/xPih/lEIZvwMo5e4HX/w+cO1wpxehvnNqT71rfLS9ER6bvoMfQkBL+Vb5TgLuphYX38a2
uu5sLGeBOmR5Hd24s4K0PHjjpB7B/qSbcYZWfMauZw4i007DF+raY84DA4232NYNgvaP6/DeWBih
Yq9WFtlw8Ceb1OLvp7ItD8IwhoMKjeTfB6mNolJ29vvhYEYlVwHAGIARQipBBWSmh1p38qvQvCuq
obtE7tfI0LFVT9IgO/qjdy/7bLcx74KiU3dVBia1h1IQLWMzMNZdbmnUsOa2j8rskltzjuwbw10D
jcfC2aYlKn9jIbTdVFGShsxusw7WqPjUE/hvDCy79lLXIbB/tT/JFoK37aWwHDLMWSzWMiYPs54C
XgXaCSMTLiVjjSdeUk1pDtcR5otI/QMZigkt0Q7uVg7WAu+YGf9YCvuO6n10TlQXk5nAuUv10r7L
UrM54KkdLmTTtwdxxk2RFF7nTF9rrT8MAqSL4sbTrlEMY8OiQ30FgIj8qbKvB+WOzFN3N9hlfHBM
4S58z//DKOJ5yTd7WJsPVsnapKFuthhQUH4ScZSsaq+sef0EIwBQgrd2zYLFtqGsq2nl3LSBWlOx
zbuzN9sVIBE7PrQtKMHRUNIX38e22bYRqrMs1AXged8VXh2/4+LnL7rUwNijR1ItdmqBGUQENMPu
0kfkYvHCaiP7riXxtx4H4IfQxrVNU9awMQAe7KxM6Dcdi9693/E2Oup8j1CtZmdMfXwL/ZtbkTXE
Z6wWeSyyC7gbZzOT0i+mB+zNVNIjGLINtmOivTJoL/gnxDAO+VHbCNk2gV1+N9RxX2SzCL9nwhhu
JywO0mBcWJ1mP00W9rhhW7Gp9isY0iJeubVfvYBAwhlCzxEf1u3qpUgW7IX8l1G18iNSIslSjkps
ON964mA7Mk9C8mXlJBmyqKLuTmbtVfymrQor1FJ5dgIXUqRLdiIX3YPpK0t1PAbmqUuKEM+aITsI
LJS+6UX23VTN6FXVgC+GkYOvrGZRd02SCaCshdRF6lcnadcjEO23Lacs9IXa193ZmWlkkkkrGbdg
MTvk8Lt7Z6bjylAf+6izJJ04uE5SPExwFw+YTHeLsoq73QAmboM9knqOmzBEv0I7yRZIWYAp8wHl
wmYbo0/ME9I3onWp92KhFKl1jxyLWIyD5b11bXnGBcLxFzxqrVnQlle9DbMY5kiZhZtMz3lS9nqs
AI5K8HQVkQ0xo7FvSVPp08qHcMU6sT1em2XniU1jIsjkUJbmY4iijRNrqnpQ4xqfLWRGF4nwylt5
SOfiTcU7P1yDcbZDvcY4yk41NVAfIUe2Lk3MPBIHVEhj+NEp0dONpSB9P4ID42ecG5eoc/VLkHfl
CYIhqq5/her5rEFh0htG++YzPsSKsbTqrthoYeyjE41h5+56Oe6IYHdG83opeWEsR9tjXfV/aPWE
tv4Q5B/pqe6d5kOJzXZhOOX44FSTy19q9Ad2tu6qb/J3VgAWLhqUkDs1C6iEQbGTzc+Oa5PiVezW
2e1v8cFo1VWErvZKDvs85DkpDCO7yIjhpIWzGkatXQrDzdaDd1CF393LQ+Dw1nqiU/eyiVK5huIv
SjxD3d0rfAvvkbnMtr7j4C4/z5Ix1DRhr2uRe5Dj+gbiSzx5m+uEeVgugmxTT964krP6yujuq0p9
xpI0P8rQ4OA129XRSU4Cu5fjNhLsCioUJ60nETdqOFfqVU8yFll+7p7iVfFTf2NYun8grazdaxPy
rnLEYNfvZLfUh1p1qn1l1v3Ga/AKVvNoX+eFqWPyIrxT2cD3b13ziCoJEq54CaxMYxapwppwhQxs
tSdv6bxYPFzCwjaeg1CLjj0YtGXhWc6LHtTcCtUqYpedm8+mh/1J6gTLJgcxr2lOvK9TXTuCTwu3
URT157xpijVqo+o92XpradR19FyWoYa+TIouvTW+KRhCfKu7aF/Eus6zzRm3oTd58Eo4tAE3Zzcb
BbsbsvGWh7B+Mr56ZuIsm8mdbsq4s5/CxFoHxUQc/ZWtNqGbamb68JoJstIdsq4emQhcyHVKIPP0
MQcWFhRDcW6Lqbrzgv6rnF44wlqlJrLsgup1HKa3JJv1vesCNW+LoTvptp2tA9x2H81SM6GwZuHX
2sI9Wm55qn4fdr31ByIHT6YV569hnpdLtdbEfTaM/kZesWfrcb2ijW7rSUl7zKcGK38sh8EE2q+F
X82guxWxYBPFFTNQFd81Kl7jt9l7RheB82qFOp9Hb+lHPQ2Mh6AHhtEn9muvA2VRUB/YG6hIP6h+
wi4SgYKpUDMMvbIris7PjPaGO0e7lCg6UK3tcszePacMMaDynGWlVWLnuzT7LkEsqe9xTSZfA4a6
MbahgkW47B1idmgBkOyl7NVLSO021EK8/cwbxRXOCs1i/z0J1jz8tfey1RpMu1L1aIZ1ch4VI5up
asPjjDArcrGvamt8Yq9fHHwRBWsJLPs1Hs5xCUT7NV6wXvhPcTleGYqKimRq7tQk8jepqwVY0OvR
U9DpyraN0T+wvSh+6oVSHCyB+aXszbVEYd8x8kSae11X4KY+JLeTNhdxmvpdwj0MpUsOfY9MwSf6
Q8aod1KO/4H+UAYjOciYBIjIjtqkLlADDrV1hI5dHNpunUmnjKxE4rV0uLPXwsLypHhtcLx+rmYB
fZKAKJzNQ5MPM960OahGmSkwxtY4yTMxnyHofx6UKTnI0Gc8z6xm2/+YJTsoiP851WvMn2aJYPpe
TbWxE5oWnds0tlc5dJ+VWaCyLmPy4ENt2InCxdUKEs+5rrqWBS7cP3hexrKb4o6/8McU3MG2btk6
N9dx8lqeB2mymYkrPwUV1bNW9gTeoTXrUFl1Rl7tKoRuF4lbBxhuzq8Q8wry2vI619nzKxhFZ69S
TyPvpLfunTVpMO20ofru6h9FHg3vZpHpS96G9Exp2TwEGIRtBHa750CLTTzSanutpC47S63Lni21
g51TinY3zM3MrJBejp3qIHsRc+iAMgX9cVTD7Nls0zc36q0TnO7s2YjYyvOrOjQBXxs14VXrSS1e
wfAhbxQY0SlS3PQB5tBZxk0nz0FoQBqecFR6tftiNbpW9oztu3FT9OGf070UibEQFfWTbiX/cboP
qOXVmvLrdETYjRvfdsXSTnXQGHroLWOXbE+sj+wFnDb6UrcvLqJGT01VKxc/oZCeOtGXVg+cAyme
Bk+bIv4ysGvdqHYNWorPZOEqVr0Vo4fDnF4Fp6HBnX1AH3pXj1gkKf7YrZqgMJ+n0PqjSHCnKJM7
qMkssWcSBnyNRWTlJ0c3hqN02pV+vHOI7zt2HOZfFr0/QlWJZ2GfRh4Q1qrdV0l5H6FOrW7hBDQ/
NfGOafdYRd2XrZqfgriCYei56Uo3DBQQ50Oatm8Jcin7sSsxDhybKD1rKI4vI9tuN7Ipx6lzRzoK
ioiVnl0vUA3VytUTUHidPj4OHlmESK9fcCAsqZCP5go00pxQQHAbTe7kduCh9mw2ySI24+bF0C31
4A2OspSzfF+0y9TEJlr2qi8j8n4vJFrCY5rgpAbHu2H1HqWrsfaKQx2q1oq0ZrDpEp7gaAx0FjxG
dmC2cT3NEequAeQewQ+RJemo/sdBne71WSZnxdrbWTR9xfMdjbIl2cfoyWlikFl4pX6kNUg9z/oe
AUMgbWxPD3qGDe0wGP6NYcJnQyoiXCs2nHuzyvErmkg3U01HH9F877kLUxr0kbbENmE7eIW9h7tt
nerQLVfumIiXSphn+UJGGOxiuJBYw/EgLdQJqEHuRWd5ZtXld0UJbAqBv8TLqnExsMddPCX1uRsU
NpydanbHzqr7ozxrs+jPM7s3lRs1BCrOgM/wb0NxR++vvW0366pYBYnJmLJZ3AbpzsXK6lo26/mA
bksRvcjOYoaL5OFiTJzkURa/bMX4ylIpu5Vd+AdkK4G/xVZ2sgRJrtcqQ1c5pAPl5CAW/gUTO3OF
URPQphA2u4x58xl597WiCsrFuBRe46Un6l1H9XYhR3xOSEKkpVx7KEFp/nWRMOW/4oSI/MwvI+Ny
Vtw5xsqNsSOXHT9dnRc0zmGkFndsJdqnOnNuw7EDCTK3HC19UtTQPcmWXeffvXTW5BjT7snG0R2v
yWI6mnOzAM+8KA2nBzrBTBXRmqXw3e7Q1lP3FHfBuEzxydvLuWS8sZaMjGkn5w4qN+yxD4zt9f+g
oTDidbgmyLkORa5Nq6vJRvb2sWcCfZz99UosOKvUwkKx64tnz4p2kyrsN8tQrFUC+AHyUFA8wh+8
XOOocqxi9vNHdciae8cQX2VcXicca9Q53Wa6WBnc666ZnLehNTTutk11DsLYPVnCtEhDaGgINumw
qgdsJUsn6C+wMPuLMtPzKx6Tk+oCOfsRN4UZrChcmqzQGCE7fFPDrCJDgWUO+YWquAi7jucMs5Ib
GUuNOFpwxzRX5b6JAH9rrOLXpSvGfUxh87HPp7um6vEJasgFjnbdPVo2ZEQcAo793LqGAtRMKjRn
ZSuCr4aXedLfyOboRdnaT4Jx48VgEJ22tTaZZO6ogdcuivkU8/iNUXXBvIQh1s7sHg1cb7FqogAQ
zozD1aZ4m7rTISts5bXhlmqmrMjZWu8QGeXbBSLytUndHSZq+RMPifoGhdjZYZc4GkHfRlxvVO3B
7LM8WI2XoCy1m5Bl9o0OT8ZpyZALbtoLsx+q+0zJ3F0wRsN2iJLxMRXDN1L/1rfI4j6CXsKXvDCS
jQPy4kAyPbwggYucjBVb35zs3lKH9r0RWPzanpWcXA1QQF2DelXs1LhBG6FeeKx7uM3RlAcv7o2b
OTED3H8O/nTqyqjelumG+jCaj3N/Y2rx0p23mizvlxgSeEfy14az6m01XIWKYq/atLFPOHi37Hki
fi1BUe46XbfB19DhmzWA0c4cIClys97JIBUt59ptBgFkE9fqFgNKXatWQ+9E1a3pHu9cczsbS2Hh
NTYpd+PhA3OXCpuGaLr3XTaciKycZEtOoHqoroZ5q6oqRZuysG2XZVJXFznE4xm2n3LNWuioAd+b
88EXiG/4WezuZVPv/OQUqDsYzxco96T1q2cT9QV/AXH+XuW//Br4cYxdUpg/qHBX1mqKxUCBKsve
9qZgz27JPyVuiB8SuZeHwC+VBT/85q0rkz+vKKiB/HXFGt2srTtl6hqrULEztBhNi6ryXhBi/qgs
vboEMAmwe3SfZXjUVdIr6eRunXlUYetbU4TaI7vtCdN3YfJZE+/Qx10NYLkPOFPVL1m6kv+GybEf
LJ0tL3Q6Oy/gYifDz03cLZUFRShrmY4TRku9UR0jBcLpZpxPu9kKSB5qrbTxDmFMgQBKs5DBzzE6
yr1bs0jVZZiRdpTOwJoYd1lDoSriN7kwwWg+jXYiqANN8ID93F/3VeM8N9b8Dcq/YCzmnvw+/OPa
ArS5q1ntrQKjzb+MZdpwa/Wyve8p4crxvG6jlOCuhYtTV9rxpPL6bstXNn/JED1p58StAQVmFRcx
9p8I0d6Zvh0vsDabvrYgSXmCpcmdiOOE8qkPW/GHVKM8k4KLV1XGaw8bbVa53uZzXBf16TK0Un2Z
4c3Xt1l/GedDUjrk0f3io03RAJEtGdf9EBZpObIWRX/5OsxNqvJcmC9y1Ge4GVngmCJPd58dZUEC
K7IBMMqryder1U4D76pn8dei99cGt4ZTUg/4XLVjeJ+B5VkKCxTqWAFg6IO8fNO05hnTy/Aj06mG
ipa7rqtts1Yr2AIa/kE4NaZSivmhj4H+4pZjQAYnHR5FHw+rrCiNS4cEzEbUUX3bChglojdmQmff
rT7x8l0wtEuncKHoUTCjwtIH9a3sruGD4gzTf9RsELcl6WCkePIYm7j8bmotfHQ0YFyZUpB7jwXm
bxhN8mmHzaEFj/cCM08Oj8iz7OOuDpZV3ec77lLILtaRsQrmG648NE1UBNd2bFZZtdBrmOT//Mf/
/r//+234P/5HfiGV4ufZP7I2veRh1tT/+qfl/PMfxTW8//6vfxq2xmqT+rCrq66wTc1Q6f/29T4E
dPivf2r/47Ay7j0cbd8TjdXNkHF/kgfTQVpRKPXez6vhVjF1o19puTbcanl0qt2s2X+OlXG1EE98
UcndOx6fi1mqEM8G+xFPlGRHATlZyWarmeKmwnyHt5xekAneWfeio2z1tWc/QnsHb3Tt1VlZInl5
lh25GKBWlTm6Zg5CXUaXrNtGL158J3T2zpQ0K9lEazBbVk4aHQejKF7aFYjq9CXWKQYlk5Ys5SA1
7rqVSyp0b2ThU+Zkp6kZqotmeMXO9fNuoek59HEZzEoHulrgHWWLlGp1qTRlXGe1G6+cMq0uud19
/fvPRb7vv38uDjKfjmNowrFt8evnMhaooZCabd4blHPA1OV3xVh1d72SP0lTeD0DU5RNprWRFvNR
pz7LUewmEjbT7Ah8LfsoZs6MPJid1uLpE38Azavu+MiJR3F7+DHKnDMlP0Kqbxmo8qrtsvCj4TlB
t2LyKBfIFthgyCjhc9Ak7X02OZB5GeMrXn2KTIOsyOXv3wzL/rcvqa05Qri6ownN0dX5S/zTl1QA
epw6torvU1U3G81o043B2nBPGjN5ivr87BiR+jVzUgosrRmSzw6ic+AmykJ2FI7xhLau9wDdODp0
qTuu46HEZq9qHjAfxbJySoL7romS/bUZzKUDWT9QSchuWyXCeCZIWjiYP3pkjWFEzz3usSr7rDjI
M6Ho9u3nXDnr86I/DWa+fF054jPuDcBZkQ7k+w6U46bIRv/GhmmeX9uBjo0l79ZW9lrzkM9xCOQF
1xmunPHZnURpZi0xnff/y11EiPk28evX1dVtTTeFPW+eHd369ROqVa1Gzxxyd6eE5aZPVRf3IPR/
HBdCJWkG9qVYo50ir+qOReNC0u/y5sWuRXijJ112F5pRdqcluH8mvWvsZex66GB++EGBIek8TsYQ
t03JXXTtVjbb0cru+kI4JFGTZjPKF/e8gqJuXnZrKCEeMhjQlGNDz5rFUCnoMusxpyWIelKkTr2M
ba04ukkBD+an0wbB4V00eRdPrUG7RxnveJ+YO36b1nEayng79Hp4zqNErIGN9ncRv4gVRozxo9+R
omKX7j0rRQ/FbJiU1yQI3hUV8LkinCN609MjXKz7ytCa3QQwijRnG18Euc6LPIMr850LoMz4I5Q3
iBxGTfpsuNPgXCcUpQ8zMwUX+jm/6aAVeqThQoVfYz4Lvk1WXsZfSatATLYRWfLV0l4aZo/PrzCh
/c5nsT0h1S5P6yl0r0HZBGhuHJo/zJjar78Eqx3P6cBk7TYBEGZ58OOd4YzKnuJmjIK1UutLzQmw
AIBEf0QC3zsmStPdkG+GAE9Lxi2/Yg390ymg5jVq7NPhc0zusmhbybYlrPfI8Outlzf7UC2Cp0Bt
i5VJ7v2YT4ZzcqkPL/U52d2ms6FkYr7wiMk3VA+NPYbc1Ee9lnplZY1XmL5E5g+ej0WfA5VzBvKP
nUuetQZuJDsB30bnvoLvb3pTsTSqdFyMaoT91TxYb1zKrFn4Bsa7OU5ur55AS/55yDIMaNjr2lv2
qZNY1F2qniINWB6y7Rs5ztI+1LEJznYTO7djhjX74FnBm9vD+ohHk+1GV5sXe0DHzc318K3qcohH
npOAjzGUB8pMJ6PzvCdyMt3CjQ7UiMaT4lWqv+7wjqSsCYzMLYuzrsAbQJIW6+x0Km9kLAPLidal
VpzJVDz1BdoRFTtQf80Wj8QO2M7diEixvy5MFm1KBi5CzpNT5JkbRBBpEv6az2tNDoLwCT+WdRIk
vLER2LK1MXnByma5vNYawZMb1fgTLIf8xvQq61zbwjqPEWi6v39yGPrv9yVdF6pmuJqqGxoMbuPX
+9JQeWnj97b5dfC8tT77KGjzgcxby7afMxNxOw9s2l/B0hmCVUV5/KeYHN2CDruJc8VAbWSeLdvy
LBiQlVenlOLTpCMt2LQbst8JW0grPlUBtz156IYswi9DniOroKoI8TBKtv3KhVXkdzdyjoxfhwAh
ekLPykdRp9bURW5m8Nl0jK7//n2Sy4lf7t+6ZeuuY1qOqwnDkcvEn56wZhnhbqxYxVfFiLKlTVZo
m5cF3qIAmV47EwU7dO2ec8dpb8gno18wx50IpUS1MKdzMinexTeN731hjfjUsn9hOVEfTDGoX6Ky
WMh44OnhjmxosZFNLcMiFATHI1k7/WgEQ3W9bKkVLMgbNT1NZpBuEqH1GC8k4UY4vsO9N7a/9Mgb
xTMo9rd46i+Nos3f/DF21j3GQPsE3cUvoZpfAcYRWqXXOG7m7ZeEfLIE+v42PiMuAcNuqEToONyE
lZM/zHXJVZGFxkY2lbHJz7BSdzH5rgLhZQHDO+jyfdTmxQMG2VRYmvpjHBVt/feflvNv6yGetTaF
MJPPyxSUMX79VldlrTtUMYOvXdDiBK3lXyar9u6itLRPfV71i8Zs+9ehDcAP+K4FW9nRntDI2WCJ
3b+a3ZBsnVaEW9NIm3UdgHTRwZfcaPPBobJ2I5vyTMYCU1Crse1DJOLswnoHSReVn02JF/IFsUDs
YgduLn2pFkdPG/tjgVnGUzOa56CKpjOiRPmTK8wP6h3NrWwFc5KyKYL6RjbTNuyXlWv3+2qeWfps
1fxJt7eyNwQ3vtbTqt74rkgPwQw5AwPZHruZT2TN2vHtsqn7+ghqD6iljMi+z1FlL5ARd9gtZDVK
U23Uf+emb831vVRY1MfIbd7zHCt2cVSTTElUUhixylA97uahdePvbA9yZu2O9q2NlNu0MI3cvs0r
41Tl5rgv5w7ZK+NaY9n/5YOXH+zPP1NBjtLUVFtXDTZr2u8L4R4p6q53ff1tFH61yq0CRK2p9NdD
zBceNRL3Oa8ia8OWIrq1Sse6SyeEd20EFmWLOnhyNjsDOChb4NlUqlvnnhEushpczdgjZSYPaEVl
J8fm3u83hsJiFM9xB9UpUi3DqWNJvP/7L/W/3aqFqat8nXUVJqyu69pvS8jYMEtH1yLtzda8LzWk
5tuGu8xPh6FHnQ++o8ZCbrIXKeLSt6BG+pWRee6lTEW+idneY6SEBqmZ5d6hdELroAKh2XXJNN16
3VBtCqyZL9DP+kWvj81NEWrk4o2i3gG6BiWUTGvHS729AX7vIM8KNequZ9mPs//U+xn7HEdhLf4v
j7R/+/EL07WEoxmObrrz5v23RxoLuIk9+1i9RWn6kWVn0vPe7RBF1imcsTwSn2OKNF6heGSuPmPy
LG4dcdQw2LpOKNGoWcjTaJpBxHo5buQF5GDZgZLNnP3wbkaK1uOfUO8OhYEyGAO0Vpz+9gr/lqfq
UM9STWOy7smBgjuAMCoA9MANE/XZljomc8wOW+32OgTU17Wpz0N8NFcWaM2OyMDW2aWq00fhmMZB
mg3hRJxdfNVsdiYiuhCwaMqDHJun8XVsCt7fWZhl0O58Zdj0kaih+zqttmiH8hakvPMWqAn29A5g
PDIkNptY88VofPfN6u1mCXMBdRGtdy5VghirmDsQGyIdnAfZGWSNfy4mD9HNuSMbWeM13ogZuBnk
t+2gzukhOqKp+GIAiPz7n4ktfwe/3AMs1jQuwFbbdgAh6r9nBpCsTDS0bN+sAeR4WYckv3AXWEdK
bz+XhtevzLq2dsHcVHow3KreZLeyl0c37r1khcfCNB8zlpgyPFpgp3i4vaMGaj+3GvgPJzfUpex0
BTYsHj8VDnOvk98Fff+IO1F5MkvTvjX9UCxblJXfgbnDqNLHl6kuQP3hmrLPQr94rJTqixzQKVm9
sNqxuUPuMb4J/ClZJ96gfG3ChRyQi8xdFW4w3nhF5uIT7/Hony+Nn94j+wDrkVWMvht0BTcySbx0
Uou0n9/z+SJztFW1qL4b5wP0nz9jVWZUd/KAVMrPMTn4c64SdfV13GdMRCglsab45Vq/X7+0QQWx
nRRUzx9sWz0FcEJeEx17obgcsn1eK/ZLH6EbX9uvXQOHLunUCrUmz3q1S+zAoSyygO/AlWAwgsgZ
ceiVUBPqzLp02YDmdQI11HXLfVdQ+EMoJOFnovvYRUP3j6DPVSMWJm3eB89u3jw4AuyLyOtnF4LA
7WQ0zgNwNn3du4i7hbgRP4x+1WFzh+9RhHTFkoULCPOhPcuxw4SDV1IpHqxVxvoaxbAqn5KF7L0e
8mZpuNF0l7BxPJqDpm/FD6EUqXfym/zJp8gKRtrTFivmy2dITvht/m/N3y7XwuhblaawFnKulFn5
vF6K5dhBLbA0yu1m3fW5fjELraHAwcvq89kwx2SvWrjievb343I0wzeuSo3NmzHuloS7y1M/9570
1jKuHeSmtaMrEfKy15lHy7Ni8AGnMC6mRjTpkCAm1mKgqNXoTh5yr0HMwAvT5YymucYa05j2djbD
hedx7XxQmxZ+SyzOn1Mju1VOYmqXfTSKNepGT4bjjne2OtVLre/qrWzKw5Bp7aLvnHTfNcV0J2Na
CjxYgfQkWzJejO4+d4rx9jPUmhH6+W10yXSzuZjZh6dRKq4THI1ItY4v2Hp9UG/0L66iGfeDFpya
0R5ezNLSQdOg3oRDys+j+pg7DdTK05gW4PJhDC6jUU/LZeKfPKTN7l1VGR5qPyLbQMlw63fT8CDK
UT/O/EPH7bKS/CQeUOBcQAoytssVBzIKDyctfhA8I9DlH+/YLhcP6pC2a0vrxVo2RzcO77KxXMrW
dcRYakvDF8oWxjIpRp9cAsJedrXRPUO/CUXH6q/PdthE2jvTsPp6LzvkIemBfW5cU5+1rPpqIUfL
nsZWb4OkKO81F/HssjH729h2tJPXAkgCRFq+JwiQpcg6fsnTNNtm6CnuTDUvnrD+upMD3kLh24fA
rpUQNTp4HW5j3A6OM5B7GoczFNj0BBlgcR2hsZK5UWLj+DlCDvOLDBc1qwGZbKgOi+XKIYsQYE0+
mMP8niXVjeYjIh+kNBOr8fZZ1utr1BpKlDVJ6NiDl77rCOiUsTV8x6gIYDGWmvfd5COPkzbWzovU
kXuvY1+HJPzmXMv+ZlFUluyKS5al457ncYpixZcWphcmfQMCgHX+58Gdm5+xIjX4GGei5QaEm7sI
qOW+YNW3lMoBaWWju6cCxIzK3D4HKo9lqRgwjcm9nZbiWPS8y1PRo/iMauPb5MyUpf/P3Hnt1q1s
a/pVGueebqZiALrPBWfOyrJ8QzhIzDnz6fsj5b1ky/t4ne4FNCwIBItFcs7JUGGMPyhSf05kQno6
ZiKqziQV5Pcir5XiE7wh0Ee+ncGlaZonqLlGnBafRkD+G7ca881cjNV93rvAw/qh2I6DXq3ng5GE
XGTw3B47SULeyY2G1bzdr4JtHSriPh/ldh93uljOp1FK8yzHhAvdtEM6oEF3MhaGDlvQ7Z90bIyd
wpwNisbhGiP3T/N2xQO7Db57NjboP0b9wZ92V2tJ3toY9q3mvXJZXPTKIOULAvqkGbmEYmfXPw2i
RgKgcCL81hZdZIl7Q25Mp6+r8WPtVRFuT8HwWYQevPVS/aaF6ZY0iQcIU3rJ4EaGBHQuBTN23yHN
ve6ypHyOvORa6lvtevSCFMa06K9SYPMLCBPuOorUSdtXatztoNYZY73er1ZuGDsl+okXW0ip62gK
DMGSS7qOUg+V/PBJ9WWbGVZRSie3U6RTb6IDFqnFYd70tn1ekzu340cx4HxXofuatBr5sE3ZGzh0
jdHFigNke3TJvR9SLQbRbEtXdpZ718xwLEeDwkEmlm2G16VnofrXpCiPoax1B61X9Itce+KCX0g0
ybKt5k3zIgFog01L3+xJRRLBbhgy2LLi33cRgFugLxEokia4R6nDvERtQXtFpeFG/a2nPWdFENzn
slourSHB88ju61M/LXI1RN4hLbeym9Yn2TJZTGtz5bxboWv5QkDiW83b3u1XxD22l8YdpB3lWKry
eOjspMBApwrvxp40uAf44jnAN6PW3edW+IHjIj1FvtUbVx6IsdeDIPAV6zBWHAFU+mCqCMcqMNJa
BCu1divp9dVrEVV5/ThUqMM45kqHb3dfpxgYlDmvSSiS8r6AKLjCGMzfWJ5R3Kcacpa06iZuMRTV
QsdI1MoQvZyKgWmaWx8t6cVctJq22DPADF+LKCraB3iJ4I+mnZPRkE9q7n2L1Ts3GuXPQMG/hkA0
n/qqcB2vFOZdXKrVMrMM/xr2X7YOu14+9VLRE+Qf5H08cJNiI0diBT+fhSGrzRUM22gr87czlKE+
Q8oTS68cFCbZ7TdF8bsXXg2pjOOXkJGdE2GN8FAEg78qcyDCL1aqJsvIiHkD5NCwj12hbrFZ5AXI
deMhLVJtn7vDcDWVijrnSnl+eg8KOHYkRRsRMZWTe9PTgUR7Urmfa20lRXMRXXsg8dSqbd+hcmeP
67lI1jjcdAT0VuOQJvfoUelO0kjR0c4q/6KqyguNYfsY+Em2zeHZrAyEKR+9zFYI++UyqizU2q1/
VP06u6lTWhDhIWwzbTYLvTzAZp4b1PaxRu92lfeVvJlreVhQuY/LGHwWp+y6ZQlM6UFHRu9idvoP
nwspMFnNx2hNv1axZzTktrrBcSwDmlxg2RUZwdlDanFplUn1iFz6I8wkns+wW5Dxtr9YowtQazpI
wD3Z9L7AKnw6yLdAamnYGj+Ofvx6kGF1C6vMrS9elyBQYYbVjTd9UqL6P34SILjqMS29R0PypOek
aH/4JFi921EyHNpSAUp0SsbPKfp5USb1+m8meVOsI5uT9a9ZedJoqi4bBM4AIP0a52lSN/clGT6F
Gfoawp9NdFDLVH1I1PBp9MLqgvCf+uBrEQjWqrzrC4Y+3eAu553gYmNrDNT69RC/HvahDqpoLk6A
yQ0qdBo3jlNYvdQt0SbRtvMZkYgEZZFHJOmm2iEILxEWNFcKs/I90Z/gnGVuuvVjfBYYrSH8Icbg
6Nlx5vghU8os6GGXJj3OWLFxN+/h9Y9ovrW3c72P7QifXZ/nUqDQFSWDHO8H23+wKttAMEVjNi4b
G7fUpAlIaB3hlkIPmoqVlIbbKApD8EYU7bjokde0ze1c1GsDZmheqwffGm5piB9Uy0hvzKhNbyKm
HCAxyWS0Oe/Cwgt5eYM0Ocy1IEaa0+/voKK9zzxMmVDblgWxGgOWkHgXzgpNWpOisjpmeP2wIUA4
amRvRxpGN0Ecq8ZMOzw1QtYPRpnyUPFbIdq5JJqNQVy56RdVtsKbvMyimwIT650ViZo0Ygix3EZL
VEaYeFPJgbQasrz9KLd0zE2i1RevslBbycddLKntx7Htxu0ogHH6iMN9LDSUN0ZCYGdDxyEHfPjr
4dBD6p1V8ep009nyBoasbRnFqcOe5GEAnj0fXuVjts/JomPAxW7FBKdI9aQ8JqBPH63vn2nbVXSw
7FRfzHt5AkE/hdbxMJ8DTSSSmsNSssJ+0RMJvFJRmLvKMV/waN7Ob5tsASZG6xFtm7fNCxcrnrWO
uu7rocg5K0e9MB5lTHSPHv6K20xL0Hub1t62/bu13+9nhvb389l/rb07SxTYYgN0mlyrfF21krsJ
/SBYMEEbp1naeK0kfrwWTZst37Z5SjMu20bRVvNhc0Wrq8VCT8x287bNFBaCaYNarEU3fgMHjjxm
pQjePE/eCY0w1ig6lKqrwLpB/z1bGKnfPKmtuAM/5gPCkVZsgMAkW8VZK9rq0++f718S/prGHIG0
mgELnbDtXP9Dwig1mOQEau0/IVQTRHvD3FZaegfBq342rGYjhkr5JHuWWPiqqV0KNPV3pT8aG8j+
2TFD/d7JAA46IKx4yKeFhKz/0ohAgs5FtarPv//K2vusiWbawtQIbhqapVu6eBc4MxTZC3yyUp/G
oV+G9lgBEWGhxzmez6ZZb5kmR04nu9+3yb2JxTd+do6a6O2TmVYHqH3AzRUoVqQRIE8lSffkgdd3
EpHIpw7NsFtpSC5GIndPeckNUrGU2Sb+Etp07qXqaahLQpu9jr92FtPJG7alYJtIzbw2L+YdQSp0
+FYF2d9ANTTrXcPED7dMAxFlw9TJipJn/Dl5BIseJEY62Q8YNJgiLrIj+RlvMvJm1ZwWieplRzeH
c04Ae/du+1yc93jbd94Wiwyt1ljH6286ybv93opvx2Y2xB1YTSGasHp3oyFufvCF/QRxgBhIpQ8Y
NJieWFt6Re20C0zQRQ9z/mreBFqr39GSjmjTUjmfpJOxcaqsQN8iR9ffyHnRIaZxJcKMU0otz6ZX
Nqi2TAfMJ5HcwneAT3iH+SQwzIZzhHXcXCmqJlq5eafPiZJDTIyQIScwhmhazGt1pWcOMsvN6l1F
mqDV7sw7GrwqC1VBSLZschM5vWhc+FrQ3pmxMZy5IDdN0qLuNS2K/gnGVHT7Wm8QGmWQXB3nOkAs
aprWxyzG88YoarRcPV/Bs0GTj7FSfF+bt82LaKp9t/O8ba6tat3cCQ91mm708oNsNwQfhvhaKHlO
XPxfi7lytBC8X2f6kB/m8lu1HCJpTNKgJ0lr47crjdJam3peZVrI4FdCpUnO1tQPA6OJTmOdXrrX
bhiQ/Bqz1gacwlQ7ufkgwZmSSQRVMZ+kLRL5WjTruW7eK0jGcofq6sBAZerL/92nKu2wC1z9+6eG
SS8vrF4A2UjGEQVdDBpjJPeeKhA/sNJy+wJx07rMxU4dpCe1I4qvIcBwbHs1vSRp/Rl/Ye2Mqrx+
ntcMV2cGiEuGUeQ608QREM5cETLPx0aiKlZz8W0xH1Gi6/q2SSb54DRKhExK3UkngECIsamptfZl
QzrN294WvuH5Cy8P4j3R4+iAhhcOgNPavKgkd8iceZWsVbxGG/USNn58DL0UBSwrT1cWt2FZhnm5
SpDZQFUCPWiCXD3Et+bFKzL0M7o2va1q4tbdoMqr12LVNNc2tkGqprvZQqQloZcib/GjY2ff7ppz
Go5Hgj/xySOHh+ypsBy31rXHvleNVSOqcTMXM8wBHX0cokvhV95DyYhFsWP9MR6HFsLyT0cZ7VUC
SYbhZh0SF1CrL7zN+wFw36NrZOUm65j+ZJmfo2gZ3Mw7oPQ2OKbvGld9YLcHkWdICPd2/gU06HQC
K5esZQpw6oCwkHrVDProzBVAxa6JlNT3revlqMsgKBuloNcDS93PO4gCTWqJoEtr4aeaL6LE1du7
zmbS6qLRxsy5XE8knM/9EuFEQFYRBDaGzNrWDVT9Qa+AZk3VoRWB5jaYryRdaawsX/T7CVwM7wvp
OcmXDsWsONfLy9REPGsmZnh5tPOrPIGXa9eHPvO+EzbUvv1GPiG/xgNtOJdFQXoKCOZTpY8rJail
C3oLw81gE1fKwZBuo1Ttb1RUFq8b/TjXzVtKxcxBJ/nGYi4Su7jWdd3Y46no76pA09aRrGQfh7Ra
z9fC6Jt24ddjdU7ighTeIMTr5UWIeZmmWfqkaLzUuPLIu97vi1uB4dN8ZKpESKDlAk5CBVBJ0j17
ZfeD/wmuxuuNUF1E9joLjU4Nr46LHBfpwigRRpBaJC9THW3TqoAnB7m1sF9XhnkFJ6HXlb+qBvn/
ZZ9fP4LzpFVTTsOCt4+QPFX8Tbes/tor40ylyYBcdVMz7Pe9shBebSdG09/r+mhdori5YN9RPCkN
/pgtGi2buZgi22GUKgGzkszgomsIQQ7d0s08qY24PGa+SBHEgyQohUDi/7Um6abNKGMIN/Paa21h
/E1qEpmSn6et08iKtKRhYpALhEh7P+dh7lAVORjqO73sEN5EdVcuNWVr6ohxzmtv2+x/s23ez84u
uIY6g5SQlUIzJt4FBKf37VgQeYxtd9+q+W5Ix1DbKL1rroeGnue1jDvNGj1jNFH6+Klt6nipVaW5
L2wERUV1G5pSzKjMSHeBHyQ0zxTDof2G+6JyBZVJg/QXfJv3IgKQrDQLJ7O5WLp3JpCWxxxY5bqt
rNI4x31aoDUX5I9qw/ij8mv8H6dikGdLT3PLOy8Z9WveP8Z8E0BnMHFeymwcN31melbkxhsfJadL
R5b3aLr9ei4NUWNf5rWysWRUxvDTi0zkp515o2QkTyhoubu3nefjiVKt5enQ133nY+OG3nje2Pa4
jgeeBktWU9yNF8gFY5UufyQEbIIEyOP9/EtC274hc6kTvA3a+7ZOifDyiwz8ChZwynsUt1JTPOVJ
8NkPx+RrMIZPepnpDPt7lwfUAgGKOeTdtENAP3EfiIKmrrOBzE3DpdfVeQylDhF3VhmaaqFrfIm3
gVWpNLm7eBtKoVCK5wLsuM3Y6MnaCsZix3jcuiNNfK1pgfY5F26EYqKnnTXNz89eUdEJTRWNP55z
Xqx7W069nRmU7broaHCq8OtcT+rZX40xlvR6LU/eDG630hj+n+OYcUWn2Pln1Q4fYXm1yPqpYk8i
V1rO27nqixB74I+Tluqma8xqY+a29NFHvGbeIcY/aqV2WrlHXz28SwMCNNMJZU8vF9YwWifYw9ql
yltSMlNF45LwRclKulbdyj2MSVIsjUTYV2EHwwVd0oeqzCrky3LvXjA3yD1leGxNMz8OpY5+0pAO
j9A8gnUdaCmIfGqDHGFVCeun81xbwnky9fQRlaX+XGKbwJSEvaJgHDeDJyGG1ATjYx020ULG/uYw
H2Ta3qpBuu1Oqjrpykxxkp0/GN7LzrT9djkfhOlivKxdy9ghaVadyhBtlnEYAXZU06wpCLX7tyI+
Ud+LRe6WB0JLPxbn2qAk5DAfW0/uSkHhEdJNyD3aOol/4bv7wGvF91W6vnbypy7cvQKNW1r9Ujcf
IblipUWGDCZkF6WuKz4WfVUi2YHgHEBVQvYRCZpWNXZxNknTubmMr5QZHvLBFbfRaN28bo9tg6gb
SGKr7t1rRtPP8/aKIckiqRAEgLQUXyV1Xjv+BDWRBuxaEt/SL8ZYdGdwsvhBhMjqtg3AGsR5V2Za
m/vXVfxqzP1cdknGbLDdRCOHThYxHP2UDshYVgVWPa/bisI4BfIo7X8A10zbPOV6ANLu0lgwfAXl
1obBl7LzbszQDZ7brtjgVJz5Tp58STAID528uTAzFr6TRSGKFt74XA3uxSit7gvuO9/GMlOe1FHv
UQVD4K4n7O2gEo/MrmuaSArGzCAgsNn0Q7KLnmZrEeSaVued5rVKq/GKsqxkMW+TSigzjuRzjmQ+
BxmEYIN+58tc/Xac1WE95vtjtmrdpHdsZM7hmkbeSjIK/cwcV4bNqii71A6bE7gtZOKEX91KPmNl
ayzbTyjFXVwPtKIjLb20bV/ZTcFEapqZTTOLyfMS5eCPIH8m/lM9YE1haEnmtGVvAkBjQbAPmkiO
Z53thQxEILOqnP4KBbV27/nVR2XyZ5sX9sQkbrzkhEG8dJg3zbsaPqKQLjqny7d9TR/nQUX42zgs
xVJVB++iJvWIe5Ux4EwX66c6lNuVamfpHb5YKtxbzfui9UBgKsbQThvlywhZn69ZH00KfIp+bweI
H85nKj3l+5myyaBVMyR1Y0ilOBHaykTgn6ypEDMMPSXdGCPs1hXBujKlyReBGjPWQ3iI+HMuQEIS
NQnrLSvJsZ/WQqVIjl5e1tsMB8LXNf+vbe9qM6/qVjJUftAB8t4mNgr7Zlr1DVneS4LFXJwXQrNS
Y/W6E8qGQsVog12tyFAWmZIHVy3Sm7GlxY9AftS9pTfVUjWgOqOXgTKYT3QAulpyZcUaPqxTBXpo
+bKzG2tfeL79UMbNIjb0Ho8UKBJp1w7ruQjua4eTnLjD2yckXQwBLEZ9u8HPlUvN6DsLKvcTpu3B
IskmgTJJK9dpHKRHZHnBMiO7uylGr71W7HFY+D7sdTkm+aBNESZvijXVXaDvrLR8fNs0r1lFpy+D
yc1QxvBHiRLriCO5xaQf3hxKc2KhTsV527wYc0YuDpxDLCItxPlQDLouCYAtFPJhCOnmSCnM5XEq
95UHimku04v/q+wl5aMup2h+pfJHGfxwUsrpCxNERDtTwXwJoIEf6cYNWGFj7Vt5cDDMxDs11pRw
kuryvslS1C9Q9n1uvsRxlL2kKhjSslSte4lmD+BAXJ+8rlT3mZlEm7hoihtmnUh8JEX8pcVwcz5K
afOLN9BaAdxzFzStm99H/lTxMz2JLKFum6pMWNgWQpN5nH6OeRGj9FtLzt2vIpvkD0bNOyTE+uDA
vKiVV31JonH1UTTIXIcYrC+i4DSoWOMpFbRiSSjBpVH7HU5IWP4VrsaILDsHYVntGnupmXmwSfLM
v/HTmziqL5nm6XtZEtqeaAGGLlkeL4K2AQGjQ8pg1qQvM3lA9auPZZoOTgeDFo3PdfOo6JK+rAf0
24jb1RvoJ4STtRJKTe1ja6HsjQl8Y8qwpxCU/qgqiGul2sfwGeSsdjVm95jR2SB9UDBWyW/iHGWl
R1lxlU1SNveSPWJU5JHAhGsvtmRTkwXESulghrcEPVD1VrvqIgacuNwWOlKAivRBkk1S7iikOik+
resEZOqyc/Gnsvx44QolW0N1k9edG2vrUXxtdDXdtYRaVibx8YVAyHRNBLxfmGXO2Fs0O3cM4i1c
XLAyI7ihSGQOEr0QOvFQkwK+cpWR44kEGs5J4fRyMN52iEaHEu6Ng0+fD70XTRE1MlfgmKQVwLt8
PWiW6kR+R+o+qouljCAbzg9oyUid+jnKkOxrjbRYpZ6bOpJUJMvEU/ObEDQgkAL1hIi1eqrhgkVK
0ODI4C9QuOn3AI7tAw6GCJ9XEMnIGfq3EaTJRdyrhBzxdQOEWJQ7dPiW6GGSzA/r3YiOPWINuWP0
RAzCsfmayIV2BD7zxfO1jekzZjKKLEwdtx2KPdFwr/aSY6LpD31oaHuvls1lJJDvZdTiLULFrvGO
NCpyLHfM6pIjZP7kWNBIDz6irw2MjDJ081tfz++EqJO9CEhVu/qB8PUFWSzjI23vzrcwd8d33PLT
U6YZ4WMpxRvF7DpMrYJqkZGOvNYB07Wl7sS+Cfoh9zGAw0EPpmzotG1bnxpjPwKDWE1qnmtMfU9N
bI0nPwOgIplkxaGwHXMXl1kZ5tra7HWxz4vwIUvc7uQOBGUjNDMspXS3zaBeW8xHHZpka4dsKaLQ
an+rhGVznheqiXJiX6RY8PkloKtC1g7aUAGV08xjTjb20oFEWQ6Gj3y/iQ0tYNtF545OLZ+8whIP
0DQdy/cPBVHsvZRI/W6w26cE/vhJV3uw0Rq3UQPgulA1jIWZ0QNuBD+5bEsEEtzRUjc9I9llopqL
QNK+yl2xUgOV7mXo+5OcJlc13EXc6cHXQpJHHmPQ6mWUNhihJ/6KgIW9iT0zWyKivDR677Ohau3f
NGvKz9NtWjWhCFNAiyVqgAXMeyQwSmSpaZd2+g3YkfqYDeCp8I4xWwlCTm1KTLogLaMhtcrdEGp9
K/IXfDPMjU+Phk9KhH16FO0jsuxN0A6whnm3f9/yvgMr8xUR+NWh7pqEBmwkgd6B1RvZtVVVNt1v
Rhn43Ok2dSJTstcR2dG1IgcNAfG2PRuGaM+6p+A9FnqHLIaeyA9b93p7205mSLAq7hJg7n/z7X4O
uswXEBy1IkDTw/H4hbVKaNLOIgh93xL0yfZIKBoHADhLbOFDPJZi5K3wXnGdFJqvQ/TVxcg8xqFc
tSBcCmvx+29jKz9FT+Zvg806ire2rZA7fk/F78Hsqy3twzebSQUyJk2JH3f23Fr+xEEa6uWo25Fj
hAivWL31oknR16au+2PT2eMu061NIZtMQYgCbhnq9XtX8sGP1YG5VvwCmfgRccim9T8C6ZLP1eif
o8pUwGq0wSlp1HjTYKwhVnM0A+fJRykLXEfNw7ugKW7plOyVl3cJBmWx2JSy9hjE+DaGOiJsuhEh
AjflC8LGbrhcaAo1hSGvFK/dJUmlLnwht4vBU0qst0xYQVOxNIx4VXXmwYPJhY1D4iQ95o7obr7Y
deBvRFA/qemIUmKe3WSWbu9VT9l3gXSL1Ff4EPESOoplf0kytP+0oZEPwGz0berRH2RSHG6Eq5YH
Hvxygik3zYsY9AuvN6S2Ml4NHXKwpRs1R1WuayCyNh4Mcn6oi6Y+xQnuyoaXNQvkhyMnkq2AsI9y
hReCRDomwHi0GsaX399/5ZdBCk8iGTnBi6yrpmm9G6RkCJ+ahfDSb6kp91dtaee4Zbl6tyBNc1v5
KrOcnCC5Oj2deZH514JX+/ffQf3lGZxSuUBOeBA1MqTv07qKZFY9LN7xm5LFXzFpq4+AMWLE4hIP
0CnCL3OuWY3KE7iNDRMqb+cPSr8iQg2aucusdSDUL/gMNKce71uUXgbpECMREA6pvOy6Vj2OHS6f
v//ayrvI42s7I8PztFTFnlKb79AWSsTsEJiS+S0oefjkSHy2m05d4iOI5ofrFbvUNEC8jPWD8FfE
4ndooWufMqvf0RPD0cVWkDFF3p2lNncIptr7yhxiJ7SwGsCbYKFwzxjZWspdUCjyavCzLXJP8rKu
vINiISXh4khoVMkSOxRj13tjtSQQam06i9BdV8fIpiTYf+K1NKl2x4+u1Kdrs0Nc2Sf1fChAg64K
10VYxQvao2kMpGfICsNAxmG0ycLKKcLhS6qTqvQhOC4iaWhWg9eb60xYPtPKrF1WYVtAbhzstddo
az8T5bXW1QmSAbG56rHhWru6HjLAsBl8Cq8jWDfW0Ne0YlnqXr1wc8ahdvgZnp9fFV8kXRenIma4
KEm48SoWPqAF7HzHDIOB0JZ7B/PN3nV68NIwjKN1nofC/bBDUTff5lUNOJggyoYBgLJHEjdAA/ir
rOHSi96HVrbYZGW1vzOm1JnO7BkzywDDSF/fVZ3XrzoUyRa2IdJbG5H1rd02zwJlxIQxiqpsFfht
V3nFwPMCnojpmgwMdu8OR1vNo61fdIoztHowEvxIF6KIFwNO5leaKeESWyBN2cm2nzokIqTrIP2Y
6uARMJZQkgP2mQz1UmXpdS9ohye3VaYbW72txkVNRFkWyhV69ZNrEeTAbKyrv+kG1J+xX/OjTAAd
ho+ikrw39XfkTkVW4zIp8vC5x0wRFwxsejs5u+ZOZNi8D91WNTEey0mdLHLCretYqRytA5w8K+/n
I0JW4YAPhxavNcWo1mAUiPQFdXKdyam9kkdfXY/T9CSNuoALHGsrPRHY5mX+Y81L/ftX89cWxSS5
IGwAB4qhmr8IzGhqN45R30XPXdBcgA0rt4oN3L0EYbxwaeiXQ1PGVzVqaOAk2oWiDjDSFEtZ1IIh
jKTh6l1VSvaptxoQtJGpAYIM21uzu7Mz68vgDfmdR87/78Ai9vvOmAuvqWRiNM2ydV7Vn2eMhhJU
SYVlwbPkIXwzIqnYZeZ9HYf0dMiXro1e7R1fcrMdnB3SQ8Bib1EbvjJje58qhtjNk6lW1k5S1YPX
S3dqh1tW1jDfUfCncDzQlWbdVSdNyXchgcONYnmTYAnEGhTT7H3ZjbKjudUGa6CvA0ixJy2yAK7U
5SlM3HJDbDi6S9qSsBnNVd30j7+/c+8QbPODaOlM3ixZqGBd7Xd4mTFpUE7oo/DZStRqZUeGRwfk
QvuurGstyKOD0SvGCq7U8yBhFNX0e2moxCHpyxXsJQSIO/+k9XJ5FImfo2+tfDQxrr/SLGmHY2Er
1foDZF/cICFrLEEvBk5Rxe2CoAraJ6FXnMfU/dTIDa2gy6QKnuu9C6/nUDZokf/+t/L8/HK/wf/Q
56oWD6mhGO8GqmWXiMry0vQ5FkJegqTtzrCBbYy2W8/cBYySLkkQLcHJpCd79G712n9xi1FdRLIq
1rFue6d5kdmEdlHuQexBgKyEbhU2TXRN2+bucqt6woK5P0qEe606WQVSecZQuUeogvAo7Mazzne7
0hEcCni2trbu4WkfS/pVT7rvHKVPgbljxB3jZomPA6oGqa05Iregu8rafWE0K5ccvRbpygFTcrD8
dSujtItLWANuJoUen5t0PsS9tq4X+osG0xCn8tIp+cEUa7wRSeoMuiFhapIglQJB54LsQ3qsJ9Uj
L7ELLOwRBAdLwxcTjfQgDXGxJEVxAb+YndX+rq7HYMuU0yNOb0DqTtIcl+E2XgAEVxejds+IBohn
1T03RnOwixIvH5p3xMAdkorRJWYU6IwAWlchjidOMunwG6LEqrhIzww57YNlZMGBJFbm1JEutorv
9vvBGl76oFHJOqTK3p0cXV01ffabAqkL4pgOpgH9Mcelwy3wpazR9uuZbqwF4xoocgQ8ZMR9plCo
LqYIXNuaDtYzh74tERUL4wdDL/G0nBx4VYuYG5ghuDHKofKH6qS3LyTo60vMcMNBRmSH1lu30d0y
egDov3dLYsTZ8MWKJe9IC16sew9V7xJonRMOaEcQG5cPYlrAkHZwaM2Pnpt/QaPouYQHvlUycUbY
Wb/Rm6bfmqipdujSXtQASGUvkq9pU550A1X62vKuOny2rhBLXVRKcoNzRPZienSexpnYvvmYKqPh
DKQeDqmsnnuhqLeD4m8GK4+uOqZIaJ4N9ZZmifh253dYCPkwacHrbY2A0D/ypPTeeWKvQvr+A4j3
4eQ1hKpGy66uPPzP/mZAav4yKDYNRWiCztC0FfCG79rhFmdKnjq9eTawj1lE/sA4KYGXZdkNbShj
jItlFTyQ1VrFyz13Qg/BE0Pxlj7GjBsjGL8mfSA2cYTgfCgQHv9E1MN0kMmyd1E4RagY+DPHPOIQ
CRkEKTyaOO8EN8OJjLTD/cU1HFWDJu11g7VUvAH5/qQbjnL1KYrTrQbo8waJgAwDwbQ5oUEi1mGm
vMyqObBGNniXaDvRkwNCvix6Sqo2XkIdoxdpfCbmfFaXBGINJ0bdQB6AG+oF2aFDVCua/D7Tqmxu
m1BVFmN7l5D5QnetD1dyioSSP6bPvQXSyOjbeuO5JJSi6RF2y+Dchu1wCgxxVY95+Tqr/58/qcZV
s4rc1wxZMcBg9bvif95lCf//azrmr31+PuI/T8FXMpLZS/3bvTbP2flz8ly93+mnM/Pp37/d8nP9
+afCKq2Derhunsvh5rlq4vr3ta+/A3G86USzKt5d9ssp/ls7/Utl79+f6H88z9/rbsif//d/fP6W
BOkyqOoy+Fr/x/eqCemvyDIxib8E+/461fxzfneK+DO/uvnGuTX1g2kYxC9kQCPTHyeMs9T7Xi1Z
xgdLB+fJtM5+/Zs/8IfL+V9dhd//wH9d7NeH5q9v/tPV/OkXfM2atJ5uEs9v+uNFwNnpv3cN3p3h
h2tgfxBMnI1Jw2b+I1L24zWw7Q/ypBun0oTMf4y5uej//6/Bf/kgqLI+CT38syfB+gB9e4of/fzr
TeODSftpE1J6/fWvj9wf9OsVWzAe+2c/Xv9g2Uz9NYXw2fRHR/HTI6B+IKamCHrv19dE/GmPgK1o
dH7/7CLwBKAMQ2D4+7v+7j0wTd4DCCnQUV4v0h93EaYQzj99D3T1g0y8Gbl9/fVWv2sRbY3WQpYZ
73+v/+NaA8XWX+/Mu8b1/6Zb0D/MiQFC26+3+t2joCjKB7oNtGQEKXb+Xl/AP6hREDyj//R9MD+o
8PAZSH/vG/mRPzYKimJ/MFCwMnlrXq/Sn9YomMYkpfmPGwWU3WCSqfONnu70TxdBFh+EbpL9+OP6
BdOcmvF/9Ot15QM5MqYQzCHmv3e/3mT4RHIYYdk/ry3EoOn1lvyDZkD+AINIlgkP/HzXbYX+chLV
teTXJ/91DPYHvf8Wal//8OZrjPugxJNb/d7fvR8ZiQ86QQUdUtif2h/yzv43R8fvxpY/jI7VD8zc
p17/348KLO0DSVoizUT65r8/rh2AYjglt/9RQ6BaH8T/Ye5MduM2gjD8KoM8AMF9OcRAIB8k23KC
LDZybM3QGkIjUSBHlpWnz9cLx2zOBHJQc2jCJ1kqdhdr/au6mu4fQPWFENREhjWX06JsoW6fMe1S
Q5DnEUB2TAXepUCL+DhJ8qgsGOKMmzCcDsgSgL5r3Ef0+fM4Stg76J2zd4v9103Ea8qsoGcwzFAg
jQs9M1HGhTQi3MmYG4q3mwcBFdGg7ovDTdrdW36HJQS11AbgDzQCQLjnvvHSFJQRkQD148YFC8E5
RQoTui9AJARZFWmYIKVlwho82DqXhbqAC4yp45iXZVNwXOCkbCKWhTpi5jFoAKegzbPgQoNbqDiK
hUWwXAguS+Rux0aaHOAWal2gZd7YQe8XslBxNUhFS1KwXOCCDKFG5GWUMSMcgMhFQIskockj2kq4
ZDG1bwrILFKiTsRhMgkgYzMrWqPtR15gBRW+sS7ypMI0TqqCBQqJCwxZkYIFOlOk9ptVlQVE4qVB
aCIyKR1Dh4og6lFBYvCMOCnDPxbZabNYESYydZah+lZUmvCcA3oqRs+aiHJCjk1wOcHCIHBrEtEy
SqOncevHqmBIGkFvj9QuAKRSNECqNCQ79wpVEZU6Ma0LJwVW6kLafp6K0XRShpyCAZ6hMt/4qLIG
dBQ3xAf0HNrHuKGwuNBIU4YM58CUF/B0y4QlfNgQTXLhTxwD1oXKhUKuChmqwJl24NjDLucawdUi
EaWlJHGYVUhCUIB/SQOkGLQQHN15PmPv5tunsFRndd2QNVj2BJc+prpILuUCSTL9Yc2UESxrjCTR
RVKTPlJWMY9le0CyQGO3bjuXpY+oQkwtmfTjtFnUsgKWSIXJciG4xInDcw7tFwDrBW0VxILgxweJ
n2sEbRdZnlF9mtoygsscuGJDXmVMAND1NLVJFhZxEo0XGa0n2AUHPQdnF7K81B3YMo1gl2lG82js
9H4RLplaa0WtJS3D04WCQX7S/RMC0F8Sa7U3D3ZvrgtVHZUNVRg9l9E8wUXLBHG5OFquCBdJH1Er
u8tF/mhDBLSFEoRheEh+oSxrqRQAJXHGj8SRTjT7+FIAwg7oSMbEXbPm+R9c+AFWHXr2mCCx25iW
vq4dZ32Br/7C1O92TGDWsaeb1bxf1B1+lvT3jr83Xi3OACWz/5yAE/Me9+dug8ev9t417Wr64WXX
DmpYb7lrVjdBumXqdsqff/plp27UvZo32qF98Pz7So4aEw9W8BXC492Crj6rKKY7dP/0Dz5h0wcj
J3ynHkY1Tks0jZem40xK+ULtui/98NB5q7aNK2LajGUc1Kafr9p2g8gpc4xhve84HeoRN80WUuJv
2516VkM7p2wr+WLKrn921X9ZXTAr8P7GZ7vtn5O+hUPwQ7fxvqerPksp0+g83PpLxiXo6r6U8iUc
77qJjhHvjLau6Qcne5B/SNWvNmrrCWBiK9HSBV/tGIrCsJRphWbJtsgrJs1pd7WwInmtK4diyv2z
Lxa2VVFK9v2xbSq55Vq+3ves7Gl99zJRMky25UPpmj/0T914xGbbriSlfc1oOM96UHk5h3u5Vtw6
px42c3a4rmv5ksdRrbdPY7vfezLtSvZi+t16290qv2neFv/kpPEFHLP1JJsL+HRJTU57HDv+PT56
tonirS6tnIN6/zQsSZ9l4T3zfH0bkiZcxSBf9Mf2ZlCL6IkWPF27kvLjY/tV+X4LBFwXQuSEn1eX
6v5x3Ha+W4d+Q6Z7Dvrv2oGbcCda2lK5WtY5iF+337q158YgrvvJzkH87364myi5dWuwWUy6H/bb
1YUaejylr5y24HueF7xl+NFC9zPydPn6f912PsdtPUa6agbfEpH4WQ2wgi5yiEkPLTfHTHTMp8xN
3UBK+DcuYR1fdl/VIk1ILS4vJf/7tt+0q6vxyLdZwFtK/o/+6T8E0WHJ53nBsSBq8qCFUvJ/wv12
HFsvpHAAsJz2Nz+rdJCqlO5fe7Wddq4F0WGUUrKf2uEez+ZRxhWfwRB+6shsFuLNHBsNLEoX/Vnh
d5jZ46umw+vExNtxvzq5eMrbZxC+z9247h/GzjMrmcXaxGt/6TlUejtx2MhJ2aSvOuRTSNOhl+cY
f5qOeZ76Mx9c07+x3rVqePMvAAAA//8=</cx:binary>
              </cx:geoCache>
            </cx:geography>
          </cx:layoutPr>
          <cx:valueColors>
            <cx:maxColor>
              <a:schemeClr val="tx1"/>
            </cx:maxColor>
          </cx:valueColors>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0" i="0" u="none" strike="noStrike" baseline="0">
            <a:solidFill>
              <a:schemeClr val="tx1"/>
            </a:solidFill>
            <a:latin typeface="Times New Roman" panose="02020603050405020304" pitchFamily="18" charset="0"/>
            <a:cs typeface="Times New Roman" panose="02020603050405020304" pitchFamily="18" charset="0"/>
          </a:endParaRPr>
        </a:p>
      </cx:txPr>
    </cx:legend>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1425862</xdr:colOff>
      <xdr:row>26</xdr:row>
      <xdr:rowOff>80819</xdr:rowOff>
    </xdr:from>
    <xdr:to>
      <xdr:col>7</xdr:col>
      <xdr:colOff>336176</xdr:colOff>
      <xdr:row>47</xdr:row>
      <xdr:rowOff>82346</xdr:rowOff>
    </xdr:to>
    <xdr:graphicFrame macro="">
      <xdr:nvGraphicFramePr>
        <xdr:cNvPr id="6" name="Chart 5">
          <a:extLst>
            <a:ext uri="{FF2B5EF4-FFF2-40B4-BE49-F238E27FC236}">
              <a16:creationId xmlns:a16="http://schemas.microsoft.com/office/drawing/2014/main" id="{9C6EFBC9-4B58-7D28-B1AB-38A631A43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1486646</xdr:colOff>
      <xdr:row>48</xdr:row>
      <xdr:rowOff>47812</xdr:rowOff>
    </xdr:from>
    <xdr:to>
      <xdr:col>7</xdr:col>
      <xdr:colOff>358587</xdr:colOff>
      <xdr:row>69</xdr:row>
      <xdr:rowOff>61259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33112FD-2F78-8BBF-16FA-F2251F270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86646" y="9191812"/>
              <a:ext cx="6822141" cy="4013947"/>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21F8-19D7-4E71-A3A8-2470BBA61F0C}">
  <dimension ref="A1:O378"/>
  <sheetViews>
    <sheetView tabSelected="1" zoomScale="85" zoomScaleNormal="85" workbookViewId="0">
      <selection activeCell="H1" sqref="H1:J18"/>
    </sheetView>
  </sheetViews>
  <sheetFormatPr defaultRowHeight="14" x14ac:dyDescent="0.3"/>
  <cols>
    <col min="1" max="1" width="26.90625" style="1" customWidth="1"/>
    <col min="2" max="6" width="15.6328125" style="1" customWidth="1"/>
    <col min="7" max="7" width="8.7265625" style="1"/>
    <col min="8" max="8" width="29.6328125" style="1" customWidth="1"/>
    <col min="9" max="9" width="8.6328125" style="1" customWidth="1"/>
    <col min="10" max="10" width="10.6328125" style="1" customWidth="1"/>
    <col min="11" max="11" width="15.26953125" style="1" customWidth="1"/>
    <col min="12" max="12" width="4.453125" style="1" customWidth="1"/>
    <col min="13" max="13" width="16.1796875" style="1" customWidth="1"/>
    <col min="14" max="14" width="12.90625" style="1" customWidth="1"/>
    <col min="15" max="15" width="14.7265625" style="1" customWidth="1"/>
    <col min="16" max="16384" width="8.7265625" style="1"/>
  </cols>
  <sheetData>
    <row r="1" spans="1:15" ht="15" customHeight="1" thickBot="1" x14ac:dyDescent="0.35">
      <c r="A1" s="29" t="s">
        <v>0</v>
      </c>
      <c r="B1" s="29"/>
      <c r="C1" s="29"/>
      <c r="D1" s="29"/>
      <c r="E1" s="29"/>
      <c r="F1" s="29"/>
      <c r="H1" s="29" t="s">
        <v>84</v>
      </c>
      <c r="I1" s="29"/>
      <c r="J1" s="29"/>
      <c r="M1" s="29" t="s">
        <v>85</v>
      </c>
      <c r="N1" s="29"/>
      <c r="O1" s="29"/>
    </row>
    <row r="2" spans="1:15" ht="15" customHeight="1" thickTop="1" x14ac:dyDescent="0.3">
      <c r="A2" s="2" t="s">
        <v>1</v>
      </c>
      <c r="B2" s="3" t="s">
        <v>2</v>
      </c>
      <c r="C2" s="3" t="s">
        <v>3</v>
      </c>
      <c r="D2" s="3" t="s">
        <v>4</v>
      </c>
      <c r="E2" s="3" t="s">
        <v>5</v>
      </c>
      <c r="F2" s="4" t="s">
        <v>6</v>
      </c>
      <c r="H2" s="4" t="s">
        <v>67</v>
      </c>
      <c r="I2" s="4" t="s">
        <v>40</v>
      </c>
      <c r="J2" s="4" t="s">
        <v>68</v>
      </c>
      <c r="M2" s="4" t="s">
        <v>69</v>
      </c>
      <c r="N2" s="4" t="s">
        <v>40</v>
      </c>
      <c r="O2" s="4" t="s">
        <v>68</v>
      </c>
    </row>
    <row r="3" spans="1:15" ht="15" customHeight="1" x14ac:dyDescent="0.3">
      <c r="A3" s="5" t="s">
        <v>7</v>
      </c>
      <c r="B3" s="6">
        <v>10.49</v>
      </c>
      <c r="C3" s="6">
        <v>51.47</v>
      </c>
      <c r="D3" s="6">
        <v>-99.92</v>
      </c>
      <c r="E3" s="6">
        <v>1809.55</v>
      </c>
      <c r="F3" s="7">
        <v>3836</v>
      </c>
      <c r="H3" s="1" t="s">
        <v>21</v>
      </c>
      <c r="I3" s="7">
        <v>1</v>
      </c>
      <c r="J3" s="7">
        <v>50</v>
      </c>
      <c r="M3" s="1" t="s">
        <v>29</v>
      </c>
      <c r="N3" s="7">
        <v>1</v>
      </c>
      <c r="O3" s="7">
        <v>2</v>
      </c>
    </row>
    <row r="4" spans="1:15" ht="15" customHeight="1" x14ac:dyDescent="0.3">
      <c r="A4" s="15" t="s">
        <v>87</v>
      </c>
      <c r="B4" s="7">
        <v>13.34</v>
      </c>
      <c r="C4" s="8">
        <v>60.4</v>
      </c>
      <c r="D4" s="8">
        <v>-123.47</v>
      </c>
      <c r="E4" s="8">
        <v>792.85</v>
      </c>
      <c r="F4" s="7">
        <v>4025</v>
      </c>
      <c r="H4" s="1" t="s">
        <v>18</v>
      </c>
      <c r="I4" s="7">
        <v>2</v>
      </c>
      <c r="J4" s="7">
        <v>14</v>
      </c>
      <c r="M4" s="1" t="s">
        <v>30</v>
      </c>
      <c r="N4" s="7">
        <v>2</v>
      </c>
      <c r="O4" s="7">
        <v>2</v>
      </c>
    </row>
    <row r="5" spans="1:15" ht="15" customHeight="1" x14ac:dyDescent="0.3">
      <c r="A5" s="15" t="s">
        <v>89</v>
      </c>
      <c r="B5" s="7">
        <v>11.96</v>
      </c>
      <c r="C5" s="8">
        <v>8.4</v>
      </c>
      <c r="D5" s="8">
        <v>-3.04</v>
      </c>
      <c r="E5" s="8">
        <v>112.46</v>
      </c>
      <c r="F5" s="7">
        <v>4025</v>
      </c>
      <c r="H5" s="1" t="s">
        <v>19</v>
      </c>
      <c r="I5" s="7">
        <v>3</v>
      </c>
      <c r="J5" s="7">
        <v>34</v>
      </c>
      <c r="M5" s="1" t="s">
        <v>31</v>
      </c>
      <c r="N5" s="7">
        <v>3</v>
      </c>
      <c r="O5" s="7">
        <v>6</v>
      </c>
    </row>
    <row r="6" spans="1:15" ht="15" customHeight="1" x14ac:dyDescent="0.3">
      <c r="A6" s="15" t="s">
        <v>90</v>
      </c>
      <c r="B6" s="7">
        <v>11.27</v>
      </c>
      <c r="C6" s="8">
        <v>4.63</v>
      </c>
      <c r="D6" s="8">
        <v>0</v>
      </c>
      <c r="E6" s="8">
        <v>56</v>
      </c>
      <c r="F6" s="7">
        <v>4025</v>
      </c>
      <c r="H6" s="1" t="s">
        <v>20</v>
      </c>
      <c r="I6" s="7">
        <v>4</v>
      </c>
      <c r="J6" s="7">
        <v>33</v>
      </c>
      <c r="M6" s="1" t="s">
        <v>32</v>
      </c>
      <c r="N6" s="7">
        <v>4</v>
      </c>
      <c r="O6" s="7">
        <v>48</v>
      </c>
    </row>
    <row r="7" spans="1:15" ht="15" customHeight="1" x14ac:dyDescent="0.3">
      <c r="A7" s="15" t="s">
        <v>88</v>
      </c>
      <c r="B7" s="7">
        <v>4.1399999999999997</v>
      </c>
      <c r="C7" s="8">
        <v>27.12</v>
      </c>
      <c r="D7" s="8">
        <v>-100</v>
      </c>
      <c r="E7" s="8">
        <v>820</v>
      </c>
      <c r="F7" s="7">
        <v>4025</v>
      </c>
      <c r="H7" s="1" t="s">
        <v>22</v>
      </c>
      <c r="I7" s="7">
        <v>5</v>
      </c>
      <c r="J7" s="7">
        <v>68</v>
      </c>
      <c r="M7" s="1" t="s">
        <v>33</v>
      </c>
      <c r="N7" s="7">
        <v>5</v>
      </c>
      <c r="O7" s="7">
        <v>6</v>
      </c>
    </row>
    <row r="8" spans="1:15" ht="15" customHeight="1" x14ac:dyDescent="0.3">
      <c r="A8" s="1" t="s">
        <v>91</v>
      </c>
      <c r="B8" s="7">
        <v>149.99459999999999</v>
      </c>
      <c r="C8" s="7">
        <v>3119.973</v>
      </c>
      <c r="D8" s="7">
        <v>242.6754</v>
      </c>
      <c r="E8" s="7">
        <v>1073391</v>
      </c>
      <c r="F8" s="7">
        <v>4025</v>
      </c>
      <c r="H8" s="1" t="s">
        <v>23</v>
      </c>
      <c r="I8" s="7">
        <v>6</v>
      </c>
      <c r="J8" s="7">
        <v>42</v>
      </c>
      <c r="M8" s="1" t="s">
        <v>34</v>
      </c>
      <c r="N8" s="7">
        <v>6</v>
      </c>
      <c r="O8" s="7">
        <v>11</v>
      </c>
    </row>
    <row r="9" spans="1:15" ht="15" customHeight="1" x14ac:dyDescent="0.3">
      <c r="A9" s="15" t="s">
        <v>8</v>
      </c>
      <c r="D9" s="9">
        <v>2007</v>
      </c>
      <c r="E9" s="9">
        <v>2018</v>
      </c>
      <c r="F9" s="7">
        <v>4025</v>
      </c>
      <c r="H9" s="1" t="s">
        <v>24</v>
      </c>
      <c r="I9" s="7">
        <v>7</v>
      </c>
      <c r="J9" s="7">
        <v>54</v>
      </c>
      <c r="M9" s="1" t="s">
        <v>35</v>
      </c>
      <c r="N9" s="7">
        <v>7</v>
      </c>
      <c r="O9" s="7">
        <v>3</v>
      </c>
    </row>
    <row r="10" spans="1:15" ht="15" customHeight="1" x14ac:dyDescent="0.3">
      <c r="A10" s="15" t="s">
        <v>9</v>
      </c>
      <c r="D10" s="9">
        <v>1</v>
      </c>
      <c r="E10" s="9">
        <v>38</v>
      </c>
      <c r="F10" s="7">
        <v>4025</v>
      </c>
      <c r="H10" s="1" t="s">
        <v>25</v>
      </c>
      <c r="I10" s="7">
        <v>8</v>
      </c>
      <c r="J10" s="7">
        <v>55</v>
      </c>
      <c r="M10" s="1" t="s">
        <v>36</v>
      </c>
      <c r="N10" s="7">
        <v>8</v>
      </c>
      <c r="O10" s="7">
        <v>2</v>
      </c>
    </row>
    <row r="11" spans="1:15" ht="15" customHeight="1" x14ac:dyDescent="0.3">
      <c r="A11" s="38" t="s">
        <v>10</v>
      </c>
      <c r="B11" s="10"/>
      <c r="C11" s="10"/>
      <c r="D11" s="11">
        <v>1</v>
      </c>
      <c r="E11" s="11">
        <v>11</v>
      </c>
      <c r="F11" s="7">
        <v>4025</v>
      </c>
      <c r="H11" s="1" t="s">
        <v>26</v>
      </c>
      <c r="I11" s="7">
        <v>9</v>
      </c>
      <c r="J11" s="7">
        <v>25</v>
      </c>
      <c r="M11" s="1" t="s">
        <v>37</v>
      </c>
      <c r="N11" s="7">
        <v>9</v>
      </c>
      <c r="O11" s="7">
        <v>13</v>
      </c>
    </row>
    <row r="12" spans="1:15" ht="15" customHeight="1" x14ac:dyDescent="0.3">
      <c r="A12" s="39" t="s">
        <v>149</v>
      </c>
      <c r="B12" s="39"/>
      <c r="C12" s="39"/>
      <c r="D12" s="39"/>
      <c r="E12" s="39"/>
      <c r="F12" s="39"/>
      <c r="H12" s="1" t="s">
        <v>27</v>
      </c>
      <c r="I12" s="7">
        <v>10</v>
      </c>
      <c r="J12" s="7">
        <v>4</v>
      </c>
      <c r="M12" s="1" t="s">
        <v>38</v>
      </c>
      <c r="N12" s="7">
        <v>10</v>
      </c>
      <c r="O12" s="7">
        <v>14</v>
      </c>
    </row>
    <row r="13" spans="1:15" ht="15" customHeight="1" x14ac:dyDescent="0.3">
      <c r="A13" s="35" t="s">
        <v>132</v>
      </c>
      <c r="B13" s="35"/>
      <c r="C13" s="35"/>
      <c r="D13" s="35"/>
      <c r="E13" s="35"/>
      <c r="F13" s="35"/>
      <c r="H13" s="10" t="s">
        <v>28</v>
      </c>
      <c r="I13" s="12">
        <v>11</v>
      </c>
      <c r="J13" s="12">
        <v>30</v>
      </c>
      <c r="M13" s="1" t="s">
        <v>39</v>
      </c>
      <c r="N13" s="7">
        <v>11</v>
      </c>
      <c r="O13" s="7">
        <v>1</v>
      </c>
    </row>
    <row r="14" spans="1:15" ht="15" customHeight="1" thickBot="1" x14ac:dyDescent="0.35">
      <c r="A14" s="35"/>
      <c r="B14" s="35"/>
      <c r="C14" s="35"/>
      <c r="D14" s="35"/>
      <c r="E14" s="35"/>
      <c r="F14" s="35"/>
      <c r="H14" s="26" t="s">
        <v>73</v>
      </c>
      <c r="I14" s="26"/>
      <c r="J14" s="20">
        <f>SUM(J3:J13)</f>
        <v>409</v>
      </c>
      <c r="M14" s="1" t="s">
        <v>40</v>
      </c>
      <c r="N14" s="7">
        <v>12</v>
      </c>
      <c r="O14" s="7">
        <v>1</v>
      </c>
    </row>
    <row r="15" spans="1:15" ht="15" customHeight="1" thickTop="1" x14ac:dyDescent="0.3">
      <c r="A15" s="35"/>
      <c r="B15" s="35"/>
      <c r="C15" s="35"/>
      <c r="D15" s="35"/>
      <c r="E15" s="35"/>
      <c r="F15" s="35"/>
      <c r="H15" s="27" t="s">
        <v>74</v>
      </c>
      <c r="I15" s="27"/>
      <c r="J15" s="27"/>
      <c r="M15" s="1" t="s">
        <v>41</v>
      </c>
      <c r="N15" s="7">
        <v>13</v>
      </c>
      <c r="O15" s="7">
        <v>24</v>
      </c>
    </row>
    <row r="16" spans="1:15" ht="15" customHeight="1" x14ac:dyDescent="0.3">
      <c r="A16" s="35"/>
      <c r="B16" s="35"/>
      <c r="C16" s="35"/>
      <c r="D16" s="35"/>
      <c r="E16" s="35"/>
      <c r="F16" s="35"/>
      <c r="H16" s="28"/>
      <c r="I16" s="28"/>
      <c r="J16" s="28"/>
      <c r="M16" s="1" t="s">
        <v>42</v>
      </c>
      <c r="N16" s="7">
        <v>14</v>
      </c>
      <c r="O16" s="7">
        <v>4</v>
      </c>
    </row>
    <row r="17" spans="1:15" ht="15" customHeight="1" x14ac:dyDescent="0.3">
      <c r="A17" s="35"/>
      <c r="B17" s="35"/>
      <c r="C17" s="35"/>
      <c r="D17" s="35"/>
      <c r="E17" s="35"/>
      <c r="F17" s="35"/>
      <c r="H17" s="28"/>
      <c r="I17" s="28"/>
      <c r="J17" s="28"/>
      <c r="M17" s="1" t="s">
        <v>43</v>
      </c>
      <c r="N17" s="7">
        <v>15</v>
      </c>
      <c r="O17" s="7">
        <v>4</v>
      </c>
    </row>
    <row r="18" spans="1:15" ht="15" customHeight="1" x14ac:dyDescent="0.3">
      <c r="C18" s="13"/>
      <c r="D18" s="13"/>
      <c r="E18" s="13"/>
      <c r="F18" s="13"/>
      <c r="H18" s="28"/>
      <c r="I18" s="28"/>
      <c r="J18" s="28"/>
      <c r="M18" s="1" t="s">
        <v>44</v>
      </c>
      <c r="N18" s="7">
        <v>16</v>
      </c>
      <c r="O18" s="7">
        <v>1</v>
      </c>
    </row>
    <row r="19" spans="1:15" ht="15" customHeight="1" x14ac:dyDescent="0.3">
      <c r="H19" s="19"/>
      <c r="I19" s="19"/>
      <c r="J19" s="19"/>
      <c r="M19" s="1" t="s">
        <v>45</v>
      </c>
      <c r="N19" s="7">
        <v>17</v>
      </c>
      <c r="O19" s="7">
        <v>20</v>
      </c>
    </row>
    <row r="20" spans="1:15" ht="15" customHeight="1" x14ac:dyDescent="0.3">
      <c r="M20" s="1" t="s">
        <v>46</v>
      </c>
      <c r="N20" s="7">
        <v>18</v>
      </c>
      <c r="O20" s="7">
        <v>7</v>
      </c>
    </row>
    <row r="21" spans="1:15" ht="15" customHeight="1" x14ac:dyDescent="0.3">
      <c r="M21" s="1" t="s">
        <v>47</v>
      </c>
      <c r="N21" s="7">
        <v>19</v>
      </c>
      <c r="O21" s="7">
        <v>8</v>
      </c>
    </row>
    <row r="22" spans="1:15" ht="15" customHeight="1" x14ac:dyDescent="0.3">
      <c r="M22" s="1" t="s">
        <v>48</v>
      </c>
      <c r="N22" s="7">
        <v>20</v>
      </c>
      <c r="O22" s="7">
        <v>14</v>
      </c>
    </row>
    <row r="23" spans="1:15" ht="15" customHeight="1" x14ac:dyDescent="0.3">
      <c r="M23" s="1" t="s">
        <v>49</v>
      </c>
      <c r="N23" s="7">
        <v>21</v>
      </c>
      <c r="O23" s="7">
        <v>8</v>
      </c>
    </row>
    <row r="24" spans="1:15" ht="15" customHeight="1" x14ac:dyDescent="0.3">
      <c r="M24" s="1" t="s">
        <v>50</v>
      </c>
      <c r="N24" s="7">
        <v>22</v>
      </c>
      <c r="O24" s="7">
        <v>14</v>
      </c>
    </row>
    <row r="25" spans="1:15" ht="15" customHeight="1" x14ac:dyDescent="0.3">
      <c r="M25" s="1" t="s">
        <v>51</v>
      </c>
      <c r="N25" s="7">
        <v>23</v>
      </c>
      <c r="O25" s="7">
        <v>2</v>
      </c>
    </row>
    <row r="26" spans="1:15" ht="15" customHeight="1" x14ac:dyDescent="0.3">
      <c r="M26" s="1" t="s">
        <v>52</v>
      </c>
      <c r="N26" s="7">
        <v>24</v>
      </c>
      <c r="O26" s="7">
        <v>13</v>
      </c>
    </row>
    <row r="27" spans="1:15" ht="15" customHeight="1" x14ac:dyDescent="0.3">
      <c r="M27" s="1" t="s">
        <v>53</v>
      </c>
      <c r="N27" s="7">
        <v>25</v>
      </c>
      <c r="O27" s="7">
        <v>1</v>
      </c>
    </row>
    <row r="28" spans="1:15" ht="15" customHeight="1" x14ac:dyDescent="0.3">
      <c r="M28" s="1" t="s">
        <v>54</v>
      </c>
      <c r="N28" s="7">
        <v>26</v>
      </c>
      <c r="O28" s="7">
        <v>43</v>
      </c>
    </row>
    <row r="29" spans="1:15" ht="15" customHeight="1" x14ac:dyDescent="0.3">
      <c r="M29" s="1" t="s">
        <v>55</v>
      </c>
      <c r="N29" s="7">
        <v>27</v>
      </c>
      <c r="O29" s="7">
        <v>21</v>
      </c>
    </row>
    <row r="30" spans="1:15" ht="15" customHeight="1" x14ac:dyDescent="0.3">
      <c r="M30" s="1" t="s">
        <v>56</v>
      </c>
      <c r="N30" s="7">
        <v>28</v>
      </c>
      <c r="O30" s="7">
        <v>6</v>
      </c>
    </row>
    <row r="31" spans="1:15" ht="15" customHeight="1" x14ac:dyDescent="0.3">
      <c r="M31" s="1" t="s">
        <v>57</v>
      </c>
      <c r="N31" s="7">
        <v>29</v>
      </c>
      <c r="O31" s="7">
        <v>3</v>
      </c>
    </row>
    <row r="32" spans="1:15" ht="15" customHeight="1" x14ac:dyDescent="0.3">
      <c r="M32" s="1" t="s">
        <v>58</v>
      </c>
      <c r="N32" s="7">
        <v>30</v>
      </c>
      <c r="O32" s="7">
        <v>15</v>
      </c>
    </row>
    <row r="33" spans="13:15" ht="15" customHeight="1" x14ac:dyDescent="0.3">
      <c r="M33" s="1" t="s">
        <v>59</v>
      </c>
      <c r="N33" s="7">
        <v>31</v>
      </c>
      <c r="O33" s="7">
        <v>3</v>
      </c>
    </row>
    <row r="34" spans="13:15" ht="15" customHeight="1" x14ac:dyDescent="0.3">
      <c r="M34" s="1" t="s">
        <v>60</v>
      </c>
      <c r="N34" s="7">
        <v>32</v>
      </c>
      <c r="O34" s="7">
        <v>1</v>
      </c>
    </row>
    <row r="35" spans="13:15" ht="15" customHeight="1" x14ac:dyDescent="0.3">
      <c r="M35" s="1" t="s">
        <v>61</v>
      </c>
      <c r="N35" s="7">
        <v>33</v>
      </c>
      <c r="O35" s="7">
        <v>7</v>
      </c>
    </row>
    <row r="36" spans="13:15" ht="15" customHeight="1" x14ac:dyDescent="0.3">
      <c r="M36" s="1" t="s">
        <v>62</v>
      </c>
      <c r="N36" s="7">
        <v>34</v>
      </c>
      <c r="O36" s="7">
        <v>49</v>
      </c>
    </row>
    <row r="37" spans="13:15" ht="15" customHeight="1" x14ac:dyDescent="0.3">
      <c r="M37" s="1" t="s">
        <v>63</v>
      </c>
      <c r="N37" s="7">
        <v>35</v>
      </c>
      <c r="O37" s="7">
        <v>1</v>
      </c>
    </row>
    <row r="38" spans="13:15" ht="15" customHeight="1" x14ac:dyDescent="0.3">
      <c r="M38" s="1" t="s">
        <v>64</v>
      </c>
      <c r="N38" s="7">
        <v>36</v>
      </c>
      <c r="O38" s="7">
        <v>13</v>
      </c>
    </row>
    <row r="39" spans="13:15" ht="15" customHeight="1" x14ac:dyDescent="0.3">
      <c r="M39" s="1" t="s">
        <v>65</v>
      </c>
      <c r="N39" s="7">
        <v>37</v>
      </c>
      <c r="O39" s="7">
        <v>11</v>
      </c>
    </row>
    <row r="40" spans="13:15" ht="15" customHeight="1" x14ac:dyDescent="0.3">
      <c r="M40" s="10" t="s">
        <v>66</v>
      </c>
      <c r="N40" s="12">
        <v>38</v>
      </c>
      <c r="O40" s="12">
        <v>7</v>
      </c>
    </row>
    <row r="41" spans="13:15" ht="15" customHeight="1" thickBot="1" x14ac:dyDescent="0.35">
      <c r="M41" s="26" t="s">
        <v>73</v>
      </c>
      <c r="N41" s="26"/>
      <c r="O41" s="21">
        <f>SUM(O3:O40)</f>
        <v>409</v>
      </c>
    </row>
    <row r="42" spans="13:15" ht="15" customHeight="1" thickTop="1" x14ac:dyDescent="0.3">
      <c r="M42" s="27" t="s">
        <v>75</v>
      </c>
      <c r="N42" s="27"/>
      <c r="O42" s="27"/>
    </row>
    <row r="43" spans="13:15" ht="15" customHeight="1" x14ac:dyDescent="0.3">
      <c r="M43" s="28"/>
      <c r="N43" s="28"/>
      <c r="O43" s="28"/>
    </row>
    <row r="44" spans="13:15" ht="15" customHeight="1" x14ac:dyDescent="0.3">
      <c r="M44" s="28"/>
      <c r="N44" s="28"/>
      <c r="O44" s="28"/>
    </row>
    <row r="45" spans="13:15" ht="15" customHeight="1" x14ac:dyDescent="0.3">
      <c r="M45" s="28"/>
      <c r="N45" s="28"/>
      <c r="O45" s="28"/>
    </row>
    <row r="46" spans="13:15" ht="15" customHeight="1" x14ac:dyDescent="0.3">
      <c r="M46" s="28"/>
      <c r="N46" s="28"/>
      <c r="O46" s="28"/>
    </row>
    <row r="47" spans="13:15" ht="15" customHeight="1" x14ac:dyDescent="0.3"/>
    <row r="48" spans="13:15"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sheetData>
  <mergeCells count="9">
    <mergeCell ref="M41:N41"/>
    <mergeCell ref="H14:I14"/>
    <mergeCell ref="M42:O46"/>
    <mergeCell ref="H15:J18"/>
    <mergeCell ref="A1:F1"/>
    <mergeCell ref="H1:J1"/>
    <mergeCell ref="M1:O1"/>
    <mergeCell ref="A13:F17"/>
    <mergeCell ref="A12:F12"/>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BE18-BA74-4ADB-908F-06FFA0E006B9}">
  <dimension ref="A1:L155"/>
  <sheetViews>
    <sheetView workbookViewId="0">
      <selection activeCell="H24" sqref="H24"/>
    </sheetView>
  </sheetViews>
  <sheetFormatPr defaultRowHeight="15" customHeight="1" x14ac:dyDescent="0.3"/>
  <cols>
    <col min="1" max="1" width="27.453125" style="1" customWidth="1"/>
    <col min="2" max="7" width="15.6328125" style="1" customWidth="1"/>
    <col min="8" max="8" width="20.6328125" style="1" customWidth="1"/>
    <col min="9" max="12" width="15.6328125" style="1" customWidth="1"/>
    <col min="13" max="16384" width="8.7265625" style="1"/>
  </cols>
  <sheetData>
    <row r="1" spans="1:12" ht="15" customHeight="1" thickBot="1" x14ac:dyDescent="0.35">
      <c r="A1" s="29" t="s">
        <v>82</v>
      </c>
      <c r="B1" s="29"/>
      <c r="C1" s="29"/>
      <c r="D1" s="29"/>
      <c r="E1" s="29"/>
      <c r="F1" s="29"/>
      <c r="H1" s="29"/>
      <c r="I1" s="29"/>
      <c r="J1" s="29"/>
      <c r="K1" s="29"/>
      <c r="L1" s="29"/>
    </row>
    <row r="2" spans="1:12" ht="15" customHeight="1" thickTop="1" x14ac:dyDescent="0.3">
      <c r="A2" s="15" t="s">
        <v>12</v>
      </c>
      <c r="B2" s="33" t="s">
        <v>70</v>
      </c>
      <c r="C2" s="33"/>
      <c r="D2" s="33"/>
      <c r="E2" s="33"/>
      <c r="F2" s="33"/>
      <c r="H2" s="14"/>
      <c r="I2" s="33"/>
      <c r="J2" s="33"/>
      <c r="K2" s="33"/>
      <c r="L2" s="33"/>
    </row>
    <row r="3" spans="1:12" ht="15" customHeight="1" x14ac:dyDescent="0.3">
      <c r="A3" s="5"/>
      <c r="B3" s="7" t="s">
        <v>14</v>
      </c>
      <c r="C3" s="7" t="s">
        <v>15</v>
      </c>
      <c r="D3" s="7" t="s">
        <v>16</v>
      </c>
      <c r="E3" s="7" t="s">
        <v>17</v>
      </c>
      <c r="F3" s="7" t="s">
        <v>86</v>
      </c>
      <c r="I3" s="7"/>
      <c r="J3" s="7"/>
      <c r="K3" s="7"/>
      <c r="L3" s="7"/>
    </row>
    <row r="4" spans="1:12" ht="15" customHeight="1" x14ac:dyDescent="0.3">
      <c r="A4" s="1" t="s">
        <v>87</v>
      </c>
      <c r="B4" s="7" t="str">
        <f>"-0.0127*"</f>
        <v>-0.0127*</v>
      </c>
      <c r="C4" s="7" t="str">
        <f>"-0.0527*"</f>
        <v>-0.0527*</v>
      </c>
      <c r="D4" s="7" t="str">
        <f>"-0.0256*"</f>
        <v>-0.0256*</v>
      </c>
      <c r="E4" s="7" t="str">
        <f>"-0.0316*"</f>
        <v>-0.0316*</v>
      </c>
      <c r="F4" s="7" t="str">
        <f>"-0.0137**"</f>
        <v>-0.0137**</v>
      </c>
      <c r="H4" s="15"/>
      <c r="I4" s="7"/>
      <c r="J4" s="7"/>
      <c r="K4" s="7"/>
      <c r="L4" s="7"/>
    </row>
    <row r="5" spans="1:12" ht="15" customHeight="1" x14ac:dyDescent="0.3">
      <c r="A5" s="1" t="str">
        <f>""</f>
        <v/>
      </c>
      <c r="B5" s="7" t="str">
        <f>"(0.0937)"</f>
        <v>(0.0937)</v>
      </c>
      <c r="C5" s="7" t="str">
        <f>"(0.0765)"</f>
        <v>(0.0765)</v>
      </c>
      <c r="D5" s="7" t="str">
        <f>"(0.0884)"</f>
        <v>(0.0884)</v>
      </c>
      <c r="E5" s="7" t="str">
        <f>"(0.0859)"</f>
        <v>(0.0859)</v>
      </c>
      <c r="F5" s="7" t="str">
        <f>"(0.0486)"</f>
        <v>(0.0486)</v>
      </c>
      <c r="H5" s="15"/>
      <c r="I5" s="7"/>
      <c r="J5" s="7"/>
      <c r="K5" s="7"/>
      <c r="L5" s="7"/>
    </row>
    <row r="6" spans="1:12" ht="15" customHeight="1" x14ac:dyDescent="0.3">
      <c r="A6" s="1" t="s">
        <v>89</v>
      </c>
      <c r="B6" s="7" t="str">
        <f>""</f>
        <v/>
      </c>
      <c r="C6" s="7" t="str">
        <f>"-0.125"</f>
        <v>-0.125</v>
      </c>
      <c r="D6" s="7" t="str">
        <f>"-0.0375"</f>
        <v>-0.0375</v>
      </c>
      <c r="E6" s="7" t="str">
        <f>"-0.0419"</f>
        <v>-0.0419</v>
      </c>
      <c r="F6" s="7" t="str">
        <f>"-0.0485"</f>
        <v>-0.0485</v>
      </c>
      <c r="H6" s="15"/>
      <c r="I6" s="7"/>
      <c r="J6" s="7"/>
      <c r="K6" s="7"/>
      <c r="L6" s="7"/>
    </row>
    <row r="7" spans="1:12" ht="15" customHeight="1" x14ac:dyDescent="0.3">
      <c r="A7" s="1" t="str">
        <f>""</f>
        <v/>
      </c>
      <c r="B7" s="7" t="str">
        <f>""</f>
        <v/>
      </c>
      <c r="C7" s="7" t="str">
        <f>"(0.273)"</f>
        <v>(0.273)</v>
      </c>
      <c r="D7" s="7" t="str">
        <f>"(0.740)"</f>
        <v>(0.740)</v>
      </c>
      <c r="E7" s="7" t="str">
        <f>"(0.720)"</f>
        <v>(0.720)</v>
      </c>
      <c r="F7" s="7" t="str">
        <f>"(0.700)"</f>
        <v>(0.700)</v>
      </c>
      <c r="H7" s="15"/>
      <c r="I7" s="7"/>
      <c r="J7" s="7"/>
      <c r="K7" s="7"/>
      <c r="L7" s="7"/>
    </row>
    <row r="8" spans="1:12" ht="15" customHeight="1" x14ac:dyDescent="0.3">
      <c r="A8" s="1" t="s">
        <v>90</v>
      </c>
      <c r="B8" s="7" t="str">
        <f>""</f>
        <v/>
      </c>
      <c r="C8" s="7" t="str">
        <f>""</f>
        <v/>
      </c>
      <c r="D8" s="7" t="str">
        <f>"-0.353**"</f>
        <v>-0.353**</v>
      </c>
      <c r="E8" s="7" t="str">
        <f>"-0.338*"</f>
        <v>-0.338*</v>
      </c>
      <c r="F8" s="7" t="str">
        <f>"-0.307*"</f>
        <v>-0.307*</v>
      </c>
      <c r="H8" s="15"/>
      <c r="I8" s="7"/>
      <c r="J8" s="7"/>
      <c r="K8" s="7"/>
      <c r="L8" s="7"/>
    </row>
    <row r="9" spans="1:12" ht="15" customHeight="1" x14ac:dyDescent="0.3">
      <c r="A9" s="1" t="str">
        <f>""</f>
        <v/>
      </c>
      <c r="B9" s="7" t="str">
        <f>""</f>
        <v/>
      </c>
      <c r="C9" s="7" t="str">
        <f>""</f>
        <v/>
      </c>
      <c r="D9" s="7" t="str">
        <f>"(0.044)"</f>
        <v>(0.044)</v>
      </c>
      <c r="E9" s="7" t="str">
        <f>"(0.051)"</f>
        <v>(0.051)</v>
      </c>
      <c r="F9" s="7" t="str">
        <f>"(0.097)"</f>
        <v>(0.097)</v>
      </c>
      <c r="H9" s="15"/>
      <c r="I9" s="7"/>
      <c r="J9" s="7"/>
      <c r="K9" s="7"/>
      <c r="L9" s="7"/>
    </row>
    <row r="10" spans="1:12" ht="15" customHeight="1" x14ac:dyDescent="0.3">
      <c r="A10" s="1" t="s">
        <v>88</v>
      </c>
      <c r="B10" s="7" t="str">
        <f>""</f>
        <v/>
      </c>
      <c r="C10" s="7" t="str">
        <f>""</f>
        <v/>
      </c>
      <c r="D10" s="7" t="str">
        <f>""</f>
        <v/>
      </c>
      <c r="E10" s="7" t="str">
        <f>"-0.00703"</f>
        <v>-0.00703</v>
      </c>
      <c r="F10" s="7" t="str">
        <f>"0.00616"</f>
        <v>0.00616</v>
      </c>
      <c r="H10" s="15"/>
      <c r="I10" s="7"/>
      <c r="J10" s="7"/>
      <c r="K10" s="7"/>
      <c r="L10" s="7"/>
    </row>
    <row r="11" spans="1:12" ht="15" customHeight="1" x14ac:dyDescent="0.3">
      <c r="A11" s="1" t="str">
        <f>""</f>
        <v/>
      </c>
      <c r="B11" s="7" t="str">
        <f>""</f>
        <v/>
      </c>
      <c r="C11" s="7" t="str">
        <f>""</f>
        <v/>
      </c>
      <c r="D11" s="7" t="str">
        <f>""</f>
        <v/>
      </c>
      <c r="E11" s="7" t="str">
        <f>"(0.835)"</f>
        <v>(0.835)</v>
      </c>
      <c r="F11" s="7" t="str">
        <f>"(0.852)"</f>
        <v>(0.852)</v>
      </c>
      <c r="H11" s="15"/>
      <c r="I11" s="7"/>
      <c r="J11" s="7"/>
      <c r="K11" s="7"/>
      <c r="L11" s="7"/>
    </row>
    <row r="12" spans="1:12" ht="15" customHeight="1" x14ac:dyDescent="0.3">
      <c r="A12" s="1" t="s">
        <v>91</v>
      </c>
      <c r="B12" s="7" t="str">
        <f>""</f>
        <v/>
      </c>
      <c r="C12" s="7" t="str">
        <f>""</f>
        <v/>
      </c>
      <c r="D12" s="7" t="str">
        <f>""</f>
        <v/>
      </c>
      <c r="E12" s="7" t="str">
        <f>""</f>
        <v/>
      </c>
      <c r="F12" s="7" t="str">
        <f>"-0.000000889"</f>
        <v>-0.000000889</v>
      </c>
      <c r="H12" s="15"/>
      <c r="I12" s="7"/>
      <c r="J12" s="7"/>
      <c r="K12" s="7"/>
      <c r="L12" s="7"/>
    </row>
    <row r="13" spans="1:12" ht="15" customHeight="1" x14ac:dyDescent="0.3">
      <c r="A13" s="1" t="str">
        <f>""</f>
        <v/>
      </c>
      <c r="B13" s="7" t="str">
        <f>""</f>
        <v/>
      </c>
      <c r="C13" s="7" t="str">
        <f>""</f>
        <v/>
      </c>
      <c r="D13" s="7" t="str">
        <f>""</f>
        <v/>
      </c>
      <c r="E13" s="7" t="str">
        <f>""</f>
        <v/>
      </c>
      <c r="F13" s="7" t="str">
        <f>"(0.941)"</f>
        <v>(0.941)</v>
      </c>
      <c r="H13" s="15"/>
      <c r="I13" s="7"/>
      <c r="J13" s="7"/>
      <c r="K13" s="7"/>
      <c r="L13" s="7"/>
    </row>
    <row r="14" spans="1:12" ht="15" customHeight="1" x14ac:dyDescent="0.3">
      <c r="A14" s="1" t="str">
        <f>"Constant"</f>
        <v>Constant</v>
      </c>
      <c r="B14" s="7" t="str">
        <f>"-40.84***"</f>
        <v>-40.84***</v>
      </c>
      <c r="C14" s="7" t="str">
        <f>"-39.63***"</f>
        <v>-39.63***</v>
      </c>
      <c r="D14" s="7" t="str">
        <f>"-36.51***"</f>
        <v>-36.51***</v>
      </c>
      <c r="E14" s="7" t="str">
        <f>"-36.62***"</f>
        <v>-36.62***</v>
      </c>
      <c r="F14" s="7" t="str">
        <f>"-35.87***"</f>
        <v>-35.87***</v>
      </c>
      <c r="H14" s="15"/>
      <c r="I14" s="7"/>
      <c r="J14" s="7"/>
      <c r="K14" s="7"/>
      <c r="L14" s="7"/>
    </row>
    <row r="15" spans="1:12" ht="15" customHeight="1" x14ac:dyDescent="0.3">
      <c r="A15" s="1" t="str">
        <f>""</f>
        <v/>
      </c>
      <c r="B15" s="7" t="str">
        <f>"(0.000)"</f>
        <v>(0.000)</v>
      </c>
      <c r="C15" s="7" t="str">
        <f>"(0.000)"</f>
        <v>(0.000)</v>
      </c>
      <c r="D15" s="7" t="str">
        <f>"(0.000)"</f>
        <v>(0.000)</v>
      </c>
      <c r="E15" s="7" t="str">
        <f>"(0.000)"</f>
        <v>(0.000)</v>
      </c>
      <c r="F15" s="7" t="str">
        <f>"(0.000)"</f>
        <v>(0.000)</v>
      </c>
      <c r="H15" s="15"/>
      <c r="I15" s="7"/>
      <c r="J15" s="7"/>
      <c r="K15" s="7"/>
      <c r="L15" s="7"/>
    </row>
    <row r="16" spans="1:12" ht="15" customHeight="1" x14ac:dyDescent="0.3">
      <c r="A16" s="15" t="s">
        <v>71</v>
      </c>
      <c r="B16" s="7" t="str">
        <f>"0.122"</f>
        <v>0.122</v>
      </c>
      <c r="C16" s="7" t="str">
        <f>"0.122"</f>
        <v>0.122</v>
      </c>
      <c r="D16" s="7" t="str">
        <f>"0.123"</f>
        <v>0.123</v>
      </c>
      <c r="E16" s="7" t="str">
        <f>"0.122"</f>
        <v>0.122</v>
      </c>
      <c r="F16" s="7" t="str">
        <f>"0.133"</f>
        <v>0.133</v>
      </c>
      <c r="H16" s="15"/>
      <c r="I16" s="7"/>
      <c r="J16" s="7"/>
      <c r="K16" s="7"/>
      <c r="L16" s="7"/>
    </row>
    <row r="17" spans="1:12" ht="15" customHeight="1" x14ac:dyDescent="0.3">
      <c r="A17" s="15" t="s">
        <v>13</v>
      </c>
      <c r="B17" s="7" t="s">
        <v>133</v>
      </c>
      <c r="C17" s="7" t="s">
        <v>134</v>
      </c>
      <c r="D17" s="7" t="s">
        <v>134</v>
      </c>
      <c r="E17" s="7" t="s">
        <v>134</v>
      </c>
      <c r="F17" s="7" t="s">
        <v>135</v>
      </c>
      <c r="H17" s="15"/>
      <c r="I17" s="7"/>
      <c r="J17" s="7"/>
      <c r="K17" s="7"/>
      <c r="L17" s="7"/>
    </row>
    <row r="18" spans="1:12" ht="15" customHeight="1" x14ac:dyDescent="0.3">
      <c r="A18" s="15" t="s">
        <v>76</v>
      </c>
      <c r="B18" s="7" t="s">
        <v>77</v>
      </c>
      <c r="C18" s="7" t="s">
        <v>77</v>
      </c>
      <c r="D18" s="7" t="s">
        <v>77</v>
      </c>
      <c r="E18" s="7" t="s">
        <v>77</v>
      </c>
      <c r="F18" s="7" t="s">
        <v>77</v>
      </c>
      <c r="H18" s="15"/>
      <c r="I18" s="7"/>
      <c r="J18" s="7"/>
      <c r="K18" s="7"/>
      <c r="L18" s="7"/>
    </row>
    <row r="19" spans="1:12" ht="15" customHeight="1" x14ac:dyDescent="0.3">
      <c r="A19" s="15" t="s">
        <v>79</v>
      </c>
      <c r="B19" s="7" t="s">
        <v>77</v>
      </c>
      <c r="C19" s="7" t="s">
        <v>77</v>
      </c>
      <c r="D19" s="7" t="s">
        <v>77</v>
      </c>
      <c r="E19" s="7" t="s">
        <v>77</v>
      </c>
      <c r="F19" s="7" t="s">
        <v>77</v>
      </c>
      <c r="H19" s="15"/>
      <c r="I19" s="7"/>
      <c r="J19" s="7"/>
      <c r="K19" s="7"/>
      <c r="L19" s="7"/>
    </row>
    <row r="20" spans="1:12" ht="15" customHeight="1" x14ac:dyDescent="0.3">
      <c r="A20" s="15" t="s">
        <v>78</v>
      </c>
      <c r="B20" s="7" t="s">
        <v>77</v>
      </c>
      <c r="C20" s="7" t="s">
        <v>77</v>
      </c>
      <c r="D20" s="7" t="s">
        <v>77</v>
      </c>
      <c r="E20" s="7" t="s">
        <v>77</v>
      </c>
      <c r="F20" s="7" t="s">
        <v>77</v>
      </c>
      <c r="H20" s="15"/>
      <c r="I20" s="7"/>
      <c r="J20" s="7"/>
      <c r="K20" s="7"/>
      <c r="L20" s="7"/>
    </row>
    <row r="21" spans="1:12" ht="15" customHeight="1" x14ac:dyDescent="0.3">
      <c r="A21" s="17" t="s">
        <v>11</v>
      </c>
      <c r="B21" s="17"/>
      <c r="C21" s="17"/>
      <c r="D21" s="17"/>
      <c r="E21" s="17"/>
      <c r="F21" s="24"/>
      <c r="H21" s="15"/>
      <c r="I21" s="7"/>
      <c r="J21" s="7"/>
      <c r="K21" s="7"/>
      <c r="L21" s="7"/>
    </row>
    <row r="22" spans="1:12" ht="15" customHeight="1" x14ac:dyDescent="0.3">
      <c r="A22" s="36" t="s">
        <v>80</v>
      </c>
      <c r="B22" s="36"/>
      <c r="C22" s="36"/>
      <c r="D22" s="36"/>
      <c r="E22" s="36"/>
      <c r="F22" s="37"/>
      <c r="H22" s="15"/>
      <c r="I22" s="7"/>
      <c r="J22" s="7"/>
      <c r="K22" s="7"/>
      <c r="L22" s="7"/>
    </row>
    <row r="23" spans="1:12" ht="15" customHeight="1" x14ac:dyDescent="0.3">
      <c r="A23" s="39" t="s">
        <v>149</v>
      </c>
      <c r="B23" s="39"/>
      <c r="C23" s="39"/>
      <c r="D23" s="39"/>
      <c r="E23" s="39"/>
      <c r="F23" s="39"/>
      <c r="H23" s="15"/>
      <c r="I23" s="7"/>
      <c r="J23" s="7"/>
      <c r="K23" s="7"/>
      <c r="L23" s="7"/>
    </row>
    <row r="24" spans="1:12" ht="15" customHeight="1" x14ac:dyDescent="0.3">
      <c r="A24" s="35" t="s">
        <v>93</v>
      </c>
      <c r="B24" s="35"/>
      <c r="C24" s="35"/>
      <c r="D24" s="35"/>
      <c r="E24" s="35"/>
      <c r="F24" s="35"/>
      <c r="H24" s="15"/>
      <c r="I24" s="7"/>
      <c r="J24" s="7"/>
      <c r="K24" s="7"/>
      <c r="L24" s="7"/>
    </row>
    <row r="25" spans="1:12" ht="15" customHeight="1" x14ac:dyDescent="0.3">
      <c r="A25" s="35"/>
      <c r="B25" s="35"/>
      <c r="C25" s="35"/>
      <c r="D25" s="35"/>
      <c r="E25" s="35"/>
      <c r="F25" s="35"/>
      <c r="H25" s="15"/>
      <c r="I25" s="7"/>
      <c r="J25" s="7"/>
      <c r="K25" s="7"/>
      <c r="L25" s="7"/>
    </row>
    <row r="26" spans="1:12" ht="15" customHeight="1" x14ac:dyDescent="0.3">
      <c r="H26" s="15"/>
      <c r="I26" s="7"/>
      <c r="J26" s="7"/>
      <c r="K26" s="7"/>
      <c r="L26" s="7"/>
    </row>
    <row r="27" spans="1:12" ht="15" customHeight="1" x14ac:dyDescent="0.3">
      <c r="H27" s="15"/>
      <c r="I27" s="7"/>
      <c r="J27" s="7"/>
      <c r="K27" s="7"/>
      <c r="L27" s="7"/>
    </row>
    <row r="28" spans="1:12" ht="15" customHeight="1" x14ac:dyDescent="0.3">
      <c r="H28" s="15"/>
      <c r="I28" s="7"/>
      <c r="J28" s="7"/>
      <c r="K28" s="7"/>
      <c r="L28" s="7"/>
    </row>
    <row r="29" spans="1:12" ht="15" customHeight="1" x14ac:dyDescent="0.3">
      <c r="H29" s="15"/>
      <c r="I29" s="7"/>
      <c r="J29" s="7"/>
      <c r="K29" s="7"/>
      <c r="L29" s="7"/>
    </row>
    <row r="30" spans="1:12" ht="15" customHeight="1" x14ac:dyDescent="0.3">
      <c r="H30" s="15"/>
      <c r="I30" s="7"/>
      <c r="J30" s="7"/>
      <c r="K30" s="7"/>
      <c r="L30" s="7"/>
    </row>
    <row r="31" spans="1:12" ht="15" customHeight="1" x14ac:dyDescent="0.3">
      <c r="H31" s="15"/>
      <c r="I31" s="7"/>
      <c r="J31" s="7"/>
      <c r="K31" s="7"/>
      <c r="L31" s="7"/>
    </row>
    <row r="32" spans="1:12" ht="15" customHeight="1" x14ac:dyDescent="0.3">
      <c r="H32" s="15"/>
      <c r="I32" s="7"/>
      <c r="J32" s="7"/>
      <c r="K32" s="7"/>
      <c r="L32" s="7"/>
    </row>
    <row r="33" spans="8:12" ht="15" customHeight="1" x14ac:dyDescent="0.3">
      <c r="H33" s="15"/>
      <c r="I33" s="7"/>
      <c r="J33" s="7"/>
      <c r="K33" s="7"/>
      <c r="L33" s="7"/>
    </row>
    <row r="34" spans="8:12" ht="15" customHeight="1" x14ac:dyDescent="0.3">
      <c r="H34" s="15"/>
      <c r="I34" s="7"/>
      <c r="J34" s="7"/>
      <c r="K34" s="7"/>
      <c r="L34" s="7"/>
    </row>
    <row r="35" spans="8:12" ht="15" customHeight="1" x14ac:dyDescent="0.3">
      <c r="H35" s="15"/>
      <c r="I35" s="7"/>
      <c r="J35" s="7"/>
      <c r="K35" s="7"/>
      <c r="L35" s="7"/>
    </row>
    <row r="36" spans="8:12" ht="15" customHeight="1" x14ac:dyDescent="0.3">
      <c r="H36" s="15"/>
      <c r="I36" s="7"/>
      <c r="J36" s="7"/>
      <c r="K36" s="7"/>
      <c r="L36" s="7"/>
    </row>
    <row r="37" spans="8:12" ht="15" customHeight="1" x14ac:dyDescent="0.3">
      <c r="H37" s="15"/>
      <c r="I37" s="7"/>
      <c r="J37" s="7"/>
      <c r="K37" s="7"/>
      <c r="L37" s="7"/>
    </row>
    <row r="38" spans="8:12" ht="15" customHeight="1" x14ac:dyDescent="0.3">
      <c r="H38" s="15"/>
      <c r="I38" s="7"/>
      <c r="J38" s="7"/>
      <c r="K38" s="7"/>
      <c r="L38" s="7"/>
    </row>
    <row r="39" spans="8:12" ht="15" customHeight="1" x14ac:dyDescent="0.3">
      <c r="H39" s="15"/>
      <c r="I39" s="7"/>
      <c r="J39" s="7"/>
      <c r="K39" s="7"/>
      <c r="L39" s="7"/>
    </row>
    <row r="40" spans="8:12" ht="15" customHeight="1" x14ac:dyDescent="0.3">
      <c r="H40" s="15"/>
      <c r="I40" s="7"/>
      <c r="J40" s="7"/>
      <c r="K40" s="7"/>
      <c r="L40" s="7"/>
    </row>
    <row r="41" spans="8:12" ht="15" customHeight="1" x14ac:dyDescent="0.3">
      <c r="H41" s="15"/>
      <c r="I41" s="7"/>
      <c r="J41" s="7"/>
      <c r="K41" s="7"/>
      <c r="L41" s="7"/>
    </row>
    <row r="42" spans="8:12" ht="15" customHeight="1" x14ac:dyDescent="0.3">
      <c r="H42" s="15"/>
      <c r="I42" s="7"/>
      <c r="J42" s="7"/>
      <c r="K42" s="7"/>
      <c r="L42" s="7"/>
    </row>
    <row r="43" spans="8:12" ht="15" customHeight="1" x14ac:dyDescent="0.3">
      <c r="H43" s="15"/>
      <c r="I43" s="7"/>
      <c r="J43" s="7"/>
      <c r="K43" s="7"/>
      <c r="L43" s="7"/>
    </row>
    <row r="44" spans="8:12" ht="15" customHeight="1" x14ac:dyDescent="0.3">
      <c r="H44" s="15"/>
      <c r="I44" s="7"/>
      <c r="J44" s="7"/>
      <c r="K44" s="7"/>
      <c r="L44" s="7"/>
    </row>
    <row r="45" spans="8:12" ht="15" customHeight="1" x14ac:dyDescent="0.3">
      <c r="H45" s="15"/>
      <c r="I45" s="7"/>
      <c r="J45" s="7"/>
      <c r="K45" s="7"/>
      <c r="L45" s="7"/>
    </row>
    <row r="46" spans="8:12" ht="15" customHeight="1" x14ac:dyDescent="0.3">
      <c r="H46" s="15"/>
      <c r="I46" s="7"/>
      <c r="J46" s="7"/>
      <c r="K46" s="7"/>
      <c r="L46" s="7"/>
    </row>
    <row r="47" spans="8:12" ht="15" customHeight="1" x14ac:dyDescent="0.3">
      <c r="H47" s="15"/>
      <c r="I47" s="7"/>
      <c r="J47" s="7"/>
      <c r="K47" s="7"/>
      <c r="L47" s="7"/>
    </row>
    <row r="48" spans="8:12" ht="15" customHeight="1" x14ac:dyDescent="0.3">
      <c r="H48" s="15"/>
      <c r="I48" s="7"/>
      <c r="J48" s="7"/>
      <c r="K48" s="7"/>
      <c r="L48" s="7"/>
    </row>
    <row r="49" spans="8:12" ht="15" customHeight="1" x14ac:dyDescent="0.3">
      <c r="H49" s="15"/>
      <c r="I49" s="7"/>
      <c r="J49" s="7"/>
      <c r="K49" s="7"/>
      <c r="L49" s="7"/>
    </row>
    <row r="50" spans="8:12" ht="15" customHeight="1" x14ac:dyDescent="0.3">
      <c r="H50" s="15"/>
      <c r="I50" s="7"/>
      <c r="J50" s="7"/>
      <c r="K50" s="7"/>
      <c r="L50" s="7"/>
    </row>
    <row r="51" spans="8:12" ht="15" customHeight="1" x14ac:dyDescent="0.3">
      <c r="H51" s="15"/>
      <c r="I51" s="7"/>
      <c r="J51" s="7"/>
      <c r="K51" s="7"/>
      <c r="L51" s="7"/>
    </row>
    <row r="52" spans="8:12" ht="15" customHeight="1" x14ac:dyDescent="0.3">
      <c r="H52" s="15"/>
      <c r="I52" s="7"/>
      <c r="J52" s="7"/>
      <c r="K52" s="7"/>
      <c r="L52" s="7"/>
    </row>
    <row r="53" spans="8:12" ht="15" customHeight="1" x14ac:dyDescent="0.3">
      <c r="H53" s="15"/>
      <c r="I53" s="7"/>
      <c r="J53" s="7"/>
      <c r="K53" s="7"/>
      <c r="L53" s="7"/>
    </row>
    <row r="54" spans="8:12" ht="15" customHeight="1" x14ac:dyDescent="0.3">
      <c r="H54" s="15"/>
      <c r="I54" s="7"/>
      <c r="J54" s="7"/>
      <c r="K54" s="7"/>
      <c r="L54" s="7"/>
    </row>
    <row r="55" spans="8:12" ht="15" customHeight="1" x14ac:dyDescent="0.3">
      <c r="H55" s="15"/>
      <c r="I55" s="7"/>
      <c r="J55" s="7"/>
      <c r="K55" s="7"/>
      <c r="L55" s="7"/>
    </row>
    <row r="56" spans="8:12" ht="15" customHeight="1" x14ac:dyDescent="0.3">
      <c r="H56" s="15"/>
      <c r="I56" s="7"/>
      <c r="J56" s="7"/>
      <c r="K56" s="7"/>
      <c r="L56" s="7"/>
    </row>
    <row r="57" spans="8:12" ht="15" customHeight="1" x14ac:dyDescent="0.3">
      <c r="H57" s="15"/>
      <c r="I57" s="7"/>
      <c r="J57" s="7"/>
      <c r="K57" s="7"/>
      <c r="L57" s="7"/>
    </row>
    <row r="58" spans="8:12" ht="15" customHeight="1" x14ac:dyDescent="0.3">
      <c r="H58" s="15"/>
      <c r="I58" s="7"/>
      <c r="J58" s="7"/>
      <c r="K58" s="7"/>
      <c r="L58" s="7"/>
    </row>
    <row r="59" spans="8:12" ht="15" customHeight="1" x14ac:dyDescent="0.3">
      <c r="H59" s="15"/>
      <c r="I59" s="7"/>
      <c r="J59" s="7"/>
      <c r="K59" s="7"/>
      <c r="L59" s="7"/>
    </row>
    <row r="60" spans="8:12" ht="15" customHeight="1" x14ac:dyDescent="0.3">
      <c r="H60" s="15"/>
      <c r="I60" s="7"/>
      <c r="J60" s="7"/>
      <c r="K60" s="7"/>
      <c r="L60" s="7"/>
    </row>
    <row r="61" spans="8:12" ht="15" customHeight="1" x14ac:dyDescent="0.3">
      <c r="H61" s="15"/>
      <c r="I61" s="7"/>
      <c r="J61" s="7"/>
      <c r="K61" s="7"/>
      <c r="L61" s="7"/>
    </row>
    <row r="62" spans="8:12" ht="15" customHeight="1" x14ac:dyDescent="0.3">
      <c r="H62" s="15"/>
      <c r="I62" s="7"/>
      <c r="J62" s="7"/>
      <c r="K62" s="7"/>
      <c r="L62" s="7"/>
    </row>
    <row r="63" spans="8:12" ht="15" customHeight="1" x14ac:dyDescent="0.3">
      <c r="H63" s="15"/>
      <c r="I63" s="7"/>
      <c r="J63" s="7"/>
      <c r="K63" s="7"/>
      <c r="L63" s="7"/>
    </row>
    <row r="64" spans="8:12" ht="15" customHeight="1" x14ac:dyDescent="0.3">
      <c r="H64" s="15"/>
      <c r="I64" s="7"/>
      <c r="J64" s="7"/>
      <c r="K64" s="7"/>
      <c r="L64" s="7"/>
    </row>
    <row r="65" spans="8:12" ht="15" customHeight="1" x14ac:dyDescent="0.3">
      <c r="H65" s="15"/>
      <c r="I65" s="7"/>
      <c r="J65" s="7"/>
      <c r="K65" s="7"/>
      <c r="L65" s="7"/>
    </row>
    <row r="66" spans="8:12" ht="15" customHeight="1" x14ac:dyDescent="0.3">
      <c r="H66" s="15"/>
      <c r="I66" s="7"/>
      <c r="J66" s="7"/>
      <c r="K66" s="7"/>
      <c r="L66" s="7"/>
    </row>
    <row r="67" spans="8:12" ht="15" customHeight="1" x14ac:dyDescent="0.3">
      <c r="H67" s="15"/>
      <c r="I67" s="7"/>
      <c r="J67" s="7"/>
      <c r="K67" s="7"/>
      <c r="L67" s="7"/>
    </row>
    <row r="68" spans="8:12" ht="15" customHeight="1" x14ac:dyDescent="0.3">
      <c r="H68" s="15"/>
      <c r="I68" s="7"/>
      <c r="J68" s="7"/>
      <c r="K68" s="7"/>
      <c r="L68" s="7"/>
    </row>
    <row r="69" spans="8:12" ht="15" customHeight="1" x14ac:dyDescent="0.3">
      <c r="H69" s="15"/>
      <c r="I69" s="7"/>
      <c r="J69" s="7"/>
      <c r="K69" s="7"/>
      <c r="L69" s="7"/>
    </row>
    <row r="70" spans="8:12" ht="15" customHeight="1" x14ac:dyDescent="0.3">
      <c r="H70" s="15"/>
      <c r="I70" s="7"/>
      <c r="J70" s="7"/>
      <c r="K70" s="7"/>
      <c r="L70" s="7"/>
    </row>
    <row r="71" spans="8:12" ht="15" customHeight="1" x14ac:dyDescent="0.3">
      <c r="H71" s="15"/>
      <c r="I71" s="7"/>
      <c r="J71" s="7"/>
      <c r="K71" s="7"/>
      <c r="L71" s="7"/>
    </row>
    <row r="72" spans="8:12" ht="15" customHeight="1" x14ac:dyDescent="0.3">
      <c r="H72" s="15"/>
      <c r="I72" s="7"/>
      <c r="J72" s="7"/>
      <c r="K72" s="7"/>
      <c r="L72" s="7"/>
    </row>
    <row r="73" spans="8:12" ht="15" customHeight="1" x14ac:dyDescent="0.3">
      <c r="H73" s="15"/>
      <c r="I73" s="7"/>
      <c r="J73" s="7"/>
      <c r="K73" s="7"/>
      <c r="L73" s="7"/>
    </row>
    <row r="74" spans="8:12" ht="15" customHeight="1" x14ac:dyDescent="0.3">
      <c r="H74" s="15"/>
      <c r="I74" s="7"/>
      <c r="J74" s="7"/>
      <c r="K74" s="7"/>
      <c r="L74" s="7"/>
    </row>
    <row r="75" spans="8:12" ht="15" customHeight="1" x14ac:dyDescent="0.3">
      <c r="H75" s="15"/>
      <c r="I75" s="7"/>
      <c r="J75" s="7"/>
      <c r="K75" s="7"/>
      <c r="L75" s="7"/>
    </row>
    <row r="76" spans="8:12" ht="15" customHeight="1" x14ac:dyDescent="0.3">
      <c r="H76" s="15"/>
      <c r="I76" s="7"/>
      <c r="J76" s="7"/>
      <c r="K76" s="7"/>
      <c r="L76" s="7"/>
    </row>
    <row r="77" spans="8:12" ht="15" customHeight="1" x14ac:dyDescent="0.3">
      <c r="H77" s="15"/>
      <c r="I77" s="7"/>
      <c r="J77" s="7"/>
      <c r="K77" s="7"/>
      <c r="L77" s="7"/>
    </row>
    <row r="78" spans="8:12" ht="15" customHeight="1" x14ac:dyDescent="0.3">
      <c r="H78" s="15"/>
      <c r="I78" s="7"/>
      <c r="J78" s="7"/>
      <c r="K78" s="7"/>
      <c r="L78" s="7"/>
    </row>
    <row r="79" spans="8:12" ht="15" customHeight="1" x14ac:dyDescent="0.3">
      <c r="H79" s="15"/>
      <c r="I79" s="7"/>
      <c r="J79" s="7"/>
      <c r="K79" s="7"/>
      <c r="L79" s="7"/>
    </row>
    <row r="80" spans="8:12" ht="15" customHeight="1" x14ac:dyDescent="0.3">
      <c r="H80" s="15"/>
      <c r="I80" s="7"/>
      <c r="J80" s="7"/>
      <c r="K80" s="7"/>
      <c r="L80" s="7"/>
    </row>
    <row r="81" spans="8:12" ht="15" customHeight="1" x14ac:dyDescent="0.3">
      <c r="H81" s="15"/>
      <c r="I81" s="7"/>
      <c r="J81" s="7"/>
      <c r="K81" s="7"/>
      <c r="L81" s="7"/>
    </row>
    <row r="82" spans="8:12" ht="15" customHeight="1" x14ac:dyDescent="0.3">
      <c r="H82" s="15"/>
      <c r="I82" s="7"/>
      <c r="J82" s="7"/>
      <c r="K82" s="7"/>
      <c r="L82" s="7"/>
    </row>
    <row r="83" spans="8:12" ht="15" customHeight="1" x14ac:dyDescent="0.3">
      <c r="H83" s="15"/>
      <c r="I83" s="7"/>
      <c r="J83" s="7"/>
      <c r="K83" s="7"/>
      <c r="L83" s="7"/>
    </row>
    <row r="84" spans="8:12" ht="15" customHeight="1" x14ac:dyDescent="0.3">
      <c r="H84" s="15"/>
      <c r="I84" s="7"/>
      <c r="J84" s="7"/>
      <c r="K84" s="7"/>
      <c r="L84" s="7"/>
    </row>
    <row r="85" spans="8:12" ht="15" customHeight="1" x14ac:dyDescent="0.3">
      <c r="H85" s="15"/>
      <c r="I85" s="7"/>
      <c r="J85" s="7"/>
      <c r="K85" s="7"/>
      <c r="L85" s="7"/>
    </row>
    <row r="86" spans="8:12" ht="15" customHeight="1" x14ac:dyDescent="0.3">
      <c r="H86" s="15"/>
      <c r="I86" s="7"/>
      <c r="J86" s="7"/>
      <c r="K86" s="7"/>
      <c r="L86" s="7"/>
    </row>
    <row r="87" spans="8:12" ht="15" customHeight="1" x14ac:dyDescent="0.3">
      <c r="H87" s="15"/>
      <c r="I87" s="7"/>
      <c r="J87" s="7"/>
      <c r="K87" s="7"/>
      <c r="L87" s="7"/>
    </row>
    <row r="88" spans="8:12" ht="15" customHeight="1" x14ac:dyDescent="0.3">
      <c r="H88" s="15"/>
      <c r="I88" s="7"/>
      <c r="J88" s="7"/>
      <c r="K88" s="7"/>
      <c r="L88" s="7"/>
    </row>
    <row r="89" spans="8:12" ht="15" customHeight="1" x14ac:dyDescent="0.3">
      <c r="H89" s="15"/>
      <c r="I89" s="7"/>
      <c r="J89" s="7"/>
      <c r="K89" s="7"/>
      <c r="L89" s="7"/>
    </row>
    <row r="90" spans="8:12" ht="15" customHeight="1" x14ac:dyDescent="0.3">
      <c r="H90" s="15"/>
      <c r="I90" s="7"/>
      <c r="J90" s="7"/>
      <c r="K90" s="7"/>
      <c r="L90" s="7"/>
    </row>
    <row r="91" spans="8:12" ht="15" customHeight="1" x14ac:dyDescent="0.3">
      <c r="H91" s="15"/>
      <c r="I91" s="7"/>
      <c r="J91" s="7"/>
      <c r="K91" s="7"/>
      <c r="L91" s="7"/>
    </row>
    <row r="92" spans="8:12" ht="15" customHeight="1" x14ac:dyDescent="0.3">
      <c r="H92" s="15"/>
      <c r="I92" s="7"/>
      <c r="J92" s="7"/>
      <c r="K92" s="7"/>
      <c r="L92" s="7"/>
    </row>
    <row r="93" spans="8:12" ht="15" customHeight="1" x14ac:dyDescent="0.3">
      <c r="H93" s="15"/>
      <c r="I93" s="7"/>
      <c r="J93" s="7"/>
      <c r="K93" s="7"/>
      <c r="L93" s="7"/>
    </row>
    <row r="94" spans="8:12" ht="15" customHeight="1" x14ac:dyDescent="0.3">
      <c r="H94" s="15"/>
      <c r="I94" s="7"/>
      <c r="J94" s="7"/>
      <c r="K94" s="7"/>
      <c r="L94" s="7"/>
    </row>
    <row r="95" spans="8:12" ht="15" customHeight="1" x14ac:dyDescent="0.3">
      <c r="H95" s="15"/>
      <c r="I95" s="7"/>
      <c r="J95" s="7"/>
      <c r="K95" s="7"/>
      <c r="L95" s="7"/>
    </row>
    <row r="96" spans="8:12" ht="15" customHeight="1" x14ac:dyDescent="0.3">
      <c r="H96" s="15"/>
      <c r="I96" s="7"/>
      <c r="J96" s="7"/>
      <c r="K96" s="7"/>
      <c r="L96" s="7"/>
    </row>
    <row r="97" spans="8:12" ht="15" customHeight="1" x14ac:dyDescent="0.3">
      <c r="H97" s="15"/>
      <c r="I97" s="7"/>
      <c r="J97" s="7"/>
      <c r="K97" s="7"/>
      <c r="L97" s="7"/>
    </row>
    <row r="98" spans="8:12" ht="15" customHeight="1" x14ac:dyDescent="0.3">
      <c r="H98" s="15"/>
      <c r="I98" s="7"/>
      <c r="J98" s="7"/>
      <c r="K98" s="7"/>
      <c r="L98" s="7"/>
    </row>
    <row r="99" spans="8:12" ht="15" customHeight="1" x14ac:dyDescent="0.3">
      <c r="H99" s="15"/>
      <c r="I99" s="7"/>
      <c r="J99" s="7"/>
      <c r="K99" s="7"/>
      <c r="L99" s="7"/>
    </row>
    <row r="100" spans="8:12" ht="15" customHeight="1" x14ac:dyDescent="0.3">
      <c r="H100" s="15"/>
      <c r="I100" s="7"/>
      <c r="J100" s="7"/>
      <c r="K100" s="7"/>
      <c r="L100" s="7"/>
    </row>
    <row r="101" spans="8:12" ht="15" customHeight="1" x14ac:dyDescent="0.3">
      <c r="H101" s="15"/>
      <c r="I101" s="7"/>
      <c r="J101" s="7"/>
      <c r="K101" s="7"/>
      <c r="L101" s="7"/>
    </row>
    <row r="102" spans="8:12" ht="15" customHeight="1" x14ac:dyDescent="0.3">
      <c r="H102" s="15"/>
      <c r="I102" s="7"/>
      <c r="J102" s="7"/>
      <c r="K102" s="7"/>
      <c r="L102" s="7"/>
    </row>
    <row r="103" spans="8:12" ht="15" customHeight="1" x14ac:dyDescent="0.3">
      <c r="H103" s="15"/>
      <c r="I103" s="7"/>
      <c r="J103" s="7"/>
      <c r="K103" s="7"/>
      <c r="L103" s="7"/>
    </row>
    <row r="104" spans="8:12" ht="15" customHeight="1" x14ac:dyDescent="0.3">
      <c r="H104" s="15"/>
      <c r="I104" s="7"/>
      <c r="J104" s="7"/>
      <c r="K104" s="7"/>
      <c r="L104" s="7"/>
    </row>
    <row r="105" spans="8:12" ht="15" customHeight="1" x14ac:dyDescent="0.3">
      <c r="H105" s="15"/>
      <c r="I105" s="7"/>
      <c r="J105" s="7"/>
      <c r="K105" s="7"/>
      <c r="L105" s="7"/>
    </row>
    <row r="106" spans="8:12" ht="15" customHeight="1" x14ac:dyDescent="0.3">
      <c r="H106" s="15"/>
      <c r="I106" s="7"/>
      <c r="J106" s="7"/>
      <c r="K106" s="7"/>
      <c r="L106" s="7"/>
    </row>
    <row r="107" spans="8:12" ht="15" customHeight="1" x14ac:dyDescent="0.3">
      <c r="H107" s="15"/>
      <c r="I107" s="7"/>
      <c r="J107" s="7"/>
      <c r="K107" s="7"/>
      <c r="L107" s="7"/>
    </row>
    <row r="108" spans="8:12" ht="15" customHeight="1" x14ac:dyDescent="0.3">
      <c r="H108" s="15"/>
      <c r="I108" s="7"/>
      <c r="J108" s="7"/>
      <c r="K108" s="7"/>
      <c r="L108" s="7"/>
    </row>
    <row r="109" spans="8:12" ht="15" customHeight="1" x14ac:dyDescent="0.3">
      <c r="H109" s="15"/>
      <c r="I109" s="7"/>
      <c r="J109" s="7"/>
      <c r="K109" s="7"/>
      <c r="L109" s="7"/>
    </row>
    <row r="110" spans="8:12" ht="15" customHeight="1" x14ac:dyDescent="0.3">
      <c r="H110" s="15"/>
      <c r="I110" s="7"/>
      <c r="J110" s="7"/>
      <c r="K110" s="7"/>
      <c r="L110" s="7"/>
    </row>
    <row r="111" spans="8:12" ht="15" customHeight="1" x14ac:dyDescent="0.3">
      <c r="H111" s="15"/>
      <c r="I111" s="7"/>
      <c r="J111" s="7"/>
      <c r="K111" s="7"/>
      <c r="L111" s="7"/>
    </row>
    <row r="112" spans="8:12" ht="15" customHeight="1" x14ac:dyDescent="0.3">
      <c r="H112" s="15"/>
      <c r="I112" s="7"/>
      <c r="J112" s="7"/>
      <c r="K112" s="7"/>
      <c r="L112" s="7"/>
    </row>
    <row r="113" spans="8:12" ht="15" customHeight="1" x14ac:dyDescent="0.3">
      <c r="H113" s="15"/>
      <c r="I113" s="7"/>
      <c r="J113" s="7"/>
      <c r="K113" s="7"/>
      <c r="L113" s="7"/>
    </row>
    <row r="114" spans="8:12" ht="15" customHeight="1" x14ac:dyDescent="0.3">
      <c r="H114" s="15"/>
      <c r="I114" s="7"/>
      <c r="J114" s="7"/>
      <c r="K114" s="7"/>
      <c r="L114" s="7"/>
    </row>
    <row r="115" spans="8:12" ht="15" customHeight="1" x14ac:dyDescent="0.3">
      <c r="H115" s="15"/>
      <c r="I115" s="7"/>
      <c r="J115" s="7"/>
      <c r="K115" s="7"/>
      <c r="L115" s="7"/>
    </row>
    <row r="116" spans="8:12" ht="15" customHeight="1" x14ac:dyDescent="0.3">
      <c r="H116" s="15"/>
      <c r="I116" s="22"/>
      <c r="J116" s="22"/>
      <c r="K116" s="22"/>
      <c r="L116" s="22"/>
    </row>
    <row r="117" spans="8:12" ht="15" customHeight="1" x14ac:dyDescent="0.3">
      <c r="H117" s="15"/>
      <c r="I117" s="7"/>
      <c r="J117" s="7"/>
      <c r="K117" s="7"/>
      <c r="L117" s="7"/>
    </row>
    <row r="118" spans="8:12" ht="15" customHeight="1" x14ac:dyDescent="0.3">
      <c r="H118" s="15"/>
      <c r="I118" s="7"/>
      <c r="J118" s="7"/>
      <c r="K118" s="7"/>
      <c r="L118" s="7"/>
    </row>
    <row r="119" spans="8:12" ht="15" customHeight="1" x14ac:dyDescent="0.3">
      <c r="H119" s="15"/>
      <c r="I119" s="7"/>
      <c r="J119" s="7"/>
      <c r="K119" s="7"/>
      <c r="L119" s="7"/>
    </row>
    <row r="120" spans="8:12" ht="15" customHeight="1" x14ac:dyDescent="0.3">
      <c r="H120" s="15"/>
      <c r="I120" s="7"/>
      <c r="J120" s="7"/>
      <c r="K120" s="7"/>
      <c r="L120" s="7"/>
    </row>
    <row r="121" spans="8:12" ht="15" customHeight="1" x14ac:dyDescent="0.3">
      <c r="H121" s="15"/>
      <c r="I121" s="7"/>
      <c r="J121" s="7"/>
      <c r="K121" s="7"/>
      <c r="L121" s="7"/>
    </row>
    <row r="122" spans="8:12" ht="15" customHeight="1" x14ac:dyDescent="0.3">
      <c r="H122" s="15"/>
      <c r="I122" s="22"/>
      <c r="J122" s="22"/>
      <c r="K122" s="22"/>
      <c r="L122" s="22"/>
    </row>
    <row r="123" spans="8:12" ht="15" customHeight="1" x14ac:dyDescent="0.3">
      <c r="H123" s="15"/>
      <c r="I123" s="7"/>
      <c r="J123" s="7"/>
      <c r="K123" s="7"/>
      <c r="L123" s="7"/>
    </row>
    <row r="124" spans="8:12" ht="15" customHeight="1" x14ac:dyDescent="0.3">
      <c r="H124" s="15"/>
      <c r="I124" s="7"/>
      <c r="J124" s="7"/>
      <c r="K124" s="7"/>
      <c r="L124" s="7"/>
    </row>
    <row r="125" spans="8:12" ht="15" customHeight="1" x14ac:dyDescent="0.3">
      <c r="H125" s="15"/>
      <c r="I125" s="7"/>
      <c r="J125" s="7"/>
      <c r="K125" s="7"/>
      <c r="L125" s="7"/>
    </row>
    <row r="126" spans="8:12" ht="15" customHeight="1" x14ac:dyDescent="0.3">
      <c r="H126" s="15"/>
      <c r="I126" s="7"/>
      <c r="J126" s="7"/>
      <c r="K126" s="7"/>
      <c r="L126" s="7"/>
    </row>
    <row r="127" spans="8:12" ht="15" customHeight="1" x14ac:dyDescent="0.3">
      <c r="H127" s="16"/>
      <c r="I127" s="12"/>
      <c r="J127" s="12"/>
      <c r="K127" s="12"/>
      <c r="L127" s="12"/>
    </row>
    <row r="128" spans="8:12" ht="15" customHeight="1" x14ac:dyDescent="0.3">
      <c r="H128" s="31"/>
      <c r="I128" s="31"/>
      <c r="J128" s="31"/>
      <c r="K128" s="31"/>
      <c r="L128" s="31"/>
    </row>
    <row r="129" spans="8:12" ht="15" customHeight="1" x14ac:dyDescent="0.3">
      <c r="H129" s="32"/>
      <c r="I129" s="32"/>
      <c r="J129" s="32"/>
      <c r="K129" s="32"/>
      <c r="L129" s="32"/>
    </row>
    <row r="130" spans="8:12" ht="15" customHeight="1" x14ac:dyDescent="0.3">
      <c r="H130" s="30"/>
      <c r="I130" s="30"/>
      <c r="J130" s="30"/>
      <c r="K130" s="30"/>
      <c r="L130" s="30"/>
    </row>
    <row r="131" spans="8:12" ht="15" customHeight="1" x14ac:dyDescent="0.3">
      <c r="H131" s="28"/>
      <c r="I131" s="28"/>
      <c r="J131" s="28"/>
      <c r="K131" s="28"/>
      <c r="L131" s="28"/>
    </row>
    <row r="132" spans="8:12" ht="15" customHeight="1" x14ac:dyDescent="0.3">
      <c r="H132" s="28"/>
      <c r="I132" s="28"/>
      <c r="J132" s="28"/>
      <c r="K132" s="28"/>
      <c r="L132" s="28"/>
    </row>
    <row r="133" spans="8:12" ht="15" customHeight="1" x14ac:dyDescent="0.3">
      <c r="H133" s="19"/>
      <c r="I133" s="19"/>
      <c r="J133" s="19"/>
      <c r="K133" s="19"/>
      <c r="L133" s="19"/>
    </row>
    <row r="134" spans="8:12" ht="15" customHeight="1" x14ac:dyDescent="0.3">
      <c r="H134" s="19"/>
      <c r="I134" s="19"/>
      <c r="J134" s="19"/>
      <c r="K134" s="19"/>
      <c r="L134" s="19"/>
    </row>
    <row r="135" spans="8:12" ht="15" customHeight="1" x14ac:dyDescent="0.3">
      <c r="H135" s="19"/>
      <c r="I135" s="19"/>
      <c r="J135" s="19"/>
      <c r="K135" s="19"/>
      <c r="L135" s="19"/>
    </row>
    <row r="155" spans="1:5" ht="15" customHeight="1" x14ac:dyDescent="0.3">
      <c r="A155" s="28"/>
      <c r="B155" s="28"/>
      <c r="C155" s="28"/>
      <c r="D155" s="28"/>
      <c r="E155" s="28"/>
    </row>
  </sheetData>
  <mergeCells count="10">
    <mergeCell ref="H128:L128"/>
    <mergeCell ref="H129:L129"/>
    <mergeCell ref="A155:E155"/>
    <mergeCell ref="H130:L132"/>
    <mergeCell ref="H1:L1"/>
    <mergeCell ref="I2:L2"/>
    <mergeCell ref="A1:F1"/>
    <mergeCell ref="B2:F2"/>
    <mergeCell ref="A24:F25"/>
    <mergeCell ref="A23:F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787B-8C09-4208-BA4D-3726FE526664}">
  <dimension ref="A1:L154"/>
  <sheetViews>
    <sheetView workbookViewId="0">
      <selection sqref="A1:F25"/>
    </sheetView>
  </sheetViews>
  <sheetFormatPr defaultRowHeight="15" customHeight="1" x14ac:dyDescent="0.35"/>
  <cols>
    <col min="1" max="1" width="27.1796875" style="15" customWidth="1"/>
    <col min="2" max="7" width="15.6328125" style="15" customWidth="1"/>
    <col min="8" max="8" width="20.6328125" style="15" customWidth="1"/>
    <col min="9" max="12" width="15.6328125" style="15" customWidth="1"/>
    <col min="13" max="16384" width="8.7265625" style="15"/>
  </cols>
  <sheetData>
    <row r="1" spans="1:12" ht="15" customHeight="1" thickBot="1" x14ac:dyDescent="0.4">
      <c r="A1" s="29" t="s">
        <v>83</v>
      </c>
      <c r="B1" s="29"/>
      <c r="C1" s="29"/>
      <c r="D1" s="29"/>
      <c r="E1" s="29"/>
      <c r="F1" s="29"/>
      <c r="H1" s="29"/>
      <c r="I1" s="29"/>
      <c r="J1" s="29"/>
      <c r="K1" s="29"/>
      <c r="L1" s="29"/>
    </row>
    <row r="2" spans="1:12" ht="15" customHeight="1" thickTop="1" x14ac:dyDescent="0.35">
      <c r="A2" s="16" t="s">
        <v>12</v>
      </c>
      <c r="B2" s="33" t="s">
        <v>72</v>
      </c>
      <c r="C2" s="33"/>
      <c r="D2" s="33"/>
      <c r="E2" s="33"/>
      <c r="F2" s="33"/>
      <c r="H2" s="14"/>
      <c r="I2" s="33"/>
      <c r="J2" s="33"/>
      <c r="K2" s="33"/>
      <c r="L2" s="33"/>
    </row>
    <row r="3" spans="1:12" ht="15" customHeight="1" x14ac:dyDescent="0.35">
      <c r="B3" s="7" t="s">
        <v>14</v>
      </c>
      <c r="C3" s="7" t="s">
        <v>15</v>
      </c>
      <c r="D3" s="7" t="s">
        <v>16</v>
      </c>
      <c r="E3" s="7" t="s">
        <v>17</v>
      </c>
      <c r="F3" s="7" t="s">
        <v>86</v>
      </c>
      <c r="I3" s="7"/>
      <c r="J3" s="7"/>
      <c r="K3" s="7"/>
      <c r="L3" s="7"/>
    </row>
    <row r="4" spans="1:12" ht="15" customHeight="1" x14ac:dyDescent="0.3">
      <c r="A4" s="1" t="s">
        <v>87</v>
      </c>
      <c r="B4" s="7" t="str">
        <f>"0.0553***"</f>
        <v>0.0553***</v>
      </c>
      <c r="C4" s="7" t="str">
        <f>"0.0546***"</f>
        <v>0.0546***</v>
      </c>
      <c r="D4" s="7" t="str">
        <f>"0.0530***"</f>
        <v>0.0530***</v>
      </c>
      <c r="E4" s="7" t="str">
        <f>"0.0507***"</f>
        <v>0.0507***</v>
      </c>
      <c r="F4" s="7" t="str">
        <f>"0.0518***"</f>
        <v>0.0518***</v>
      </c>
      <c r="I4" s="7"/>
      <c r="J4" s="7"/>
      <c r="K4" s="7"/>
      <c r="L4" s="7"/>
    </row>
    <row r="5" spans="1:12" ht="15" customHeight="1" x14ac:dyDescent="0.3">
      <c r="A5" s="1" t="str">
        <f>""</f>
        <v/>
      </c>
      <c r="B5" s="7" t="str">
        <f>"(0.000)"</f>
        <v>(0.000)</v>
      </c>
      <c r="C5" s="7" t="str">
        <f>"(0.000)"</f>
        <v>(0.000)</v>
      </c>
      <c r="D5" s="7" t="str">
        <f>"(0.000)"</f>
        <v>(0.000)</v>
      </c>
      <c r="E5" s="7" t="str">
        <f>"(0.000)"</f>
        <v>(0.000)</v>
      </c>
      <c r="F5" s="7" t="str">
        <f>"(0.000)"</f>
        <v>(0.000)</v>
      </c>
      <c r="I5" s="7"/>
      <c r="J5" s="7"/>
      <c r="K5" s="7"/>
      <c r="L5" s="7"/>
    </row>
    <row r="6" spans="1:12" ht="15" customHeight="1" x14ac:dyDescent="0.3">
      <c r="A6" s="1" t="s">
        <v>89</v>
      </c>
      <c r="B6" s="7" t="str">
        <f>""</f>
        <v/>
      </c>
      <c r="C6" s="7" t="str">
        <f>"0.0171"</f>
        <v>0.0171</v>
      </c>
      <c r="D6" s="7" t="str">
        <f>"0.0714"</f>
        <v>0.0714</v>
      </c>
      <c r="E6" s="7" t="str">
        <f>"0.0882"</f>
        <v>0.0882</v>
      </c>
      <c r="F6" s="7" t="str">
        <f>"0.0669"</f>
        <v>0.0669</v>
      </c>
      <c r="I6" s="7"/>
      <c r="J6" s="7"/>
      <c r="K6" s="7"/>
      <c r="L6" s="7"/>
    </row>
    <row r="7" spans="1:12" ht="15" customHeight="1" x14ac:dyDescent="0.3">
      <c r="A7" s="1" t="str">
        <f>""</f>
        <v/>
      </c>
      <c r="B7" s="7" t="str">
        <f>""</f>
        <v/>
      </c>
      <c r="C7" s="7" t="str">
        <f>"(0.800)"</f>
        <v>(0.800)</v>
      </c>
      <c r="D7" s="7" t="str">
        <f>"(0.355)"</f>
        <v>(0.355)</v>
      </c>
      <c r="E7" s="7" t="str">
        <f>"(0.254)"</f>
        <v>(0.254)</v>
      </c>
      <c r="F7" s="7" t="str">
        <f>"(0.413)"</f>
        <v>(0.413)</v>
      </c>
      <c r="I7" s="7"/>
      <c r="J7" s="7"/>
      <c r="K7" s="7"/>
      <c r="L7" s="7"/>
    </row>
    <row r="8" spans="1:12" ht="15" customHeight="1" x14ac:dyDescent="0.3">
      <c r="A8" s="1" t="s">
        <v>90</v>
      </c>
      <c r="B8" s="7" t="str">
        <f>""</f>
        <v/>
      </c>
      <c r="C8" s="7" t="str">
        <f>""</f>
        <v/>
      </c>
      <c r="D8" s="7" t="str">
        <f>"-0.221"</f>
        <v>-0.221</v>
      </c>
      <c r="E8" s="7" t="str">
        <f>"-0.281"</f>
        <v>-0.281</v>
      </c>
      <c r="F8" s="7" t="str">
        <f>"-0.433**"</f>
        <v>-0.433**</v>
      </c>
      <c r="I8" s="7"/>
      <c r="J8" s="7"/>
      <c r="K8" s="7"/>
      <c r="L8" s="7"/>
    </row>
    <row r="9" spans="1:12" ht="15" customHeight="1" x14ac:dyDescent="0.3">
      <c r="A9" s="1" t="str">
        <f>""</f>
        <v/>
      </c>
      <c r="B9" s="7" t="str">
        <f>""</f>
        <v/>
      </c>
      <c r="C9" s="7" t="str">
        <f>""</f>
        <v/>
      </c>
      <c r="D9" s="7" t="str">
        <f>"(0.145)"</f>
        <v>(0.145)</v>
      </c>
      <c r="E9" s="7" t="str">
        <f>"(0.053)"</f>
        <v>(0.053)</v>
      </c>
      <c r="F9" s="7" t="str">
        <f>"(0.007)"</f>
        <v>(0.007)</v>
      </c>
      <c r="I9" s="7"/>
      <c r="J9" s="7"/>
      <c r="K9" s="7"/>
      <c r="L9" s="7"/>
    </row>
    <row r="10" spans="1:12" ht="15" customHeight="1" x14ac:dyDescent="0.3">
      <c r="A10" s="1" t="s">
        <v>88</v>
      </c>
      <c r="B10" s="7" t="str">
        <f>""</f>
        <v/>
      </c>
      <c r="C10" s="7" t="str">
        <f>""</f>
        <v/>
      </c>
      <c r="D10" s="7" t="str">
        <f>""</f>
        <v/>
      </c>
      <c r="E10" s="7" t="str">
        <f>"0.0272"</f>
        <v>0.0272</v>
      </c>
      <c r="F10" s="7" t="str">
        <f>"0.0329"</f>
        <v>0.0329</v>
      </c>
      <c r="I10" s="7"/>
      <c r="J10" s="7"/>
      <c r="K10" s="7"/>
      <c r="L10" s="7"/>
    </row>
    <row r="11" spans="1:12" ht="15" customHeight="1" x14ac:dyDescent="0.3">
      <c r="A11" s="1" t="str">
        <f>""</f>
        <v/>
      </c>
      <c r="B11" s="7" t="str">
        <f>""</f>
        <v/>
      </c>
      <c r="C11" s="7" t="str">
        <f>""</f>
        <v/>
      </c>
      <c r="D11" s="7" t="str">
        <f>""</f>
        <v/>
      </c>
      <c r="E11" s="7" t="str">
        <f>"(0.386)"</f>
        <v>(0.386)</v>
      </c>
      <c r="F11" s="7" t="str">
        <f>"(0.323)"</f>
        <v>(0.323)</v>
      </c>
      <c r="I11" s="7"/>
      <c r="J11" s="7"/>
      <c r="K11" s="7"/>
      <c r="L11" s="7"/>
    </row>
    <row r="12" spans="1:12" ht="15" customHeight="1" x14ac:dyDescent="0.3">
      <c r="A12" s="1" t="s">
        <v>91</v>
      </c>
      <c r="B12" s="7" t="str">
        <f>""</f>
        <v/>
      </c>
      <c r="C12" s="7" t="str">
        <f>""</f>
        <v/>
      </c>
      <c r="D12" s="7" t="str">
        <f>""</f>
        <v/>
      </c>
      <c r="E12" s="7" t="str">
        <f>""</f>
        <v/>
      </c>
      <c r="F12" s="7" t="str">
        <f>"0.0000215**"</f>
        <v>0.0000215**</v>
      </c>
      <c r="I12" s="22"/>
      <c r="J12" s="22"/>
      <c r="K12" s="22"/>
      <c r="L12" s="22"/>
    </row>
    <row r="13" spans="1:12" ht="15" customHeight="1" x14ac:dyDescent="0.3">
      <c r="A13" s="1" t="str">
        <f>""</f>
        <v/>
      </c>
      <c r="B13" s="7" t="str">
        <f>""</f>
        <v/>
      </c>
      <c r="C13" s="7" t="str">
        <f>""</f>
        <v/>
      </c>
      <c r="D13" s="7" t="str">
        <f>""</f>
        <v/>
      </c>
      <c r="E13" s="7" t="str">
        <f>""</f>
        <v/>
      </c>
      <c r="F13" s="7" t="str">
        <f>"(0.027)"</f>
        <v>(0.027)</v>
      </c>
      <c r="I13" s="7"/>
      <c r="J13" s="7"/>
      <c r="K13" s="7"/>
      <c r="L13" s="7"/>
    </row>
    <row r="14" spans="1:12" ht="15" customHeight="1" x14ac:dyDescent="0.3">
      <c r="A14" s="1" t="str">
        <f>"Constant"</f>
        <v>Constant</v>
      </c>
      <c r="B14" s="7" t="str">
        <f>"1.738"</f>
        <v>1.738</v>
      </c>
      <c r="C14" s="7" t="str">
        <f>"1.577"</f>
        <v>1.577</v>
      </c>
      <c r="D14" s="7" t="str">
        <f>"3.565"</f>
        <v>3.565</v>
      </c>
      <c r="E14" s="7" t="str">
        <f>"4.002"</f>
        <v>4.002</v>
      </c>
      <c r="F14" s="7" t="str">
        <f>"5.611"</f>
        <v>5.611</v>
      </c>
      <c r="I14" s="22"/>
      <c r="J14" s="22"/>
      <c r="K14" s="22"/>
      <c r="L14" s="22"/>
    </row>
    <row r="15" spans="1:12" ht="15" customHeight="1" x14ac:dyDescent="0.3">
      <c r="A15" s="1" t="str">
        <f>""</f>
        <v/>
      </c>
      <c r="B15" s="7" t="str">
        <f>"(0.828)"</f>
        <v>(0.828)</v>
      </c>
      <c r="C15" s="7" t="str">
        <f>"(0.845)"</f>
        <v>(0.845)</v>
      </c>
      <c r="D15" s="7" t="str">
        <f>"(0.665)"</f>
        <v>(0.665)</v>
      </c>
      <c r="E15" s="7" t="str">
        <f>"(0.625)"</f>
        <v>(0.625)</v>
      </c>
      <c r="F15" s="7" t="str">
        <f>"(0.498)"</f>
        <v>(0.498)</v>
      </c>
      <c r="I15" s="7"/>
      <c r="J15" s="7"/>
      <c r="K15" s="7"/>
      <c r="L15" s="7"/>
    </row>
    <row r="16" spans="1:12" ht="15" customHeight="1" x14ac:dyDescent="0.35">
      <c r="A16" s="15" t="s">
        <v>71</v>
      </c>
      <c r="B16" s="7" t="str">
        <f>"0.253"</f>
        <v>0.253</v>
      </c>
      <c r="C16" s="7" t="str">
        <f>"0.253"</f>
        <v>0.253</v>
      </c>
      <c r="D16" s="7" t="str">
        <f>"0.253"</f>
        <v>0.253</v>
      </c>
      <c r="E16" s="7" t="str">
        <f>"0.253"</f>
        <v>0.253</v>
      </c>
      <c r="F16" s="7" t="str">
        <f>"0.253"</f>
        <v>0.253</v>
      </c>
      <c r="I16" s="7"/>
      <c r="J16" s="7"/>
      <c r="K16" s="7"/>
      <c r="L16" s="7"/>
    </row>
    <row r="17" spans="1:12" ht="15" customHeight="1" x14ac:dyDescent="0.35">
      <c r="A17" s="15" t="s">
        <v>13</v>
      </c>
      <c r="B17" s="7" t="s">
        <v>136</v>
      </c>
      <c r="C17" s="7" t="s">
        <v>137</v>
      </c>
      <c r="D17" s="7" t="s">
        <v>137</v>
      </c>
      <c r="E17" s="7" t="s">
        <v>137</v>
      </c>
      <c r="F17" s="7" t="s">
        <v>138</v>
      </c>
      <c r="I17" s="7"/>
      <c r="J17" s="7"/>
      <c r="K17" s="7"/>
      <c r="L17" s="7"/>
    </row>
    <row r="18" spans="1:12" ht="15" customHeight="1" x14ac:dyDescent="0.35">
      <c r="A18" s="15" t="s">
        <v>76</v>
      </c>
      <c r="B18" s="7" t="s">
        <v>77</v>
      </c>
      <c r="C18" s="7" t="s">
        <v>77</v>
      </c>
      <c r="D18" s="7" t="s">
        <v>77</v>
      </c>
      <c r="E18" s="7" t="s">
        <v>77</v>
      </c>
      <c r="F18" s="7" t="s">
        <v>77</v>
      </c>
      <c r="I18" s="7"/>
      <c r="J18" s="7"/>
      <c r="K18" s="7"/>
      <c r="L18" s="7"/>
    </row>
    <row r="19" spans="1:12" ht="15" customHeight="1" x14ac:dyDescent="0.35">
      <c r="A19" s="15" t="s">
        <v>79</v>
      </c>
      <c r="B19" s="7" t="s">
        <v>77</v>
      </c>
      <c r="C19" s="7" t="s">
        <v>77</v>
      </c>
      <c r="D19" s="7" t="s">
        <v>77</v>
      </c>
      <c r="E19" s="7" t="s">
        <v>77</v>
      </c>
      <c r="F19" s="7" t="s">
        <v>77</v>
      </c>
      <c r="I19" s="7"/>
      <c r="J19" s="7"/>
      <c r="K19" s="7"/>
      <c r="L19" s="7"/>
    </row>
    <row r="20" spans="1:12" ht="15" customHeight="1" x14ac:dyDescent="0.35">
      <c r="A20" s="15" t="s">
        <v>78</v>
      </c>
      <c r="B20" s="7" t="s">
        <v>77</v>
      </c>
      <c r="C20" s="7" t="s">
        <v>77</v>
      </c>
      <c r="D20" s="7" t="s">
        <v>77</v>
      </c>
      <c r="E20" s="7" t="s">
        <v>77</v>
      </c>
      <c r="F20" s="7" t="s">
        <v>77</v>
      </c>
      <c r="I20" s="7"/>
      <c r="J20" s="7"/>
      <c r="K20" s="7"/>
      <c r="L20" s="7"/>
    </row>
    <row r="21" spans="1:12" ht="15" customHeight="1" x14ac:dyDescent="0.35">
      <c r="A21" s="17" t="s">
        <v>11</v>
      </c>
      <c r="B21" s="17"/>
      <c r="C21" s="17"/>
      <c r="D21" s="17"/>
      <c r="E21" s="17"/>
      <c r="F21" s="23"/>
      <c r="I21" s="7"/>
      <c r="J21" s="7"/>
      <c r="K21" s="7"/>
      <c r="L21" s="7"/>
    </row>
    <row r="22" spans="1:12" ht="15" customHeight="1" x14ac:dyDescent="0.35">
      <c r="A22" s="18" t="s">
        <v>81</v>
      </c>
      <c r="B22" s="18"/>
      <c r="C22" s="18"/>
      <c r="D22" s="18"/>
      <c r="E22" s="18"/>
      <c r="F22" s="16"/>
      <c r="I22" s="22"/>
      <c r="J22" s="22"/>
      <c r="K22" s="22"/>
      <c r="L22" s="22"/>
    </row>
    <row r="23" spans="1:12" ht="15" customHeight="1" x14ac:dyDescent="0.35">
      <c r="A23" s="39" t="s">
        <v>149</v>
      </c>
      <c r="B23" s="39"/>
      <c r="C23" s="39"/>
      <c r="D23" s="39"/>
      <c r="E23" s="39"/>
      <c r="F23" s="39"/>
      <c r="I23" s="7"/>
      <c r="J23" s="7"/>
      <c r="K23" s="7"/>
      <c r="L23" s="7"/>
    </row>
    <row r="24" spans="1:12" ht="15" customHeight="1" x14ac:dyDescent="0.35">
      <c r="A24" s="35" t="s">
        <v>92</v>
      </c>
      <c r="B24" s="35"/>
      <c r="C24" s="35"/>
      <c r="D24" s="35"/>
      <c r="E24" s="35"/>
      <c r="F24" s="35"/>
      <c r="I24" s="7"/>
      <c r="J24" s="7"/>
      <c r="K24" s="7"/>
      <c r="L24" s="7"/>
    </row>
    <row r="25" spans="1:12" ht="15" customHeight="1" x14ac:dyDescent="0.35">
      <c r="A25" s="35"/>
      <c r="B25" s="35"/>
      <c r="C25" s="35"/>
      <c r="D25" s="35"/>
      <c r="E25" s="35"/>
      <c r="F25" s="35"/>
      <c r="I25" s="7"/>
      <c r="J25" s="7"/>
      <c r="K25" s="7"/>
      <c r="L25" s="7"/>
    </row>
    <row r="26" spans="1:12" ht="15" customHeight="1" x14ac:dyDescent="0.35">
      <c r="I26" s="7"/>
      <c r="J26" s="7"/>
      <c r="K26" s="7"/>
      <c r="L26" s="7"/>
    </row>
    <row r="27" spans="1:12" ht="15" customHeight="1" x14ac:dyDescent="0.35">
      <c r="I27" s="7"/>
      <c r="J27" s="7"/>
      <c r="K27" s="7"/>
      <c r="L27" s="7"/>
    </row>
    <row r="28" spans="1:12" ht="15" customHeight="1" x14ac:dyDescent="0.35">
      <c r="I28" s="7"/>
      <c r="J28" s="7"/>
      <c r="K28" s="7"/>
      <c r="L28" s="7"/>
    </row>
    <row r="29" spans="1:12" ht="15" customHeight="1" x14ac:dyDescent="0.35">
      <c r="I29" s="7"/>
      <c r="J29" s="7"/>
      <c r="K29" s="7"/>
      <c r="L29" s="7"/>
    </row>
    <row r="30" spans="1:12" ht="15" customHeight="1" x14ac:dyDescent="0.35">
      <c r="I30" s="7"/>
      <c r="J30" s="7"/>
      <c r="K30" s="7"/>
      <c r="L30" s="7"/>
    </row>
    <row r="31" spans="1:12" ht="15" customHeight="1" x14ac:dyDescent="0.35">
      <c r="I31" s="7"/>
      <c r="J31" s="7"/>
      <c r="K31" s="7"/>
      <c r="L31" s="7"/>
    </row>
    <row r="32" spans="1:12" ht="15" customHeight="1" x14ac:dyDescent="0.35">
      <c r="I32" s="7"/>
      <c r="J32" s="7"/>
      <c r="K32" s="7"/>
      <c r="L32" s="7"/>
    </row>
    <row r="33" spans="9:12" ht="15" customHeight="1" x14ac:dyDescent="0.35">
      <c r="I33" s="7"/>
      <c r="J33" s="7"/>
      <c r="K33" s="7"/>
      <c r="L33" s="7"/>
    </row>
    <row r="34" spans="9:12" ht="15" customHeight="1" x14ac:dyDescent="0.35">
      <c r="I34" s="7"/>
      <c r="J34" s="7"/>
      <c r="K34" s="7"/>
      <c r="L34" s="7"/>
    </row>
    <row r="35" spans="9:12" ht="15" customHeight="1" x14ac:dyDescent="0.35">
      <c r="I35" s="7"/>
      <c r="J35" s="7"/>
      <c r="K35" s="7"/>
      <c r="L35" s="7"/>
    </row>
    <row r="36" spans="9:12" ht="15" customHeight="1" x14ac:dyDescent="0.35">
      <c r="I36" s="7"/>
      <c r="J36" s="7"/>
      <c r="K36" s="7"/>
      <c r="L36" s="7"/>
    </row>
    <row r="37" spans="9:12" ht="15" customHeight="1" x14ac:dyDescent="0.35">
      <c r="I37" s="7"/>
      <c r="J37" s="7"/>
      <c r="K37" s="7"/>
      <c r="L37" s="7"/>
    </row>
    <row r="38" spans="9:12" ht="15" customHeight="1" x14ac:dyDescent="0.35">
      <c r="I38" s="7"/>
      <c r="J38" s="7"/>
      <c r="K38" s="7"/>
      <c r="L38" s="7"/>
    </row>
    <row r="39" spans="9:12" ht="15" customHeight="1" x14ac:dyDescent="0.35">
      <c r="I39" s="7"/>
      <c r="J39" s="7"/>
      <c r="K39" s="7"/>
      <c r="L39" s="7"/>
    </row>
    <row r="40" spans="9:12" ht="15" customHeight="1" x14ac:dyDescent="0.35">
      <c r="I40" s="7"/>
      <c r="J40" s="7"/>
      <c r="K40" s="7"/>
      <c r="L40" s="7"/>
    </row>
    <row r="41" spans="9:12" ht="15" customHeight="1" x14ac:dyDescent="0.35">
      <c r="I41" s="7"/>
      <c r="J41" s="7"/>
      <c r="K41" s="7"/>
      <c r="L41" s="7"/>
    </row>
    <row r="42" spans="9:12" ht="15" customHeight="1" x14ac:dyDescent="0.35">
      <c r="I42" s="7"/>
      <c r="J42" s="7"/>
      <c r="K42" s="7"/>
      <c r="L42" s="7"/>
    </row>
    <row r="43" spans="9:12" ht="15" customHeight="1" x14ac:dyDescent="0.35">
      <c r="I43" s="7"/>
      <c r="J43" s="7"/>
      <c r="K43" s="7"/>
      <c r="L43" s="7"/>
    </row>
    <row r="44" spans="9:12" ht="15" customHeight="1" x14ac:dyDescent="0.35">
      <c r="I44" s="7"/>
      <c r="J44" s="7"/>
      <c r="K44" s="7"/>
      <c r="L44" s="7"/>
    </row>
    <row r="45" spans="9:12" ht="15" customHeight="1" x14ac:dyDescent="0.35">
      <c r="I45" s="7"/>
      <c r="J45" s="7"/>
      <c r="K45" s="7"/>
      <c r="L45" s="7"/>
    </row>
    <row r="46" spans="9:12" ht="15" customHeight="1" x14ac:dyDescent="0.35">
      <c r="I46" s="7"/>
      <c r="J46" s="7"/>
      <c r="K46" s="7"/>
      <c r="L46" s="7"/>
    </row>
    <row r="47" spans="9:12" ht="15" customHeight="1" x14ac:dyDescent="0.35">
      <c r="I47" s="7"/>
      <c r="J47" s="7"/>
      <c r="K47" s="7"/>
      <c r="L47" s="7"/>
    </row>
    <row r="48" spans="9:12" ht="15" customHeight="1" x14ac:dyDescent="0.35">
      <c r="I48" s="7"/>
      <c r="J48" s="7"/>
      <c r="K48" s="7"/>
      <c r="L48" s="7"/>
    </row>
    <row r="49" spans="9:12" ht="15" customHeight="1" x14ac:dyDescent="0.35">
      <c r="I49" s="7"/>
      <c r="J49" s="7"/>
      <c r="K49" s="7"/>
      <c r="L49" s="7"/>
    </row>
    <row r="50" spans="9:12" ht="15" customHeight="1" x14ac:dyDescent="0.35">
      <c r="I50" s="7"/>
      <c r="J50" s="7"/>
      <c r="K50" s="7"/>
      <c r="L50" s="7"/>
    </row>
    <row r="51" spans="9:12" ht="15" customHeight="1" x14ac:dyDescent="0.35">
      <c r="I51" s="7"/>
      <c r="J51" s="7"/>
      <c r="K51" s="7"/>
      <c r="L51" s="7"/>
    </row>
    <row r="52" spans="9:12" ht="15" customHeight="1" x14ac:dyDescent="0.35">
      <c r="I52" s="7"/>
      <c r="J52" s="7"/>
      <c r="K52" s="7"/>
      <c r="L52" s="7"/>
    </row>
    <row r="53" spans="9:12" ht="15" customHeight="1" x14ac:dyDescent="0.35">
      <c r="I53" s="7"/>
      <c r="J53" s="7"/>
      <c r="K53" s="7"/>
      <c r="L53" s="7"/>
    </row>
    <row r="54" spans="9:12" ht="15" customHeight="1" x14ac:dyDescent="0.35">
      <c r="I54" s="7"/>
      <c r="J54" s="7"/>
      <c r="K54" s="7"/>
      <c r="L54" s="7"/>
    </row>
    <row r="55" spans="9:12" ht="15" customHeight="1" x14ac:dyDescent="0.35">
      <c r="I55" s="7"/>
      <c r="J55" s="7"/>
      <c r="K55" s="7"/>
      <c r="L55" s="7"/>
    </row>
    <row r="56" spans="9:12" ht="15" customHeight="1" x14ac:dyDescent="0.35">
      <c r="I56" s="7"/>
      <c r="J56" s="7"/>
      <c r="K56" s="7"/>
      <c r="L56" s="7"/>
    </row>
    <row r="57" spans="9:12" ht="15" customHeight="1" x14ac:dyDescent="0.35">
      <c r="I57" s="7"/>
      <c r="J57" s="7"/>
      <c r="K57" s="7"/>
      <c r="L57" s="7"/>
    </row>
    <row r="58" spans="9:12" ht="15" customHeight="1" x14ac:dyDescent="0.35">
      <c r="I58" s="7"/>
      <c r="J58" s="7"/>
      <c r="K58" s="7"/>
      <c r="L58" s="7"/>
    </row>
    <row r="59" spans="9:12" ht="15" customHeight="1" x14ac:dyDescent="0.35">
      <c r="I59" s="7"/>
      <c r="J59" s="7"/>
      <c r="K59" s="7"/>
      <c r="L59" s="7"/>
    </row>
    <row r="60" spans="9:12" ht="15" customHeight="1" x14ac:dyDescent="0.35">
      <c r="I60" s="7"/>
      <c r="J60" s="7"/>
      <c r="K60" s="7"/>
      <c r="L60" s="7"/>
    </row>
    <row r="61" spans="9:12" ht="15" customHeight="1" x14ac:dyDescent="0.35">
      <c r="I61" s="7"/>
      <c r="J61" s="7"/>
      <c r="K61" s="7"/>
      <c r="L61" s="7"/>
    </row>
    <row r="62" spans="9:12" ht="15" customHeight="1" x14ac:dyDescent="0.35">
      <c r="I62" s="7"/>
      <c r="J62" s="7"/>
      <c r="K62" s="7"/>
      <c r="L62" s="7"/>
    </row>
    <row r="63" spans="9:12" ht="15" customHeight="1" x14ac:dyDescent="0.35">
      <c r="I63" s="7"/>
      <c r="J63" s="7"/>
      <c r="K63" s="7"/>
      <c r="L63" s="7"/>
    </row>
    <row r="64" spans="9:12" ht="15" customHeight="1" x14ac:dyDescent="0.35">
      <c r="I64" s="7"/>
      <c r="J64" s="7"/>
      <c r="K64" s="7"/>
      <c r="L64" s="7"/>
    </row>
    <row r="65" spans="9:12" ht="15" customHeight="1" x14ac:dyDescent="0.35">
      <c r="I65" s="7"/>
      <c r="J65" s="7"/>
      <c r="K65" s="7"/>
      <c r="L65" s="7"/>
    </row>
    <row r="66" spans="9:12" ht="15" customHeight="1" x14ac:dyDescent="0.35">
      <c r="I66" s="7"/>
      <c r="J66" s="7"/>
      <c r="K66" s="7"/>
      <c r="L66" s="7"/>
    </row>
    <row r="67" spans="9:12" ht="15" customHeight="1" x14ac:dyDescent="0.35">
      <c r="I67" s="7"/>
      <c r="J67" s="7"/>
      <c r="K67" s="7"/>
      <c r="L67" s="7"/>
    </row>
    <row r="68" spans="9:12" ht="15" customHeight="1" x14ac:dyDescent="0.35">
      <c r="I68" s="7"/>
      <c r="J68" s="7"/>
      <c r="K68" s="7"/>
      <c r="L68" s="7"/>
    </row>
    <row r="69" spans="9:12" ht="15" customHeight="1" x14ac:dyDescent="0.35">
      <c r="I69" s="7"/>
      <c r="J69" s="7"/>
      <c r="K69" s="7"/>
      <c r="L69" s="7"/>
    </row>
    <row r="70" spans="9:12" ht="15" customHeight="1" x14ac:dyDescent="0.35">
      <c r="I70" s="7"/>
      <c r="J70" s="7"/>
      <c r="K70" s="7"/>
      <c r="L70" s="7"/>
    </row>
    <row r="71" spans="9:12" ht="15" customHeight="1" x14ac:dyDescent="0.35">
      <c r="I71" s="7"/>
      <c r="J71" s="7"/>
      <c r="K71" s="7"/>
      <c r="L71" s="7"/>
    </row>
    <row r="72" spans="9:12" ht="15" customHeight="1" x14ac:dyDescent="0.35">
      <c r="I72" s="7"/>
      <c r="J72" s="7"/>
      <c r="K72" s="7"/>
      <c r="L72" s="7"/>
    </row>
    <row r="73" spans="9:12" ht="15" customHeight="1" x14ac:dyDescent="0.35">
      <c r="I73" s="7"/>
      <c r="J73" s="7"/>
      <c r="K73" s="7"/>
      <c r="L73" s="7"/>
    </row>
    <row r="74" spans="9:12" ht="15" customHeight="1" x14ac:dyDescent="0.35">
      <c r="I74" s="7"/>
      <c r="J74" s="7"/>
      <c r="K74" s="7"/>
      <c r="L74" s="7"/>
    </row>
    <row r="75" spans="9:12" ht="15" customHeight="1" x14ac:dyDescent="0.35">
      <c r="I75" s="7"/>
      <c r="J75" s="7"/>
      <c r="K75" s="7"/>
      <c r="L75" s="7"/>
    </row>
    <row r="76" spans="9:12" ht="15" customHeight="1" x14ac:dyDescent="0.35">
      <c r="I76" s="7"/>
      <c r="J76" s="7"/>
      <c r="K76" s="7"/>
      <c r="L76" s="7"/>
    </row>
    <row r="77" spans="9:12" ht="15" customHeight="1" x14ac:dyDescent="0.35">
      <c r="I77" s="7"/>
      <c r="J77" s="7"/>
      <c r="K77" s="7"/>
      <c r="L77" s="7"/>
    </row>
    <row r="78" spans="9:12" ht="15" customHeight="1" x14ac:dyDescent="0.35">
      <c r="I78" s="7"/>
      <c r="J78" s="7"/>
      <c r="K78" s="7"/>
      <c r="L78" s="7"/>
    </row>
    <row r="79" spans="9:12" ht="15" customHeight="1" x14ac:dyDescent="0.35">
      <c r="I79" s="7"/>
      <c r="J79" s="7"/>
      <c r="K79" s="7"/>
      <c r="L79" s="7"/>
    </row>
    <row r="80" spans="9:12" ht="15" customHeight="1" x14ac:dyDescent="0.35">
      <c r="I80" s="7"/>
      <c r="J80" s="7"/>
      <c r="K80" s="7"/>
      <c r="L80" s="7"/>
    </row>
    <row r="81" spans="9:12" ht="15" customHeight="1" x14ac:dyDescent="0.35">
      <c r="I81" s="7"/>
      <c r="J81" s="7"/>
      <c r="K81" s="7"/>
      <c r="L81" s="7"/>
    </row>
    <row r="82" spans="9:12" ht="15" customHeight="1" x14ac:dyDescent="0.35">
      <c r="I82" s="7"/>
      <c r="J82" s="7"/>
      <c r="K82" s="7"/>
      <c r="L82" s="7"/>
    </row>
    <row r="83" spans="9:12" ht="15" customHeight="1" x14ac:dyDescent="0.35">
      <c r="I83" s="7"/>
      <c r="J83" s="7"/>
      <c r="K83" s="7"/>
      <c r="L83" s="7"/>
    </row>
    <row r="84" spans="9:12" ht="15" customHeight="1" x14ac:dyDescent="0.35">
      <c r="I84" s="7"/>
      <c r="J84" s="7"/>
      <c r="K84" s="7"/>
      <c r="L84" s="7"/>
    </row>
    <row r="85" spans="9:12" ht="15" customHeight="1" x14ac:dyDescent="0.35">
      <c r="I85" s="7"/>
      <c r="J85" s="7"/>
      <c r="K85" s="7"/>
      <c r="L85" s="7"/>
    </row>
    <row r="86" spans="9:12" ht="15" customHeight="1" x14ac:dyDescent="0.35">
      <c r="I86" s="7"/>
      <c r="J86" s="7"/>
      <c r="K86" s="7"/>
      <c r="L86" s="7"/>
    </row>
    <row r="87" spans="9:12" ht="15" customHeight="1" x14ac:dyDescent="0.35">
      <c r="I87" s="7"/>
      <c r="J87" s="7"/>
      <c r="K87" s="7"/>
      <c r="L87" s="7"/>
    </row>
    <row r="88" spans="9:12" ht="15" customHeight="1" x14ac:dyDescent="0.35">
      <c r="I88" s="7"/>
      <c r="J88" s="7"/>
      <c r="K88" s="7"/>
      <c r="L88" s="7"/>
    </row>
    <row r="89" spans="9:12" ht="15" customHeight="1" x14ac:dyDescent="0.35">
      <c r="I89" s="7"/>
      <c r="J89" s="7"/>
      <c r="K89" s="7"/>
      <c r="L89" s="7"/>
    </row>
    <row r="90" spans="9:12" ht="15" customHeight="1" x14ac:dyDescent="0.35">
      <c r="I90" s="7"/>
      <c r="J90" s="7"/>
      <c r="K90" s="7"/>
      <c r="L90" s="7"/>
    </row>
    <row r="91" spans="9:12" ht="15" customHeight="1" x14ac:dyDescent="0.35">
      <c r="I91" s="7"/>
      <c r="J91" s="7"/>
      <c r="K91" s="7"/>
      <c r="L91" s="7"/>
    </row>
    <row r="92" spans="9:12" ht="15" customHeight="1" x14ac:dyDescent="0.35">
      <c r="I92" s="7"/>
      <c r="J92" s="7"/>
      <c r="K92" s="7"/>
      <c r="L92" s="7"/>
    </row>
    <row r="93" spans="9:12" ht="15" customHeight="1" x14ac:dyDescent="0.35">
      <c r="I93" s="7"/>
      <c r="J93" s="7"/>
      <c r="K93" s="7"/>
      <c r="L93" s="7"/>
    </row>
    <row r="94" spans="9:12" ht="15" customHeight="1" x14ac:dyDescent="0.35">
      <c r="I94" s="7"/>
      <c r="J94" s="7"/>
      <c r="K94" s="7"/>
      <c r="L94" s="7"/>
    </row>
    <row r="95" spans="9:12" ht="15" customHeight="1" x14ac:dyDescent="0.35">
      <c r="I95" s="7"/>
      <c r="J95" s="7"/>
      <c r="K95" s="7"/>
      <c r="L95" s="7"/>
    </row>
    <row r="96" spans="9:12" ht="15" customHeight="1" x14ac:dyDescent="0.35">
      <c r="I96" s="7"/>
      <c r="J96" s="7"/>
      <c r="K96" s="7"/>
      <c r="L96" s="7"/>
    </row>
    <row r="97" spans="9:12" ht="15" customHeight="1" x14ac:dyDescent="0.35">
      <c r="I97" s="7"/>
      <c r="J97" s="7"/>
      <c r="K97" s="7"/>
      <c r="L97" s="7"/>
    </row>
    <row r="98" spans="9:12" ht="15" customHeight="1" x14ac:dyDescent="0.35">
      <c r="I98" s="7"/>
      <c r="J98" s="7"/>
      <c r="K98" s="7"/>
      <c r="L98" s="7"/>
    </row>
    <row r="99" spans="9:12" ht="15" customHeight="1" x14ac:dyDescent="0.35">
      <c r="I99" s="7"/>
      <c r="J99" s="7"/>
      <c r="K99" s="7"/>
      <c r="L99" s="7"/>
    </row>
    <row r="100" spans="9:12" ht="15" customHeight="1" x14ac:dyDescent="0.35">
      <c r="I100" s="7"/>
      <c r="J100" s="7"/>
      <c r="K100" s="7"/>
      <c r="L100" s="7"/>
    </row>
    <row r="101" spans="9:12" ht="15" customHeight="1" x14ac:dyDescent="0.35">
      <c r="I101" s="7"/>
      <c r="J101" s="7"/>
      <c r="K101" s="7"/>
      <c r="L101" s="7"/>
    </row>
    <row r="102" spans="9:12" ht="15" customHeight="1" x14ac:dyDescent="0.35">
      <c r="I102" s="7"/>
      <c r="J102" s="7"/>
      <c r="K102" s="7"/>
      <c r="L102" s="7"/>
    </row>
    <row r="103" spans="9:12" ht="15" customHeight="1" x14ac:dyDescent="0.35">
      <c r="I103" s="7"/>
      <c r="J103" s="7"/>
      <c r="K103" s="7"/>
      <c r="L103" s="7"/>
    </row>
    <row r="104" spans="9:12" ht="15" customHeight="1" x14ac:dyDescent="0.35">
      <c r="I104" s="7"/>
      <c r="J104" s="7"/>
      <c r="K104" s="7"/>
      <c r="L104" s="7"/>
    </row>
    <row r="105" spans="9:12" ht="15" customHeight="1" x14ac:dyDescent="0.35">
      <c r="I105" s="7"/>
      <c r="J105" s="7"/>
      <c r="K105" s="7"/>
      <c r="L105" s="7"/>
    </row>
    <row r="106" spans="9:12" ht="15" customHeight="1" x14ac:dyDescent="0.35">
      <c r="I106" s="7"/>
      <c r="J106" s="7"/>
      <c r="K106" s="7"/>
      <c r="L106" s="7"/>
    </row>
    <row r="107" spans="9:12" ht="15" customHeight="1" x14ac:dyDescent="0.35">
      <c r="I107" s="7"/>
      <c r="J107" s="7"/>
      <c r="K107" s="7"/>
      <c r="L107" s="7"/>
    </row>
    <row r="108" spans="9:12" ht="15" customHeight="1" x14ac:dyDescent="0.35">
      <c r="I108" s="22"/>
      <c r="J108" s="22"/>
      <c r="K108" s="22"/>
      <c r="L108" s="22"/>
    </row>
    <row r="109" spans="9:12" ht="15" customHeight="1" x14ac:dyDescent="0.35">
      <c r="I109" s="7"/>
      <c r="J109" s="7"/>
      <c r="K109" s="7"/>
      <c r="L109" s="7"/>
    </row>
    <row r="110" spans="9:12" ht="15" customHeight="1" x14ac:dyDescent="0.35">
      <c r="I110" s="22"/>
      <c r="J110" s="22"/>
      <c r="K110" s="22"/>
      <c r="L110" s="22"/>
    </row>
    <row r="111" spans="9:12" ht="15" customHeight="1" x14ac:dyDescent="0.35">
      <c r="I111" s="7"/>
      <c r="J111" s="7"/>
      <c r="K111" s="7"/>
      <c r="L111" s="7"/>
    </row>
    <row r="112" spans="9:12" ht="15" customHeight="1" x14ac:dyDescent="0.35">
      <c r="I112" s="22"/>
      <c r="J112" s="22"/>
      <c r="K112" s="22"/>
      <c r="L112" s="22"/>
    </row>
    <row r="113" spans="8:12" ht="15" customHeight="1" x14ac:dyDescent="0.35">
      <c r="I113" s="7"/>
      <c r="J113" s="7"/>
      <c r="K113" s="7"/>
      <c r="L113" s="7"/>
    </row>
    <row r="114" spans="8:12" ht="15" customHeight="1" x14ac:dyDescent="0.35">
      <c r="I114" s="7"/>
      <c r="J114" s="7"/>
      <c r="K114" s="7"/>
      <c r="L114" s="7"/>
    </row>
    <row r="115" spans="8:12" ht="15" customHeight="1" x14ac:dyDescent="0.35">
      <c r="I115" s="7"/>
      <c r="J115" s="7"/>
      <c r="K115" s="7"/>
      <c r="L115" s="7"/>
    </row>
    <row r="116" spans="8:12" ht="15" customHeight="1" x14ac:dyDescent="0.35">
      <c r="I116" s="7"/>
      <c r="J116" s="7"/>
      <c r="K116" s="7"/>
      <c r="L116" s="7"/>
    </row>
    <row r="117" spans="8:12" ht="15" customHeight="1" x14ac:dyDescent="0.35">
      <c r="I117" s="7"/>
      <c r="J117" s="7"/>
      <c r="K117" s="7"/>
      <c r="L117" s="7"/>
    </row>
    <row r="118" spans="8:12" ht="15" customHeight="1" x14ac:dyDescent="0.35">
      <c r="I118" s="7"/>
      <c r="J118" s="7"/>
      <c r="K118" s="7"/>
      <c r="L118" s="7"/>
    </row>
    <row r="119" spans="8:12" ht="15" customHeight="1" x14ac:dyDescent="0.35">
      <c r="I119" s="7"/>
      <c r="J119" s="7"/>
      <c r="K119" s="7"/>
      <c r="L119" s="7"/>
    </row>
    <row r="120" spans="8:12" ht="15" customHeight="1" x14ac:dyDescent="0.35">
      <c r="I120" s="7"/>
      <c r="J120" s="7"/>
      <c r="K120" s="7"/>
      <c r="L120" s="7"/>
    </row>
    <row r="121" spans="8:12" ht="15" customHeight="1" x14ac:dyDescent="0.35">
      <c r="I121" s="7"/>
      <c r="J121" s="7"/>
      <c r="K121" s="7"/>
      <c r="L121" s="7"/>
    </row>
    <row r="122" spans="8:12" ht="15" customHeight="1" x14ac:dyDescent="0.35">
      <c r="I122" s="7"/>
      <c r="J122" s="7"/>
      <c r="K122" s="7"/>
      <c r="L122" s="7"/>
    </row>
    <row r="123" spans="8:12" ht="15" customHeight="1" x14ac:dyDescent="0.35">
      <c r="I123" s="7"/>
      <c r="J123" s="7"/>
      <c r="K123" s="7"/>
      <c r="L123" s="7"/>
    </row>
    <row r="124" spans="8:12" ht="15" customHeight="1" x14ac:dyDescent="0.35">
      <c r="I124" s="22"/>
      <c r="J124" s="22"/>
      <c r="K124" s="22"/>
      <c r="L124" s="22"/>
    </row>
    <row r="125" spans="8:12" ht="15" customHeight="1" x14ac:dyDescent="0.35">
      <c r="I125" s="7"/>
      <c r="J125" s="7"/>
      <c r="K125" s="7"/>
      <c r="L125" s="7"/>
    </row>
    <row r="126" spans="8:12" ht="15" customHeight="1" x14ac:dyDescent="0.35">
      <c r="I126" s="7"/>
      <c r="J126" s="7"/>
      <c r="K126" s="7"/>
      <c r="L126" s="7"/>
    </row>
    <row r="127" spans="8:12" ht="15" customHeight="1" x14ac:dyDescent="0.35">
      <c r="H127" s="16"/>
      <c r="I127" s="12"/>
      <c r="J127" s="12"/>
      <c r="K127" s="12"/>
      <c r="L127" s="12"/>
    </row>
    <row r="128" spans="8:12" ht="15" customHeight="1" x14ac:dyDescent="0.35">
      <c r="H128" s="31"/>
      <c r="I128" s="31"/>
      <c r="J128" s="31"/>
      <c r="K128" s="31"/>
      <c r="L128" s="31"/>
    </row>
    <row r="129" spans="8:12" ht="15" customHeight="1" x14ac:dyDescent="0.35">
      <c r="H129" s="32"/>
      <c r="I129" s="32"/>
      <c r="J129" s="32"/>
      <c r="K129" s="32"/>
      <c r="L129" s="32"/>
    </row>
    <row r="130" spans="8:12" ht="15" customHeight="1" x14ac:dyDescent="0.35">
      <c r="H130" s="30"/>
      <c r="I130" s="30"/>
      <c r="J130" s="30"/>
      <c r="K130" s="30"/>
      <c r="L130" s="30"/>
    </row>
    <row r="131" spans="8:12" ht="15" customHeight="1" x14ac:dyDescent="0.35">
      <c r="H131" s="28"/>
      <c r="I131" s="28"/>
      <c r="J131" s="28"/>
      <c r="K131" s="28"/>
      <c r="L131" s="28"/>
    </row>
    <row r="132" spans="8:12" ht="15" customHeight="1" x14ac:dyDescent="0.35">
      <c r="H132" s="28"/>
      <c r="I132" s="28"/>
      <c r="J132" s="28"/>
      <c r="K132" s="28"/>
      <c r="L132" s="28"/>
    </row>
    <row r="133" spans="8:12" ht="15" customHeight="1" x14ac:dyDescent="0.35">
      <c r="H133" s="19"/>
      <c r="I133" s="19"/>
      <c r="J133" s="19"/>
      <c r="K133" s="19"/>
      <c r="L133" s="19"/>
    </row>
    <row r="134" spans="8:12" ht="15" customHeight="1" x14ac:dyDescent="0.35">
      <c r="H134" s="19"/>
      <c r="I134" s="19"/>
      <c r="J134" s="19"/>
      <c r="K134" s="19"/>
      <c r="L134" s="19"/>
    </row>
    <row r="135" spans="8:12" ht="15" customHeight="1" x14ac:dyDescent="0.35">
      <c r="H135" s="19"/>
      <c r="I135" s="19"/>
      <c r="J135" s="19"/>
      <c r="K135" s="19"/>
      <c r="L135" s="19"/>
    </row>
    <row r="149" spans="6:6" ht="15" customHeight="1" x14ac:dyDescent="0.35">
      <c r="F149" s="19"/>
    </row>
    <row r="150" spans="6:6" ht="15" customHeight="1" x14ac:dyDescent="0.35">
      <c r="F150" s="19"/>
    </row>
    <row r="151" spans="6:6" ht="15" customHeight="1" x14ac:dyDescent="0.35">
      <c r="F151" s="19"/>
    </row>
    <row r="152" spans="6:6" ht="15" customHeight="1" x14ac:dyDescent="0.35">
      <c r="F152" s="19"/>
    </row>
    <row r="153" spans="6:6" ht="15" customHeight="1" x14ac:dyDescent="0.35">
      <c r="F153" s="19"/>
    </row>
    <row r="154" spans="6:6" ht="15" customHeight="1" x14ac:dyDescent="0.35">
      <c r="F154" s="19"/>
    </row>
  </sheetData>
  <mergeCells count="9">
    <mergeCell ref="A1:F1"/>
    <mergeCell ref="B2:F2"/>
    <mergeCell ref="H130:L132"/>
    <mergeCell ref="H128:L128"/>
    <mergeCell ref="H129:L129"/>
    <mergeCell ref="H1:L1"/>
    <mergeCell ref="I2:L2"/>
    <mergeCell ref="A24:F25"/>
    <mergeCell ref="A23: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82B98-6C5B-4460-BAA1-4374D89D556F}">
  <dimension ref="A1:F51"/>
  <sheetViews>
    <sheetView workbookViewId="0">
      <selection activeCell="H56" sqref="H56"/>
    </sheetView>
  </sheetViews>
  <sheetFormatPr defaultRowHeight="14" x14ac:dyDescent="0.3"/>
  <cols>
    <col min="1" max="1" width="27.6328125" style="1" customWidth="1"/>
    <col min="2" max="2" width="16.36328125" style="1" customWidth="1"/>
    <col min="3" max="3" width="17.6328125" style="1" customWidth="1"/>
    <col min="4" max="4" width="18.453125" style="1" customWidth="1"/>
    <col min="5" max="5" width="15.26953125" style="1" customWidth="1"/>
    <col min="6" max="6" width="16.453125" style="1" customWidth="1"/>
    <col min="7" max="16384" width="8.7265625" style="1"/>
  </cols>
  <sheetData>
    <row r="1" spans="1:6" ht="15.5" thickBot="1" x14ac:dyDescent="0.35">
      <c r="A1" s="29" t="s">
        <v>101</v>
      </c>
      <c r="B1" s="29"/>
      <c r="C1" s="29"/>
      <c r="D1" s="29"/>
      <c r="E1" s="29"/>
      <c r="F1" s="29"/>
    </row>
    <row r="2" spans="1:6" ht="14.5" thickTop="1" x14ac:dyDescent="0.3">
      <c r="A2" s="16" t="s">
        <v>12</v>
      </c>
      <c r="B2" s="33" t="s">
        <v>87</v>
      </c>
      <c r="C2" s="33"/>
      <c r="D2" s="33"/>
      <c r="E2" s="33"/>
      <c r="F2" s="33"/>
    </row>
    <row r="3" spans="1:6" x14ac:dyDescent="0.3">
      <c r="A3" s="15"/>
      <c r="B3" s="7" t="s">
        <v>14</v>
      </c>
      <c r="C3" s="7" t="s">
        <v>15</v>
      </c>
      <c r="D3" s="7" t="s">
        <v>16</v>
      </c>
      <c r="E3" s="7" t="s">
        <v>17</v>
      </c>
      <c r="F3" s="7" t="s">
        <v>86</v>
      </c>
    </row>
    <row r="4" spans="1:6" x14ac:dyDescent="0.3">
      <c r="A4" s="1" t="s">
        <v>94</v>
      </c>
      <c r="B4" s="7" t="s">
        <v>95</v>
      </c>
      <c r="C4" s="7" t="s">
        <v>96</v>
      </c>
      <c r="D4" s="7" t="s">
        <v>97</v>
      </c>
      <c r="E4" s="7" t="s">
        <v>98</v>
      </c>
      <c r="F4" s="7" t="s">
        <v>99</v>
      </c>
    </row>
    <row r="5" spans="1:6" x14ac:dyDescent="0.3">
      <c r="A5" s="1" t="str">
        <f>""</f>
        <v/>
      </c>
      <c r="B5" s="7" t="s">
        <v>100</v>
      </c>
      <c r="C5" s="7" t="s">
        <v>100</v>
      </c>
      <c r="D5" s="7" t="s">
        <v>100</v>
      </c>
      <c r="E5" s="7" t="s">
        <v>100</v>
      </c>
      <c r="F5" s="7" t="s">
        <v>100</v>
      </c>
    </row>
    <row r="6" spans="1:6" x14ac:dyDescent="0.3">
      <c r="A6" s="1" t="s">
        <v>89</v>
      </c>
      <c r="B6" s="7" t="s">
        <v>102</v>
      </c>
      <c r="C6" s="7" t="s">
        <v>103</v>
      </c>
      <c r="D6" s="7" t="s">
        <v>104</v>
      </c>
      <c r="E6" s="7" t="s">
        <v>105</v>
      </c>
      <c r="F6" s="7" t="s">
        <v>106</v>
      </c>
    </row>
    <row r="7" spans="1:6" x14ac:dyDescent="0.3">
      <c r="A7" s="1" t="str">
        <f>""</f>
        <v/>
      </c>
      <c r="B7" s="7" t="s">
        <v>102</v>
      </c>
      <c r="C7" s="7" t="s">
        <v>100</v>
      </c>
      <c r="D7" s="7" t="s">
        <v>100</v>
      </c>
      <c r="E7" s="7" t="s">
        <v>100</v>
      </c>
      <c r="F7" s="7" t="s">
        <v>100</v>
      </c>
    </row>
    <row r="8" spans="1:6" x14ac:dyDescent="0.3">
      <c r="A8" s="1" t="s">
        <v>90</v>
      </c>
      <c r="B8" s="7" t="s">
        <v>102</v>
      </c>
      <c r="C8" s="7" t="s">
        <v>102</v>
      </c>
      <c r="D8" s="7" t="s">
        <v>107</v>
      </c>
      <c r="E8" s="7" t="s">
        <v>108</v>
      </c>
      <c r="F8" s="7" t="s">
        <v>109</v>
      </c>
    </row>
    <row r="9" spans="1:6" x14ac:dyDescent="0.3">
      <c r="A9" s="1" t="str">
        <f>""</f>
        <v/>
      </c>
      <c r="B9" s="7" t="s">
        <v>102</v>
      </c>
      <c r="C9" s="7" t="s">
        <v>102</v>
      </c>
      <c r="D9" s="7" t="s">
        <v>100</v>
      </c>
      <c r="E9" s="7" t="s">
        <v>100</v>
      </c>
      <c r="F9" s="7" t="s">
        <v>100</v>
      </c>
    </row>
    <row r="10" spans="1:6" x14ac:dyDescent="0.3">
      <c r="A10" s="1" t="s">
        <v>88</v>
      </c>
      <c r="B10" s="7" t="s">
        <v>102</v>
      </c>
      <c r="C10" s="7" t="s">
        <v>102</v>
      </c>
      <c r="D10" s="7" t="s">
        <v>102</v>
      </c>
      <c r="E10" s="7" t="s">
        <v>110</v>
      </c>
      <c r="F10" s="7" t="s">
        <v>111</v>
      </c>
    </row>
    <row r="11" spans="1:6" x14ac:dyDescent="0.3">
      <c r="A11" s="1" t="str">
        <f>""</f>
        <v/>
      </c>
      <c r="B11" s="7" t="s">
        <v>102</v>
      </c>
      <c r="C11" s="7" t="s">
        <v>102</v>
      </c>
      <c r="D11" s="7" t="s">
        <v>102</v>
      </c>
      <c r="E11" s="7" t="s">
        <v>100</v>
      </c>
      <c r="F11" s="7" t="s">
        <v>100</v>
      </c>
    </row>
    <row r="12" spans="1:6" x14ac:dyDescent="0.3">
      <c r="A12" s="1" t="s">
        <v>91</v>
      </c>
      <c r="B12" s="7" t="s">
        <v>102</v>
      </c>
      <c r="C12" s="7" t="s">
        <v>102</v>
      </c>
      <c r="D12" s="7" t="s">
        <v>102</v>
      </c>
      <c r="E12" s="7" t="s">
        <v>102</v>
      </c>
      <c r="F12" s="7" t="str">
        <f>"-0.0000637***"</f>
        <v>-0.0000637***</v>
      </c>
    </row>
    <row r="13" spans="1:6" x14ac:dyDescent="0.3">
      <c r="A13" s="1" t="str">
        <f>""</f>
        <v/>
      </c>
      <c r="B13" s="7" t="s">
        <v>102</v>
      </c>
      <c r="C13" s="7" t="s">
        <v>102</v>
      </c>
      <c r="D13" s="7" t="s">
        <v>102</v>
      </c>
      <c r="E13" s="7" t="s">
        <v>102</v>
      </c>
      <c r="F13" s="7" t="s">
        <v>112</v>
      </c>
    </row>
    <row r="14" spans="1:6" x14ac:dyDescent="0.3">
      <c r="A14" s="1" t="str">
        <f>"Constant"</f>
        <v>Constant</v>
      </c>
      <c r="B14" s="7" t="str">
        <f>"17.56*"</f>
        <v>17.56*</v>
      </c>
      <c r="C14" s="7" t="str">
        <f>"-2.039"</f>
        <v>-2.039</v>
      </c>
      <c r="D14" s="7" t="str">
        <f>"14.24"</f>
        <v>14.24</v>
      </c>
      <c r="E14" s="7" t="str">
        <f>"20.32**"</f>
        <v>20.32**</v>
      </c>
      <c r="F14" s="7" t="str">
        <f>"19.96*"</f>
        <v>19.96*</v>
      </c>
    </row>
    <row r="15" spans="1:6" x14ac:dyDescent="0.3">
      <c r="A15" s="1" t="str">
        <f>""</f>
        <v/>
      </c>
      <c r="B15" s="7" t="str">
        <f>"(0.098)"</f>
        <v>(0.098)</v>
      </c>
      <c r="C15" s="7" t="str">
        <f>"(0.846)"</f>
        <v>(0.846)</v>
      </c>
      <c r="D15" s="7" t="str">
        <f>"(0.182)"</f>
        <v>(0.182)</v>
      </c>
      <c r="E15" s="7" t="str">
        <f>"(0.045)"</f>
        <v>(0.045)</v>
      </c>
      <c r="F15" s="7" t="str">
        <f>"(0.053)"</f>
        <v>(0.053)</v>
      </c>
    </row>
    <row r="16" spans="1:6" ht="16" x14ac:dyDescent="0.3">
      <c r="A16" s="15" t="s">
        <v>71</v>
      </c>
      <c r="B16" s="7" t="s">
        <v>139</v>
      </c>
      <c r="C16" s="7" t="s">
        <v>140</v>
      </c>
      <c r="D16" s="7" t="s">
        <v>141</v>
      </c>
      <c r="E16" s="7" t="s">
        <v>142</v>
      </c>
      <c r="F16" s="7" t="s">
        <v>143</v>
      </c>
    </row>
    <row r="17" spans="1:6" x14ac:dyDescent="0.3">
      <c r="A17" s="15" t="s">
        <v>13</v>
      </c>
      <c r="B17" s="7" t="s">
        <v>136</v>
      </c>
      <c r="C17" s="7" t="s">
        <v>137</v>
      </c>
      <c r="D17" s="7" t="s">
        <v>137</v>
      </c>
      <c r="E17" s="7" t="s">
        <v>137</v>
      </c>
      <c r="F17" s="7" t="s">
        <v>138</v>
      </c>
    </row>
    <row r="18" spans="1:6" x14ac:dyDescent="0.3">
      <c r="A18" s="15" t="s">
        <v>76</v>
      </c>
      <c r="B18" s="7" t="s">
        <v>77</v>
      </c>
      <c r="C18" s="7" t="s">
        <v>77</v>
      </c>
      <c r="D18" s="7" t="s">
        <v>77</v>
      </c>
      <c r="E18" s="7" t="s">
        <v>77</v>
      </c>
      <c r="F18" s="7" t="s">
        <v>77</v>
      </c>
    </row>
    <row r="19" spans="1:6" x14ac:dyDescent="0.3">
      <c r="A19" s="15" t="s">
        <v>79</v>
      </c>
      <c r="B19" s="7" t="s">
        <v>77</v>
      </c>
      <c r="C19" s="7" t="s">
        <v>77</v>
      </c>
      <c r="D19" s="7" t="s">
        <v>77</v>
      </c>
      <c r="E19" s="7" t="s">
        <v>77</v>
      </c>
      <c r="F19" s="7" t="s">
        <v>77</v>
      </c>
    </row>
    <row r="20" spans="1:6" x14ac:dyDescent="0.3">
      <c r="A20" s="15" t="s">
        <v>78</v>
      </c>
      <c r="B20" s="7" t="s">
        <v>77</v>
      </c>
      <c r="C20" s="7" t="s">
        <v>77</v>
      </c>
      <c r="D20" s="7" t="s">
        <v>77</v>
      </c>
      <c r="E20" s="7" t="s">
        <v>77</v>
      </c>
      <c r="F20" s="7" t="s">
        <v>77</v>
      </c>
    </row>
    <row r="21" spans="1:6" x14ac:dyDescent="0.3">
      <c r="A21" s="17" t="s">
        <v>11</v>
      </c>
      <c r="B21" s="17"/>
      <c r="C21" s="17"/>
      <c r="D21" s="17"/>
      <c r="E21" s="17"/>
      <c r="F21" s="23"/>
    </row>
    <row r="22" spans="1:6" x14ac:dyDescent="0.3">
      <c r="A22" s="18" t="s">
        <v>81</v>
      </c>
      <c r="B22" s="18"/>
      <c r="C22" s="18"/>
      <c r="D22" s="18"/>
      <c r="E22" s="18"/>
      <c r="F22" s="16"/>
    </row>
    <row r="23" spans="1:6" ht="14.5" customHeight="1" x14ac:dyDescent="0.3">
      <c r="A23" s="39" t="s">
        <v>149</v>
      </c>
      <c r="B23" s="39"/>
      <c r="C23" s="39"/>
      <c r="D23" s="39"/>
      <c r="E23" s="39"/>
      <c r="F23" s="39"/>
    </row>
    <row r="24" spans="1:6" ht="14.5" customHeight="1" x14ac:dyDescent="0.3">
      <c r="A24" s="35" t="s">
        <v>115</v>
      </c>
      <c r="B24" s="35"/>
      <c r="C24" s="35"/>
      <c r="D24" s="35"/>
      <c r="E24" s="35"/>
      <c r="F24" s="35"/>
    </row>
    <row r="25" spans="1:6" ht="14.5" customHeight="1" x14ac:dyDescent="0.3">
      <c r="A25" s="35"/>
      <c r="B25" s="35"/>
      <c r="C25" s="35"/>
      <c r="D25" s="35"/>
      <c r="E25" s="35"/>
      <c r="F25" s="35"/>
    </row>
    <row r="26" spans="1:6" ht="14.5" customHeight="1" x14ac:dyDescent="0.3"/>
    <row r="27" spans="1:6" ht="15.5" thickBot="1" x14ac:dyDescent="0.35">
      <c r="A27" s="29" t="s">
        <v>113</v>
      </c>
      <c r="B27" s="29"/>
      <c r="C27" s="29"/>
      <c r="D27" s="29"/>
      <c r="E27" s="29"/>
      <c r="F27" s="29"/>
    </row>
    <row r="28" spans="1:6" ht="14.5" thickTop="1" x14ac:dyDescent="0.3">
      <c r="A28" s="15" t="s">
        <v>12</v>
      </c>
      <c r="B28" s="33" t="s">
        <v>87</v>
      </c>
      <c r="C28" s="33"/>
      <c r="D28" s="33"/>
      <c r="E28" s="33"/>
      <c r="F28" s="33"/>
    </row>
    <row r="29" spans="1:6" x14ac:dyDescent="0.3">
      <c r="A29" s="5"/>
      <c r="B29" s="7" t="s">
        <v>14</v>
      </c>
      <c r="C29" s="7" t="s">
        <v>15</v>
      </c>
      <c r="D29" s="7" t="s">
        <v>16</v>
      </c>
      <c r="E29" s="7" t="s">
        <v>17</v>
      </c>
      <c r="F29" s="7" t="s">
        <v>86</v>
      </c>
    </row>
    <row r="30" spans="1:6" x14ac:dyDescent="0.3">
      <c r="A30" s="1" t="s">
        <v>116</v>
      </c>
      <c r="B30" s="34" t="s">
        <v>144</v>
      </c>
      <c r="C30" s="34" t="s">
        <v>145</v>
      </c>
      <c r="D30" s="34" t="s">
        <v>146</v>
      </c>
      <c r="E30" s="34" t="s">
        <v>147</v>
      </c>
      <c r="F30" s="34" t="s">
        <v>148</v>
      </c>
    </row>
    <row r="31" spans="1:6" x14ac:dyDescent="0.3">
      <c r="A31" s="1" t="str">
        <f>""</f>
        <v/>
      </c>
      <c r="B31" s="34" t="s">
        <v>127</v>
      </c>
      <c r="C31" s="34" t="s">
        <v>128</v>
      </c>
      <c r="D31" s="34" t="s">
        <v>129</v>
      </c>
      <c r="E31" s="34" t="s">
        <v>130</v>
      </c>
      <c r="F31" s="34" t="s">
        <v>131</v>
      </c>
    </row>
    <row r="32" spans="1:6" x14ac:dyDescent="0.3">
      <c r="A32" s="1" t="s">
        <v>89</v>
      </c>
      <c r="B32" s="7" t="s">
        <v>102</v>
      </c>
      <c r="C32" s="7" t="s">
        <v>117</v>
      </c>
      <c r="D32" s="7" t="s">
        <v>118</v>
      </c>
      <c r="E32" s="7" t="s">
        <v>119</v>
      </c>
      <c r="F32" s="7" t="s">
        <v>120</v>
      </c>
    </row>
    <row r="33" spans="1:6" x14ac:dyDescent="0.3">
      <c r="A33" s="1" t="str">
        <f>""</f>
        <v/>
      </c>
      <c r="B33" s="7" t="s">
        <v>102</v>
      </c>
      <c r="C33" s="7" t="s">
        <v>100</v>
      </c>
      <c r="D33" s="7" t="s">
        <v>100</v>
      </c>
      <c r="E33" s="7" t="s">
        <v>100</v>
      </c>
      <c r="F33" s="7" t="s">
        <v>100</v>
      </c>
    </row>
    <row r="34" spans="1:6" x14ac:dyDescent="0.3">
      <c r="A34" s="1" t="s">
        <v>90</v>
      </c>
      <c r="B34" s="7" t="s">
        <v>102</v>
      </c>
      <c r="C34" s="7" t="s">
        <v>102</v>
      </c>
      <c r="D34" s="7" t="s">
        <v>121</v>
      </c>
      <c r="E34" s="7" t="s">
        <v>122</v>
      </c>
      <c r="F34" s="7" t="s">
        <v>123</v>
      </c>
    </row>
    <row r="35" spans="1:6" x14ac:dyDescent="0.3">
      <c r="A35" s="1" t="str">
        <f>""</f>
        <v/>
      </c>
      <c r="B35" s="7" t="s">
        <v>102</v>
      </c>
      <c r="C35" s="7" t="s">
        <v>102</v>
      </c>
      <c r="D35" s="7" t="s">
        <v>100</v>
      </c>
      <c r="E35" s="7" t="s">
        <v>100</v>
      </c>
      <c r="F35" s="7" t="s">
        <v>100</v>
      </c>
    </row>
    <row r="36" spans="1:6" x14ac:dyDescent="0.3">
      <c r="A36" s="1" t="s">
        <v>88</v>
      </c>
      <c r="B36" s="7" t="s">
        <v>102</v>
      </c>
      <c r="C36" s="7" t="s">
        <v>102</v>
      </c>
      <c r="D36" s="7" t="s">
        <v>102</v>
      </c>
      <c r="E36" s="7" t="s">
        <v>124</v>
      </c>
      <c r="F36" s="7" t="s">
        <v>125</v>
      </c>
    </row>
    <row r="37" spans="1:6" x14ac:dyDescent="0.3">
      <c r="A37" s="1" t="str">
        <f>""</f>
        <v/>
      </c>
      <c r="B37" s="7" t="s">
        <v>102</v>
      </c>
      <c r="C37" s="7" t="s">
        <v>102</v>
      </c>
      <c r="D37" s="7" t="s">
        <v>102</v>
      </c>
      <c r="E37" s="7" t="s">
        <v>100</v>
      </c>
      <c r="F37" s="7" t="s">
        <v>100</v>
      </c>
    </row>
    <row r="38" spans="1:6" x14ac:dyDescent="0.3">
      <c r="A38" s="1" t="s">
        <v>91</v>
      </c>
      <c r="B38" s="7" t="s">
        <v>102</v>
      </c>
      <c r="C38" s="7" t="s">
        <v>102</v>
      </c>
      <c r="D38" s="7" t="s">
        <v>102</v>
      </c>
      <c r="E38" s="7" t="s">
        <v>102</v>
      </c>
      <c r="F38" s="7" t="s">
        <v>126</v>
      </c>
    </row>
    <row r="39" spans="1:6" x14ac:dyDescent="0.3">
      <c r="A39" s="1" t="str">
        <f>""</f>
        <v/>
      </c>
      <c r="B39" s="7" t="s">
        <v>102</v>
      </c>
      <c r="C39" s="7" t="s">
        <v>102</v>
      </c>
      <c r="D39" s="7" t="s">
        <v>102</v>
      </c>
      <c r="E39" s="7" t="s">
        <v>102</v>
      </c>
      <c r="F39" s="7" t="s">
        <v>100</v>
      </c>
    </row>
    <row r="40" spans="1:6" x14ac:dyDescent="0.3">
      <c r="A40" s="1" t="str">
        <f>"Constant"</f>
        <v>Constant</v>
      </c>
      <c r="B40" s="7" t="str">
        <f>"18.81"</f>
        <v>18.81</v>
      </c>
      <c r="C40" s="7" t="str">
        <f>"-0.201"</f>
        <v>-0.201</v>
      </c>
      <c r="D40" s="7" t="str">
        <f>"16.84"</f>
        <v>16.84</v>
      </c>
      <c r="E40" s="7" t="str">
        <f>"22.25**"</f>
        <v>22.25**</v>
      </c>
      <c r="F40" s="7" t="str">
        <f>"22.20**"</f>
        <v>22.20**</v>
      </c>
    </row>
    <row r="41" spans="1:6" x14ac:dyDescent="0.3">
      <c r="A41" s="1" t="str">
        <f>""</f>
        <v/>
      </c>
      <c r="B41" s="7" t="str">
        <f>"(0.101)"</f>
        <v>(0.101)</v>
      </c>
      <c r="C41" s="7" t="str">
        <f>"(0.986)"</f>
        <v>(0.986)</v>
      </c>
      <c r="D41" s="7" t="str">
        <f>"(0.142)"</f>
        <v>(0.142)</v>
      </c>
      <c r="E41" s="7" t="str">
        <f>"(0.040)"</f>
        <v>(0.040)</v>
      </c>
      <c r="F41" s="7" t="str">
        <f>"(0.042)"</f>
        <v>(0.042)</v>
      </c>
    </row>
    <row r="42" spans="1:6" ht="16" x14ac:dyDescent="0.3">
      <c r="A42" s="15" t="s">
        <v>71</v>
      </c>
      <c r="B42" s="7" t="str">
        <f>"0.122"</f>
        <v>0.122</v>
      </c>
      <c r="C42" s="7" t="str">
        <f>"0.122"</f>
        <v>0.122</v>
      </c>
      <c r="D42" s="7" t="str">
        <f>"0.123"</f>
        <v>0.123</v>
      </c>
      <c r="E42" s="7" t="str">
        <f>"0.122"</f>
        <v>0.122</v>
      </c>
      <c r="F42" s="7" t="str">
        <f>"0.133"</f>
        <v>0.133</v>
      </c>
    </row>
    <row r="43" spans="1:6" x14ac:dyDescent="0.3">
      <c r="A43" s="15" t="s">
        <v>13</v>
      </c>
      <c r="B43" s="7" t="s">
        <v>133</v>
      </c>
      <c r="C43" s="7" t="s">
        <v>134</v>
      </c>
      <c r="D43" s="7" t="s">
        <v>134</v>
      </c>
      <c r="E43" s="7" t="s">
        <v>134</v>
      </c>
      <c r="F43" s="7" t="s">
        <v>135</v>
      </c>
    </row>
    <row r="44" spans="1:6" x14ac:dyDescent="0.3">
      <c r="A44" s="15" t="s">
        <v>76</v>
      </c>
      <c r="B44" s="7" t="s">
        <v>77</v>
      </c>
      <c r="C44" s="7" t="s">
        <v>77</v>
      </c>
      <c r="D44" s="7" t="s">
        <v>77</v>
      </c>
      <c r="E44" s="7" t="s">
        <v>77</v>
      </c>
      <c r="F44" s="7" t="s">
        <v>77</v>
      </c>
    </row>
    <row r="45" spans="1:6" x14ac:dyDescent="0.3">
      <c r="A45" s="15" t="s">
        <v>79</v>
      </c>
      <c r="B45" s="7" t="s">
        <v>77</v>
      </c>
      <c r="C45" s="7" t="s">
        <v>77</v>
      </c>
      <c r="D45" s="7" t="s">
        <v>77</v>
      </c>
      <c r="E45" s="7" t="s">
        <v>77</v>
      </c>
      <c r="F45" s="7" t="s">
        <v>77</v>
      </c>
    </row>
    <row r="46" spans="1:6" x14ac:dyDescent="0.3">
      <c r="A46" s="15" t="s">
        <v>78</v>
      </c>
      <c r="B46" s="7" t="s">
        <v>77</v>
      </c>
      <c r="C46" s="7" t="s">
        <v>77</v>
      </c>
      <c r="D46" s="7" t="s">
        <v>77</v>
      </c>
      <c r="E46" s="7" t="s">
        <v>77</v>
      </c>
      <c r="F46" s="7" t="s">
        <v>77</v>
      </c>
    </row>
    <row r="47" spans="1:6" x14ac:dyDescent="0.3">
      <c r="A47" s="17" t="s">
        <v>11</v>
      </c>
      <c r="B47" s="17"/>
      <c r="C47" s="17"/>
      <c r="D47" s="17"/>
      <c r="E47" s="17"/>
      <c r="F47" s="24"/>
    </row>
    <row r="48" spans="1:6" x14ac:dyDescent="0.3">
      <c r="A48" s="18" t="s">
        <v>80</v>
      </c>
      <c r="B48" s="18"/>
      <c r="C48" s="18"/>
      <c r="D48" s="18"/>
      <c r="E48" s="18"/>
      <c r="F48" s="25"/>
    </row>
    <row r="49" spans="1:6" x14ac:dyDescent="0.3">
      <c r="A49" s="39" t="s">
        <v>149</v>
      </c>
      <c r="B49" s="39"/>
      <c r="C49" s="39"/>
      <c r="D49" s="39"/>
      <c r="E49" s="39"/>
      <c r="F49" s="39"/>
    </row>
    <row r="50" spans="1:6" x14ac:dyDescent="0.3">
      <c r="A50" s="35" t="s">
        <v>114</v>
      </c>
      <c r="B50" s="35"/>
      <c r="C50" s="35"/>
      <c r="D50" s="35"/>
      <c r="E50" s="35"/>
      <c r="F50" s="35"/>
    </row>
    <row r="51" spans="1:6" x14ac:dyDescent="0.3">
      <c r="A51" s="35"/>
      <c r="B51" s="35"/>
      <c r="C51" s="35"/>
      <c r="D51" s="35"/>
      <c r="E51" s="35"/>
      <c r="F51" s="35"/>
    </row>
  </sheetData>
  <mergeCells count="8">
    <mergeCell ref="A1:F1"/>
    <mergeCell ref="B2:F2"/>
    <mergeCell ref="A27:F27"/>
    <mergeCell ref="B28:F28"/>
    <mergeCell ref="A50:F51"/>
    <mergeCell ref="A24:F25"/>
    <mergeCell ref="A23:F23"/>
    <mergeCell ref="A49:F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vt:lpstr>
      <vt:lpstr>Regression t+1</vt:lpstr>
      <vt:lpstr>Regression t</vt:lpstr>
      <vt:lpstr>Secondary Regressions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Yuxuan Deng</dc:creator>
  <cp:lastModifiedBy>Yuxuan Deng</cp:lastModifiedBy>
  <dcterms:created xsi:type="dcterms:W3CDTF">2023-04-09T22:23:37Z</dcterms:created>
  <dcterms:modified xsi:type="dcterms:W3CDTF">2023-04-26T22:08:44Z</dcterms:modified>
</cp:coreProperties>
</file>