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6.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trlProps/ctrlProp7.xml" ContentType="application/vnd.ms-excel.controlproperties+xml"/>
  <Override PartName="/xl/ctrlProps/ctrlProp8.xml" ContentType="application/vnd.ms-excel.controlproperti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88483\Documents\学业\第五学期\经管机\"/>
    </mc:Choice>
  </mc:AlternateContent>
  <bookViews>
    <workbookView xWindow="0" yWindow="0" windowWidth="23040" windowHeight="9144" tabRatio="692" activeTab="2"/>
  </bookViews>
  <sheets>
    <sheet name="注意事项" sheetId="41" r:id="rId1"/>
    <sheet name="第1题" sheetId="32" r:id="rId2"/>
    <sheet name="第2题" sheetId="33" r:id="rId3"/>
    <sheet name="第3题" sheetId="34" r:id="rId4"/>
    <sheet name="第4题" sheetId="35" r:id="rId5"/>
    <sheet name="第5题" sheetId="36" r:id="rId6"/>
    <sheet name="第6题" sheetId="37" r:id="rId7"/>
    <sheet name="第7题" sheetId="38" r:id="rId8"/>
    <sheet name="第8题" sheetId="40" r:id="rId9"/>
  </sheets>
  <definedNames>
    <definedName name="_xlnm._FilterDatabase" localSheetId="2" hidden="1">第2题!$A$1:$F$3300</definedName>
    <definedName name="solver_adj" localSheetId="7" hidden="1">第7题!$C$19:$E$23</definedName>
    <definedName name="solver_cvg" localSheetId="7" hidden="1">0.0001</definedName>
    <definedName name="solver_drv" localSheetId="7" hidden="1">1</definedName>
    <definedName name="solver_eng" localSheetId="1" hidden="1">2</definedName>
    <definedName name="solver_eng" localSheetId="7" hidden="1">2</definedName>
    <definedName name="solver_est" localSheetId="7" hidden="1">1</definedName>
    <definedName name="solver_itr" localSheetId="7" hidden="1">2147483647</definedName>
    <definedName name="solver_lhs1" localSheetId="7" hidden="1">第7题!$C$19:$E$23</definedName>
    <definedName name="solver_lhs2" localSheetId="7" hidden="1">第7题!$C$24:$E$24</definedName>
    <definedName name="solver_lhs3" localSheetId="7" hidden="1">第7题!$F$24</definedName>
    <definedName name="solver_lhs4" localSheetId="7" hidden="1">第7题!$G$19:$G$23</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1" hidden="1">1</definedName>
    <definedName name="solver_neg" localSheetId="7" hidden="1">1</definedName>
    <definedName name="solver_nod" localSheetId="7" hidden="1">2147483647</definedName>
    <definedName name="solver_num" localSheetId="1" hidden="1">0</definedName>
    <definedName name="solver_num" localSheetId="7" hidden="1">4</definedName>
    <definedName name="solver_nwt" localSheetId="7" hidden="1">1</definedName>
    <definedName name="solver_opt" localSheetId="7" hidden="1">第7题!$B$25</definedName>
    <definedName name="solver_pre" localSheetId="7" hidden="1">0.000001</definedName>
    <definedName name="solver_rbv" localSheetId="7" hidden="1">1</definedName>
    <definedName name="solver_rel1" localSheetId="7" hidden="1">5</definedName>
    <definedName name="solver_rel2" localSheetId="7" hidden="1">2</definedName>
    <definedName name="solver_rel3" localSheetId="7" hidden="1">2</definedName>
    <definedName name="solver_rel4" localSheetId="7" hidden="1">2</definedName>
    <definedName name="solver_rhs1" localSheetId="7" hidden="1">二进制</definedName>
    <definedName name="solver_rhs2" localSheetId="7" hidden="1">1</definedName>
    <definedName name="solver_rhs3" localSheetId="7" hidden="1">3</definedName>
    <definedName name="solver_rhs4" localSheetId="7" hidden="1">1</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1" hidden="1">1</definedName>
    <definedName name="solver_typ" localSheetId="7" hidden="1">1</definedName>
    <definedName name="solver_val" localSheetId="1" hidden="1">0</definedName>
    <definedName name="solver_val" localSheetId="7" hidden="1">0</definedName>
    <definedName name="solver_ver" localSheetId="1" hidden="1">3</definedName>
    <definedName name="solver_ver" localSheetId="7" hidden="1">3</definedName>
  </definedNames>
  <calcPr calcId="162913"/>
  <pivotCaches>
    <pivotCache cacheId="0" r:id="rId10"/>
  </pivotCaches>
</workbook>
</file>

<file path=xl/calcChain.xml><?xml version="1.0" encoding="utf-8"?>
<calcChain xmlns="http://schemas.openxmlformats.org/spreadsheetml/2006/main">
  <c r="B6" i="37" l="1"/>
  <c r="C5" i="36"/>
  <c r="G32" i="40" l="1"/>
  <c r="G33" i="40" s="1"/>
  <c r="G34" i="40" s="1"/>
  <c r="G35" i="40" s="1"/>
  <c r="C39" i="40" l="1"/>
  <c r="C38" i="40"/>
  <c r="C37" i="40"/>
  <c r="E40" i="40" l="1"/>
  <c r="G40" i="40" s="1"/>
  <c r="F29" i="40"/>
  <c r="I32" i="40"/>
  <c r="I33" i="40"/>
  <c r="I34" i="40"/>
  <c r="I35" i="40"/>
  <c r="G41" i="40" l="1"/>
  <c r="G42" i="40" s="1"/>
  <c r="G43" i="40" s="1"/>
  <c r="G44" i="40" s="1"/>
  <c r="G45" i="40" s="1"/>
  <c r="G46" i="40" s="1"/>
  <c r="G47" i="40" s="1"/>
  <c r="G48" i="40" s="1"/>
  <c r="G49" i="40" s="1"/>
  <c r="G50" i="40" s="1"/>
  <c r="G51" i="40" s="1"/>
  <c r="G52" i="40" s="1"/>
  <c r="G53" i="40" s="1"/>
  <c r="G54" i="40" s="1"/>
  <c r="G55" i="40" s="1"/>
  <c r="G56" i="40" s="1"/>
  <c r="G57" i="40" s="1"/>
  <c r="G58" i="40" s="1"/>
  <c r="G59" i="40" s="1"/>
  <c r="G60" i="40" s="1"/>
  <c r="I31" i="40"/>
  <c r="L31" i="40" s="1"/>
  <c r="H32" i="40"/>
  <c r="H33" i="40"/>
  <c r="H34" i="40"/>
  <c r="H35" i="40"/>
  <c r="H31" i="40"/>
  <c r="K31" i="40" s="1"/>
  <c r="L32" i="40"/>
  <c r="H53" i="37"/>
  <c r="C18" i="40"/>
  <c r="C17" i="40"/>
  <c r="C16" i="40"/>
  <c r="C15" i="40"/>
  <c r="C14" i="40"/>
  <c r="A8" i="38"/>
  <c r="A7" i="38"/>
  <c r="A6" i="38" a="1"/>
  <c r="A6" i="38" s="1"/>
  <c r="A5" i="38"/>
  <c r="A4" i="38" a="1"/>
  <c r="A4" i="38" s="1"/>
  <c r="A3" i="38" a="1"/>
  <c r="A3" i="38" s="1"/>
  <c r="A2" i="38"/>
  <c r="A1" i="38"/>
  <c r="G20" i="38"/>
  <c r="G21" i="38"/>
  <c r="G22" i="38"/>
  <c r="G23" i="38"/>
  <c r="G19" i="38"/>
  <c r="F20" i="38" a="1"/>
  <c r="F20" i="38" s="1"/>
  <c r="F21" i="38" a="1"/>
  <c r="F21" i="38" s="1"/>
  <c r="F22" i="38" a="1"/>
  <c r="F22" i="38" s="1"/>
  <c r="F23" i="38" a="1"/>
  <c r="F23" i="38" s="1"/>
  <c r="F19" i="38" a="1"/>
  <c r="F19" i="38" s="1"/>
  <c r="D24" i="38"/>
  <c r="E24" i="38"/>
  <c r="C24" i="38"/>
  <c r="F24" i="38"/>
  <c r="C18" i="37"/>
  <c r="C19" i="37"/>
  <c r="C20" i="37"/>
  <c r="C21" i="37"/>
  <c r="C22" i="37"/>
  <c r="C23" i="37"/>
  <c r="C24" i="37"/>
  <c r="C25" i="37"/>
  <c r="C26" i="37"/>
  <c r="C27" i="37"/>
  <c r="C28" i="37"/>
  <c r="C29" i="37"/>
  <c r="C30" i="37"/>
  <c r="C31" i="37"/>
  <c r="C32" i="37"/>
  <c r="C33" i="37"/>
  <c r="C34" i="37"/>
  <c r="C35" i="37"/>
  <c r="C36" i="37"/>
  <c r="C37" i="37"/>
  <c r="C38" i="37"/>
  <c r="C39" i="37"/>
  <c r="C40" i="37"/>
  <c r="C41" i="37"/>
  <c r="C42" i="37"/>
  <c r="C43" i="37"/>
  <c r="C44" i="37"/>
  <c r="C45" i="37"/>
  <c r="C46" i="37"/>
  <c r="C47" i="37"/>
  <c r="C48" i="37"/>
  <c r="C49" i="37"/>
  <c r="C50" i="37"/>
  <c r="C51" i="37"/>
  <c r="C52" i="37"/>
  <c r="C53" i="37"/>
  <c r="C54" i="37"/>
  <c r="C55" i="37"/>
  <c r="C56" i="37"/>
  <c r="C57" i="37"/>
  <c r="C58" i="37"/>
  <c r="C59" i="37"/>
  <c r="C60" i="37"/>
  <c r="C61" i="37"/>
  <c r="C62" i="37"/>
  <c r="C63" i="37"/>
  <c r="C64" i="37"/>
  <c r="C65" i="37"/>
  <c r="C66" i="37"/>
  <c r="C67" i="37"/>
  <c r="C68" i="37"/>
  <c r="C17" i="37"/>
  <c r="C14" i="37"/>
  <c r="B13" i="37"/>
  <c r="B12" i="37"/>
  <c r="C4" i="37"/>
  <c r="H40" i="40" l="1" a="1"/>
  <c r="M31" i="40"/>
  <c r="L33" i="40"/>
  <c r="K32" i="40"/>
  <c r="M32" i="40" s="1"/>
  <c r="B25" i="38"/>
  <c r="B9" i="37"/>
  <c r="H56" i="37"/>
  <c r="H51" i="37"/>
  <c r="H55" i="37"/>
  <c r="H52" i="37"/>
  <c r="B8" i="37"/>
  <c r="H50" i="37"/>
  <c r="H54" i="37"/>
  <c r="B10" i="37"/>
  <c r="B14" i="37"/>
  <c r="B16" i="37" s="1"/>
  <c r="H41" i="40" l="1"/>
  <c r="H56" i="40"/>
  <c r="H44" i="40"/>
  <c r="H43" i="40"/>
  <c r="H40" i="40"/>
  <c r="H58" i="40"/>
  <c r="H42" i="40"/>
  <c r="H57" i="40"/>
  <c r="H55" i="40"/>
  <c r="H54" i="40"/>
  <c r="H59" i="40"/>
  <c r="H53" i="40"/>
  <c r="H52" i="40"/>
  <c r="H51" i="40"/>
  <c r="H50" i="40"/>
  <c r="H48" i="40"/>
  <c r="H47" i="40"/>
  <c r="H45" i="40"/>
  <c r="H60" i="40"/>
  <c r="H49" i="40"/>
  <c r="H46" i="40"/>
  <c r="L34" i="40"/>
  <c r="K33" i="40"/>
  <c r="M33" i="40" s="1"/>
  <c r="C16" i="38"/>
  <c r="G49" i="37"/>
  <c r="C5" i="37"/>
  <c r="C8" i="37"/>
  <c r="K34" i="40" l="1"/>
  <c r="M34" i="40" s="1"/>
  <c r="K35" i="40" l="1"/>
  <c r="L35" i="40"/>
  <c r="M35" i="40" l="1"/>
  <c r="C34" i="40" s="1"/>
  <c r="C43" i="40" s="1"/>
  <c r="C14" i="36" l="1"/>
  <c r="B11" i="37"/>
  <c r="B39" i="36"/>
  <c r="B37" i="36"/>
  <c r="B27" i="36"/>
  <c r="B25" i="36"/>
  <c r="C7" i="36"/>
  <c r="C8" i="36" s="1"/>
  <c r="F6" i="35"/>
  <c r="F3" i="35"/>
  <c r="F2" i="35"/>
  <c r="F1" i="35"/>
  <c r="C11" i="36" l="1"/>
  <c r="C10" i="36"/>
  <c r="C44" i="36"/>
  <c r="C12" i="36" l="1"/>
  <c r="C23" i="36" s="1"/>
  <c r="H23" i="36"/>
  <c r="H24" i="36"/>
  <c r="H25" i="36"/>
  <c r="B35" i="36" l="1"/>
  <c r="C3" i="35" l="1"/>
  <c r="C4" i="35"/>
  <c r="C5" i="35"/>
  <c r="C6" i="35"/>
  <c r="C7" i="35"/>
  <c r="C8" i="35"/>
  <c r="C9" i="35"/>
  <c r="C10" i="35"/>
  <c r="C11" i="35"/>
  <c r="C12" i="35"/>
  <c r="C13" i="35"/>
  <c r="C14" i="35"/>
  <c r="C15" i="35"/>
  <c r="C16" i="35"/>
  <c r="C17" i="35"/>
  <c r="C18" i="35"/>
  <c r="C19" i="35"/>
  <c r="C2" i="35"/>
  <c r="F7" i="34" a="1"/>
  <c r="F7" i="34" s="1"/>
  <c r="F12" i="34" a="1"/>
  <c r="F12" i="34" s="1"/>
  <c r="F17" i="34" a="1"/>
  <c r="F21" i="34" s="1"/>
  <c r="F22" i="34" a="1"/>
  <c r="F22" i="34" s="1"/>
  <c r="F2" i="34" a="1"/>
  <c r="F2" i="34" s="1"/>
  <c r="G12" i="34" a="1"/>
  <c r="G17" i="34" a="1"/>
  <c r="G22" i="34" a="1"/>
  <c r="G7" i="34" a="1"/>
  <c r="G2" i="34" a="1"/>
  <c r="E12" i="34" a="1"/>
  <c r="E13" i="34" s="1"/>
  <c r="E17" i="34" a="1"/>
  <c r="E17" i="34" s="1"/>
  <c r="E7" i="34" a="1"/>
  <c r="E7" i="34" s="1"/>
  <c r="M21" i="34"/>
  <c r="E6" i="34" s="1"/>
  <c r="K21" i="34"/>
  <c r="E3" i="34"/>
  <c r="E4" i="34"/>
  <c r="E5" i="34"/>
  <c r="E2" i="34"/>
  <c r="M18" i="34"/>
  <c r="M19" i="34"/>
  <c r="M20" i="34"/>
  <c r="M17" i="34"/>
  <c r="L17" i="34"/>
  <c r="K18" i="34"/>
  <c r="K19" i="34"/>
  <c r="K20" i="34"/>
  <c r="K17" i="34"/>
  <c r="F17" i="34" l="1"/>
  <c r="F19" i="34"/>
  <c r="F20" i="34"/>
  <c r="F16" i="34"/>
  <c r="G7" i="34"/>
  <c r="G12" i="34"/>
  <c r="F13" i="34"/>
  <c r="G13" i="34" s="1"/>
  <c r="F26" i="34"/>
  <c r="G26" i="34" s="1"/>
  <c r="F25" i="34"/>
  <c r="F11" i="34"/>
  <c r="G11" i="34" s="1"/>
  <c r="F23" i="34"/>
  <c r="F10" i="34"/>
  <c r="G10" i="34" s="1"/>
  <c r="F18" i="34"/>
  <c r="G18" i="34" s="1"/>
  <c r="G19" i="34"/>
  <c r="F15" i="34"/>
  <c r="G15" i="34" s="1"/>
  <c r="F14" i="34"/>
  <c r="F24" i="34"/>
  <c r="F9" i="34"/>
  <c r="F8" i="34"/>
  <c r="F6" i="34"/>
  <c r="F5" i="34"/>
  <c r="F4" i="34"/>
  <c r="F3" i="34"/>
  <c r="G2" i="34"/>
  <c r="G20" i="34"/>
  <c r="G16" i="34"/>
  <c r="G25" i="34"/>
  <c r="G24" i="34"/>
  <c r="G23" i="34"/>
  <c r="G22" i="34"/>
  <c r="G17" i="34"/>
  <c r="G14" i="34"/>
  <c r="G21" i="34"/>
  <c r="G9" i="34"/>
  <c r="G8" i="34"/>
  <c r="G5" i="34"/>
  <c r="G4" i="34"/>
  <c r="G6" i="34"/>
  <c r="G3" i="34"/>
  <c r="E12" i="34"/>
  <c r="E21" i="34"/>
  <c r="E20" i="34"/>
  <c r="E19" i="34"/>
  <c r="E18" i="34"/>
  <c r="E14" i="34"/>
  <c r="E16" i="34"/>
  <c r="E15" i="34"/>
  <c r="E10" i="34"/>
  <c r="E9" i="34"/>
  <c r="E8" i="34"/>
  <c r="E11" i="34"/>
  <c r="T5" i="33" l="1"/>
  <c r="M3" i="33"/>
  <c r="V7" i="33"/>
  <c r="P5" i="33"/>
  <c r="P6" i="33"/>
  <c r="P11" i="33"/>
  <c r="P12" i="33"/>
  <c r="P13" i="33"/>
  <c r="F2" i="33"/>
  <c r="O5" i="33"/>
  <c r="O6" i="33"/>
  <c r="O7" i="33"/>
  <c r="P7" i="33" s="1"/>
  <c r="O8" i="33"/>
  <c r="P8" i="33" s="1"/>
  <c r="O9" i="33"/>
  <c r="P9" i="33" s="1"/>
  <c r="O10" i="33"/>
  <c r="P10" i="33" s="1"/>
  <c r="O11" i="33"/>
  <c r="O12" i="33"/>
  <c r="O13" i="33"/>
  <c r="O4" i="33"/>
  <c r="P4" i="3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166" i="33"/>
  <c r="F167" i="33"/>
  <c r="F168" i="33"/>
  <c r="F169" i="33"/>
  <c r="F170" i="33"/>
  <c r="F171" i="33"/>
  <c r="F172" i="33"/>
  <c r="F173" i="33"/>
  <c r="F174" i="33"/>
  <c r="F175" i="33"/>
  <c r="F176" i="33"/>
  <c r="F177" i="33"/>
  <c r="F178" i="33"/>
  <c r="F179" i="33"/>
  <c r="F180" i="33"/>
  <c r="F181" i="33"/>
  <c r="F182" i="33"/>
  <c r="F183" i="33"/>
  <c r="F184" i="33"/>
  <c r="F185" i="33"/>
  <c r="F186" i="33"/>
  <c r="F187" i="33"/>
  <c r="F188" i="33"/>
  <c r="F189" i="33"/>
  <c r="F190" i="33"/>
  <c r="F191" i="33"/>
  <c r="F192" i="33"/>
  <c r="F193" i="33"/>
  <c r="F194" i="33"/>
  <c r="F195" i="33"/>
  <c r="F196" i="33"/>
  <c r="F197" i="33"/>
  <c r="F198" i="33"/>
  <c r="F199" i="33"/>
  <c r="F200" i="33"/>
  <c r="F201" i="33"/>
  <c r="F202" i="33"/>
  <c r="F203" i="33"/>
  <c r="F204" i="33"/>
  <c r="F205" i="33"/>
  <c r="F206" i="33"/>
  <c r="F207" i="33"/>
  <c r="F208" i="33"/>
  <c r="F209" i="33"/>
  <c r="F210" i="33"/>
  <c r="F211" i="33"/>
  <c r="F212" i="33"/>
  <c r="F213" i="33"/>
  <c r="F214" i="33"/>
  <c r="F215" i="33"/>
  <c r="F216" i="33"/>
  <c r="F217" i="33"/>
  <c r="F218" i="33"/>
  <c r="F219" i="33"/>
  <c r="F220" i="33"/>
  <c r="F221" i="33"/>
  <c r="F222" i="33"/>
  <c r="F223" i="33"/>
  <c r="F224" i="33"/>
  <c r="F225" i="33"/>
  <c r="F226" i="33"/>
  <c r="F227" i="33"/>
  <c r="F228" i="33"/>
  <c r="F229" i="33"/>
  <c r="F230" i="33"/>
  <c r="F231" i="33"/>
  <c r="F232" i="33"/>
  <c r="F233" i="33"/>
  <c r="F234" i="33"/>
  <c r="F235" i="33"/>
  <c r="F236" i="33"/>
  <c r="F237" i="33"/>
  <c r="F238" i="33"/>
  <c r="F239" i="33"/>
  <c r="F240" i="33"/>
  <c r="F241" i="33"/>
  <c r="F242" i="33"/>
  <c r="F243" i="33"/>
  <c r="F244" i="33"/>
  <c r="F245" i="33"/>
  <c r="F246" i="33"/>
  <c r="F247" i="33"/>
  <c r="F248" i="33"/>
  <c r="F249" i="33"/>
  <c r="F250" i="33"/>
  <c r="F251" i="33"/>
  <c r="F252" i="33"/>
  <c r="F253" i="33"/>
  <c r="F254" i="33"/>
  <c r="F255" i="33"/>
  <c r="F256" i="33"/>
  <c r="F257" i="33"/>
  <c r="F258" i="33"/>
  <c r="F259" i="33"/>
  <c r="F260" i="33"/>
  <c r="F261" i="33"/>
  <c r="F262" i="33"/>
  <c r="F263" i="33"/>
  <c r="F264" i="33"/>
  <c r="F265" i="33"/>
  <c r="F266" i="33"/>
  <c r="F267" i="33"/>
  <c r="F268" i="33"/>
  <c r="F269" i="33"/>
  <c r="F270" i="33"/>
  <c r="F271" i="33"/>
  <c r="F272" i="33"/>
  <c r="F273" i="33"/>
  <c r="F274" i="33"/>
  <c r="F275" i="33"/>
  <c r="F276" i="33"/>
  <c r="F277" i="33"/>
  <c r="F278" i="33"/>
  <c r="F279" i="33"/>
  <c r="F280" i="33"/>
  <c r="F281" i="33"/>
  <c r="F282" i="33"/>
  <c r="F283" i="33"/>
  <c r="F284" i="33"/>
  <c r="F285" i="33"/>
  <c r="F286" i="33"/>
  <c r="F287" i="33"/>
  <c r="F288" i="33"/>
  <c r="F289" i="33"/>
  <c r="F290" i="33"/>
  <c r="F291" i="33"/>
  <c r="F292" i="33"/>
  <c r="F293" i="33"/>
  <c r="F294" i="33"/>
  <c r="F295" i="33"/>
  <c r="F296" i="33"/>
  <c r="F297" i="33"/>
  <c r="F298" i="33"/>
  <c r="F299" i="33"/>
  <c r="F300" i="33"/>
  <c r="F301" i="33"/>
  <c r="F302" i="33"/>
  <c r="F303" i="33"/>
  <c r="F304" i="33"/>
  <c r="F305" i="33"/>
  <c r="F306" i="33"/>
  <c r="F307" i="33"/>
  <c r="F308" i="33"/>
  <c r="F309" i="33"/>
  <c r="F310" i="33"/>
  <c r="F311" i="33"/>
  <c r="F312" i="33"/>
  <c r="F313" i="33"/>
  <c r="F314" i="33"/>
  <c r="F315" i="33"/>
  <c r="F316" i="33"/>
  <c r="F317" i="33"/>
  <c r="F318" i="33"/>
  <c r="F319" i="33"/>
  <c r="F320" i="33"/>
  <c r="F321" i="33"/>
  <c r="F322" i="33"/>
  <c r="F323" i="33"/>
  <c r="F324" i="33"/>
  <c r="F325" i="33"/>
  <c r="F326" i="33"/>
  <c r="F327" i="33"/>
  <c r="F328" i="33"/>
  <c r="F329" i="33"/>
  <c r="F330" i="33"/>
  <c r="F331" i="33"/>
  <c r="F332" i="33"/>
  <c r="F333" i="33"/>
  <c r="F334" i="33"/>
  <c r="F335" i="33"/>
  <c r="F336" i="33"/>
  <c r="F337" i="33"/>
  <c r="F338" i="33"/>
  <c r="F339" i="33"/>
  <c r="F340" i="33"/>
  <c r="F341" i="33"/>
  <c r="F342" i="33"/>
  <c r="F343" i="33"/>
  <c r="F344" i="33"/>
  <c r="F345" i="33"/>
  <c r="F346" i="33"/>
  <c r="F347" i="33"/>
  <c r="F348" i="33"/>
  <c r="F349" i="33"/>
  <c r="F350" i="33"/>
  <c r="F351" i="33"/>
  <c r="F352" i="33"/>
  <c r="F353" i="33"/>
  <c r="F354" i="33"/>
  <c r="F355" i="33"/>
  <c r="F356" i="33"/>
  <c r="F357" i="33"/>
  <c r="F358" i="33"/>
  <c r="F359" i="33"/>
  <c r="F360" i="33"/>
  <c r="F361" i="33"/>
  <c r="F362" i="33"/>
  <c r="F363" i="33"/>
  <c r="F364" i="33"/>
  <c r="F365" i="33"/>
  <c r="F366" i="33"/>
  <c r="F367" i="33"/>
  <c r="F368" i="33"/>
  <c r="F369" i="33"/>
  <c r="F370" i="33"/>
  <c r="F371" i="33"/>
  <c r="F372" i="33"/>
  <c r="F373" i="33"/>
  <c r="F374" i="33"/>
  <c r="F375" i="33"/>
  <c r="F376" i="33"/>
  <c r="F377" i="33"/>
  <c r="F378" i="33"/>
  <c r="F379" i="33"/>
  <c r="F380" i="33"/>
  <c r="F381" i="33"/>
  <c r="F382" i="33"/>
  <c r="F383" i="33"/>
  <c r="F384" i="33"/>
  <c r="F385" i="33"/>
  <c r="F386" i="33"/>
  <c r="F387" i="33"/>
  <c r="F388" i="33"/>
  <c r="F389" i="33"/>
  <c r="F390" i="33"/>
  <c r="F391" i="33"/>
  <c r="F392" i="33"/>
  <c r="F393" i="33"/>
  <c r="F394" i="33"/>
  <c r="F395" i="33"/>
  <c r="F396" i="33"/>
  <c r="F397" i="33"/>
  <c r="F398" i="33"/>
  <c r="F399" i="33"/>
  <c r="F400" i="33"/>
  <c r="F401" i="33"/>
  <c r="F402" i="33"/>
  <c r="F403" i="33"/>
  <c r="F404" i="33"/>
  <c r="F405" i="33"/>
  <c r="F406" i="33"/>
  <c r="F407" i="33"/>
  <c r="F408" i="33"/>
  <c r="F409" i="33"/>
  <c r="F410" i="33"/>
  <c r="F411" i="33"/>
  <c r="F412" i="33"/>
  <c r="F413" i="33"/>
  <c r="F414" i="33"/>
  <c r="F415" i="33"/>
  <c r="F416" i="33"/>
  <c r="F417" i="33"/>
  <c r="F418" i="33"/>
  <c r="F419" i="33"/>
  <c r="F420" i="33"/>
  <c r="F421" i="33"/>
  <c r="F422" i="33"/>
  <c r="F423" i="33"/>
  <c r="F424" i="33"/>
  <c r="F425" i="33"/>
  <c r="F426" i="33"/>
  <c r="F427" i="33"/>
  <c r="F428" i="33"/>
  <c r="F429" i="33"/>
  <c r="F430" i="33"/>
  <c r="F431" i="33"/>
  <c r="F432" i="33"/>
  <c r="F433" i="33"/>
  <c r="F434" i="33"/>
  <c r="F435" i="33"/>
  <c r="F436" i="33"/>
  <c r="F437" i="33"/>
  <c r="F438" i="33"/>
  <c r="F439" i="33"/>
  <c r="F440" i="33"/>
  <c r="F441" i="33"/>
  <c r="F442" i="33"/>
  <c r="F443" i="33"/>
  <c r="F444" i="33"/>
  <c r="F445" i="33"/>
  <c r="F446" i="33"/>
  <c r="F447" i="33"/>
  <c r="F448" i="33"/>
  <c r="F449" i="33"/>
  <c r="F450" i="33"/>
  <c r="F451" i="33"/>
  <c r="F452" i="33"/>
  <c r="F453" i="33"/>
  <c r="F454" i="33"/>
  <c r="F455" i="33"/>
  <c r="F456" i="33"/>
  <c r="F457" i="33"/>
  <c r="F458" i="33"/>
  <c r="F459" i="33"/>
  <c r="F460" i="33"/>
  <c r="F461" i="33"/>
  <c r="F462" i="33"/>
  <c r="F463" i="33"/>
  <c r="F464" i="33"/>
  <c r="F465" i="33"/>
  <c r="F466" i="33"/>
  <c r="F467" i="33"/>
  <c r="F468" i="33"/>
  <c r="F469" i="33"/>
  <c r="F470" i="33"/>
  <c r="F471" i="33"/>
  <c r="F472" i="33"/>
  <c r="F473" i="33"/>
  <c r="F474" i="33"/>
  <c r="F475" i="33"/>
  <c r="F476" i="33"/>
  <c r="F477" i="33"/>
  <c r="F478" i="33"/>
  <c r="F479" i="33"/>
  <c r="F480" i="33"/>
  <c r="F481" i="33"/>
  <c r="F482" i="33"/>
  <c r="F483" i="33"/>
  <c r="F484" i="33"/>
  <c r="F485" i="33"/>
  <c r="F486" i="33"/>
  <c r="F487" i="33"/>
  <c r="F488" i="33"/>
  <c r="F489" i="33"/>
  <c r="F490" i="33"/>
  <c r="F491" i="33"/>
  <c r="F492" i="33"/>
  <c r="F493" i="33"/>
  <c r="F494" i="33"/>
  <c r="F495" i="33"/>
  <c r="F496" i="33"/>
  <c r="F497" i="33"/>
  <c r="F498" i="33"/>
  <c r="F499" i="33"/>
  <c r="F500" i="33"/>
  <c r="F501" i="33"/>
  <c r="F502" i="33"/>
  <c r="F503" i="33"/>
  <c r="F504" i="33"/>
  <c r="F505" i="33"/>
  <c r="F506" i="33"/>
  <c r="F507" i="33"/>
  <c r="F508" i="33"/>
  <c r="F509" i="33"/>
  <c r="F510" i="33"/>
  <c r="F511" i="33"/>
  <c r="F512" i="33"/>
  <c r="F513" i="33"/>
  <c r="F514" i="33"/>
  <c r="F515" i="33"/>
  <c r="F516" i="33"/>
  <c r="F517" i="33"/>
  <c r="F518" i="33"/>
  <c r="F519" i="33"/>
  <c r="F520" i="33"/>
  <c r="F521" i="33"/>
  <c r="F522" i="33"/>
  <c r="F523" i="33"/>
  <c r="F524" i="33"/>
  <c r="F525" i="33"/>
  <c r="F526" i="33"/>
  <c r="F527" i="33"/>
  <c r="F528" i="33"/>
  <c r="F529" i="33"/>
  <c r="F530" i="33"/>
  <c r="F531" i="33"/>
  <c r="F532" i="33"/>
  <c r="F533" i="33"/>
  <c r="F534" i="33"/>
  <c r="F535" i="33"/>
  <c r="F536" i="33"/>
  <c r="F537" i="33"/>
  <c r="F538" i="33"/>
  <c r="F539" i="33"/>
  <c r="F540" i="33"/>
  <c r="F541" i="33"/>
  <c r="F542" i="33"/>
  <c r="F543" i="33"/>
  <c r="F544" i="33"/>
  <c r="F545" i="33"/>
  <c r="F546" i="33"/>
  <c r="F547" i="33"/>
  <c r="F548" i="33"/>
  <c r="F549" i="33"/>
  <c r="F550" i="33"/>
  <c r="F551" i="33"/>
  <c r="F552" i="33"/>
  <c r="F553" i="33"/>
  <c r="F554" i="33"/>
  <c r="F555" i="33"/>
  <c r="F556" i="33"/>
  <c r="F557" i="33"/>
  <c r="F558" i="33"/>
  <c r="F559" i="33"/>
  <c r="F560" i="33"/>
  <c r="F561" i="33"/>
  <c r="F562" i="33"/>
  <c r="F563" i="33"/>
  <c r="F564" i="33"/>
  <c r="F565" i="33"/>
  <c r="F566" i="33"/>
  <c r="F567" i="33"/>
  <c r="F568" i="33"/>
  <c r="F569" i="33"/>
  <c r="F570" i="33"/>
  <c r="F571" i="33"/>
  <c r="F572" i="33"/>
  <c r="F573" i="33"/>
  <c r="F574" i="33"/>
  <c r="F575" i="33"/>
  <c r="F576" i="33"/>
  <c r="F577" i="33"/>
  <c r="F578" i="33"/>
  <c r="F579" i="33"/>
  <c r="F580" i="33"/>
  <c r="F581" i="33"/>
  <c r="F582" i="33"/>
  <c r="F583" i="33"/>
  <c r="F584" i="33"/>
  <c r="F585" i="33"/>
  <c r="F586" i="33"/>
  <c r="F587" i="33"/>
  <c r="F588" i="33"/>
  <c r="F589" i="33"/>
  <c r="F590" i="33"/>
  <c r="F591" i="33"/>
  <c r="F592" i="33"/>
  <c r="F593" i="33"/>
  <c r="F594" i="33"/>
  <c r="F595" i="33"/>
  <c r="F596" i="33"/>
  <c r="F597" i="33"/>
  <c r="F598" i="33"/>
  <c r="F599" i="33"/>
  <c r="F600" i="33"/>
  <c r="F601" i="33"/>
  <c r="F602" i="33"/>
  <c r="F603" i="33"/>
  <c r="F604" i="33"/>
  <c r="F605" i="33"/>
  <c r="F606" i="33"/>
  <c r="F607" i="33"/>
  <c r="F608" i="33"/>
  <c r="F609" i="33"/>
  <c r="F610" i="33"/>
  <c r="F611" i="33"/>
  <c r="F612" i="33"/>
  <c r="F613" i="33"/>
  <c r="F614" i="33"/>
  <c r="F615" i="33"/>
  <c r="F616" i="33"/>
  <c r="F617" i="33"/>
  <c r="F618" i="33"/>
  <c r="F619" i="33"/>
  <c r="F620" i="33"/>
  <c r="F621" i="33"/>
  <c r="F622" i="33"/>
  <c r="F623" i="33"/>
  <c r="F624" i="33"/>
  <c r="F625" i="33"/>
  <c r="F626" i="33"/>
  <c r="F627" i="33"/>
  <c r="F628" i="33"/>
  <c r="F629" i="33"/>
  <c r="F630" i="33"/>
  <c r="F631" i="33"/>
  <c r="F632" i="33"/>
  <c r="F633" i="33"/>
  <c r="F634" i="33"/>
  <c r="F635" i="33"/>
  <c r="F636" i="33"/>
  <c r="F637" i="33"/>
  <c r="F638" i="33"/>
  <c r="F639" i="33"/>
  <c r="F640" i="33"/>
  <c r="F641" i="33"/>
  <c r="F642" i="33"/>
  <c r="F643" i="33"/>
  <c r="F644" i="33"/>
  <c r="F645" i="33"/>
  <c r="F646" i="33"/>
  <c r="F647" i="33"/>
  <c r="F648" i="33"/>
  <c r="F649" i="33"/>
  <c r="F650" i="33"/>
  <c r="F651" i="33"/>
  <c r="F652" i="33"/>
  <c r="F653" i="33"/>
  <c r="F654" i="33"/>
  <c r="F655" i="33"/>
  <c r="F656" i="33"/>
  <c r="F657" i="33"/>
  <c r="F658" i="33"/>
  <c r="F659" i="33"/>
  <c r="F660" i="33"/>
  <c r="F661" i="33"/>
  <c r="F662" i="33"/>
  <c r="F663" i="33"/>
  <c r="F664" i="33"/>
  <c r="F665" i="33"/>
  <c r="F666" i="33"/>
  <c r="F667" i="33"/>
  <c r="F668" i="33"/>
  <c r="F669" i="33"/>
  <c r="F670" i="33"/>
  <c r="F671" i="33"/>
  <c r="F672" i="33"/>
  <c r="F673" i="33"/>
  <c r="F674" i="33"/>
  <c r="F675" i="33"/>
  <c r="F676" i="33"/>
  <c r="F677" i="33"/>
  <c r="F678" i="33"/>
  <c r="F679" i="33"/>
  <c r="F680" i="33"/>
  <c r="F681" i="33"/>
  <c r="F682" i="33"/>
  <c r="F683" i="33"/>
  <c r="F684" i="33"/>
  <c r="F685" i="33"/>
  <c r="F686" i="33"/>
  <c r="F687" i="33"/>
  <c r="F688" i="33"/>
  <c r="F689" i="33"/>
  <c r="F690" i="33"/>
  <c r="F691" i="33"/>
  <c r="F692" i="33"/>
  <c r="F693" i="33"/>
  <c r="F694" i="33"/>
  <c r="F695" i="33"/>
  <c r="F696" i="33"/>
  <c r="F697" i="33"/>
  <c r="F698" i="33"/>
  <c r="F699" i="33"/>
  <c r="F700" i="33"/>
  <c r="F701" i="33"/>
  <c r="F702" i="33"/>
  <c r="F703" i="33"/>
  <c r="F704" i="33"/>
  <c r="F705" i="33"/>
  <c r="F706" i="33"/>
  <c r="F707" i="33"/>
  <c r="F708" i="33"/>
  <c r="F709" i="33"/>
  <c r="F710" i="33"/>
  <c r="F711" i="33"/>
  <c r="F712" i="33"/>
  <c r="F713" i="33"/>
  <c r="F714" i="33"/>
  <c r="F715" i="33"/>
  <c r="F716" i="33"/>
  <c r="F717" i="33"/>
  <c r="F718" i="33"/>
  <c r="F719" i="33"/>
  <c r="F720" i="33"/>
  <c r="F721" i="33"/>
  <c r="F722" i="33"/>
  <c r="F723" i="33"/>
  <c r="F724" i="33"/>
  <c r="F725" i="33"/>
  <c r="F726" i="33"/>
  <c r="F727" i="33"/>
  <c r="F728" i="33"/>
  <c r="F729" i="33"/>
  <c r="F730" i="33"/>
  <c r="F731" i="33"/>
  <c r="F732" i="33"/>
  <c r="F733" i="33"/>
  <c r="F734" i="33"/>
  <c r="F735" i="33"/>
  <c r="F736" i="33"/>
  <c r="F737" i="33"/>
  <c r="F738" i="33"/>
  <c r="F739" i="33"/>
  <c r="F740" i="33"/>
  <c r="F741" i="33"/>
  <c r="F742" i="33"/>
  <c r="F743" i="33"/>
  <c r="F744" i="33"/>
  <c r="F745" i="33"/>
  <c r="F746" i="33"/>
  <c r="F747" i="33"/>
  <c r="F748" i="33"/>
  <c r="F749" i="33"/>
  <c r="F750" i="33"/>
  <c r="F751" i="33"/>
  <c r="F752" i="33"/>
  <c r="F753" i="33"/>
  <c r="F754" i="33"/>
  <c r="F755" i="33"/>
  <c r="F756" i="33"/>
  <c r="F757" i="33"/>
  <c r="F758" i="33"/>
  <c r="F759" i="33"/>
  <c r="F760" i="33"/>
  <c r="F761" i="33"/>
  <c r="F762" i="33"/>
  <c r="F763" i="33"/>
  <c r="F764" i="33"/>
  <c r="F765" i="33"/>
  <c r="F766" i="33"/>
  <c r="F767" i="33"/>
  <c r="F768" i="33"/>
  <c r="F769" i="33"/>
  <c r="F770" i="33"/>
  <c r="F771" i="33"/>
  <c r="F772" i="33"/>
  <c r="F773" i="33"/>
  <c r="F774" i="33"/>
  <c r="F775" i="33"/>
  <c r="F776" i="33"/>
  <c r="F777" i="33"/>
  <c r="F778" i="33"/>
  <c r="F779" i="33"/>
  <c r="F780" i="33"/>
  <c r="F781" i="33"/>
  <c r="F782" i="33"/>
  <c r="F783" i="33"/>
  <c r="F784" i="33"/>
  <c r="F785" i="33"/>
  <c r="F786" i="33"/>
  <c r="F787" i="33"/>
  <c r="F788" i="33"/>
  <c r="F789" i="33"/>
  <c r="F790" i="33"/>
  <c r="F791" i="33"/>
  <c r="F792" i="33"/>
  <c r="F793" i="33"/>
  <c r="F794" i="33"/>
  <c r="F795" i="33"/>
  <c r="F796" i="33"/>
  <c r="F797" i="33"/>
  <c r="F798" i="33"/>
  <c r="F799" i="33"/>
  <c r="F800" i="33"/>
  <c r="F801" i="33"/>
  <c r="F802" i="33"/>
  <c r="F803" i="33"/>
  <c r="F804" i="33"/>
  <c r="F805" i="33"/>
  <c r="F806" i="33"/>
  <c r="F807" i="33"/>
  <c r="F808" i="33"/>
  <c r="F809" i="33"/>
  <c r="F810" i="33"/>
  <c r="F811" i="33"/>
  <c r="F812" i="33"/>
  <c r="F813" i="33"/>
  <c r="F814" i="33"/>
  <c r="F815" i="33"/>
  <c r="F816" i="33"/>
  <c r="F817" i="33"/>
  <c r="F818" i="33"/>
  <c r="F819" i="33"/>
  <c r="F820" i="33"/>
  <c r="F821" i="33"/>
  <c r="F822" i="33"/>
  <c r="F823" i="33"/>
  <c r="F824" i="33"/>
  <c r="F825" i="33"/>
  <c r="F826" i="33"/>
  <c r="F827" i="33"/>
  <c r="F828" i="33"/>
  <c r="F829" i="33"/>
  <c r="F830" i="33"/>
  <c r="F831" i="33"/>
  <c r="F832" i="33"/>
  <c r="F833" i="33"/>
  <c r="F834" i="33"/>
  <c r="F835" i="33"/>
  <c r="F836" i="33"/>
  <c r="F837" i="33"/>
  <c r="F838" i="33"/>
  <c r="F839" i="33"/>
  <c r="F840" i="33"/>
  <c r="F841" i="33"/>
  <c r="F842" i="33"/>
  <c r="F843" i="33"/>
  <c r="F844" i="33"/>
  <c r="F845" i="33"/>
  <c r="F846" i="33"/>
  <c r="F847" i="33"/>
  <c r="F848" i="33"/>
  <c r="F849" i="33"/>
  <c r="F850" i="33"/>
  <c r="F851" i="33"/>
  <c r="F852" i="33"/>
  <c r="F853" i="33"/>
  <c r="F854" i="33"/>
  <c r="F855" i="33"/>
  <c r="F856" i="33"/>
  <c r="F857" i="33"/>
  <c r="F858" i="33"/>
  <c r="F859" i="33"/>
  <c r="F860" i="33"/>
  <c r="F861" i="33"/>
  <c r="F862" i="33"/>
  <c r="F863" i="33"/>
  <c r="F864" i="33"/>
  <c r="F865" i="33"/>
  <c r="F866" i="33"/>
  <c r="F867" i="33"/>
  <c r="F868" i="33"/>
  <c r="F869" i="33"/>
  <c r="F870" i="33"/>
  <c r="F871" i="33"/>
  <c r="F872" i="33"/>
  <c r="F873" i="33"/>
  <c r="F874" i="33"/>
  <c r="F875" i="33"/>
  <c r="F876" i="33"/>
  <c r="F877" i="33"/>
  <c r="F878" i="33"/>
  <c r="F879" i="33"/>
  <c r="F880" i="33"/>
  <c r="F881" i="33"/>
  <c r="F882" i="33"/>
  <c r="F883" i="33"/>
  <c r="F884" i="33"/>
  <c r="F885" i="33"/>
  <c r="F886" i="33"/>
  <c r="F887" i="33"/>
  <c r="F888" i="33"/>
  <c r="F889" i="33"/>
  <c r="F890" i="33"/>
  <c r="F891" i="33"/>
  <c r="F892" i="33"/>
  <c r="F893" i="33"/>
  <c r="F894" i="33"/>
  <c r="F895" i="33"/>
  <c r="F896" i="33"/>
  <c r="F897" i="33"/>
  <c r="F898" i="33"/>
  <c r="F899" i="33"/>
  <c r="F900" i="33"/>
  <c r="F901" i="33"/>
  <c r="F902" i="33"/>
  <c r="F903" i="33"/>
  <c r="F904" i="33"/>
  <c r="F905" i="33"/>
  <c r="F906" i="33"/>
  <c r="F907" i="33"/>
  <c r="F908" i="33"/>
  <c r="F909" i="33"/>
  <c r="F910" i="33"/>
  <c r="F911" i="33"/>
  <c r="F912" i="33"/>
  <c r="F913" i="33"/>
  <c r="F914" i="33"/>
  <c r="F915" i="33"/>
  <c r="F916" i="33"/>
  <c r="F917" i="33"/>
  <c r="F918" i="33"/>
  <c r="F919" i="33"/>
  <c r="F920" i="33"/>
  <c r="F921" i="33"/>
  <c r="F922" i="33"/>
  <c r="F923" i="33"/>
  <c r="F924" i="33"/>
  <c r="F925" i="33"/>
  <c r="F926" i="33"/>
  <c r="F927" i="33"/>
  <c r="F928" i="33"/>
  <c r="F929" i="33"/>
  <c r="F930" i="33"/>
  <c r="F931" i="33"/>
  <c r="F932" i="33"/>
  <c r="F933" i="33"/>
  <c r="F934" i="33"/>
  <c r="F935" i="33"/>
  <c r="F936" i="33"/>
  <c r="F937" i="33"/>
  <c r="F938" i="33"/>
  <c r="F939" i="33"/>
  <c r="F940" i="33"/>
  <c r="F941" i="33"/>
  <c r="F942" i="33"/>
  <c r="F943" i="33"/>
  <c r="F944" i="33"/>
  <c r="F945" i="33"/>
  <c r="F946" i="33"/>
  <c r="F947" i="33"/>
  <c r="F948" i="33"/>
  <c r="F949" i="33"/>
  <c r="F950" i="33"/>
  <c r="F951" i="33"/>
  <c r="F952" i="33"/>
  <c r="F953" i="33"/>
  <c r="F954" i="33"/>
  <c r="F955" i="33"/>
  <c r="F956" i="33"/>
  <c r="F957" i="33"/>
  <c r="F958" i="33"/>
  <c r="F959" i="33"/>
  <c r="F960" i="33"/>
  <c r="F961" i="33"/>
  <c r="F962" i="33"/>
  <c r="F963" i="33"/>
  <c r="F964" i="33"/>
  <c r="F965" i="33"/>
  <c r="F966" i="33"/>
  <c r="F967" i="33"/>
  <c r="F968" i="33"/>
  <c r="F969" i="33"/>
  <c r="F970" i="33"/>
  <c r="F971" i="33"/>
  <c r="F972" i="33"/>
  <c r="F973" i="33"/>
  <c r="F974" i="33"/>
  <c r="F975" i="33"/>
  <c r="F976" i="33"/>
  <c r="F977" i="33"/>
  <c r="F978" i="33"/>
  <c r="F979" i="33"/>
  <c r="F980" i="33"/>
  <c r="F981" i="33"/>
  <c r="F982" i="33"/>
  <c r="F983" i="33"/>
  <c r="F984" i="33"/>
  <c r="F985" i="33"/>
  <c r="F986" i="33"/>
  <c r="F987" i="33"/>
  <c r="F988" i="33"/>
  <c r="F989" i="33"/>
  <c r="F990" i="33"/>
  <c r="F991" i="33"/>
  <c r="F992" i="33"/>
  <c r="F993" i="33"/>
  <c r="F994" i="33"/>
  <c r="F995" i="33"/>
  <c r="F996" i="33"/>
  <c r="F997" i="33"/>
  <c r="F998" i="33"/>
  <c r="F999" i="33"/>
  <c r="F1000" i="33"/>
  <c r="F1001" i="33"/>
  <c r="F1002" i="33"/>
  <c r="F1003" i="33"/>
  <c r="F1004" i="33"/>
  <c r="F1005" i="33"/>
  <c r="F1006" i="33"/>
  <c r="F1007" i="33"/>
  <c r="F1008" i="33"/>
  <c r="F1009" i="33"/>
  <c r="F1010" i="33"/>
  <c r="F1011" i="33"/>
  <c r="F1012" i="33"/>
  <c r="F1013" i="33"/>
  <c r="F1014" i="33"/>
  <c r="F1015" i="33"/>
  <c r="F1016" i="33"/>
  <c r="F1017" i="33"/>
  <c r="F1018" i="33"/>
  <c r="F1019" i="33"/>
  <c r="F1020" i="33"/>
  <c r="F1021" i="33"/>
  <c r="F1022" i="33"/>
  <c r="F1023" i="33"/>
  <c r="F1024" i="33"/>
  <c r="F1025" i="33"/>
  <c r="F1026" i="33"/>
  <c r="F1027" i="33"/>
  <c r="F1028" i="33"/>
  <c r="F1029" i="33"/>
  <c r="F1030" i="33"/>
  <c r="F1031" i="33"/>
  <c r="F1032" i="33"/>
  <c r="F1033" i="33"/>
  <c r="F1034" i="33"/>
  <c r="F1035" i="33"/>
  <c r="F1036" i="33"/>
  <c r="F1037" i="33"/>
  <c r="F1038" i="33"/>
  <c r="F1039" i="33"/>
  <c r="F1040" i="33"/>
  <c r="F1041" i="33"/>
  <c r="F1042" i="33"/>
  <c r="F1043" i="33"/>
  <c r="F1044" i="33"/>
  <c r="F1045" i="33"/>
  <c r="F1046" i="33"/>
  <c r="F1047" i="33"/>
  <c r="F1048" i="33"/>
  <c r="F1049" i="33"/>
  <c r="F1050" i="33"/>
  <c r="F1051" i="33"/>
  <c r="F1052" i="33"/>
  <c r="F1053" i="33"/>
  <c r="F1054" i="33"/>
  <c r="F1055" i="33"/>
  <c r="F1056" i="33"/>
  <c r="F1057" i="33"/>
  <c r="F1058" i="33"/>
  <c r="F1059" i="33"/>
  <c r="F1060" i="33"/>
  <c r="F1061" i="33"/>
  <c r="F1062" i="33"/>
  <c r="F1063" i="33"/>
  <c r="F1064" i="33"/>
  <c r="F1065" i="33"/>
  <c r="F1066" i="33"/>
  <c r="F1067" i="33"/>
  <c r="F1068" i="33"/>
  <c r="F1069" i="33"/>
  <c r="F1070" i="33"/>
  <c r="F1071" i="33"/>
  <c r="F1072" i="33"/>
  <c r="F1073" i="33"/>
  <c r="F1074" i="33"/>
  <c r="F1075" i="33"/>
  <c r="F1076" i="33"/>
  <c r="F1077" i="33"/>
  <c r="F1078" i="33"/>
  <c r="F1079" i="33"/>
  <c r="F1080" i="33"/>
  <c r="F1081" i="33"/>
  <c r="F1082" i="33"/>
  <c r="F1083" i="33"/>
  <c r="F1084" i="33"/>
  <c r="F1085" i="33"/>
  <c r="F1086" i="33"/>
  <c r="F1087" i="33"/>
  <c r="F1088" i="33"/>
  <c r="F1089" i="33"/>
  <c r="F1090" i="33"/>
  <c r="F1091" i="33"/>
  <c r="F1092" i="33"/>
  <c r="F1093" i="33"/>
  <c r="F1094" i="33"/>
  <c r="F1095" i="33"/>
  <c r="F1096" i="33"/>
  <c r="F1097" i="33"/>
  <c r="F1098" i="33"/>
  <c r="F1099" i="33"/>
  <c r="F1100" i="33"/>
  <c r="F1101" i="33"/>
  <c r="F1102" i="33"/>
  <c r="F1103" i="33"/>
  <c r="F1104" i="33"/>
  <c r="F1105" i="33"/>
  <c r="F1106" i="33"/>
  <c r="F1107" i="33"/>
  <c r="F1108" i="33"/>
  <c r="F1109" i="33"/>
  <c r="F1110" i="33"/>
  <c r="F1111" i="33"/>
  <c r="F1112" i="33"/>
  <c r="F1113" i="33"/>
  <c r="F1114" i="33"/>
  <c r="F1115" i="33"/>
  <c r="F1116" i="33"/>
  <c r="F1117" i="33"/>
  <c r="F1118" i="33"/>
  <c r="F1119" i="33"/>
  <c r="F1120" i="33"/>
  <c r="F1121" i="33"/>
  <c r="F1122" i="33"/>
  <c r="F1123" i="33"/>
  <c r="F1124" i="33"/>
  <c r="F1125" i="33"/>
  <c r="F1126" i="33"/>
  <c r="F1127" i="33"/>
  <c r="F1128" i="33"/>
  <c r="F1129" i="33"/>
  <c r="F1130" i="33"/>
  <c r="F1131" i="33"/>
  <c r="F1132" i="33"/>
  <c r="F1133" i="33"/>
  <c r="F1134" i="33"/>
  <c r="F1135" i="33"/>
  <c r="F1136" i="33"/>
  <c r="F1137" i="33"/>
  <c r="F1138" i="33"/>
  <c r="F1139" i="33"/>
  <c r="F1140" i="33"/>
  <c r="F1141" i="33"/>
  <c r="F1142" i="33"/>
  <c r="F1143" i="33"/>
  <c r="F1144" i="33"/>
  <c r="F1145" i="33"/>
  <c r="F1146" i="33"/>
  <c r="F1147" i="33"/>
  <c r="F1148" i="33"/>
  <c r="F1149" i="33"/>
  <c r="F1150" i="33"/>
  <c r="F1151" i="33"/>
  <c r="F1152" i="33"/>
  <c r="F1153" i="33"/>
  <c r="F1154" i="33"/>
  <c r="F1155" i="33"/>
  <c r="F1156" i="33"/>
  <c r="F1157" i="33"/>
  <c r="F1158" i="33"/>
  <c r="F1159" i="33"/>
  <c r="F1160" i="33"/>
  <c r="F1161" i="33"/>
  <c r="F1162" i="33"/>
  <c r="F1163" i="33"/>
  <c r="F1164" i="33"/>
  <c r="F1165" i="33"/>
  <c r="F1166" i="33"/>
  <c r="F1167" i="33"/>
  <c r="F1168" i="33"/>
  <c r="F1169" i="33"/>
  <c r="F1170" i="33"/>
  <c r="F1171" i="33"/>
  <c r="F1172" i="33"/>
  <c r="F1173" i="33"/>
  <c r="F1174" i="33"/>
  <c r="F1175" i="33"/>
  <c r="F1176" i="33"/>
  <c r="F1177" i="33"/>
  <c r="F1178" i="33"/>
  <c r="F1179" i="33"/>
  <c r="F1180" i="33"/>
  <c r="F1181" i="33"/>
  <c r="F1182" i="33"/>
  <c r="F1183" i="33"/>
  <c r="F1184" i="33"/>
  <c r="F1185" i="33"/>
  <c r="F1186" i="33"/>
  <c r="F1187" i="33"/>
  <c r="F1188" i="33"/>
  <c r="F1189" i="33"/>
  <c r="F1190" i="33"/>
  <c r="F1191" i="33"/>
  <c r="F1192" i="33"/>
  <c r="F1193" i="33"/>
  <c r="F1194" i="33"/>
  <c r="F1195" i="33"/>
  <c r="F1196" i="33"/>
  <c r="F1197" i="33"/>
  <c r="F1198" i="33"/>
  <c r="F1199" i="33"/>
  <c r="F1200" i="33"/>
  <c r="F1201" i="33"/>
  <c r="F1202" i="33"/>
  <c r="F1203" i="33"/>
  <c r="F1204" i="33"/>
  <c r="F1205" i="33"/>
  <c r="F1206" i="33"/>
  <c r="F1207" i="33"/>
  <c r="F1208" i="33"/>
  <c r="F1209" i="33"/>
  <c r="F1210" i="33"/>
  <c r="F1211" i="33"/>
  <c r="F1212" i="33"/>
  <c r="F1213" i="33"/>
  <c r="F1214" i="33"/>
  <c r="F1215" i="33"/>
  <c r="F1216" i="33"/>
  <c r="F1217" i="33"/>
  <c r="F1218" i="33"/>
  <c r="F1219" i="33"/>
  <c r="F1220" i="33"/>
  <c r="F1221" i="33"/>
  <c r="F1222" i="33"/>
  <c r="F1223" i="33"/>
  <c r="F1224" i="33"/>
  <c r="F1225" i="33"/>
  <c r="F1226" i="33"/>
  <c r="F1227" i="33"/>
  <c r="F1228" i="33"/>
  <c r="F1229" i="33"/>
  <c r="F1230" i="33"/>
  <c r="F1231" i="33"/>
  <c r="F1232" i="33"/>
  <c r="F1233" i="33"/>
  <c r="F1234" i="33"/>
  <c r="F1235" i="33"/>
  <c r="F1236" i="33"/>
  <c r="F1237" i="33"/>
  <c r="F1238" i="33"/>
  <c r="F1239" i="33"/>
  <c r="F1240" i="33"/>
  <c r="F1241" i="33"/>
  <c r="F1242" i="33"/>
  <c r="F1243" i="33"/>
  <c r="F1244" i="33"/>
  <c r="F1245" i="33"/>
  <c r="F1246" i="33"/>
  <c r="F1247" i="33"/>
  <c r="F1248" i="33"/>
  <c r="F1249" i="33"/>
  <c r="F1250" i="33"/>
  <c r="F1251" i="33"/>
  <c r="F1252" i="33"/>
  <c r="F1253" i="33"/>
  <c r="F1254" i="33"/>
  <c r="F1255" i="33"/>
  <c r="F1256" i="33"/>
  <c r="F1257" i="33"/>
  <c r="F1258" i="33"/>
  <c r="F1259" i="33"/>
  <c r="F1260" i="33"/>
  <c r="F1261" i="33"/>
  <c r="F1262" i="33"/>
  <c r="F1263" i="33"/>
  <c r="F1264" i="33"/>
  <c r="F1265" i="33"/>
  <c r="F1266" i="33"/>
  <c r="F1267" i="33"/>
  <c r="F1268" i="33"/>
  <c r="F1269" i="33"/>
  <c r="F1270" i="33"/>
  <c r="F1271" i="33"/>
  <c r="F1272" i="33"/>
  <c r="F1273" i="33"/>
  <c r="F1274" i="33"/>
  <c r="F1275" i="33"/>
  <c r="F1276" i="33"/>
  <c r="F1277" i="33"/>
  <c r="F1278" i="33"/>
  <c r="F1279" i="33"/>
  <c r="F1280" i="33"/>
  <c r="F1281" i="33"/>
  <c r="F1282" i="33"/>
  <c r="F1283" i="33"/>
  <c r="F1284" i="33"/>
  <c r="F1285" i="33"/>
  <c r="F1286" i="33"/>
  <c r="F1287" i="33"/>
  <c r="F1288" i="33"/>
  <c r="F1289" i="33"/>
  <c r="F1290" i="33"/>
  <c r="F1291" i="33"/>
  <c r="F1292" i="33"/>
  <c r="F1293" i="33"/>
  <c r="F1294" i="33"/>
  <c r="F1295" i="33"/>
  <c r="F1296" i="33"/>
  <c r="F1297" i="33"/>
  <c r="F1298" i="33"/>
  <c r="F1299" i="33"/>
  <c r="F1300" i="33"/>
  <c r="F1301" i="33"/>
  <c r="F1302" i="33"/>
  <c r="F1303" i="33"/>
  <c r="F1304" i="33"/>
  <c r="F1305" i="33"/>
  <c r="F1306" i="33"/>
  <c r="F1307" i="33"/>
  <c r="F1308" i="33"/>
  <c r="F1309" i="33"/>
  <c r="F1310" i="33"/>
  <c r="F1311" i="33"/>
  <c r="F1312" i="33"/>
  <c r="F1313" i="33"/>
  <c r="F1314" i="33"/>
  <c r="F1315" i="33"/>
  <c r="F1316" i="33"/>
  <c r="F1317" i="33"/>
  <c r="F1318" i="33"/>
  <c r="F1319" i="33"/>
  <c r="F1320" i="33"/>
  <c r="F1321" i="33"/>
  <c r="F1322" i="33"/>
  <c r="F1323" i="33"/>
  <c r="F1324" i="33"/>
  <c r="F1325" i="33"/>
  <c r="F1326" i="33"/>
  <c r="F1327" i="33"/>
  <c r="F1328" i="33"/>
  <c r="F1329" i="33"/>
  <c r="F1330" i="33"/>
  <c r="F1331" i="33"/>
  <c r="F1332" i="33"/>
  <c r="F1333" i="33"/>
  <c r="F1334" i="33"/>
  <c r="F1335" i="33"/>
  <c r="F1336" i="33"/>
  <c r="F1337" i="33"/>
  <c r="F1338" i="33"/>
  <c r="F1339" i="33"/>
  <c r="F1340" i="33"/>
  <c r="F1341" i="33"/>
  <c r="F1342" i="33"/>
  <c r="F1343" i="33"/>
  <c r="F1344" i="33"/>
  <c r="F1345" i="33"/>
  <c r="F1346" i="33"/>
  <c r="F1347" i="33"/>
  <c r="F1348" i="33"/>
  <c r="F1349" i="33"/>
  <c r="F1350" i="33"/>
  <c r="F1351" i="33"/>
  <c r="F1352" i="33"/>
  <c r="F1353" i="33"/>
  <c r="F1354" i="33"/>
  <c r="F1355" i="33"/>
  <c r="F1356" i="33"/>
  <c r="F1357" i="33"/>
  <c r="F1358" i="33"/>
  <c r="F1359" i="33"/>
  <c r="F1360" i="33"/>
  <c r="F1361" i="33"/>
  <c r="F1362" i="33"/>
  <c r="F1363" i="33"/>
  <c r="F1364" i="33"/>
  <c r="F1365" i="33"/>
  <c r="F1366" i="33"/>
  <c r="F1367" i="33"/>
  <c r="F1368" i="33"/>
  <c r="F1369" i="33"/>
  <c r="F1370" i="33"/>
  <c r="F1371" i="33"/>
  <c r="F1372" i="33"/>
  <c r="F1373" i="33"/>
  <c r="F1374" i="33"/>
  <c r="F1375" i="33"/>
  <c r="F1376" i="33"/>
  <c r="F1377" i="33"/>
  <c r="F1378" i="33"/>
  <c r="F1379" i="33"/>
  <c r="F1380" i="33"/>
  <c r="F1381" i="33"/>
  <c r="F1382" i="33"/>
  <c r="F1383" i="33"/>
  <c r="F1384" i="33"/>
  <c r="F1385" i="33"/>
  <c r="F1386" i="33"/>
  <c r="F1387" i="33"/>
  <c r="F1388" i="33"/>
  <c r="F1389" i="33"/>
  <c r="F1390" i="33"/>
  <c r="F1391" i="33"/>
  <c r="F1392" i="33"/>
  <c r="F1393" i="33"/>
  <c r="F1394" i="33"/>
  <c r="F1395" i="33"/>
  <c r="F1396" i="33"/>
  <c r="F1397" i="33"/>
  <c r="F1398" i="33"/>
  <c r="F1399" i="33"/>
  <c r="F1400" i="33"/>
  <c r="F1401" i="33"/>
  <c r="F1402" i="33"/>
  <c r="F1403" i="33"/>
  <c r="F1404" i="33"/>
  <c r="F1405" i="33"/>
  <c r="F1406" i="33"/>
  <c r="F1407" i="33"/>
  <c r="F1408" i="33"/>
  <c r="F1409" i="33"/>
  <c r="F1410" i="33"/>
  <c r="F1411" i="33"/>
  <c r="F1412" i="33"/>
  <c r="F1413" i="33"/>
  <c r="F1414" i="33"/>
  <c r="F1415" i="33"/>
  <c r="F1416" i="33"/>
  <c r="F1417" i="33"/>
  <c r="F1418" i="33"/>
  <c r="F1419" i="33"/>
  <c r="F1420" i="33"/>
  <c r="F1421" i="33"/>
  <c r="F1422" i="33"/>
  <c r="F1423" i="33"/>
  <c r="F1424" i="33"/>
  <c r="F1425" i="33"/>
  <c r="F1426" i="33"/>
  <c r="F1427" i="33"/>
  <c r="F1428" i="33"/>
  <c r="F1429" i="33"/>
  <c r="F1430" i="33"/>
  <c r="F1431" i="33"/>
  <c r="F1432" i="33"/>
  <c r="F1433" i="33"/>
  <c r="F1434" i="33"/>
  <c r="F1435" i="33"/>
  <c r="F1436" i="33"/>
  <c r="F1437" i="33"/>
  <c r="F1438" i="33"/>
  <c r="F1439" i="33"/>
  <c r="F1440" i="33"/>
  <c r="F1441" i="33"/>
  <c r="F1442" i="33"/>
  <c r="F1443" i="33"/>
  <c r="F1444" i="33"/>
  <c r="F1445" i="33"/>
  <c r="F1446" i="33"/>
  <c r="F1447" i="33"/>
  <c r="F1448" i="33"/>
  <c r="F1449" i="33"/>
  <c r="F1450" i="33"/>
  <c r="F1451" i="33"/>
  <c r="F1452" i="33"/>
  <c r="F1453" i="33"/>
  <c r="F1454" i="33"/>
  <c r="F1455" i="33"/>
  <c r="F1456" i="33"/>
  <c r="F1457" i="33"/>
  <c r="F1458" i="33"/>
  <c r="F1459" i="33"/>
  <c r="F1460" i="33"/>
  <c r="F1461" i="33"/>
  <c r="F1462" i="33"/>
  <c r="F1463" i="33"/>
  <c r="F1464" i="33"/>
  <c r="F1465" i="33"/>
  <c r="F1466" i="33"/>
  <c r="F1467" i="33"/>
  <c r="F1468" i="33"/>
  <c r="F1469" i="33"/>
  <c r="F1470" i="33"/>
  <c r="F1471" i="33"/>
  <c r="F1472" i="33"/>
  <c r="F1473" i="33"/>
  <c r="F1474" i="33"/>
  <c r="F1475" i="33"/>
  <c r="F1476" i="33"/>
  <c r="F1477" i="33"/>
  <c r="F1478" i="33"/>
  <c r="F1479" i="33"/>
  <c r="F1480" i="33"/>
  <c r="F1481" i="33"/>
  <c r="F1482" i="33"/>
  <c r="F1483" i="33"/>
  <c r="F1484" i="33"/>
  <c r="F1485" i="33"/>
  <c r="F1486" i="33"/>
  <c r="F1487" i="33"/>
  <c r="F1488" i="33"/>
  <c r="F1489" i="33"/>
  <c r="F1490" i="33"/>
  <c r="F1491" i="33"/>
  <c r="F1492" i="33"/>
  <c r="F1493" i="33"/>
  <c r="F1494" i="33"/>
  <c r="F1495" i="33"/>
  <c r="F1496" i="33"/>
  <c r="F1497" i="33"/>
  <c r="F1498" i="33"/>
  <c r="F1499" i="33"/>
  <c r="F1500" i="33"/>
  <c r="F1501" i="33"/>
  <c r="F1502" i="33"/>
  <c r="F1503" i="33"/>
  <c r="F1504" i="33"/>
  <c r="F1505" i="33"/>
  <c r="F1506" i="33"/>
  <c r="F1507" i="33"/>
  <c r="F1508" i="33"/>
  <c r="F1509" i="33"/>
  <c r="F1510" i="33"/>
  <c r="F1511" i="33"/>
  <c r="F1512" i="33"/>
  <c r="F1513" i="33"/>
  <c r="F1514" i="33"/>
  <c r="F1515" i="33"/>
  <c r="F1516" i="33"/>
  <c r="F1517" i="33"/>
  <c r="F1518" i="33"/>
  <c r="F1519" i="33"/>
  <c r="F1520" i="33"/>
  <c r="F1521" i="33"/>
  <c r="F1522" i="33"/>
  <c r="F1523" i="33"/>
  <c r="F1524" i="33"/>
  <c r="F1525" i="33"/>
  <c r="F1526" i="33"/>
  <c r="F1527" i="33"/>
  <c r="F1528" i="33"/>
  <c r="F1529" i="33"/>
  <c r="F1530" i="33"/>
  <c r="F1531" i="33"/>
  <c r="F1532" i="33"/>
  <c r="F1533" i="33"/>
  <c r="F1534" i="33"/>
  <c r="F1535" i="33"/>
  <c r="F1536" i="33"/>
  <c r="F1537" i="33"/>
  <c r="F1538" i="33"/>
  <c r="F1539" i="33"/>
  <c r="F1540" i="33"/>
  <c r="F1541" i="33"/>
  <c r="F1542" i="33"/>
  <c r="F1543" i="33"/>
  <c r="F1544" i="33"/>
  <c r="F1545" i="33"/>
  <c r="F1546" i="33"/>
  <c r="F1547" i="33"/>
  <c r="F1548" i="33"/>
  <c r="F1549" i="33"/>
  <c r="F1550" i="33"/>
  <c r="F1551" i="33"/>
  <c r="F1552" i="33"/>
  <c r="F1553" i="33"/>
  <c r="F1554" i="33"/>
  <c r="F1555" i="33"/>
  <c r="F1556" i="33"/>
  <c r="F1557" i="33"/>
  <c r="F1558" i="33"/>
  <c r="F1559" i="33"/>
  <c r="F1560" i="33"/>
  <c r="F1561" i="33"/>
  <c r="F1562" i="33"/>
  <c r="F1563" i="33"/>
  <c r="F1564" i="33"/>
  <c r="F1565" i="33"/>
  <c r="F1566" i="33"/>
  <c r="F1567" i="33"/>
  <c r="F1568" i="33"/>
  <c r="F1569" i="33"/>
  <c r="F1570" i="33"/>
  <c r="F1571" i="33"/>
  <c r="F1572" i="33"/>
  <c r="F1573" i="33"/>
  <c r="F1574" i="33"/>
  <c r="F1575" i="33"/>
  <c r="F1576" i="33"/>
  <c r="F1577" i="33"/>
  <c r="F1578" i="33"/>
  <c r="F1579" i="33"/>
  <c r="F1580" i="33"/>
  <c r="F1581" i="33"/>
  <c r="F1582" i="33"/>
  <c r="F1583" i="33"/>
  <c r="F1584" i="33"/>
  <c r="F1585" i="33"/>
  <c r="F1586" i="33"/>
  <c r="F1587" i="33"/>
  <c r="F1588" i="33"/>
  <c r="F1589" i="33"/>
  <c r="F1590" i="33"/>
  <c r="F1591" i="33"/>
  <c r="F1592" i="33"/>
  <c r="F1593" i="33"/>
  <c r="F1594" i="33"/>
  <c r="F1595" i="33"/>
  <c r="F1596" i="33"/>
  <c r="F1597" i="33"/>
  <c r="F1598" i="33"/>
  <c r="F1599" i="33"/>
  <c r="F1600" i="33"/>
  <c r="F1601" i="33"/>
  <c r="F1602" i="33"/>
  <c r="F1603" i="33"/>
  <c r="F1604" i="33"/>
  <c r="F1605" i="33"/>
  <c r="F1606" i="33"/>
  <c r="F1607" i="33"/>
  <c r="F1608" i="33"/>
  <c r="F1609" i="33"/>
  <c r="F1610" i="33"/>
  <c r="F1611" i="33"/>
  <c r="F1612" i="33"/>
  <c r="F1613" i="33"/>
  <c r="F1614" i="33"/>
  <c r="F1615" i="33"/>
  <c r="F1616" i="33"/>
  <c r="F1617" i="33"/>
  <c r="F1618" i="33"/>
  <c r="F1619" i="33"/>
  <c r="F1620" i="33"/>
  <c r="F1621" i="33"/>
  <c r="F1622" i="33"/>
  <c r="F1623" i="33"/>
  <c r="F1624" i="33"/>
  <c r="F1625" i="33"/>
  <c r="F1626" i="33"/>
  <c r="F1627" i="33"/>
  <c r="F1628" i="33"/>
  <c r="F1629" i="33"/>
  <c r="F1630" i="33"/>
  <c r="F1631" i="33"/>
  <c r="F1632" i="33"/>
  <c r="F1633" i="33"/>
  <c r="F1634" i="33"/>
  <c r="F1635" i="33"/>
  <c r="F1636" i="33"/>
  <c r="F1637" i="33"/>
  <c r="F1638" i="33"/>
  <c r="F1639" i="33"/>
  <c r="F1640" i="33"/>
  <c r="F1641" i="33"/>
  <c r="F1642" i="33"/>
  <c r="F1643" i="33"/>
  <c r="F1644" i="33"/>
  <c r="F1645" i="33"/>
  <c r="F1646" i="33"/>
  <c r="F1647" i="33"/>
  <c r="F1648" i="33"/>
  <c r="F1649" i="33"/>
  <c r="F1650" i="33"/>
  <c r="F1651" i="33"/>
  <c r="F1652" i="33"/>
  <c r="F1653" i="33"/>
  <c r="F1654" i="33"/>
  <c r="F1655" i="33"/>
  <c r="F1656" i="33"/>
  <c r="F1657" i="33"/>
  <c r="F1658" i="33"/>
  <c r="F1659" i="33"/>
  <c r="F1660" i="33"/>
  <c r="F1661" i="33"/>
  <c r="F1662" i="33"/>
  <c r="F1663" i="33"/>
  <c r="F1664" i="33"/>
  <c r="F1665" i="33"/>
  <c r="F1666" i="33"/>
  <c r="F1667" i="33"/>
  <c r="F1668" i="33"/>
  <c r="F1669" i="33"/>
  <c r="F1670" i="33"/>
  <c r="F1671" i="33"/>
  <c r="F1672" i="33"/>
  <c r="F1673" i="33"/>
  <c r="F1674" i="33"/>
  <c r="F1675" i="33"/>
  <c r="F1676" i="33"/>
  <c r="F1677" i="33"/>
  <c r="F1678" i="33"/>
  <c r="F1679" i="33"/>
  <c r="F1680" i="33"/>
  <c r="F1681" i="33"/>
  <c r="F1682" i="33"/>
  <c r="F1683" i="33"/>
  <c r="F1684" i="33"/>
  <c r="F1685" i="33"/>
  <c r="F1686" i="33"/>
  <c r="F1687" i="33"/>
  <c r="F1688" i="33"/>
  <c r="F1689" i="33"/>
  <c r="F1690" i="33"/>
  <c r="F1691" i="33"/>
  <c r="F1692" i="33"/>
  <c r="F1693" i="33"/>
  <c r="F1694" i="33"/>
  <c r="F1695" i="33"/>
  <c r="F1696" i="33"/>
  <c r="F1697" i="33"/>
  <c r="F1698" i="33"/>
  <c r="F1699" i="33"/>
  <c r="F1700" i="33"/>
  <c r="F1701" i="33"/>
  <c r="F1702" i="33"/>
  <c r="F1703" i="33"/>
  <c r="F1704" i="33"/>
  <c r="F1705" i="33"/>
  <c r="F1706" i="33"/>
  <c r="F1707" i="33"/>
  <c r="F1708" i="33"/>
  <c r="F1709" i="33"/>
  <c r="F1710" i="33"/>
  <c r="F1711" i="33"/>
  <c r="F1712" i="33"/>
  <c r="F1713" i="33"/>
  <c r="F1714" i="33"/>
  <c r="F1715" i="33"/>
  <c r="F1716" i="33"/>
  <c r="F1717" i="33"/>
  <c r="F1718" i="33"/>
  <c r="F1719" i="33"/>
  <c r="F1720" i="33"/>
  <c r="F1721" i="33"/>
  <c r="F1722" i="33"/>
  <c r="F1723" i="33"/>
  <c r="F1724" i="33"/>
  <c r="F1725" i="33"/>
  <c r="F1726" i="33"/>
  <c r="F1727" i="33"/>
  <c r="F1728" i="33"/>
  <c r="F1729" i="33"/>
  <c r="F1730" i="33"/>
  <c r="F1731" i="33"/>
  <c r="F1732" i="33"/>
  <c r="F1733" i="33"/>
  <c r="F1734" i="33"/>
  <c r="F1735" i="33"/>
  <c r="F1736" i="33"/>
  <c r="F1737" i="33"/>
  <c r="F1738" i="33"/>
  <c r="F1739" i="33"/>
  <c r="F1740" i="33"/>
  <c r="F1741" i="33"/>
  <c r="F1742" i="33"/>
  <c r="F1743" i="33"/>
  <c r="F1744" i="33"/>
  <c r="F1745" i="33"/>
  <c r="F1746" i="33"/>
  <c r="F1747" i="33"/>
  <c r="F1748" i="33"/>
  <c r="F1749" i="33"/>
  <c r="F1750" i="33"/>
  <c r="F1751" i="33"/>
  <c r="F1752" i="33"/>
  <c r="F1753" i="33"/>
  <c r="F1754" i="33"/>
  <c r="F1755" i="33"/>
  <c r="F1756" i="33"/>
  <c r="F1757" i="33"/>
  <c r="F1758" i="33"/>
  <c r="F1759" i="33"/>
  <c r="F1760" i="33"/>
  <c r="F1761" i="33"/>
  <c r="F1762" i="33"/>
  <c r="F1763" i="33"/>
  <c r="F1764" i="33"/>
  <c r="F1765" i="33"/>
  <c r="F1766" i="33"/>
  <c r="F1767" i="33"/>
  <c r="F1768" i="33"/>
  <c r="F1769" i="33"/>
  <c r="F1770" i="33"/>
  <c r="F1771" i="33"/>
  <c r="F1772" i="33"/>
  <c r="F1773" i="33"/>
  <c r="F1774" i="33"/>
  <c r="F1775" i="33"/>
  <c r="F1776" i="33"/>
  <c r="F1777" i="33"/>
  <c r="F1778" i="33"/>
  <c r="F1779" i="33"/>
  <c r="F1780" i="33"/>
  <c r="F1781" i="33"/>
  <c r="F1782" i="33"/>
  <c r="F1783" i="33"/>
  <c r="F1784" i="33"/>
  <c r="F1785" i="33"/>
  <c r="F1786" i="33"/>
  <c r="F1787" i="33"/>
  <c r="F1788" i="33"/>
  <c r="F1789" i="33"/>
  <c r="F1790" i="33"/>
  <c r="F1791" i="33"/>
  <c r="F1792" i="33"/>
  <c r="F1793" i="33"/>
  <c r="F1794" i="33"/>
  <c r="F1795" i="33"/>
  <c r="F1796" i="33"/>
  <c r="F1797" i="33"/>
  <c r="F1798" i="33"/>
  <c r="F1799" i="33"/>
  <c r="F1800" i="33"/>
  <c r="F1801" i="33"/>
  <c r="F1802" i="33"/>
  <c r="F1803" i="33"/>
  <c r="F1804" i="33"/>
  <c r="F1805" i="33"/>
  <c r="F1806" i="33"/>
  <c r="F1807" i="33"/>
  <c r="F1808" i="33"/>
  <c r="F1809" i="33"/>
  <c r="F1810" i="33"/>
  <c r="F1811" i="33"/>
  <c r="F1812" i="33"/>
  <c r="F1813" i="33"/>
  <c r="F1814" i="33"/>
  <c r="F1815" i="33"/>
  <c r="F1816" i="33"/>
  <c r="F1817" i="33"/>
  <c r="F1818" i="33"/>
  <c r="F1819" i="33"/>
  <c r="F1820" i="33"/>
  <c r="F1821" i="33"/>
  <c r="F1822" i="33"/>
  <c r="F1823" i="33"/>
  <c r="F1824" i="33"/>
  <c r="F1825" i="33"/>
  <c r="F1826" i="33"/>
  <c r="F1827" i="33"/>
  <c r="F1828" i="33"/>
  <c r="F1829" i="33"/>
  <c r="F1830" i="33"/>
  <c r="F1831" i="33"/>
  <c r="F1832" i="33"/>
  <c r="F1833" i="33"/>
  <c r="F1834" i="33"/>
  <c r="F1835" i="33"/>
  <c r="F1836" i="33"/>
  <c r="F1837" i="33"/>
  <c r="F1838" i="33"/>
  <c r="F1839" i="33"/>
  <c r="F1840" i="33"/>
  <c r="F1841" i="33"/>
  <c r="F1842" i="33"/>
  <c r="F1843" i="33"/>
  <c r="F1844" i="33"/>
  <c r="F1845" i="33"/>
  <c r="F1846" i="33"/>
  <c r="F1847" i="33"/>
  <c r="F1848" i="33"/>
  <c r="F1849" i="33"/>
  <c r="F1850" i="33"/>
  <c r="F1851" i="33"/>
  <c r="F1852" i="33"/>
  <c r="F1853" i="33"/>
  <c r="F1854" i="33"/>
  <c r="F1855" i="33"/>
  <c r="F1856" i="33"/>
  <c r="F1857" i="33"/>
  <c r="F1858" i="33"/>
  <c r="F1859" i="33"/>
  <c r="F1860" i="33"/>
  <c r="F1861" i="33"/>
  <c r="F1862" i="33"/>
  <c r="F1863" i="33"/>
  <c r="F1864" i="33"/>
  <c r="F1865" i="33"/>
  <c r="F1866" i="33"/>
  <c r="F1867" i="33"/>
  <c r="F1868" i="33"/>
  <c r="F1869" i="33"/>
  <c r="F1870" i="33"/>
  <c r="F1871" i="33"/>
  <c r="F1872" i="33"/>
  <c r="F1873" i="33"/>
  <c r="F1874" i="33"/>
  <c r="F1875" i="33"/>
  <c r="F1876" i="33"/>
  <c r="F1877" i="33"/>
  <c r="F1878" i="33"/>
  <c r="F1879" i="33"/>
  <c r="F1880" i="33"/>
  <c r="F1881" i="33"/>
  <c r="F1882" i="33"/>
  <c r="F1883" i="33"/>
  <c r="F1884" i="33"/>
  <c r="F1885" i="33"/>
  <c r="F1886" i="33"/>
  <c r="F1887" i="33"/>
  <c r="F1888" i="33"/>
  <c r="F1889" i="33"/>
  <c r="F1890" i="33"/>
  <c r="F1891" i="33"/>
  <c r="F1892" i="33"/>
  <c r="F1893" i="33"/>
  <c r="F1894" i="33"/>
  <c r="F1895" i="33"/>
  <c r="F1896" i="33"/>
  <c r="F1897" i="33"/>
  <c r="F1898" i="33"/>
  <c r="F1899" i="33"/>
  <c r="F1900" i="33"/>
  <c r="F1901" i="33"/>
  <c r="F1902" i="33"/>
  <c r="F1903" i="33"/>
  <c r="F1904" i="33"/>
  <c r="F1905" i="33"/>
  <c r="F1906" i="33"/>
  <c r="F1907" i="33"/>
  <c r="F1908" i="33"/>
  <c r="F1909" i="33"/>
  <c r="F1910" i="33"/>
  <c r="F1911" i="33"/>
  <c r="F1912" i="33"/>
  <c r="F1913" i="33"/>
  <c r="F1914" i="33"/>
  <c r="F1915" i="33"/>
  <c r="F1916" i="33"/>
  <c r="F1917" i="33"/>
  <c r="F1918" i="33"/>
  <c r="F1919" i="33"/>
  <c r="F1920" i="33"/>
  <c r="F1921" i="33"/>
  <c r="F1922" i="33"/>
  <c r="F1923" i="33"/>
  <c r="F1924" i="33"/>
  <c r="F1925" i="33"/>
  <c r="F1926" i="33"/>
  <c r="F1927" i="33"/>
  <c r="F1928" i="33"/>
  <c r="F1929" i="33"/>
  <c r="F1930" i="33"/>
  <c r="F1931" i="33"/>
  <c r="F1932" i="33"/>
  <c r="F1933" i="33"/>
  <c r="F1934" i="33"/>
  <c r="F1935" i="33"/>
  <c r="F1936" i="33"/>
  <c r="F1937" i="33"/>
  <c r="F1938" i="33"/>
  <c r="F1939" i="33"/>
  <c r="F1940" i="33"/>
  <c r="F1941" i="33"/>
  <c r="F1942" i="33"/>
  <c r="F1943" i="33"/>
  <c r="F1944" i="33"/>
  <c r="F1945" i="33"/>
  <c r="F1946" i="33"/>
  <c r="F1947" i="33"/>
  <c r="F1948" i="33"/>
  <c r="F1949" i="33"/>
  <c r="F1950" i="33"/>
  <c r="F1951" i="33"/>
  <c r="F1952" i="33"/>
  <c r="F1953" i="33"/>
  <c r="F1954" i="33"/>
  <c r="F1955" i="33"/>
  <c r="F1956" i="33"/>
  <c r="F1957" i="33"/>
  <c r="F1958" i="33"/>
  <c r="F1959" i="33"/>
  <c r="F1960" i="33"/>
  <c r="F1961" i="33"/>
  <c r="F1962" i="33"/>
  <c r="F1963" i="33"/>
  <c r="F1964" i="33"/>
  <c r="F1965" i="33"/>
  <c r="F1966" i="33"/>
  <c r="F1967" i="33"/>
  <c r="F1968" i="33"/>
  <c r="F1969" i="33"/>
  <c r="F1970" i="33"/>
  <c r="F1971" i="33"/>
  <c r="F1972" i="33"/>
  <c r="F1973" i="33"/>
  <c r="F1974" i="33"/>
  <c r="F1975" i="33"/>
  <c r="F1976" i="33"/>
  <c r="F1977" i="33"/>
  <c r="F1978" i="33"/>
  <c r="F1979" i="33"/>
  <c r="F1980" i="33"/>
  <c r="F1981" i="33"/>
  <c r="F1982" i="33"/>
  <c r="F1983" i="33"/>
  <c r="F1984" i="33"/>
  <c r="F1985" i="33"/>
  <c r="F1986" i="33"/>
  <c r="F1987" i="33"/>
  <c r="F1988" i="33"/>
  <c r="F1989" i="33"/>
  <c r="F1990" i="33"/>
  <c r="F1991" i="33"/>
  <c r="F1992" i="33"/>
  <c r="F1993" i="33"/>
  <c r="F1994" i="33"/>
  <c r="F1995" i="33"/>
  <c r="F1996" i="33"/>
  <c r="F1997" i="33"/>
  <c r="F1998" i="33"/>
  <c r="F1999" i="33"/>
  <c r="F2000" i="33"/>
  <c r="F2001" i="33"/>
  <c r="F2002" i="33"/>
  <c r="F2003" i="33"/>
  <c r="F2004" i="33"/>
  <c r="F2005" i="33"/>
  <c r="F2006" i="33"/>
  <c r="F2007" i="33"/>
  <c r="F2008" i="33"/>
  <c r="F2009" i="33"/>
  <c r="F2010" i="33"/>
  <c r="F2011" i="33"/>
  <c r="F2012" i="33"/>
  <c r="F2013" i="33"/>
  <c r="F2014" i="33"/>
  <c r="F2015" i="33"/>
  <c r="F2016" i="33"/>
  <c r="F2017" i="33"/>
  <c r="F2018" i="33"/>
  <c r="F2019" i="33"/>
  <c r="F2020" i="33"/>
  <c r="F2021" i="33"/>
  <c r="F2022" i="33"/>
  <c r="F2023" i="33"/>
  <c r="F2024" i="33"/>
  <c r="F2025" i="33"/>
  <c r="F2026" i="33"/>
  <c r="F2027" i="33"/>
  <c r="F2028" i="33"/>
  <c r="F2029" i="33"/>
  <c r="F2030" i="33"/>
  <c r="F2031" i="33"/>
  <c r="F2032" i="33"/>
  <c r="F2033" i="33"/>
  <c r="F2034" i="33"/>
  <c r="F2035" i="33"/>
  <c r="F2036" i="33"/>
  <c r="F2037" i="33"/>
  <c r="F2038" i="33"/>
  <c r="F2039" i="33"/>
  <c r="F2040" i="33"/>
  <c r="F2041" i="33"/>
  <c r="F2042" i="33"/>
  <c r="F2043" i="33"/>
  <c r="F2044" i="33"/>
  <c r="F2045" i="33"/>
  <c r="F2046" i="33"/>
  <c r="F2047" i="33"/>
  <c r="F2048" i="33"/>
  <c r="F2049" i="33"/>
  <c r="F2050" i="33"/>
  <c r="F2051" i="33"/>
  <c r="F2052" i="33"/>
  <c r="F2053" i="33"/>
  <c r="F2054" i="33"/>
  <c r="F2055" i="33"/>
  <c r="F2056" i="33"/>
  <c r="F2057" i="33"/>
  <c r="F2058" i="33"/>
  <c r="F2059" i="33"/>
  <c r="F2060" i="33"/>
  <c r="F2061" i="33"/>
  <c r="F2062" i="33"/>
  <c r="F2063" i="33"/>
  <c r="F2064" i="33"/>
  <c r="F2065" i="33"/>
  <c r="F2066" i="33"/>
  <c r="F2067" i="33"/>
  <c r="F2068" i="33"/>
  <c r="F2069" i="33"/>
  <c r="F2070" i="33"/>
  <c r="F2071" i="33"/>
  <c r="F2072" i="33"/>
  <c r="F2073" i="33"/>
  <c r="F2074" i="33"/>
  <c r="F2075" i="33"/>
  <c r="F2076" i="33"/>
  <c r="F2077" i="33"/>
  <c r="F2078" i="33"/>
  <c r="F2079" i="33"/>
  <c r="F2080" i="33"/>
  <c r="F2081" i="33"/>
  <c r="F2082" i="33"/>
  <c r="F2083" i="33"/>
  <c r="F2084" i="33"/>
  <c r="F2085" i="33"/>
  <c r="F2086" i="33"/>
  <c r="F2087" i="33"/>
  <c r="F2088" i="33"/>
  <c r="F2089" i="33"/>
  <c r="F2090" i="33"/>
  <c r="F2091" i="33"/>
  <c r="F2092" i="33"/>
  <c r="F2093" i="33"/>
  <c r="F2094" i="33"/>
  <c r="F2095" i="33"/>
  <c r="F2096" i="33"/>
  <c r="F2097" i="33"/>
  <c r="F2098" i="33"/>
  <c r="F2099" i="33"/>
  <c r="F2100" i="33"/>
  <c r="F2101" i="33"/>
  <c r="F2102" i="33"/>
  <c r="F2103" i="33"/>
  <c r="F2104" i="33"/>
  <c r="F2105" i="33"/>
  <c r="F2106" i="33"/>
  <c r="F2107" i="33"/>
  <c r="F2108" i="33"/>
  <c r="F2109" i="33"/>
  <c r="F2110" i="33"/>
  <c r="F2111" i="33"/>
  <c r="F2112" i="33"/>
  <c r="F2113" i="33"/>
  <c r="F2114" i="33"/>
  <c r="F2115" i="33"/>
  <c r="F2116" i="33"/>
  <c r="F2117" i="33"/>
  <c r="F2118" i="33"/>
  <c r="F2119" i="33"/>
  <c r="F2120" i="33"/>
  <c r="F2121" i="33"/>
  <c r="F2122" i="33"/>
  <c r="F2123" i="33"/>
  <c r="F2124" i="33"/>
  <c r="F2125" i="33"/>
  <c r="F2126" i="33"/>
  <c r="F2127" i="33"/>
  <c r="F2128" i="33"/>
  <c r="F2129" i="33"/>
  <c r="F2130" i="33"/>
  <c r="F2131" i="33"/>
  <c r="F2132" i="33"/>
  <c r="F2133" i="33"/>
  <c r="F2134" i="33"/>
  <c r="F2135" i="33"/>
  <c r="F2136" i="33"/>
  <c r="F2137" i="33"/>
  <c r="F2138" i="33"/>
  <c r="F2139" i="33"/>
  <c r="F2140" i="33"/>
  <c r="F2141" i="33"/>
  <c r="F2142" i="33"/>
  <c r="F2143" i="33"/>
  <c r="F2144" i="33"/>
  <c r="F2145" i="33"/>
  <c r="F2146" i="33"/>
  <c r="F2147" i="33"/>
  <c r="F2148" i="33"/>
  <c r="F2149" i="33"/>
  <c r="F2150" i="33"/>
  <c r="F2151" i="33"/>
  <c r="F2152" i="33"/>
  <c r="F2153" i="33"/>
  <c r="F2154" i="33"/>
  <c r="F2155" i="33"/>
  <c r="F2156" i="33"/>
  <c r="F2157" i="33"/>
  <c r="F2158" i="33"/>
  <c r="F2159" i="33"/>
  <c r="F2160" i="33"/>
  <c r="F2161" i="33"/>
  <c r="F2162" i="33"/>
  <c r="F2163" i="33"/>
  <c r="F2164" i="33"/>
  <c r="F2165" i="33"/>
  <c r="F2166" i="33"/>
  <c r="F2167" i="33"/>
  <c r="F2168" i="33"/>
  <c r="F2169" i="33"/>
  <c r="F2170" i="33"/>
  <c r="F2171" i="33"/>
  <c r="F2172" i="33"/>
  <c r="F2173" i="33"/>
  <c r="F2174" i="33"/>
  <c r="F2175" i="33"/>
  <c r="F2176" i="33"/>
  <c r="F2177" i="33"/>
  <c r="F2178" i="33"/>
  <c r="F2179" i="33"/>
  <c r="F2180" i="33"/>
  <c r="F2181" i="33"/>
  <c r="F2182" i="33"/>
  <c r="F2183" i="33"/>
  <c r="F2184" i="33"/>
  <c r="F2185" i="33"/>
  <c r="F2186" i="33"/>
  <c r="F2187" i="33"/>
  <c r="F2188" i="33"/>
  <c r="F2189" i="33"/>
  <c r="F2190" i="33"/>
  <c r="F2191" i="33"/>
  <c r="F2192" i="33"/>
  <c r="F2193" i="33"/>
  <c r="F2194" i="33"/>
  <c r="F2195" i="33"/>
  <c r="F2196" i="33"/>
  <c r="F2197" i="33"/>
  <c r="F2198" i="33"/>
  <c r="F2199" i="33"/>
  <c r="F2200" i="33"/>
  <c r="F2201" i="33"/>
  <c r="F2202" i="33"/>
  <c r="F2203" i="33"/>
  <c r="F2204" i="33"/>
  <c r="F2205" i="33"/>
  <c r="F2206" i="33"/>
  <c r="F2207" i="33"/>
  <c r="F2208" i="33"/>
  <c r="F2209" i="33"/>
  <c r="F2210" i="33"/>
  <c r="F2211" i="33"/>
  <c r="F2212" i="33"/>
  <c r="F2213" i="33"/>
  <c r="F2214" i="33"/>
  <c r="F2215" i="33"/>
  <c r="F2216" i="33"/>
  <c r="F2217" i="33"/>
  <c r="F2218" i="33"/>
  <c r="F2219" i="33"/>
  <c r="F2220" i="33"/>
  <c r="F2221" i="33"/>
  <c r="F2222" i="33"/>
  <c r="F2223" i="33"/>
  <c r="F2224" i="33"/>
  <c r="F2225" i="33"/>
  <c r="F2226" i="33"/>
  <c r="F2227" i="33"/>
  <c r="F2228" i="33"/>
  <c r="F2229" i="33"/>
  <c r="F2230" i="33"/>
  <c r="F2231" i="33"/>
  <c r="F2232" i="33"/>
  <c r="F2233" i="33"/>
  <c r="F2234" i="33"/>
  <c r="F2235" i="33"/>
  <c r="F2236" i="33"/>
  <c r="F2237" i="33"/>
  <c r="F2238" i="33"/>
  <c r="F2239" i="33"/>
  <c r="F2240" i="33"/>
  <c r="F2241" i="33"/>
  <c r="F2242" i="33"/>
  <c r="F2243" i="33"/>
  <c r="F2244" i="33"/>
  <c r="F2245" i="33"/>
  <c r="F2246" i="33"/>
  <c r="F2247" i="33"/>
  <c r="F2248" i="33"/>
  <c r="F2249" i="33"/>
  <c r="F2250" i="33"/>
  <c r="F2251" i="33"/>
  <c r="F2252" i="33"/>
  <c r="F2253" i="33"/>
  <c r="F2254" i="33"/>
  <c r="F2255" i="33"/>
  <c r="F2256" i="33"/>
  <c r="F2257" i="33"/>
  <c r="F2258" i="33"/>
  <c r="F2259" i="33"/>
  <c r="F2260" i="33"/>
  <c r="F2261" i="33"/>
  <c r="F2262" i="33"/>
  <c r="F2263" i="33"/>
  <c r="F2264" i="33"/>
  <c r="F2265" i="33"/>
  <c r="F2266" i="33"/>
  <c r="F2267" i="33"/>
  <c r="F2268" i="33"/>
  <c r="F2269" i="33"/>
  <c r="F2270" i="33"/>
  <c r="F2271" i="33"/>
  <c r="F2272" i="33"/>
  <c r="F2273" i="33"/>
  <c r="F2274" i="33"/>
  <c r="F2275" i="33"/>
  <c r="F2276" i="33"/>
  <c r="F2277" i="33"/>
  <c r="F2278" i="33"/>
  <c r="F2279" i="33"/>
  <c r="F2280" i="33"/>
  <c r="F2281" i="33"/>
  <c r="F2282" i="33"/>
  <c r="F2283" i="33"/>
  <c r="F2284" i="33"/>
  <c r="F2285" i="33"/>
  <c r="F2286" i="33"/>
  <c r="F2287" i="33"/>
  <c r="F2288" i="33"/>
  <c r="F2289" i="33"/>
  <c r="F2290" i="33"/>
  <c r="F2291" i="33"/>
  <c r="F2292" i="33"/>
  <c r="F2293" i="33"/>
  <c r="F2294" i="33"/>
  <c r="F2295" i="33"/>
  <c r="F2296" i="33"/>
  <c r="F2297" i="33"/>
  <c r="F2298" i="33"/>
  <c r="F2299" i="33"/>
  <c r="F2300" i="33"/>
  <c r="F2301" i="33"/>
  <c r="F2302" i="33"/>
  <c r="F2303" i="33"/>
  <c r="F2304" i="33"/>
  <c r="F2305" i="33"/>
  <c r="F2306" i="33"/>
  <c r="F2307" i="33"/>
  <c r="F2308" i="33"/>
  <c r="F2309" i="33"/>
  <c r="F2310" i="33"/>
  <c r="F2311" i="33"/>
  <c r="F2312" i="33"/>
  <c r="F2313" i="33"/>
  <c r="F2314" i="33"/>
  <c r="F2315" i="33"/>
  <c r="F2316" i="33"/>
  <c r="F2317" i="33"/>
  <c r="F2318" i="33"/>
  <c r="F2319" i="33"/>
  <c r="F2320" i="33"/>
  <c r="F2321" i="33"/>
  <c r="F2322" i="33"/>
  <c r="F2323" i="33"/>
  <c r="F2324" i="33"/>
  <c r="F2325" i="33"/>
  <c r="F2326" i="33"/>
  <c r="F2327" i="33"/>
  <c r="F2328" i="33"/>
  <c r="F2329" i="33"/>
  <c r="F2330" i="33"/>
  <c r="F2331" i="33"/>
  <c r="F2332" i="33"/>
  <c r="F2333" i="33"/>
  <c r="F2334" i="33"/>
  <c r="F2335" i="33"/>
  <c r="F2336" i="33"/>
  <c r="F2337" i="33"/>
  <c r="F2338" i="33"/>
  <c r="F2339" i="33"/>
  <c r="F2340" i="33"/>
  <c r="F2341" i="33"/>
  <c r="F2342" i="33"/>
  <c r="F2343" i="33"/>
  <c r="F2344" i="33"/>
  <c r="F2345" i="33"/>
  <c r="F2346" i="33"/>
  <c r="F2347" i="33"/>
  <c r="F2348" i="33"/>
  <c r="F2349" i="33"/>
  <c r="F2350" i="33"/>
  <c r="F2351" i="33"/>
  <c r="F2352" i="33"/>
  <c r="F2353" i="33"/>
  <c r="F2354" i="33"/>
  <c r="F2355" i="33"/>
  <c r="F2356" i="33"/>
  <c r="F2357" i="33"/>
  <c r="F2358" i="33"/>
  <c r="F2359" i="33"/>
  <c r="F2360" i="33"/>
  <c r="F2361" i="33"/>
  <c r="F2362" i="33"/>
  <c r="F2363" i="33"/>
  <c r="F2364" i="33"/>
  <c r="F2365" i="33"/>
  <c r="F2366" i="33"/>
  <c r="F2367" i="33"/>
  <c r="F2368" i="33"/>
  <c r="F2369" i="33"/>
  <c r="F2370" i="33"/>
  <c r="F2371" i="33"/>
  <c r="F2372" i="33"/>
  <c r="F2373" i="33"/>
  <c r="F2374" i="33"/>
  <c r="F2375" i="33"/>
  <c r="F2376" i="33"/>
  <c r="F2377" i="33"/>
  <c r="F2378" i="33"/>
  <c r="F2379" i="33"/>
  <c r="F2380" i="33"/>
  <c r="F2381" i="33"/>
  <c r="F2382" i="33"/>
  <c r="F2383" i="33"/>
  <c r="F2384" i="33"/>
  <c r="F2385" i="33"/>
  <c r="F2386" i="33"/>
  <c r="F2387" i="33"/>
  <c r="F2388" i="33"/>
  <c r="F2389" i="33"/>
  <c r="F2390" i="33"/>
  <c r="F2391" i="33"/>
  <c r="F2392" i="33"/>
  <c r="F2393" i="33"/>
  <c r="F2394" i="33"/>
  <c r="F2395" i="33"/>
  <c r="F2396" i="33"/>
  <c r="F2397" i="33"/>
  <c r="F2398" i="33"/>
  <c r="F2399" i="33"/>
  <c r="F2400" i="33"/>
  <c r="F2401" i="33"/>
  <c r="F2402" i="33"/>
  <c r="F2403" i="33"/>
  <c r="F2404" i="33"/>
  <c r="F2405" i="33"/>
  <c r="F2406" i="33"/>
  <c r="F2407" i="33"/>
  <c r="F2408" i="33"/>
  <c r="F2409" i="33"/>
  <c r="F2410" i="33"/>
  <c r="F2411" i="33"/>
  <c r="F2412" i="33"/>
  <c r="F2413" i="33"/>
  <c r="F2414" i="33"/>
  <c r="F2415" i="33"/>
  <c r="F2416" i="33"/>
  <c r="F2417" i="33"/>
  <c r="F2418" i="33"/>
  <c r="F2419" i="33"/>
  <c r="F2420" i="33"/>
  <c r="F2421" i="33"/>
  <c r="F2422" i="33"/>
  <c r="F2423" i="33"/>
  <c r="F2424" i="33"/>
  <c r="F2425" i="33"/>
  <c r="F2426" i="33"/>
  <c r="F2427" i="33"/>
  <c r="F2428" i="33"/>
  <c r="F2429" i="33"/>
  <c r="F2430" i="33"/>
  <c r="F2431" i="33"/>
  <c r="F2432" i="33"/>
  <c r="F2433" i="33"/>
  <c r="F2434" i="33"/>
  <c r="F2435" i="33"/>
  <c r="F2436" i="33"/>
  <c r="F2437" i="33"/>
  <c r="F2438" i="33"/>
  <c r="F2439" i="33"/>
  <c r="F2440" i="33"/>
  <c r="F2441" i="33"/>
  <c r="F2442" i="33"/>
  <c r="F2443" i="33"/>
  <c r="F2444" i="33"/>
  <c r="F2445" i="33"/>
  <c r="F2446" i="33"/>
  <c r="F2447" i="33"/>
  <c r="F2448" i="33"/>
  <c r="F2449" i="33"/>
  <c r="F2450" i="33"/>
  <c r="F2451" i="33"/>
  <c r="F2452" i="33"/>
  <c r="F2453" i="33"/>
  <c r="F2454" i="33"/>
  <c r="F2455" i="33"/>
  <c r="F2456" i="33"/>
  <c r="F2457" i="33"/>
  <c r="F2458" i="33"/>
  <c r="F2459" i="33"/>
  <c r="F2460" i="33"/>
  <c r="F2461" i="33"/>
  <c r="F2462" i="33"/>
  <c r="F2463" i="33"/>
  <c r="F2464" i="33"/>
  <c r="F2465" i="33"/>
  <c r="F2466" i="33"/>
  <c r="F2467" i="33"/>
  <c r="F2468" i="33"/>
  <c r="F2469" i="33"/>
  <c r="F2470" i="33"/>
  <c r="F2471" i="33"/>
  <c r="F2472" i="33"/>
  <c r="F2473" i="33"/>
  <c r="F2474" i="33"/>
  <c r="F2475" i="33"/>
  <c r="F2476" i="33"/>
  <c r="F2477" i="33"/>
  <c r="F2478" i="33"/>
  <c r="F2479" i="33"/>
  <c r="F2480" i="33"/>
  <c r="F2481" i="33"/>
  <c r="F2482" i="33"/>
  <c r="F2483" i="33"/>
  <c r="F2484" i="33"/>
  <c r="F2485" i="33"/>
  <c r="F2486" i="33"/>
  <c r="F2487" i="33"/>
  <c r="F2488" i="33"/>
  <c r="F2489" i="33"/>
  <c r="F2490" i="33"/>
  <c r="F2491" i="33"/>
  <c r="F2492" i="33"/>
  <c r="F2493" i="33"/>
  <c r="F2494" i="33"/>
  <c r="F2495" i="33"/>
  <c r="F2496" i="33"/>
  <c r="F2497" i="33"/>
  <c r="F2498" i="33"/>
  <c r="F2499" i="33"/>
  <c r="F2500" i="33"/>
  <c r="F2501" i="33"/>
  <c r="F2502" i="33"/>
  <c r="F2503" i="33"/>
  <c r="F2504" i="33"/>
  <c r="F2505" i="33"/>
  <c r="F2506" i="33"/>
  <c r="F2507" i="33"/>
  <c r="F2508" i="33"/>
  <c r="F2509" i="33"/>
  <c r="F2510" i="33"/>
  <c r="F2511" i="33"/>
  <c r="F2512" i="33"/>
  <c r="F2513" i="33"/>
  <c r="F2514" i="33"/>
  <c r="F2515" i="33"/>
  <c r="F2516" i="33"/>
  <c r="F2517" i="33"/>
  <c r="F2518" i="33"/>
  <c r="F2519" i="33"/>
  <c r="F2520" i="33"/>
  <c r="F2521" i="33"/>
  <c r="F2522" i="33"/>
  <c r="F2523" i="33"/>
  <c r="F2524" i="33"/>
  <c r="F2525" i="33"/>
  <c r="F2526" i="33"/>
  <c r="F2527" i="33"/>
  <c r="F2528" i="33"/>
  <c r="F2529" i="33"/>
  <c r="F2530" i="33"/>
  <c r="F2531" i="33"/>
  <c r="F2532" i="33"/>
  <c r="F2533" i="33"/>
  <c r="F2534" i="33"/>
  <c r="F2535" i="33"/>
  <c r="F2536" i="33"/>
  <c r="F2537" i="33"/>
  <c r="F2538" i="33"/>
  <c r="F2539" i="33"/>
  <c r="F2540" i="33"/>
  <c r="F2541" i="33"/>
  <c r="F2542" i="33"/>
  <c r="F2543" i="33"/>
  <c r="F2544" i="33"/>
  <c r="F2545" i="33"/>
  <c r="F2546" i="33"/>
  <c r="F2547" i="33"/>
  <c r="F2548" i="33"/>
  <c r="F2549" i="33"/>
  <c r="F2550" i="33"/>
  <c r="F2551" i="33"/>
  <c r="F2552" i="33"/>
  <c r="F2553" i="33"/>
  <c r="F2554" i="33"/>
  <c r="F2555" i="33"/>
  <c r="F2556" i="33"/>
  <c r="F2557" i="33"/>
  <c r="F2558" i="33"/>
  <c r="F2559" i="33"/>
  <c r="F2560" i="33"/>
  <c r="F2561" i="33"/>
  <c r="F2562" i="33"/>
  <c r="F2563" i="33"/>
  <c r="F2564" i="33"/>
  <c r="F2565" i="33"/>
  <c r="F2566" i="33"/>
  <c r="F2567" i="33"/>
  <c r="F2568" i="33"/>
  <c r="F2569" i="33"/>
  <c r="F2570" i="33"/>
  <c r="F2571" i="33"/>
  <c r="F2572" i="33"/>
  <c r="F2573" i="33"/>
  <c r="F2574" i="33"/>
  <c r="F2575" i="33"/>
  <c r="F2576" i="33"/>
  <c r="F2577" i="33"/>
  <c r="F2578" i="33"/>
  <c r="F2579" i="33"/>
  <c r="F2580" i="33"/>
  <c r="F2581" i="33"/>
  <c r="F2582" i="33"/>
  <c r="F2583" i="33"/>
  <c r="F2584" i="33"/>
  <c r="F2585" i="33"/>
  <c r="F2586" i="33"/>
  <c r="F2587" i="33"/>
  <c r="F2588" i="33"/>
  <c r="F2589" i="33"/>
  <c r="F2590" i="33"/>
  <c r="F2591" i="33"/>
  <c r="F2592" i="33"/>
  <c r="F2593" i="33"/>
  <c r="F2594" i="33"/>
  <c r="F2595" i="33"/>
  <c r="F2596" i="33"/>
  <c r="F2597" i="33"/>
  <c r="F2598" i="33"/>
  <c r="F2599" i="33"/>
  <c r="F2600" i="33"/>
  <c r="F2601" i="33"/>
  <c r="F2602" i="33"/>
  <c r="F2603" i="33"/>
  <c r="F2604" i="33"/>
  <c r="F2605" i="33"/>
  <c r="F2606" i="33"/>
  <c r="F2607" i="33"/>
  <c r="F2608" i="33"/>
  <c r="F2609" i="33"/>
  <c r="F2610" i="33"/>
  <c r="F2611" i="33"/>
  <c r="F2612" i="33"/>
  <c r="F2613" i="33"/>
  <c r="F2614" i="33"/>
  <c r="F2615" i="33"/>
  <c r="F2616" i="33"/>
  <c r="F2617" i="33"/>
  <c r="F2618" i="33"/>
  <c r="F2619" i="33"/>
  <c r="F2620" i="33"/>
  <c r="F2621" i="33"/>
  <c r="F2622" i="33"/>
  <c r="F2623" i="33"/>
  <c r="F2624" i="33"/>
  <c r="F2625" i="33"/>
  <c r="F2626" i="33"/>
  <c r="F2627" i="33"/>
  <c r="F2628" i="33"/>
  <c r="F2629" i="33"/>
  <c r="F2630" i="33"/>
  <c r="F2631" i="33"/>
  <c r="F2632" i="33"/>
  <c r="F2633" i="33"/>
  <c r="F2634" i="33"/>
  <c r="F2635" i="33"/>
  <c r="F2636" i="33"/>
  <c r="F2637" i="33"/>
  <c r="F2638" i="33"/>
  <c r="F2639" i="33"/>
  <c r="F2640" i="33"/>
  <c r="F2641" i="33"/>
  <c r="F2642" i="33"/>
  <c r="F2643" i="33"/>
  <c r="F2644" i="33"/>
  <c r="F2645" i="33"/>
  <c r="F2646" i="33"/>
  <c r="F2647" i="33"/>
  <c r="F2648" i="33"/>
  <c r="F2649" i="33"/>
  <c r="F2650" i="33"/>
  <c r="F2651" i="33"/>
  <c r="F2652" i="33"/>
  <c r="F2653" i="33"/>
  <c r="F2654" i="33"/>
  <c r="F2655" i="33"/>
  <c r="F2656" i="33"/>
  <c r="F2657" i="33"/>
  <c r="F2658" i="33"/>
  <c r="F2659" i="33"/>
  <c r="F2660" i="33"/>
  <c r="F2661" i="33"/>
  <c r="F2662" i="33"/>
  <c r="F2663" i="33"/>
  <c r="F2664" i="33"/>
  <c r="F2665" i="33"/>
  <c r="F2666" i="33"/>
  <c r="F2667" i="33"/>
  <c r="F2668" i="33"/>
  <c r="F2669" i="33"/>
  <c r="F2670" i="33"/>
  <c r="F2671" i="33"/>
  <c r="F2672" i="33"/>
  <c r="F2673" i="33"/>
  <c r="F2674" i="33"/>
  <c r="F2675" i="33"/>
  <c r="F2676" i="33"/>
  <c r="F2677" i="33"/>
  <c r="F2678" i="33"/>
  <c r="F2679" i="33"/>
  <c r="F2680" i="33"/>
  <c r="F2681" i="33"/>
  <c r="F2682" i="33"/>
  <c r="F2683" i="33"/>
  <c r="F2684" i="33"/>
  <c r="F2685" i="33"/>
  <c r="F2686" i="33"/>
  <c r="F2687" i="33"/>
  <c r="F2688" i="33"/>
  <c r="F2689" i="33"/>
  <c r="F2690" i="33"/>
  <c r="F2691" i="33"/>
  <c r="F2692" i="33"/>
  <c r="F2693" i="33"/>
  <c r="F2694" i="33"/>
  <c r="F2695" i="33"/>
  <c r="F2696" i="33"/>
  <c r="F2697" i="33"/>
  <c r="F2698" i="33"/>
  <c r="F2699" i="33"/>
  <c r="F2700" i="33"/>
  <c r="F2701" i="33"/>
  <c r="F2702" i="33"/>
  <c r="F2703" i="33"/>
  <c r="F2704" i="33"/>
  <c r="F2705" i="33"/>
  <c r="F2706" i="33"/>
  <c r="F2707" i="33"/>
  <c r="F2708" i="33"/>
  <c r="F2709" i="33"/>
  <c r="F2710" i="33"/>
  <c r="F2711" i="33"/>
  <c r="F2712" i="33"/>
  <c r="F2713" i="33"/>
  <c r="F2714" i="33"/>
  <c r="F2715" i="33"/>
  <c r="F2716" i="33"/>
  <c r="F2717" i="33"/>
  <c r="F2718" i="33"/>
  <c r="F2719" i="33"/>
  <c r="F2720" i="33"/>
  <c r="F2721" i="33"/>
  <c r="F2722" i="33"/>
  <c r="F2723" i="33"/>
  <c r="F2724" i="33"/>
  <c r="F2725" i="33"/>
  <c r="F2726" i="33"/>
  <c r="F2727" i="33"/>
  <c r="F2728" i="33"/>
  <c r="F2729" i="33"/>
  <c r="F2730" i="33"/>
  <c r="F2731" i="33"/>
  <c r="F2732" i="33"/>
  <c r="F2733" i="33"/>
  <c r="F2734" i="33"/>
  <c r="F2735" i="33"/>
  <c r="F2736" i="33"/>
  <c r="F2737" i="33"/>
  <c r="F2738" i="33"/>
  <c r="F2739" i="33"/>
  <c r="F2740" i="33"/>
  <c r="F2741" i="33"/>
  <c r="F2742" i="33"/>
  <c r="F2743" i="33"/>
  <c r="F2744" i="33"/>
  <c r="F2745" i="33"/>
  <c r="F2746" i="33"/>
  <c r="F2747" i="33"/>
  <c r="F2748" i="33"/>
  <c r="F2749" i="33"/>
  <c r="F2750" i="33"/>
  <c r="F2751" i="33"/>
  <c r="F2752" i="33"/>
  <c r="F2753" i="33"/>
  <c r="F2754" i="33"/>
  <c r="F2755" i="33"/>
  <c r="F2756" i="33"/>
  <c r="F2757" i="33"/>
  <c r="F2758" i="33"/>
  <c r="F2759" i="33"/>
  <c r="F2760" i="33"/>
  <c r="F2761" i="33"/>
  <c r="F2762" i="33"/>
  <c r="F2763" i="33"/>
  <c r="F2764" i="33"/>
  <c r="F2765" i="33"/>
  <c r="F2766" i="33"/>
  <c r="F2767" i="33"/>
  <c r="F2768" i="33"/>
  <c r="F2769" i="33"/>
  <c r="F2770" i="33"/>
  <c r="F2771" i="33"/>
  <c r="F2772" i="33"/>
  <c r="F2773" i="33"/>
  <c r="F2774" i="33"/>
  <c r="F2775" i="33"/>
  <c r="F2776" i="33"/>
  <c r="F2777" i="33"/>
  <c r="F2778" i="33"/>
  <c r="F2779" i="33"/>
  <c r="F2780" i="33"/>
  <c r="F2781" i="33"/>
  <c r="F2782" i="33"/>
  <c r="F2783" i="33"/>
  <c r="F2784" i="33"/>
  <c r="F2785" i="33"/>
  <c r="F2786" i="33"/>
  <c r="F2787" i="33"/>
  <c r="F2788" i="33"/>
  <c r="F2789" i="33"/>
  <c r="F2790" i="33"/>
  <c r="F2791" i="33"/>
  <c r="F2792" i="33"/>
  <c r="F2793" i="33"/>
  <c r="F2794" i="33"/>
  <c r="F2795" i="33"/>
  <c r="F2796" i="33"/>
  <c r="F2797" i="33"/>
  <c r="F2798" i="33"/>
  <c r="F2799" i="33"/>
  <c r="F2800" i="33"/>
  <c r="F2801" i="33"/>
  <c r="F2802" i="33"/>
  <c r="F2803" i="33"/>
  <c r="F2804" i="33"/>
  <c r="F2805" i="33"/>
  <c r="F2806" i="33"/>
  <c r="F2807" i="33"/>
  <c r="F2808" i="33"/>
  <c r="F2809" i="33"/>
  <c r="F2810" i="33"/>
  <c r="F2811" i="33"/>
  <c r="F2812" i="33"/>
  <c r="F2813" i="33"/>
  <c r="F2814" i="33"/>
  <c r="F2815" i="33"/>
  <c r="F2816" i="33"/>
  <c r="F2817" i="33"/>
  <c r="F2818" i="33"/>
  <c r="F2819" i="33"/>
  <c r="F2820" i="33"/>
  <c r="F2821" i="33"/>
  <c r="F2822" i="33"/>
  <c r="F2823" i="33"/>
  <c r="F2824" i="33"/>
  <c r="F2825" i="33"/>
  <c r="F2826" i="33"/>
  <c r="F2827" i="33"/>
  <c r="F2828" i="33"/>
  <c r="F2829" i="33"/>
  <c r="F2830" i="33"/>
  <c r="F2831" i="33"/>
  <c r="F2832" i="33"/>
  <c r="F2833" i="33"/>
  <c r="F2834" i="33"/>
  <c r="F2835" i="33"/>
  <c r="F2836" i="33"/>
  <c r="F2837" i="33"/>
  <c r="F2838" i="33"/>
  <c r="F2839" i="33"/>
  <c r="F2840" i="33"/>
  <c r="F2841" i="33"/>
  <c r="F2842" i="33"/>
  <c r="F2843" i="33"/>
  <c r="F2844" i="33"/>
  <c r="F2845" i="33"/>
  <c r="F2846" i="33"/>
  <c r="F2847" i="33"/>
  <c r="F2848" i="33"/>
  <c r="F2849" i="33"/>
  <c r="F2850" i="33"/>
  <c r="F2851" i="33"/>
  <c r="F2852" i="33"/>
  <c r="F2853" i="33"/>
  <c r="F2854" i="33"/>
  <c r="F2855" i="33"/>
  <c r="F2856" i="33"/>
  <c r="F2857" i="33"/>
  <c r="F2858" i="33"/>
  <c r="F2859" i="33"/>
  <c r="F2860" i="33"/>
  <c r="F2861" i="33"/>
  <c r="F2862" i="33"/>
  <c r="F2863" i="33"/>
  <c r="F2864" i="33"/>
  <c r="F2865" i="33"/>
  <c r="F2866" i="33"/>
  <c r="F2867" i="33"/>
  <c r="F2868" i="33"/>
  <c r="F2869" i="33"/>
  <c r="F2870" i="33"/>
  <c r="F2871" i="33"/>
  <c r="F2872" i="33"/>
  <c r="F2873" i="33"/>
  <c r="F2874" i="33"/>
  <c r="F2875" i="33"/>
  <c r="F2876" i="33"/>
  <c r="F2877" i="33"/>
  <c r="F2878" i="33"/>
  <c r="F2879" i="33"/>
  <c r="F2880" i="33"/>
  <c r="F2881" i="33"/>
  <c r="F2882" i="33"/>
  <c r="F2883" i="33"/>
  <c r="F2884" i="33"/>
  <c r="F2885" i="33"/>
  <c r="F2886" i="33"/>
  <c r="F2887" i="33"/>
  <c r="F2888" i="33"/>
  <c r="F2889" i="33"/>
  <c r="F2890" i="33"/>
  <c r="F2891" i="33"/>
  <c r="F2892" i="33"/>
  <c r="F2893" i="33"/>
  <c r="F2894" i="33"/>
  <c r="F2895" i="33"/>
  <c r="F2896" i="33"/>
  <c r="F2897" i="33"/>
  <c r="F2898" i="33"/>
  <c r="F2899" i="33"/>
  <c r="F2900" i="33"/>
  <c r="F2901" i="33"/>
  <c r="F2902" i="33"/>
  <c r="F2903" i="33"/>
  <c r="F2904" i="33"/>
  <c r="F2905" i="33"/>
  <c r="F2906" i="33"/>
  <c r="F2907" i="33"/>
  <c r="F2908" i="33"/>
  <c r="F2909" i="33"/>
  <c r="F2910" i="33"/>
  <c r="F2911" i="33"/>
  <c r="F2912" i="33"/>
  <c r="F2913" i="33"/>
  <c r="F2914" i="33"/>
  <c r="F2915" i="33"/>
  <c r="F2916" i="33"/>
  <c r="F2917" i="33"/>
  <c r="F2918" i="33"/>
  <c r="F2919" i="33"/>
  <c r="F2920" i="33"/>
  <c r="F2921" i="33"/>
  <c r="F2922" i="33"/>
  <c r="F2923" i="33"/>
  <c r="F2924" i="33"/>
  <c r="F2925" i="33"/>
  <c r="F2926" i="33"/>
  <c r="F2927" i="33"/>
  <c r="F2928" i="33"/>
  <c r="F2929" i="33"/>
  <c r="F2930" i="33"/>
  <c r="F2931" i="33"/>
  <c r="F2932" i="33"/>
  <c r="F2933" i="33"/>
  <c r="F2934" i="33"/>
  <c r="F2935" i="33"/>
  <c r="F2936" i="33"/>
  <c r="F2937" i="33"/>
  <c r="F2938" i="33"/>
  <c r="F2939" i="33"/>
  <c r="F2940" i="33"/>
  <c r="F2941" i="33"/>
  <c r="F2942" i="33"/>
  <c r="F2943" i="33"/>
  <c r="F2944" i="33"/>
  <c r="F2945" i="33"/>
  <c r="F2946" i="33"/>
  <c r="F2947" i="33"/>
  <c r="F2948" i="33"/>
  <c r="F2949" i="33"/>
  <c r="F2950" i="33"/>
  <c r="F2951" i="33"/>
  <c r="F2952" i="33"/>
  <c r="F2953" i="33"/>
  <c r="F2954" i="33"/>
  <c r="F2955" i="33"/>
  <c r="F2956" i="33"/>
  <c r="F2957" i="33"/>
  <c r="F2958" i="33"/>
  <c r="F2959" i="33"/>
  <c r="F2960" i="33"/>
  <c r="F2961" i="33"/>
  <c r="F2962" i="33"/>
  <c r="F2963" i="33"/>
  <c r="F2964" i="33"/>
  <c r="F2965" i="33"/>
  <c r="F2966" i="33"/>
  <c r="F2967" i="33"/>
  <c r="F2968" i="33"/>
  <c r="F2969" i="33"/>
  <c r="F2970" i="33"/>
  <c r="F2971" i="33"/>
  <c r="F2972" i="33"/>
  <c r="F2973" i="33"/>
  <c r="F2974" i="33"/>
  <c r="F2975" i="33"/>
  <c r="F2976" i="33"/>
  <c r="F2977" i="33"/>
  <c r="F2978" i="33"/>
  <c r="F2979" i="33"/>
  <c r="F2980" i="33"/>
  <c r="F2981" i="33"/>
  <c r="F2982" i="33"/>
  <c r="F2983" i="33"/>
  <c r="F2984" i="33"/>
  <c r="F2985" i="33"/>
  <c r="F2986" i="33"/>
  <c r="F2987" i="33"/>
  <c r="F2988" i="33"/>
  <c r="F2989" i="33"/>
  <c r="F2990" i="33"/>
  <c r="F2991" i="33"/>
  <c r="F2992" i="33"/>
  <c r="F2993" i="33"/>
  <c r="F2994" i="33"/>
  <c r="F2995" i="33"/>
  <c r="F2996" i="33"/>
  <c r="F2997" i="33"/>
  <c r="F2998" i="33"/>
  <c r="F2999" i="33"/>
  <c r="F3000" i="33"/>
  <c r="F3001" i="33"/>
  <c r="F3002" i="33"/>
  <c r="F3003" i="33"/>
  <c r="F3004" i="33"/>
  <c r="F3005" i="33"/>
  <c r="F3006" i="33"/>
  <c r="F3007" i="33"/>
  <c r="F3008" i="33"/>
  <c r="F3009" i="33"/>
  <c r="F3010" i="33"/>
  <c r="F3011" i="33"/>
  <c r="F3012" i="33"/>
  <c r="F3013" i="33"/>
  <c r="F3014" i="33"/>
  <c r="F3015" i="33"/>
  <c r="F3016" i="33"/>
  <c r="F3017" i="33"/>
  <c r="F3018" i="33"/>
  <c r="F3019" i="33"/>
  <c r="F3020" i="33"/>
  <c r="F3021" i="33"/>
  <c r="F3022" i="33"/>
  <c r="F3023" i="33"/>
  <c r="F3024" i="33"/>
  <c r="F3025" i="33"/>
  <c r="F3026" i="33"/>
  <c r="F3027" i="33"/>
  <c r="F3028" i="33"/>
  <c r="F3029" i="33"/>
  <c r="F3030" i="33"/>
  <c r="F3031" i="33"/>
  <c r="F3032" i="33"/>
  <c r="F3033" i="33"/>
  <c r="F3034" i="33"/>
  <c r="F3035" i="33"/>
  <c r="F3036" i="33"/>
  <c r="F3037" i="33"/>
  <c r="F3038" i="33"/>
  <c r="F3039" i="33"/>
  <c r="F3040" i="33"/>
  <c r="F3041" i="33"/>
  <c r="F3042" i="33"/>
  <c r="F3043" i="33"/>
  <c r="F3044" i="33"/>
  <c r="F3045" i="33"/>
  <c r="F3046" i="33"/>
  <c r="F3047" i="33"/>
  <c r="F3048" i="33"/>
  <c r="F3049" i="33"/>
  <c r="F3050" i="33"/>
  <c r="F3051" i="33"/>
  <c r="F3052" i="33"/>
  <c r="F3053" i="33"/>
  <c r="F3054" i="33"/>
  <c r="F3055" i="33"/>
  <c r="F3056" i="33"/>
  <c r="F3057" i="33"/>
  <c r="F3058" i="33"/>
  <c r="F3059" i="33"/>
  <c r="F3060" i="33"/>
  <c r="F3061" i="33"/>
  <c r="F3062" i="33"/>
  <c r="F3063" i="33"/>
  <c r="F3064" i="33"/>
  <c r="F3065" i="33"/>
  <c r="F3066" i="33"/>
  <c r="F3067" i="33"/>
  <c r="F3068" i="33"/>
  <c r="F3069" i="33"/>
  <c r="F3070" i="33"/>
  <c r="F3071" i="33"/>
  <c r="F3072" i="33"/>
  <c r="F3073" i="33"/>
  <c r="F3074" i="33"/>
  <c r="F3075" i="33"/>
  <c r="F3076" i="33"/>
  <c r="F3077" i="33"/>
  <c r="F3078" i="33"/>
  <c r="F3079" i="33"/>
  <c r="F3080" i="33"/>
  <c r="F3081" i="33"/>
  <c r="F3082" i="33"/>
  <c r="F3083" i="33"/>
  <c r="F3084" i="33"/>
  <c r="F3085" i="33"/>
  <c r="F3086" i="33"/>
  <c r="F3087" i="33"/>
  <c r="F3088" i="33"/>
  <c r="F3089" i="33"/>
  <c r="F3090" i="33"/>
  <c r="F3091" i="33"/>
  <c r="F3092" i="33"/>
  <c r="F3093" i="33"/>
  <c r="F3094" i="33"/>
  <c r="F3095" i="33"/>
  <c r="F3096" i="33"/>
  <c r="F3097" i="33"/>
  <c r="F3098" i="33"/>
  <c r="F3099" i="33"/>
  <c r="F3100" i="33"/>
  <c r="F3101" i="33"/>
  <c r="F3102" i="33"/>
  <c r="F3103" i="33"/>
  <c r="F3104" i="33"/>
  <c r="F3105" i="33"/>
  <c r="F3106" i="33"/>
  <c r="F3107" i="33"/>
  <c r="F3108" i="33"/>
  <c r="F3109" i="33"/>
  <c r="F3110" i="33"/>
  <c r="F3111" i="33"/>
  <c r="F3112" i="33"/>
  <c r="F3113" i="33"/>
  <c r="F3114" i="33"/>
  <c r="F3115" i="33"/>
  <c r="F3116" i="33"/>
  <c r="F3117" i="33"/>
  <c r="F3118" i="33"/>
  <c r="F3119" i="33"/>
  <c r="F3120" i="33"/>
  <c r="F3121" i="33"/>
  <c r="F3122" i="33"/>
  <c r="F3123" i="33"/>
  <c r="F3124" i="33"/>
  <c r="F3125" i="33"/>
  <c r="F3126" i="33"/>
  <c r="F3127" i="33"/>
  <c r="F3128" i="33"/>
  <c r="F3129" i="33"/>
  <c r="F3130" i="33"/>
  <c r="F3131" i="33"/>
  <c r="F3132" i="33"/>
  <c r="F3133" i="33"/>
  <c r="F3134" i="33"/>
  <c r="F3135" i="33"/>
  <c r="F3136" i="33"/>
  <c r="F3137" i="33"/>
  <c r="F3138" i="33"/>
  <c r="F3139" i="33"/>
  <c r="F3140" i="33"/>
  <c r="F3141" i="33"/>
  <c r="F3142" i="33"/>
  <c r="F3143" i="33"/>
  <c r="F3144" i="33"/>
  <c r="F3145" i="33"/>
  <c r="F3146" i="33"/>
  <c r="F3147" i="33"/>
  <c r="F3148" i="33"/>
  <c r="F3149" i="33"/>
  <c r="F3150" i="33"/>
  <c r="F3151" i="33"/>
  <c r="F3152" i="33"/>
  <c r="F3153" i="33"/>
  <c r="F3154" i="33"/>
  <c r="F3155" i="33"/>
  <c r="F3156" i="33"/>
  <c r="F3157" i="33"/>
  <c r="F3158" i="33"/>
  <c r="F3159" i="33"/>
  <c r="F3160" i="33"/>
  <c r="F3161" i="33"/>
  <c r="F3162" i="33"/>
  <c r="F3163" i="33"/>
  <c r="F3164" i="33"/>
  <c r="F3165" i="33"/>
  <c r="F3166" i="33"/>
  <c r="F3167" i="33"/>
  <c r="F3168" i="33"/>
  <c r="F3169" i="33"/>
  <c r="F3170" i="33"/>
  <c r="F3171" i="33"/>
  <c r="F3172" i="33"/>
  <c r="F3173" i="33"/>
  <c r="F3174" i="33"/>
  <c r="F3175" i="33"/>
  <c r="F3176" i="33"/>
  <c r="F3177" i="33"/>
  <c r="F3178" i="33"/>
  <c r="F3179" i="33"/>
  <c r="F3180" i="33"/>
  <c r="F3181" i="33"/>
  <c r="F3182" i="33"/>
  <c r="F3183" i="33"/>
  <c r="F3184" i="33"/>
  <c r="F3185" i="33"/>
  <c r="F3186" i="33"/>
  <c r="F3187" i="33"/>
  <c r="F3188" i="33"/>
  <c r="F3189" i="33"/>
  <c r="F3190" i="33"/>
  <c r="F3191" i="33"/>
  <c r="F3192" i="33"/>
  <c r="F3193" i="33"/>
  <c r="F3194" i="33"/>
  <c r="F3195" i="33"/>
  <c r="F3196" i="33"/>
  <c r="F3197" i="33"/>
  <c r="F3198" i="33"/>
  <c r="F3199" i="33"/>
  <c r="F3200" i="33"/>
  <c r="F3201" i="33"/>
  <c r="F3202" i="33"/>
  <c r="F3203" i="33"/>
  <c r="F3204" i="33"/>
  <c r="F3205" i="33"/>
  <c r="F3206" i="33"/>
  <c r="F3207" i="33"/>
  <c r="F3208" i="33"/>
  <c r="F3209" i="33"/>
  <c r="F3210" i="33"/>
  <c r="F3211" i="33"/>
  <c r="F3212" i="33"/>
  <c r="F3213" i="33"/>
  <c r="F3214" i="33"/>
  <c r="F3215" i="33"/>
  <c r="F3216" i="33"/>
  <c r="F3217" i="33"/>
  <c r="F3218" i="33"/>
  <c r="F3219" i="33"/>
  <c r="F3220" i="33"/>
  <c r="F3221" i="33"/>
  <c r="F3222" i="33"/>
  <c r="F3223" i="33"/>
  <c r="F3224" i="33"/>
  <c r="F3225" i="33"/>
  <c r="F3226" i="33"/>
  <c r="F3227" i="33"/>
  <c r="F3228" i="33"/>
  <c r="F3229" i="33"/>
  <c r="F3230" i="33"/>
  <c r="F3231" i="33"/>
  <c r="F3232" i="33"/>
  <c r="F3233" i="33"/>
  <c r="F3234" i="33"/>
  <c r="F3235" i="33"/>
  <c r="F3236" i="33"/>
  <c r="F3237" i="33"/>
  <c r="F3238" i="33"/>
  <c r="F3239" i="33"/>
  <c r="F3240" i="33"/>
  <c r="F3241" i="33"/>
  <c r="F3242" i="33"/>
  <c r="F3243" i="33"/>
  <c r="F3244" i="33"/>
  <c r="F3245" i="33"/>
  <c r="F3246" i="33"/>
  <c r="F3247" i="33"/>
  <c r="F3248" i="33"/>
  <c r="F3249" i="33"/>
  <c r="F3250" i="33"/>
  <c r="F3251" i="33"/>
  <c r="F3252" i="33"/>
  <c r="F3253" i="33"/>
  <c r="F3254" i="33"/>
  <c r="F3255" i="33"/>
  <c r="F3256" i="33"/>
  <c r="F3257" i="33"/>
  <c r="F3258" i="33"/>
  <c r="F3259" i="33"/>
  <c r="F3260" i="33"/>
  <c r="F3261" i="33"/>
  <c r="F3262" i="33"/>
  <c r="F3263" i="33"/>
  <c r="F3264" i="33"/>
  <c r="F3265" i="33"/>
  <c r="F3266" i="33"/>
  <c r="F3267" i="33"/>
  <c r="F3268" i="33"/>
  <c r="F3269" i="33"/>
  <c r="F3270" i="33"/>
  <c r="F3271" i="33"/>
  <c r="F3272" i="33"/>
  <c r="F3273" i="33"/>
  <c r="F3274" i="33"/>
  <c r="F3275" i="33"/>
  <c r="F3276" i="33"/>
  <c r="F3277" i="33"/>
  <c r="F3278" i="33"/>
  <c r="F3279" i="33"/>
  <c r="F3280" i="33"/>
  <c r="F3281" i="33"/>
  <c r="F3282" i="33"/>
  <c r="F3283" i="33"/>
  <c r="F3284" i="33"/>
  <c r="F3285" i="33"/>
  <c r="F3286" i="33"/>
  <c r="F3287" i="33"/>
  <c r="F3288" i="33"/>
  <c r="F3289" i="33"/>
  <c r="F3290" i="33"/>
  <c r="F3291" i="33"/>
  <c r="F3292" i="33"/>
  <c r="F3293" i="33"/>
  <c r="F3294" i="33"/>
  <c r="F3295" i="33"/>
  <c r="F3296" i="33"/>
  <c r="F3297" i="33"/>
  <c r="F3298" i="33"/>
  <c r="F3299" i="33"/>
  <c r="F3300" i="33"/>
  <c r="N3" i="33" l="1"/>
  <c r="K16" i="41"/>
</calcChain>
</file>

<file path=xl/connections.xml><?xml version="1.0" encoding="utf-8"?>
<connections xmlns="http://schemas.openxmlformats.org/spreadsheetml/2006/main">
  <connection id="1" name="查询来自 MS Access Database" type="1" refreshedVersion="6">
    <dbPr connection="DSN=MS Access Database;DBQ=C:\Users\88483\Documents\Northwind.accdb;DefaultDir=C:\Users\88483\Documents;DriverId=25;FIL=MS Access;MaxBufferSize=2048;PageTimeout=5;" command="SELECT 雇员.姓氏+名字 AS '姓名', 订单明细.订单ID, Sum(订单明细.单价*数量*(1-折扣)) AS '销售额', 雇员.地区, 订单.订购日期_x000d__x000a_FROM `C:\Users\88483\Documents\Northwind.accdb`.订单 订单, `C:\Users\88483\Documents\Northwind.accdb`.订单明细 订单明细, `C:\Users\88483\Documents\Northwind.accdb`.雇员 雇员_x000d__x000a_WHERE 订单明细.订单ID = 订单.订单ID AND 雇员.雇员ID = 订单.雇员ID_x000d__x000a_GROUP BY 雇员.姓氏+名字, 订单明细.订单ID, 雇员.地区, 订单.订购日期"/>
  </connection>
  <connection id="2" name="查询来自 MS Access Database1" type="1" refreshedVersion="6">
    <dbPr connection="DSN=MS Access Database;DBQ=C:\Users\88483\Documents\Northwind.accdb;DefaultDir=C:\Users\88483\Documents;DriverId=25;FIL=MS Access;MaxBufferSize=2048;PageTimeout=5;" command="SELECT 雇员.姓氏+名字 AS '姓名', 订单明细.订单ID, Sum(订单明细.单价*数量*(1-折扣)) AS '销售额', 客户.地区, 订单.订购日期_x000d__x000a_FROM `C:\Users\88483\Documents\Northwind.accdb`.订单 订单, `C:\Users\88483\Documents\Northwind.accdb`.订单明细 订单明细, `C:\Users\88483\Documents\Northwind.accdb`.雇员 雇员, `C:\Users\88483\Documents\Northwind.accdb`.客户 客户_x000d__x000a_WHERE 订单明细.订单ID = 订单.订单ID AND 雇员.雇员ID = 订单.雇员ID AND 客户.客户ID = 订单.客户ID_x000d__x000a_GROUP BY 雇员.姓氏+名字, 订单明细.订单ID, 客户.地区, 订单.订购日期"/>
  </connection>
</connections>
</file>

<file path=xl/sharedStrings.xml><?xml version="1.0" encoding="utf-8"?>
<sst xmlns="http://schemas.openxmlformats.org/spreadsheetml/2006/main" count="6809" uniqueCount="201">
  <si>
    <t>姓名</t>
    <phoneticPr fontId="6" type="noConversion"/>
  </si>
  <si>
    <t>题目</t>
    <phoneticPr fontId="6" type="noConversion"/>
  </si>
  <si>
    <t>固定成本</t>
    <phoneticPr fontId="6" type="noConversion"/>
  </si>
  <si>
    <t>销量</t>
    <phoneticPr fontId="6" type="noConversion"/>
  </si>
  <si>
    <t>销售收益</t>
    <phoneticPr fontId="6" type="noConversion"/>
  </si>
  <si>
    <t>总成本</t>
    <phoneticPr fontId="6" type="noConversion"/>
  </si>
  <si>
    <t>日期</t>
  </si>
  <si>
    <t>省份</t>
  </si>
  <si>
    <t>产品类别</t>
    <phoneticPr fontId="6" type="noConversion"/>
  </si>
  <si>
    <t>净销售额</t>
  </si>
  <si>
    <t>毛销售额</t>
  </si>
  <si>
    <t>山东</t>
  </si>
  <si>
    <t>自行车</t>
  </si>
  <si>
    <t>地区与省份对照表</t>
    <phoneticPr fontId="6" type="noConversion"/>
  </si>
  <si>
    <t>华东</t>
    <phoneticPr fontId="6" type="noConversion"/>
  </si>
  <si>
    <t>安徽</t>
  </si>
  <si>
    <t>华南</t>
    <phoneticPr fontId="6" type="noConversion"/>
  </si>
  <si>
    <t>福建</t>
  </si>
  <si>
    <t>广东</t>
  </si>
  <si>
    <t>云南</t>
  </si>
  <si>
    <t>江苏</t>
  </si>
  <si>
    <t>江西</t>
  </si>
  <si>
    <t>华东</t>
    <phoneticPr fontId="6" type="noConversion"/>
  </si>
  <si>
    <t>浙江</t>
  </si>
  <si>
    <t>自行车零部件</t>
    <phoneticPr fontId="6" type="noConversion"/>
  </si>
  <si>
    <t>自行车零部件</t>
    <phoneticPr fontId="6" type="noConversion"/>
  </si>
  <si>
    <t>西南</t>
    <phoneticPr fontId="6" type="noConversion"/>
  </si>
  <si>
    <t>云南</t>
    <phoneticPr fontId="6" type="noConversion"/>
  </si>
  <si>
    <t>贵州</t>
    <phoneticPr fontId="6" type="noConversion"/>
  </si>
  <si>
    <t>自行车零部件</t>
    <phoneticPr fontId="6" type="noConversion"/>
  </si>
  <si>
    <t>西南</t>
    <phoneticPr fontId="6" type="noConversion"/>
  </si>
  <si>
    <t>四川</t>
    <phoneticPr fontId="6" type="noConversion"/>
  </si>
  <si>
    <t>四川</t>
    <phoneticPr fontId="6" type="noConversion"/>
  </si>
  <si>
    <t>自行车零部件</t>
    <phoneticPr fontId="6" type="noConversion"/>
  </si>
  <si>
    <t>四川</t>
    <phoneticPr fontId="6" type="noConversion"/>
  </si>
  <si>
    <t>自行车零部件</t>
    <phoneticPr fontId="6" type="noConversion"/>
  </si>
  <si>
    <t>四川</t>
    <phoneticPr fontId="6" type="noConversion"/>
  </si>
  <si>
    <t>自行车零部件</t>
    <phoneticPr fontId="6" type="noConversion"/>
  </si>
  <si>
    <t>四川</t>
    <phoneticPr fontId="6" type="noConversion"/>
  </si>
  <si>
    <t>四川</t>
    <phoneticPr fontId="6" type="noConversion"/>
  </si>
  <si>
    <t>贵州</t>
    <phoneticPr fontId="6" type="noConversion"/>
  </si>
  <si>
    <t>贵州</t>
    <phoneticPr fontId="6" type="noConversion"/>
  </si>
  <si>
    <t>贵州</t>
    <phoneticPr fontId="6" type="noConversion"/>
  </si>
  <si>
    <t>贵州</t>
    <phoneticPr fontId="6" type="noConversion"/>
  </si>
  <si>
    <t>贵州</t>
    <phoneticPr fontId="6" type="noConversion"/>
  </si>
  <si>
    <t>周期</t>
    <phoneticPr fontId="6" type="noConversion"/>
  </si>
  <si>
    <t>周</t>
    <phoneticPr fontId="6" type="noConversion"/>
  </si>
  <si>
    <t>趋势值</t>
    <phoneticPr fontId="6" type="noConversion"/>
  </si>
  <si>
    <t>趋势预测值</t>
    <phoneticPr fontId="6" type="noConversion"/>
  </si>
  <si>
    <t>季节预测值</t>
    <phoneticPr fontId="6" type="noConversion"/>
  </si>
  <si>
    <r>
      <t>产量(</t>
    </r>
    <r>
      <rPr>
        <sz val="12"/>
        <rFont val="Times New Roman"/>
        <family val="1"/>
      </rPr>
      <t>X)</t>
    </r>
    <phoneticPr fontId="6" type="noConversion"/>
  </si>
  <si>
    <r>
      <t>收益(</t>
    </r>
    <r>
      <rPr>
        <sz val="12"/>
        <rFont val="Times New Roman"/>
        <family val="1"/>
      </rPr>
      <t>Y)</t>
    </r>
    <phoneticPr fontId="6" type="noConversion"/>
  </si>
  <si>
    <t>a</t>
    <phoneticPr fontId="6" type="noConversion"/>
  </si>
  <si>
    <t>b</t>
    <phoneticPr fontId="6" type="noConversion"/>
  </si>
  <si>
    <t>R平方</t>
    <phoneticPr fontId="6" type="noConversion"/>
  </si>
  <si>
    <t>产量1000时的收益</t>
    <phoneticPr fontId="6" type="noConversion"/>
  </si>
  <si>
    <t>单位可变成本</t>
    <phoneticPr fontId="6" type="noConversion"/>
  </si>
  <si>
    <t>产品原价</t>
    <phoneticPr fontId="6" type="noConversion"/>
  </si>
  <si>
    <t>单价折扣率</t>
    <phoneticPr fontId="6" type="noConversion"/>
  </si>
  <si>
    <t>单价折扣率</t>
    <phoneticPr fontId="6" type="noConversion"/>
  </si>
  <si>
    <t>产品实际价格</t>
    <phoneticPr fontId="6" type="noConversion"/>
  </si>
  <si>
    <t>利润</t>
    <phoneticPr fontId="6" type="noConversion"/>
  </si>
  <si>
    <t>盈亏平衡销量</t>
    <phoneticPr fontId="6" type="noConversion"/>
  </si>
  <si>
    <t>销量</t>
    <phoneticPr fontId="6" type="noConversion"/>
  </si>
  <si>
    <r>
      <rPr>
        <sz val="12"/>
        <rFont val="宋体"/>
        <family val="3"/>
        <charset val="134"/>
      </rPr>
      <t>小于</t>
    </r>
    <r>
      <rPr>
        <sz val="12"/>
        <rFont val="Arial"/>
        <family val="2"/>
      </rPr>
      <t>800</t>
    </r>
    <phoneticPr fontId="6" type="noConversion"/>
  </si>
  <si>
    <r>
      <rPr>
        <sz val="12"/>
        <rFont val="宋体"/>
        <family val="3"/>
        <charset val="134"/>
      </rPr>
      <t>大于等于</t>
    </r>
    <r>
      <rPr>
        <sz val="12"/>
        <rFont val="Arial"/>
        <family val="2"/>
      </rPr>
      <t>800</t>
    </r>
    <r>
      <rPr>
        <sz val="12"/>
        <rFont val="宋体"/>
        <family val="3"/>
        <charset val="134"/>
      </rPr>
      <t>且小于</t>
    </r>
    <r>
      <rPr>
        <sz val="12"/>
        <rFont val="Arial"/>
        <family val="2"/>
      </rPr>
      <t>1200</t>
    </r>
    <phoneticPr fontId="6" type="noConversion"/>
  </si>
  <si>
    <r>
      <rPr>
        <sz val="12"/>
        <rFont val="宋体"/>
        <family val="3"/>
        <charset val="134"/>
      </rPr>
      <t>大于等于</t>
    </r>
    <r>
      <rPr>
        <sz val="12"/>
        <rFont val="Arial"/>
        <family val="2"/>
      </rPr>
      <t>1200</t>
    </r>
    <phoneticPr fontId="6" type="noConversion"/>
  </si>
  <si>
    <t>年需求量</t>
    <phoneticPr fontId="20" type="noConversion"/>
  </si>
  <si>
    <t>周需求量</t>
    <phoneticPr fontId="20" type="noConversion"/>
  </si>
  <si>
    <t>单件储存成本</t>
    <phoneticPr fontId="20" type="noConversion"/>
  </si>
  <si>
    <t>单次订货成本</t>
    <phoneticPr fontId="20" type="noConversion"/>
  </si>
  <si>
    <t>订货量</t>
    <phoneticPr fontId="20" type="noConversion"/>
  </si>
  <si>
    <t>当前所在周</t>
    <phoneticPr fontId="20" type="noConversion"/>
  </si>
  <si>
    <t>年订货成本</t>
  </si>
  <si>
    <t>年储存成本</t>
  </si>
  <si>
    <t>年总成本</t>
  </si>
  <si>
    <t>经济订货量</t>
  </si>
  <si>
    <t>最低年总成本</t>
  </si>
  <si>
    <t>当前所在周的库存</t>
    <phoneticPr fontId="20" type="noConversion"/>
  </si>
  <si>
    <t>项目1</t>
    <phoneticPr fontId="20" type="noConversion"/>
  </si>
  <si>
    <t>项目2</t>
  </si>
  <si>
    <t>项目3</t>
  </si>
  <si>
    <t>竞选人1</t>
    <phoneticPr fontId="20" type="noConversion"/>
  </si>
  <si>
    <t>竞选人2</t>
  </si>
  <si>
    <t>竞选人3</t>
  </si>
  <si>
    <t>竞选人4</t>
  </si>
  <si>
    <t>竞选人5</t>
  </si>
  <si>
    <t>总收益</t>
    <phoneticPr fontId="20" type="noConversion"/>
  </si>
  <si>
    <t>输入区1</t>
    <phoneticPr fontId="20" type="noConversion"/>
  </si>
  <si>
    <t>项目年限</t>
    <phoneticPr fontId="20" type="noConversion"/>
  </si>
  <si>
    <t>初始投资额（万元）</t>
    <phoneticPr fontId="20" type="noConversion"/>
  </si>
  <si>
    <t>银行贷款（万元）</t>
    <phoneticPr fontId="20" type="noConversion"/>
  </si>
  <si>
    <t>贷款利率</t>
    <phoneticPr fontId="20" type="noConversion"/>
  </si>
  <si>
    <t>贷款年限</t>
    <phoneticPr fontId="20" type="noConversion"/>
  </si>
  <si>
    <t>年销量（万件）</t>
    <phoneticPr fontId="20" type="noConversion"/>
  </si>
  <si>
    <t>销售价格（元/件）</t>
    <phoneticPr fontId="20" type="noConversion"/>
  </si>
  <si>
    <t>固定成本（万元）</t>
    <phoneticPr fontId="20" type="noConversion"/>
  </si>
  <si>
    <t>单位变动成本（元）</t>
    <phoneticPr fontId="20" type="noConversion"/>
  </si>
  <si>
    <t>贴现率</t>
    <phoneticPr fontId="20" type="noConversion"/>
  </si>
  <si>
    <t>1、第1小题计算</t>
    <phoneticPr fontId="20" type="noConversion"/>
  </si>
  <si>
    <t>年还款额（万元）</t>
    <phoneticPr fontId="20" type="noConversion"/>
  </si>
  <si>
    <t>年销售收入（万元）</t>
    <phoneticPr fontId="20" type="noConversion"/>
  </si>
  <si>
    <t>年总成本（万元）</t>
    <phoneticPr fontId="20" type="noConversion"/>
  </si>
  <si>
    <t>年利润（万元）</t>
    <phoneticPr fontId="20" type="noConversion"/>
  </si>
  <si>
    <t>项目内部报酬率</t>
    <phoneticPr fontId="20" type="noConversion"/>
  </si>
  <si>
    <t xml:space="preserve"> 2、第2小题（使用随机数的模型）</t>
    <phoneticPr fontId="20" type="noConversion"/>
  </si>
  <si>
    <t>输入区2</t>
    <phoneticPr fontId="20" type="noConversion"/>
  </si>
  <si>
    <t>初始销量（万件）</t>
    <phoneticPr fontId="20" type="noConversion"/>
  </si>
  <si>
    <t>以后4年销量增长率概率分布</t>
    <phoneticPr fontId="20" type="noConversion"/>
  </si>
  <si>
    <t>增长率</t>
    <phoneticPr fontId="20" type="noConversion"/>
  </si>
  <si>
    <t>发生概率</t>
    <phoneticPr fontId="20" type="noConversion"/>
  </si>
  <si>
    <t>每年销售单价</t>
    <phoneticPr fontId="20" type="noConversion"/>
  </si>
  <si>
    <t>均匀分布下限</t>
    <phoneticPr fontId="20" type="noConversion"/>
  </si>
  <si>
    <t>均匀分布上限</t>
    <phoneticPr fontId="20" type="noConversion"/>
  </si>
  <si>
    <t>单位变动成本</t>
    <phoneticPr fontId="20" type="noConversion"/>
  </si>
  <si>
    <t>正态分布均值</t>
    <phoneticPr fontId="20" type="noConversion"/>
  </si>
  <si>
    <t>正态分布标准差</t>
    <phoneticPr fontId="20" type="noConversion"/>
  </si>
  <si>
    <t>计算</t>
    <phoneticPr fontId="20" type="noConversion"/>
  </si>
  <si>
    <t>项目净现值</t>
    <phoneticPr fontId="20" type="noConversion"/>
  </si>
  <si>
    <t>统计</t>
    <phoneticPr fontId="20" type="noConversion"/>
  </si>
  <si>
    <t>净现值均值</t>
    <phoneticPr fontId="20" type="noConversion"/>
  </si>
  <si>
    <t>净现值最小值</t>
    <phoneticPr fontId="20" type="noConversion"/>
  </si>
  <si>
    <t>净现值最大值</t>
    <phoneticPr fontId="20" type="noConversion"/>
  </si>
  <si>
    <t>行数</t>
    <phoneticPr fontId="20" type="noConversion"/>
  </si>
  <si>
    <t>学号</t>
    <phoneticPr fontId="6" type="noConversion"/>
  </si>
  <si>
    <t>《经济管理中的计算机应用》</t>
    <phoneticPr fontId="6" type="noConversion"/>
  </si>
  <si>
    <t>2022-2023学年 第一学期2022-12-26</t>
    <phoneticPr fontId="6" type="noConversion"/>
  </si>
  <si>
    <t>分值</t>
    <phoneticPr fontId="6" type="noConversion"/>
  </si>
  <si>
    <t>第1题</t>
    <phoneticPr fontId="20" type="noConversion"/>
  </si>
  <si>
    <t>第2题</t>
    <phoneticPr fontId="6" type="noConversion"/>
  </si>
  <si>
    <t>第3题</t>
  </si>
  <si>
    <t>第4题</t>
    <phoneticPr fontId="6" type="noConversion"/>
  </si>
  <si>
    <t>第5题</t>
  </si>
  <si>
    <t>第6题</t>
    <phoneticPr fontId="6" type="noConversion"/>
  </si>
  <si>
    <t>第7题</t>
  </si>
  <si>
    <t>第8题</t>
    <phoneticPr fontId="6" type="noConversion"/>
  </si>
  <si>
    <t>总分</t>
    <phoneticPr fontId="6" type="noConversion"/>
  </si>
  <si>
    <t>2020111043</t>
  </si>
  <si>
    <t>樊望轩</t>
  </si>
  <si>
    <t>行标签</t>
  </si>
  <si>
    <t>金士鹏</t>
  </si>
  <si>
    <t>李芳</t>
  </si>
  <si>
    <t>刘英玫</t>
  </si>
  <si>
    <t>孙林</t>
  </si>
  <si>
    <t>王伟</t>
  </si>
  <si>
    <t>张雪眉</t>
  </si>
  <si>
    <t>张颖</t>
  </si>
  <si>
    <t>赵军</t>
  </si>
  <si>
    <t>郑建杰</t>
  </si>
  <si>
    <t>总计</t>
  </si>
  <si>
    <t>1997年</t>
  </si>
  <si>
    <t>1998年</t>
  </si>
  <si>
    <t>列标签</t>
  </si>
  <si>
    <t>地区</t>
  </si>
  <si>
    <t>东北</t>
  </si>
  <si>
    <t>销售团队1</t>
  </si>
  <si>
    <t>销售团队2</t>
  </si>
  <si>
    <t>总销售额</t>
  </si>
  <si>
    <t>订单张数</t>
  </si>
  <si>
    <t>地区</t>
    <phoneticPr fontId="6" type="noConversion"/>
  </si>
  <si>
    <t>贵州</t>
  </si>
  <si>
    <t>四川</t>
  </si>
  <si>
    <t>产品类别</t>
  </si>
  <si>
    <t>净销售额总计</t>
    <phoneticPr fontId="6" type="noConversion"/>
  </si>
  <si>
    <t>销售总次数</t>
    <phoneticPr fontId="6" type="noConversion"/>
  </si>
  <si>
    <t>各季节平均值</t>
    <phoneticPr fontId="6" type="noConversion"/>
  </si>
  <si>
    <t>所有季度平均值</t>
    <phoneticPr fontId="6" type="noConversion"/>
  </si>
  <si>
    <t>季节指数</t>
    <phoneticPr fontId="6" type="noConversion"/>
  </si>
  <si>
    <t>序号</t>
    <phoneticPr fontId="6" type="noConversion"/>
  </si>
  <si>
    <t>LNX</t>
  </si>
  <si>
    <t>LNX</t>
    <phoneticPr fontId="6" type="noConversion"/>
  </si>
  <si>
    <t>SUMMARY OUTPUT</t>
  </si>
  <si>
    <t>回归统计</t>
  </si>
  <si>
    <t>Multiple R</t>
  </si>
  <si>
    <t>R Square</t>
  </si>
  <si>
    <t>Adjusted R Square</t>
  </si>
  <si>
    <t>标准误差</t>
  </si>
  <si>
    <t>观测值</t>
  </si>
  <si>
    <t>方差分析</t>
  </si>
  <si>
    <t>回归分析</t>
  </si>
  <si>
    <t>残差</t>
  </si>
  <si>
    <t>Intercept</t>
  </si>
  <si>
    <t>df</t>
  </si>
  <si>
    <t>SS</t>
  </si>
  <si>
    <t>MS</t>
  </si>
  <si>
    <t>F</t>
  </si>
  <si>
    <t>Significance F</t>
  </si>
  <si>
    <t>Coefficients</t>
  </si>
  <si>
    <t>t Stat</t>
  </si>
  <si>
    <t>P-value</t>
  </si>
  <si>
    <t>Lower 95%</t>
  </si>
  <si>
    <t>Upper 95%</t>
  </si>
  <si>
    <t>下限 95.0%</t>
  </si>
  <si>
    <t>上限 95.0%</t>
  </si>
  <si>
    <t>销量</t>
    <phoneticPr fontId="6" type="noConversion"/>
  </si>
  <si>
    <t>单价</t>
    <phoneticPr fontId="6" type="noConversion"/>
  </si>
  <si>
    <t>变动成本</t>
    <phoneticPr fontId="6" type="noConversion"/>
  </si>
  <si>
    <t>接收</t>
  </si>
  <si>
    <t>其他</t>
  </si>
  <si>
    <t>频率</t>
  </si>
  <si>
    <t>累积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</si>
</sst>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quot;¥&quot;#,##0.00_);[Red]\(&quot;¥&quot;#,##0.00\)"/>
    <numFmt numFmtId="177" formatCode="_(* #,##0.00_);_(* \(#,##0.00\);_(* &quot;-&quot;??_);_(@_)"/>
    <numFmt numFmtId="178" formatCode="0.0000"/>
  </numFmts>
  <fonts count="26"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12"/>
      <name val="宋体"/>
      <family val="3"/>
      <charset val="134"/>
    </font>
    <font>
      <b/>
      <sz val="12"/>
      <name val="Arial"/>
      <family val="2"/>
    </font>
    <font>
      <sz val="12"/>
      <color indexed="10"/>
      <name val="黑体"/>
      <family val="3"/>
      <charset val="134"/>
    </font>
    <font>
      <b/>
      <sz val="12"/>
      <color indexed="10"/>
      <name val="黑体"/>
      <family val="3"/>
      <charset val="134"/>
    </font>
    <font>
      <b/>
      <sz val="12"/>
      <name val="黑体"/>
      <family val="3"/>
      <charset val="134"/>
    </font>
    <font>
      <sz val="12"/>
      <name val="黑体"/>
      <family val="3"/>
      <charset val="134"/>
    </font>
    <font>
      <b/>
      <sz val="12"/>
      <color theme="0"/>
      <name val="宋体"/>
      <family val="3"/>
      <charset val="134"/>
    </font>
    <font>
      <b/>
      <sz val="16"/>
      <color rgb="FF0070C0"/>
      <name val="微软雅黑"/>
      <family val="2"/>
      <charset val="134"/>
    </font>
    <font>
      <b/>
      <sz val="24"/>
      <color rgb="FF0070C0"/>
      <name val="微软雅黑"/>
      <family val="2"/>
      <charset val="134"/>
    </font>
    <font>
      <sz val="12"/>
      <name val="Arial"/>
      <family val="2"/>
    </font>
    <font>
      <sz val="11"/>
      <color theme="1"/>
      <name val="宋体"/>
      <family val="2"/>
      <scheme val="minor"/>
    </font>
    <font>
      <sz val="11"/>
      <color theme="1"/>
      <name val="宋体"/>
      <family val="3"/>
      <charset val="134"/>
      <scheme val="minor"/>
    </font>
    <font>
      <sz val="12"/>
      <color theme="1"/>
      <name val="宋体"/>
      <family val="3"/>
      <charset val="134"/>
    </font>
    <font>
      <sz val="9"/>
      <name val="宋体"/>
      <family val="2"/>
      <charset val="134"/>
      <scheme val="minor"/>
    </font>
    <font>
      <sz val="10"/>
      <name val="Arial"/>
      <family val="2"/>
    </font>
    <font>
      <b/>
      <sz val="12"/>
      <color theme="1"/>
      <name val="宋体"/>
      <family val="3"/>
      <charset val="134"/>
    </font>
    <font>
      <sz val="12"/>
      <color theme="1"/>
      <name val="宋体"/>
      <family val="2"/>
      <scheme val="minor"/>
    </font>
    <font>
      <sz val="12"/>
      <name val="Times New Roman"/>
      <family val="1"/>
    </font>
    <font>
      <sz val="9"/>
      <color rgb="FF000000"/>
      <name val="Microsoft YaHei UI"/>
      <family val="2"/>
      <charset val="134"/>
    </font>
  </fonts>
  <fills count="11">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0" tint="-0.249977111117893"/>
        <bgColor indexed="64"/>
      </patternFill>
    </fill>
    <fill>
      <patternFill patternType="solid">
        <fgColor rgb="FFCCFFCC"/>
        <bgColor indexed="64"/>
      </patternFill>
    </fill>
    <fill>
      <patternFill patternType="solid">
        <fgColor rgb="FFCCFF99"/>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3">
    <xf numFmtId="0" fontId="0" fillId="0" borderId="0">
      <alignment vertical="center"/>
    </xf>
    <xf numFmtId="9" fontId="5" fillId="0" borderId="0" applyFont="0" applyFill="0" applyBorder="0" applyAlignment="0" applyProtection="0">
      <alignment vertical="center"/>
    </xf>
    <xf numFmtId="0" fontId="5" fillId="0" borderId="0"/>
    <xf numFmtId="0" fontId="5" fillId="0" borderId="0">
      <alignment vertical="center"/>
    </xf>
    <xf numFmtId="0" fontId="5" fillId="0" borderId="0"/>
    <xf numFmtId="0" fontId="17" fillId="0" borderId="0"/>
    <xf numFmtId="9" fontId="17" fillId="0" borderId="0" applyFont="0" applyFill="0" applyBorder="0" applyAlignment="0" applyProtection="0">
      <alignment vertical="center"/>
    </xf>
    <xf numFmtId="0" fontId="4" fillId="0" borderId="0">
      <alignment vertical="center"/>
    </xf>
    <xf numFmtId="0" fontId="18" fillId="0" borderId="0">
      <alignment vertical="center"/>
    </xf>
    <xf numFmtId="177" fontId="5" fillId="0" borderId="0" applyFont="0" applyFill="0" applyBorder="0" applyAlignment="0" applyProtection="0">
      <alignment vertical="center"/>
    </xf>
    <xf numFmtId="0" fontId="5" fillId="0" borderId="0"/>
    <xf numFmtId="9" fontId="5" fillId="0" borderId="0" applyFont="0" applyFill="0" applyBorder="0" applyAlignment="0" applyProtection="0"/>
    <xf numFmtId="0" fontId="17" fillId="0" borderId="0"/>
    <xf numFmtId="0" fontId="3" fillId="0" borderId="0">
      <alignment vertical="center"/>
    </xf>
    <xf numFmtId="0" fontId="5" fillId="0" borderId="0"/>
    <xf numFmtId="0" fontId="5" fillId="0" borderId="0">
      <alignment vertical="center"/>
    </xf>
    <xf numFmtId="0" fontId="21" fillId="0" borderId="0"/>
    <xf numFmtId="0" fontId="2" fillId="0" borderId="0">
      <alignment vertical="center"/>
    </xf>
    <xf numFmtId="0" fontId="2" fillId="0" borderId="0">
      <alignment vertical="center"/>
    </xf>
    <xf numFmtId="177" fontId="5" fillId="0" borderId="0" applyFont="0" applyFill="0" applyBorder="0" applyAlignment="0" applyProtection="0">
      <alignment vertical="center"/>
    </xf>
    <xf numFmtId="0" fontId="5" fillId="0" borderId="0"/>
    <xf numFmtId="0" fontId="1" fillId="0" borderId="0">
      <alignment vertical="center"/>
    </xf>
    <xf numFmtId="9" fontId="1" fillId="0" borderId="0" applyFont="0" applyFill="0" applyBorder="0" applyAlignment="0" applyProtection="0">
      <alignment vertical="center"/>
    </xf>
  </cellStyleXfs>
  <cellXfs count="112">
    <xf numFmtId="0" fontId="0" fillId="0" borderId="0" xfId="0">
      <alignment vertical="center"/>
    </xf>
    <xf numFmtId="0" fontId="5" fillId="0" borderId="0" xfId="2" applyProtection="1">
      <protection hidden="1"/>
    </xf>
    <xf numFmtId="0" fontId="7" fillId="0" borderId="0" xfId="2" applyFont="1" applyProtection="1">
      <protection hidden="1"/>
    </xf>
    <xf numFmtId="0" fontId="9" fillId="0" borderId="0" xfId="2" applyFont="1" applyProtection="1">
      <protection hidden="1"/>
    </xf>
    <xf numFmtId="0" fontId="10" fillId="0" borderId="0" xfId="2" applyFont="1" applyProtection="1">
      <protection hidden="1"/>
    </xf>
    <xf numFmtId="49" fontId="11" fillId="2" borderId="1" xfId="2" applyNumberFormat="1" applyFont="1" applyFill="1" applyBorder="1" applyProtection="1">
      <protection hidden="1"/>
    </xf>
    <xf numFmtId="0" fontId="12" fillId="0" borderId="0" xfId="2" applyFont="1" applyProtection="1">
      <protection hidden="1"/>
    </xf>
    <xf numFmtId="49" fontId="8" fillId="2" borderId="1" xfId="2" applyNumberFormat="1" applyFont="1" applyFill="1" applyBorder="1" applyProtection="1">
      <protection hidden="1"/>
    </xf>
    <xf numFmtId="0" fontId="13" fillId="0" borderId="0" xfId="2" applyFont="1" applyFill="1" applyBorder="1" applyProtection="1">
      <protection hidden="1"/>
    </xf>
    <xf numFmtId="0" fontId="5" fillId="0" borderId="0" xfId="2" applyFill="1" applyBorder="1" applyProtection="1">
      <protection hidden="1"/>
    </xf>
    <xf numFmtId="0" fontId="5" fillId="0" borderId="0" xfId="2" applyFill="1" applyBorder="1" applyAlignment="1" applyProtection="1">
      <alignment horizontal="center"/>
      <protection hidden="1"/>
    </xf>
    <xf numFmtId="0" fontId="7" fillId="0" borderId="0" xfId="2" applyFont="1" applyFill="1" applyBorder="1" applyProtection="1">
      <protection hidden="1"/>
    </xf>
    <xf numFmtId="0" fontId="5" fillId="3" borderId="1" xfId="4" applyFont="1" applyFill="1" applyBorder="1" applyAlignment="1" applyProtection="1">
      <alignment horizontal="center"/>
      <protection hidden="1"/>
    </xf>
    <xf numFmtId="0" fontId="16" fillId="3" borderId="1" xfId="4" applyFont="1" applyFill="1" applyBorder="1" applyAlignment="1" applyProtection="1">
      <alignment horizontal="center"/>
      <protection hidden="1"/>
    </xf>
    <xf numFmtId="0" fontId="17" fillId="0" borderId="0" xfId="12"/>
    <xf numFmtId="0" fontId="7" fillId="4" borderId="1" xfId="15" applyFont="1" applyFill="1" applyBorder="1" applyAlignment="1">
      <alignment horizontal="center" vertical="center"/>
    </xf>
    <xf numFmtId="0" fontId="7" fillId="6" borderId="1" xfId="15" applyFont="1" applyFill="1" applyBorder="1" applyAlignment="1">
      <alignment horizontal="center" vertical="center"/>
    </xf>
    <xf numFmtId="0" fontId="7" fillId="0" borderId="0" xfId="15" applyFont="1" applyFill="1" applyBorder="1">
      <alignment vertical="center"/>
    </xf>
    <xf numFmtId="0" fontId="5" fillId="0" borderId="0" xfId="15" applyBorder="1">
      <alignment vertical="center"/>
    </xf>
    <xf numFmtId="14" fontId="5" fillId="5" borderId="1" xfId="15" applyNumberFormat="1" applyFill="1" applyBorder="1" applyAlignment="1">
      <alignment horizontal="center" vertical="center"/>
    </xf>
    <xf numFmtId="0" fontId="5" fillId="5" borderId="1" xfId="15" applyFill="1" applyBorder="1" applyAlignment="1">
      <alignment horizontal="center" vertical="center"/>
    </xf>
    <xf numFmtId="0" fontId="7" fillId="0" borderId="0" xfId="15" applyFont="1" applyBorder="1">
      <alignment vertical="center"/>
    </xf>
    <xf numFmtId="0" fontId="7" fillId="5" borderId="1" xfId="15" applyFont="1" applyFill="1" applyBorder="1" applyAlignment="1">
      <alignment horizontal="center" vertical="center"/>
    </xf>
    <xf numFmtId="0" fontId="5" fillId="5" borderId="1" xfId="15" applyFont="1" applyFill="1" applyBorder="1" applyAlignment="1">
      <alignment horizontal="center" vertical="center"/>
    </xf>
    <xf numFmtId="0" fontId="5" fillId="0" borderId="0" xfId="15" applyAlignment="1">
      <alignment horizontal="center" vertical="center"/>
    </xf>
    <xf numFmtId="0" fontId="5" fillId="0" borderId="0" xfId="15">
      <alignment vertical="center"/>
    </xf>
    <xf numFmtId="0" fontId="5" fillId="4" borderId="1" xfId="12" applyFont="1" applyFill="1" applyBorder="1" applyAlignment="1">
      <alignment horizontal="center"/>
    </xf>
    <xf numFmtId="0" fontId="23" fillId="0" borderId="0" xfId="12" applyFont="1"/>
    <xf numFmtId="0" fontId="5" fillId="4" borderId="5" xfId="12" applyFont="1" applyFill="1" applyBorder="1" applyAlignment="1">
      <alignment horizontal="center"/>
    </xf>
    <xf numFmtId="0" fontId="5" fillId="4" borderId="6" xfId="12" applyFont="1" applyFill="1" applyBorder="1" applyAlignment="1">
      <alignment horizontal="center"/>
    </xf>
    <xf numFmtId="0" fontId="5" fillId="4" borderId="2" xfId="12" applyFont="1" applyFill="1" applyBorder="1" applyAlignment="1">
      <alignment horizontal="center"/>
    </xf>
    <xf numFmtId="0" fontId="5" fillId="5" borderId="4" xfId="12" applyFont="1" applyFill="1" applyBorder="1" applyAlignment="1">
      <alignment horizontal="center"/>
    </xf>
    <xf numFmtId="0" fontId="5" fillId="4" borderId="4" xfId="12" applyFont="1" applyFill="1" applyBorder="1" applyAlignment="1">
      <alignment horizontal="center"/>
    </xf>
    <xf numFmtId="0" fontId="5" fillId="4" borderId="7" xfId="12" applyFont="1" applyFill="1" applyBorder="1" applyAlignment="1">
      <alignment horizontal="center"/>
    </xf>
    <xf numFmtId="0" fontId="5" fillId="4" borderId="3" xfId="12" applyFont="1" applyFill="1" applyBorder="1" applyAlignment="1">
      <alignment horizontal="center"/>
    </xf>
    <xf numFmtId="0" fontId="5" fillId="5" borderId="3" xfId="12" applyFont="1" applyFill="1" applyBorder="1" applyAlignment="1">
      <alignment horizontal="center"/>
    </xf>
    <xf numFmtId="0" fontId="5" fillId="3" borderId="1" xfId="20" applyFont="1" applyFill="1" applyBorder="1" applyAlignment="1">
      <alignment horizontal="center"/>
    </xf>
    <xf numFmtId="0" fontId="5" fillId="3" borderId="8" xfId="20" applyFont="1" applyFill="1" applyBorder="1" applyAlignment="1">
      <alignment horizontal="center"/>
    </xf>
    <xf numFmtId="0" fontId="5" fillId="0" borderId="0" xfId="20" applyFont="1" applyFill="1" applyBorder="1" applyAlignment="1">
      <alignment horizontal="center"/>
    </xf>
    <xf numFmtId="0" fontId="5" fillId="0" borderId="0" xfId="20" applyFont="1"/>
    <xf numFmtId="0" fontId="5" fillId="3" borderId="1" xfId="20" applyFont="1" applyFill="1" applyBorder="1"/>
    <xf numFmtId="2" fontId="5" fillId="8" borderId="1" xfId="20" applyNumberFormat="1" applyFont="1" applyFill="1" applyBorder="1"/>
    <xf numFmtId="0" fontId="16" fillId="0" borderId="0" xfId="20" applyFont="1"/>
    <xf numFmtId="0" fontId="5" fillId="5" borderId="2" xfId="20" applyFont="1" applyFill="1" applyBorder="1" applyAlignment="1">
      <alignment horizontal="center" vertical="center"/>
    </xf>
    <xf numFmtId="178" fontId="5" fillId="0" borderId="0" xfId="20" applyNumberFormat="1" applyFont="1" applyFill="1" applyBorder="1"/>
    <xf numFmtId="0" fontId="5" fillId="5" borderId="4" xfId="20" applyFont="1" applyFill="1" applyBorder="1" applyAlignment="1">
      <alignment horizontal="center" vertical="center"/>
    </xf>
    <xf numFmtId="178" fontId="5" fillId="8" borderId="1" xfId="20" applyNumberFormat="1" applyFont="1" applyFill="1" applyBorder="1"/>
    <xf numFmtId="2" fontId="5" fillId="8" borderId="1" xfId="20" applyNumberFormat="1" applyFont="1" applyFill="1" applyBorder="1" applyAlignment="1">
      <alignment horizontal="center" vertical="center"/>
    </xf>
    <xf numFmtId="0" fontId="5" fillId="5" borderId="3" xfId="20" applyFont="1" applyFill="1" applyBorder="1" applyAlignment="1">
      <alignment horizontal="center" vertical="center"/>
    </xf>
    <xf numFmtId="0" fontId="5" fillId="0" borderId="0" xfId="20" applyFont="1" applyFill="1" applyBorder="1"/>
    <xf numFmtId="0" fontId="5" fillId="4" borderId="1" xfId="20" applyFont="1" applyFill="1" applyBorder="1" applyAlignment="1">
      <alignment horizontal="left"/>
    </xf>
    <xf numFmtId="1" fontId="16" fillId="0" borderId="1" xfId="20" applyNumberFormat="1" applyFont="1" applyFill="1" applyBorder="1"/>
    <xf numFmtId="0" fontId="16" fillId="0" borderId="0" xfId="20" applyFont="1" applyFill="1"/>
    <xf numFmtId="2" fontId="16" fillId="5" borderId="1" xfId="20" applyNumberFormat="1" applyFont="1" applyFill="1" applyBorder="1"/>
    <xf numFmtId="2" fontId="16" fillId="8" borderId="2" xfId="20" applyNumberFormat="1" applyFont="1" applyFill="1" applyBorder="1"/>
    <xf numFmtId="0" fontId="5" fillId="4" borderId="2" xfId="20" applyFont="1" applyFill="1" applyBorder="1" applyAlignment="1">
      <alignment horizontal="left"/>
    </xf>
    <xf numFmtId="1" fontId="16" fillId="5" borderId="2" xfId="20" applyNumberFormat="1" applyFont="1" applyFill="1" applyBorder="1"/>
    <xf numFmtId="9" fontId="16" fillId="8" borderId="1" xfId="1" applyFont="1" applyFill="1" applyBorder="1" applyAlignment="1"/>
    <xf numFmtId="0" fontId="16" fillId="8" borderId="1" xfId="20" applyFont="1" applyFill="1" applyBorder="1"/>
    <xf numFmtId="2" fontId="16" fillId="8" borderId="1" xfId="20" applyNumberFormat="1" applyFont="1" applyFill="1" applyBorder="1"/>
    <xf numFmtId="1" fontId="16" fillId="8" borderId="1" xfId="20" applyNumberFormat="1" applyFont="1" applyFill="1" applyBorder="1"/>
    <xf numFmtId="0" fontId="19" fillId="3" borderId="1" xfId="20" applyFont="1" applyFill="1" applyBorder="1" applyAlignment="1">
      <alignment horizontal="center"/>
    </xf>
    <xf numFmtId="0" fontId="19" fillId="5" borderId="1" xfId="20" applyFont="1" applyFill="1" applyBorder="1" applyAlignment="1">
      <alignment horizontal="center"/>
    </xf>
    <xf numFmtId="9" fontId="19" fillId="5" borderId="1" xfId="20" applyNumberFormat="1" applyFont="1" applyFill="1" applyBorder="1" applyAlignment="1">
      <alignment horizontal="center"/>
    </xf>
    <xf numFmtId="9" fontId="19" fillId="5" borderId="1" xfId="1" applyFont="1" applyFill="1" applyBorder="1" applyAlignment="1">
      <alignment horizontal="center"/>
    </xf>
    <xf numFmtId="0" fontId="1" fillId="4" borderId="1" xfId="21" applyFill="1" applyBorder="1">
      <alignment vertical="center"/>
    </xf>
    <xf numFmtId="0" fontId="1" fillId="5" borderId="1" xfId="21" applyFill="1" applyBorder="1">
      <alignment vertical="center"/>
    </xf>
    <xf numFmtId="0" fontId="1" fillId="0" borderId="0" xfId="21">
      <alignment vertical="center"/>
    </xf>
    <xf numFmtId="0" fontId="1" fillId="0" borderId="1" xfId="21" applyFill="1" applyBorder="1">
      <alignment vertical="center"/>
    </xf>
    <xf numFmtId="0" fontId="1" fillId="9" borderId="1" xfId="21" applyFill="1" applyBorder="1">
      <alignment vertical="center"/>
    </xf>
    <xf numFmtId="0" fontId="19" fillId="0" borderId="0" xfId="21" applyFont="1">
      <alignment vertical="center"/>
    </xf>
    <xf numFmtId="0" fontId="19" fillId="4" borderId="1" xfId="21" applyFont="1" applyFill="1" applyBorder="1" applyAlignment="1">
      <alignment horizontal="center" vertical="center"/>
    </xf>
    <xf numFmtId="0" fontId="19" fillId="5" borderId="1" xfId="21" applyFont="1" applyFill="1" applyBorder="1" applyAlignment="1">
      <alignment horizontal="center" vertical="center"/>
    </xf>
    <xf numFmtId="0" fontId="19" fillId="4" borderId="1" xfId="21" applyFont="1" applyFill="1" applyBorder="1">
      <alignment vertical="center"/>
    </xf>
    <xf numFmtId="0" fontId="19" fillId="7" borderId="1" xfId="21" applyFont="1" applyFill="1" applyBorder="1">
      <alignment vertical="center"/>
    </xf>
    <xf numFmtId="0" fontId="22" fillId="0" borderId="0" xfId="21" applyFont="1" applyFill="1" applyAlignment="1">
      <alignment vertical="center"/>
    </xf>
    <xf numFmtId="0" fontId="19" fillId="0" borderId="0" xfId="21" applyFont="1" applyFill="1" applyAlignment="1">
      <alignment vertical="center"/>
    </xf>
    <xf numFmtId="0" fontId="19" fillId="4" borderId="1" xfId="21" applyFont="1" applyFill="1" applyBorder="1" applyAlignment="1">
      <alignment vertical="center"/>
    </xf>
    <xf numFmtId="0" fontId="19" fillId="5" borderId="1" xfId="21" applyFont="1" applyFill="1" applyBorder="1" applyAlignment="1">
      <alignment vertical="center"/>
    </xf>
    <xf numFmtId="9" fontId="19" fillId="5" borderId="1" xfId="22" applyFont="1" applyFill="1" applyBorder="1" applyAlignment="1">
      <alignment vertical="center"/>
    </xf>
    <xf numFmtId="176" fontId="19" fillId="8" borderId="1" xfId="21" applyNumberFormat="1" applyFont="1" applyFill="1" applyBorder="1" applyAlignment="1">
      <alignment vertical="center"/>
    </xf>
    <xf numFmtId="0" fontId="19" fillId="8" borderId="1" xfId="21" applyFont="1" applyFill="1" applyBorder="1" applyAlignment="1">
      <alignment vertical="center"/>
    </xf>
    <xf numFmtId="9" fontId="19" fillId="8" borderId="1" xfId="21" applyNumberFormat="1" applyFont="1" applyFill="1" applyBorder="1" applyAlignment="1">
      <alignment vertical="center"/>
    </xf>
    <xf numFmtId="0" fontId="19" fillId="0" borderId="0" xfId="21" applyFont="1" applyFill="1" applyAlignment="1">
      <alignment horizontal="left" vertical="center"/>
    </xf>
    <xf numFmtId="9" fontId="19" fillId="5" borderId="1" xfId="21" applyNumberFormat="1" applyFont="1" applyFill="1" applyBorder="1" applyAlignment="1">
      <alignment horizontal="center" vertical="center"/>
    </xf>
    <xf numFmtId="9" fontId="19" fillId="5" borderId="1" xfId="22" applyFont="1" applyFill="1" applyBorder="1" applyAlignment="1">
      <alignment horizontal="center" vertical="center"/>
    </xf>
    <xf numFmtId="0" fontId="19" fillId="0" borderId="0" xfId="21" applyFont="1" applyFill="1" applyAlignment="1">
      <alignment horizontal="center" vertical="center"/>
    </xf>
    <xf numFmtId="0" fontId="19" fillId="0" borderId="0" xfId="21" applyFont="1" applyFill="1" applyBorder="1" applyAlignment="1">
      <alignment vertical="center"/>
    </xf>
    <xf numFmtId="0" fontId="19" fillId="0" borderId="0" xfId="21" applyFont="1" applyFill="1" applyBorder="1" applyAlignment="1">
      <alignment horizontal="center" vertical="center"/>
    </xf>
    <xf numFmtId="176" fontId="19" fillId="0" borderId="0" xfId="21" applyNumberFormat="1" applyFont="1" applyFill="1" applyBorder="1" applyAlignment="1">
      <alignment horizontal="center" vertical="center"/>
    </xf>
    <xf numFmtId="0" fontId="19" fillId="0" borderId="1" xfId="21" applyFont="1" applyFill="1" applyBorder="1" applyAlignment="1">
      <alignment horizontal="center" vertical="center"/>
    </xf>
    <xf numFmtId="0" fontId="5" fillId="10" borderId="1" xfId="4" applyFont="1" applyFill="1" applyBorder="1" applyAlignment="1" applyProtection="1">
      <alignment horizontal="center"/>
      <protection hidden="1"/>
    </xf>
    <xf numFmtId="0" fontId="16" fillId="10" borderId="1" xfId="4" applyFont="1" applyFill="1" applyBorder="1" applyAlignment="1" applyProtection="1">
      <alignment horizontal="center"/>
      <protection hidden="1"/>
    </xf>
    <xf numFmtId="0" fontId="0" fillId="0" borderId="0" xfId="0" pivotButton="1">
      <alignment vertical="center"/>
    </xf>
    <xf numFmtId="0" fontId="0" fillId="0" borderId="0" xfId="0" applyAlignment="1">
      <alignment horizontal="left" vertical="center"/>
    </xf>
    <xf numFmtId="0" fontId="0" fillId="0" borderId="0" xfId="0" applyAlignment="1">
      <alignment horizontal="left" vertical="center" indent="1"/>
    </xf>
    <xf numFmtId="0" fontId="0" fillId="0" borderId="0" xfId="0" applyNumberFormat="1">
      <alignment vertical="center"/>
    </xf>
    <xf numFmtId="0" fontId="0" fillId="0" borderId="0" xfId="0" applyFill="1" applyBorder="1" applyAlignment="1">
      <alignment vertical="center"/>
    </xf>
    <xf numFmtId="0" fontId="0" fillId="0" borderId="9" xfId="0" applyFill="1" applyBorder="1" applyAlignment="1">
      <alignment vertical="center"/>
    </xf>
    <xf numFmtId="0" fontId="5" fillId="0" borderId="10" xfId="0" applyFont="1" applyFill="1" applyBorder="1" applyAlignment="1">
      <alignment horizontal="center" vertical="center"/>
    </xf>
    <xf numFmtId="0" fontId="5" fillId="0" borderId="10" xfId="0" applyFont="1" applyFill="1" applyBorder="1" applyAlignment="1">
      <alignment horizontal="centerContinuous" vertical="center"/>
    </xf>
    <xf numFmtId="2" fontId="16" fillId="0" borderId="0" xfId="20" applyNumberFormat="1" applyFont="1" applyFill="1"/>
    <xf numFmtId="1" fontId="16" fillId="0" borderId="0" xfId="20" applyNumberFormat="1" applyFont="1" applyFill="1"/>
    <xf numFmtId="0" fontId="15" fillId="0" borderId="0" xfId="2" applyFont="1" applyAlignment="1" applyProtection="1">
      <alignment horizontal="center"/>
      <protection hidden="1"/>
    </xf>
    <xf numFmtId="0" fontId="14" fillId="0" borderId="0" xfId="2" applyFont="1" applyAlignment="1" applyProtection="1">
      <alignment horizontal="center"/>
      <protection hidden="1"/>
    </xf>
    <xf numFmtId="0" fontId="23" fillId="0" borderId="0" xfId="12" applyFont="1" applyAlignment="1">
      <alignment horizontal="center" vertical="center"/>
    </xf>
    <xf numFmtId="0" fontId="19" fillId="4" borderId="1" xfId="21" applyFont="1" applyFill="1" applyBorder="1" applyAlignment="1">
      <alignment horizontal="center" vertical="center" wrapText="1"/>
    </xf>
    <xf numFmtId="0" fontId="19" fillId="4" borderId="1" xfId="21" applyFont="1" applyFill="1" applyBorder="1" applyAlignment="1">
      <alignment horizontal="center" vertical="center"/>
    </xf>
    <xf numFmtId="176" fontId="19" fillId="0" borderId="0" xfId="21" applyNumberFormat="1" applyFont="1" applyFill="1" applyAlignment="1">
      <alignment vertical="center"/>
    </xf>
    <xf numFmtId="0" fontId="0" fillId="0" borderId="0" xfId="0" applyNumberFormat="1" applyFill="1" applyBorder="1" applyAlignment="1">
      <alignment vertical="center"/>
    </xf>
    <xf numFmtId="10" fontId="0" fillId="0" borderId="0" xfId="0" applyNumberFormat="1" applyFill="1" applyBorder="1" applyAlignment="1">
      <alignment vertical="center"/>
    </xf>
    <xf numFmtId="10" fontId="0" fillId="0" borderId="9" xfId="0" applyNumberFormat="1" applyFill="1" applyBorder="1" applyAlignment="1">
      <alignment vertical="center"/>
    </xf>
  </cellXfs>
  <cellStyles count="23">
    <cellStyle name="Normal 5" xfId="7"/>
    <cellStyle name="百分比 2" xfId="1"/>
    <cellStyle name="百分比 2 3" xfId="11"/>
    <cellStyle name="百分比 3" xfId="6"/>
    <cellStyle name="百分比 4" xfId="22"/>
    <cellStyle name="常规" xfId="0" builtinId="0"/>
    <cellStyle name="常规 2" xfId="2"/>
    <cellStyle name="常规 2 2" xfId="10"/>
    <cellStyle name="常规 2 2 2" xfId="15"/>
    <cellStyle name="常规 2 2 2 2" xfId="20"/>
    <cellStyle name="常规 2 3" xfId="8"/>
    <cellStyle name="常规 2 3 2" xfId="16"/>
    <cellStyle name="常规 3" xfId="3"/>
    <cellStyle name="常规 3 2" xfId="12"/>
    <cellStyle name="常规 3 2 2" xfId="17"/>
    <cellStyle name="常规 3_第2次第3场-答案和评分标准" xfId="14"/>
    <cellStyle name="常规 4" xfId="5"/>
    <cellStyle name="常规 4 2" xfId="18"/>
    <cellStyle name="常规 5" xfId="13"/>
    <cellStyle name="常规 6" xfId="21"/>
    <cellStyle name="常规_ks1" xfId="4"/>
    <cellStyle name="千位分隔 2" xfId="19"/>
    <cellStyle name="千位分隔 4" xfId="9"/>
  </cellStyles>
  <dxfs count="0"/>
  <tableStyles count="0" defaultTableStyle="TableStyleMedium2" defaultPivotStyle="PivotStyleLight16"/>
  <colors>
    <mruColors>
      <color rgb="FFE2FFC5"/>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3648293963256"/>
          <c:y val="5.5555555555555552E-2"/>
          <c:w val="0.85219685039370074"/>
          <c:h val="0.83836468358121896"/>
        </c:manualLayout>
      </c:layout>
      <c:barChart>
        <c:barDir val="bar"/>
        <c:grouping val="clustered"/>
        <c:varyColors val="0"/>
        <c:ser>
          <c:idx val="0"/>
          <c:order val="0"/>
          <c:spPr>
            <a:solidFill>
              <a:schemeClr val="accent1"/>
            </a:solidFill>
            <a:ln>
              <a:noFill/>
            </a:ln>
            <a:effectLst/>
          </c:spPr>
          <c:invertIfNegative val="0"/>
          <c:cat>
            <c:strRef>
              <c:f>第2题!$L$4:$L$13</c:f>
              <c:strCache>
                <c:ptCount val="10"/>
                <c:pt idx="0">
                  <c:v>安徽</c:v>
                </c:pt>
                <c:pt idx="1">
                  <c:v>福建</c:v>
                </c:pt>
                <c:pt idx="2">
                  <c:v>广东</c:v>
                </c:pt>
                <c:pt idx="3">
                  <c:v>江苏</c:v>
                </c:pt>
                <c:pt idx="4">
                  <c:v>江西</c:v>
                </c:pt>
                <c:pt idx="5">
                  <c:v>山东</c:v>
                </c:pt>
                <c:pt idx="6">
                  <c:v>浙江</c:v>
                </c:pt>
                <c:pt idx="7">
                  <c:v>云南</c:v>
                </c:pt>
                <c:pt idx="8">
                  <c:v>贵州</c:v>
                </c:pt>
                <c:pt idx="9">
                  <c:v>四川</c:v>
                </c:pt>
              </c:strCache>
            </c:strRef>
          </c:cat>
          <c:val>
            <c:numRef>
              <c:f>第2题!$O$4:$O$13</c:f>
              <c:numCache>
                <c:formatCode>General</c:formatCode>
                <c:ptCount val="10"/>
                <c:pt idx="0">
                  <c:v>344976</c:v>
                </c:pt>
                <c:pt idx="1">
                  <c:v>87286</c:v>
                </c:pt>
                <c:pt idx="2">
                  <c:v>115468</c:v>
                </c:pt>
                <c:pt idx="3">
                  <c:v>59297</c:v>
                </c:pt>
                <c:pt idx="4">
                  <c:v>209204</c:v>
                </c:pt>
                <c:pt idx="5">
                  <c:v>295449</c:v>
                </c:pt>
                <c:pt idx="6">
                  <c:v>7478</c:v>
                </c:pt>
                <c:pt idx="7">
                  <c:v>74109</c:v>
                </c:pt>
                <c:pt idx="8">
                  <c:v>90551</c:v>
                </c:pt>
                <c:pt idx="9">
                  <c:v>83740</c:v>
                </c:pt>
              </c:numCache>
            </c:numRef>
          </c:val>
          <c:extLst>
            <c:ext xmlns:c16="http://schemas.microsoft.com/office/drawing/2014/chart" uri="{C3380CC4-5D6E-409C-BE32-E72D297353CC}">
              <c16:uniqueId val="{00000000-8F92-4CC5-A251-E48633AD063E}"/>
            </c:ext>
          </c:extLst>
        </c:ser>
        <c:ser>
          <c:idx val="1"/>
          <c:order val="1"/>
          <c:spPr>
            <a:solidFill>
              <a:srgbClr val="FF0000"/>
            </a:solidFill>
            <a:ln>
              <a:noFill/>
            </a:ln>
            <a:effectLst/>
          </c:spPr>
          <c:invertIfNegative val="0"/>
          <c:cat>
            <c:strRef>
              <c:f>第2题!$L$4:$L$13</c:f>
              <c:strCache>
                <c:ptCount val="10"/>
                <c:pt idx="0">
                  <c:v>安徽</c:v>
                </c:pt>
                <c:pt idx="1">
                  <c:v>福建</c:v>
                </c:pt>
                <c:pt idx="2">
                  <c:v>广东</c:v>
                </c:pt>
                <c:pt idx="3">
                  <c:v>江苏</c:v>
                </c:pt>
                <c:pt idx="4">
                  <c:v>江西</c:v>
                </c:pt>
                <c:pt idx="5">
                  <c:v>山东</c:v>
                </c:pt>
                <c:pt idx="6">
                  <c:v>浙江</c:v>
                </c:pt>
                <c:pt idx="7">
                  <c:v>云南</c:v>
                </c:pt>
                <c:pt idx="8">
                  <c:v>贵州</c:v>
                </c:pt>
                <c:pt idx="9">
                  <c:v>四川</c:v>
                </c:pt>
              </c:strCache>
            </c:strRef>
          </c:cat>
          <c:val>
            <c:numRef>
              <c:f>第2题!$P$4:$P$13</c:f>
              <c:numCache>
                <c:formatCode>General</c:formatCode>
                <c:ptCount val="10"/>
                <c:pt idx="0">
                  <c:v>344976</c:v>
                </c:pt>
                <c:pt idx="1">
                  <c:v>0</c:v>
                </c:pt>
                <c:pt idx="2">
                  <c:v>0</c:v>
                </c:pt>
                <c:pt idx="3">
                  <c:v>59297</c:v>
                </c:pt>
                <c:pt idx="4">
                  <c:v>209204</c:v>
                </c:pt>
                <c:pt idx="5">
                  <c:v>295449</c:v>
                </c:pt>
                <c:pt idx="6">
                  <c:v>7478</c:v>
                </c:pt>
                <c:pt idx="7">
                  <c:v>0</c:v>
                </c:pt>
                <c:pt idx="8">
                  <c:v>0</c:v>
                </c:pt>
                <c:pt idx="9">
                  <c:v>0</c:v>
                </c:pt>
              </c:numCache>
            </c:numRef>
          </c:val>
          <c:extLst>
            <c:ext xmlns:c16="http://schemas.microsoft.com/office/drawing/2014/chart" uri="{C3380CC4-5D6E-409C-BE32-E72D297353CC}">
              <c16:uniqueId val="{00000001-8F92-4CC5-A251-E48633AD063E}"/>
            </c:ext>
          </c:extLst>
        </c:ser>
        <c:dLbls>
          <c:showLegendKey val="0"/>
          <c:showVal val="0"/>
          <c:showCatName val="0"/>
          <c:showSerName val="0"/>
          <c:showPercent val="0"/>
          <c:showBubbleSize val="0"/>
        </c:dLbls>
        <c:gapWidth val="185"/>
        <c:overlap val="100"/>
        <c:axId val="411336703"/>
        <c:axId val="411337951"/>
      </c:barChart>
      <c:catAx>
        <c:axId val="411336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11337951"/>
        <c:crosses val="autoZero"/>
        <c:auto val="1"/>
        <c:lblAlgn val="ctr"/>
        <c:lblOffset val="100"/>
        <c:noMultiLvlLbl val="0"/>
      </c:catAx>
      <c:valAx>
        <c:axId val="411337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4113367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19050" cap="rnd">
              <a:solidFill>
                <a:schemeClr val="accent5">
                  <a:lumMod val="60000"/>
                  <a:lumOff val="40000"/>
                </a:schemeClr>
              </a:solidFill>
              <a:prstDash val="dash"/>
              <a:round/>
            </a:ln>
            <a:effectLst/>
          </c:spPr>
          <c:marker>
            <c:symbol val="none"/>
          </c:marker>
          <c:xVal>
            <c:numRef>
              <c:f>第5题!$B$36:$B$41</c:f>
              <c:numCache>
                <c:formatCode>General</c:formatCode>
                <c:ptCount val="6"/>
                <c:pt idx="0">
                  <c:v>0</c:v>
                </c:pt>
                <c:pt idx="1">
                  <c:v>799.99900000000002</c:v>
                </c:pt>
                <c:pt idx="2">
                  <c:v>800</c:v>
                </c:pt>
                <c:pt idx="3">
                  <c:v>1199.999</c:v>
                </c:pt>
                <c:pt idx="4">
                  <c:v>1200</c:v>
                </c:pt>
                <c:pt idx="5">
                  <c:v>2100</c:v>
                </c:pt>
              </c:numCache>
            </c:numRef>
          </c:xVal>
          <c:yVal>
            <c:numRef>
              <c:f>第5题!$C$36:$C$41</c:f>
              <c:numCache>
                <c:formatCode>General</c:formatCode>
                <c:ptCount val="6"/>
                <c:pt idx="0">
                  <c:v>-40000</c:v>
                </c:pt>
                <c:pt idx="1">
                  <c:v>18399.926999999996</c:v>
                </c:pt>
                <c:pt idx="2">
                  <c:v>14880</c:v>
                </c:pt>
                <c:pt idx="3">
                  <c:v>42319.931400000001</c:v>
                </c:pt>
                <c:pt idx="4">
                  <c:v>37040</c:v>
                </c:pt>
                <c:pt idx="5">
                  <c:v>94820</c:v>
                </c:pt>
              </c:numCache>
            </c:numRef>
          </c:yVal>
          <c:smooth val="0"/>
          <c:extLst>
            <c:ext xmlns:c16="http://schemas.microsoft.com/office/drawing/2014/chart" uri="{C3380CC4-5D6E-409C-BE32-E72D297353CC}">
              <c16:uniqueId val="{00000001-0ECD-4020-855D-6B4CD92B1504}"/>
            </c:ext>
          </c:extLst>
        </c:ser>
        <c:ser>
          <c:idx val="2"/>
          <c:order val="1"/>
          <c:spPr>
            <a:ln w="19050" cap="rnd">
              <a:solidFill>
                <a:schemeClr val="accent5">
                  <a:lumMod val="60000"/>
                  <a:lumOff val="40000"/>
                </a:schemeClr>
              </a:solidFill>
              <a:prstDash val="dash"/>
              <a:round/>
            </a:ln>
            <a:effectLst/>
          </c:spPr>
          <c:marker>
            <c:symbol val="none"/>
          </c:marker>
          <c:xVal>
            <c:numRef>
              <c:f>第5题!$B$36:$B$41</c:f>
              <c:numCache>
                <c:formatCode>General</c:formatCode>
                <c:ptCount val="6"/>
                <c:pt idx="0">
                  <c:v>0</c:v>
                </c:pt>
                <c:pt idx="1">
                  <c:v>799.99900000000002</c:v>
                </c:pt>
                <c:pt idx="2">
                  <c:v>800</c:v>
                </c:pt>
                <c:pt idx="3">
                  <c:v>1199.999</c:v>
                </c:pt>
                <c:pt idx="4">
                  <c:v>1200</c:v>
                </c:pt>
                <c:pt idx="5">
                  <c:v>2100</c:v>
                </c:pt>
              </c:numCache>
            </c:numRef>
          </c:xVal>
          <c:yVal>
            <c:numRef>
              <c:f>第5题!$D$36:$D$41</c:f>
              <c:numCache>
                <c:formatCode>General</c:formatCode>
                <c:ptCount val="6"/>
                <c:pt idx="0">
                  <c:v>-40000</c:v>
                </c:pt>
                <c:pt idx="1">
                  <c:v>10399.936999999991</c:v>
                </c:pt>
                <c:pt idx="2">
                  <c:v>6880</c:v>
                </c:pt>
                <c:pt idx="3">
                  <c:v>30319.941399999996</c:v>
                </c:pt>
                <c:pt idx="4">
                  <c:v>25040</c:v>
                </c:pt>
                <c:pt idx="5">
                  <c:v>73820</c:v>
                </c:pt>
              </c:numCache>
            </c:numRef>
          </c:yVal>
          <c:smooth val="0"/>
          <c:extLst>
            <c:ext xmlns:c16="http://schemas.microsoft.com/office/drawing/2014/chart" uri="{C3380CC4-5D6E-409C-BE32-E72D297353CC}">
              <c16:uniqueId val="{00000002-0ECD-4020-855D-6B4CD92B1504}"/>
            </c:ext>
          </c:extLst>
        </c:ser>
        <c:ser>
          <c:idx val="3"/>
          <c:order val="2"/>
          <c:spPr>
            <a:ln w="19050" cap="rnd">
              <a:solidFill>
                <a:schemeClr val="accent5">
                  <a:lumMod val="60000"/>
                  <a:lumOff val="40000"/>
                </a:schemeClr>
              </a:solidFill>
              <a:prstDash val="dash"/>
              <a:round/>
            </a:ln>
            <a:effectLst/>
          </c:spPr>
          <c:marker>
            <c:symbol val="none"/>
          </c:marker>
          <c:xVal>
            <c:numRef>
              <c:f>第5题!$B$36:$B$41</c:f>
              <c:numCache>
                <c:formatCode>General</c:formatCode>
                <c:ptCount val="6"/>
                <c:pt idx="0">
                  <c:v>0</c:v>
                </c:pt>
                <c:pt idx="1">
                  <c:v>799.99900000000002</c:v>
                </c:pt>
                <c:pt idx="2">
                  <c:v>800</c:v>
                </c:pt>
                <c:pt idx="3">
                  <c:v>1199.999</c:v>
                </c:pt>
                <c:pt idx="4">
                  <c:v>1200</c:v>
                </c:pt>
                <c:pt idx="5">
                  <c:v>2100</c:v>
                </c:pt>
              </c:numCache>
            </c:numRef>
          </c:xVal>
          <c:yVal>
            <c:numRef>
              <c:f>第5题!$E$36:$E$41</c:f>
              <c:numCache>
                <c:formatCode>General</c:formatCode>
                <c:ptCount val="6"/>
                <c:pt idx="0">
                  <c:v>-40000</c:v>
                </c:pt>
                <c:pt idx="1">
                  <c:v>2399.9470000000001</c:v>
                </c:pt>
                <c:pt idx="2">
                  <c:v>-1120</c:v>
                </c:pt>
                <c:pt idx="3">
                  <c:v>18319.951400000005</c:v>
                </c:pt>
                <c:pt idx="4">
                  <c:v>13040</c:v>
                </c:pt>
                <c:pt idx="5">
                  <c:v>52820</c:v>
                </c:pt>
              </c:numCache>
            </c:numRef>
          </c:yVal>
          <c:smooth val="0"/>
          <c:extLst>
            <c:ext xmlns:c16="http://schemas.microsoft.com/office/drawing/2014/chart" uri="{C3380CC4-5D6E-409C-BE32-E72D297353CC}">
              <c16:uniqueId val="{00000003-0ECD-4020-855D-6B4CD92B1504}"/>
            </c:ext>
          </c:extLst>
        </c:ser>
        <c:ser>
          <c:idx val="4"/>
          <c:order val="3"/>
          <c:spPr>
            <a:ln w="19050" cap="rnd">
              <a:solidFill>
                <a:schemeClr val="accent5">
                  <a:lumMod val="60000"/>
                  <a:lumOff val="40000"/>
                </a:schemeClr>
              </a:solidFill>
              <a:prstDash val="dash"/>
              <a:round/>
            </a:ln>
            <a:effectLst/>
          </c:spPr>
          <c:marker>
            <c:symbol val="none"/>
          </c:marker>
          <c:xVal>
            <c:numRef>
              <c:f>第5题!$B$36:$B$41</c:f>
              <c:numCache>
                <c:formatCode>General</c:formatCode>
                <c:ptCount val="6"/>
                <c:pt idx="0">
                  <c:v>0</c:v>
                </c:pt>
                <c:pt idx="1">
                  <c:v>799.99900000000002</c:v>
                </c:pt>
                <c:pt idx="2">
                  <c:v>800</c:v>
                </c:pt>
                <c:pt idx="3">
                  <c:v>1199.999</c:v>
                </c:pt>
                <c:pt idx="4">
                  <c:v>1200</c:v>
                </c:pt>
                <c:pt idx="5">
                  <c:v>2100</c:v>
                </c:pt>
              </c:numCache>
            </c:numRef>
          </c:xVal>
          <c:yVal>
            <c:numRef>
              <c:f>第5题!$G$36:$G$41</c:f>
              <c:numCache>
                <c:formatCode>General</c:formatCode>
                <c:ptCount val="6"/>
                <c:pt idx="0">
                  <c:v>-40000</c:v>
                </c:pt>
                <c:pt idx="1">
                  <c:v>-13600.03300000001</c:v>
                </c:pt>
                <c:pt idx="2">
                  <c:v>-17120</c:v>
                </c:pt>
                <c:pt idx="3">
                  <c:v>-5680.0286000000051</c:v>
                </c:pt>
                <c:pt idx="4">
                  <c:v>-10960</c:v>
                </c:pt>
                <c:pt idx="5">
                  <c:v>10820</c:v>
                </c:pt>
              </c:numCache>
            </c:numRef>
          </c:yVal>
          <c:smooth val="0"/>
          <c:extLst>
            <c:ext xmlns:c16="http://schemas.microsoft.com/office/drawing/2014/chart" uri="{C3380CC4-5D6E-409C-BE32-E72D297353CC}">
              <c16:uniqueId val="{00000004-0ECD-4020-855D-6B4CD92B1504}"/>
            </c:ext>
          </c:extLst>
        </c:ser>
        <c:ser>
          <c:idx val="5"/>
          <c:order val="4"/>
          <c:spPr>
            <a:ln w="19050" cap="rnd">
              <a:solidFill>
                <a:schemeClr val="accent5">
                  <a:lumMod val="60000"/>
                  <a:lumOff val="40000"/>
                </a:schemeClr>
              </a:solidFill>
              <a:prstDash val="dash"/>
              <a:round/>
            </a:ln>
            <a:effectLst/>
          </c:spPr>
          <c:marker>
            <c:symbol val="none"/>
          </c:marker>
          <c:xVal>
            <c:numRef>
              <c:f>第5题!$B$36:$B$41</c:f>
              <c:numCache>
                <c:formatCode>General</c:formatCode>
                <c:ptCount val="6"/>
                <c:pt idx="0">
                  <c:v>0</c:v>
                </c:pt>
                <c:pt idx="1">
                  <c:v>799.99900000000002</c:v>
                </c:pt>
                <c:pt idx="2">
                  <c:v>800</c:v>
                </c:pt>
                <c:pt idx="3">
                  <c:v>1199.999</c:v>
                </c:pt>
                <c:pt idx="4">
                  <c:v>1200</c:v>
                </c:pt>
                <c:pt idx="5">
                  <c:v>2100</c:v>
                </c:pt>
              </c:numCache>
            </c:numRef>
          </c:xVal>
          <c:yVal>
            <c:numRef>
              <c:f>第5题!$F$36:$F$41</c:f>
              <c:numCache>
                <c:formatCode>General</c:formatCode>
                <c:ptCount val="6"/>
                <c:pt idx="0">
                  <c:v>-40000</c:v>
                </c:pt>
                <c:pt idx="1">
                  <c:v>-5600.0430000000051</c:v>
                </c:pt>
                <c:pt idx="2">
                  <c:v>-9120</c:v>
                </c:pt>
                <c:pt idx="3">
                  <c:v>6319.9614000000001</c:v>
                </c:pt>
                <c:pt idx="4">
                  <c:v>1040</c:v>
                </c:pt>
                <c:pt idx="5">
                  <c:v>31820</c:v>
                </c:pt>
              </c:numCache>
            </c:numRef>
          </c:yVal>
          <c:smooth val="0"/>
          <c:extLst>
            <c:ext xmlns:c16="http://schemas.microsoft.com/office/drawing/2014/chart" uri="{C3380CC4-5D6E-409C-BE32-E72D297353CC}">
              <c16:uniqueId val="{00000005-0ECD-4020-855D-6B4CD92B1504}"/>
            </c:ext>
          </c:extLst>
        </c:ser>
        <c:ser>
          <c:idx val="0"/>
          <c:order val="5"/>
          <c:spPr>
            <a:ln w="19050" cap="rnd">
              <a:solidFill>
                <a:srgbClr val="FF0000"/>
              </a:solidFill>
              <a:round/>
            </a:ln>
            <a:effectLst/>
          </c:spPr>
          <c:marker>
            <c:symbol val="none"/>
          </c:marker>
          <c:xVal>
            <c:numRef>
              <c:f>第5题!$B$24:$B$29</c:f>
              <c:numCache>
                <c:formatCode>General</c:formatCode>
                <c:ptCount val="6"/>
                <c:pt idx="0">
                  <c:v>0</c:v>
                </c:pt>
                <c:pt idx="1">
                  <c:v>799.99900000000002</c:v>
                </c:pt>
                <c:pt idx="2">
                  <c:v>800</c:v>
                </c:pt>
                <c:pt idx="3">
                  <c:v>1199.999</c:v>
                </c:pt>
                <c:pt idx="4">
                  <c:v>1200</c:v>
                </c:pt>
                <c:pt idx="5">
                  <c:v>2100</c:v>
                </c:pt>
              </c:numCache>
            </c:numRef>
          </c:xVal>
          <c:yVal>
            <c:numRef>
              <c:f>第5题!$C$24:$C$29</c:f>
              <c:numCache>
                <c:formatCode>General</c:formatCode>
                <c:ptCount val="6"/>
                <c:pt idx="0">
                  <c:v>-40000</c:v>
                </c:pt>
                <c:pt idx="1">
                  <c:v>2399.9470000000001</c:v>
                </c:pt>
                <c:pt idx="2">
                  <c:v>-1120</c:v>
                </c:pt>
                <c:pt idx="3">
                  <c:v>18319.951400000005</c:v>
                </c:pt>
                <c:pt idx="4">
                  <c:v>13040</c:v>
                </c:pt>
                <c:pt idx="5">
                  <c:v>52820</c:v>
                </c:pt>
              </c:numCache>
            </c:numRef>
          </c:yVal>
          <c:smooth val="0"/>
          <c:extLst>
            <c:ext xmlns:c16="http://schemas.microsoft.com/office/drawing/2014/chart" uri="{C3380CC4-5D6E-409C-BE32-E72D297353CC}">
              <c16:uniqueId val="{00000000-0ECD-4020-855D-6B4CD92B1504}"/>
            </c:ext>
          </c:extLst>
        </c:ser>
        <c:ser>
          <c:idx val="6"/>
          <c:order val="6"/>
          <c:spPr>
            <a:ln w="19050" cap="rnd">
              <a:solidFill>
                <a:srgbClr val="00B050"/>
              </a:solidFill>
              <a:round/>
            </a:ln>
            <a:effectLst/>
          </c:spPr>
          <c:marker>
            <c:symbol val="none"/>
          </c:marker>
          <c:dPt>
            <c:idx val="1"/>
            <c:marker>
              <c:symbol val="square"/>
              <c:size val="6"/>
              <c:spPr>
                <a:solidFill>
                  <a:srgbClr val="00B050"/>
                </a:solidFill>
                <a:ln w="9525">
                  <a:solidFill>
                    <a:schemeClr val="accent1">
                      <a:lumMod val="60000"/>
                    </a:schemeClr>
                  </a:solidFill>
                </a:ln>
                <a:effectLst/>
              </c:spPr>
            </c:marker>
            <c:bubble3D val="0"/>
            <c:extLst>
              <c:ext xmlns:c16="http://schemas.microsoft.com/office/drawing/2014/chart" uri="{C3380CC4-5D6E-409C-BE32-E72D297353CC}">
                <c16:uniqueId val="{00000008-0ECD-4020-855D-6B4CD92B1504}"/>
              </c:ext>
            </c:extLst>
          </c:dPt>
          <c:xVal>
            <c:numRef>
              <c:f>第5题!$H$23:$H$25</c:f>
              <c:numCache>
                <c:formatCode>0</c:formatCode>
                <c:ptCount val="3"/>
                <c:pt idx="0">
                  <c:v>754.71698113207549</c:v>
                </c:pt>
                <c:pt idx="1">
                  <c:v>754.71698113207549</c:v>
                </c:pt>
                <c:pt idx="2">
                  <c:v>754.71698113207549</c:v>
                </c:pt>
              </c:numCache>
            </c:numRef>
          </c:xVal>
          <c:yVal>
            <c:numRef>
              <c:f>第5题!$I$23:$I$25</c:f>
              <c:numCache>
                <c:formatCode>General</c:formatCode>
                <c:ptCount val="3"/>
                <c:pt idx="0">
                  <c:v>120000</c:v>
                </c:pt>
                <c:pt idx="1">
                  <c:v>0</c:v>
                </c:pt>
                <c:pt idx="2">
                  <c:v>-40000</c:v>
                </c:pt>
              </c:numCache>
            </c:numRef>
          </c:yVal>
          <c:smooth val="0"/>
          <c:extLst>
            <c:ext xmlns:c16="http://schemas.microsoft.com/office/drawing/2014/chart" uri="{C3380CC4-5D6E-409C-BE32-E72D297353CC}">
              <c16:uniqueId val="{00000007-0ECD-4020-855D-6B4CD92B1504}"/>
            </c:ext>
          </c:extLst>
        </c:ser>
        <c:ser>
          <c:idx val="7"/>
          <c:order val="7"/>
          <c:tx>
            <c:v>1</c:v>
          </c:tx>
          <c:spPr>
            <a:ln w="19050" cap="rnd">
              <a:solidFill>
                <a:schemeClr val="accent2">
                  <a:lumMod val="60000"/>
                </a:schemeClr>
              </a:solidFill>
              <a:round/>
            </a:ln>
            <a:effectLst/>
          </c:spPr>
          <c:marker>
            <c:symbol val="square"/>
            <c:size val="5"/>
            <c:spPr>
              <a:noFill/>
              <a:ln w="9525">
                <a:solidFill>
                  <a:srgbClr val="FF0000"/>
                </a:solidFill>
              </a:ln>
              <a:effectLst/>
            </c:spPr>
          </c:marker>
          <c:xVal>
            <c:numRef>
              <c:f>第5题!$C$45</c:f>
              <c:numCache>
                <c:formatCode>General</c:formatCode>
                <c:ptCount val="1"/>
                <c:pt idx="0">
                  <c:v>547.94520547945206</c:v>
                </c:pt>
              </c:numCache>
            </c:numRef>
          </c:xVal>
          <c:yVal>
            <c:numRef>
              <c:f>第5题!$D$45</c:f>
              <c:numCache>
                <c:formatCode>General</c:formatCode>
                <c:ptCount val="1"/>
                <c:pt idx="0">
                  <c:v>0</c:v>
                </c:pt>
              </c:numCache>
            </c:numRef>
          </c:yVal>
          <c:smooth val="0"/>
          <c:extLst>
            <c:ext xmlns:c16="http://schemas.microsoft.com/office/drawing/2014/chart" uri="{C3380CC4-5D6E-409C-BE32-E72D297353CC}">
              <c16:uniqueId val="{00000009-0ECD-4020-855D-6B4CD92B1504}"/>
            </c:ext>
          </c:extLst>
        </c:ser>
        <c:ser>
          <c:idx val="8"/>
          <c:order val="8"/>
          <c:tx>
            <c:v>2</c:v>
          </c:tx>
          <c:spPr>
            <a:ln w="19050" cap="rnd">
              <a:solidFill>
                <a:schemeClr val="accent3">
                  <a:lumMod val="60000"/>
                </a:schemeClr>
              </a:solidFill>
              <a:round/>
            </a:ln>
            <a:effectLst/>
          </c:spPr>
          <c:marker>
            <c:symbol val="square"/>
            <c:size val="5"/>
            <c:spPr>
              <a:noFill/>
              <a:ln w="9525">
                <a:solidFill>
                  <a:srgbClr val="FF0000"/>
                </a:solidFill>
              </a:ln>
              <a:effectLst/>
            </c:spPr>
          </c:marker>
          <c:xVal>
            <c:numRef>
              <c:f>第5题!$C$46</c:f>
              <c:numCache>
                <c:formatCode>General</c:formatCode>
                <c:ptCount val="1"/>
                <c:pt idx="0">
                  <c:v>634.92063492063494</c:v>
                </c:pt>
              </c:numCache>
            </c:numRef>
          </c:xVal>
          <c:yVal>
            <c:numRef>
              <c:f>第5题!$D$46</c:f>
              <c:numCache>
                <c:formatCode>General</c:formatCode>
                <c:ptCount val="1"/>
                <c:pt idx="0">
                  <c:v>0</c:v>
                </c:pt>
              </c:numCache>
            </c:numRef>
          </c:yVal>
          <c:smooth val="0"/>
          <c:extLst>
            <c:ext xmlns:c16="http://schemas.microsoft.com/office/drawing/2014/chart" uri="{C3380CC4-5D6E-409C-BE32-E72D297353CC}">
              <c16:uniqueId val="{0000000A-0ECD-4020-855D-6B4CD92B1504}"/>
            </c:ext>
          </c:extLst>
        </c:ser>
        <c:ser>
          <c:idx val="9"/>
          <c:order val="9"/>
          <c:tx>
            <c:v>3</c:v>
          </c:tx>
          <c:spPr>
            <a:ln w="19050" cap="rnd">
              <a:solidFill>
                <a:schemeClr val="accent4">
                  <a:lumMod val="60000"/>
                </a:schemeClr>
              </a:solidFill>
              <a:round/>
            </a:ln>
            <a:effectLst/>
          </c:spPr>
          <c:marker>
            <c:symbol val="square"/>
            <c:size val="5"/>
            <c:spPr>
              <a:noFill/>
              <a:ln w="9525">
                <a:solidFill>
                  <a:srgbClr val="FF0000"/>
                </a:solidFill>
              </a:ln>
              <a:effectLst/>
            </c:spPr>
          </c:marker>
          <c:xVal>
            <c:numRef>
              <c:f>第5题!$C$47</c:f>
              <c:numCache>
                <c:formatCode>General</c:formatCode>
                <c:ptCount val="1"/>
                <c:pt idx="0">
                  <c:v>754.71698113207549</c:v>
                </c:pt>
              </c:numCache>
            </c:numRef>
          </c:xVal>
          <c:yVal>
            <c:numRef>
              <c:f>第5题!$D$47</c:f>
              <c:numCache>
                <c:formatCode>General</c:formatCode>
                <c:ptCount val="1"/>
                <c:pt idx="0">
                  <c:v>0</c:v>
                </c:pt>
              </c:numCache>
            </c:numRef>
          </c:yVal>
          <c:smooth val="0"/>
          <c:extLst>
            <c:ext xmlns:c16="http://schemas.microsoft.com/office/drawing/2014/chart" uri="{C3380CC4-5D6E-409C-BE32-E72D297353CC}">
              <c16:uniqueId val="{0000000B-0ECD-4020-855D-6B4CD92B1504}"/>
            </c:ext>
          </c:extLst>
        </c:ser>
        <c:ser>
          <c:idx val="10"/>
          <c:order val="10"/>
          <c:tx>
            <c:v>4</c:v>
          </c:tx>
          <c:spPr>
            <a:ln w="19050" cap="rnd">
              <a:solidFill>
                <a:schemeClr val="accent5">
                  <a:lumMod val="60000"/>
                </a:schemeClr>
              </a:solidFill>
              <a:round/>
            </a:ln>
            <a:effectLst/>
          </c:spPr>
          <c:marker>
            <c:symbol val="square"/>
            <c:size val="5"/>
            <c:spPr>
              <a:noFill/>
              <a:ln w="9525">
                <a:solidFill>
                  <a:srgbClr val="FF0000"/>
                </a:solidFill>
              </a:ln>
              <a:effectLst/>
            </c:spPr>
          </c:marker>
          <c:xVal>
            <c:numRef>
              <c:f>第5题!$C$48</c:f>
              <c:numCache>
                <c:formatCode>General</c:formatCode>
                <c:ptCount val="1"/>
                <c:pt idx="0">
                  <c:v>930.23255813953483</c:v>
                </c:pt>
              </c:numCache>
            </c:numRef>
          </c:xVal>
          <c:yVal>
            <c:numRef>
              <c:f>第5题!$D$48</c:f>
              <c:numCache>
                <c:formatCode>General</c:formatCode>
                <c:ptCount val="1"/>
                <c:pt idx="0">
                  <c:v>0</c:v>
                </c:pt>
              </c:numCache>
            </c:numRef>
          </c:yVal>
          <c:smooth val="0"/>
          <c:extLst>
            <c:ext xmlns:c16="http://schemas.microsoft.com/office/drawing/2014/chart" uri="{C3380CC4-5D6E-409C-BE32-E72D297353CC}">
              <c16:uniqueId val="{0000000C-0ECD-4020-855D-6B4CD92B1504}"/>
            </c:ext>
          </c:extLst>
        </c:ser>
        <c:ser>
          <c:idx val="11"/>
          <c:order val="11"/>
          <c:tx>
            <c:v>5</c:v>
          </c:tx>
          <c:spPr>
            <a:ln w="19050" cap="rnd">
              <a:solidFill>
                <a:schemeClr val="accent6">
                  <a:lumMod val="60000"/>
                </a:schemeClr>
              </a:solidFill>
              <a:round/>
            </a:ln>
            <a:effectLst/>
          </c:spPr>
          <c:marker>
            <c:symbol val="square"/>
            <c:size val="5"/>
            <c:spPr>
              <a:noFill/>
              <a:ln w="9525">
                <a:solidFill>
                  <a:srgbClr val="FF0000"/>
                </a:solidFill>
              </a:ln>
              <a:effectLst/>
            </c:spPr>
          </c:marker>
          <c:xVal>
            <c:numRef>
              <c:f>第5题!$C$49</c:f>
              <c:numCache>
                <c:formatCode>General</c:formatCode>
                <c:ptCount val="1"/>
                <c:pt idx="0">
                  <c:v>1212.121212121212</c:v>
                </c:pt>
              </c:numCache>
            </c:numRef>
          </c:xVal>
          <c:yVal>
            <c:numRef>
              <c:f>第5题!$D$49</c:f>
              <c:numCache>
                <c:formatCode>General</c:formatCode>
                <c:ptCount val="1"/>
                <c:pt idx="0">
                  <c:v>0</c:v>
                </c:pt>
              </c:numCache>
            </c:numRef>
          </c:yVal>
          <c:smooth val="0"/>
          <c:extLst>
            <c:ext xmlns:c16="http://schemas.microsoft.com/office/drawing/2014/chart" uri="{C3380CC4-5D6E-409C-BE32-E72D297353CC}">
              <c16:uniqueId val="{0000000D-0ECD-4020-855D-6B4CD92B1504}"/>
            </c:ext>
          </c:extLst>
        </c:ser>
        <c:dLbls>
          <c:showLegendKey val="0"/>
          <c:showVal val="0"/>
          <c:showCatName val="0"/>
          <c:showSerName val="0"/>
          <c:showPercent val="0"/>
          <c:showBubbleSize val="0"/>
        </c:dLbls>
        <c:axId val="1383845919"/>
        <c:axId val="1383846335"/>
      </c:scatterChart>
      <c:valAx>
        <c:axId val="1383845919"/>
        <c:scaling>
          <c:orientation val="minMax"/>
          <c:max val="2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83846335"/>
        <c:crosses val="autoZero"/>
        <c:crossBetween val="midCat"/>
      </c:valAx>
      <c:valAx>
        <c:axId val="1383846335"/>
        <c:scaling>
          <c:orientation val="minMax"/>
          <c:min val="-40000"/>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3838459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库存变化情况</a:t>
            </a:r>
            <a:endParaRPr lang="en-US"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1"/>
          <c:order val="1"/>
          <c:spPr>
            <a:noFill/>
            <a:ln>
              <a:solidFill>
                <a:schemeClr val="tx1"/>
              </a:solidFill>
            </a:ln>
            <a:effectLst/>
          </c:spPr>
          <c:invertIfNegative val="0"/>
          <c:val>
            <c:numRef>
              <c:f>第6题!$B$17:$B$68</c:f>
              <c:numCache>
                <c:formatCode>General</c:formatCode>
                <c:ptCount val="52"/>
                <c:pt idx="0">
                  <c:v>3000</c:v>
                </c:pt>
                <c:pt idx="1">
                  <c:v>2000</c:v>
                </c:pt>
                <c:pt idx="2">
                  <c:v>1000</c:v>
                </c:pt>
                <c:pt idx="3">
                  <c:v>4000</c:v>
                </c:pt>
                <c:pt idx="4">
                  <c:v>3000</c:v>
                </c:pt>
                <c:pt idx="5">
                  <c:v>2000</c:v>
                </c:pt>
                <c:pt idx="6">
                  <c:v>1000</c:v>
                </c:pt>
                <c:pt idx="7">
                  <c:v>4000</c:v>
                </c:pt>
                <c:pt idx="8">
                  <c:v>3000</c:v>
                </c:pt>
                <c:pt idx="9">
                  <c:v>2000</c:v>
                </c:pt>
                <c:pt idx="10">
                  <c:v>1000</c:v>
                </c:pt>
                <c:pt idx="11">
                  <c:v>4000</c:v>
                </c:pt>
                <c:pt idx="12">
                  <c:v>3000</c:v>
                </c:pt>
                <c:pt idx="13">
                  <c:v>2000</c:v>
                </c:pt>
                <c:pt idx="14">
                  <c:v>1000</c:v>
                </c:pt>
                <c:pt idx="15">
                  <c:v>4000</c:v>
                </c:pt>
                <c:pt idx="16">
                  <c:v>3000</c:v>
                </c:pt>
                <c:pt idx="17">
                  <c:v>2000</c:v>
                </c:pt>
                <c:pt idx="18">
                  <c:v>1000</c:v>
                </c:pt>
                <c:pt idx="19">
                  <c:v>4000</c:v>
                </c:pt>
                <c:pt idx="20">
                  <c:v>3000</c:v>
                </c:pt>
                <c:pt idx="21">
                  <c:v>2000</c:v>
                </c:pt>
                <c:pt idx="22">
                  <c:v>1000</c:v>
                </c:pt>
                <c:pt idx="23">
                  <c:v>4000</c:v>
                </c:pt>
                <c:pt idx="24">
                  <c:v>3000</c:v>
                </c:pt>
                <c:pt idx="25">
                  <c:v>2000</c:v>
                </c:pt>
                <c:pt idx="26">
                  <c:v>1000</c:v>
                </c:pt>
                <c:pt idx="27">
                  <c:v>4000</c:v>
                </c:pt>
                <c:pt idx="28">
                  <c:v>3000</c:v>
                </c:pt>
                <c:pt idx="29">
                  <c:v>2000</c:v>
                </c:pt>
                <c:pt idx="30">
                  <c:v>1000</c:v>
                </c:pt>
                <c:pt idx="31">
                  <c:v>4000</c:v>
                </c:pt>
                <c:pt idx="32">
                  <c:v>3000</c:v>
                </c:pt>
                <c:pt idx="33">
                  <c:v>2000</c:v>
                </c:pt>
                <c:pt idx="34">
                  <c:v>1000</c:v>
                </c:pt>
                <c:pt idx="35">
                  <c:v>4000</c:v>
                </c:pt>
                <c:pt idx="36">
                  <c:v>3000</c:v>
                </c:pt>
                <c:pt idx="37">
                  <c:v>2000</c:v>
                </c:pt>
                <c:pt idx="38">
                  <c:v>1000</c:v>
                </c:pt>
                <c:pt idx="39">
                  <c:v>4000</c:v>
                </c:pt>
                <c:pt idx="40">
                  <c:v>3000</c:v>
                </c:pt>
                <c:pt idx="41">
                  <c:v>2000</c:v>
                </c:pt>
                <c:pt idx="42">
                  <c:v>1000</c:v>
                </c:pt>
                <c:pt idx="43">
                  <c:v>4000</c:v>
                </c:pt>
                <c:pt idx="44">
                  <c:v>3000</c:v>
                </c:pt>
                <c:pt idx="45">
                  <c:v>2000</c:v>
                </c:pt>
                <c:pt idx="46">
                  <c:v>1000</c:v>
                </c:pt>
                <c:pt idx="47">
                  <c:v>4000</c:v>
                </c:pt>
                <c:pt idx="48">
                  <c:v>3000</c:v>
                </c:pt>
                <c:pt idx="49">
                  <c:v>2000</c:v>
                </c:pt>
                <c:pt idx="50">
                  <c:v>1000</c:v>
                </c:pt>
                <c:pt idx="51">
                  <c:v>4000</c:v>
                </c:pt>
              </c:numCache>
            </c:numRef>
          </c:val>
          <c:extLst>
            <c:ext xmlns:c16="http://schemas.microsoft.com/office/drawing/2014/chart" uri="{C3380CC4-5D6E-409C-BE32-E72D297353CC}">
              <c16:uniqueId val="{00000001-E951-4466-9E7B-7987E8FEA703}"/>
            </c:ext>
          </c:extLst>
        </c:ser>
        <c:ser>
          <c:idx val="2"/>
          <c:order val="2"/>
          <c:spPr>
            <a:solidFill>
              <a:srgbClr val="FF0000"/>
            </a:solidFill>
            <a:ln>
              <a:noFill/>
            </a:ln>
            <a:effectLst/>
          </c:spPr>
          <c:invertIfNegative val="0"/>
          <c:val>
            <c:numRef>
              <c:f>第6题!$C$17:$C$68</c:f>
              <c:numCache>
                <c:formatCode>General</c:formatCode>
                <c:ptCount val="52"/>
                <c:pt idx="0">
                  <c:v>0</c:v>
                </c:pt>
                <c:pt idx="1">
                  <c:v>0</c:v>
                </c:pt>
                <c:pt idx="2">
                  <c:v>0</c:v>
                </c:pt>
                <c:pt idx="3">
                  <c:v>0</c:v>
                </c:pt>
                <c:pt idx="4">
                  <c:v>0</c:v>
                </c:pt>
                <c:pt idx="5">
                  <c:v>2000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numCache>
            </c:numRef>
          </c:val>
          <c:extLst>
            <c:ext xmlns:c16="http://schemas.microsoft.com/office/drawing/2014/chart" uri="{C3380CC4-5D6E-409C-BE32-E72D297353CC}">
              <c16:uniqueId val="{00000002-E951-4466-9E7B-7987E8FEA703}"/>
            </c:ext>
          </c:extLst>
        </c:ser>
        <c:dLbls>
          <c:showLegendKey val="0"/>
          <c:showVal val="0"/>
          <c:showCatName val="0"/>
          <c:showSerName val="0"/>
          <c:showPercent val="0"/>
          <c:showBubbleSize val="0"/>
        </c:dLbls>
        <c:gapWidth val="0"/>
        <c:overlap val="100"/>
        <c:axId val="1135288767"/>
        <c:axId val="1135290431"/>
        <c:extLst>
          <c:ext xmlns:c15="http://schemas.microsoft.com/office/drawing/2012/chart" uri="{02D57815-91ED-43cb-92C2-25804820EDAC}">
            <c15:filteredBarSeries>
              <c15:ser>
                <c:idx val="0"/>
                <c:order val="0"/>
                <c:spPr>
                  <a:solidFill>
                    <a:schemeClr val="accent1"/>
                  </a:solidFill>
                  <a:ln>
                    <a:noFill/>
                  </a:ln>
                  <a:effectLst/>
                </c:spPr>
                <c:invertIfNegative val="0"/>
                <c:val>
                  <c:numRef>
                    <c:extLst>
                      <c:ext uri="{02D57815-91ED-43cb-92C2-25804820EDAC}">
                        <c15:formulaRef>
                          <c15:sqref>第6题!$A$17:$A$68</c15:sqref>
                        </c15:formulaRef>
                      </c:ext>
                    </c:extLst>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val>
                <c:extLst>
                  <c:ext xmlns:c16="http://schemas.microsoft.com/office/drawing/2014/chart" uri="{C3380CC4-5D6E-409C-BE32-E72D297353CC}">
                    <c16:uniqueId val="{00000000-E951-4466-9E7B-7987E8FEA703}"/>
                  </c:ext>
                </c:extLst>
              </c15:ser>
            </c15:filteredBarSeries>
          </c:ext>
        </c:extLst>
      </c:barChart>
      <c:catAx>
        <c:axId val="113528876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35290431"/>
        <c:crosses val="autoZero"/>
        <c:auto val="1"/>
        <c:lblAlgn val="ctr"/>
        <c:lblOffset val="100"/>
        <c:noMultiLvlLbl val="0"/>
      </c:catAx>
      <c:valAx>
        <c:axId val="11352904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3528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库存随订货量变化情况</a:t>
            </a:r>
            <a:endParaRPr lang="en-US"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9.1914260717410323E-2"/>
          <c:y val="0.29722222222222222"/>
          <c:w val="0.87753018372703417"/>
          <c:h val="0.48947506561679788"/>
        </c:manualLayout>
      </c:layout>
      <c:barChart>
        <c:barDir val="col"/>
        <c:grouping val="clustered"/>
        <c:varyColors val="0"/>
        <c:ser>
          <c:idx val="1"/>
          <c:order val="0"/>
          <c:spPr>
            <a:noFill/>
            <a:ln>
              <a:solidFill>
                <a:schemeClr val="tx1"/>
              </a:solidFill>
            </a:ln>
            <a:effectLst/>
          </c:spPr>
          <c:invertIfNegative val="0"/>
          <c:cat>
            <c:numRef>
              <c:f>第6题!$F$50:$F$56</c:f>
              <c:numCache>
                <c:formatCode>General</c:formatCode>
                <c:ptCount val="7"/>
                <c:pt idx="0">
                  <c:v>2000</c:v>
                </c:pt>
                <c:pt idx="1">
                  <c:v>3000</c:v>
                </c:pt>
                <c:pt idx="2">
                  <c:v>4000</c:v>
                </c:pt>
                <c:pt idx="3">
                  <c:v>5000</c:v>
                </c:pt>
                <c:pt idx="4">
                  <c:v>6000</c:v>
                </c:pt>
                <c:pt idx="5">
                  <c:v>7000</c:v>
                </c:pt>
                <c:pt idx="6">
                  <c:v>8000</c:v>
                </c:pt>
              </c:numCache>
            </c:numRef>
          </c:cat>
          <c:val>
            <c:numRef>
              <c:f>第6题!$G$50:$G$56</c:f>
              <c:numCache>
                <c:formatCode>General</c:formatCode>
                <c:ptCount val="7"/>
                <c:pt idx="0">
                  <c:v>0</c:v>
                </c:pt>
                <c:pt idx="1">
                  <c:v>1000</c:v>
                </c:pt>
                <c:pt idx="2">
                  <c:v>2000</c:v>
                </c:pt>
                <c:pt idx="3">
                  <c:v>3000</c:v>
                </c:pt>
                <c:pt idx="4">
                  <c:v>4000</c:v>
                </c:pt>
                <c:pt idx="5">
                  <c:v>5000</c:v>
                </c:pt>
                <c:pt idx="6">
                  <c:v>6000</c:v>
                </c:pt>
              </c:numCache>
            </c:numRef>
          </c:val>
          <c:extLst>
            <c:ext xmlns:c16="http://schemas.microsoft.com/office/drawing/2014/chart" uri="{C3380CC4-5D6E-409C-BE32-E72D297353CC}">
              <c16:uniqueId val="{00000001-5AF8-471E-8471-42554E89BDEB}"/>
            </c:ext>
          </c:extLst>
        </c:ser>
        <c:ser>
          <c:idx val="0"/>
          <c:order val="1"/>
          <c:spPr>
            <a:solidFill>
              <a:srgbClr val="FF0000"/>
            </a:solidFill>
            <a:ln>
              <a:noFill/>
            </a:ln>
            <a:effectLst/>
          </c:spPr>
          <c:invertIfNegative val="0"/>
          <c:val>
            <c:numRef>
              <c:f>第6题!$H$50:$H$56</c:f>
              <c:numCache>
                <c:formatCode>General</c:formatCode>
                <c:ptCount val="7"/>
                <c:pt idx="0">
                  <c:v>0</c:v>
                </c:pt>
                <c:pt idx="1">
                  <c:v>0</c:v>
                </c:pt>
                <c:pt idx="2">
                  <c:v>2000</c:v>
                </c:pt>
                <c:pt idx="3">
                  <c:v>0</c:v>
                </c:pt>
                <c:pt idx="4">
                  <c:v>0</c:v>
                </c:pt>
                <c:pt idx="5">
                  <c:v>0</c:v>
                </c:pt>
                <c:pt idx="6">
                  <c:v>0</c:v>
                </c:pt>
              </c:numCache>
            </c:numRef>
          </c:val>
          <c:extLst>
            <c:ext xmlns:c16="http://schemas.microsoft.com/office/drawing/2014/chart" uri="{C3380CC4-5D6E-409C-BE32-E72D297353CC}">
              <c16:uniqueId val="{00000002-5AF8-471E-8471-42554E89BDEB}"/>
            </c:ext>
          </c:extLst>
        </c:ser>
        <c:dLbls>
          <c:showLegendKey val="0"/>
          <c:showVal val="0"/>
          <c:showCatName val="0"/>
          <c:showSerName val="0"/>
          <c:showPercent val="0"/>
          <c:showBubbleSize val="0"/>
        </c:dLbls>
        <c:gapWidth val="0"/>
        <c:overlap val="100"/>
        <c:axId val="1135290847"/>
        <c:axId val="1135294175"/>
      </c:barChart>
      <c:catAx>
        <c:axId val="113529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35294175"/>
        <c:crosses val="autoZero"/>
        <c:auto val="1"/>
        <c:lblAlgn val="ctr"/>
        <c:lblOffset val="100"/>
        <c:noMultiLvlLbl val="0"/>
      </c:catAx>
      <c:valAx>
        <c:axId val="1135294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13529084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项目净现值累积概率图</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第8题!$P$41:$P$61</c:f>
              <c:numCache>
                <c:formatCode>General</c:formatCode>
                <c:ptCount val="21"/>
                <c:pt idx="0">
                  <c:v>-21780.697915231525</c:v>
                </c:pt>
                <c:pt idx="1">
                  <c:v>-14908.801769646292</c:v>
                </c:pt>
                <c:pt idx="2">
                  <c:v>-13277.993780176159</c:v>
                </c:pt>
                <c:pt idx="3">
                  <c:v>-11379.838690636614</c:v>
                </c:pt>
                <c:pt idx="4">
                  <c:v>-8429.3798229006461</c:v>
                </c:pt>
                <c:pt idx="5">
                  <c:v>-5682.5773545735537</c:v>
                </c:pt>
                <c:pt idx="6">
                  <c:v>-4290.3982482528627</c:v>
                </c:pt>
                <c:pt idx="7">
                  <c:v>-868.42353808379721</c:v>
                </c:pt>
                <c:pt idx="8">
                  <c:v>1343.5185780014203</c:v>
                </c:pt>
                <c:pt idx="9">
                  <c:v>1918.6396708923462</c:v>
                </c:pt>
                <c:pt idx="10">
                  <c:v>2123.7908062341612</c:v>
                </c:pt>
                <c:pt idx="11">
                  <c:v>8554.6291328455136</c:v>
                </c:pt>
                <c:pt idx="12">
                  <c:v>9342.553777954512</c:v>
                </c:pt>
                <c:pt idx="13">
                  <c:v>10695.959377876798</c:v>
                </c:pt>
                <c:pt idx="14">
                  <c:v>13876.47801279858</c:v>
                </c:pt>
                <c:pt idx="15">
                  <c:v>16345.51801279858</c:v>
                </c:pt>
                <c:pt idx="16">
                  <c:v>18814.558012798581</c:v>
                </c:pt>
                <c:pt idx="17">
                  <c:v>21238.292584936939</c:v>
                </c:pt>
                <c:pt idx="18">
                  <c:v>23976.848773935901</c:v>
                </c:pt>
                <c:pt idx="19">
                  <c:v>29201.793903846818</c:v>
                </c:pt>
                <c:pt idx="20">
                  <c:v>31926.900137151817</c:v>
                </c:pt>
              </c:numCache>
            </c:numRef>
          </c:xVal>
          <c:yVal>
            <c:numRef>
              <c:f>第8题!$R$41:$R$61</c:f>
              <c:numCache>
                <c:formatCode>0.00%</c:formatCode>
                <c:ptCount val="21"/>
                <c:pt idx="0">
                  <c:v>0.02</c:v>
                </c:pt>
                <c:pt idx="1">
                  <c:v>0.04</c:v>
                </c:pt>
                <c:pt idx="2">
                  <c:v>0.04</c:v>
                </c:pt>
                <c:pt idx="3">
                  <c:v>0.06</c:v>
                </c:pt>
                <c:pt idx="4">
                  <c:v>0.1</c:v>
                </c:pt>
                <c:pt idx="5">
                  <c:v>0.18</c:v>
                </c:pt>
                <c:pt idx="6">
                  <c:v>0.18</c:v>
                </c:pt>
                <c:pt idx="7">
                  <c:v>0.26</c:v>
                </c:pt>
                <c:pt idx="8">
                  <c:v>0.36</c:v>
                </c:pt>
                <c:pt idx="9">
                  <c:v>0.4</c:v>
                </c:pt>
                <c:pt idx="10">
                  <c:v>0.4</c:v>
                </c:pt>
                <c:pt idx="11">
                  <c:v>0.64</c:v>
                </c:pt>
                <c:pt idx="12">
                  <c:v>0.64</c:v>
                </c:pt>
                <c:pt idx="13">
                  <c:v>0.66</c:v>
                </c:pt>
                <c:pt idx="14">
                  <c:v>0.78</c:v>
                </c:pt>
                <c:pt idx="15">
                  <c:v>0.84</c:v>
                </c:pt>
                <c:pt idx="16">
                  <c:v>0.9</c:v>
                </c:pt>
                <c:pt idx="17">
                  <c:v>0.96</c:v>
                </c:pt>
                <c:pt idx="18">
                  <c:v>0.98</c:v>
                </c:pt>
                <c:pt idx="19">
                  <c:v>1</c:v>
                </c:pt>
                <c:pt idx="20">
                  <c:v>1</c:v>
                </c:pt>
              </c:numCache>
            </c:numRef>
          </c:yVal>
          <c:smooth val="1"/>
          <c:extLst>
            <c:ext xmlns:c16="http://schemas.microsoft.com/office/drawing/2014/chart" uri="{C3380CC4-5D6E-409C-BE32-E72D297353CC}">
              <c16:uniqueId val="{00000000-4AB1-4A68-B47E-E41C1F6D32E3}"/>
            </c:ext>
          </c:extLst>
        </c:ser>
        <c:dLbls>
          <c:showLegendKey val="0"/>
          <c:showVal val="0"/>
          <c:showCatName val="0"/>
          <c:showSerName val="0"/>
          <c:showPercent val="0"/>
          <c:showBubbleSize val="0"/>
        </c:dLbls>
        <c:axId val="970653647"/>
        <c:axId val="970634095"/>
      </c:scatterChart>
      <c:valAx>
        <c:axId val="970653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70634095"/>
        <c:crosses val="autoZero"/>
        <c:crossBetween val="midCat"/>
      </c:valAx>
      <c:valAx>
        <c:axId val="97063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70653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R$3" fmlaRange="$R$4:$R$6" noThreeD="1" sel="1" val="0"/>
</file>

<file path=xl/ctrlProps/ctrlProp2.xml><?xml version="1.0" encoding="utf-8"?>
<formControlPr xmlns="http://schemas.microsoft.com/office/spreadsheetml/2009/9/main" objectType="CheckBox" checked="Checked" fmlaLink="$Q$10" lockText="1" noThreeD="1"/>
</file>

<file path=xl/ctrlProps/ctrlProp3.xml><?xml version="1.0" encoding="utf-8"?>
<formControlPr xmlns="http://schemas.microsoft.com/office/spreadsheetml/2009/9/main" objectType="CheckBox" fmlaLink="$Q$11" lockText="1" noThreeD="1"/>
</file>

<file path=xl/ctrlProps/ctrlProp4.xml><?xml version="1.0" encoding="utf-8"?>
<formControlPr xmlns="http://schemas.microsoft.com/office/spreadsheetml/2009/9/main" objectType="List" dx="26" fmlaLink="$T$9" fmlaRange="$T$10:$T$11" noThreeD="1" sel="1" val="0"/>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List" dx="26" fmlaLink="$D$5" fmlaRange="$F$23:$F$27" noThreeD="1" sel="3" val="0"/>
</file>

<file path=xl/ctrlProps/ctrlProp7.xml><?xml version="1.0" encoding="utf-8"?>
<formControlPr xmlns="http://schemas.microsoft.com/office/spreadsheetml/2009/9/main" objectType="Spin" dx="26" fmlaLink="$B$7" max="52" min="1" page="10" val="6"/>
</file>

<file path=xl/ctrlProps/ctrlProp8.xml><?xml version="1.0" encoding="utf-8"?>
<formControlPr xmlns="http://schemas.microsoft.com/office/spreadsheetml/2009/9/main" objectType="Spin" dx="26" fmlaLink="$C$6" inc="1000" max="8000" min="2000" page="10" val="4000"/>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1" Type="http://schemas.openxmlformats.org/officeDocument/2006/relationships/image" Target="../media/image4.wmf"/></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emf"/><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8.emf"/><Relationship Id="rId1" Type="http://schemas.openxmlformats.org/officeDocument/2006/relationships/image" Target="../media/image7.emf"/><Relationship Id="rId4"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image" Target="../media/image9.emf"/></Relationships>
</file>

<file path=xl/drawings/_rels/drawing9.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11.emf"/><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257176</xdr:colOff>
      <xdr:row>5</xdr:row>
      <xdr:rowOff>9525</xdr:rowOff>
    </xdr:from>
    <xdr:to>
      <xdr:col>7</xdr:col>
      <xdr:colOff>419101</xdr:colOff>
      <xdr:row>11</xdr:row>
      <xdr:rowOff>133350</xdr:rowOff>
    </xdr:to>
    <xdr:sp macro="" textlink="">
      <xdr:nvSpPr>
        <xdr:cNvPr id="2" name="Text Box 1">
          <a:extLst>
            <a:ext uri="{FF2B5EF4-FFF2-40B4-BE49-F238E27FC236}">
              <a16:creationId xmlns:a16="http://schemas.microsoft.com/office/drawing/2014/main" id="{E87F5113-8B82-4D4C-9DAC-59E5C020A8A0}"/>
            </a:ext>
          </a:extLst>
        </xdr:cNvPr>
        <xdr:cNvSpPr txBox="1">
          <a:spLocks noChangeArrowheads="1"/>
        </xdr:cNvSpPr>
      </xdr:nvSpPr>
      <xdr:spPr bwMode="auto">
        <a:xfrm>
          <a:off x="257176" y="1285875"/>
          <a:ext cx="6953250" cy="1257300"/>
        </a:xfrm>
        <a:prstGeom prst="rect">
          <a:avLst/>
        </a:prstGeom>
        <a:solidFill>
          <a:schemeClr val="accent1">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36576" tIns="18288" rIns="0" bIns="0" anchor="t" upright="1"/>
        <a:lstStyle/>
        <a:p>
          <a:pPr algn="l" rtl="0">
            <a:lnSpc>
              <a:spcPts val="1500"/>
            </a:lnSpc>
            <a:defRPr sz="1000"/>
          </a:pPr>
          <a:r>
            <a:rPr lang="zh-CN" altLang="en-US" sz="1200" b="1" i="0" u="none" strike="noStrike" baseline="0">
              <a:solidFill>
                <a:srgbClr val="0000FF"/>
              </a:solidFill>
              <a:latin typeface="宋体"/>
              <a:ea typeface="宋体"/>
            </a:rPr>
            <a:t>注意事项：</a:t>
          </a:r>
          <a:endParaRPr lang="zh-CN" altLang="en-US" sz="1200" b="0" i="0" u="none" strike="noStrike" baseline="0">
            <a:solidFill>
              <a:srgbClr val="000000"/>
            </a:solidFill>
            <a:latin typeface="宋体"/>
            <a:ea typeface="宋体"/>
          </a:endParaRPr>
        </a:p>
        <a:p>
          <a:pPr algn="l" rtl="0">
            <a:lnSpc>
              <a:spcPts val="1500"/>
            </a:lnSpc>
            <a:defRPr sz="1000"/>
          </a:pPr>
          <a:r>
            <a:rPr lang="zh-CN" altLang="en-US" sz="1200" b="0" i="0" u="none" strike="noStrike" baseline="0">
              <a:solidFill>
                <a:srgbClr val="000000"/>
              </a:solidFill>
              <a:latin typeface="Arial"/>
              <a:cs typeface="Arial"/>
            </a:rPr>
            <a:t>1</a:t>
          </a:r>
          <a:r>
            <a:rPr lang="zh-CN" altLang="en-US" sz="1200" b="0" i="0" u="none" strike="noStrike" baseline="0">
              <a:solidFill>
                <a:srgbClr val="000000"/>
              </a:solidFill>
              <a:latin typeface="宋体"/>
              <a:ea typeface="宋体"/>
              <a:cs typeface="Arial"/>
            </a:rPr>
            <a:t>、</a:t>
          </a:r>
          <a:r>
            <a:rPr lang="zh-CN" altLang="en-US" sz="1200" b="0" i="0" u="none" strike="noStrike" baseline="0">
              <a:solidFill>
                <a:srgbClr val="000000"/>
              </a:solidFill>
              <a:latin typeface="Arial"/>
              <a:ea typeface="宋体"/>
              <a:cs typeface="Arial"/>
            </a:rPr>
            <a:t> 独立完成本工作薄中全部题目</a:t>
          </a:r>
          <a:r>
            <a:rPr lang="zh-CN" altLang="en-US" sz="1200" b="0" i="0" u="none" strike="noStrike" baseline="0">
              <a:solidFill>
                <a:srgbClr val="000000"/>
              </a:solidFill>
              <a:latin typeface="宋体"/>
              <a:ea typeface="宋体"/>
              <a:cs typeface="Arial"/>
            </a:rPr>
            <a:t>。不得复制其它工作薄中的资料，</a:t>
          </a:r>
          <a:r>
            <a:rPr lang="zh-CN" altLang="en-US" sz="1200" b="1" i="0" u="none" strike="noStrike" baseline="0">
              <a:solidFill>
                <a:srgbClr val="FF0000"/>
              </a:solidFill>
              <a:latin typeface="宋体"/>
              <a:ea typeface="宋体"/>
              <a:cs typeface="Arial"/>
            </a:rPr>
            <a:t>一经发现</a:t>
          </a:r>
          <a:r>
            <a:rPr lang="zh-CN" altLang="zh-CN" sz="1200" b="1" i="0" u="none" strike="noStrike" baseline="0">
              <a:solidFill>
                <a:srgbClr val="FF0000"/>
              </a:solidFill>
              <a:latin typeface="宋体"/>
              <a:ea typeface="宋体"/>
              <a:cs typeface="Arial"/>
            </a:rPr>
            <a:t>按零分计</a:t>
          </a:r>
          <a:endParaRPr lang="zh-CN" altLang="en-US" sz="1200" b="1" i="0" u="none" strike="noStrike" baseline="0">
            <a:solidFill>
              <a:srgbClr val="FF0000"/>
            </a:solidFill>
            <a:latin typeface="宋体"/>
            <a:ea typeface="宋体"/>
            <a:cs typeface="Arial"/>
          </a:endParaRPr>
        </a:p>
        <a:p>
          <a:pPr algn="l" rtl="0">
            <a:lnSpc>
              <a:spcPts val="1500"/>
            </a:lnSpc>
            <a:defRPr sz="1000"/>
          </a:pPr>
          <a:r>
            <a:rPr lang="zh-CN" altLang="en-US" sz="1200" b="0" i="0" u="none" strike="noStrike" baseline="0">
              <a:solidFill>
                <a:srgbClr val="000000"/>
              </a:solidFill>
              <a:latin typeface="Arial"/>
              <a:ea typeface="宋体"/>
              <a:cs typeface="Arial"/>
            </a:rPr>
            <a:t>2</a:t>
          </a:r>
          <a:r>
            <a:rPr lang="zh-CN" altLang="en-US" sz="1200" b="0" i="0" u="none" strike="noStrike" baseline="0">
              <a:solidFill>
                <a:srgbClr val="000000"/>
              </a:solidFill>
              <a:latin typeface="宋体"/>
              <a:ea typeface="宋体"/>
              <a:cs typeface="Arial"/>
            </a:rPr>
            <a:t>、完成操作后必须</a:t>
          </a:r>
          <a:r>
            <a:rPr lang="zh-CN" altLang="en-US" sz="1200" b="1" i="0" u="none" strike="noStrike" baseline="0">
              <a:solidFill>
                <a:srgbClr val="FF0000"/>
              </a:solidFill>
              <a:latin typeface="宋体"/>
              <a:ea typeface="宋体"/>
              <a:cs typeface="Arial"/>
            </a:rPr>
            <a:t>存盘</a:t>
          </a:r>
          <a:r>
            <a:rPr lang="zh-CN" altLang="en-US" sz="1200" b="0" i="0" u="none" strike="noStrike" baseline="0">
              <a:solidFill>
                <a:srgbClr val="000000"/>
              </a:solidFill>
              <a:latin typeface="宋体"/>
              <a:ea typeface="宋体"/>
              <a:cs typeface="Arial"/>
            </a:rPr>
            <a:t>，提交时必须先将此</a:t>
          </a:r>
          <a:r>
            <a:rPr lang="zh-CN" altLang="en-US" sz="1200" b="1" i="0" u="none" strike="noStrike" baseline="0">
              <a:solidFill>
                <a:srgbClr val="FF0000"/>
              </a:solidFill>
              <a:latin typeface="宋体"/>
              <a:ea typeface="宋体"/>
              <a:cs typeface="Arial"/>
            </a:rPr>
            <a:t>文件关闭</a:t>
          </a:r>
          <a:r>
            <a:rPr lang="zh-CN" altLang="en-US" sz="1200" b="0" i="0" u="none" strike="noStrike" baseline="0">
              <a:solidFill>
                <a:srgbClr val="000000"/>
              </a:solidFill>
              <a:latin typeface="宋体"/>
              <a:ea typeface="宋体"/>
              <a:cs typeface="Arial"/>
            </a:rPr>
            <a:t>，才能正确提交。</a:t>
          </a:r>
        </a:p>
        <a:p>
          <a:pPr algn="l" rtl="0">
            <a:lnSpc>
              <a:spcPts val="1500"/>
            </a:lnSpc>
            <a:defRPr sz="1000"/>
          </a:pPr>
          <a:r>
            <a:rPr lang="zh-CN" altLang="en-US" sz="1200" b="0" i="0" u="none" strike="noStrike" baseline="0">
              <a:solidFill>
                <a:srgbClr val="000000"/>
              </a:solidFill>
              <a:latin typeface="Arial"/>
              <a:cs typeface="Arial"/>
            </a:rPr>
            <a:t>3</a:t>
          </a:r>
          <a:r>
            <a:rPr lang="zh-CN" altLang="en-US" sz="1200" b="0" i="0" u="none" strike="noStrike" baseline="0">
              <a:solidFill>
                <a:srgbClr val="000000"/>
              </a:solidFill>
              <a:latin typeface="宋体"/>
              <a:ea typeface="宋体"/>
              <a:cs typeface="Arial"/>
            </a:rPr>
            <a:t>、切记</a:t>
          </a:r>
          <a:r>
            <a:rPr lang="zh-CN" altLang="en-US" sz="1200" b="1" i="0" u="none" strike="noStrike" baseline="0">
              <a:solidFill>
                <a:srgbClr val="FF0000"/>
              </a:solidFill>
              <a:latin typeface="宋体"/>
              <a:ea typeface="宋体"/>
              <a:cs typeface="Arial"/>
            </a:rPr>
            <a:t>经常存盘</a:t>
          </a:r>
          <a:r>
            <a:rPr lang="zh-CN" altLang="en-US" sz="1200" b="0" i="0" u="none" strike="noStrike" baseline="0">
              <a:solidFill>
                <a:srgbClr val="000000"/>
              </a:solidFill>
              <a:latin typeface="宋体"/>
              <a:ea typeface="宋体"/>
              <a:cs typeface="Arial"/>
            </a:rPr>
            <a:t>。由于没有经常存盘而发生在死机时丢失答题结果的情况时后果由考生自负。</a:t>
          </a:r>
        </a:p>
        <a:p>
          <a:pPr algn="l" rtl="0">
            <a:lnSpc>
              <a:spcPts val="1500"/>
            </a:lnSpc>
            <a:defRPr sz="1000"/>
          </a:pPr>
          <a:r>
            <a:rPr lang="zh-CN" altLang="en-US" sz="1200" b="0" i="0" u="none" strike="noStrike" baseline="0">
              <a:solidFill>
                <a:srgbClr val="000000"/>
              </a:solidFill>
              <a:latin typeface="Arial"/>
              <a:cs typeface="Arial"/>
            </a:rPr>
            <a:t>4</a:t>
          </a:r>
          <a:r>
            <a:rPr lang="zh-CN" altLang="en-US" sz="1200" b="0" i="0" u="none" strike="noStrike" baseline="0">
              <a:solidFill>
                <a:srgbClr val="000000"/>
              </a:solidFill>
              <a:latin typeface="宋体"/>
              <a:ea typeface="宋体"/>
              <a:cs typeface="Arial"/>
            </a:rPr>
            <a:t>、</a:t>
          </a:r>
          <a:r>
            <a:rPr lang="zh-CN" altLang="en-US" sz="1200" b="1" i="0" u="none" strike="noStrike" baseline="0">
              <a:solidFill>
                <a:srgbClr val="FF0000"/>
              </a:solidFill>
              <a:latin typeface="宋体"/>
              <a:ea typeface="宋体"/>
              <a:cs typeface="Arial"/>
            </a:rPr>
            <a:t>若删除此工作表按零分计</a:t>
          </a:r>
          <a:r>
            <a:rPr lang="zh-CN" altLang="en-US" sz="1200" b="0" i="0" u="none" strike="noStrike" baseline="0">
              <a:solidFill>
                <a:srgbClr val="000000"/>
              </a:solidFill>
              <a:latin typeface="宋体"/>
              <a:ea typeface="宋体"/>
              <a:cs typeface="Arial"/>
            </a:rPr>
            <a:t>。</a:t>
          </a:r>
        </a:p>
        <a:p>
          <a:pPr algn="l" rtl="0">
            <a:lnSpc>
              <a:spcPts val="1000"/>
            </a:lnSpc>
            <a:defRPr sz="1000"/>
          </a:pPr>
          <a:endParaRPr lang="zh-CN" altLang="en-US"/>
        </a:p>
      </xdr:txBody>
    </xdr:sp>
    <xdr:clientData/>
  </xdr:twoCellAnchor>
  <xdr:twoCellAnchor>
    <xdr:from>
      <xdr:col>1</xdr:col>
      <xdr:colOff>0</xdr:colOff>
      <xdr:row>12</xdr:row>
      <xdr:rowOff>200024</xdr:rowOff>
    </xdr:from>
    <xdr:to>
      <xdr:col>6</xdr:col>
      <xdr:colOff>495300</xdr:colOff>
      <xdr:row>18</xdr:row>
      <xdr:rowOff>19049</xdr:rowOff>
    </xdr:to>
    <xdr:sp macro="" textlink="">
      <xdr:nvSpPr>
        <xdr:cNvPr id="3" name="Text Box 2">
          <a:extLst>
            <a:ext uri="{FF2B5EF4-FFF2-40B4-BE49-F238E27FC236}">
              <a16:creationId xmlns:a16="http://schemas.microsoft.com/office/drawing/2014/main" id="{B6D05C43-3257-4B61-84F0-EF6E345DB88B}"/>
            </a:ext>
          </a:extLst>
        </xdr:cNvPr>
        <xdr:cNvSpPr txBox="1">
          <a:spLocks noChangeArrowheads="1"/>
        </xdr:cNvSpPr>
      </xdr:nvSpPr>
      <xdr:spPr bwMode="auto">
        <a:xfrm>
          <a:off x="685800" y="2790824"/>
          <a:ext cx="5915025" cy="952500"/>
        </a:xfrm>
        <a:prstGeom prst="rect">
          <a:avLst/>
        </a:prstGeom>
        <a:solidFill>
          <a:schemeClr val="accent6">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xdr:spPr>
      <xdr:txBody>
        <a:bodyPr vertOverflow="clip" wrap="square" lIns="45720" tIns="32004" rIns="45720" bIns="32004" anchor="ctr" upright="1"/>
        <a:lstStyle/>
        <a:p>
          <a:pPr algn="ctr" rtl="0">
            <a:lnSpc>
              <a:spcPts val="2400"/>
            </a:lnSpc>
            <a:defRPr sz="1000"/>
          </a:pPr>
          <a:r>
            <a:rPr lang="zh-CN" altLang="en-US" sz="2000" b="1" i="0" u="none" strike="noStrike" baseline="0">
              <a:solidFill>
                <a:srgbClr val="FF0000"/>
              </a:solidFill>
              <a:latin typeface="黑体"/>
              <a:ea typeface="黑体"/>
            </a:rPr>
            <a:t>诚实考试吾心不虚 ，公平竞争方显实力，</a:t>
          </a:r>
        </a:p>
        <a:p>
          <a:pPr algn="ctr" rtl="0">
            <a:lnSpc>
              <a:spcPts val="2400"/>
            </a:lnSpc>
            <a:defRPr sz="1000"/>
          </a:pPr>
          <a:r>
            <a:rPr lang="zh-CN" altLang="en-US" sz="2000" b="1" i="0" u="none" strike="noStrike" baseline="0">
              <a:solidFill>
                <a:srgbClr val="FF0000"/>
              </a:solidFill>
              <a:latin typeface="黑体"/>
              <a:ea typeface="黑体"/>
            </a:rPr>
            <a:t>考试失败尚有机会 ，考试舞弊前功尽弃。</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1002251</xdr:colOff>
      <xdr:row>3</xdr:row>
      <xdr:rowOff>43480</xdr:rowOff>
    </xdr:from>
    <xdr:to>
      <xdr:col>12</xdr:col>
      <xdr:colOff>397366</xdr:colOff>
      <xdr:row>31</xdr:row>
      <xdr:rowOff>160640</xdr:rowOff>
    </xdr:to>
    <xdr:grpSp>
      <xdr:nvGrpSpPr>
        <xdr:cNvPr id="2" name="组合 1"/>
        <xdr:cNvGrpSpPr/>
      </xdr:nvGrpSpPr>
      <xdr:grpSpPr>
        <a:xfrm>
          <a:off x="5905945" y="617221"/>
          <a:ext cx="5840739" cy="5639419"/>
          <a:chOff x="3916022" y="-3443597"/>
          <a:chExt cx="4943475" cy="4991100"/>
        </a:xfrm>
      </xdr:grpSpPr>
      <xdr:sp macro="" textlink="">
        <xdr:nvSpPr>
          <xdr:cNvPr id="3" name="文本框 2"/>
          <xdr:cNvSpPr txBox="1"/>
        </xdr:nvSpPr>
        <xdr:spPr>
          <a:xfrm>
            <a:off x="3916022" y="-3443597"/>
            <a:ext cx="4943475" cy="4991100"/>
          </a:xfrm>
          <a:prstGeom prst="rect">
            <a:avLst/>
          </a:prstGeom>
          <a:solidFill>
            <a:srgbClr val="E2FFC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20000"/>
              </a:lnSpc>
              <a:spcBef>
                <a:spcPts val="0"/>
              </a:spcBef>
              <a:spcAft>
                <a:spcPts val="0"/>
              </a:spcAft>
              <a:buClrTx/>
              <a:buSzTx/>
              <a:buFontTx/>
              <a:buNone/>
              <a:tabLst/>
              <a:defRPr/>
            </a:pPr>
            <a:r>
              <a:rPr lang="zh-CN" altLang="en-US" sz="1200" b="1">
                <a:latin typeface="宋体" panose="02010600030101010101" pitchFamily="2" charset="-122"/>
                <a:ea typeface="宋体" panose="02010600030101010101" pitchFamily="2" charset="-122"/>
              </a:rPr>
              <a:t>第</a:t>
            </a:r>
            <a:r>
              <a:rPr lang="en-US" altLang="zh-CN" sz="1200" b="1">
                <a:latin typeface="宋体" panose="02010600030101010101" pitchFamily="2" charset="-122"/>
                <a:ea typeface="宋体" panose="02010600030101010101" pitchFamily="2" charset="-122"/>
              </a:rPr>
              <a:t>1</a:t>
            </a:r>
            <a:r>
              <a:rPr lang="zh-CN" altLang="en-US" sz="1200" b="1">
                <a:latin typeface="宋体" panose="02010600030101010101" pitchFamily="2" charset="-122"/>
                <a:ea typeface="宋体" panose="02010600030101010101" pitchFamily="2" charset="-122"/>
              </a:rPr>
              <a:t>题</a:t>
            </a:r>
            <a:r>
              <a:rPr lang="zh-CN" altLang="en-US" sz="1200" b="1">
                <a:solidFill>
                  <a:srgbClr val="FF0000"/>
                </a:solidFill>
                <a:latin typeface="宋体" panose="02010600030101010101" pitchFamily="2" charset="-122"/>
                <a:ea typeface="宋体" panose="02010600030101010101" pitchFamily="2" charset="-122"/>
              </a:rPr>
              <a:t>（</a:t>
            </a:r>
            <a:r>
              <a:rPr lang="en-US" altLang="zh-CN" sz="1200" b="1">
                <a:solidFill>
                  <a:srgbClr val="FF0000"/>
                </a:solidFill>
                <a:latin typeface="宋体" panose="02010600030101010101" pitchFamily="2" charset="-122"/>
                <a:ea typeface="宋体" panose="02010600030101010101" pitchFamily="2" charset="-122"/>
              </a:rPr>
              <a:t>11</a:t>
            </a:r>
            <a:r>
              <a:rPr lang="zh-CN" altLang="en-US" sz="1200" b="1">
                <a:solidFill>
                  <a:srgbClr val="FF0000"/>
                </a:solidFill>
                <a:latin typeface="宋体" panose="02010600030101010101" pitchFamily="2" charset="-122"/>
                <a:ea typeface="宋体" panose="02010600030101010101" pitchFamily="2" charset="-122"/>
              </a:rPr>
              <a:t>分）</a:t>
            </a:r>
            <a:r>
              <a:rPr lang="zh-CN" altLang="en-US" sz="1200">
                <a:latin typeface="宋体" panose="02010600030101010101" pitchFamily="2" charset="-122"/>
                <a:ea typeface="宋体" panose="02010600030101010101" pitchFamily="2" charset="-122"/>
              </a:rPr>
              <a:t>使用</a:t>
            </a:r>
            <a:r>
              <a:rPr lang="zh-CN" altLang="en-US" sz="1200" b="1">
                <a:solidFill>
                  <a:srgbClr val="FF0000"/>
                </a:solidFill>
                <a:latin typeface="宋体" panose="02010600030101010101" pitchFamily="2" charset="-122"/>
                <a:ea typeface="宋体" panose="02010600030101010101" pitchFamily="2" charset="-122"/>
              </a:rPr>
              <a:t>数据透视表</a:t>
            </a:r>
            <a:r>
              <a:rPr lang="zh-CN" altLang="en-US" sz="1200">
                <a:latin typeface="宋体" panose="02010600030101010101" pitchFamily="2" charset="-122"/>
                <a:ea typeface="宋体" panose="02010600030101010101" pitchFamily="2" charset="-122"/>
              </a:rPr>
              <a:t>和</a:t>
            </a:r>
            <a:r>
              <a:rPr lang="en-US" altLang="zh-CN" sz="1200" b="1">
                <a:solidFill>
                  <a:srgbClr val="FF0000"/>
                </a:solidFill>
                <a:latin typeface="宋体" panose="02010600030101010101" pitchFamily="2" charset="-122"/>
                <a:ea typeface="宋体" panose="02010600030101010101" pitchFamily="2" charset="-122"/>
              </a:rPr>
              <a:t>Microsoft</a:t>
            </a:r>
            <a:r>
              <a:rPr lang="en-US" altLang="zh-CN" sz="1200" b="1" baseline="0">
                <a:latin typeface="宋体" panose="02010600030101010101" pitchFamily="2" charset="-122"/>
                <a:ea typeface="宋体" panose="02010600030101010101" pitchFamily="2" charset="-122"/>
              </a:rPr>
              <a:t> </a:t>
            </a:r>
            <a:r>
              <a:rPr lang="en-US" altLang="zh-CN" sz="1200" b="1">
                <a:solidFill>
                  <a:srgbClr val="FF0000"/>
                </a:solidFill>
                <a:latin typeface="宋体" panose="02010600030101010101" pitchFamily="2" charset="-122"/>
                <a:ea typeface="宋体" panose="02010600030101010101" pitchFamily="2" charset="-122"/>
              </a:rPr>
              <a:t>Query</a:t>
            </a:r>
            <a:r>
              <a:rPr lang="zh-CN" altLang="en-US" sz="1200">
                <a:latin typeface="宋体" panose="02010600030101010101" pitchFamily="2" charset="-122"/>
                <a:ea typeface="宋体" panose="02010600030101010101" pitchFamily="2" charset="-122"/>
              </a:rPr>
              <a:t>软件，在不导入数据的情况下，汇总</a:t>
            </a:r>
            <a:r>
              <a:rPr lang="en-US" altLang="zh-CN" sz="1200">
                <a:latin typeface="宋体" panose="02010600030101010101" pitchFamily="2" charset="-122"/>
                <a:ea typeface="宋体" panose="02010600030101010101" pitchFamily="2" charset="-122"/>
              </a:rPr>
              <a:t>Northwind</a:t>
            </a:r>
            <a:r>
              <a:rPr lang="zh-CN" altLang="en-US" sz="1200">
                <a:latin typeface="宋体" panose="02010600030101010101" pitchFamily="2" charset="-122"/>
                <a:ea typeface="宋体" panose="02010600030101010101" pitchFamily="2" charset="-122"/>
              </a:rPr>
              <a:t>公司两个销售团队的销售情况。</a:t>
            </a:r>
            <a:r>
              <a:rPr lang="zh-CN" altLang="en-US" sz="1200" b="1" i="1">
                <a:latin typeface="宋体" panose="02010600030101010101" pitchFamily="2" charset="-122"/>
                <a:ea typeface="宋体" panose="02010600030101010101" pitchFamily="2" charset="-122"/>
              </a:rPr>
              <a:t>销售团队</a:t>
            </a:r>
            <a:r>
              <a:rPr lang="en-US" altLang="zh-CN" sz="1200" b="1" i="1">
                <a:latin typeface="宋体" panose="02010600030101010101" pitchFamily="2" charset="-122"/>
                <a:ea typeface="宋体" panose="02010600030101010101" pitchFamily="2" charset="-122"/>
              </a:rPr>
              <a:t>1</a:t>
            </a:r>
            <a:r>
              <a:rPr lang="zh-CN" altLang="en-US" sz="1200">
                <a:latin typeface="宋体" panose="02010600030101010101" pitchFamily="2" charset="-122"/>
                <a:ea typeface="宋体" panose="02010600030101010101" pitchFamily="2" charset="-122"/>
              </a:rPr>
              <a:t>包括：</a:t>
            </a:r>
            <a:r>
              <a:rPr lang="zh-CN" altLang="zh-CN" sz="1200">
                <a:solidFill>
                  <a:schemeClr val="dk1"/>
                </a:solidFill>
                <a:effectLst/>
                <a:latin typeface="宋体" panose="02010600030101010101" pitchFamily="2" charset="-122"/>
                <a:ea typeface="宋体" panose="02010600030101010101" pitchFamily="2" charset="-122"/>
                <a:cs typeface="+mn-cs"/>
              </a:rPr>
              <a:t>赵军、张雪眉、金士鹏、孙林</a:t>
            </a:r>
            <a:r>
              <a:rPr lang="zh-CN" altLang="en-US" sz="1200">
                <a:solidFill>
                  <a:schemeClr val="dk1"/>
                </a:solidFill>
                <a:effectLst/>
                <a:latin typeface="宋体" panose="02010600030101010101" pitchFamily="2" charset="-122"/>
                <a:ea typeface="宋体" panose="02010600030101010101" pitchFamily="2" charset="-122"/>
                <a:cs typeface="+mn-cs"/>
              </a:rPr>
              <a:t>等四名员工，其他员工属于</a:t>
            </a:r>
            <a:r>
              <a:rPr lang="zh-CN" altLang="en-US" sz="1200" b="1" i="1">
                <a:solidFill>
                  <a:schemeClr val="dk1"/>
                </a:solidFill>
                <a:effectLst/>
                <a:latin typeface="宋体" panose="02010600030101010101" pitchFamily="2" charset="-122"/>
                <a:ea typeface="宋体" panose="02010600030101010101" pitchFamily="2" charset="-122"/>
                <a:cs typeface="+mn-cs"/>
              </a:rPr>
              <a:t>销售团队</a:t>
            </a:r>
            <a:r>
              <a:rPr lang="en-US" altLang="zh-CN" sz="1200" b="1" i="1">
                <a:solidFill>
                  <a:schemeClr val="dk1"/>
                </a:solidFill>
                <a:effectLst/>
                <a:latin typeface="宋体" panose="02010600030101010101" pitchFamily="2" charset="-122"/>
                <a:ea typeface="宋体" panose="02010600030101010101" pitchFamily="2" charset="-122"/>
                <a:cs typeface="+mn-cs"/>
              </a:rPr>
              <a:t>2</a:t>
            </a:r>
            <a:r>
              <a:rPr lang="zh-CN" altLang="en-US" sz="1200">
                <a:solidFill>
                  <a:schemeClr val="dk1"/>
                </a:solidFill>
                <a:effectLst/>
                <a:latin typeface="宋体" panose="02010600030101010101" pitchFamily="2" charset="-122"/>
                <a:ea typeface="宋体" panose="02010600030101010101" pitchFamily="2" charset="-122"/>
                <a:cs typeface="+mn-cs"/>
              </a:rPr>
              <a:t>。请按照客户所在地区、销售团队、雇员，汇总</a:t>
            </a:r>
            <a:r>
              <a:rPr lang="en-US" altLang="zh-CN" sz="1200">
                <a:solidFill>
                  <a:schemeClr val="dk1"/>
                </a:solidFill>
                <a:effectLst/>
                <a:latin typeface="宋体" panose="02010600030101010101" pitchFamily="2" charset="-122"/>
                <a:ea typeface="宋体" panose="02010600030101010101" pitchFamily="2" charset="-122"/>
                <a:cs typeface="+mn-cs"/>
              </a:rPr>
              <a:t>1997</a:t>
            </a:r>
            <a:r>
              <a:rPr lang="zh-CN" altLang="en-US" sz="1200">
                <a:solidFill>
                  <a:schemeClr val="dk1"/>
                </a:solidFill>
                <a:effectLst/>
                <a:latin typeface="宋体" panose="02010600030101010101" pitchFamily="2" charset="-122"/>
                <a:ea typeface="宋体" panose="02010600030101010101" pitchFamily="2" charset="-122"/>
                <a:cs typeface="+mn-cs"/>
              </a:rPr>
              <a:t>年和</a:t>
            </a:r>
            <a:r>
              <a:rPr lang="en-US" altLang="zh-CN" sz="1200">
                <a:solidFill>
                  <a:schemeClr val="dk1"/>
                </a:solidFill>
                <a:effectLst/>
                <a:latin typeface="宋体" panose="02010600030101010101" pitchFamily="2" charset="-122"/>
                <a:ea typeface="宋体" panose="02010600030101010101" pitchFamily="2" charset="-122"/>
                <a:cs typeface="+mn-cs"/>
              </a:rPr>
              <a:t>1998</a:t>
            </a:r>
            <a:r>
              <a:rPr lang="zh-CN" altLang="en-US" sz="1200">
                <a:solidFill>
                  <a:schemeClr val="dk1"/>
                </a:solidFill>
                <a:effectLst/>
                <a:latin typeface="宋体" panose="02010600030101010101" pitchFamily="2" charset="-122"/>
                <a:ea typeface="宋体" panose="02010600030101010101" pitchFamily="2" charset="-122"/>
                <a:cs typeface="+mn-cs"/>
              </a:rPr>
              <a:t>年的总销售额和订单张数，汇总结果需如下图所示。</a:t>
            </a:r>
            <a:r>
              <a:rPr lang="zh-CN" altLang="en-US" sz="1200">
                <a:latin typeface="宋体" panose="02010600030101010101" pitchFamily="2" charset="-122"/>
                <a:ea typeface="宋体" panose="02010600030101010101" pitchFamily="2" charset="-122"/>
              </a:rPr>
              <a:t>汇总数据需要按照雇员的</a:t>
            </a:r>
            <a:r>
              <a:rPr lang="en-US" altLang="zh-CN" sz="1200">
                <a:latin typeface="宋体" panose="02010600030101010101" pitchFamily="2" charset="-122"/>
                <a:ea typeface="宋体" panose="02010600030101010101" pitchFamily="2" charset="-122"/>
              </a:rPr>
              <a:t>1997</a:t>
            </a:r>
            <a:r>
              <a:rPr lang="zh-CN" altLang="en-US" sz="1200">
                <a:latin typeface="宋体" panose="02010600030101010101" pitchFamily="2" charset="-122"/>
                <a:ea typeface="宋体" panose="02010600030101010101" pitchFamily="2" charset="-122"/>
              </a:rPr>
              <a:t>年销售额从高到低排序，对于没有销售额的项目，需要显示为</a:t>
            </a:r>
            <a:r>
              <a:rPr lang="en-US" altLang="zh-CN" sz="1200">
                <a:latin typeface="宋体" panose="02010600030101010101" pitchFamily="2" charset="-122"/>
                <a:ea typeface="宋体" panose="02010600030101010101" pitchFamily="2" charset="-122"/>
              </a:rPr>
              <a:t>0</a:t>
            </a:r>
            <a:r>
              <a:rPr lang="zh-CN" altLang="en-US" sz="1200">
                <a:latin typeface="宋体" panose="02010600030101010101" pitchFamily="2" charset="-122"/>
                <a:ea typeface="宋体" panose="02010600030101010101" pitchFamily="2" charset="-122"/>
              </a:rPr>
              <a:t>，并添加地区切片器。</a:t>
            </a:r>
            <a:endParaRPr lang="en-US" altLang="zh-CN" sz="1200">
              <a:latin typeface="宋体" panose="02010600030101010101" pitchFamily="2" charset="-122"/>
              <a:ea typeface="宋体" panose="02010600030101010101" pitchFamily="2" charset="-122"/>
            </a:endParaRPr>
          </a:p>
        </xdr:txBody>
      </xdr:sp>
      <xdr:pic>
        <xdr:nvPicPr>
          <xdr:cNvPr id="4" name="图片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48417" y="-1835558"/>
            <a:ext cx="3871351" cy="2813380"/>
          </a:xfrm>
          <a:prstGeom prst="rect">
            <a:avLst/>
          </a:prstGeom>
          <a:solidFill>
            <a:schemeClr val="bg1"/>
          </a:solidFill>
          <a:ln>
            <a:solidFill>
              <a:schemeClr val="bg1">
                <a:lumMod val="65000"/>
              </a:schemeClr>
            </a:solid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13</xdr:row>
      <xdr:rowOff>57151</xdr:rowOff>
    </xdr:from>
    <xdr:to>
      <xdr:col>19</xdr:col>
      <xdr:colOff>126999</xdr:colOff>
      <xdr:row>39</xdr:row>
      <xdr:rowOff>19051</xdr:rowOff>
    </xdr:to>
    <xdr:grpSp>
      <xdr:nvGrpSpPr>
        <xdr:cNvPr id="2" name="组合 1"/>
        <xdr:cNvGrpSpPr/>
      </xdr:nvGrpSpPr>
      <xdr:grpSpPr>
        <a:xfrm>
          <a:off x="6111240" y="2632711"/>
          <a:ext cx="8067039" cy="5113020"/>
          <a:chOff x="6102350" y="2533650"/>
          <a:chExt cx="8121649" cy="5334001"/>
        </a:xfrm>
        <a:solidFill>
          <a:srgbClr val="E2FFC5"/>
        </a:solidFill>
      </xdr:grpSpPr>
      <xdr:sp macro="" textlink="">
        <xdr:nvSpPr>
          <xdr:cNvPr id="3" name="文本框 2"/>
          <xdr:cNvSpPr txBox="1"/>
        </xdr:nvSpPr>
        <xdr:spPr bwMode="auto">
          <a:xfrm>
            <a:off x="6102350" y="2533651"/>
            <a:ext cx="8121649" cy="4914900"/>
          </a:xfrm>
          <a:prstGeom prst="rect">
            <a:avLst/>
          </a:prstGeom>
          <a:grpFill/>
          <a:ln w="9525">
            <a:solidFill>
              <a:srgbClr val="000000"/>
            </a:solidFill>
            <a:miter lim="800000"/>
            <a:headEnd/>
            <a:tailEnd/>
          </a:ln>
        </xdr:spPr>
        <xdr:txBody>
          <a:bodyPr vertOverflow="clip" horzOverflow="clip" wrap="square" lIns="27432" tIns="18288" rIns="0" bIns="0" rtlCol="0" anchor="t" upright="1"/>
          <a:lstStyle/>
          <a:p>
            <a:pPr algn="l" rtl="0">
              <a:lnSpc>
                <a:spcPct val="120000"/>
              </a:lnSpc>
              <a:spcBef>
                <a:spcPts val="600"/>
              </a:spcBef>
              <a:spcAft>
                <a:spcPts val="600"/>
              </a:spcAft>
            </a:pPr>
            <a:r>
              <a:rPr lang="zh-CN" altLang="zh-CN" sz="1200" b="1" i="0" kern="1600" baseline="0">
                <a:effectLst/>
                <a:latin typeface="宋体" panose="02010600030101010101" pitchFamily="2" charset="-122"/>
                <a:ea typeface="宋体" panose="02010600030101010101" pitchFamily="2" charset="-122"/>
                <a:cs typeface="+mn-cs"/>
              </a:rPr>
              <a:t>第</a:t>
            </a:r>
            <a:r>
              <a:rPr lang="en-US" altLang="zh-CN" sz="1200" b="1" i="0" kern="1600" baseline="0">
                <a:effectLst/>
                <a:latin typeface="宋体" panose="02010600030101010101" pitchFamily="2" charset="-122"/>
                <a:ea typeface="宋体" panose="02010600030101010101" pitchFamily="2" charset="-122"/>
                <a:cs typeface="+mn-cs"/>
              </a:rPr>
              <a:t>2</a:t>
            </a:r>
            <a:r>
              <a:rPr lang="zh-CN" altLang="zh-CN" sz="1200" b="1" i="0" kern="1600" baseline="0">
                <a:effectLst/>
                <a:latin typeface="宋体" panose="02010600030101010101" pitchFamily="2" charset="-122"/>
                <a:ea typeface="宋体" panose="02010600030101010101" pitchFamily="2" charset="-122"/>
                <a:cs typeface="+mn-cs"/>
              </a:rPr>
              <a:t>题</a:t>
            </a:r>
            <a:r>
              <a:rPr lang="en-US" altLang="zh-CN" sz="1200" b="1" i="0" kern="1600" baseline="0">
                <a:solidFill>
                  <a:srgbClr val="FF0000"/>
                </a:solidFill>
                <a:effectLst/>
                <a:latin typeface="宋体" panose="02010600030101010101" pitchFamily="2" charset="-122"/>
                <a:ea typeface="宋体" panose="02010600030101010101" pitchFamily="2" charset="-122"/>
                <a:cs typeface="+mn-cs"/>
              </a:rPr>
              <a:t>(16</a:t>
            </a:r>
            <a:r>
              <a:rPr lang="zh-CN" altLang="zh-CN" sz="1200" b="1" i="0" kern="1600" baseline="0">
                <a:solidFill>
                  <a:srgbClr val="FF0000"/>
                </a:solidFill>
                <a:effectLst/>
                <a:latin typeface="宋体" panose="02010600030101010101" pitchFamily="2" charset="-122"/>
                <a:ea typeface="宋体" panose="02010600030101010101" pitchFamily="2" charset="-122"/>
                <a:cs typeface="+mn-cs"/>
              </a:rPr>
              <a:t>分</a:t>
            </a:r>
            <a:r>
              <a:rPr lang="en-US" altLang="zh-CN" sz="1200" b="1" i="0" kern="1600" baseline="0">
                <a:solidFill>
                  <a:srgbClr val="FF0000"/>
                </a:solidFill>
                <a:effectLst/>
                <a:latin typeface="宋体" panose="02010600030101010101" pitchFamily="2" charset="-122"/>
                <a:ea typeface="宋体" panose="02010600030101010101" pitchFamily="2" charset="-122"/>
                <a:cs typeface="+mn-cs"/>
              </a:rPr>
              <a:t>) </a:t>
            </a:r>
            <a:r>
              <a:rPr lang="zh-CN" altLang="zh-CN" sz="1200" b="0" i="0" kern="1600" baseline="0">
                <a:effectLst/>
                <a:latin typeface="宋体" panose="02010600030101010101" pitchFamily="2" charset="-122"/>
                <a:ea typeface="宋体" panose="02010600030101010101" pitchFamily="2" charset="-122"/>
                <a:cs typeface="+mn-cs"/>
              </a:rPr>
              <a:t>根据本工作表数据，利用DSUM()函数、</a:t>
            </a:r>
            <a:r>
              <a:rPr lang="en-US" altLang="zh-CN" sz="1200" b="0" i="0" kern="1600" baseline="0">
                <a:effectLst/>
                <a:latin typeface="宋体" panose="02010600030101010101" pitchFamily="2" charset="-122"/>
                <a:ea typeface="宋体" panose="02010600030101010101" pitchFamily="2" charset="-122"/>
                <a:cs typeface="+mn-cs"/>
              </a:rPr>
              <a:t>DCOUNTA()</a:t>
            </a:r>
            <a:r>
              <a:rPr lang="zh-CN" altLang="zh-CN" sz="1200" b="0" i="0" kern="1600" baseline="0">
                <a:effectLst/>
                <a:latin typeface="宋体" panose="02010600030101010101" pitchFamily="2" charset="-122"/>
                <a:ea typeface="宋体" panose="02010600030101010101" pitchFamily="2" charset="-122"/>
                <a:cs typeface="+mn-cs"/>
              </a:rPr>
              <a:t>函数及模拟运算表，计算各个地区净销售额总计额和销售总次数。创建二个列表框</a:t>
            </a:r>
            <a:r>
              <a:rPr lang="zh-CN" altLang="en-US" sz="1200" b="0" i="0" kern="1600" baseline="0">
                <a:effectLst/>
                <a:latin typeface="宋体" panose="02010600030101010101" pitchFamily="2" charset="-122"/>
                <a:ea typeface="宋体" panose="02010600030101010101" pitchFamily="2" charset="-122"/>
                <a:cs typeface="+mn-cs"/>
              </a:rPr>
              <a:t>和</a:t>
            </a:r>
            <a:r>
              <a:rPr lang="zh-CN" altLang="zh-CN" sz="1200" b="0" i="0" kern="1600" baseline="0">
                <a:effectLst/>
                <a:latin typeface="宋体" panose="02010600030101010101" pitchFamily="2" charset="-122"/>
                <a:ea typeface="宋体" panose="02010600030101010101" pitchFamily="2" charset="-122"/>
                <a:cs typeface="+mn-cs"/>
              </a:rPr>
              <a:t>一个复选框组控件，并</a:t>
            </a:r>
            <a:r>
              <a:rPr lang="zh-CN" altLang="en-US" sz="1200" b="0" i="0" kern="1600" baseline="0">
                <a:effectLst/>
                <a:latin typeface="宋体" panose="02010600030101010101" pitchFamily="2" charset="-122"/>
                <a:ea typeface="宋体" panose="02010600030101010101" pitchFamily="2" charset="-122"/>
                <a:cs typeface="+mn-cs"/>
              </a:rPr>
              <a:t>且</a:t>
            </a:r>
            <a:r>
              <a:rPr lang="zh-CN" altLang="zh-CN" sz="1200" b="0" i="0" kern="1600" baseline="0">
                <a:effectLst/>
                <a:latin typeface="宋体" panose="02010600030101010101" pitchFamily="2" charset="-122"/>
                <a:ea typeface="宋体" panose="02010600030101010101" pitchFamily="2" charset="-122"/>
                <a:cs typeface="+mn-cs"/>
              </a:rPr>
              <a:t>绘制</a:t>
            </a:r>
            <a:r>
              <a:rPr lang="zh-CN" altLang="en-US" sz="1200" b="0" i="0" kern="1600" baseline="0">
                <a:effectLst/>
                <a:latin typeface="宋体" panose="02010600030101010101" pitchFamily="2" charset="-122"/>
                <a:ea typeface="宋体" panose="02010600030101010101" pitchFamily="2" charset="-122"/>
                <a:cs typeface="+mn-cs"/>
              </a:rPr>
              <a:t>样</a:t>
            </a:r>
            <a:r>
              <a:rPr lang="zh-CN" altLang="zh-CN" sz="1200" b="0" i="0" kern="1600" baseline="0">
                <a:effectLst/>
                <a:latin typeface="宋体" panose="02010600030101010101" pitchFamily="2" charset="-122"/>
                <a:ea typeface="宋体" panose="02010600030101010101" pitchFamily="2" charset="-122"/>
                <a:cs typeface="+mn-cs"/>
              </a:rPr>
              <a:t>图所示</a:t>
            </a:r>
            <a:r>
              <a:rPr lang="zh-CN" altLang="en-US" sz="1200" b="0" i="0" kern="1600" baseline="0">
                <a:effectLst/>
                <a:latin typeface="宋体" panose="02010600030101010101" pitchFamily="2" charset="-122"/>
                <a:ea typeface="宋体" panose="02010600030101010101" pitchFamily="2" charset="-122"/>
                <a:cs typeface="+mn-cs"/>
              </a:rPr>
              <a:t>的</a:t>
            </a:r>
            <a:r>
              <a:rPr lang="zh-CN" altLang="zh-CN" sz="1200" b="0" i="0" kern="1600" baseline="0">
                <a:effectLst/>
                <a:latin typeface="宋体" panose="02010600030101010101" pitchFamily="2" charset="-122"/>
                <a:ea typeface="宋体" panose="02010600030101010101" pitchFamily="2" charset="-122"/>
                <a:cs typeface="+mn-cs"/>
              </a:rPr>
              <a:t>条形图图形。使用地区列表框和</a:t>
            </a:r>
            <a:r>
              <a:rPr lang="zh-CN" altLang="en-US" sz="1200" b="0" i="0" kern="1600" baseline="0">
                <a:effectLst/>
                <a:latin typeface="宋体" panose="02010600030101010101" pitchFamily="2" charset="-122"/>
                <a:ea typeface="宋体" panose="02010600030101010101" pitchFamily="2" charset="-122"/>
                <a:cs typeface="+mn-cs"/>
              </a:rPr>
              <a:t>产品</a:t>
            </a:r>
            <a:r>
              <a:rPr lang="zh-CN" altLang="zh-CN" sz="1200" b="0" i="0" kern="1600" baseline="0">
                <a:effectLst/>
                <a:latin typeface="宋体" panose="02010600030101010101" pitchFamily="2" charset="-122"/>
                <a:ea typeface="宋体" panose="02010600030101010101" pitchFamily="2" charset="-122"/>
                <a:cs typeface="+mn-cs"/>
              </a:rPr>
              <a:t>类别复选框组</a:t>
            </a:r>
            <a:r>
              <a:rPr lang="zh-CN" altLang="en-US" sz="1200" b="0" i="0" kern="1600" baseline="0">
                <a:effectLst/>
                <a:latin typeface="宋体" panose="02010600030101010101" pitchFamily="2" charset="-122"/>
                <a:ea typeface="宋体" panose="02010600030101010101" pitchFamily="2" charset="-122"/>
                <a:cs typeface="+mn-cs"/>
              </a:rPr>
              <a:t>控件</a:t>
            </a:r>
            <a:r>
              <a:rPr lang="zh-CN" altLang="zh-CN" sz="1200" b="0" i="0" kern="1600" baseline="0">
                <a:effectLst/>
                <a:latin typeface="宋体" panose="02010600030101010101" pitchFamily="2" charset="-122"/>
                <a:ea typeface="宋体" panose="02010600030101010101" pitchFamily="2" charset="-122"/>
                <a:cs typeface="+mn-cs"/>
              </a:rPr>
              <a:t>进行控制，当选择地区列表框中的某个</a:t>
            </a:r>
            <a:r>
              <a:rPr lang="zh-CN" altLang="en-US" sz="1200" b="0" i="0" kern="1600" baseline="0">
                <a:effectLst/>
                <a:latin typeface="宋体" panose="02010600030101010101" pitchFamily="2" charset="-122"/>
                <a:ea typeface="宋体" panose="02010600030101010101" pitchFamily="2" charset="-122"/>
                <a:cs typeface="+mn-cs"/>
              </a:rPr>
              <a:t>地区</a:t>
            </a:r>
            <a:r>
              <a:rPr lang="zh-CN" altLang="zh-CN" sz="1200" b="0" i="0" kern="1600" baseline="0">
                <a:effectLst/>
                <a:latin typeface="宋体" panose="02010600030101010101" pitchFamily="2" charset="-122"/>
                <a:ea typeface="宋体" panose="02010600030101010101" pitchFamily="2" charset="-122"/>
                <a:cs typeface="+mn-cs"/>
              </a:rPr>
              <a:t>时以及</a:t>
            </a:r>
            <a:r>
              <a:rPr lang="zh-CN" altLang="en-US" sz="1200" b="0" i="0" kern="1600" baseline="0">
                <a:effectLst/>
                <a:latin typeface="宋体" panose="02010600030101010101" pitchFamily="2" charset="-122"/>
                <a:ea typeface="宋体" panose="02010600030101010101" pitchFamily="2" charset="-122"/>
                <a:cs typeface="+mn-cs"/>
              </a:rPr>
              <a:t>选择产品</a:t>
            </a:r>
            <a:r>
              <a:rPr lang="zh-CN" altLang="zh-CN" sz="1200" b="0" i="0" kern="1600" baseline="0">
                <a:effectLst/>
                <a:latin typeface="宋体" panose="02010600030101010101" pitchFamily="2" charset="-122"/>
                <a:ea typeface="宋体" panose="02010600030101010101" pitchFamily="2" charset="-122"/>
                <a:cs typeface="+mn-cs"/>
              </a:rPr>
              <a:t>类别</a:t>
            </a:r>
            <a:r>
              <a:rPr lang="zh-CN" altLang="en-US" sz="1200" b="0" i="0" kern="1600" baseline="0">
                <a:effectLst/>
                <a:latin typeface="宋体" panose="02010600030101010101" pitchFamily="2" charset="-122"/>
                <a:ea typeface="宋体" panose="02010600030101010101" pitchFamily="2" charset="-122"/>
                <a:cs typeface="+mn-cs"/>
              </a:rPr>
              <a:t>复选框</a:t>
            </a:r>
            <a:r>
              <a:rPr lang="zh-CN" altLang="zh-CN" sz="1200" b="0" i="0" kern="1600" baseline="0">
                <a:effectLst/>
                <a:latin typeface="宋体" panose="02010600030101010101" pitchFamily="2" charset="-122"/>
                <a:ea typeface="宋体" panose="02010600030101010101" pitchFamily="2" charset="-122"/>
                <a:cs typeface="+mn-cs"/>
              </a:rPr>
              <a:t>中自行车或自行车零部件时，属于此地区所选</a:t>
            </a:r>
            <a:r>
              <a:rPr lang="zh-CN" altLang="en-US" sz="1200" b="0" i="0" kern="1600" baseline="0">
                <a:effectLst/>
                <a:latin typeface="宋体" panose="02010600030101010101" pitchFamily="2" charset="-122"/>
                <a:ea typeface="宋体" panose="02010600030101010101" pitchFamily="2" charset="-122"/>
                <a:cs typeface="+mn-cs"/>
              </a:rPr>
              <a:t>产品</a:t>
            </a:r>
            <a:r>
              <a:rPr lang="zh-CN" altLang="zh-CN" sz="1200" b="0" i="0" kern="1600" baseline="0">
                <a:effectLst/>
                <a:latin typeface="宋体" panose="02010600030101010101" pitchFamily="2" charset="-122"/>
                <a:ea typeface="宋体" panose="02010600030101010101" pitchFamily="2" charset="-122"/>
                <a:cs typeface="+mn-cs"/>
              </a:rPr>
              <a:t>类别的所有</a:t>
            </a:r>
            <a:r>
              <a:rPr lang="zh-CN" altLang="en-US" sz="1200" b="0" i="0" kern="1600" baseline="0">
                <a:effectLst/>
                <a:latin typeface="宋体" panose="02010600030101010101" pitchFamily="2" charset="-122"/>
                <a:ea typeface="宋体" panose="02010600030101010101" pitchFamily="2" charset="-122"/>
                <a:cs typeface="+mn-cs"/>
              </a:rPr>
              <a:t>省份的值使用大红色</a:t>
            </a:r>
            <a:r>
              <a:rPr lang="zh-CN" altLang="zh-CN" sz="1200" b="0" i="0" kern="1600" baseline="0">
                <a:effectLst/>
                <a:latin typeface="宋体" panose="02010600030101010101" pitchFamily="2" charset="-122"/>
                <a:ea typeface="宋体" panose="02010600030101010101" pitchFamily="2" charset="-122"/>
                <a:cs typeface="+mn-cs"/>
              </a:rPr>
              <a:t>条形（柱子）在条形图形中表示，结果如下图所示。说明：地区与省份对照表如单元格</a:t>
            </a:r>
            <a:r>
              <a:rPr lang="en-US" altLang="zh-CN" sz="1200" b="0" i="0" kern="1600" baseline="0">
                <a:effectLst/>
                <a:latin typeface="宋体" panose="02010600030101010101" pitchFamily="2" charset="-122"/>
                <a:ea typeface="宋体" panose="02010600030101010101" pitchFamily="2" charset="-122"/>
                <a:cs typeface="+mn-cs"/>
              </a:rPr>
              <a:t>H3:I12</a:t>
            </a:r>
            <a:r>
              <a:rPr lang="zh-CN" altLang="zh-CN" sz="1200" b="0" i="0" kern="1600" baseline="0">
                <a:effectLst/>
                <a:latin typeface="宋体" panose="02010600030101010101" pitchFamily="2" charset="-122"/>
                <a:ea typeface="宋体" panose="02010600030101010101" pitchFamily="2" charset="-122"/>
                <a:cs typeface="+mn-cs"/>
              </a:rPr>
              <a:t>区域所示</a:t>
            </a:r>
            <a:r>
              <a:rPr lang="zh-CN" altLang="en-US" sz="1200" b="0" i="0" kern="1600" baseline="0">
                <a:effectLst/>
                <a:latin typeface="宋体" panose="02010600030101010101" pitchFamily="2" charset="-122"/>
                <a:ea typeface="宋体" panose="02010600030101010101" pitchFamily="2" charset="-122"/>
                <a:cs typeface="+mn-cs"/>
              </a:rPr>
              <a:t>，样图中数据仅供参考</a:t>
            </a:r>
            <a:r>
              <a:rPr lang="zh-CN" altLang="zh-CN" sz="1200" b="0" i="0" kern="1600" baseline="0">
                <a:effectLst/>
                <a:latin typeface="宋体" panose="02010600030101010101" pitchFamily="2" charset="-122"/>
                <a:ea typeface="宋体" panose="02010600030101010101" pitchFamily="2" charset="-122"/>
                <a:cs typeface="+mn-cs"/>
              </a:rPr>
              <a:t>。</a:t>
            </a:r>
            <a:endParaRPr lang="en-US" altLang="zh-CN" sz="1200" b="0" i="0" kern="1600" baseline="0">
              <a:effectLst/>
              <a:latin typeface="宋体" panose="02010600030101010101" pitchFamily="2" charset="-122"/>
              <a:ea typeface="宋体" panose="02010600030101010101" pitchFamily="2" charset="-122"/>
              <a:cs typeface="+mn-cs"/>
            </a:endParaRPr>
          </a:p>
          <a:p>
            <a:pPr algn="l" rtl="0">
              <a:lnSpc>
                <a:spcPct val="120000"/>
              </a:lnSpc>
              <a:spcBef>
                <a:spcPts val="600"/>
              </a:spcBef>
              <a:spcAft>
                <a:spcPts val="600"/>
              </a:spcAft>
            </a:pPr>
            <a:endParaRPr lang="zh-CN" altLang="en-US" sz="1200" b="0" i="0" u="none" strike="noStrike" baseline="0">
              <a:solidFill>
                <a:srgbClr val="000000"/>
              </a:solidFill>
              <a:latin typeface="宋体" panose="02010600030101010101" pitchFamily="2" charset="-122"/>
              <a:ea typeface="宋体" panose="02010600030101010101" pitchFamily="2" charset="-122"/>
            </a:endParaRPr>
          </a:p>
        </xdr:txBody>
      </xdr:sp>
      <xdr:pic>
        <xdr:nvPicPr>
          <xdr:cNvPr id="4" name="图片 3"/>
          <xdr:cNvPicPr>
            <a:picLocks noChangeAspect="1"/>
          </xdr:cNvPicPr>
        </xdr:nvPicPr>
        <xdr:blipFill>
          <a:blip xmlns:r="http://schemas.openxmlformats.org/officeDocument/2006/relationships" r:embed="rId1"/>
          <a:stretch>
            <a:fillRect/>
          </a:stretch>
        </xdr:blipFill>
        <xdr:spPr>
          <a:xfrm>
            <a:off x="6363015" y="3925637"/>
            <a:ext cx="7600319" cy="3017544"/>
          </a:xfrm>
          <a:prstGeom prst="rect">
            <a:avLst/>
          </a:prstGeom>
          <a:grpFill/>
        </xdr:spPr>
      </xdr:pic>
    </xdr:grpSp>
    <xdr:clientData/>
  </xdr:twoCellAnchor>
  <xdr:twoCellAnchor>
    <xdr:from>
      <xdr:col>5</xdr:col>
      <xdr:colOff>975360</xdr:colOff>
      <xdr:row>6</xdr:row>
      <xdr:rowOff>41910</xdr:rowOff>
    </xdr:from>
    <xdr:to>
      <xdr:col>12</xdr:col>
      <xdr:colOff>441960</xdr:colOff>
      <xdr:row>20</xdr:row>
      <xdr:rowOff>11430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198120</xdr:colOff>
          <xdr:row>7</xdr:row>
          <xdr:rowOff>53340</xdr:rowOff>
        </xdr:from>
        <xdr:to>
          <xdr:col>12</xdr:col>
          <xdr:colOff>342900</xdr:colOff>
          <xdr:row>9</xdr:row>
          <xdr:rowOff>190500</xdr:rowOff>
        </xdr:to>
        <xdr:sp macro="" textlink="">
          <xdr:nvSpPr>
            <xdr:cNvPr id="3073" name="List Box 1" hidden="1">
              <a:extLst>
                <a:ext uri="{63B3BB69-23CF-44E3-9099-C40C66FF867C}">
                  <a14:compatExt spid="_x0000_s307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556260</xdr:colOff>
          <xdr:row>13</xdr:row>
          <xdr:rowOff>83820</xdr:rowOff>
        </xdr:from>
        <xdr:to>
          <xdr:col>12</xdr:col>
          <xdr:colOff>22860</xdr:colOff>
          <xdr:row>15</xdr:row>
          <xdr:rowOff>152400</xdr:rowOff>
        </xdr:to>
        <xdr:sp macro="" textlink="">
          <xdr:nvSpPr>
            <xdr:cNvPr id="3074" name="Check Box 2" descr="自行车"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900" b="0" i="0" u="none" strike="noStrike" baseline="0">
                  <a:solidFill>
                    <a:srgbClr val="000000"/>
                  </a:solidFill>
                  <a:latin typeface="Microsoft YaHei UI"/>
                  <a:ea typeface="Microsoft YaHei UI"/>
                </a:rPr>
                <a:t>自行车</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548640</xdr:colOff>
          <xdr:row>14</xdr:row>
          <xdr:rowOff>160020</xdr:rowOff>
        </xdr:from>
        <xdr:to>
          <xdr:col>12</xdr:col>
          <xdr:colOff>228600</xdr:colOff>
          <xdr:row>16</xdr:row>
          <xdr:rowOff>22860</xdr:rowOff>
        </xdr:to>
        <xdr:sp macro="" textlink="">
          <xdr:nvSpPr>
            <xdr:cNvPr id="3075" name="Check Box 3" hidden="1">
              <a:extLst>
                <a:ext uri="{63B3BB69-23CF-44E3-9099-C40C66FF867C}">
                  <a14:compatExt spid="_x0000_s3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zh-CN" altLang="en-US" sz="900" b="0" i="0" u="none" strike="noStrike" baseline="0">
                  <a:solidFill>
                    <a:srgbClr val="000000"/>
                  </a:solidFill>
                  <a:latin typeface="Microsoft YaHei UI"/>
                  <a:ea typeface="Microsoft YaHei UI"/>
                </a:rPr>
                <a:t>自行车零部件</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243840</xdr:colOff>
          <xdr:row>10</xdr:row>
          <xdr:rowOff>91440</xdr:rowOff>
        </xdr:from>
        <xdr:to>
          <xdr:col>12</xdr:col>
          <xdr:colOff>106680</xdr:colOff>
          <xdr:row>12</xdr:row>
          <xdr:rowOff>30480</xdr:rowOff>
        </xdr:to>
        <xdr:sp macro="" textlink="">
          <xdr:nvSpPr>
            <xdr:cNvPr id="3077" name="List Box 5" hidden="1">
              <a:extLst>
                <a:ext uri="{63B3BB69-23CF-44E3-9099-C40C66FF867C}">
                  <a14:compatExt spid="_x0000_s30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495300</xdr:colOff>
      <xdr:row>6</xdr:row>
      <xdr:rowOff>182880</xdr:rowOff>
    </xdr:from>
    <xdr:to>
      <xdr:col>10</xdr:col>
      <xdr:colOff>411480</xdr:colOff>
      <xdr:row>8</xdr:row>
      <xdr:rowOff>76200</xdr:rowOff>
    </xdr:to>
    <xdr:sp macro="" textlink="$V$7">
      <xdr:nvSpPr>
        <xdr:cNvPr id="7" name="文本框 6"/>
        <xdr:cNvSpPr txBox="1"/>
      </xdr:nvSpPr>
      <xdr:spPr>
        <a:xfrm>
          <a:off x="6606540" y="1371600"/>
          <a:ext cx="195834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3688D2-53CB-4E6C-9FDF-096BD9CCFA13}" type="TxLink">
            <a:rPr lang="zh-CN" altLang="en-US" sz="1200" b="0" i="0" u="none" strike="noStrike">
              <a:solidFill>
                <a:srgbClr val="000000"/>
              </a:solidFill>
              <a:latin typeface="宋体"/>
              <a:ea typeface="宋体"/>
            </a:rPr>
            <a:pPr/>
            <a:t>华东净销售额总计统计图</a:t>
          </a:fld>
          <a:endParaRPr lang="zh-CN" altLang="en-US" sz="1100"/>
        </a:p>
      </xdr:txBody>
    </xdr:sp>
    <xdr:clientData/>
  </xdr:twoCellAnchor>
  <mc:AlternateContent xmlns:mc="http://schemas.openxmlformats.org/markup-compatibility/2006">
    <mc:Choice xmlns:a14="http://schemas.microsoft.com/office/drawing/2010/main" Requires="a14">
      <xdr:twoCellAnchor editAs="oneCell">
        <xdr:from>
          <xdr:col>10</xdr:col>
          <xdr:colOff>502920</xdr:colOff>
          <xdr:row>13</xdr:row>
          <xdr:rowOff>53340</xdr:rowOff>
        </xdr:from>
        <xdr:to>
          <xdr:col>12</xdr:col>
          <xdr:colOff>243840</xdr:colOff>
          <xdr:row>15</xdr:row>
          <xdr:rowOff>182880</xdr:rowOff>
        </xdr:to>
        <xdr:sp macro="" textlink="">
          <xdr:nvSpPr>
            <xdr:cNvPr id="3078" name="Group Box 6" hidden="1">
              <a:extLst>
                <a:ext uri="{63B3BB69-23CF-44E3-9099-C40C66FF867C}">
                  <a14:compatExt spid="_x0000_s307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zh-CN" altLang="en-US" sz="900" b="0" i="0" u="none" strike="noStrike" baseline="0">
                  <a:solidFill>
                    <a:srgbClr val="000000"/>
                  </a:solidFill>
                  <a:latin typeface="Microsoft YaHei UI"/>
                  <a:ea typeface="Microsoft YaHei UI"/>
                </a:rPr>
                <a:t>请选择</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9</xdr:col>
      <xdr:colOff>0</xdr:colOff>
      <xdr:row>3</xdr:row>
      <xdr:rowOff>0</xdr:rowOff>
    </xdr:from>
    <xdr:to>
      <xdr:col>9</xdr:col>
      <xdr:colOff>654050</xdr:colOff>
      <xdr:row>3</xdr:row>
      <xdr:rowOff>171450</xdr:rowOff>
    </xdr:to>
    <xdr:pic>
      <xdr:nvPicPr>
        <xdr:cNvPr id="2" name="图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0250" y="685800"/>
          <a:ext cx="65405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695324</xdr:colOff>
      <xdr:row>6</xdr:row>
      <xdr:rowOff>9525</xdr:rowOff>
    </xdr:from>
    <xdr:to>
      <xdr:col>15</xdr:col>
      <xdr:colOff>228600</xdr:colOff>
      <xdr:row>10</xdr:row>
      <xdr:rowOff>161925</xdr:rowOff>
    </xdr:to>
    <xdr:sp macro="" textlink="">
      <xdr:nvSpPr>
        <xdr:cNvPr id="3" name="文本框 2"/>
        <xdr:cNvSpPr txBox="1"/>
      </xdr:nvSpPr>
      <xdr:spPr>
        <a:xfrm>
          <a:off x="5114924" y="1381125"/>
          <a:ext cx="5095876" cy="1066800"/>
        </a:xfrm>
        <a:prstGeom prst="rect">
          <a:avLst/>
        </a:prstGeom>
        <a:solidFill>
          <a:srgbClr val="E2FFC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zh-CN" altLang="en-US" sz="1200" b="1">
              <a:latin typeface="宋体" panose="02010600030101010101" pitchFamily="2" charset="-122"/>
              <a:ea typeface="宋体" panose="02010600030101010101" pitchFamily="2" charset="-122"/>
            </a:rPr>
            <a:t>第</a:t>
          </a:r>
          <a:r>
            <a:rPr lang="en-US" altLang="zh-CN" sz="1200" b="1">
              <a:latin typeface="宋体" panose="02010600030101010101" pitchFamily="2" charset="-122"/>
              <a:ea typeface="宋体" panose="02010600030101010101" pitchFamily="2" charset="-122"/>
            </a:rPr>
            <a:t>3</a:t>
          </a:r>
          <a:r>
            <a:rPr lang="zh-CN" altLang="en-US" sz="1200" b="1">
              <a:latin typeface="宋体" panose="02010600030101010101" pitchFamily="2" charset="-122"/>
              <a:ea typeface="宋体" panose="02010600030101010101" pitchFamily="2" charset="-122"/>
            </a:rPr>
            <a:t>题</a:t>
          </a:r>
          <a:r>
            <a:rPr lang="zh-CN" altLang="en-US" sz="1200" b="1">
              <a:solidFill>
                <a:srgbClr val="FF0000"/>
              </a:solidFill>
              <a:latin typeface="宋体" panose="02010600030101010101" pitchFamily="2" charset="-122"/>
              <a:ea typeface="宋体" panose="02010600030101010101" pitchFamily="2" charset="-122"/>
            </a:rPr>
            <a:t>（</a:t>
          </a:r>
          <a:r>
            <a:rPr lang="en-US" altLang="zh-CN" sz="1200" b="1">
              <a:solidFill>
                <a:srgbClr val="FF0000"/>
              </a:solidFill>
              <a:latin typeface="宋体" panose="02010600030101010101" pitchFamily="2" charset="-122"/>
              <a:ea typeface="宋体" panose="02010600030101010101" pitchFamily="2" charset="-122"/>
            </a:rPr>
            <a:t>12</a:t>
          </a:r>
          <a:r>
            <a:rPr lang="zh-CN" altLang="en-US" sz="1200" b="1">
              <a:solidFill>
                <a:srgbClr val="FF0000"/>
              </a:solidFill>
              <a:latin typeface="宋体" panose="02010600030101010101" pitchFamily="2" charset="-122"/>
              <a:ea typeface="宋体" panose="02010600030101010101" pitchFamily="2" charset="-122"/>
            </a:rPr>
            <a:t>分）</a:t>
          </a:r>
          <a:r>
            <a:rPr lang="zh-CN" altLang="en-US" sz="1200">
              <a:latin typeface="宋体" panose="02010600030101010101" pitchFamily="2" charset="-122"/>
              <a:ea typeface="宋体" panose="02010600030101010101" pitchFamily="2" charset="-122"/>
            </a:rPr>
            <a:t>负责某种服装销售的经理，想预测第</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个周期每周的销量，为此他收集了过去</a:t>
          </a:r>
          <a:r>
            <a:rPr lang="en-US" altLang="zh-CN" sz="1200">
              <a:latin typeface="宋体" panose="02010600030101010101" pitchFamily="2" charset="-122"/>
              <a:ea typeface="宋体" panose="02010600030101010101" pitchFamily="2" charset="-122"/>
            </a:rPr>
            <a:t>4</a:t>
          </a:r>
          <a:r>
            <a:rPr lang="zh-CN" altLang="en-US" sz="1200">
              <a:latin typeface="宋体" panose="02010600030101010101" pitchFamily="2" charset="-122"/>
              <a:ea typeface="宋体" panose="02010600030101010101" pitchFamily="2" charset="-122"/>
            </a:rPr>
            <a:t>个周期每周的该种服装的销量数据</a:t>
          </a:r>
          <a:r>
            <a:rPr lang="en-US" altLang="zh-CN" sz="1200">
              <a:latin typeface="宋体" panose="02010600030101010101" pitchFamily="2" charset="-122"/>
              <a:ea typeface="宋体" panose="02010600030101010101" pitchFamily="2" charset="-122"/>
            </a:rPr>
            <a:t>(A1</a:t>
          </a:r>
          <a:r>
            <a:rPr lang="en-US" altLang="zh-CN" sz="1200" baseline="0">
              <a:latin typeface="宋体" panose="02010600030101010101" pitchFamily="2" charset="-122"/>
              <a:ea typeface="宋体" panose="02010600030101010101" pitchFamily="2" charset="-122"/>
            </a:rPr>
            <a:t>:C21)</a:t>
          </a:r>
          <a:r>
            <a:rPr lang="zh-CN" altLang="en-US" sz="1200">
              <a:latin typeface="宋体" panose="02010600030101010101" pitchFamily="2" charset="-122"/>
              <a:ea typeface="宋体" panose="02010600030101010101" pitchFamily="2" charset="-122"/>
            </a:rPr>
            <a:t>，这些数据表明销量整体上有增长趋势，并且每周销量又具有明显的季节成分。请运用季节指数预测模型预测该种服装第</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个周期每周的销量。</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9525</xdr:colOff>
      <xdr:row>8</xdr:row>
      <xdr:rowOff>0</xdr:rowOff>
    </xdr:from>
    <xdr:to>
      <xdr:col>10</xdr:col>
      <xdr:colOff>190500</xdr:colOff>
      <xdr:row>21</xdr:row>
      <xdr:rowOff>47625</xdr:rowOff>
    </xdr:to>
    <xdr:grpSp>
      <xdr:nvGrpSpPr>
        <xdr:cNvPr id="2" name="组合 1"/>
        <xdr:cNvGrpSpPr/>
      </xdr:nvGrpSpPr>
      <xdr:grpSpPr>
        <a:xfrm>
          <a:off x="2516505" y="1592580"/>
          <a:ext cx="5050155" cy="2653665"/>
          <a:chOff x="2257425" y="1485900"/>
          <a:chExt cx="5067300" cy="2400300"/>
        </a:xfrm>
        <a:solidFill>
          <a:srgbClr val="E2FFC5"/>
        </a:solidFill>
      </xdr:grpSpPr>
      <xdr:sp macro="" textlink="">
        <xdr:nvSpPr>
          <xdr:cNvPr id="3" name="文本框 2"/>
          <xdr:cNvSpPr txBox="1"/>
        </xdr:nvSpPr>
        <xdr:spPr>
          <a:xfrm>
            <a:off x="2257425" y="1485900"/>
            <a:ext cx="5067300" cy="2400300"/>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b="1">
                <a:latin typeface="宋体" panose="02010600030101010101" pitchFamily="2" charset="-122"/>
                <a:ea typeface="宋体" panose="02010600030101010101" pitchFamily="2" charset="-122"/>
              </a:rPr>
              <a:t>第</a:t>
            </a:r>
            <a:r>
              <a:rPr lang="en-US" altLang="zh-CN" sz="1200" b="1">
                <a:latin typeface="宋体" panose="02010600030101010101" pitchFamily="2" charset="-122"/>
                <a:ea typeface="宋体" panose="02010600030101010101" pitchFamily="2" charset="-122"/>
              </a:rPr>
              <a:t>4</a:t>
            </a:r>
            <a:r>
              <a:rPr lang="zh-CN" altLang="en-US" sz="1200" b="1">
                <a:latin typeface="宋体" panose="02010600030101010101" pitchFamily="2" charset="-122"/>
                <a:ea typeface="宋体" panose="02010600030101010101" pitchFamily="2" charset="-122"/>
              </a:rPr>
              <a:t>题</a:t>
            </a:r>
            <a:r>
              <a:rPr lang="zh-CN" altLang="en-US" sz="1200" b="1">
                <a:solidFill>
                  <a:srgbClr val="FF0000"/>
                </a:solidFill>
                <a:latin typeface="宋体" panose="02010600030101010101" pitchFamily="2" charset="-122"/>
                <a:ea typeface="宋体" panose="02010600030101010101" pitchFamily="2" charset="-122"/>
              </a:rPr>
              <a:t>（</a:t>
            </a:r>
            <a:r>
              <a:rPr lang="en-US" altLang="zh-CN" sz="1200" b="1">
                <a:solidFill>
                  <a:srgbClr val="FF0000"/>
                </a:solidFill>
                <a:latin typeface="宋体" panose="02010600030101010101" pitchFamily="2" charset="-122"/>
                <a:ea typeface="宋体" panose="02010600030101010101" pitchFamily="2" charset="-122"/>
              </a:rPr>
              <a:t>10</a:t>
            </a:r>
            <a:r>
              <a:rPr lang="zh-CN" altLang="en-US" sz="1200" b="1">
                <a:solidFill>
                  <a:srgbClr val="FF0000"/>
                </a:solidFill>
                <a:latin typeface="宋体" panose="02010600030101010101" pitchFamily="2" charset="-122"/>
                <a:ea typeface="宋体" panose="02010600030101010101" pitchFamily="2" charset="-122"/>
              </a:rPr>
              <a:t>分）</a:t>
            </a:r>
            <a:r>
              <a:rPr lang="zh-CN" altLang="en-US" sz="1200">
                <a:latin typeface="宋体" panose="02010600030101010101" pitchFamily="2" charset="-122"/>
                <a:ea typeface="宋体" panose="02010600030101010101" pitchFamily="2" charset="-122"/>
              </a:rPr>
              <a:t>本工作表</a:t>
            </a:r>
            <a:r>
              <a:rPr lang="en-US" altLang="zh-CN" sz="1200">
                <a:latin typeface="宋体" panose="02010600030101010101" pitchFamily="2" charset="-122"/>
                <a:ea typeface="宋体" panose="02010600030101010101" pitchFamily="2" charset="-122"/>
              </a:rPr>
              <a:t>A2:B19</a:t>
            </a:r>
            <a:r>
              <a:rPr lang="zh-CN" altLang="en-US" sz="1200">
                <a:latin typeface="宋体" panose="02010600030101010101" pitchFamily="2" charset="-122"/>
                <a:ea typeface="宋体" panose="02010600030101010101" pitchFamily="2" charset="-122"/>
              </a:rPr>
              <a:t>范围内列出了公司某种产品产量（</a:t>
            </a:r>
            <a:r>
              <a:rPr lang="en-US" altLang="zh-CN" sz="1200">
                <a:latin typeface="宋体" panose="02010600030101010101" pitchFamily="2" charset="-122"/>
                <a:ea typeface="宋体" panose="02010600030101010101" pitchFamily="2" charset="-122"/>
              </a:rPr>
              <a:t>X</a:t>
            </a:r>
            <a:r>
              <a:rPr lang="zh-CN" altLang="en-US" sz="1200">
                <a:latin typeface="宋体" panose="02010600030101010101" pitchFamily="2" charset="-122"/>
                <a:ea typeface="宋体" panose="02010600030101010101" pitchFamily="2" charset="-122"/>
              </a:rPr>
              <a:t>）与收益（</a:t>
            </a:r>
            <a:r>
              <a:rPr lang="en-US" altLang="zh-CN" sz="1200">
                <a:latin typeface="宋体" panose="02010600030101010101" pitchFamily="2" charset="-122"/>
                <a:ea typeface="宋体" panose="02010600030101010101" pitchFamily="2" charset="-122"/>
              </a:rPr>
              <a:t>Y</a:t>
            </a:r>
            <a:r>
              <a:rPr lang="zh-CN" altLang="en-US" sz="1200">
                <a:latin typeface="宋体" panose="02010600030101010101" pitchFamily="2" charset="-122"/>
                <a:ea typeface="宋体" panose="02010600030101010101" pitchFamily="2" charset="-122"/>
              </a:rPr>
              <a:t>）数据。已知回归方程的形式如下：</a:t>
            </a:r>
          </a:p>
          <a:p>
            <a:endParaRPr lang="zh-CN" altLang="en-US"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r>
              <a:rPr lang="zh-CN" altLang="en-US" sz="1200">
                <a:latin typeface="宋体" panose="02010600030101010101" pitchFamily="2" charset="-122"/>
                <a:ea typeface="宋体" panose="02010600030101010101" pitchFamily="2" charset="-122"/>
              </a:rPr>
              <a:t>试用</a:t>
            </a:r>
            <a:r>
              <a:rPr lang="zh-CN" altLang="en-US" sz="1200">
                <a:solidFill>
                  <a:srgbClr val="3333FF"/>
                </a:solidFill>
                <a:latin typeface="宋体" panose="02010600030101010101" pitchFamily="2" charset="-122"/>
                <a:ea typeface="宋体" panose="02010600030101010101" pitchFamily="2" charset="-122"/>
              </a:rPr>
              <a:t>变量替换法</a:t>
            </a:r>
            <a:r>
              <a:rPr lang="zh-CN" altLang="en-US" sz="1200">
                <a:latin typeface="宋体" panose="02010600030101010101" pitchFamily="2" charset="-122"/>
                <a:ea typeface="宋体" panose="02010600030101010101" pitchFamily="2" charset="-122"/>
              </a:rPr>
              <a:t>建立回归模型，计算：</a:t>
            </a:r>
          </a:p>
          <a:p>
            <a:r>
              <a:rPr lang="en-US" altLang="zh-CN" sz="1200">
                <a:latin typeface="宋体" panose="02010600030101010101" pitchFamily="2" charset="-122"/>
                <a:ea typeface="宋体" panose="02010600030101010101" pitchFamily="2" charset="-122"/>
              </a:rPr>
              <a:t>1</a:t>
            </a:r>
            <a:r>
              <a:rPr lang="zh-CN" altLang="en-US" sz="1200">
                <a:latin typeface="宋体" panose="02010600030101010101" pitchFamily="2" charset="-122"/>
                <a:ea typeface="宋体" panose="02010600030101010101" pitchFamily="2" charset="-122"/>
              </a:rPr>
              <a:t>、参数</a:t>
            </a:r>
            <a:r>
              <a:rPr lang="en-US" altLang="zh-CN" sz="1200">
                <a:latin typeface="宋体" panose="02010600030101010101" pitchFamily="2" charset="-122"/>
                <a:ea typeface="宋体" panose="02010600030101010101" pitchFamily="2" charset="-122"/>
              </a:rPr>
              <a:t>a</a:t>
            </a:r>
            <a:r>
              <a:rPr lang="zh-CN" altLang="en-US" sz="1200">
                <a:latin typeface="宋体" panose="02010600030101010101" pitchFamily="2" charset="-122"/>
                <a:ea typeface="宋体" panose="02010600030101010101" pitchFamily="2" charset="-122"/>
              </a:rPr>
              <a:t>和</a:t>
            </a:r>
            <a:r>
              <a:rPr lang="en-US" altLang="zh-CN" sz="1200">
                <a:latin typeface="宋体" panose="02010600030101010101" pitchFamily="2" charset="-122"/>
                <a:ea typeface="宋体" panose="02010600030101010101" pitchFamily="2" charset="-122"/>
              </a:rPr>
              <a:t>b</a:t>
            </a:r>
            <a:r>
              <a:rPr lang="zh-CN" altLang="en-US" sz="1200">
                <a:latin typeface="宋体" panose="02010600030101010101" pitchFamily="2" charset="-122"/>
                <a:ea typeface="宋体" panose="02010600030101010101" pitchFamily="2" charset="-122"/>
              </a:rPr>
              <a:t>的取值；</a:t>
            </a:r>
          </a:p>
          <a:p>
            <a:r>
              <a:rPr lang="en-US" altLang="zh-CN" sz="1200">
                <a:latin typeface="宋体" panose="02010600030101010101" pitchFamily="2" charset="-122"/>
                <a:ea typeface="宋体" panose="02010600030101010101" pitchFamily="2" charset="-122"/>
              </a:rPr>
              <a:t>2</a:t>
            </a:r>
            <a:r>
              <a:rPr lang="zh-CN" altLang="en-US" sz="1200">
                <a:latin typeface="宋体" panose="02010600030101010101" pitchFamily="2" charset="-122"/>
                <a:ea typeface="宋体" panose="02010600030101010101" pitchFamily="2" charset="-122"/>
              </a:rPr>
              <a:t>、判定系数</a:t>
            </a:r>
            <a:r>
              <a:rPr lang="en-US" altLang="zh-CN" sz="1200">
                <a:latin typeface="宋体" panose="02010600030101010101" pitchFamily="2" charset="-122"/>
                <a:ea typeface="宋体" panose="02010600030101010101" pitchFamily="2" charset="-122"/>
              </a:rPr>
              <a:t>R</a:t>
            </a:r>
            <a:r>
              <a:rPr lang="zh-CN" altLang="en-US" sz="1200">
                <a:latin typeface="宋体" panose="02010600030101010101" pitchFamily="2" charset="-122"/>
                <a:ea typeface="宋体" panose="02010600030101010101" pitchFamily="2" charset="-122"/>
              </a:rPr>
              <a:t>平方的取值；</a:t>
            </a:r>
          </a:p>
          <a:p>
            <a:r>
              <a:rPr lang="en-US" altLang="zh-CN" sz="1200">
                <a:latin typeface="宋体" panose="02010600030101010101" pitchFamily="2" charset="-122"/>
                <a:ea typeface="宋体" panose="02010600030101010101" pitchFamily="2" charset="-122"/>
              </a:rPr>
              <a:t>3</a:t>
            </a:r>
            <a:r>
              <a:rPr lang="zh-CN" altLang="en-US" sz="1200">
                <a:latin typeface="宋体" panose="02010600030101010101" pitchFamily="2" charset="-122"/>
                <a:ea typeface="宋体" panose="02010600030101010101" pitchFamily="2" charset="-122"/>
              </a:rPr>
              <a:t>、试预测当产量为</a:t>
            </a:r>
            <a:r>
              <a:rPr lang="en-US" altLang="zh-CN" sz="1200">
                <a:latin typeface="宋体" panose="02010600030101010101" pitchFamily="2" charset="-122"/>
                <a:ea typeface="宋体" panose="02010600030101010101" pitchFamily="2" charset="-122"/>
              </a:rPr>
              <a:t>1000</a:t>
            </a:r>
            <a:r>
              <a:rPr lang="zh-CN" altLang="en-US" sz="1200">
                <a:latin typeface="宋体" panose="02010600030101010101" pitchFamily="2" charset="-122"/>
                <a:ea typeface="宋体" panose="02010600030101010101" pitchFamily="2" charset="-122"/>
              </a:rPr>
              <a:t>时收益为多少？</a:t>
            </a:r>
          </a:p>
          <a:p>
            <a:endParaRPr lang="zh-CN" altLang="en-US" sz="1200">
              <a:latin typeface="宋体" panose="02010600030101010101" pitchFamily="2" charset="-122"/>
              <a:ea typeface="宋体" panose="02010600030101010101" pitchFamily="2" charset="-122"/>
            </a:endParaRPr>
          </a:p>
        </xdr:txBody>
      </xdr:sp>
      <xdr:pic>
        <xdr:nvPicPr>
          <xdr:cNvPr id="4" name="图片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00146" y="2078902"/>
            <a:ext cx="1581859" cy="378547"/>
          </a:xfrm>
          <a:prstGeom prst="rect">
            <a:avLst/>
          </a:prstGeom>
          <a:grpFill/>
          <a:ln>
            <a:solidFill>
              <a:schemeClr val="bg1">
                <a:lumMod val="85000"/>
              </a:schemeClr>
            </a:solidFill>
            <a:headEnd/>
            <a:tailEnd/>
          </a:ln>
        </xdr:spPr>
        <xdr:style>
          <a:lnRef idx="1">
            <a:schemeClr val="accent1"/>
          </a:lnRef>
          <a:fillRef idx="2">
            <a:schemeClr val="accent1"/>
          </a:fillRef>
          <a:effectRef idx="1">
            <a:schemeClr val="accent1"/>
          </a:effectRef>
          <a:fontRef idx="minor">
            <a:schemeClr val="dk1"/>
          </a:fontRef>
        </xdr:style>
      </xdr:pic>
    </xdr:grp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118109</xdr:colOff>
      <xdr:row>0</xdr:row>
      <xdr:rowOff>81914</xdr:rowOff>
    </xdr:from>
    <xdr:to>
      <xdr:col>21</xdr:col>
      <xdr:colOff>29425</xdr:colOff>
      <xdr:row>39</xdr:row>
      <xdr:rowOff>110490</xdr:rowOff>
    </xdr:to>
    <xdr:grpSp>
      <xdr:nvGrpSpPr>
        <xdr:cNvPr id="2" name="组合 1"/>
        <xdr:cNvGrpSpPr/>
      </xdr:nvGrpSpPr>
      <xdr:grpSpPr>
        <a:xfrm>
          <a:off x="8849733" y="81914"/>
          <a:ext cx="6814139" cy="7496176"/>
          <a:chOff x="8353863" y="83311"/>
          <a:chExt cx="6778704" cy="7458076"/>
        </a:xfrm>
        <a:solidFill>
          <a:srgbClr val="E2FFC5"/>
        </a:solidFill>
      </xdr:grpSpPr>
      <xdr:grpSp>
        <xdr:nvGrpSpPr>
          <xdr:cNvPr id="3" name="组合 2"/>
          <xdr:cNvGrpSpPr/>
        </xdr:nvGrpSpPr>
        <xdr:grpSpPr>
          <a:xfrm>
            <a:off x="8353863" y="83311"/>
            <a:ext cx="6778704" cy="7458076"/>
            <a:chOff x="13992662" y="4417186"/>
            <a:chExt cx="6778704" cy="7458076"/>
          </a:xfrm>
          <a:grpFill/>
        </xdr:grpSpPr>
        <xdr:sp macro="" textlink="">
          <xdr:nvSpPr>
            <xdr:cNvPr id="5" name="文本框 4"/>
            <xdr:cNvSpPr txBox="1"/>
          </xdr:nvSpPr>
          <xdr:spPr>
            <a:xfrm>
              <a:off x="13992662" y="4417186"/>
              <a:ext cx="6619875" cy="7458076"/>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b="1">
                  <a:latin typeface="宋体" panose="02010600030101010101" pitchFamily="2" charset="-122"/>
                  <a:ea typeface="宋体" panose="02010600030101010101" pitchFamily="2" charset="-122"/>
                </a:rPr>
                <a:t>第</a:t>
              </a:r>
              <a:r>
                <a:rPr lang="en-US" altLang="zh-CN" sz="1200" b="1">
                  <a:latin typeface="宋体" panose="02010600030101010101" pitchFamily="2" charset="-122"/>
                  <a:ea typeface="宋体" panose="02010600030101010101" pitchFamily="2" charset="-122"/>
                </a:rPr>
                <a:t>5</a:t>
              </a:r>
              <a:r>
                <a:rPr lang="zh-CN" altLang="en-US" sz="1200" b="1">
                  <a:latin typeface="宋体" panose="02010600030101010101" pitchFamily="2" charset="-122"/>
                  <a:ea typeface="宋体" panose="02010600030101010101" pitchFamily="2" charset="-122"/>
                </a:rPr>
                <a:t>题</a:t>
              </a:r>
              <a:r>
                <a:rPr lang="zh-CN" altLang="en-US" sz="1200" b="1">
                  <a:solidFill>
                    <a:srgbClr val="FF0000"/>
                  </a:solidFill>
                  <a:latin typeface="宋体" panose="02010600030101010101" pitchFamily="2" charset="-122"/>
                  <a:ea typeface="宋体" panose="02010600030101010101" pitchFamily="2" charset="-122"/>
                </a:rPr>
                <a:t>（</a:t>
              </a:r>
              <a:r>
                <a:rPr lang="en-US" altLang="zh-CN" sz="1200" b="1">
                  <a:solidFill>
                    <a:srgbClr val="FF0000"/>
                  </a:solidFill>
                  <a:latin typeface="宋体" panose="02010600030101010101" pitchFamily="2" charset="-122"/>
                  <a:ea typeface="宋体" panose="02010600030101010101" pitchFamily="2" charset="-122"/>
                </a:rPr>
                <a:t>15</a:t>
              </a:r>
              <a:r>
                <a:rPr lang="zh-CN" altLang="en-US" sz="1200" b="1">
                  <a:solidFill>
                    <a:srgbClr val="FF0000"/>
                  </a:solidFill>
                  <a:latin typeface="宋体" panose="02010600030101010101" pitchFamily="2" charset="-122"/>
                  <a:ea typeface="宋体" panose="02010600030101010101" pitchFamily="2" charset="-122"/>
                </a:rPr>
                <a:t>分）</a:t>
              </a:r>
              <a:r>
                <a:rPr lang="zh-CN" altLang="en-US" sz="1200">
                  <a:latin typeface="宋体" panose="02010600030101010101" pitchFamily="2" charset="-122"/>
                  <a:ea typeface="宋体" panose="02010600030101010101" pitchFamily="2" charset="-122"/>
                </a:rPr>
                <a:t>某公司制造一种产品，最大生产能力为</a:t>
              </a:r>
              <a:r>
                <a:rPr lang="en-US" altLang="zh-CN" sz="1200">
                  <a:latin typeface="宋体" panose="02010600030101010101" pitchFamily="2" charset="-122"/>
                  <a:ea typeface="宋体" panose="02010600030101010101" pitchFamily="2" charset="-122"/>
                </a:rPr>
                <a:t>2100</a:t>
              </a:r>
              <a:r>
                <a:rPr lang="zh-CN" altLang="en-US" sz="1200">
                  <a:latin typeface="宋体" panose="02010600030101010101" pitchFamily="2" charset="-122"/>
                  <a:ea typeface="宋体" panose="02010600030101010101" pitchFamily="2" charset="-122"/>
                </a:rPr>
                <a:t>，固定成本为</a:t>
              </a:r>
              <a:r>
                <a:rPr lang="en-US" altLang="zh-CN" sz="1200">
                  <a:latin typeface="宋体" panose="02010600030101010101" pitchFamily="2" charset="-122"/>
                  <a:ea typeface="宋体" panose="02010600030101010101" pitchFamily="2" charset="-122"/>
                </a:rPr>
                <a:t>40000</a:t>
              </a:r>
              <a:r>
                <a:rPr lang="zh-CN" altLang="en-US" sz="1200">
                  <a:latin typeface="宋体" panose="02010600030101010101" pitchFamily="2" charset="-122"/>
                  <a:ea typeface="宋体" panose="02010600030101010101" pitchFamily="2" charset="-122"/>
                </a:rPr>
                <a:t>元，单位可变成本为</a:t>
              </a:r>
              <a:r>
                <a:rPr lang="en-US" altLang="zh-CN" sz="1200">
                  <a:latin typeface="宋体" panose="02010600030101010101" pitchFamily="2" charset="-122"/>
                  <a:ea typeface="宋体" panose="02010600030101010101" pitchFamily="2" charset="-122"/>
                </a:rPr>
                <a:t>35</a:t>
              </a:r>
              <a:r>
                <a:rPr lang="zh-CN" altLang="en-US" sz="1200">
                  <a:latin typeface="宋体" panose="02010600030101010101" pitchFamily="2" charset="-122"/>
                  <a:ea typeface="宋体" panose="02010600030101010101" pitchFamily="2" charset="-122"/>
                </a:rPr>
                <a:t>元，当前的销量为</a:t>
              </a:r>
              <a:r>
                <a:rPr lang="en-US" altLang="zh-CN" sz="1200">
                  <a:latin typeface="宋体" panose="02010600030101010101" pitchFamily="2" charset="-122"/>
                  <a:ea typeface="宋体" panose="02010600030101010101" pitchFamily="2" charset="-122"/>
                </a:rPr>
                <a:t>1000</a:t>
              </a:r>
              <a:r>
                <a:rPr lang="zh-CN" altLang="en-US" sz="1200">
                  <a:latin typeface="宋体" panose="02010600030101010101" pitchFamily="2" charset="-122"/>
                  <a:ea typeface="宋体" panose="02010600030101010101" pitchFamily="2" charset="-122"/>
                </a:rPr>
                <a:t>，产品原价为</a:t>
              </a:r>
              <a:r>
                <a:rPr lang="en-US" altLang="zh-CN" sz="1200">
                  <a:latin typeface="宋体" panose="02010600030101010101" pitchFamily="2" charset="-122"/>
                  <a:ea typeface="宋体" panose="02010600030101010101" pitchFamily="2" charset="-122"/>
                </a:rPr>
                <a:t>88</a:t>
              </a:r>
              <a:r>
                <a:rPr lang="zh-CN" altLang="en-US" sz="1200">
                  <a:latin typeface="宋体" panose="02010600030101010101" pitchFamily="2" charset="-122"/>
                  <a:ea typeface="宋体" panose="02010600030101010101" pitchFamily="2" charset="-122"/>
                </a:rPr>
                <a:t>元，产品销量与单价折扣率表如下所示：</a:t>
              </a:r>
            </a:p>
            <a:p>
              <a:endParaRPr lang="zh-CN" altLang="en-US"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r>
                <a:rPr lang="zh-CN" altLang="en-US" sz="1200">
                  <a:latin typeface="宋体" panose="02010600030101010101" pitchFamily="2" charset="-122"/>
                  <a:ea typeface="宋体" panose="02010600030101010101" pitchFamily="2" charset="-122"/>
                </a:rPr>
                <a:t>要求在本工作表中完成如下操作：</a:t>
              </a:r>
            </a:p>
            <a:p>
              <a:r>
                <a:rPr lang="en-US" altLang="zh-CN" sz="1200">
                  <a:latin typeface="宋体" panose="02010600030101010101" pitchFamily="2" charset="-122"/>
                  <a:ea typeface="宋体" panose="02010600030101010101" pitchFamily="2" charset="-122"/>
                </a:rPr>
                <a:t>1</a:t>
              </a:r>
              <a:r>
                <a:rPr lang="zh-CN" altLang="en-US" sz="1200">
                  <a:latin typeface="宋体" panose="02010600030101010101" pitchFamily="2" charset="-122"/>
                  <a:ea typeface="宋体" panose="02010600030101010101" pitchFamily="2" charset="-122"/>
                </a:rPr>
                <a:t>、计算在当前销量下的销售收益、总成本、利润及盈亏平衡销量。</a:t>
              </a:r>
            </a:p>
            <a:p>
              <a:r>
                <a:rPr lang="en-US" altLang="zh-CN" sz="1200">
                  <a:latin typeface="宋体" panose="02010600030101010101" pitchFamily="2" charset="-122"/>
                  <a:ea typeface="宋体" panose="02010600030101010101" pitchFamily="2" charset="-122"/>
                </a:rPr>
                <a:t>2</a:t>
              </a:r>
              <a:r>
                <a:rPr lang="zh-CN" altLang="en-US" sz="1200">
                  <a:latin typeface="宋体" panose="02010600030101010101" pitchFamily="2" charset="-122"/>
                  <a:ea typeface="宋体" panose="02010600030101010101" pitchFamily="2" charset="-122"/>
                </a:rPr>
                <a:t>、绘制一个图表对应各个不同单位可变成本值的、利润随销量变化的图表；其中的</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条蓝色背景线分别与单位变动成本</a:t>
              </a:r>
              <a:r>
                <a:rPr lang="en-US" altLang="zh-CN" sz="1200">
                  <a:latin typeface="宋体" panose="02010600030101010101" pitchFamily="2" charset="-122"/>
                  <a:ea typeface="宋体" panose="02010600030101010101" pitchFamily="2" charset="-122"/>
                </a:rPr>
                <a:t>15</a:t>
              </a:r>
              <a:r>
                <a:rPr lang="zh-CN" altLang="en-US" sz="1200">
                  <a:latin typeface="宋体" panose="02010600030101010101" pitchFamily="2" charset="-122"/>
                  <a:ea typeface="宋体" panose="02010600030101010101" pitchFamily="2" charset="-122"/>
                </a:rPr>
                <a:t>、</a:t>
              </a:r>
              <a:r>
                <a:rPr lang="en-US" altLang="zh-CN" sz="1200">
                  <a:latin typeface="宋体" panose="02010600030101010101" pitchFamily="2" charset="-122"/>
                  <a:ea typeface="宋体" panose="02010600030101010101" pitchFamily="2" charset="-122"/>
                </a:rPr>
                <a:t>25</a:t>
              </a:r>
              <a:r>
                <a:rPr lang="zh-CN" altLang="en-US" sz="1200">
                  <a:latin typeface="宋体" panose="02010600030101010101" pitchFamily="2" charset="-122"/>
                  <a:ea typeface="宋体" panose="02010600030101010101" pitchFamily="2" charset="-122"/>
                </a:rPr>
                <a:t>、</a:t>
              </a:r>
              <a:r>
                <a:rPr lang="en-US" altLang="zh-CN" sz="1200">
                  <a:latin typeface="宋体" panose="02010600030101010101" pitchFamily="2" charset="-122"/>
                  <a:ea typeface="宋体" panose="02010600030101010101" pitchFamily="2" charset="-122"/>
                </a:rPr>
                <a:t>35</a:t>
              </a:r>
              <a:r>
                <a:rPr lang="zh-CN" altLang="en-US" sz="1200">
                  <a:latin typeface="宋体" panose="02010600030101010101" pitchFamily="2" charset="-122"/>
                  <a:ea typeface="宋体" panose="02010600030101010101" pitchFamily="2" charset="-122"/>
                </a:rPr>
                <a:t>、</a:t>
              </a:r>
              <a:r>
                <a:rPr lang="en-US" altLang="zh-CN" sz="1200">
                  <a:latin typeface="宋体" panose="02010600030101010101" pitchFamily="2" charset="-122"/>
                  <a:ea typeface="宋体" panose="02010600030101010101" pitchFamily="2" charset="-122"/>
                </a:rPr>
                <a:t>45</a:t>
              </a:r>
              <a:r>
                <a:rPr lang="zh-CN" altLang="en-US" sz="1200">
                  <a:latin typeface="宋体" panose="02010600030101010101" pitchFamily="2" charset="-122"/>
                  <a:ea typeface="宋体" panose="02010600030101010101" pitchFamily="2" charset="-122"/>
                </a:rPr>
                <a:t>和</a:t>
              </a:r>
              <a:r>
                <a:rPr lang="en-US" altLang="zh-CN" sz="1200">
                  <a:latin typeface="宋体" panose="02010600030101010101" pitchFamily="2" charset="-122"/>
                  <a:ea typeface="宋体" panose="02010600030101010101" pitchFamily="2" charset="-122"/>
                </a:rPr>
                <a:t>55</a:t>
              </a:r>
              <a:r>
                <a:rPr lang="zh-CN" altLang="en-US" sz="1200">
                  <a:latin typeface="宋体" panose="02010600030101010101" pitchFamily="2" charset="-122"/>
                  <a:ea typeface="宋体" panose="02010600030101010101" pitchFamily="2" charset="-122"/>
                </a:rPr>
                <a:t>对应，</a:t>
              </a:r>
              <a:r>
                <a:rPr lang="zh-CN" altLang="zh-CN" sz="1200">
                  <a:solidFill>
                    <a:schemeClr val="dk1"/>
                  </a:solidFill>
                  <a:effectLst/>
                  <a:latin typeface="宋体" panose="02010600030101010101" pitchFamily="2" charset="-122"/>
                  <a:ea typeface="宋体" panose="02010600030101010101" pitchFamily="2" charset="-122"/>
                  <a:cs typeface="+mn-cs"/>
                </a:rPr>
                <a:t>红色利润线反映的是在当前单位可变成本值下的利润与销量之间的关系。</a:t>
              </a:r>
              <a:endParaRPr lang="zh-CN" altLang="en-US" sz="1200">
                <a:latin typeface="宋体" panose="02010600030101010101" pitchFamily="2" charset="-122"/>
                <a:ea typeface="宋体" panose="02010600030101010101" pitchFamily="2" charset="-122"/>
              </a:endParaRPr>
            </a:p>
            <a:p>
              <a:r>
                <a:rPr lang="en-US" altLang="zh-CN" sz="1200">
                  <a:latin typeface="宋体" panose="02010600030101010101" pitchFamily="2" charset="-122"/>
                  <a:ea typeface="宋体" panose="02010600030101010101" pitchFamily="2" charset="-122"/>
                </a:rPr>
                <a:t>3</a:t>
              </a:r>
              <a:r>
                <a:rPr lang="zh-CN" altLang="en-US" sz="1200">
                  <a:latin typeface="宋体" panose="02010600030101010101" pitchFamily="2" charset="-122"/>
                  <a:ea typeface="宋体" panose="02010600030101010101" pitchFamily="2" charset="-122"/>
                </a:rPr>
                <a:t>、在图中添加一个列表框以调节当前单位可变成本的值，使当前红色利润线可以随之移动；并</a:t>
              </a:r>
              <a:r>
                <a:rPr lang="zh-CN" altLang="zh-CN" sz="1200">
                  <a:solidFill>
                    <a:schemeClr val="dk1"/>
                  </a:solidFill>
                  <a:effectLst/>
                  <a:latin typeface="宋体" panose="02010600030101010101" pitchFamily="2" charset="-122"/>
                  <a:ea typeface="宋体" panose="02010600030101010101" pitchFamily="2" charset="-122"/>
                  <a:cs typeface="+mn-cs"/>
                </a:rPr>
                <a:t>在</a:t>
              </a:r>
              <a:r>
                <a:rPr lang="zh-CN" altLang="en-US" sz="1200">
                  <a:solidFill>
                    <a:schemeClr val="dk1"/>
                  </a:solidFill>
                  <a:effectLst/>
                  <a:latin typeface="宋体" panose="02010600030101010101" pitchFamily="2" charset="-122"/>
                  <a:ea typeface="宋体" panose="02010600030101010101" pitchFamily="2" charset="-122"/>
                  <a:cs typeface="+mn-cs"/>
                </a:rPr>
                <a:t>该红色线与横坐标轴交点处</a:t>
              </a:r>
              <a:r>
                <a:rPr lang="zh-CN" altLang="zh-CN" sz="1200">
                  <a:solidFill>
                    <a:schemeClr val="dk1"/>
                  </a:solidFill>
                  <a:effectLst/>
                  <a:latin typeface="宋体" panose="02010600030101010101" pitchFamily="2" charset="-122"/>
                  <a:ea typeface="宋体" panose="02010600030101010101" pitchFamily="2" charset="-122"/>
                  <a:cs typeface="+mn-cs"/>
                </a:rPr>
                <a:t>添加一</a:t>
              </a:r>
              <a:r>
                <a:rPr lang="zh-CN" altLang="en-US" sz="1200">
                  <a:solidFill>
                    <a:schemeClr val="dk1"/>
                  </a:solidFill>
                  <a:effectLst/>
                  <a:latin typeface="宋体" panose="02010600030101010101" pitchFamily="2" charset="-122"/>
                  <a:ea typeface="宋体" panose="02010600030101010101" pitchFamily="2" charset="-122"/>
                  <a:cs typeface="+mn-cs"/>
                </a:rPr>
                <a:t>条绿</a:t>
              </a:r>
              <a:r>
                <a:rPr lang="zh-CN" altLang="zh-CN" sz="1200">
                  <a:solidFill>
                    <a:schemeClr val="dk1"/>
                  </a:solidFill>
                  <a:effectLst/>
                  <a:latin typeface="宋体" panose="02010600030101010101" pitchFamily="2" charset="-122"/>
                  <a:ea typeface="宋体" panose="02010600030101010101" pitchFamily="2" charset="-122"/>
                  <a:cs typeface="+mn-cs"/>
                </a:rPr>
                <a:t>色垂直参考线以及该参考线与横坐标轴的</a:t>
              </a:r>
              <a:r>
                <a:rPr lang="zh-CN" altLang="en-US" sz="1200">
                  <a:solidFill>
                    <a:schemeClr val="dk1"/>
                  </a:solidFill>
                  <a:effectLst/>
                  <a:latin typeface="宋体" panose="02010600030101010101" pitchFamily="2" charset="-122"/>
                  <a:ea typeface="宋体" panose="02010600030101010101" pitchFamily="2" charset="-122"/>
                  <a:cs typeface="+mn-cs"/>
                </a:rPr>
                <a:t>绿色</a:t>
              </a:r>
              <a:r>
                <a:rPr lang="zh-CN" altLang="zh-CN" sz="1200">
                  <a:solidFill>
                    <a:schemeClr val="dk1"/>
                  </a:solidFill>
                  <a:effectLst/>
                  <a:latin typeface="宋体" panose="02010600030101010101" pitchFamily="2" charset="-122"/>
                  <a:ea typeface="宋体" panose="02010600030101010101" pitchFamily="2" charset="-122"/>
                  <a:cs typeface="+mn-cs"/>
                </a:rPr>
                <a:t>交点</a:t>
              </a:r>
              <a:r>
                <a:rPr lang="zh-CN" altLang="en-US" sz="1200">
                  <a:solidFill>
                    <a:schemeClr val="dk1"/>
                  </a:solidFill>
                  <a:effectLst/>
                  <a:latin typeface="宋体" panose="02010600030101010101" pitchFamily="2" charset="-122"/>
                  <a:ea typeface="宋体" panose="02010600030101010101" pitchFamily="2" charset="-122"/>
                  <a:cs typeface="+mn-cs"/>
                </a:rPr>
                <a:t>。</a:t>
              </a:r>
              <a:endParaRPr lang="en-US" altLang="zh-CN" sz="1200">
                <a:latin typeface="宋体" panose="02010600030101010101" pitchFamily="2" charset="-122"/>
                <a:ea typeface="宋体" panose="02010600030101010101" pitchFamily="2" charset="-122"/>
              </a:endParaRPr>
            </a:p>
            <a:p>
              <a:r>
                <a:rPr lang="en-US" altLang="zh-CN" sz="1200">
                  <a:latin typeface="宋体" panose="02010600030101010101" pitchFamily="2" charset="-122"/>
                  <a:ea typeface="宋体" panose="02010600030101010101" pitchFamily="2" charset="-122"/>
                </a:rPr>
                <a:t>4</a:t>
              </a:r>
              <a:r>
                <a:rPr lang="zh-CN" altLang="en-US" sz="1200">
                  <a:latin typeface="宋体" panose="02010600030101010101" pitchFamily="2" charset="-122"/>
                  <a:ea typeface="宋体" panose="02010600030101010101" pitchFamily="2" charset="-122"/>
                </a:rPr>
                <a:t>、在图中绘制各蓝色利润线与横坐标轴的交点。</a:t>
              </a:r>
              <a:endParaRPr lang="en-US" altLang="zh-CN" sz="1200">
                <a:latin typeface="宋体" panose="02010600030101010101" pitchFamily="2" charset="-122"/>
                <a:ea typeface="宋体" panose="02010600030101010101" pitchFamily="2" charset="-122"/>
              </a:endParaRPr>
            </a:p>
            <a:p>
              <a:pPr algn="ctr"/>
              <a:r>
                <a:rPr lang="zh-CN" altLang="en-US" sz="1200">
                  <a:latin typeface="宋体" panose="02010600030101010101" pitchFamily="2" charset="-122"/>
                  <a:ea typeface="宋体" panose="02010600030101010101" pitchFamily="2" charset="-122"/>
                </a:rPr>
                <a:t>样板图如下：</a:t>
              </a:r>
            </a:p>
          </xdr:txBody>
        </xdr:sp>
        <xdr:pic>
          <xdr:nvPicPr>
            <xdr:cNvPr id="6" name="图片 5"/>
            <xdr:cNvPicPr>
              <a:picLocks noChangeAspect="1"/>
            </xdr:cNvPicPr>
          </xdr:nvPicPr>
          <xdr:blipFill>
            <a:blip xmlns:r="http://schemas.openxmlformats.org/officeDocument/2006/relationships" r:embed="rId1"/>
            <a:stretch>
              <a:fillRect/>
            </a:stretch>
          </xdr:blipFill>
          <xdr:spPr>
            <a:xfrm>
              <a:off x="14971366" y="7897837"/>
              <a:ext cx="5800000" cy="3419048"/>
            </a:xfrm>
            <a:prstGeom prst="rect">
              <a:avLst/>
            </a:prstGeom>
            <a:grpFill/>
          </xdr:spPr>
        </xdr:pic>
      </xdr:grpSp>
      <xdr:pic>
        <xdr:nvPicPr>
          <xdr:cNvPr id="4" name="图片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49994" y="914800"/>
            <a:ext cx="3419475" cy="771525"/>
          </a:xfrm>
          <a:prstGeom prst="rect">
            <a:avLst/>
          </a:prstGeom>
          <a:grpFill/>
          <a:extLst/>
        </xdr:spPr>
      </xdr:pic>
    </xdr:grpSp>
    <xdr:clientData/>
  </xdr:twoCellAnchor>
  <xdr:twoCellAnchor>
    <xdr:from>
      <xdr:col>3</xdr:col>
      <xdr:colOff>548640</xdr:colOff>
      <xdr:row>3</xdr:row>
      <xdr:rowOff>3810</xdr:rowOff>
    </xdr:from>
    <xdr:to>
      <xdr:col>10</xdr:col>
      <xdr:colOff>548640</xdr:colOff>
      <xdr:row>17</xdr:row>
      <xdr:rowOff>3810</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327660</xdr:colOff>
          <xdr:row>4</xdr:row>
          <xdr:rowOff>76200</xdr:rowOff>
        </xdr:from>
        <xdr:to>
          <xdr:col>7</xdr:col>
          <xdr:colOff>91440</xdr:colOff>
          <xdr:row>7</xdr:row>
          <xdr:rowOff>99060</xdr:rowOff>
        </xdr:to>
        <xdr:sp macro="" textlink="">
          <xdr:nvSpPr>
            <xdr:cNvPr id="6145" name="List Box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4</xdr:col>
      <xdr:colOff>82550</xdr:colOff>
      <xdr:row>1</xdr:row>
      <xdr:rowOff>101600</xdr:rowOff>
    </xdr:from>
    <xdr:to>
      <xdr:col>15</xdr:col>
      <xdr:colOff>320676</xdr:colOff>
      <xdr:row>45</xdr:row>
      <xdr:rowOff>114301</xdr:rowOff>
    </xdr:to>
    <xdr:grpSp>
      <xdr:nvGrpSpPr>
        <xdr:cNvPr id="2" name="组合 1"/>
        <xdr:cNvGrpSpPr/>
      </xdr:nvGrpSpPr>
      <xdr:grpSpPr>
        <a:xfrm>
          <a:off x="3450590" y="284480"/>
          <a:ext cx="7781926" cy="8059421"/>
          <a:chOff x="2378075" y="241299"/>
          <a:chExt cx="7502526" cy="7835901"/>
        </a:xfrm>
        <a:solidFill>
          <a:srgbClr val="E2FFC5"/>
        </a:solidFill>
      </xdr:grpSpPr>
      <xdr:sp macro="" textlink="">
        <xdr:nvSpPr>
          <xdr:cNvPr id="3" name="文本框 2">
            <a:extLst>
              <a:ext uri="{FF2B5EF4-FFF2-40B4-BE49-F238E27FC236}">
                <a16:creationId xmlns:a16="http://schemas.microsoft.com/office/drawing/2014/main" id="{00000000-0008-0000-0300-000002000000}"/>
              </a:ext>
            </a:extLst>
          </xdr:cNvPr>
          <xdr:cNvSpPr txBox="1"/>
        </xdr:nvSpPr>
        <xdr:spPr>
          <a:xfrm>
            <a:off x="2378075" y="241299"/>
            <a:ext cx="7502526" cy="7835901"/>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b="1">
                <a:solidFill>
                  <a:schemeClr val="tx1"/>
                </a:solidFill>
                <a:latin typeface="宋体" panose="02010600030101010101" pitchFamily="2" charset="-122"/>
                <a:ea typeface="宋体" panose="02010600030101010101" pitchFamily="2" charset="-122"/>
              </a:rPr>
              <a:t>第</a:t>
            </a:r>
            <a:r>
              <a:rPr lang="en-US" altLang="zh-CN" sz="1200" b="1">
                <a:solidFill>
                  <a:schemeClr val="tx1"/>
                </a:solidFill>
                <a:latin typeface="宋体" panose="02010600030101010101" pitchFamily="2" charset="-122"/>
                <a:ea typeface="宋体" panose="02010600030101010101" pitchFamily="2" charset="-122"/>
              </a:rPr>
              <a:t>6</a:t>
            </a:r>
            <a:r>
              <a:rPr lang="zh-CN" altLang="en-US" sz="1200" b="1">
                <a:solidFill>
                  <a:schemeClr val="tx1"/>
                </a:solidFill>
                <a:latin typeface="宋体" panose="02010600030101010101" pitchFamily="2" charset="-122"/>
                <a:ea typeface="宋体" panose="02010600030101010101" pitchFamily="2" charset="-122"/>
              </a:rPr>
              <a:t>题</a:t>
            </a:r>
            <a:r>
              <a:rPr lang="en-US" altLang="zh-CN" sz="1200" b="1" baseline="0">
                <a:solidFill>
                  <a:schemeClr val="tx1"/>
                </a:solidFill>
                <a:latin typeface="宋体" panose="02010600030101010101" pitchFamily="2" charset="-122"/>
                <a:ea typeface="宋体" panose="02010600030101010101" pitchFamily="2" charset="-122"/>
              </a:rPr>
              <a:t> </a:t>
            </a:r>
            <a:r>
              <a:rPr lang="en-US" altLang="zh-CN" sz="1200" b="1">
                <a:solidFill>
                  <a:srgbClr val="FF0000"/>
                </a:solidFill>
                <a:latin typeface="宋体" panose="02010600030101010101" pitchFamily="2" charset="-122"/>
                <a:ea typeface="宋体" panose="02010600030101010101" pitchFamily="2" charset="-122"/>
              </a:rPr>
              <a:t>(12</a:t>
            </a:r>
            <a:r>
              <a:rPr lang="zh-CN" altLang="en-US" sz="1200" b="1">
                <a:solidFill>
                  <a:srgbClr val="FF0000"/>
                </a:solidFill>
                <a:latin typeface="宋体" panose="02010600030101010101" pitchFamily="2" charset="-122"/>
                <a:ea typeface="宋体" panose="02010600030101010101" pitchFamily="2" charset="-122"/>
              </a:rPr>
              <a:t>分</a:t>
            </a:r>
            <a:r>
              <a:rPr lang="en-US" altLang="zh-CN" sz="1200" b="1">
                <a:solidFill>
                  <a:srgbClr val="FF0000"/>
                </a:solidFill>
                <a:latin typeface="宋体" panose="02010600030101010101" pitchFamily="2" charset="-122"/>
                <a:ea typeface="宋体" panose="02010600030101010101" pitchFamily="2" charset="-122"/>
              </a:rPr>
              <a:t>) </a:t>
            </a:r>
            <a:r>
              <a:rPr lang="zh-CN" altLang="en-US" sz="1200">
                <a:latin typeface="宋体" panose="02010600030101010101" pitchFamily="2" charset="-122"/>
                <a:ea typeface="宋体" panose="02010600030101010101" pitchFamily="2" charset="-122"/>
              </a:rPr>
              <a:t>某企业对某零件全年的需求量为</a:t>
            </a:r>
            <a:r>
              <a:rPr lang="en-US" altLang="zh-CN" sz="1200">
                <a:latin typeface="宋体" panose="02010600030101010101" pitchFamily="2" charset="-122"/>
                <a:ea typeface="宋体" panose="02010600030101010101" pitchFamily="2" charset="-122"/>
              </a:rPr>
              <a:t>52000</a:t>
            </a:r>
            <a:r>
              <a:rPr lang="zh-CN" altLang="en-US" sz="1200">
                <a:latin typeface="宋体" panose="02010600030101010101" pitchFamily="2" charset="-122"/>
                <a:ea typeface="宋体" panose="02010600030101010101" pitchFamily="2" charset="-122"/>
              </a:rPr>
              <a:t>件，一年按</a:t>
            </a:r>
            <a:r>
              <a:rPr lang="en-US" altLang="zh-CN" sz="1200">
                <a:latin typeface="宋体" panose="02010600030101010101" pitchFamily="2" charset="-122"/>
                <a:ea typeface="宋体" panose="02010600030101010101" pitchFamily="2" charset="-122"/>
              </a:rPr>
              <a:t>52</a:t>
            </a:r>
            <a:r>
              <a:rPr lang="zh-CN" altLang="en-US" sz="1200">
                <a:latin typeface="宋体" panose="02010600030101010101" pitchFamily="2" charset="-122"/>
                <a:ea typeface="宋体" panose="02010600030101010101" pitchFamily="2" charset="-122"/>
              </a:rPr>
              <a:t>周计算，每周的</a:t>
            </a:r>
            <a:r>
              <a:rPr lang="zh-CN" altLang="zh-CN" sz="1200">
                <a:solidFill>
                  <a:schemeClr val="dk1"/>
                </a:solidFill>
                <a:effectLst/>
                <a:latin typeface="宋体" panose="02010600030101010101" pitchFamily="2" charset="-122"/>
                <a:ea typeface="宋体" panose="02010600030101010101" pitchFamily="2" charset="-122"/>
                <a:cs typeface="+mn-cs"/>
              </a:rPr>
              <a:t>固定</a:t>
            </a:r>
            <a:r>
              <a:rPr lang="zh-CN" altLang="en-US" sz="1200">
                <a:latin typeface="宋体" panose="02010600030101010101" pitchFamily="2" charset="-122"/>
                <a:ea typeface="宋体" panose="02010600030101010101" pitchFamily="2" charset="-122"/>
              </a:rPr>
              <a:t>需求量为</a:t>
            </a:r>
            <a:r>
              <a:rPr lang="en-US" altLang="zh-CN" sz="1200">
                <a:latin typeface="宋体" panose="02010600030101010101" pitchFamily="2" charset="-122"/>
                <a:ea typeface="宋体" panose="02010600030101010101" pitchFamily="2" charset="-122"/>
              </a:rPr>
              <a:t>1000</a:t>
            </a:r>
            <a:r>
              <a:rPr lang="zh-CN" altLang="en-US" sz="1200">
                <a:latin typeface="宋体" panose="02010600030101010101" pitchFamily="2" charset="-122"/>
                <a:ea typeface="宋体" panose="02010600030101010101" pitchFamily="2" charset="-122"/>
              </a:rPr>
              <a:t>件，</a:t>
            </a:r>
            <a:r>
              <a:rPr lang="zh-CN" altLang="zh-CN" sz="1200">
                <a:solidFill>
                  <a:schemeClr val="dk1"/>
                </a:solidFill>
                <a:effectLst/>
                <a:latin typeface="宋体" panose="02010600030101010101" pitchFamily="2" charset="-122"/>
                <a:ea typeface="宋体" panose="02010600030101010101" pitchFamily="2" charset="-122"/>
                <a:cs typeface="+mn-cs"/>
              </a:rPr>
              <a:t>储存成本为</a:t>
            </a:r>
            <a:r>
              <a:rPr lang="zh-CN" altLang="en-US" sz="1200">
                <a:solidFill>
                  <a:schemeClr val="dk1"/>
                </a:solidFill>
                <a:effectLst/>
                <a:latin typeface="宋体" panose="02010600030101010101" pitchFamily="2" charset="-122"/>
                <a:ea typeface="宋体" panose="02010600030101010101" pitchFamily="2" charset="-122"/>
                <a:cs typeface="+mn-cs"/>
              </a:rPr>
              <a:t>单</a:t>
            </a:r>
            <a:r>
              <a:rPr lang="zh-CN" altLang="zh-CN" sz="1200">
                <a:solidFill>
                  <a:schemeClr val="dk1"/>
                </a:solidFill>
                <a:effectLst/>
                <a:latin typeface="宋体" panose="02010600030101010101" pitchFamily="2" charset="-122"/>
                <a:ea typeface="宋体" panose="02010600030101010101" pitchFamily="2" charset="-122"/>
                <a:cs typeface="+mn-cs"/>
              </a:rPr>
              <a:t>件每周</a:t>
            </a:r>
            <a:r>
              <a:rPr lang="en-US" altLang="zh-CN" sz="1200">
                <a:solidFill>
                  <a:schemeClr val="dk1"/>
                </a:solidFill>
                <a:effectLst/>
                <a:latin typeface="宋体" panose="02010600030101010101" pitchFamily="2" charset="-122"/>
                <a:ea typeface="宋体" panose="02010600030101010101" pitchFamily="2" charset="-122"/>
                <a:cs typeface="+mn-cs"/>
              </a:rPr>
              <a:t>20</a:t>
            </a:r>
            <a:r>
              <a:rPr lang="zh-CN" altLang="zh-CN" sz="1200">
                <a:solidFill>
                  <a:schemeClr val="dk1"/>
                </a:solidFill>
                <a:effectLst/>
                <a:latin typeface="宋体" panose="02010600030101010101" pitchFamily="2" charset="-122"/>
                <a:ea typeface="宋体" panose="02010600030101010101" pitchFamily="2" charset="-122"/>
                <a:cs typeface="+mn-cs"/>
              </a:rPr>
              <a:t>元，</a:t>
            </a:r>
            <a:r>
              <a:rPr lang="zh-CN" altLang="en-US" sz="1200">
                <a:latin typeface="宋体" panose="02010600030101010101" pitchFamily="2" charset="-122"/>
                <a:ea typeface="宋体" panose="02010600030101010101" pitchFamily="2" charset="-122"/>
              </a:rPr>
              <a:t>每次订货成本为</a:t>
            </a:r>
            <a:r>
              <a:rPr lang="en-US" altLang="zh-CN" sz="1200">
                <a:latin typeface="宋体" panose="02010600030101010101" pitchFamily="2" charset="-122"/>
                <a:ea typeface="宋体" panose="02010600030101010101" pitchFamily="2" charset="-122"/>
              </a:rPr>
              <a:t>3000</a:t>
            </a:r>
            <a:r>
              <a:rPr lang="zh-CN" altLang="en-US" sz="1200">
                <a:latin typeface="宋体" panose="02010600030101010101" pitchFamily="2" charset="-122"/>
                <a:ea typeface="宋体" panose="02010600030101010101" pitchFamily="2" charset="-122"/>
              </a:rPr>
              <a:t>元，</a:t>
            </a:r>
            <a:r>
              <a:rPr lang="zh-CN" altLang="zh-CN" sz="1200">
                <a:solidFill>
                  <a:schemeClr val="dk1"/>
                </a:solidFill>
                <a:effectLst/>
                <a:latin typeface="宋体" panose="02010600030101010101" pitchFamily="2" charset="-122"/>
                <a:ea typeface="宋体" panose="02010600030101010101" pitchFamily="2" charset="-122"/>
                <a:cs typeface="+mn-cs"/>
              </a:rPr>
              <a:t>每次订货量为</a:t>
            </a:r>
            <a:r>
              <a:rPr lang="en-US" altLang="zh-CN" sz="1200">
                <a:solidFill>
                  <a:schemeClr val="dk1"/>
                </a:solidFill>
                <a:effectLst/>
                <a:latin typeface="宋体" panose="02010600030101010101" pitchFamily="2" charset="-122"/>
                <a:ea typeface="宋体" panose="02010600030101010101" pitchFamily="2" charset="-122"/>
                <a:cs typeface="+mn-cs"/>
              </a:rPr>
              <a:t>4000</a:t>
            </a:r>
            <a:r>
              <a:rPr lang="zh-CN" altLang="zh-CN" sz="1200">
                <a:solidFill>
                  <a:schemeClr val="dk1"/>
                </a:solidFill>
                <a:effectLst/>
                <a:latin typeface="宋体" panose="02010600030101010101" pitchFamily="2" charset="-122"/>
                <a:ea typeface="宋体" panose="02010600030101010101" pitchFamily="2" charset="-122"/>
                <a:cs typeface="+mn-cs"/>
              </a:rPr>
              <a:t>件，</a:t>
            </a:r>
            <a:r>
              <a:rPr lang="zh-CN" altLang="en-US" sz="1200">
                <a:latin typeface="宋体" panose="02010600030101010101" pitchFamily="2" charset="-122"/>
                <a:ea typeface="宋体" panose="02010600030101010101" pitchFamily="2" charset="-122"/>
              </a:rPr>
              <a:t>试在本工作表完成如下操作：</a:t>
            </a:r>
            <a:endParaRPr lang="en-US" altLang="zh-CN" sz="1200">
              <a:latin typeface="宋体" panose="02010600030101010101" pitchFamily="2" charset="-122"/>
              <a:ea typeface="宋体" panose="02010600030101010101" pitchFamily="2" charset="-122"/>
            </a:endParaRPr>
          </a:p>
          <a:p>
            <a:r>
              <a:rPr lang="en-US" altLang="zh-CN" sz="1200">
                <a:latin typeface="宋体" panose="02010600030101010101" pitchFamily="2" charset="-122"/>
                <a:ea typeface="宋体" panose="02010600030101010101" pitchFamily="2" charset="-122"/>
              </a:rPr>
              <a:t>1</a:t>
            </a:r>
            <a:r>
              <a:rPr lang="zh-CN" altLang="en-US" sz="1200">
                <a:latin typeface="宋体" panose="02010600030101010101" pitchFamily="2" charset="-122"/>
                <a:ea typeface="宋体" panose="02010600030101010101" pitchFamily="2" charset="-122"/>
              </a:rPr>
              <a:t>、</a:t>
            </a:r>
            <a:r>
              <a:rPr lang="zh-CN" altLang="en-US" sz="1200">
                <a:solidFill>
                  <a:schemeClr val="dk1"/>
                </a:solidFill>
                <a:effectLst/>
                <a:latin typeface="宋体" panose="02010600030101010101" pitchFamily="2" charset="-122"/>
                <a:ea typeface="宋体" panose="02010600030101010101" pitchFamily="2" charset="-122"/>
                <a:cs typeface="+mn-cs"/>
              </a:rPr>
              <a:t>计算每次订货量为</a:t>
            </a:r>
            <a:r>
              <a:rPr lang="en-US" altLang="zh-CN" sz="1200">
                <a:solidFill>
                  <a:schemeClr val="dk1"/>
                </a:solidFill>
                <a:effectLst/>
                <a:latin typeface="宋体" panose="02010600030101010101" pitchFamily="2" charset="-122"/>
                <a:ea typeface="宋体" panose="02010600030101010101" pitchFamily="2" charset="-122"/>
                <a:cs typeface="+mn-cs"/>
              </a:rPr>
              <a:t>4000</a:t>
            </a:r>
            <a:r>
              <a:rPr lang="zh-CN" altLang="en-US" sz="1200">
                <a:solidFill>
                  <a:schemeClr val="dk1"/>
                </a:solidFill>
                <a:effectLst/>
                <a:latin typeface="宋体" panose="02010600030101010101" pitchFamily="2" charset="-122"/>
                <a:ea typeface="宋体" panose="02010600030101010101" pitchFamily="2" charset="-122"/>
                <a:cs typeface="+mn-cs"/>
              </a:rPr>
              <a:t>件时的年订货成本、年储存成本和年总成本；</a:t>
            </a:r>
            <a:endParaRPr lang="en-US" altLang="zh-CN" sz="1200">
              <a:solidFill>
                <a:schemeClr val="dk1"/>
              </a:solidFill>
              <a:effectLst/>
              <a:latin typeface="宋体" panose="02010600030101010101" pitchFamily="2" charset="-122"/>
              <a:ea typeface="宋体" panose="02010600030101010101" pitchFamily="2" charset="-122"/>
              <a:cs typeface="+mn-cs"/>
            </a:endParaRPr>
          </a:p>
          <a:p>
            <a:r>
              <a:rPr lang="en-US" altLang="zh-CN" sz="1200">
                <a:solidFill>
                  <a:schemeClr val="dk1"/>
                </a:solidFill>
                <a:effectLst/>
                <a:latin typeface="宋体" panose="02010600030101010101" pitchFamily="2" charset="-122"/>
                <a:ea typeface="宋体" panose="02010600030101010101" pitchFamily="2" charset="-122"/>
                <a:cs typeface="+mn-cs"/>
              </a:rPr>
              <a:t>2</a:t>
            </a:r>
            <a:r>
              <a:rPr lang="zh-CN" altLang="en-US" sz="1200">
                <a:solidFill>
                  <a:schemeClr val="dk1"/>
                </a:solidFill>
                <a:effectLst/>
                <a:latin typeface="宋体" panose="02010600030101010101" pitchFamily="2" charset="-122"/>
                <a:ea typeface="宋体" panose="02010600030101010101" pitchFamily="2" charset="-122"/>
                <a:cs typeface="+mn-cs"/>
              </a:rPr>
              <a:t>、计算经济订货量及对应的最低年总成本；</a:t>
            </a:r>
            <a:endParaRPr lang="en-US" altLang="zh-CN" sz="1200">
              <a:solidFill>
                <a:schemeClr val="dk1"/>
              </a:solidFill>
              <a:effectLst/>
              <a:latin typeface="宋体" panose="02010600030101010101" pitchFamily="2" charset="-122"/>
              <a:ea typeface="宋体" panose="02010600030101010101" pitchFamily="2" charset="-122"/>
              <a:cs typeface="+mn-cs"/>
            </a:endParaRPr>
          </a:p>
          <a:p>
            <a:r>
              <a:rPr lang="en-US" altLang="zh-CN" sz="1200">
                <a:latin typeface="宋体" panose="02010600030101010101" pitchFamily="2" charset="-122"/>
                <a:ea typeface="宋体" panose="02010600030101010101" pitchFamily="2" charset="-122"/>
              </a:rPr>
              <a:t>3</a:t>
            </a:r>
            <a:r>
              <a:rPr lang="zh-CN" altLang="en-US" sz="1200">
                <a:latin typeface="宋体" panose="02010600030101010101" pitchFamily="2" charset="-122"/>
                <a:ea typeface="宋体" panose="02010600030101010101" pitchFamily="2" charset="-122"/>
              </a:rPr>
              <a:t>、以</a:t>
            </a:r>
            <a:r>
              <a:rPr lang="en-US" altLang="zh-CN" sz="1200">
                <a:latin typeface="宋体" panose="02010600030101010101" pitchFamily="2" charset="-122"/>
                <a:ea typeface="宋体" panose="02010600030101010101" pitchFamily="2" charset="-122"/>
              </a:rPr>
              <a:t>52</a:t>
            </a:r>
            <a:r>
              <a:rPr lang="zh-CN" altLang="en-US" sz="1200">
                <a:latin typeface="宋体" panose="02010600030101010101" pitchFamily="2" charset="-122"/>
                <a:ea typeface="宋体" panose="02010600030101010101" pitchFamily="2" charset="-122"/>
              </a:rPr>
              <a:t>周的库存为背景，显示当前所在周的库存情况，如下图所示：</a:t>
            </a:r>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r>
              <a:rPr lang="en-US" altLang="zh-CN" sz="1200">
                <a:latin typeface="宋体" panose="02010600030101010101" pitchFamily="2" charset="-122"/>
                <a:ea typeface="宋体" panose="02010600030101010101" pitchFamily="2" charset="-122"/>
              </a:rPr>
              <a:t>4</a:t>
            </a:r>
            <a:r>
              <a:rPr lang="zh-CN" altLang="en-US" sz="1200">
                <a:latin typeface="宋体" panose="02010600030101010101" pitchFamily="2" charset="-122"/>
                <a:ea typeface="宋体" panose="02010600030101010101" pitchFamily="2" charset="-122"/>
              </a:rPr>
              <a:t>、绘制当订货量按步长</a:t>
            </a:r>
            <a:r>
              <a:rPr lang="en-US" altLang="zh-CN" sz="1200">
                <a:latin typeface="宋体" panose="02010600030101010101" pitchFamily="2" charset="-122"/>
                <a:ea typeface="宋体" panose="02010600030101010101" pitchFamily="2" charset="-122"/>
              </a:rPr>
              <a:t>1000</a:t>
            </a:r>
            <a:r>
              <a:rPr lang="zh-CN" altLang="en-US" sz="1200">
                <a:latin typeface="宋体" panose="02010600030101010101" pitchFamily="2" charset="-122"/>
                <a:ea typeface="宋体" panose="02010600030101010101" pitchFamily="2" charset="-122"/>
              </a:rPr>
              <a:t>件，在</a:t>
            </a:r>
            <a:r>
              <a:rPr lang="en-US" altLang="zh-CN" sz="1200">
                <a:latin typeface="宋体" panose="02010600030101010101" pitchFamily="2" charset="-122"/>
                <a:ea typeface="宋体" panose="02010600030101010101" pitchFamily="2" charset="-122"/>
              </a:rPr>
              <a:t>2000</a:t>
            </a:r>
            <a:r>
              <a:rPr lang="zh-CN" altLang="en-US" sz="1200">
                <a:latin typeface="宋体" panose="02010600030101010101" pitchFamily="2" charset="-122"/>
                <a:ea typeface="宋体" panose="02010600030101010101" pitchFamily="2" charset="-122"/>
              </a:rPr>
              <a:t>件至</a:t>
            </a:r>
            <a:r>
              <a:rPr lang="en-US" altLang="zh-CN" sz="1200">
                <a:latin typeface="宋体" panose="02010600030101010101" pitchFamily="2" charset="-122"/>
                <a:ea typeface="宋体" panose="02010600030101010101" pitchFamily="2" charset="-122"/>
              </a:rPr>
              <a:t>8000</a:t>
            </a:r>
            <a:r>
              <a:rPr lang="zh-CN" altLang="en-US" sz="1200">
                <a:latin typeface="宋体" panose="02010600030101010101" pitchFamily="2" charset="-122"/>
                <a:ea typeface="宋体" panose="02010600030101010101" pitchFamily="2" charset="-122"/>
              </a:rPr>
              <a:t>件之间变化时，当前所在周库存随订货量变化情况图表，如下图所示：</a:t>
            </a:r>
            <a:endParaRPr lang="en-US" altLang="zh-CN"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xdr:txBody>
      </xdr:sp>
      <xdr:pic>
        <xdr:nvPicPr>
          <xdr:cNvPr id="4" name="图片 3">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6874" y="1514475"/>
            <a:ext cx="6353175" cy="2676525"/>
          </a:xfrm>
          <a:prstGeom prst="rect">
            <a:avLst/>
          </a:prstGeom>
          <a:grpFill/>
          <a:extLst/>
        </xdr:spPr>
      </xdr:pic>
      <xdr:pic>
        <xdr:nvPicPr>
          <xdr:cNvPr id="5" name="图片 4">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98774" y="4902200"/>
            <a:ext cx="6381751" cy="2552701"/>
          </a:xfrm>
          <a:prstGeom prst="rect">
            <a:avLst/>
          </a:prstGeom>
          <a:grpFill/>
          <a:extLst/>
        </xdr:spPr>
      </xdr:pic>
    </xdr:grpSp>
    <xdr:clientData/>
  </xdr:twoCellAnchor>
  <xdr:twoCellAnchor>
    <xdr:from>
      <xdr:col>4</xdr:col>
      <xdr:colOff>381000</xdr:colOff>
      <xdr:row>10</xdr:row>
      <xdr:rowOff>26670</xdr:rowOff>
    </xdr:from>
    <xdr:to>
      <xdr:col>11</xdr:col>
      <xdr:colOff>152400</xdr:colOff>
      <xdr:row>25</xdr:row>
      <xdr:rowOff>26670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5</xdr:col>
          <xdr:colOff>464820</xdr:colOff>
          <xdr:row>12</xdr:row>
          <xdr:rowOff>15240</xdr:rowOff>
        </xdr:from>
        <xdr:to>
          <xdr:col>6</xdr:col>
          <xdr:colOff>289560</xdr:colOff>
          <xdr:row>13</xdr:row>
          <xdr:rowOff>91440</xdr:rowOff>
        </xdr:to>
        <xdr:sp macro="" textlink="">
          <xdr:nvSpPr>
            <xdr:cNvPr id="7169" name="Spinner 1" hidden="1">
              <a:extLst>
                <a:ext uri="{63B3BB69-23CF-44E3-9099-C40C66FF867C}">
                  <a14:compatExt spid="_x0000_s716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320040</xdr:colOff>
      <xdr:row>12</xdr:row>
      <xdr:rowOff>7620</xdr:rowOff>
    </xdr:from>
    <xdr:to>
      <xdr:col>8</xdr:col>
      <xdr:colOff>373380</xdr:colOff>
      <xdr:row>13</xdr:row>
      <xdr:rowOff>114300</xdr:rowOff>
    </xdr:to>
    <xdr:sp macro="" textlink="$C$8">
      <xdr:nvSpPr>
        <xdr:cNvPr id="7" name="文本框 6"/>
        <xdr:cNvSpPr txBox="1"/>
      </xdr:nvSpPr>
      <xdr:spPr>
        <a:xfrm>
          <a:off x="5059680" y="2202180"/>
          <a:ext cx="142494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11A3EE-883A-4D49-A99E-F08C13E97D89}" type="TxLink">
            <a:rPr lang="en-US" altLang="en-US" sz="1100" b="0" i="0" u="none" strike="noStrike">
              <a:solidFill>
                <a:srgbClr val="000000"/>
              </a:solidFill>
              <a:latin typeface="宋体"/>
              <a:ea typeface="宋体"/>
            </a:rPr>
            <a:pPr/>
            <a:t>6周的库存为2000件</a:t>
          </a:fld>
          <a:endParaRPr lang="zh-CN" altLang="en-US" sz="1100"/>
        </a:p>
      </xdr:txBody>
    </xdr:sp>
    <xdr:clientData/>
  </xdr:twoCellAnchor>
  <xdr:twoCellAnchor>
    <xdr:from>
      <xdr:col>7</xdr:col>
      <xdr:colOff>106680</xdr:colOff>
      <xdr:row>31</xdr:row>
      <xdr:rowOff>19050</xdr:rowOff>
    </xdr:from>
    <xdr:to>
      <xdr:col>14</xdr:col>
      <xdr:colOff>320040</xdr:colOff>
      <xdr:row>49</xdr:row>
      <xdr:rowOff>121920</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xdr:from>
          <xdr:col>8</xdr:col>
          <xdr:colOff>243840</xdr:colOff>
          <xdr:row>33</xdr:row>
          <xdr:rowOff>144780</xdr:rowOff>
        </xdr:from>
        <xdr:to>
          <xdr:col>9</xdr:col>
          <xdr:colOff>236220</xdr:colOff>
          <xdr:row>35</xdr:row>
          <xdr:rowOff>83820</xdr:rowOff>
        </xdr:to>
        <xdr:sp macro="" textlink="">
          <xdr:nvSpPr>
            <xdr:cNvPr id="7170" name="Spinner 2" hidden="1">
              <a:extLst>
                <a:ext uri="{63B3BB69-23CF-44E3-9099-C40C66FF867C}">
                  <a14:compatExt spid="_x0000_s71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411480</xdr:colOff>
      <xdr:row>33</xdr:row>
      <xdr:rowOff>152400</xdr:rowOff>
    </xdr:from>
    <xdr:to>
      <xdr:col>12</xdr:col>
      <xdr:colOff>381000</xdr:colOff>
      <xdr:row>36</xdr:row>
      <xdr:rowOff>15240</xdr:rowOff>
    </xdr:to>
    <xdr:sp macro="" textlink="$C$5">
      <xdr:nvSpPr>
        <xdr:cNvPr id="9" name="文本框 8"/>
        <xdr:cNvSpPr txBox="1"/>
      </xdr:nvSpPr>
      <xdr:spPr>
        <a:xfrm>
          <a:off x="7208520" y="6187440"/>
          <a:ext cx="2026920"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1EDA0C-5F93-4C3E-B2E1-F0A03EB2E35E}" type="TxLink">
            <a:rPr lang="zh-CN" altLang="en-US" sz="1100" b="0" i="0" u="none" strike="noStrike">
              <a:solidFill>
                <a:srgbClr val="000000"/>
              </a:solidFill>
              <a:latin typeface="宋体"/>
              <a:ea typeface="宋体"/>
            </a:rPr>
            <a:pPr/>
            <a:t>订货量为4000时，库存为2000</a:t>
          </a:fld>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44450</xdr:colOff>
      <xdr:row>1</xdr:row>
      <xdr:rowOff>149225</xdr:rowOff>
    </xdr:from>
    <xdr:to>
      <xdr:col>15</xdr:col>
      <xdr:colOff>615950</xdr:colOff>
      <xdr:row>15</xdr:row>
      <xdr:rowOff>25400</xdr:rowOff>
    </xdr:to>
    <xdr:grpSp>
      <xdr:nvGrpSpPr>
        <xdr:cNvPr id="2" name="组合 1"/>
        <xdr:cNvGrpSpPr/>
      </xdr:nvGrpSpPr>
      <xdr:grpSpPr>
        <a:xfrm>
          <a:off x="4966970" y="347345"/>
          <a:ext cx="5814060" cy="2649855"/>
          <a:chOff x="5715000" y="123825"/>
          <a:chExt cx="5854700" cy="2543175"/>
        </a:xfrm>
        <a:solidFill>
          <a:srgbClr val="E2FFC5"/>
        </a:solidFill>
      </xdr:grpSpPr>
      <xdr:sp macro="" textlink="">
        <xdr:nvSpPr>
          <xdr:cNvPr id="3" name="Text Box 2"/>
          <xdr:cNvSpPr txBox="1">
            <a:spLocks noChangeArrowheads="1"/>
          </xdr:cNvSpPr>
        </xdr:nvSpPr>
        <xdr:spPr bwMode="auto">
          <a:xfrm>
            <a:off x="5715000" y="123825"/>
            <a:ext cx="5854700" cy="2543175"/>
          </a:xfrm>
          <a:prstGeom prst="rect">
            <a:avLst/>
          </a:prstGeom>
          <a:grpFill/>
          <a:ln w="9525">
            <a:solidFill>
              <a:srgbClr val="000000"/>
            </a:solidFill>
            <a:miter lim="800000"/>
            <a:headEnd/>
            <a:tailEnd/>
          </a:ln>
        </xdr:spPr>
        <xdr:txBody>
          <a:bodyPr vertOverflow="clip" wrap="square" lIns="27432" tIns="18288" rIns="0" bIns="0" anchor="t" upright="1"/>
          <a:lstStyle/>
          <a:p>
            <a:pPr algn="l" rtl="1">
              <a:defRPr sz="1000"/>
            </a:pPr>
            <a:r>
              <a:rPr lang="zh-CN" altLang="en-US" sz="1000" b="1" i="0" strike="noStrike">
                <a:solidFill>
                  <a:srgbClr val="000000"/>
                </a:solidFill>
                <a:latin typeface="宋体" panose="02010600030101010101" pitchFamily="2" charset="-122"/>
                <a:ea typeface="宋体" panose="02010600030101010101" pitchFamily="2" charset="-122"/>
              </a:rPr>
              <a:t> </a:t>
            </a:r>
            <a:r>
              <a:rPr lang="zh-CN" altLang="en-US" sz="1200" b="1" i="0" strike="noStrike">
                <a:solidFill>
                  <a:srgbClr val="000000"/>
                </a:solidFill>
                <a:latin typeface="宋体" panose="02010600030101010101" pitchFamily="2" charset="-122"/>
                <a:ea typeface="宋体" panose="02010600030101010101" pitchFamily="2" charset="-122"/>
              </a:rPr>
              <a:t>第</a:t>
            </a:r>
            <a:r>
              <a:rPr lang="en-US" altLang="zh-CN" sz="1200" b="1" i="0" strike="noStrike">
                <a:solidFill>
                  <a:srgbClr val="000000"/>
                </a:solidFill>
                <a:latin typeface="宋体" panose="02010600030101010101" pitchFamily="2" charset="-122"/>
                <a:ea typeface="宋体" panose="02010600030101010101" pitchFamily="2" charset="-122"/>
              </a:rPr>
              <a:t>7</a:t>
            </a:r>
            <a:r>
              <a:rPr lang="zh-CN" altLang="en-US" sz="1200" b="1" i="0" strike="noStrike">
                <a:solidFill>
                  <a:srgbClr val="000000"/>
                </a:solidFill>
                <a:latin typeface="宋体" panose="02010600030101010101" pitchFamily="2" charset="-122"/>
                <a:ea typeface="宋体" panose="02010600030101010101" pitchFamily="2" charset="-122"/>
              </a:rPr>
              <a:t>题</a:t>
            </a:r>
            <a:r>
              <a:rPr lang="zh-CN" altLang="en-US" sz="1200" b="0" i="0" strike="noStrike">
                <a:solidFill>
                  <a:srgbClr val="000000"/>
                </a:solidFill>
                <a:latin typeface="宋体" panose="02010600030101010101" pitchFamily="2" charset="-122"/>
                <a:ea typeface="宋体" panose="02010600030101010101" pitchFamily="2" charset="-122"/>
              </a:rPr>
              <a:t> </a:t>
            </a:r>
            <a:r>
              <a:rPr lang="en-US" altLang="zh-CN" sz="1200" b="1" i="0" strike="noStrike">
                <a:solidFill>
                  <a:srgbClr val="FF0000"/>
                </a:solidFill>
                <a:latin typeface="宋体" panose="02010600030101010101" pitchFamily="2" charset="-122"/>
                <a:ea typeface="宋体" panose="02010600030101010101" pitchFamily="2" charset="-122"/>
              </a:rPr>
              <a:t>(12</a:t>
            </a:r>
            <a:r>
              <a:rPr lang="zh-CN" altLang="en-US" sz="1200" b="1" i="0" strike="noStrike">
                <a:solidFill>
                  <a:srgbClr val="FF0000"/>
                </a:solidFill>
                <a:latin typeface="宋体" panose="02010600030101010101" pitchFamily="2" charset="-122"/>
                <a:ea typeface="宋体" panose="02010600030101010101" pitchFamily="2" charset="-122"/>
              </a:rPr>
              <a:t>分</a:t>
            </a:r>
            <a:r>
              <a:rPr lang="en-US" altLang="zh-CN" sz="1200" b="1" i="0" strike="noStrike">
                <a:solidFill>
                  <a:srgbClr val="FF0000"/>
                </a:solidFill>
                <a:latin typeface="宋体" panose="02010600030101010101" pitchFamily="2" charset="-122"/>
                <a:ea typeface="宋体" panose="02010600030101010101" pitchFamily="2" charset="-122"/>
              </a:rPr>
              <a:t>)</a:t>
            </a:r>
            <a:r>
              <a:rPr lang="zh-CN" altLang="en-US" sz="1200" b="1" i="0" strike="noStrike" baseline="0">
                <a:solidFill>
                  <a:srgbClr val="FF0000"/>
                </a:solidFill>
                <a:latin typeface="宋体" panose="02010600030101010101" pitchFamily="2" charset="-122"/>
                <a:ea typeface="宋体" panose="02010600030101010101" pitchFamily="2" charset="-122"/>
              </a:rPr>
              <a:t> </a:t>
            </a:r>
            <a:r>
              <a:rPr lang="zh-CN" altLang="en-US" sz="1200" b="0" i="0" strike="noStrike">
                <a:solidFill>
                  <a:srgbClr val="000000"/>
                </a:solidFill>
                <a:latin typeface="宋体" panose="02010600030101010101" pitchFamily="2" charset="-122"/>
                <a:ea typeface="宋体" panose="02010600030101010101" pitchFamily="2" charset="-122"/>
              </a:rPr>
              <a:t>某企业有</a:t>
            </a:r>
            <a:r>
              <a:rPr lang="en-US" altLang="zh-CN" sz="1200" b="0" i="0" strike="noStrike">
                <a:solidFill>
                  <a:srgbClr val="000000"/>
                </a:solidFill>
                <a:latin typeface="宋体" panose="02010600030101010101" pitchFamily="2" charset="-122"/>
                <a:ea typeface="宋体" panose="02010600030101010101" pitchFamily="2" charset="-122"/>
              </a:rPr>
              <a:t>3</a:t>
            </a:r>
            <a:r>
              <a:rPr lang="zh-CN" altLang="en-US" sz="1200" b="0" i="0" strike="noStrike">
                <a:solidFill>
                  <a:srgbClr val="000000"/>
                </a:solidFill>
                <a:latin typeface="宋体" panose="02010600030101010101" pitchFamily="2" charset="-122"/>
                <a:ea typeface="宋体" panose="02010600030101010101" pitchFamily="2" charset="-122"/>
              </a:rPr>
              <a:t>个重要项目，打算选择</a:t>
            </a:r>
            <a:r>
              <a:rPr lang="en-US" altLang="zh-CN" sz="1200" b="0" i="0" strike="noStrike">
                <a:solidFill>
                  <a:srgbClr val="000000"/>
                </a:solidFill>
                <a:latin typeface="宋体" panose="02010600030101010101" pitchFamily="2" charset="-122"/>
                <a:ea typeface="宋体" panose="02010600030101010101" pitchFamily="2" charset="-122"/>
              </a:rPr>
              <a:t>3</a:t>
            </a:r>
            <a:r>
              <a:rPr lang="zh-CN" altLang="en-US" sz="1200" b="0" i="0" strike="noStrike">
                <a:solidFill>
                  <a:srgbClr val="000000"/>
                </a:solidFill>
                <a:latin typeface="宋体" panose="02010600030101010101" pitchFamily="2" charset="-122"/>
                <a:ea typeface="宋体" panose="02010600030101010101" pitchFamily="2" charset="-122"/>
              </a:rPr>
              <a:t>位负责人分别进行管理。前来竞选的人员共有</a:t>
            </a:r>
            <a:r>
              <a:rPr lang="en-US" altLang="zh-CN" sz="1200" b="0" i="0" strike="noStrike">
                <a:solidFill>
                  <a:srgbClr val="000000"/>
                </a:solidFill>
                <a:latin typeface="宋体" panose="02010600030101010101" pitchFamily="2" charset="-122"/>
                <a:ea typeface="宋体" panose="02010600030101010101" pitchFamily="2" charset="-122"/>
              </a:rPr>
              <a:t>5</a:t>
            </a:r>
            <a:r>
              <a:rPr lang="zh-CN" altLang="en-US" sz="1200" b="0" i="0" strike="noStrike">
                <a:solidFill>
                  <a:srgbClr val="000000"/>
                </a:solidFill>
                <a:latin typeface="宋体" panose="02010600030101010101" pitchFamily="2" charset="-122"/>
                <a:ea typeface="宋体" panose="02010600030101010101" pitchFamily="2" charset="-122"/>
              </a:rPr>
              <a:t>位，每一位竞选人都对每个项目报出了预期可以达到的收益，如表所示。</a:t>
            </a: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endParaRPr lang="en-US" altLang="zh-CN" sz="1200" b="0" i="0" strike="noStrike">
              <a:solidFill>
                <a:srgbClr val="000000"/>
              </a:solidFill>
              <a:latin typeface="宋体" panose="02010600030101010101" pitchFamily="2" charset="-122"/>
              <a:ea typeface="宋体" panose="02010600030101010101" pitchFamily="2" charset="-122"/>
            </a:endParaRPr>
          </a:p>
          <a:p>
            <a:pPr algn="l" rtl="1">
              <a:defRPr sz="1000"/>
            </a:pPr>
            <a:r>
              <a:rPr lang="zh-CN" altLang="en-US" sz="1200" b="0" i="0" strike="noStrike">
                <a:solidFill>
                  <a:srgbClr val="000000"/>
                </a:solidFill>
                <a:latin typeface="宋体" panose="02010600030101010101" pitchFamily="2" charset="-122"/>
                <a:ea typeface="宋体" panose="02010600030101010101" pitchFamily="2" charset="-122"/>
              </a:rPr>
              <a:t>要求：确定一种使项目总收益达到最优的人员应聘方案。把规划求解参数保存在</a:t>
            </a:r>
            <a:r>
              <a:rPr lang="en-US" altLang="zh-CN" sz="1200" b="0" i="0" strike="noStrike">
                <a:solidFill>
                  <a:srgbClr val="000000"/>
                </a:solidFill>
                <a:latin typeface="宋体" panose="02010600030101010101" pitchFamily="2" charset="-122"/>
                <a:ea typeface="宋体" panose="02010600030101010101" pitchFamily="2" charset="-122"/>
              </a:rPr>
              <a:t>A1</a:t>
            </a:r>
            <a:r>
              <a:rPr lang="zh-CN" altLang="en-US" sz="1200" b="0" i="0" strike="noStrike">
                <a:solidFill>
                  <a:srgbClr val="000000"/>
                </a:solidFill>
                <a:latin typeface="宋体" panose="02010600030101010101" pitchFamily="2" charset="-122"/>
                <a:ea typeface="宋体" panose="02010600030101010101" pitchFamily="2" charset="-122"/>
              </a:rPr>
              <a:t>开始的单元中。</a:t>
            </a:r>
          </a:p>
          <a:p>
            <a:pPr algn="l" rtl="1">
              <a:defRPr sz="1000"/>
            </a:pPr>
            <a:endParaRPr lang="zh-CN" altLang="en-US" sz="1000" b="0" i="0" strike="noStrike">
              <a:solidFill>
                <a:srgbClr val="000000"/>
              </a:solidFill>
              <a:latin typeface="宋体" panose="02010600030101010101" pitchFamily="2" charset="-122"/>
              <a:ea typeface="宋体" panose="02010600030101010101" pitchFamily="2" charset="-122"/>
            </a:endParaRPr>
          </a:p>
        </xdr:txBody>
      </xdr:sp>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70725" y="673100"/>
            <a:ext cx="2978150" cy="1149350"/>
          </a:xfrm>
          <a:prstGeom prst="rect">
            <a:avLst/>
          </a:prstGeom>
          <a:grpFill/>
          <a:extLst/>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171451</xdr:colOff>
      <xdr:row>0</xdr:row>
      <xdr:rowOff>123826</xdr:rowOff>
    </xdr:from>
    <xdr:to>
      <xdr:col>17</xdr:col>
      <xdr:colOff>133351</xdr:colOff>
      <xdr:row>28</xdr:row>
      <xdr:rowOff>28575</xdr:rowOff>
    </xdr:to>
    <xdr:grpSp>
      <xdr:nvGrpSpPr>
        <xdr:cNvPr id="2" name="组合 1"/>
        <xdr:cNvGrpSpPr/>
      </xdr:nvGrpSpPr>
      <xdr:grpSpPr>
        <a:xfrm>
          <a:off x="4949191" y="123826"/>
          <a:ext cx="8610600" cy="6305549"/>
          <a:chOff x="9439276" y="1"/>
          <a:chExt cx="7505700" cy="6305549"/>
        </a:xfrm>
        <a:solidFill>
          <a:srgbClr val="E2FFC5"/>
        </a:solidFill>
      </xdr:grpSpPr>
      <xdr:sp macro="" textlink="">
        <xdr:nvSpPr>
          <xdr:cNvPr id="3" name="文本框 2"/>
          <xdr:cNvSpPr txBox="1"/>
        </xdr:nvSpPr>
        <xdr:spPr>
          <a:xfrm>
            <a:off x="9439276" y="1"/>
            <a:ext cx="7505700" cy="6305549"/>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b="1">
                <a:latin typeface="宋体" panose="02010600030101010101" pitchFamily="2" charset="-122"/>
                <a:ea typeface="宋体" panose="02010600030101010101" pitchFamily="2" charset="-122"/>
              </a:rPr>
              <a:t>第</a:t>
            </a:r>
            <a:r>
              <a:rPr lang="en-US" altLang="zh-CN" sz="1200" b="1">
                <a:latin typeface="宋体" panose="02010600030101010101" pitchFamily="2" charset="-122"/>
                <a:ea typeface="宋体" panose="02010600030101010101" pitchFamily="2" charset="-122"/>
              </a:rPr>
              <a:t>8</a:t>
            </a:r>
            <a:r>
              <a:rPr lang="zh-CN" altLang="en-US" sz="1200" b="1">
                <a:latin typeface="宋体" panose="02010600030101010101" pitchFamily="2" charset="-122"/>
                <a:ea typeface="宋体" panose="02010600030101010101" pitchFamily="2" charset="-122"/>
              </a:rPr>
              <a:t>题</a:t>
            </a:r>
            <a:r>
              <a:rPr lang="zh-CN" altLang="en-US" sz="1200" b="1">
                <a:solidFill>
                  <a:srgbClr val="FF0000"/>
                </a:solidFill>
                <a:latin typeface="宋体" panose="02010600030101010101" pitchFamily="2" charset="-122"/>
                <a:ea typeface="宋体" panose="02010600030101010101" pitchFamily="2" charset="-122"/>
              </a:rPr>
              <a:t>（</a:t>
            </a:r>
            <a:r>
              <a:rPr lang="en-US" altLang="zh-CN" sz="1200" b="1">
                <a:solidFill>
                  <a:srgbClr val="FF0000"/>
                </a:solidFill>
                <a:latin typeface="宋体" panose="02010600030101010101" pitchFamily="2" charset="-122"/>
                <a:ea typeface="宋体" panose="02010600030101010101" pitchFamily="2" charset="-122"/>
              </a:rPr>
              <a:t>12</a:t>
            </a:r>
            <a:r>
              <a:rPr lang="zh-CN" altLang="en-US" sz="1200" b="1">
                <a:solidFill>
                  <a:srgbClr val="FF0000"/>
                </a:solidFill>
                <a:latin typeface="宋体" panose="02010600030101010101" pitchFamily="2" charset="-122"/>
                <a:ea typeface="宋体" panose="02010600030101010101" pitchFamily="2" charset="-122"/>
              </a:rPr>
              <a:t>分）</a:t>
            </a:r>
            <a:r>
              <a:rPr lang="zh-CN" altLang="en-US" sz="1200">
                <a:latin typeface="宋体" panose="02010600030101010101" pitchFamily="2" charset="-122"/>
                <a:ea typeface="宋体" panose="02010600030101010101" pitchFamily="2" charset="-122"/>
              </a:rPr>
              <a:t>新天地公司有一个研究开发智能产品的投资项目，其初始投资额为</a:t>
            </a:r>
            <a:r>
              <a:rPr lang="en-US" altLang="zh-CN" sz="1200">
                <a:latin typeface="宋体" panose="02010600030101010101" pitchFamily="2" charset="-122"/>
                <a:ea typeface="宋体" panose="02010600030101010101" pitchFamily="2" charset="-122"/>
              </a:rPr>
              <a:t>1000</a:t>
            </a:r>
            <a:r>
              <a:rPr lang="zh-CN" altLang="en-US" sz="1200">
                <a:latin typeface="宋体" panose="02010600030101010101" pitchFamily="2" charset="-122"/>
                <a:ea typeface="宋体" panose="02010600030101010101" pitchFamily="2" charset="-122"/>
              </a:rPr>
              <a:t>万元，有效期为</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年。需要向银行贷款</a:t>
            </a:r>
            <a:r>
              <a:rPr lang="en-US" altLang="zh-CN" sz="1200">
                <a:latin typeface="宋体" panose="02010600030101010101" pitchFamily="2" charset="-122"/>
                <a:ea typeface="宋体" panose="02010600030101010101" pitchFamily="2" charset="-122"/>
              </a:rPr>
              <a:t>800</a:t>
            </a:r>
            <a:r>
              <a:rPr lang="zh-CN" altLang="en-US" sz="1200">
                <a:latin typeface="宋体" panose="02010600030101010101" pitchFamily="2" charset="-122"/>
                <a:ea typeface="宋体" panose="02010600030101010101" pitchFamily="2" charset="-122"/>
              </a:rPr>
              <a:t>万元，年利率</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，按年等额还款，</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年还清。项目年销量</a:t>
            </a:r>
            <a:r>
              <a:rPr lang="en-US" altLang="zh-CN" sz="1200">
                <a:latin typeface="宋体" panose="02010600030101010101" pitchFamily="2" charset="-122"/>
                <a:ea typeface="宋体" panose="02010600030101010101" pitchFamily="2" charset="-122"/>
              </a:rPr>
              <a:t>30</a:t>
            </a:r>
            <a:r>
              <a:rPr lang="zh-CN" altLang="en-US" sz="1200">
                <a:latin typeface="宋体" panose="02010600030101010101" pitchFamily="2" charset="-122"/>
                <a:ea typeface="宋体" panose="02010600030101010101" pitchFamily="2" charset="-122"/>
              </a:rPr>
              <a:t>万件，销售价格每件</a:t>
            </a:r>
            <a:r>
              <a:rPr lang="en-US" altLang="zh-CN" sz="1200">
                <a:latin typeface="宋体" panose="02010600030101010101" pitchFamily="2" charset="-122"/>
                <a:ea typeface="宋体" panose="02010600030101010101" pitchFamily="2" charset="-122"/>
              </a:rPr>
              <a:t>400</a:t>
            </a:r>
            <a:r>
              <a:rPr lang="zh-CN" altLang="en-US" sz="1200">
                <a:latin typeface="宋体" panose="02010600030101010101" pitchFamily="2" charset="-122"/>
                <a:ea typeface="宋体" panose="02010600030101010101" pitchFamily="2" charset="-122"/>
              </a:rPr>
              <a:t>元，生产过程中年固定成本</a:t>
            </a:r>
            <a:r>
              <a:rPr lang="en-US" altLang="zh-CN" sz="1200">
                <a:latin typeface="宋体" panose="02010600030101010101" pitchFamily="2" charset="-122"/>
                <a:ea typeface="宋体" panose="02010600030101010101" pitchFamily="2" charset="-122"/>
              </a:rPr>
              <a:t>500</a:t>
            </a:r>
            <a:r>
              <a:rPr lang="zh-CN" altLang="en-US" sz="1200">
                <a:latin typeface="宋体" panose="02010600030101010101" pitchFamily="2" charset="-122"/>
                <a:ea typeface="宋体" panose="02010600030101010101" pitchFamily="2" charset="-122"/>
              </a:rPr>
              <a:t>万元，单位变动成本每件</a:t>
            </a:r>
            <a:r>
              <a:rPr lang="en-US" altLang="zh-CN" sz="1200">
                <a:latin typeface="宋体" panose="02010600030101010101" pitchFamily="2" charset="-122"/>
                <a:ea typeface="宋体" panose="02010600030101010101" pitchFamily="2" charset="-122"/>
              </a:rPr>
              <a:t>300</a:t>
            </a:r>
            <a:r>
              <a:rPr lang="zh-CN" altLang="en-US" sz="1200">
                <a:latin typeface="宋体" panose="02010600030101010101" pitchFamily="2" charset="-122"/>
                <a:ea typeface="宋体" panose="02010600030101010101" pitchFamily="2" charset="-122"/>
              </a:rPr>
              <a:t>元。假设年贴现率为</a:t>
            </a:r>
            <a:r>
              <a:rPr lang="en-US" altLang="zh-CN" sz="1200">
                <a:latin typeface="宋体" panose="02010600030101010101" pitchFamily="2" charset="-122"/>
                <a:ea typeface="宋体" panose="02010600030101010101" pitchFamily="2" charset="-122"/>
              </a:rPr>
              <a:t>6%</a:t>
            </a:r>
            <a:r>
              <a:rPr lang="zh-CN" altLang="en-US" sz="1200">
                <a:latin typeface="宋体" panose="02010600030101010101" pitchFamily="2" charset="-122"/>
                <a:ea typeface="宋体" panose="02010600030101010101" pitchFamily="2" charset="-122"/>
              </a:rPr>
              <a:t>，在本工作表完成如下操作：</a:t>
            </a:r>
            <a:endParaRPr lang="en-US" altLang="zh-CN" sz="1200">
              <a:latin typeface="宋体" panose="02010600030101010101" pitchFamily="2" charset="-122"/>
              <a:ea typeface="宋体" panose="02010600030101010101" pitchFamily="2" charset="-122"/>
            </a:endParaRPr>
          </a:p>
          <a:p>
            <a:r>
              <a:rPr lang="en-US" altLang="zh-CN" sz="1200">
                <a:latin typeface="宋体" panose="02010600030101010101" pitchFamily="2" charset="-122"/>
                <a:ea typeface="宋体" panose="02010600030101010101" pitchFamily="2" charset="-122"/>
              </a:rPr>
              <a:t>1</a:t>
            </a:r>
            <a:r>
              <a:rPr lang="zh-CN" altLang="en-US" sz="1200">
                <a:latin typeface="宋体" panose="02010600030101010101" pitchFamily="2" charset="-122"/>
                <a:ea typeface="宋体" panose="02010600030101010101" pitchFamily="2" charset="-122"/>
              </a:rPr>
              <a:t>、要求计算年等额还款的还款额、年销售收入、年总成本、年利润和项目内部报酬率。</a:t>
            </a:r>
          </a:p>
          <a:p>
            <a:r>
              <a:rPr lang="en-US" altLang="zh-CN" sz="1200">
                <a:latin typeface="宋体" panose="02010600030101010101" pitchFamily="2" charset="-122"/>
                <a:ea typeface="宋体" panose="02010600030101010101" pitchFamily="2" charset="-122"/>
              </a:rPr>
              <a:t>2</a:t>
            </a:r>
            <a:r>
              <a:rPr lang="zh-CN" altLang="en-US" sz="1200">
                <a:latin typeface="宋体" panose="02010600030101010101" pitchFamily="2" charset="-122"/>
                <a:ea typeface="宋体" panose="02010600030101010101" pitchFamily="2" charset="-122"/>
              </a:rPr>
              <a:t>、由于市场的不确定性，市场的销量、单价、单位生产成本是随机的，若初始销售数量为</a:t>
            </a:r>
            <a:r>
              <a:rPr lang="en-US" altLang="zh-CN" sz="1200">
                <a:latin typeface="宋体" panose="02010600030101010101" pitchFamily="2" charset="-122"/>
                <a:ea typeface="宋体" panose="02010600030101010101" pitchFamily="2" charset="-122"/>
              </a:rPr>
              <a:t>30</a:t>
            </a:r>
            <a:r>
              <a:rPr lang="zh-CN" altLang="en-US" sz="1200">
                <a:latin typeface="宋体" panose="02010600030101010101" pitchFamily="2" charset="-122"/>
                <a:ea typeface="宋体" panose="02010600030101010101" pitchFamily="2" charset="-122"/>
              </a:rPr>
              <a:t>万件，以后</a:t>
            </a:r>
            <a:r>
              <a:rPr lang="en-US" altLang="zh-CN" sz="1200">
                <a:latin typeface="宋体" panose="02010600030101010101" pitchFamily="2" charset="-122"/>
                <a:ea typeface="宋体" panose="02010600030101010101" pitchFamily="2" charset="-122"/>
              </a:rPr>
              <a:t>4</a:t>
            </a:r>
            <a:r>
              <a:rPr lang="zh-CN" altLang="en-US" sz="1200">
                <a:latin typeface="宋体" panose="02010600030101010101" pitchFamily="2" charset="-122"/>
                <a:ea typeface="宋体" panose="02010600030101010101" pitchFamily="2" charset="-122"/>
              </a:rPr>
              <a:t>年销量有所增长，但增长率是一个离散分布随机数，如下表所示</a:t>
            </a:r>
            <a:r>
              <a:rPr lang="en-US" altLang="zh-CN" sz="1200">
                <a:latin typeface="宋体" panose="02010600030101010101" pitchFamily="2" charset="-122"/>
                <a:ea typeface="宋体" panose="02010600030101010101" pitchFamily="2" charset="-122"/>
              </a:rPr>
              <a:t>:</a:t>
            </a:r>
          </a:p>
          <a:p>
            <a:endParaRPr lang="zh-CN" altLang="en-US" sz="1200">
              <a:latin typeface="宋体" panose="02010600030101010101" pitchFamily="2" charset="-122"/>
              <a:ea typeface="宋体" panose="02010600030101010101" pitchFamily="2" charset="-122"/>
            </a:endParaRPr>
          </a:p>
          <a:p>
            <a:endParaRPr lang="en-US" altLang="zh-CN"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endParaRPr lang="zh-CN" altLang="en-US" sz="1200">
              <a:latin typeface="宋体" panose="02010600030101010101" pitchFamily="2" charset="-122"/>
              <a:ea typeface="宋体" panose="02010600030101010101" pitchFamily="2" charset="-122"/>
            </a:endParaRPr>
          </a:p>
          <a:p>
            <a:r>
              <a:rPr lang="zh-CN" altLang="en-US" sz="1200">
                <a:latin typeface="宋体" panose="02010600030101010101" pitchFamily="2" charset="-122"/>
                <a:ea typeface="宋体" panose="02010600030101010101" pitchFamily="2" charset="-122"/>
              </a:rPr>
              <a:t>每年销售单价是在</a:t>
            </a:r>
            <a:r>
              <a:rPr lang="en-US" altLang="zh-CN" sz="1200">
                <a:latin typeface="宋体" panose="02010600030101010101" pitchFamily="2" charset="-122"/>
                <a:ea typeface="宋体" panose="02010600030101010101" pitchFamily="2" charset="-122"/>
              </a:rPr>
              <a:t>200</a:t>
            </a:r>
            <a:r>
              <a:rPr lang="zh-CN" altLang="en-US" sz="1200">
                <a:latin typeface="宋体" panose="02010600030101010101" pitchFamily="2" charset="-122"/>
                <a:ea typeface="宋体" panose="02010600030101010101" pitchFamily="2" charset="-122"/>
              </a:rPr>
              <a:t>元到</a:t>
            </a:r>
            <a:r>
              <a:rPr lang="en-US" altLang="zh-CN" sz="1200">
                <a:latin typeface="宋体" panose="02010600030101010101" pitchFamily="2" charset="-122"/>
                <a:ea typeface="宋体" panose="02010600030101010101" pitchFamily="2" charset="-122"/>
              </a:rPr>
              <a:t>500</a:t>
            </a:r>
            <a:r>
              <a:rPr lang="zh-CN" altLang="en-US" sz="1200">
                <a:latin typeface="宋体" panose="02010600030101010101" pitchFamily="2" charset="-122"/>
                <a:ea typeface="宋体" panose="02010600030101010101" pitchFamily="2" charset="-122"/>
              </a:rPr>
              <a:t>元均匀分布的随机数，产品的单位变动成本是</a:t>
            </a:r>
            <a:r>
              <a:rPr lang="zh-CN" altLang="zh-CN" sz="1200">
                <a:solidFill>
                  <a:schemeClr val="dk1"/>
                </a:solidFill>
                <a:effectLst/>
                <a:latin typeface="宋体" panose="02010600030101010101" pitchFamily="2" charset="-122"/>
                <a:ea typeface="宋体" panose="02010600030101010101" pitchFamily="2" charset="-122"/>
                <a:cs typeface="+mn-cs"/>
              </a:rPr>
              <a:t>均值</a:t>
            </a:r>
            <a:r>
              <a:rPr lang="zh-CN" altLang="en-US" sz="1200">
                <a:solidFill>
                  <a:schemeClr val="dk1"/>
                </a:solidFill>
                <a:effectLst/>
                <a:latin typeface="宋体" panose="02010600030101010101" pitchFamily="2" charset="-122"/>
                <a:ea typeface="宋体" panose="02010600030101010101" pitchFamily="2" charset="-122"/>
                <a:cs typeface="+mn-cs"/>
              </a:rPr>
              <a:t>为</a:t>
            </a:r>
            <a:r>
              <a:rPr lang="en-US" altLang="zh-CN" sz="1200">
                <a:solidFill>
                  <a:schemeClr val="dk1"/>
                </a:solidFill>
                <a:effectLst/>
                <a:latin typeface="宋体" panose="02010600030101010101" pitchFamily="2" charset="-122"/>
                <a:ea typeface="宋体" panose="02010600030101010101" pitchFamily="2" charset="-122"/>
                <a:cs typeface="+mn-cs"/>
              </a:rPr>
              <a:t>300</a:t>
            </a:r>
            <a:r>
              <a:rPr lang="zh-CN" altLang="zh-CN" sz="1200">
                <a:solidFill>
                  <a:schemeClr val="dk1"/>
                </a:solidFill>
                <a:effectLst/>
                <a:latin typeface="宋体" panose="02010600030101010101" pitchFamily="2" charset="-122"/>
                <a:ea typeface="宋体" panose="02010600030101010101" pitchFamily="2" charset="-122"/>
                <a:cs typeface="+mn-cs"/>
              </a:rPr>
              <a:t>元</a:t>
            </a:r>
            <a:r>
              <a:rPr lang="zh-CN" altLang="en-US" sz="1200">
                <a:solidFill>
                  <a:schemeClr val="dk1"/>
                </a:solidFill>
                <a:effectLst/>
                <a:latin typeface="宋体" panose="02010600030101010101" pitchFamily="2" charset="-122"/>
                <a:ea typeface="宋体" panose="02010600030101010101" pitchFamily="2" charset="-122"/>
                <a:cs typeface="+mn-cs"/>
              </a:rPr>
              <a:t>、</a:t>
            </a:r>
            <a:r>
              <a:rPr lang="zh-CN" altLang="zh-CN" sz="1200">
                <a:solidFill>
                  <a:schemeClr val="dk1"/>
                </a:solidFill>
                <a:effectLst/>
                <a:latin typeface="宋体" panose="02010600030101010101" pitchFamily="2" charset="-122"/>
                <a:ea typeface="宋体" panose="02010600030101010101" pitchFamily="2" charset="-122"/>
                <a:cs typeface="+mn-cs"/>
              </a:rPr>
              <a:t>标准差</a:t>
            </a:r>
            <a:r>
              <a:rPr lang="zh-CN" altLang="en-US" sz="1200">
                <a:solidFill>
                  <a:schemeClr val="dk1"/>
                </a:solidFill>
                <a:effectLst/>
                <a:latin typeface="宋体" panose="02010600030101010101" pitchFamily="2" charset="-122"/>
                <a:ea typeface="宋体" panose="02010600030101010101" pitchFamily="2" charset="-122"/>
                <a:cs typeface="+mn-cs"/>
              </a:rPr>
              <a:t>为</a:t>
            </a:r>
            <a:r>
              <a:rPr lang="en-US" altLang="zh-CN" sz="1200">
                <a:solidFill>
                  <a:schemeClr val="dk1"/>
                </a:solidFill>
                <a:effectLst/>
                <a:latin typeface="宋体" panose="02010600030101010101" pitchFamily="2" charset="-122"/>
                <a:ea typeface="宋体" panose="02010600030101010101" pitchFamily="2" charset="-122"/>
                <a:cs typeface="+mn-cs"/>
              </a:rPr>
              <a:t>100</a:t>
            </a:r>
            <a:r>
              <a:rPr lang="zh-CN" altLang="zh-CN" sz="1200">
                <a:solidFill>
                  <a:schemeClr val="dk1"/>
                </a:solidFill>
                <a:effectLst/>
                <a:latin typeface="宋体" panose="02010600030101010101" pitchFamily="2" charset="-122"/>
                <a:ea typeface="宋体" panose="02010600030101010101" pitchFamily="2" charset="-122"/>
                <a:cs typeface="+mn-cs"/>
              </a:rPr>
              <a:t>元</a:t>
            </a:r>
            <a:r>
              <a:rPr lang="zh-CN" altLang="en-US" sz="1200">
                <a:solidFill>
                  <a:schemeClr val="dk1"/>
                </a:solidFill>
                <a:effectLst/>
                <a:latin typeface="宋体" panose="02010600030101010101" pitchFamily="2" charset="-122"/>
                <a:ea typeface="宋体" panose="02010600030101010101" pitchFamily="2" charset="-122"/>
                <a:cs typeface="+mn-cs"/>
              </a:rPr>
              <a:t>的</a:t>
            </a:r>
            <a:r>
              <a:rPr lang="zh-CN" altLang="en-US" sz="1200">
                <a:latin typeface="宋体" panose="02010600030101010101" pitchFamily="2" charset="-122"/>
                <a:ea typeface="宋体" panose="02010600030101010101" pitchFamily="2" charset="-122"/>
              </a:rPr>
              <a:t>正态分布随机数</a:t>
            </a:r>
            <a:r>
              <a:rPr lang="zh-CN" altLang="en-US" sz="1200" b="0">
                <a:latin typeface="宋体" panose="02010600030101010101" pitchFamily="2" charset="-122"/>
                <a:ea typeface="宋体" panose="02010600030101010101" pitchFamily="2" charset="-122"/>
              </a:rPr>
              <a:t>，上面所述三种随机数每年可能不同，其它所需参数与第</a:t>
            </a:r>
            <a:r>
              <a:rPr lang="en-US" altLang="zh-CN" sz="1200" b="0">
                <a:latin typeface="宋体" panose="02010600030101010101" pitchFamily="2" charset="-122"/>
                <a:ea typeface="宋体" panose="02010600030101010101" pitchFamily="2" charset="-122"/>
              </a:rPr>
              <a:t>1</a:t>
            </a:r>
            <a:r>
              <a:rPr lang="zh-CN" altLang="en-US" sz="1200" b="0">
                <a:latin typeface="宋体" panose="02010600030101010101" pitchFamily="2" charset="-122"/>
                <a:ea typeface="宋体" panose="02010600030101010101" pitchFamily="2" charset="-122"/>
              </a:rPr>
              <a:t>小题相同。试</a:t>
            </a:r>
            <a:r>
              <a:rPr lang="zh-CN" altLang="en-US" sz="1200">
                <a:latin typeface="宋体" panose="02010600030101010101" pitchFamily="2" charset="-122"/>
                <a:ea typeface="宋体" panose="02010600030101010101" pitchFamily="2" charset="-122"/>
              </a:rPr>
              <a:t>计算该项目</a:t>
            </a:r>
            <a:r>
              <a:rPr lang="en-US" altLang="zh-CN" sz="1200">
                <a:latin typeface="宋体" panose="02010600030101010101" pitchFamily="2" charset="-122"/>
                <a:ea typeface="宋体" panose="02010600030101010101" pitchFamily="2" charset="-122"/>
              </a:rPr>
              <a:t>5</a:t>
            </a:r>
            <a:r>
              <a:rPr lang="zh-CN" altLang="en-US" sz="1200">
                <a:latin typeface="宋体" panose="02010600030101010101" pitchFamily="2" charset="-122"/>
                <a:ea typeface="宋体" panose="02010600030101010101" pitchFamily="2" charset="-122"/>
              </a:rPr>
              <a:t>年每年的销售收入、年总成本和年利润，并计算项目的净现值。</a:t>
            </a:r>
          </a:p>
          <a:p>
            <a:r>
              <a:rPr lang="en-US" altLang="zh-CN" sz="1200">
                <a:latin typeface="宋体" panose="02010600030101010101" pitchFamily="2" charset="-122"/>
                <a:ea typeface="宋体" panose="02010600030101010101" pitchFamily="2" charset="-122"/>
              </a:rPr>
              <a:t>3</a:t>
            </a:r>
            <a:r>
              <a:rPr lang="zh-CN" altLang="en-US" sz="1200">
                <a:latin typeface="宋体" panose="02010600030101010101" pitchFamily="2" charset="-122"/>
                <a:ea typeface="宋体" panose="02010600030101010101" pitchFamily="2" charset="-122"/>
              </a:rPr>
              <a:t>、对上面第</a:t>
            </a:r>
            <a:r>
              <a:rPr lang="en-US" altLang="zh-CN" sz="1200">
                <a:latin typeface="宋体" panose="02010600030101010101" pitchFamily="2" charset="-122"/>
                <a:ea typeface="宋体" panose="02010600030101010101" pitchFamily="2" charset="-122"/>
              </a:rPr>
              <a:t>2</a:t>
            </a:r>
            <a:r>
              <a:rPr lang="zh-CN" altLang="en-US" sz="1200">
                <a:latin typeface="宋体" panose="02010600030101010101" pitchFamily="2" charset="-122"/>
                <a:ea typeface="宋体" panose="02010600030101010101" pitchFamily="2" charset="-122"/>
              </a:rPr>
              <a:t>小题的项目净现值进行</a:t>
            </a:r>
            <a:r>
              <a:rPr lang="en-US" altLang="zh-CN" sz="1200">
                <a:latin typeface="宋体" panose="02010600030101010101" pitchFamily="2" charset="-122"/>
                <a:ea typeface="宋体" panose="02010600030101010101" pitchFamily="2" charset="-122"/>
              </a:rPr>
              <a:t>50</a:t>
            </a:r>
            <a:r>
              <a:rPr lang="zh-CN" altLang="en-US" sz="1200">
                <a:latin typeface="宋体" panose="02010600030101010101" pitchFamily="2" charset="-122"/>
                <a:ea typeface="宋体" panose="02010600030101010101" pitchFamily="2" charset="-122"/>
              </a:rPr>
              <a:t>次模拟，统计项目净现值的均值，最大和最小值，并在最大和最小之间进行</a:t>
            </a:r>
            <a:r>
              <a:rPr lang="en-US" altLang="zh-CN" sz="1200">
                <a:latin typeface="宋体" panose="02010600030101010101" pitchFamily="2" charset="-122"/>
                <a:ea typeface="宋体" panose="02010600030101010101" pitchFamily="2" charset="-122"/>
              </a:rPr>
              <a:t>20</a:t>
            </a:r>
            <a:r>
              <a:rPr lang="zh-CN" altLang="en-US" sz="1200">
                <a:latin typeface="宋体" panose="02010600030101010101" pitchFamily="2" charset="-122"/>
                <a:ea typeface="宋体" panose="02010600030101010101" pitchFamily="2" charset="-122"/>
              </a:rPr>
              <a:t>行分隔，统计其净现值发生的累积概率图，如下所示：</a:t>
            </a:r>
          </a:p>
        </xdr:txBody>
      </xdr:sp>
      <xdr:pic>
        <xdr:nvPicPr>
          <xdr:cNvPr id="4" name="图片 3"/>
          <xdr:cNvPicPr>
            <a:picLocks noChangeAspect="1"/>
          </xdr:cNvPicPr>
        </xdr:nvPicPr>
        <xdr:blipFill>
          <a:blip xmlns:r="http://schemas.openxmlformats.org/officeDocument/2006/relationships" r:embed="rId1"/>
          <a:stretch>
            <a:fillRect/>
          </a:stretch>
        </xdr:blipFill>
        <xdr:spPr>
          <a:xfrm>
            <a:off x="10388708" y="3154008"/>
            <a:ext cx="5537801" cy="2493563"/>
          </a:xfrm>
          <a:prstGeom prst="rect">
            <a:avLst/>
          </a:prstGeom>
          <a:grpFill/>
        </xdr:spPr>
      </xdr:pic>
      <xdr:pic>
        <xdr:nvPicPr>
          <xdr:cNvPr id="5" name="图片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15649" y="1427851"/>
            <a:ext cx="4476751" cy="399185"/>
          </a:xfrm>
          <a:prstGeom prst="rect">
            <a:avLst/>
          </a:prstGeom>
          <a:grpFill/>
          <a:extLst/>
        </xdr:spPr>
      </xdr:pic>
    </xdr:grpSp>
    <xdr:clientData/>
  </xdr:twoCellAnchor>
  <xdr:twoCellAnchor>
    <xdr:from>
      <xdr:col>3</xdr:col>
      <xdr:colOff>480060</xdr:colOff>
      <xdr:row>10</xdr:row>
      <xdr:rowOff>102870</xdr:rowOff>
    </xdr:from>
    <xdr:to>
      <xdr:col>10</xdr:col>
      <xdr:colOff>53340</xdr:colOff>
      <xdr:row>22</xdr:row>
      <xdr:rowOff>102870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樊望轩" refreshedDate="44921.381368865739" createdVersion="6" refreshedVersion="6" minRefreshableVersion="3" recordCount="830">
  <cacheSource type="external" connectionId="2"/>
  <cacheFields count="8">
    <cacheField name="'姓名'" numFmtId="0" sqlType="-9">
      <sharedItems count="9">
        <s v="金士鹏"/>
        <s v="李芳"/>
        <s v="刘英玫"/>
        <s v="孙林"/>
        <s v="王伟"/>
        <s v="张雪眉"/>
        <s v="张颖"/>
        <s v="赵军"/>
        <s v="郑建杰"/>
      </sharedItems>
      <fieldGroup par="7"/>
    </cacheField>
    <cacheField name="订单ID" numFmtId="0" sqlType="4">
      <sharedItems containsSemiMixedTypes="0" containsString="0" containsNumber="1" containsInteger="1" minValue="10248" maxValue="11077" count="830">
        <n v="10289"/>
        <n v="10303"/>
        <n v="10308"/>
        <n v="10319"/>
        <n v="10322"/>
        <n v="10335"/>
        <n v="10336"/>
        <n v="10341"/>
        <n v="10349"/>
        <n v="10353"/>
        <n v="10367"/>
        <n v="10406"/>
        <n v="10424"/>
        <n v="10428"/>
        <n v="10458"/>
        <n v="10483"/>
        <n v="10490"/>
        <n v="10496"/>
        <n v="10497"/>
        <n v="10507"/>
        <n v="10512"/>
        <n v="10513"/>
        <n v="10520"/>
        <n v="10523"/>
        <n v="10527"/>
        <n v="10531"/>
        <n v="10532"/>
        <n v="10550"/>
        <n v="10573"/>
        <n v="10585"/>
        <n v="10593"/>
        <n v="10597"/>
        <n v="10601"/>
        <n v="10609"/>
        <n v="10633"/>
        <n v="10639"/>
        <n v="10642"/>
        <n v="10659"/>
        <n v="10661"/>
        <n v="10666"/>
        <n v="10667"/>
        <n v="10678"/>
        <n v="10695"/>
        <n v="10731"/>
        <n v="10775"/>
        <n v="10777"/>
        <n v="10797"/>
        <n v="10809"/>
        <n v="10818"/>
        <n v="10836"/>
        <n v="10848"/>
        <n v="10868"/>
        <n v="10876"/>
        <n v="10880"/>
        <n v="10890"/>
        <n v="10891"/>
        <n v="10896"/>
        <n v="10923"/>
        <n v="10937"/>
        <n v="10941"/>
        <n v="10958"/>
        <n v="10993"/>
        <n v="11008"/>
        <n v="11030"/>
        <n v="11033"/>
        <n v="11037"/>
        <n v="11047"/>
        <n v="11048"/>
        <n v="11051"/>
        <n v="11055"/>
        <n v="11066"/>
        <n v="11074"/>
        <n v="10251"/>
        <n v="10253"/>
        <n v="10256"/>
        <n v="10266"/>
        <n v="10273"/>
        <n v="10283"/>
        <n v="10309"/>
        <n v="10321"/>
        <n v="10330"/>
        <n v="10332"/>
        <n v="10346"/>
        <n v="10352"/>
        <n v="10362"/>
        <n v="10365"/>
        <n v="10375"/>
        <n v="10381"/>
        <n v="10384"/>
        <n v="10391"/>
        <n v="10409"/>
        <n v="10410"/>
        <n v="10413"/>
        <n v="10415"/>
        <n v="10420"/>
        <n v="10429"/>
        <n v="10432"/>
        <n v="10433"/>
        <n v="10434"/>
        <n v="10436"/>
        <n v="10438"/>
        <n v="10441"/>
        <n v="10442"/>
        <n v="10444"/>
        <n v="10445"/>
        <n v="10449"/>
        <n v="10468"/>
        <n v="10479"/>
        <n v="10484"/>
        <n v="10492"/>
        <n v="10495"/>
        <n v="10505"/>
        <n v="10514"/>
        <n v="10517"/>
        <n v="10530"/>
        <n v="10536"/>
        <n v="10540"/>
        <n v="10547"/>
        <n v="10548"/>
        <n v="10568"/>
        <n v="10570"/>
        <n v="10572"/>
        <n v="10576"/>
        <n v="10581"/>
        <n v="10582"/>
        <n v="10592"/>
        <n v="10594"/>
        <n v="10619"/>
        <n v="10625"/>
        <n v="10638"/>
        <n v="10644"/>
        <n v="10662"/>
        <n v="10681"/>
        <n v="10682"/>
        <n v="10684"/>
        <n v="10693"/>
        <n v="10697"/>
        <n v="10699"/>
        <n v="10700"/>
        <n v="10712"/>
        <n v="10715"/>
        <n v="10723"/>
        <n v="10732"/>
        <n v="10739"/>
        <n v="10742"/>
        <n v="10748"/>
        <n v="10751"/>
        <n v="10753"/>
        <n v="10758"/>
        <n v="10759"/>
        <n v="10762"/>
        <n v="10763"/>
        <n v="10765"/>
        <n v="10768"/>
        <n v="10769"/>
        <n v="10772"/>
        <n v="10778"/>
        <n v="10779"/>
        <n v="10793"/>
        <n v="10796"/>
        <n v="10806"/>
        <n v="10814"/>
        <n v="10817"/>
        <n v="10820"/>
        <n v="10831"/>
        <n v="10838"/>
        <n v="10839"/>
        <n v="10854"/>
        <n v="10855"/>
        <n v="10856"/>
        <n v="10860"/>
        <n v="10879"/>
        <n v="10895"/>
        <n v="10897"/>
        <n v="10903"/>
        <n v="10904"/>
        <n v="10911"/>
        <n v="10918"/>
        <n v="10924"/>
        <n v="10925"/>
        <n v="10934"/>
        <n v="10936"/>
        <n v="10938"/>
        <n v="10947"/>
        <n v="10948"/>
        <n v="10960"/>
        <n v="10964"/>
        <n v="10974"/>
        <n v="10988"/>
        <n v="11003"/>
        <n v="11004"/>
        <n v="11006"/>
        <n v="11011"/>
        <n v="11021"/>
        <n v="11041"/>
        <n v="11049"/>
        <n v="11052"/>
        <n v="11057"/>
        <n v="11063"/>
        <n v="10262"/>
        <n v="10268"/>
        <n v="10276"/>
        <n v="10278"/>
        <n v="10279"/>
        <n v="10286"/>
        <n v="10287"/>
        <n v="10290"/>
        <n v="10301"/>
        <n v="10305"/>
        <n v="10310"/>
        <n v="10318"/>
        <n v="10334"/>
        <n v="10354"/>
        <n v="10366"/>
        <n v="10369"/>
        <n v="10380"/>
        <n v="10383"/>
        <n v="10399"/>
        <n v="10402"/>
        <n v="10408"/>
        <n v="10412"/>
        <n v="10416"/>
        <n v="10421"/>
        <n v="10435"/>
        <n v="10437"/>
        <n v="10443"/>
        <n v="10450"/>
        <n v="10452"/>
        <n v="10455"/>
        <n v="10456"/>
        <n v="10460"/>
        <n v="10467"/>
        <n v="10472"/>
        <n v="10476"/>
        <n v="10481"/>
        <n v="10488"/>
        <n v="10491"/>
        <n v="10498"/>
        <n v="10521"/>
        <n v="10533"/>
        <n v="10534"/>
        <n v="10543"/>
        <n v="10545"/>
        <n v="10560"/>
        <n v="10565"/>
        <n v="10571"/>
        <n v="10589"/>
        <n v="10596"/>
        <n v="10602"/>
        <n v="10603"/>
        <n v="10610"/>
        <n v="10614"/>
        <n v="10623"/>
        <n v="10627"/>
        <n v="10631"/>
        <n v="10632"/>
        <n v="10635"/>
        <n v="10651"/>
        <n v="10660"/>
        <n v="10679"/>
        <n v="10694"/>
        <n v="10696"/>
        <n v="10706"/>
        <n v="10719"/>
        <n v="10720"/>
        <n v="10722"/>
        <n v="10724"/>
        <n v="10729"/>
        <n v="10756"/>
        <n v="10770"/>
        <n v="10786"/>
        <n v="10795"/>
        <n v="10811"/>
        <n v="10824"/>
        <n v="10844"/>
        <n v="10845"/>
        <n v="10852"/>
        <n v="10857"/>
        <n v="10862"/>
        <n v="10883"/>
        <n v="10887"/>
        <n v="10932"/>
        <n v="10940"/>
        <n v="10955"/>
        <n v="10957"/>
        <n v="10961"/>
        <n v="10962"/>
        <n v="10977"/>
        <n v="10979"/>
        <n v="10986"/>
        <n v="10987"/>
        <n v="10997"/>
        <n v="10998"/>
        <n v="11007"/>
        <n v="11034"/>
        <n v="11036"/>
        <n v="11046"/>
        <n v="11050"/>
        <n v="11054"/>
        <n v="11056"/>
        <n v="11065"/>
        <n v="11068"/>
        <n v="11075"/>
        <n v="10249"/>
        <n v="10264"/>
        <n v="10271"/>
        <n v="10272"/>
        <n v="10274"/>
        <n v="10291"/>
        <n v="10296"/>
        <n v="10298"/>
        <n v="10317"/>
        <n v="10350"/>
        <n v="10355"/>
        <n v="10356"/>
        <n v="10370"/>
        <n v="10390"/>
        <n v="10395"/>
        <n v="10423"/>
        <n v="10425"/>
        <n v="10439"/>
        <n v="10446"/>
        <n v="10480"/>
        <n v="10489"/>
        <n v="10500"/>
        <n v="10503"/>
        <n v="10510"/>
        <n v="10519"/>
        <n v="10528"/>
        <n v="10539"/>
        <n v="10555"/>
        <n v="10559"/>
        <n v="10599"/>
        <n v="10611"/>
        <n v="10637"/>
        <n v="10643"/>
        <n v="10656"/>
        <n v="10701"/>
        <n v="10703"/>
        <n v="10704"/>
        <n v="10708"/>
        <n v="10735"/>
        <n v="10744"/>
        <n v="10747"/>
        <n v="10754"/>
        <n v="10757"/>
        <n v="10764"/>
        <n v="10790"/>
        <n v="10791"/>
        <n v="10794"/>
        <n v="10804"/>
        <n v="10822"/>
        <n v="10826"/>
        <n v="10833"/>
        <n v="10867"/>
        <n v="10885"/>
        <n v="10907"/>
        <n v="10914"/>
        <n v="10929"/>
        <n v="10933"/>
        <n v="10944"/>
        <n v="10956"/>
        <n v="10959"/>
        <n v="10965"/>
        <n v="10973"/>
        <n v="10999"/>
        <n v="11019"/>
        <n v="11025"/>
        <n v="11031"/>
        <n v="11045"/>
        <n v="10265"/>
        <n v="10277"/>
        <n v="10280"/>
        <n v="10295"/>
        <n v="10300"/>
        <n v="10307"/>
        <n v="10312"/>
        <n v="10313"/>
        <n v="10327"/>
        <n v="10339"/>
        <n v="10345"/>
        <n v="10368"/>
        <n v="10379"/>
        <n v="10388"/>
        <n v="10392"/>
        <n v="10398"/>
        <n v="10404"/>
        <n v="10407"/>
        <n v="10414"/>
        <n v="10422"/>
        <n v="10457"/>
        <n v="10462"/>
        <n v="10471"/>
        <n v="10478"/>
        <n v="10487"/>
        <n v="10502"/>
        <n v="10515"/>
        <n v="10516"/>
        <n v="10541"/>
        <n v="10552"/>
        <n v="10553"/>
        <n v="10556"/>
        <n v="10561"/>
        <n v="10563"/>
        <n v="10583"/>
        <n v="10588"/>
        <n v="10595"/>
        <n v="10615"/>
        <n v="10620"/>
        <n v="10657"/>
        <n v="10663"/>
        <n v="10669"/>
        <n v="10673"/>
        <n v="10676"/>
        <n v="10683"/>
        <n v="10686"/>
        <n v="10691"/>
        <n v="10727"/>
        <n v="10734"/>
        <n v="10737"/>
        <n v="10738"/>
        <n v="10752"/>
        <n v="10780"/>
        <n v="10781"/>
        <n v="10787"/>
        <n v="10798"/>
        <n v="10805"/>
        <n v="10808"/>
        <n v="10810"/>
        <n v="10815"/>
        <n v="10819"/>
        <n v="10832"/>
        <n v="10846"/>
        <n v="10858"/>
        <n v="10865"/>
        <n v="10912"/>
        <n v="10915"/>
        <n v="10919"/>
        <n v="10939"/>
        <n v="10949"/>
        <n v="10967"/>
        <n v="10971"/>
        <n v="10982"/>
        <n v="10983"/>
        <n v="10985"/>
        <n v="10989"/>
        <n v="10990"/>
        <n v="10994"/>
        <n v="11000"/>
        <n v="11001"/>
        <n v="11005"/>
        <n v="11009"/>
        <n v="11010"/>
        <n v="11013"/>
        <n v="11014"/>
        <n v="11015"/>
        <n v="11020"/>
        <n v="11028"/>
        <n v="11032"/>
        <n v="11035"/>
        <n v="11042"/>
        <n v="11053"/>
        <n v="11059"/>
        <n v="11060"/>
        <n v="11070"/>
        <n v="11073"/>
        <n v="10255"/>
        <n v="10263"/>
        <n v="10324"/>
        <n v="10331"/>
        <n v="10386"/>
        <n v="10411"/>
        <n v="10475"/>
        <n v="10501"/>
        <n v="10506"/>
        <n v="10538"/>
        <n v="10557"/>
        <n v="10566"/>
        <n v="10577"/>
        <n v="10586"/>
        <n v="10646"/>
        <n v="10672"/>
        <n v="10687"/>
        <n v="10692"/>
        <n v="10705"/>
        <n v="10736"/>
        <n v="10745"/>
        <n v="10750"/>
        <n v="10771"/>
        <n v="10782"/>
        <n v="10799"/>
        <n v="10828"/>
        <n v="10829"/>
        <n v="10837"/>
        <n v="10849"/>
        <n v="10853"/>
        <n v="10871"/>
        <n v="10889"/>
        <n v="10893"/>
        <n v="10905"/>
        <n v="10942"/>
        <n v="10951"/>
        <n v="10953"/>
        <n v="10963"/>
        <n v="10970"/>
        <n v="10978"/>
        <n v="11016"/>
        <n v="11017"/>
        <n v="11022"/>
        <n v="11058"/>
        <n v="10258"/>
        <n v="10270"/>
        <n v="10275"/>
        <n v="10285"/>
        <n v="10292"/>
        <n v="10293"/>
        <n v="10304"/>
        <n v="10306"/>
        <n v="10311"/>
        <n v="10314"/>
        <n v="10316"/>
        <n v="10325"/>
        <n v="10340"/>
        <n v="10351"/>
        <n v="10357"/>
        <n v="10361"/>
        <n v="10364"/>
        <n v="10371"/>
        <n v="10374"/>
        <n v="10376"/>
        <n v="10377"/>
        <n v="10385"/>
        <n v="10387"/>
        <n v="10393"/>
        <n v="10394"/>
        <n v="10396"/>
        <n v="10400"/>
        <n v="10401"/>
        <n v="10405"/>
        <n v="10453"/>
        <n v="10461"/>
        <n v="10465"/>
        <n v="10469"/>
        <n v="10473"/>
        <n v="10482"/>
        <n v="10486"/>
        <n v="10508"/>
        <n v="10524"/>
        <n v="10525"/>
        <n v="10537"/>
        <n v="10542"/>
        <n v="10546"/>
        <n v="10558"/>
        <n v="10562"/>
        <n v="10567"/>
        <n v="10579"/>
        <n v="10587"/>
        <n v="10591"/>
        <n v="10598"/>
        <n v="10604"/>
        <n v="10605"/>
        <n v="10612"/>
        <n v="10616"/>
        <n v="10618"/>
        <n v="10626"/>
        <n v="10630"/>
        <n v="10653"/>
        <n v="10655"/>
        <n v="10664"/>
        <n v="10665"/>
        <n v="10668"/>
        <n v="10671"/>
        <n v="10677"/>
        <n v="10680"/>
        <n v="10689"/>
        <n v="10690"/>
        <n v="10702"/>
        <n v="10709"/>
        <n v="10710"/>
        <n v="10713"/>
        <n v="10717"/>
        <n v="10718"/>
        <n v="10733"/>
        <n v="10743"/>
        <n v="10746"/>
        <n v="10773"/>
        <n v="10776"/>
        <n v="10785"/>
        <n v="10788"/>
        <n v="10789"/>
        <n v="10792"/>
        <n v="10800"/>
        <n v="10813"/>
        <n v="10821"/>
        <n v="10825"/>
        <n v="10827"/>
        <n v="10834"/>
        <n v="10835"/>
        <n v="10842"/>
        <n v="10850"/>
        <n v="10859"/>
        <n v="10877"/>
        <n v="10886"/>
        <n v="10888"/>
        <n v="10894"/>
        <n v="10900"/>
        <n v="10902"/>
        <n v="10909"/>
        <n v="10910"/>
        <n v="10916"/>
        <n v="10921"/>
        <n v="10928"/>
        <n v="10946"/>
        <n v="10950"/>
        <n v="10952"/>
        <n v="10968"/>
        <n v="10969"/>
        <n v="10975"/>
        <n v="10976"/>
        <n v="10981"/>
        <n v="10984"/>
        <n v="10991"/>
        <n v="10992"/>
        <n v="10995"/>
        <n v="11012"/>
        <n v="11023"/>
        <n v="11027"/>
        <n v="11038"/>
        <n v="11039"/>
        <n v="11064"/>
        <n v="11067"/>
        <n v="11069"/>
        <n v="11071"/>
        <n v="11077"/>
        <n v="10248"/>
        <n v="10254"/>
        <n v="10269"/>
        <n v="10297"/>
        <n v="10320"/>
        <n v="10333"/>
        <n v="10358"/>
        <n v="10359"/>
        <n v="10372"/>
        <n v="10378"/>
        <n v="10397"/>
        <n v="10463"/>
        <n v="10474"/>
        <n v="10477"/>
        <n v="10529"/>
        <n v="10549"/>
        <n v="10569"/>
        <n v="10575"/>
        <n v="10607"/>
        <n v="10648"/>
        <n v="10649"/>
        <n v="10650"/>
        <n v="10654"/>
        <n v="10675"/>
        <n v="10711"/>
        <n v="10714"/>
        <n v="10721"/>
        <n v="10730"/>
        <n v="10761"/>
        <n v="10812"/>
        <n v="10823"/>
        <n v="10841"/>
        <n v="10851"/>
        <n v="10866"/>
        <n v="10869"/>
        <n v="10870"/>
        <n v="10872"/>
        <n v="10874"/>
        <n v="10899"/>
        <n v="10922"/>
        <n v="10954"/>
        <n v="11043"/>
        <n v="10250"/>
        <n v="10252"/>
        <n v="10257"/>
        <n v="10259"/>
        <n v="10260"/>
        <n v="10261"/>
        <n v="10267"/>
        <n v="10281"/>
        <n v="10282"/>
        <n v="10284"/>
        <n v="10288"/>
        <n v="10294"/>
        <n v="10299"/>
        <n v="10302"/>
        <n v="10315"/>
        <n v="10323"/>
        <n v="10326"/>
        <n v="10328"/>
        <n v="10329"/>
        <n v="10337"/>
        <n v="10338"/>
        <n v="10342"/>
        <n v="10343"/>
        <n v="10344"/>
        <n v="10347"/>
        <n v="10348"/>
        <n v="10360"/>
        <n v="10363"/>
        <n v="10373"/>
        <n v="10382"/>
        <n v="10389"/>
        <n v="10403"/>
        <n v="10417"/>
        <n v="10418"/>
        <n v="10419"/>
        <n v="10426"/>
        <n v="10427"/>
        <n v="10430"/>
        <n v="10431"/>
        <n v="10440"/>
        <n v="10447"/>
        <n v="10448"/>
        <n v="10451"/>
        <n v="10454"/>
        <n v="10459"/>
        <n v="10464"/>
        <n v="10466"/>
        <n v="10470"/>
        <n v="10485"/>
        <n v="10493"/>
        <n v="10494"/>
        <n v="10499"/>
        <n v="10504"/>
        <n v="10509"/>
        <n v="10511"/>
        <n v="10518"/>
        <n v="10522"/>
        <n v="10526"/>
        <n v="10535"/>
        <n v="10544"/>
        <n v="10551"/>
        <n v="10554"/>
        <n v="10564"/>
        <n v="10574"/>
        <n v="10578"/>
        <n v="10580"/>
        <n v="10584"/>
        <n v="10590"/>
        <n v="10600"/>
        <n v="10606"/>
        <n v="10608"/>
        <n v="10613"/>
        <n v="10617"/>
        <n v="10621"/>
        <n v="10622"/>
        <n v="10624"/>
        <n v="10628"/>
        <n v="10629"/>
        <n v="10634"/>
        <n v="10636"/>
        <n v="10640"/>
        <n v="10641"/>
        <n v="10645"/>
        <n v="10647"/>
        <n v="10652"/>
        <n v="10658"/>
        <n v="10670"/>
        <n v="10674"/>
        <n v="10685"/>
        <n v="10688"/>
        <n v="10698"/>
        <n v="10707"/>
        <n v="10716"/>
        <n v="10725"/>
        <n v="10726"/>
        <n v="10728"/>
        <n v="10740"/>
        <n v="10741"/>
        <n v="10749"/>
        <n v="10755"/>
        <n v="10760"/>
        <n v="10766"/>
        <n v="10767"/>
        <n v="10774"/>
        <n v="10783"/>
        <n v="10784"/>
        <n v="10801"/>
        <n v="10802"/>
        <n v="10803"/>
        <n v="10807"/>
        <n v="10816"/>
        <n v="10830"/>
        <n v="10840"/>
        <n v="10843"/>
        <n v="10847"/>
        <n v="10861"/>
        <n v="10863"/>
        <n v="10864"/>
        <n v="10873"/>
        <n v="10875"/>
        <n v="10878"/>
        <n v="10881"/>
        <n v="10882"/>
        <n v="10884"/>
        <n v="10892"/>
        <n v="10898"/>
        <n v="10901"/>
        <n v="10906"/>
        <n v="10908"/>
        <n v="10913"/>
        <n v="10917"/>
        <n v="10920"/>
        <n v="10926"/>
        <n v="10927"/>
        <n v="10930"/>
        <n v="10931"/>
        <n v="10935"/>
        <n v="10943"/>
        <n v="10945"/>
        <n v="10966"/>
        <n v="10972"/>
        <n v="10980"/>
        <n v="10996"/>
        <n v="11002"/>
        <n v="11018"/>
        <n v="11024"/>
        <n v="11026"/>
        <n v="11029"/>
        <n v="11040"/>
        <n v="11044"/>
        <n v="11061"/>
        <n v="11062"/>
        <n v="11072"/>
        <n v="11076"/>
      </sharedItems>
    </cacheField>
    <cacheField name="'销售额'" numFmtId="0" sqlType="8">
      <sharedItems containsSemiMixedTypes="0" containsString="0" containsNumber="1" minValue="12.5" maxValue="16387.499987147748" count="807">
        <n v="479.4"/>
        <n v="1117.7999981492758"/>
        <n v="88.8"/>
        <n v="1191.2"/>
        <n v="112"/>
        <n v="2036.1599924147129"/>
        <n v="285.11999952793121"/>
        <n v="352.59999763965607"/>
        <n v="141.6"/>
        <n v="8593.279967987537"/>
        <n v="834.19999999999993"/>
        <n v="1830.7799972072244"/>
        <n v="9194.5599657475959"/>
        <n v="192"/>
        <n v="3891"/>
        <n v="668.79999947547913"/>
        <n v="3163.2"/>
        <n v="189.99999985098839"/>
        <n v="1380.6"/>
        <n v="749.06249474734068"/>
        <n v="525.29999631643295"/>
        <n v="1941.9999927654862"/>
        <n v="200"/>
        <n v="2444.3099959529936"/>
        <n v="1502.9999975115061"/>
        <n v="110"/>
        <n v="796.35"/>
        <n v="683.29999902099371"/>
        <n v="2082"/>
        <n v="142.5"/>
        <n v="1994.399992570281"/>
        <n v="718.07999877780674"/>
        <n v="2285"/>
        <n v="424"/>
        <n v="5510.592461358011"/>
        <n v="500"/>
        <n v="695.99999740719795"/>
        <n v="1227.019999037683"/>
        <n v="562.59999790415168"/>
        <n v="4666.9399999999996"/>
        <n v="1536.7999942749739"/>
        <n v="5256.5"/>
        <n v="642"/>
        <n v="1890.4999985173345"/>
        <n v="228"/>
        <n v="223.99999916553497"/>
        <n v="420"/>
        <n v="140"/>
        <n v="833"/>
        <n v="4705.5"/>
        <n v="931.5"/>
        <n v="1920.5999987483024"/>
        <n v="917"/>
        <n v="1499.9999944120646"/>
        <n v="860.1"/>
        <n v="368.93249971065671"/>
        <n v="750.5"/>
        <n v="748.79999721050262"/>
        <n v="644.79999999999995"/>
        <n v="4011.75"/>
        <n v="781"/>
        <n v="4895.4375"/>
        <n v="4680.8999966830015"/>
        <n v="12615.05"/>
        <n v="3232.7999946475029"/>
        <n v="60"/>
        <n v="817.875"/>
        <n v="525"/>
        <n v="35.999999865889549"/>
        <n v="1727.5"/>
        <n v="928.75"/>
        <n v="232.08499981798232"/>
        <n v="654.05999975055454"/>
        <n v="1444.8"/>
        <n v="517.79999999999995"/>
        <n v="346.55999972820285"/>
        <n v="2037.2799984335898"/>
        <n v="1414.8000000000002"/>
        <n v="1762"/>
        <n v="144"/>
        <n v="1648.9999884366989"/>
        <n v="1786.8799933433534"/>
        <n v="1618.8799983263016"/>
        <n v="136.29999929666519"/>
        <n v="1549.6"/>
        <n v="403.2"/>
        <n v="338"/>
        <n v="2222.4"/>
        <n v="86.4"/>
        <n v="319.2"/>
        <n v="802"/>
        <n v="2123.1999999999998"/>
        <n v="102.4"/>
        <n v="1707.8399971723557"/>
        <n v="1441.375"/>
        <n v="485"/>
        <n v="851.2"/>
        <n v="321.11999845504761"/>
        <n v="1994.5199967771769"/>
        <n v="453.9999983087182"/>
        <n v="1755"/>
        <n v="1792"/>
        <n v="1031.7"/>
        <n v="174.9"/>
        <n v="1838.2"/>
        <n v="717.6"/>
        <n v="10495.6"/>
        <n v="386.2"/>
        <n v="851.19999933242798"/>
        <n v="278"/>
        <n v="147.9"/>
        <n v="8623.4500000000007"/>
        <n v="352"/>
        <n v="4180"/>
        <n v="1645"/>
        <n v="10191.700000000001"/>
        <n v="1792.7999954223633"/>
        <n v="240.1"/>
        <n v="155"/>
        <n v="2465.2499980665743"/>
        <n v="1501.0849990379065"/>
        <n v="838.45"/>
        <n v="309.99999884516001"/>
        <n v="330"/>
        <n v="516.46749959494923"/>
        <n v="565.5"/>
        <n v="1260"/>
        <n v="479.75"/>
        <n v="2720.05"/>
        <n v="1371.7999992519617"/>
        <n v="125"/>
        <n v="1287.399999409914"/>
        <n v="375.5"/>
        <n v="1768"/>
        <n v="2071.1999895572662"/>
        <n v="805.42499999999995"/>
        <n v="114"/>
        <n v="1638.3999938964844"/>
        <n v="1233.4799999266863"/>
        <n v="1296"/>
        <n v="468.45"/>
        <n v="360"/>
        <n v="240"/>
        <n v="3118"/>
        <n v="2196"/>
        <n v="1631.4839989572763"/>
        <n v="88"/>
        <n v="1644.6"/>
        <n v="320"/>
        <n v="4337"/>
        <n v="616"/>
        <n v="1515.5999974906445"/>
        <n v="1477"/>
        <n v="1684.2749997060746"/>
        <n v="3603.22"/>
        <n v="96.5"/>
        <n v="1335"/>
        <n v="191.1"/>
        <n v="2341.3639920023084"/>
        <n v="439.6"/>
        <n v="1788.4499888122082"/>
        <n v="10952.844978627563"/>
        <n v="1140"/>
        <n v="2684.4"/>
        <n v="1938.375"/>
        <n v="827.54999862983823"/>
        <n v="2966.499979197979"/>
        <n v="2227.8874981179833"/>
        <n v="660"/>
        <n v="519"/>
        <n v="611.29999999999995"/>
        <n v="6379.4"/>
        <n v="10835.240000000002"/>
        <n v="932.05"/>
        <n v="1924.25"/>
        <n v="858"/>
        <n v="1447.5"/>
        <n v="1835.6999970376492"/>
        <n v="475.14999666810036"/>
        <n v="455.99999830126762"/>
        <n v="2731.875"/>
        <n v="220"/>
        <n v="2362.25"/>
        <n v="265.35000000000002"/>
        <n v="2052.5"/>
        <n v="439"/>
        <n v="3574.799997061491"/>
        <n v="326"/>
        <n v="295.38"/>
        <n v="329.685"/>
        <n v="933.49999960511923"/>
        <n v="6306.24"/>
        <n v="1772.9999983012676"/>
        <n v="273.59999898076057"/>
        <n v="1331.9999950379133"/>
        <n v="45"/>
        <n v="1342.9499984718859"/>
        <n v="583.99999939203258"/>
        <n v="1101.2"/>
        <n v="1488.8"/>
        <n v="351"/>
        <n v="3016"/>
        <n v="818.99999582767487"/>
        <n v="2169"/>
        <n v="755"/>
        <n v="3741.2999938055873"/>
        <n v="336"/>
        <n v="240.4"/>
        <n v="144.80000000000001"/>
        <n v="568.79999999999995"/>
        <n v="136"/>
        <n v="2390.4"/>
        <n v="1313.8199984207749"/>
        <n v="899"/>
        <n v="1765.6"/>
        <n v="2713.5"/>
        <n v="1622.4"/>
        <n v="334.7999994456768"/>
        <n v="720"/>
        <n v="1194.2699968636036"/>
        <n v="631.6"/>
        <n v="393"/>
        <n v="517.43999969959259"/>
        <n v="425.11999841630461"/>
        <n v="2018.49999884516"/>
        <n v="2684"/>
        <n v="557.5999960899353"/>
        <n v="176.1"/>
        <n v="235.2"/>
        <n v="1036.7999997854233"/>
        <n v="180.47999997138976"/>
        <n v="1472"/>
        <n v="1511.9999992847443"/>
        <n v="259.50499818027021"/>
        <n v="575"/>
        <n v="225.5"/>
        <n v="2222.1999989122151"/>
        <n v="465.69999922960994"/>
        <n v="1504.4999894499779"/>
        <n v="210"/>
        <n v="1072.425"/>
        <n v="639.89999894052744"/>
        <n v="550.58749613910913"/>
        <n v="72"/>
        <n v="1180.8799956008793"/>
        <n v="48.75"/>
        <n v="1482.999999627471"/>
        <n v="299.25"/>
        <n v="464"/>
        <n v="1336.9499986171722"/>
        <n v="1185.7499968707561"/>
        <n v="55.799999907612801"/>
        <n v="588.999999538064"/>
        <n v="1326.2249991949648"/>
        <n v="397.8"/>
        <n v="1701"/>
        <n v="4825"/>
        <n v="996"/>
        <n v="1893"/>
        <n v="844.25250000000005"/>
        <n v="550"/>
        <n v="1570"/>
        <n v="638.5"/>
        <n v="1850"/>
        <n v="1989.9999925866723"/>
        <n v="236.25"/>
        <n v="1531.0799942962826"/>
        <n v="2158"/>
        <n v="852"/>
        <n v="250.8"/>
        <n v="735"/>
        <n v="3812.699996329844"/>
        <n v="2984"/>
        <n v="2048.2125000000001"/>
        <n v="581"/>
        <n v="36"/>
        <n v="70"/>
        <n v="1788.629997960478"/>
        <n v="74.399999722838402"/>
        <n v="1762.7"/>
        <n v="1119.8999999687076"/>
        <n v="3584"/>
        <n v="2233"/>
        <n v="4813.5"/>
        <n v="2220"/>
        <n v="2772"/>
        <n v="1885"/>
        <n v="686"/>
        <n v="2633.9"/>
        <n v="539.39999977648256"/>
        <n v="1692"/>
        <n v="1485.7999988347292"/>
        <n v="809.99999865889549"/>
        <n v="305"/>
        <n v="3740"/>
        <n v="189.42000000000002"/>
        <n v="2027.0799857854843"/>
        <n v="498.09999650716782"/>
        <n v="1863.4"/>
        <n v="695.62499885261059"/>
        <n v="48"/>
        <n v="1456"/>
        <n v="538.6"/>
        <n v="497.51999917626381"/>
        <n v="1050.5999999999999"/>
        <n v="2645"/>
        <n v="288"/>
        <n v="642.05999893695116"/>
        <n v="480"/>
        <n v="1106.4000000000001"/>
        <n v="1117.5999977588654"/>
        <n v="2090.879997253418"/>
        <n v="2122.9199968665839"/>
        <n v="1020"/>
        <n v="1078"/>
        <n v="246.23999959230423"/>
        <n v="756"/>
        <n v="439.2"/>
        <n v="523.25999958962211"/>
        <n v="2048.5"/>
        <n v="4707.5399995842572"/>
        <n v="2314.1999993771315"/>
        <n v="392.19999994039534"/>
        <n v="355.5"/>
        <n v="2944.3999890312552"/>
        <n v="520.40999959185717"/>
        <n v="493"/>
        <n v="808"/>
        <n v="2761.9374979985878"/>
        <n v="814.5"/>
        <n v="604.21499899961054"/>
        <n v="2864.4999799132347"/>
        <n v="2545"/>
        <n v="595.5"/>
        <n v="180.4"/>
        <n v="536.39999911189079"/>
        <n v="735.99999725818634"/>
        <n v="1912.85"/>
        <n v="55.2"/>
        <n v="3082"/>
        <n v="2285.9999962151051"/>
        <n v="722.49999493360519"/>
        <n v="1829.7569985649734"/>
        <n v="314.75999882742764"/>
        <n v="2278.3999995231629"/>
        <n v="237.9"/>
        <n v="730"/>
        <n v="906.92999849840999"/>
        <n v="98.4"/>
        <n v="1209"/>
        <n v="108.5"/>
        <n v="537.5"/>
        <n v="1174.75"/>
        <n v="920.6"/>
        <n v="1025.325"/>
        <n v="677"/>
        <n v="131.74999907612801"/>
        <n v="848"/>
        <n v="291.55"/>
        <n v="1197.9499990604818"/>
        <n v="76"/>
        <n v="269.99999955296516"/>
        <n v="2393.5"/>
        <n v="1309.5"/>
        <n v="1176"/>
        <n v="1200.8"/>
        <n v="613.20000000000005"/>
        <n v="121.6"/>
        <n v="608"/>
        <n v="1614.8"/>
        <n v="182.4"/>
        <n v="1809.9999932572246"/>
        <n v="3353.999998372793"/>
        <n v="2924.8"/>
        <n v="1689.7799978479743"/>
        <n v="863.27999857068062"/>
        <n v="1228.7999993264675"/>
        <n v="1440"/>
        <n v="2505.5999965667725"/>
        <n v="1591.2499987520278"/>
        <n v="1194"/>
        <n v="224.82999990209936"/>
        <n v="49.8"/>
        <n v="1584"/>
        <n v="156"/>
        <n v="1328"/>
        <n v="471.1999996304512"/>
        <n v="889.7"/>
        <n v="816.3"/>
        <n v="9921.299973487854"/>
        <n v="2381.0499965213239"/>
        <n v="1946.5199967771769"/>
        <n v="880.5"/>
        <n v="1546.3"/>
        <n v="835.2"/>
        <n v="2844.5"/>
        <n v="965"/>
        <n v="2237.4999929904939"/>
        <n v="3119.9999883770943"/>
        <n v="4725"/>
        <n v="120"/>
        <n v="57.5"/>
        <n v="4371.6000000000004"/>
        <n v="1930.399998486042"/>
        <n v="570"/>
        <n v="412.35"/>
        <n v="534.85"/>
        <n v="63"/>
        <n v="1404.4499965131283"/>
        <n v="10164.800000000001"/>
        <n v="1624.4999987259507"/>
        <n v="1498.35"/>
        <n v="139.80000000000001"/>
        <n v="52.35"/>
        <n v="252"/>
        <n v="975.87999766841529"/>
        <n v="2622.7599979430438"/>
        <n v="446.6"/>
        <n v="2775"/>
        <n v="1410.999990105629"/>
        <n v="187"/>
        <n v="40"/>
        <n v="477"/>
        <n v="475.10999860167499"/>
        <n v="1112"/>
        <n v="649"/>
        <n v="16387.499987147748"/>
        <n v="6200.5499999999993"/>
        <n v="539.5"/>
        <n v="1122.8"/>
        <n v="637.49999552965164"/>
        <n v="4422"/>
        <n v="910.4"/>
        <n v="1733.06"/>
        <n v="1014"/>
        <n v="720.8999969959259"/>
        <n v="2023.3799966499209"/>
        <n v="1353.6"/>
        <n v="4288.8499744832516"/>
        <n v="940.49999926239252"/>
        <n v="903.75"/>
        <n v="2769"/>
        <n v="586"/>
        <n v="616.5"/>
        <n v="645"/>
        <n v="361"/>
        <n v="243.17999959737062"/>
        <n v="622.35"/>
        <n v="632.39999556541443"/>
        <n v="2160"/>
        <n v="8902.5"/>
        <n v="1754.5"/>
        <n v="405.75"/>
        <n v="3054.9999910034239"/>
        <n v="1838"/>
        <n v="266"/>
        <n v="1629.9749903231859"/>
        <n v="300"/>
        <n v="2490.5"/>
        <n v="1873.8"/>
        <n v="5275.7149650245901"/>
        <n v="88.5"/>
        <n v="166"/>
        <n v="966.79999639838934"/>
        <n v="1505.1799894452095"/>
        <n v="149"/>
        <n v="415.79999931156635"/>
        <n v="1152.5"/>
        <n v="1760.9999889135361"/>
        <n v="569"/>
        <n v="23.799999833106995"/>
        <n v="1446"/>
        <n v="3815.249994110316"/>
        <n v="4960.8999999999996"/>
        <n v="878"/>
        <n v="378"/>
        <n v="997"/>
        <n v="4529.8"/>
        <n v="1590.5624888464808"/>
        <n v="344"/>
        <n v="12.5"/>
        <n v="1553.4999987483025"/>
        <n v="932"/>
        <n v="1764"/>
        <n v="1064.5"/>
        <n v="967.81899664938442"/>
        <n v="625"/>
        <n v="1979.2299984477461"/>
        <n v="11380"/>
        <n v="5502.11"/>
        <n v="341.9999997317791"/>
        <n v="560"/>
        <n v="458.75499964021145"/>
        <n v="4441.2499965168536"/>
        <n v="57.799999594688416"/>
        <n v="1303.1949921518565"/>
        <n v="491.5"/>
        <n v="6750"/>
        <n v="1402"/>
        <n v="1614.8799939841033"/>
        <n v="1376"/>
        <n v="291.83999977111819"/>
        <n v="1743.3599935054781"/>
        <n v="848.7"/>
        <n v="954.4"/>
        <n v="498.5"/>
        <n v="268.8"/>
        <n v="2094.2999965324998"/>
        <n v="2835"/>
        <n v="1497"/>
        <n v="2436.1799980893729"/>
        <n v="5398.724995844439"/>
        <n v="1167.6799971342086"/>
        <n v="2046.239996612072"/>
        <n v="950"/>
        <n v="72.959999728202817"/>
        <n v="459"/>
        <n v="398.99999968707561"/>
        <n v="863.59999394416809"/>
        <n v="691.19999742507935"/>
        <n v="1058.4000000000001"/>
        <n v="2556.9499999999998"/>
        <n v="442"/>
        <n v="1903.8"/>
        <n v="3063"/>
        <n v="3868.6"/>
        <n v="400"/>
        <n v="407.6999993249774"/>
        <n v="1538.7"/>
        <n v="2517.9999970048666"/>
        <n v="956.67499329149723"/>
        <n v="230.4"/>
        <n v="147"/>
        <n v="1272"/>
        <n v="3192.65"/>
        <n v="818.39999958872795"/>
        <n v="1823.8"/>
        <n v="469.10999963209031"/>
        <n v="2812"/>
        <n v="2142.9"/>
        <n v="488.69999919086695"/>
        <n v="2518.9999912083149"/>
        <n v="317.75"/>
        <n v="807.38"/>
        <n v="812.5"/>
        <n v="2388.5"/>
        <n v="230.84999961778522"/>
        <n v="4109.6999967768788"/>
        <n v="6375"/>
        <n v="4806.9999966472387"/>
        <n v="2697.5"/>
        <n v="1503.6"/>
        <n v="903.59999978542328"/>
        <n v="1083.1499982066453"/>
        <n v="154.39999942481518"/>
        <n v="1288.387490965426"/>
        <n v="1295"/>
        <n v="625.27499896474183"/>
        <n v="920.1"/>
        <n v="813.36499429643152"/>
        <n v="1261.875"/>
        <n v="472.5"/>
        <n v="862.5"/>
        <n v="3424"/>
        <n v="93.5"/>
        <n v="2827.9"/>
        <n v="1270.7499990910292"/>
        <n v="3463"/>
        <n v="1459"/>
        <n v="319.19999974966049"/>
        <n v="2311.6999999999998"/>
        <n v="2030.3999972306192"/>
        <n v="6635.274994796142"/>
        <n v="387.5"/>
        <n v="731.49999942630529"/>
        <n v="3687"/>
        <n v="399.85"/>
        <n v="1468.934997567907"/>
        <n v="602.39999932050705"/>
        <n v="678"/>
        <n v="1030.76"/>
        <n v="843"/>
        <n v="1432.7139988763629"/>
        <n v="848.99999991059303"/>
        <n v="975"/>
        <n v="628.99999558925629"/>
        <n v="1078.6875"/>
        <n v="1955.125"/>
        <n v="3127.5"/>
        <n v="605"/>
        <n v="2753.0999978408217"/>
        <n v="33.75"/>
        <n v="863.42999394536014"/>
        <n v="670"/>
        <n v="452.9"/>
        <n v="686.7"/>
        <n v="1936"/>
        <n v="137.5"/>
        <n v="1407.5"/>
        <n v="518.69999970197682"/>
        <n v="1408"/>
        <n v="108"/>
        <n v="717.5"/>
        <n v="912"/>
        <n v="15810"/>
        <n v="1809.75"/>
        <n v="2295.9999914467335"/>
        <n v="69.599999999999994"/>
        <n v="1196"/>
        <n v="2825.2999977841973"/>
        <n v="1500"/>
        <n v="877.72499999999991"/>
        <n v="732.59999972581863"/>
        <n v="3090"/>
        <n v="4330.3999941602351"/>
        <n v="86.85"/>
        <n v="484.49999962002039"/>
        <n v="1255.7204986971803"/>
        <n v="440"/>
        <n v="556.61999727487569"/>
        <n v="642.19999949634075"/>
        <n v="1420"/>
        <n v="516"/>
        <n v="877.19999885559082"/>
        <n v="429.39999966323376"/>
        <n v="3471.6799972772596"/>
        <n v="9210.9000000000015"/>
        <n v="103.2"/>
        <n v="716.7199949741364"/>
        <n v="713.3"/>
        <n v="1249.1000000000001"/>
        <n v="558"/>
        <n v="946"/>
        <n v="3554.2749750763178"/>
        <n v="889.9999986961484"/>
        <n v="2147.4"/>
        <n v="6475.4000000000005"/>
        <n v="372.37499959766865"/>
        <n v="1434"/>
        <n v="1779.1999993890524"/>
        <n v="601.82999900355935"/>
        <n v="1423"/>
        <n v="4451.7"/>
        <n v="2205.75"/>
        <n v="923.87499927543104"/>
        <n v="484.26249962020665"/>
        <n v="507"/>
        <n v="1692.7999976277351"/>
        <n v="2825.9999958053231"/>
        <n v="4581"/>
        <n v="2602.9999979585409"/>
        <n v="1096.1999999999998"/>
        <n v="1630"/>
        <n v="160"/>
        <n v="2058.4599983856083"/>
        <n v="310"/>
        <n v="122.39999914169312"/>
        <n v="742.5"/>
        <n v="1659.5349903613328"/>
        <n v="1552.5999896526337"/>
        <n v="3597.8999980315566"/>
        <n v="1119.9000000000001"/>
        <n v="100.8"/>
        <n v="1504.65"/>
        <n v="448"/>
        <n v="3536.5999803543091"/>
        <n v="86.5"/>
        <n v="155.4"/>
        <n v="1170.375"/>
        <n v="80.099999867379665"/>
        <n v="1887.6000000000001"/>
        <n v="349.5"/>
        <n v="2708.7999999999997"/>
        <n v="516.79999999999995"/>
        <n v="164.4"/>
        <n v="982"/>
        <n v="1168"/>
        <n v="4578.429996409267"/>
        <n v="2467"/>
        <n v="934.5"/>
        <n v="1840.6399931430817"/>
        <n v="1583.9999999701977"/>
        <n v="2296"/>
        <n v="814.4199954867363"/>
        <n v="363.59999871253967"/>
        <n v="7390.2"/>
        <n v="447.2"/>
        <n v="1366.3999949097633"/>
        <n v="2900"/>
        <n v="1832.8"/>
        <n v="855.01499400436876"/>
        <n v="11188.4"/>
        <n v="1814.8"/>
        <n v="2097.5999983549118"/>
        <n v="338.2"/>
        <n v="651"/>
        <n v="4899.1999866366386"/>
        <n v="1892.25"/>
        <n v="4924.1349654704336"/>
        <n v="914.4"/>
        <n v="443.4"/>
        <n v="3849.6599936261773"/>
        <n v="331.19999876618385"/>
        <n v="1659.1999995708466"/>
        <n v="1609.2799964427948"/>
        <n v="216"/>
        <n v="1820.8"/>
        <n v="1583.9999973773956"/>
        <n v="608.3999989926815"/>
        <n v="1412"/>
        <n v="1388.5"/>
        <n v="136.80000000000001"/>
        <n v="2549.9999821186066"/>
        <n v="4150.05"/>
        <n v="2318.2399949401615"/>
        <n v="1151.3999923467636"/>
        <n v="1940.8499967865646"/>
        <n v="417.2"/>
        <n v="1677.2999936938286"/>
        <n v="1728.5249986443669"/>
        <n v="1234.0499990321696"/>
        <n v="764.3"/>
        <n v="1013.7449992049485"/>
        <n v="593.74999953433871"/>
        <n v="1100.9999994188547"/>
        <n v="479.8"/>
        <n v="1130.3999957889318"/>
        <n v="1064"/>
        <n v="353.19999992847443"/>
        <n v="1402.4999901652336"/>
        <n v="758.5"/>
        <n v="559.99999932944775"/>
        <n v="1393.24"/>
        <n v="450"/>
        <n v="2775.05"/>
        <n v="4985.5"/>
        <n v="629.5"/>
        <n v="708.75"/>
        <n v="2054"/>
        <n v="1535"/>
        <n v="636"/>
        <n v="318.83499999999998"/>
        <n v="4464.5999969691038"/>
        <n v="2301.75"/>
        <n v="801.1"/>
        <n v="3160.5999950915575"/>
        <n v="3436.4434975519407"/>
        <n v="1640.9999974966049"/>
        <n v="706"/>
        <n v="287.8"/>
        <n v="655"/>
        <n v="1296.75"/>
        <n v="1415.9999947249889"/>
        <n v="227.99999915063381"/>
        <n v="1080"/>
        <n v="1948.5"/>
        <n v="2917"/>
        <n v="2310"/>
        <n v="28"/>
        <n v="868.75"/>
        <n v="1442.5"/>
        <n v="1487.9999935626984"/>
        <n v="3026.8500000000004"/>
        <n v="2942.8125"/>
        <n v="1193.0099990643562"/>
        <n v="18.399999999999999"/>
        <n v="8446.4499933756888"/>
        <n v="1974"/>
        <n v="211.19999921321869"/>
        <n v="159"/>
        <n v="4931.9199816271666"/>
        <n v="3523.4"/>
        <n v="441.14999690651894"/>
        <n v="282"/>
        <n v="336.8"/>
        <n v="709.54999970272183"/>
        <n v="1538.9999987930059"/>
        <n v="150"/>
        <n v="892.63999619483945"/>
        <n v="1378.0699989192187"/>
        <n v="2089.9999983608723"/>
        <n v="30"/>
        <n v="427.5"/>
        <n v="663.09999947994947"/>
        <n v="768.75"/>
        <n v="365.89"/>
        <n v="390"/>
        <n v="514.4"/>
        <n v="800"/>
        <n v="2255.4999970272183"/>
        <n v="799.19999849796295"/>
        <n v="619.5"/>
        <n v="711"/>
        <n v="245"/>
        <n v="1098.4599937558173"/>
        <n v="251.5"/>
        <n v="247.99999907612801"/>
        <n v="1811.0999963879585"/>
        <n v="1575"/>
        <n v="1966.81"/>
        <n v="1030"/>
        <n v="1286.8"/>
        <n v="591.6"/>
        <n v="510"/>
        <n v="406.39999848604202"/>
        <n v="5218"/>
        <n v="792.75"/>
      </sharedItems>
    </cacheField>
    <cacheField name="地区" numFmtId="0" sqlType="-9">
      <sharedItems count="6">
        <s v="华南"/>
        <s v="华北"/>
        <s v="华东"/>
        <s v="东北"/>
        <s v="西南"/>
        <s v="西北"/>
      </sharedItems>
    </cacheField>
    <cacheField name="订购日期" numFmtId="0" sqlType="11">
      <sharedItems containsSemiMixedTypes="0" containsNonDate="0" containsDate="1" containsString="0" minDate="1996-07-04T00:00:00" maxDate="1998-05-07T00:00:00" count="480">
        <d v="1996-08-26T00:00:00"/>
        <d v="1996-09-11T00:00:00"/>
        <d v="1996-09-18T00:00:00"/>
        <d v="1996-10-02T00:00:00"/>
        <d v="1996-10-04T00:00:00"/>
        <d v="1996-10-22T00:00:00"/>
        <d v="1996-10-23T00:00:00"/>
        <d v="1996-10-29T00:00:00"/>
        <d v="1996-11-08T00:00:00"/>
        <d v="1996-11-13T00:00:00"/>
        <d v="1996-11-28T00:00:00"/>
        <d v="1997-01-07T00:00:00"/>
        <d v="1997-01-23T00:00:00"/>
        <d v="1997-01-28T00:00:00"/>
        <d v="1997-02-26T00:00:00"/>
        <d v="1997-03-24T00:00:00"/>
        <d v="1997-03-31T00:00:00"/>
        <d v="1997-04-04T00:00:00"/>
        <d v="1997-04-15T00:00:00"/>
        <d v="1997-04-21T00:00:00"/>
        <d v="1997-04-22T00:00:00"/>
        <d v="1997-04-29T00:00:00"/>
        <d v="1997-05-01T00:00:00"/>
        <d v="1997-05-05T00:00:00"/>
        <d v="1997-05-08T00:00:00"/>
        <d v="1997-05-09T00:00:00"/>
        <d v="1997-05-28T00:00:00"/>
        <d v="1997-06-19T00:00:00"/>
        <d v="1997-07-01T00:00:00"/>
        <d v="1997-07-09T00:00:00"/>
        <d v="1997-07-11T00:00:00"/>
        <d v="1997-07-16T00:00:00"/>
        <d v="1997-07-24T00:00:00"/>
        <d v="1997-08-15T00:00:00"/>
        <d v="1997-08-20T00:00:00"/>
        <d v="1997-08-22T00:00:00"/>
        <d v="1997-09-05T00:00:00"/>
        <d v="1997-09-09T00:00:00"/>
        <d v="1997-09-12T00:00:00"/>
        <d v="1997-09-23T00:00:00"/>
        <d v="1997-10-07T00:00:00"/>
        <d v="1997-11-06T00:00:00"/>
        <d v="1997-12-12T00:00:00"/>
        <d v="1997-12-15T00:00:00"/>
        <d v="1997-12-25T00:00:00"/>
        <d v="1998-01-01T00:00:00"/>
        <d v="1998-01-07T00:00:00"/>
        <d v="1998-01-16T00:00:00"/>
        <d v="1998-01-23T00:00:00"/>
        <d v="1998-02-04T00:00:00"/>
        <d v="1998-02-09T00:00:00"/>
        <d v="1998-02-10T00:00:00"/>
        <d v="1998-02-16T00:00:00"/>
        <d v="1998-02-17T00:00:00"/>
        <d v="1998-02-19T00:00:00"/>
        <d v="1998-03-03T00:00:00"/>
        <d v="1998-03-10T00:00:00"/>
        <d v="1998-03-11T00:00:00"/>
        <d v="1998-03-18T00:00:00"/>
        <d v="1998-04-01T00:00:00"/>
        <d v="1998-04-08T00:00:00"/>
        <d v="1998-04-17T00:00:00"/>
        <d v="1998-04-21T00:00:00"/>
        <d v="1998-04-24T00:00:00"/>
        <d v="1998-04-27T00:00:00"/>
        <d v="1998-04-28T00:00:00"/>
        <d v="1998-05-01T00:00:00"/>
        <d v="1998-05-06T00:00:00"/>
        <d v="1996-07-08T00:00:00"/>
        <d v="1996-07-10T00:00:00"/>
        <d v="1996-07-15T00:00:00"/>
        <d v="1996-07-26T00:00:00"/>
        <d v="1996-08-05T00:00:00"/>
        <d v="1996-08-16T00:00:00"/>
        <d v="1996-09-19T00:00:00"/>
        <d v="1996-10-03T00:00:00"/>
        <d v="1996-10-16T00:00:00"/>
        <d v="1996-10-17T00:00:00"/>
        <d v="1996-11-05T00:00:00"/>
        <d v="1996-11-12T00:00:00"/>
        <d v="1996-11-25T00:00:00"/>
        <d v="1996-11-27T00:00:00"/>
        <d v="1996-12-06T00:00:00"/>
        <d v="1996-12-12T00:00:00"/>
        <d v="1996-12-16T00:00:00"/>
        <d v="1996-12-23T00:00:00"/>
        <d v="1997-01-09T00:00:00"/>
        <d v="1997-01-10T00:00:00"/>
        <d v="1997-01-14T00:00:00"/>
        <d v="1997-01-15T00:00:00"/>
        <d v="1997-01-21T00:00:00"/>
        <d v="1997-01-29T00:00:00"/>
        <d v="1997-01-31T00:00:00"/>
        <d v="1997-02-03T00:00:00"/>
        <d v="1997-02-05T00:00:00"/>
        <d v="1997-02-06T00:00:00"/>
        <d v="1997-02-10T00:00:00"/>
        <d v="1997-02-11T00:00:00"/>
        <d v="1997-02-12T00:00:00"/>
        <d v="1997-02-13T00:00:00"/>
        <d v="1997-02-18T00:00:00"/>
        <d v="1997-03-07T00:00:00"/>
        <d v="1997-03-19T00:00:00"/>
        <d v="1997-04-01T00:00:00"/>
        <d v="1997-04-03T00:00:00"/>
        <d v="1997-04-14T00:00:00"/>
        <d v="1997-04-24T00:00:00"/>
        <d v="1997-05-14T00:00:00"/>
        <d v="1997-05-19T00:00:00"/>
        <d v="1997-05-23T00:00:00"/>
        <d v="1997-05-26T00:00:00"/>
        <d v="1997-06-13T00:00:00"/>
        <d v="1997-06-17T00:00:00"/>
        <d v="1997-06-18T00:00:00"/>
        <d v="1997-06-23T00:00:00"/>
        <d v="1997-06-26T00:00:00"/>
        <d v="1997-06-27T00:00:00"/>
        <d v="1997-07-08T00:00:00"/>
        <d v="1997-08-04T00:00:00"/>
        <d v="1997-08-08T00:00:00"/>
        <d v="1997-08-25T00:00:00"/>
        <d v="1997-09-25T00:00:00"/>
        <d v="1997-09-26T00:00:00"/>
        <d v="1997-10-06T00:00:00"/>
        <d v="1997-10-08T00:00:00"/>
        <d v="1997-10-09T00:00:00"/>
        <d v="1997-10-10T00:00:00"/>
        <d v="1997-10-21T00:00:00"/>
        <d v="1997-10-23T00:00:00"/>
        <d v="1997-10-30T00:00:00"/>
        <d v="1997-11-12T00:00:00"/>
        <d v="1997-11-14T00:00:00"/>
        <d v="1997-11-20T00:00:00"/>
        <d v="1997-11-24T00:00:00"/>
        <d v="1997-11-25T00:00:00"/>
        <d v="1997-11-28T00:00:00"/>
        <d v="1997-12-02T00:00:00"/>
        <d v="1997-12-03T00:00:00"/>
        <d v="1997-12-04T00:00:00"/>
        <d v="1997-12-08T00:00:00"/>
        <d v="1997-12-10T00:00:00"/>
        <d v="1997-12-16T00:00:00"/>
        <d v="1997-12-24T00:00:00"/>
        <d v="1997-12-31T00:00:00"/>
        <d v="1998-01-05T00:00:00"/>
        <d v="1998-01-06T00:00:00"/>
        <d v="1998-01-14T00:00:00"/>
        <d v="1998-01-19T00:00:00"/>
        <d v="1998-01-27T00:00:00"/>
        <d v="1998-01-28T00:00:00"/>
        <d v="1998-01-29T00:00:00"/>
        <d v="1998-02-18T00:00:00"/>
        <d v="1998-02-24T00:00:00"/>
        <d v="1998-02-26T00:00:00"/>
        <d v="1998-03-02T00:00:00"/>
        <d v="1998-03-04T00:00:00"/>
        <d v="1998-03-09T00:00:00"/>
        <d v="1998-03-13T00:00:00"/>
        <d v="1998-03-19T00:00:00"/>
        <d v="1998-03-20T00:00:00"/>
        <d v="1998-03-25T00:00:00"/>
        <d v="1998-03-31T00:00:00"/>
        <d v="1998-04-06T00:00:00"/>
        <d v="1998-04-07T00:00:00"/>
        <d v="1998-04-09T00:00:00"/>
        <d v="1998-04-14T00:00:00"/>
        <d v="1998-04-22T00:00:00"/>
        <d v="1998-04-29T00:00:00"/>
        <d v="1998-04-30T00:00:00"/>
        <d v="1996-07-22T00:00:00"/>
        <d v="1996-07-30T00:00:00"/>
        <d v="1996-08-08T00:00:00"/>
        <d v="1996-08-12T00:00:00"/>
        <d v="1996-08-13T00:00:00"/>
        <d v="1996-08-21T00:00:00"/>
        <d v="1996-08-22T00:00:00"/>
        <d v="1996-08-27T00:00:00"/>
        <d v="1996-09-09T00:00:00"/>
        <d v="1996-09-13T00:00:00"/>
        <d v="1996-09-20T00:00:00"/>
        <d v="1996-10-01T00:00:00"/>
        <d v="1996-10-21T00:00:00"/>
        <d v="1996-11-14T00:00:00"/>
        <d v="1996-12-02T00:00:00"/>
        <d v="1996-12-31T00:00:00"/>
        <d v="1997-01-02T00:00:00"/>
        <d v="1997-01-08T00:00:00"/>
        <d v="1997-01-13T00:00:00"/>
        <d v="1997-01-16T00:00:00"/>
        <d v="1997-02-04T00:00:00"/>
        <d v="1997-02-19T00:00:00"/>
        <d v="1997-02-20T00:00:00"/>
        <d v="1997-02-24T00:00:00"/>
        <d v="1997-02-25T00:00:00"/>
        <d v="1997-02-28T00:00:00"/>
        <d v="1997-03-06T00:00:00"/>
        <d v="1997-03-12T00:00:00"/>
        <d v="1997-03-17T00:00:00"/>
        <d v="1997-03-20T00:00:00"/>
        <d v="1997-03-27T00:00:00"/>
        <d v="1997-04-07T00:00:00"/>
        <d v="1997-05-12T00:00:00"/>
        <d v="1997-05-21T00:00:00"/>
        <d v="1997-05-22T00:00:00"/>
        <d v="1997-06-06T00:00:00"/>
        <d v="1997-06-11T00:00:00"/>
        <d v="1997-07-04T00:00:00"/>
        <d v="1997-07-17T00:00:00"/>
        <d v="1997-07-18T00:00:00"/>
        <d v="1997-07-25T00:00:00"/>
        <d v="1997-07-29T00:00:00"/>
        <d v="1997-08-07T00:00:00"/>
        <d v="1997-08-11T00:00:00"/>
        <d v="1997-08-14T00:00:00"/>
        <d v="1997-08-18T00:00:00"/>
        <d v="1997-09-01T00:00:00"/>
        <d v="1997-09-08T00:00:00"/>
        <d v="1997-10-16T00:00:00"/>
        <d v="1997-10-27T00:00:00"/>
        <d v="1997-10-28T00:00:00"/>
        <d v="1997-10-29T00:00:00"/>
        <d v="1997-11-04T00:00:00"/>
        <d v="1997-11-27T00:00:00"/>
        <d v="1997-12-09T00:00:00"/>
        <d v="1997-12-19T00:00:00"/>
        <d v="1998-01-02T00:00:00"/>
        <d v="1998-01-09T00:00:00"/>
        <d v="1998-01-21T00:00:00"/>
        <d v="1998-01-26T00:00:00"/>
        <d v="1998-01-30T00:00:00"/>
        <d v="1998-02-12T00:00:00"/>
        <d v="1998-02-13T00:00:00"/>
        <d v="1998-03-06T00:00:00"/>
        <d v="1998-03-17T00:00:00"/>
        <d v="1998-03-26T00:00:00"/>
        <d v="1998-03-30T00:00:00"/>
        <d v="1998-04-03T00:00:00"/>
        <d v="1998-04-20T00:00:00"/>
        <d v="1998-04-23T00:00:00"/>
        <d v="1998-05-04T00:00:00"/>
        <d v="1996-07-05T00:00:00"/>
        <d v="1996-07-24T00:00:00"/>
        <d v="1996-08-01T00:00:00"/>
        <d v="1996-08-02T00:00:00"/>
        <d v="1996-08-06T00:00:00"/>
        <d v="1996-09-03T00:00:00"/>
        <d v="1996-09-05T00:00:00"/>
        <d v="1996-09-30T00:00:00"/>
        <d v="1996-11-11T00:00:00"/>
        <d v="1996-11-15T00:00:00"/>
        <d v="1996-11-18T00:00:00"/>
        <d v="1996-12-03T00:00:00"/>
        <d v="1996-12-26T00:00:00"/>
        <d v="1997-01-24T00:00:00"/>
        <d v="1997-02-07T00:00:00"/>
        <d v="1997-02-14T00:00:00"/>
        <d v="1997-03-28T00:00:00"/>
        <d v="1997-04-09T00:00:00"/>
        <d v="1997-04-11T00:00:00"/>
        <d v="1997-04-18T00:00:00"/>
        <d v="1997-04-28T00:00:00"/>
        <d v="1997-05-06T00:00:00"/>
        <d v="1997-05-16T00:00:00"/>
        <d v="1997-06-02T00:00:00"/>
        <d v="1997-06-05T00:00:00"/>
        <d v="1997-07-15T00:00:00"/>
        <d v="1997-08-19T00:00:00"/>
        <d v="1997-09-04T00:00:00"/>
        <d v="1997-10-13T00:00:00"/>
        <d v="1997-10-14T00:00:00"/>
        <d v="1997-10-17T00:00:00"/>
        <d v="1997-11-10T00:00:00"/>
        <d v="1997-11-17T00:00:00"/>
        <d v="1997-11-19T00:00:00"/>
        <d v="1997-12-22T00:00:00"/>
        <d v="1997-12-23T00:00:00"/>
        <d v="1997-12-30T00:00:00"/>
        <d v="1998-01-08T00:00:00"/>
        <d v="1998-01-12T00:00:00"/>
        <d v="1998-01-15T00:00:00"/>
        <d v="1998-02-03T00:00:00"/>
        <d v="1998-02-25T00:00:00"/>
        <d v="1998-02-27T00:00:00"/>
        <d v="1998-03-05T00:00:00"/>
        <d v="1998-03-12T00:00:00"/>
        <d v="1998-03-24T00:00:00"/>
        <d v="1998-04-13T00:00:00"/>
        <d v="1998-04-15T00:00:00"/>
        <d v="1996-07-25T00:00:00"/>
        <d v="1996-08-09T00:00:00"/>
        <d v="1996-08-14T00:00:00"/>
        <d v="1996-09-02T00:00:00"/>
        <d v="1996-09-17T00:00:00"/>
        <d v="1996-09-23T00:00:00"/>
        <d v="1996-09-24T00:00:00"/>
        <d v="1996-10-11T00:00:00"/>
        <d v="1996-10-28T00:00:00"/>
        <d v="1996-11-04T00:00:00"/>
        <d v="1996-11-29T00:00:00"/>
        <d v="1996-12-11T00:00:00"/>
        <d v="1996-12-19T00:00:00"/>
        <d v="1996-12-24T00:00:00"/>
        <d v="1996-12-30T00:00:00"/>
        <d v="1997-01-03T00:00:00"/>
        <d v="1997-01-22T00:00:00"/>
        <d v="1997-03-03T00:00:00"/>
        <d v="1997-03-11T00:00:00"/>
        <d v="1997-03-18T00:00:00"/>
        <d v="1997-03-26T00:00:00"/>
        <d v="1997-04-10T00:00:00"/>
        <d v="1997-04-23T00:00:00"/>
        <d v="1997-05-29T00:00:00"/>
        <d v="1997-05-30T00:00:00"/>
        <d v="1997-06-03T00:00:00"/>
        <d v="1997-06-10T00:00:00"/>
        <d v="1997-06-30T00:00:00"/>
        <d v="1997-07-03T00:00:00"/>
        <d v="1997-07-10T00:00:00"/>
        <d v="1997-07-30T00:00:00"/>
        <d v="1997-08-05T00:00:00"/>
        <d v="1997-09-10T00:00:00"/>
        <d v="1997-09-15T00:00:00"/>
        <d v="1997-09-18T00:00:00"/>
        <d v="1997-09-22T00:00:00"/>
        <d v="1997-09-30T00:00:00"/>
        <d v="1997-10-03T00:00:00"/>
        <d v="1997-11-03T00:00:00"/>
        <d v="1997-11-07T00:00:00"/>
        <d v="1997-11-11T00:00:00"/>
        <d v="1997-12-17T00:00:00"/>
        <d v="1997-12-26T00:00:00"/>
        <d v="1998-01-22T00:00:00"/>
        <d v="1998-02-02T00:00:00"/>
        <d v="1998-03-23T00:00:00"/>
        <d v="1998-03-27T00:00:00"/>
        <d v="1998-04-02T00:00:00"/>
        <d v="1998-04-10T00:00:00"/>
        <d v="1998-04-16T00:00:00"/>
        <d v="1998-05-05T00:00:00"/>
        <d v="1996-07-12T00:00:00"/>
        <d v="1996-07-23T00:00:00"/>
        <d v="1996-10-08T00:00:00"/>
        <d v="1996-12-18T00:00:00"/>
        <d v="1997-03-14T00:00:00"/>
        <d v="1997-05-15T00:00:00"/>
        <d v="1997-06-12T00:00:00"/>
        <d v="1997-07-02T00:00:00"/>
        <d v="1997-08-27T00:00:00"/>
        <d v="1997-09-17T00:00:00"/>
        <d v="1997-10-15T00:00:00"/>
        <d v="1997-11-18T00:00:00"/>
        <d v="1997-11-21T00:00:00"/>
        <d v="1998-01-13T00:00:00"/>
        <d v="1998-02-05T00:00:00"/>
        <d v="1998-03-16T00:00:00"/>
        <d v="1996-07-17T00:00:00"/>
        <d v="1996-08-07T00:00:00"/>
        <d v="1996-08-20T00:00:00"/>
        <d v="1996-08-28T00:00:00"/>
        <d v="1996-08-29T00:00:00"/>
        <d v="1996-09-12T00:00:00"/>
        <d v="1996-09-16T00:00:00"/>
        <d v="1996-09-25T00:00:00"/>
        <d v="1996-09-27T00:00:00"/>
        <d v="1996-10-09T00:00:00"/>
        <d v="1996-11-19T00:00:00"/>
        <d v="1996-11-22T00:00:00"/>
        <d v="1996-11-26T00:00:00"/>
        <d v="1996-12-05T00:00:00"/>
        <d v="1996-12-09T00:00:00"/>
        <d v="1996-12-17T00:00:00"/>
        <d v="1996-12-25T00:00:00"/>
        <d v="1996-12-27T00:00:00"/>
        <d v="1997-01-01T00:00:00"/>
        <d v="1997-01-06T00:00:00"/>
        <d v="1997-02-21T00:00:00"/>
        <d v="1997-03-05T00:00:00"/>
        <d v="1997-03-10T00:00:00"/>
        <d v="1997-03-13T00:00:00"/>
        <d v="1997-03-21T00:00:00"/>
        <d v="1997-04-16T00:00:00"/>
        <d v="1997-05-02T00:00:00"/>
        <d v="1997-05-20T00:00:00"/>
        <d v="1997-06-04T00:00:00"/>
        <d v="1997-06-09T00:00:00"/>
        <d v="1997-06-25T00:00:00"/>
        <d v="1997-07-07T00:00:00"/>
        <d v="1997-07-14T00:00:00"/>
        <d v="1997-07-21T00:00:00"/>
        <d v="1997-07-28T00:00:00"/>
        <d v="1997-07-31T00:00:00"/>
        <d v="1997-08-01T00:00:00"/>
        <d v="1997-08-13T00:00:00"/>
        <d v="1997-09-02T00:00:00"/>
        <d v="1997-09-03T00:00:00"/>
        <d v="1997-09-11T00:00:00"/>
        <d v="1997-09-24T00:00:00"/>
        <d v="1997-10-01T00:00:00"/>
        <d v="1997-10-02T00:00:00"/>
        <d v="1997-10-20T00:00:00"/>
        <d v="1997-10-22T00:00:00"/>
        <d v="1997-10-24T00:00:00"/>
        <d v="1997-12-11T00:00:00"/>
        <d v="1997-12-18T00:00:00"/>
        <d v="1998-01-20T00:00:00"/>
        <d v="1998-02-20T00:00:00"/>
        <d v="1998-02-23T00:00:00"/>
        <d v="1996-07-04T00:00:00"/>
        <d v="1996-07-11T00:00:00"/>
        <d v="1996-07-31T00:00:00"/>
        <d v="1996-09-04T00:00:00"/>
        <d v="1996-10-18T00:00:00"/>
        <d v="1996-11-20T00:00:00"/>
        <d v="1996-11-21T00:00:00"/>
        <d v="1996-12-04T00:00:00"/>
        <d v="1996-12-10T00:00:00"/>
        <d v="1997-03-04T00:00:00"/>
        <d v="1997-05-07T00:00:00"/>
        <d v="1997-05-27T00:00:00"/>
        <d v="1997-06-16T00:00:00"/>
        <d v="1997-06-20T00:00:00"/>
        <d v="1997-07-22T00:00:00"/>
        <d v="1997-08-28T00:00:00"/>
        <d v="1997-08-29T00:00:00"/>
        <d v="1997-09-19T00:00:00"/>
        <d v="1997-11-05T00:00:00"/>
        <d v="1998-02-06T00:00:00"/>
        <d v="1996-07-09T00:00:00"/>
        <d v="1996-07-16T00:00:00"/>
        <d v="1996-07-18T00:00:00"/>
        <d v="1996-07-19T00:00:00"/>
        <d v="1996-07-29T00:00:00"/>
        <d v="1996-08-15T00:00:00"/>
        <d v="1996-08-19T00:00:00"/>
        <d v="1996-08-23T00:00:00"/>
        <d v="1996-08-30T00:00:00"/>
        <d v="1996-09-06T00:00:00"/>
        <d v="1996-09-10T00:00:00"/>
        <d v="1996-09-26T00:00:00"/>
        <d v="1996-10-07T00:00:00"/>
        <d v="1996-10-10T00:00:00"/>
        <d v="1996-10-14T00:00:00"/>
        <d v="1996-10-15T00:00:00"/>
        <d v="1996-10-24T00:00:00"/>
        <d v="1996-10-25T00:00:00"/>
        <d v="1996-10-30T00:00:00"/>
        <d v="1996-10-31T00:00:00"/>
        <d v="1996-11-01T00:00:00"/>
        <d v="1996-11-06T00:00:00"/>
        <d v="1996-11-07T00:00:00"/>
        <d v="1996-12-13T00:00:00"/>
        <d v="1996-12-20T00:00:00"/>
        <d v="1997-01-17T00:00:00"/>
        <d v="1997-01-20T00:00:00"/>
        <d v="1997-01-27T00:00:00"/>
        <d v="1997-01-30T00:00:00"/>
        <d v="1997-02-17T00:00:00"/>
        <d v="1997-02-27T00:00:00"/>
        <d v="1997-03-25T00:00:00"/>
        <d v="1997-04-02T00:00:00"/>
        <d v="1997-04-08T00:00:00"/>
        <d v="1997-04-17T00:00:00"/>
        <d v="1997-04-25T00:00:00"/>
        <d v="1997-04-30T00:00:00"/>
        <d v="1997-05-13T00:00:00"/>
        <d v="1997-06-24T00:00:00"/>
        <d v="1997-07-23T00:00:00"/>
        <d v="1997-08-06T00:00:00"/>
        <d v="1997-08-12T00:00:00"/>
        <d v="1997-08-21T00:00:00"/>
        <d v="1997-08-26T00:00:00"/>
        <d v="1997-09-16T00:00:00"/>
        <d v="1997-09-29T00:00:00"/>
        <d v="1997-10-31T00:00:00"/>
        <d v="1997-11-13T00:00:00"/>
        <d v="1997-11-26T00:00:00"/>
        <d v="1997-12-01T00:00:00"/>
        <d v="1997-12-05T00:00:00"/>
        <d v="1997-12-29T00:00:00"/>
        <d v="1998-02-11T00:00:00"/>
      </sharedItems>
      <fieldGroup par="6" base="4">
        <rangePr groupBy="months" startDate="1996-07-04T00:00:00" endDate="1998-05-07T00:00:00"/>
        <groupItems count="14">
          <s v="&lt;1996/7/4"/>
          <s v="1月"/>
          <s v="2月"/>
          <s v="3月"/>
          <s v="4月"/>
          <s v="5月"/>
          <s v="6月"/>
          <s v="7月"/>
          <s v="8月"/>
          <s v="9月"/>
          <s v="10月"/>
          <s v="11月"/>
          <s v="12月"/>
          <s v="&gt;1998/5/7"/>
        </groupItems>
      </fieldGroup>
    </cacheField>
    <cacheField name="季度" numFmtId="0" databaseField="0">
      <fieldGroup base="4">
        <rangePr groupBy="quarters" startDate="1996-07-04T00:00:00" endDate="1998-05-07T00:00:00"/>
        <groupItems count="6">
          <s v="&lt;1996/7/4"/>
          <s v="第一季"/>
          <s v="第二季"/>
          <s v="第三季"/>
          <s v="第四季"/>
          <s v="&gt;1998/5/7"/>
        </groupItems>
      </fieldGroup>
    </cacheField>
    <cacheField name="年" numFmtId="0" databaseField="0">
      <fieldGroup base="4">
        <rangePr groupBy="years" startDate="1996-07-04T00:00:00" endDate="1998-05-07T00:00:00"/>
        <groupItems count="5">
          <s v="&lt;1996/7/4"/>
          <s v="1996年"/>
          <s v="1997年"/>
          <s v="1998年"/>
          <s v="&gt;1998/5/7"/>
        </groupItems>
      </fieldGroup>
    </cacheField>
    <cacheField name="'姓名'2" numFmtId="0" databaseField="0">
      <fieldGroup base="0">
        <discretePr count="9">
          <x v="1"/>
          <x v="0"/>
          <x v="0"/>
          <x v="1"/>
          <x v="0"/>
          <x v="1"/>
          <x v="0"/>
          <x v="1"/>
          <x v="0"/>
        </discretePr>
        <groupItems count="2">
          <s v="数据组2"/>
          <s v="数据组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30">
  <r>
    <x v="0"/>
    <x v="0"/>
    <x v="0"/>
    <x v="0"/>
    <x v="0"/>
  </r>
  <r>
    <x v="0"/>
    <x v="1"/>
    <x v="1"/>
    <x v="1"/>
    <x v="1"/>
  </r>
  <r>
    <x v="0"/>
    <x v="2"/>
    <x v="2"/>
    <x v="1"/>
    <x v="2"/>
  </r>
  <r>
    <x v="0"/>
    <x v="3"/>
    <x v="3"/>
    <x v="1"/>
    <x v="3"/>
  </r>
  <r>
    <x v="0"/>
    <x v="4"/>
    <x v="4"/>
    <x v="1"/>
    <x v="4"/>
  </r>
  <r>
    <x v="0"/>
    <x v="5"/>
    <x v="5"/>
    <x v="1"/>
    <x v="5"/>
  </r>
  <r>
    <x v="0"/>
    <x v="6"/>
    <x v="6"/>
    <x v="1"/>
    <x v="6"/>
  </r>
  <r>
    <x v="0"/>
    <x v="7"/>
    <x v="7"/>
    <x v="1"/>
    <x v="7"/>
  </r>
  <r>
    <x v="0"/>
    <x v="8"/>
    <x v="8"/>
    <x v="0"/>
    <x v="8"/>
  </r>
  <r>
    <x v="0"/>
    <x v="9"/>
    <x v="9"/>
    <x v="2"/>
    <x v="9"/>
  </r>
  <r>
    <x v="0"/>
    <x v="10"/>
    <x v="10"/>
    <x v="0"/>
    <x v="10"/>
  </r>
  <r>
    <x v="0"/>
    <x v="11"/>
    <x v="11"/>
    <x v="1"/>
    <x v="11"/>
  </r>
  <r>
    <x v="0"/>
    <x v="12"/>
    <x v="12"/>
    <x v="3"/>
    <x v="12"/>
  </r>
  <r>
    <x v="0"/>
    <x v="13"/>
    <x v="13"/>
    <x v="1"/>
    <x v="13"/>
  </r>
  <r>
    <x v="0"/>
    <x v="14"/>
    <x v="14"/>
    <x v="1"/>
    <x v="14"/>
  </r>
  <r>
    <x v="0"/>
    <x v="15"/>
    <x v="15"/>
    <x v="2"/>
    <x v="15"/>
  </r>
  <r>
    <x v="0"/>
    <x v="16"/>
    <x v="16"/>
    <x v="0"/>
    <x v="16"/>
  </r>
  <r>
    <x v="0"/>
    <x v="17"/>
    <x v="17"/>
    <x v="1"/>
    <x v="17"/>
  </r>
  <r>
    <x v="0"/>
    <x v="18"/>
    <x v="18"/>
    <x v="2"/>
    <x v="17"/>
  </r>
  <r>
    <x v="0"/>
    <x v="19"/>
    <x v="19"/>
    <x v="1"/>
    <x v="18"/>
  </r>
  <r>
    <x v="0"/>
    <x v="20"/>
    <x v="20"/>
    <x v="0"/>
    <x v="19"/>
  </r>
  <r>
    <x v="0"/>
    <x v="21"/>
    <x v="21"/>
    <x v="1"/>
    <x v="20"/>
  </r>
  <r>
    <x v="0"/>
    <x v="22"/>
    <x v="22"/>
    <x v="4"/>
    <x v="21"/>
  </r>
  <r>
    <x v="0"/>
    <x v="23"/>
    <x v="23"/>
    <x v="1"/>
    <x v="22"/>
  </r>
  <r>
    <x v="0"/>
    <x v="24"/>
    <x v="24"/>
    <x v="1"/>
    <x v="23"/>
  </r>
  <r>
    <x v="0"/>
    <x v="25"/>
    <x v="25"/>
    <x v="1"/>
    <x v="24"/>
  </r>
  <r>
    <x v="0"/>
    <x v="26"/>
    <x v="26"/>
    <x v="1"/>
    <x v="25"/>
  </r>
  <r>
    <x v="0"/>
    <x v="27"/>
    <x v="27"/>
    <x v="1"/>
    <x v="26"/>
  </r>
  <r>
    <x v="0"/>
    <x v="28"/>
    <x v="28"/>
    <x v="1"/>
    <x v="27"/>
  </r>
  <r>
    <x v="0"/>
    <x v="29"/>
    <x v="29"/>
    <x v="0"/>
    <x v="28"/>
  </r>
  <r>
    <x v="0"/>
    <x v="30"/>
    <x v="30"/>
    <x v="2"/>
    <x v="29"/>
  </r>
  <r>
    <x v="0"/>
    <x v="31"/>
    <x v="31"/>
    <x v="2"/>
    <x v="30"/>
  </r>
  <r>
    <x v="0"/>
    <x v="32"/>
    <x v="32"/>
    <x v="0"/>
    <x v="31"/>
  </r>
  <r>
    <x v="0"/>
    <x v="33"/>
    <x v="33"/>
    <x v="2"/>
    <x v="32"/>
  </r>
  <r>
    <x v="0"/>
    <x v="34"/>
    <x v="34"/>
    <x v="0"/>
    <x v="33"/>
  </r>
  <r>
    <x v="0"/>
    <x v="35"/>
    <x v="35"/>
    <x v="4"/>
    <x v="34"/>
  </r>
  <r>
    <x v="0"/>
    <x v="36"/>
    <x v="36"/>
    <x v="1"/>
    <x v="35"/>
  </r>
  <r>
    <x v="0"/>
    <x v="37"/>
    <x v="37"/>
    <x v="1"/>
    <x v="36"/>
  </r>
  <r>
    <x v="0"/>
    <x v="38"/>
    <x v="38"/>
    <x v="1"/>
    <x v="37"/>
  </r>
  <r>
    <x v="0"/>
    <x v="39"/>
    <x v="39"/>
    <x v="2"/>
    <x v="38"/>
  </r>
  <r>
    <x v="0"/>
    <x v="40"/>
    <x v="40"/>
    <x v="0"/>
    <x v="38"/>
  </r>
  <r>
    <x v="0"/>
    <x v="41"/>
    <x v="41"/>
    <x v="4"/>
    <x v="39"/>
  </r>
  <r>
    <x v="0"/>
    <x v="42"/>
    <x v="42"/>
    <x v="1"/>
    <x v="40"/>
  </r>
  <r>
    <x v="0"/>
    <x v="43"/>
    <x v="43"/>
    <x v="1"/>
    <x v="41"/>
  </r>
  <r>
    <x v="0"/>
    <x v="44"/>
    <x v="44"/>
    <x v="4"/>
    <x v="42"/>
  </r>
  <r>
    <x v="0"/>
    <x v="45"/>
    <x v="45"/>
    <x v="2"/>
    <x v="43"/>
  </r>
  <r>
    <x v="0"/>
    <x v="46"/>
    <x v="46"/>
    <x v="0"/>
    <x v="44"/>
  </r>
  <r>
    <x v="0"/>
    <x v="47"/>
    <x v="47"/>
    <x v="0"/>
    <x v="45"/>
  </r>
  <r>
    <x v="0"/>
    <x v="48"/>
    <x v="48"/>
    <x v="0"/>
    <x v="46"/>
  </r>
  <r>
    <x v="0"/>
    <x v="49"/>
    <x v="49"/>
    <x v="0"/>
    <x v="47"/>
  </r>
  <r>
    <x v="0"/>
    <x v="50"/>
    <x v="50"/>
    <x v="0"/>
    <x v="48"/>
  </r>
  <r>
    <x v="0"/>
    <x v="51"/>
    <x v="51"/>
    <x v="1"/>
    <x v="49"/>
  </r>
  <r>
    <x v="0"/>
    <x v="52"/>
    <x v="52"/>
    <x v="4"/>
    <x v="50"/>
  </r>
  <r>
    <x v="0"/>
    <x v="53"/>
    <x v="53"/>
    <x v="2"/>
    <x v="51"/>
  </r>
  <r>
    <x v="0"/>
    <x v="54"/>
    <x v="54"/>
    <x v="2"/>
    <x v="52"/>
  </r>
  <r>
    <x v="0"/>
    <x v="55"/>
    <x v="55"/>
    <x v="2"/>
    <x v="53"/>
  </r>
  <r>
    <x v="0"/>
    <x v="56"/>
    <x v="56"/>
    <x v="2"/>
    <x v="54"/>
  </r>
  <r>
    <x v="0"/>
    <x v="57"/>
    <x v="57"/>
    <x v="1"/>
    <x v="55"/>
  </r>
  <r>
    <x v="0"/>
    <x v="58"/>
    <x v="58"/>
    <x v="3"/>
    <x v="56"/>
  </r>
  <r>
    <x v="0"/>
    <x v="59"/>
    <x v="59"/>
    <x v="4"/>
    <x v="57"/>
  </r>
  <r>
    <x v="0"/>
    <x v="60"/>
    <x v="60"/>
    <x v="1"/>
    <x v="58"/>
  </r>
  <r>
    <x v="0"/>
    <x v="61"/>
    <x v="61"/>
    <x v="2"/>
    <x v="59"/>
  </r>
  <r>
    <x v="0"/>
    <x v="62"/>
    <x v="62"/>
    <x v="0"/>
    <x v="60"/>
  </r>
  <r>
    <x v="0"/>
    <x v="63"/>
    <x v="63"/>
    <x v="4"/>
    <x v="61"/>
  </r>
  <r>
    <x v="0"/>
    <x v="64"/>
    <x v="64"/>
    <x v="2"/>
    <x v="61"/>
  </r>
  <r>
    <x v="0"/>
    <x v="65"/>
    <x v="65"/>
    <x v="1"/>
    <x v="62"/>
  </r>
  <r>
    <x v="0"/>
    <x v="66"/>
    <x v="66"/>
    <x v="1"/>
    <x v="63"/>
  </r>
  <r>
    <x v="0"/>
    <x v="67"/>
    <x v="67"/>
    <x v="4"/>
    <x v="63"/>
  </r>
  <r>
    <x v="0"/>
    <x v="68"/>
    <x v="68"/>
    <x v="1"/>
    <x v="64"/>
  </r>
  <r>
    <x v="0"/>
    <x v="69"/>
    <x v="69"/>
    <x v="0"/>
    <x v="65"/>
  </r>
  <r>
    <x v="0"/>
    <x v="70"/>
    <x v="70"/>
    <x v="2"/>
    <x v="66"/>
  </r>
  <r>
    <x v="0"/>
    <x v="71"/>
    <x v="71"/>
    <x v="1"/>
    <x v="67"/>
  </r>
  <r>
    <x v="1"/>
    <x v="72"/>
    <x v="72"/>
    <x v="1"/>
    <x v="68"/>
  </r>
  <r>
    <x v="1"/>
    <x v="73"/>
    <x v="73"/>
    <x v="2"/>
    <x v="69"/>
  </r>
  <r>
    <x v="1"/>
    <x v="74"/>
    <x v="74"/>
    <x v="0"/>
    <x v="70"/>
  </r>
  <r>
    <x v="1"/>
    <x v="75"/>
    <x v="75"/>
    <x v="1"/>
    <x v="71"/>
  </r>
  <r>
    <x v="1"/>
    <x v="76"/>
    <x v="76"/>
    <x v="1"/>
    <x v="72"/>
  </r>
  <r>
    <x v="1"/>
    <x v="77"/>
    <x v="77"/>
    <x v="1"/>
    <x v="73"/>
  </r>
  <r>
    <x v="1"/>
    <x v="78"/>
    <x v="78"/>
    <x v="1"/>
    <x v="74"/>
  </r>
  <r>
    <x v="1"/>
    <x v="79"/>
    <x v="79"/>
    <x v="5"/>
    <x v="75"/>
  </r>
  <r>
    <x v="1"/>
    <x v="80"/>
    <x v="80"/>
    <x v="1"/>
    <x v="76"/>
  </r>
  <r>
    <x v="1"/>
    <x v="81"/>
    <x v="81"/>
    <x v="3"/>
    <x v="77"/>
  </r>
  <r>
    <x v="1"/>
    <x v="82"/>
    <x v="82"/>
    <x v="2"/>
    <x v="78"/>
  </r>
  <r>
    <x v="1"/>
    <x v="83"/>
    <x v="83"/>
    <x v="2"/>
    <x v="79"/>
  </r>
  <r>
    <x v="1"/>
    <x v="84"/>
    <x v="84"/>
    <x v="4"/>
    <x v="80"/>
  </r>
  <r>
    <x v="1"/>
    <x v="85"/>
    <x v="85"/>
    <x v="1"/>
    <x v="81"/>
  </r>
  <r>
    <x v="1"/>
    <x v="86"/>
    <x v="86"/>
    <x v="3"/>
    <x v="82"/>
  </r>
  <r>
    <x v="1"/>
    <x v="87"/>
    <x v="4"/>
    <x v="1"/>
    <x v="83"/>
  </r>
  <r>
    <x v="1"/>
    <x v="88"/>
    <x v="87"/>
    <x v="2"/>
    <x v="84"/>
  </r>
  <r>
    <x v="1"/>
    <x v="89"/>
    <x v="88"/>
    <x v="0"/>
    <x v="85"/>
  </r>
  <r>
    <x v="1"/>
    <x v="90"/>
    <x v="89"/>
    <x v="1"/>
    <x v="86"/>
  </r>
  <r>
    <x v="1"/>
    <x v="91"/>
    <x v="90"/>
    <x v="4"/>
    <x v="87"/>
  </r>
  <r>
    <x v="1"/>
    <x v="92"/>
    <x v="91"/>
    <x v="1"/>
    <x v="88"/>
  </r>
  <r>
    <x v="1"/>
    <x v="93"/>
    <x v="92"/>
    <x v="3"/>
    <x v="89"/>
  </r>
  <r>
    <x v="1"/>
    <x v="94"/>
    <x v="93"/>
    <x v="0"/>
    <x v="90"/>
  </r>
  <r>
    <x v="1"/>
    <x v="95"/>
    <x v="94"/>
    <x v="1"/>
    <x v="91"/>
  </r>
  <r>
    <x v="1"/>
    <x v="96"/>
    <x v="95"/>
    <x v="0"/>
    <x v="92"/>
  </r>
  <r>
    <x v="1"/>
    <x v="97"/>
    <x v="96"/>
    <x v="1"/>
    <x v="93"/>
  </r>
  <r>
    <x v="1"/>
    <x v="98"/>
    <x v="97"/>
    <x v="2"/>
    <x v="93"/>
  </r>
  <r>
    <x v="1"/>
    <x v="99"/>
    <x v="98"/>
    <x v="3"/>
    <x v="94"/>
  </r>
  <r>
    <x v="1"/>
    <x v="100"/>
    <x v="99"/>
    <x v="2"/>
    <x v="95"/>
  </r>
  <r>
    <x v="1"/>
    <x v="101"/>
    <x v="100"/>
    <x v="2"/>
    <x v="96"/>
  </r>
  <r>
    <x v="1"/>
    <x v="102"/>
    <x v="101"/>
    <x v="0"/>
    <x v="97"/>
  </r>
  <r>
    <x v="1"/>
    <x v="103"/>
    <x v="102"/>
    <x v="2"/>
    <x v="98"/>
  </r>
  <r>
    <x v="1"/>
    <x v="104"/>
    <x v="103"/>
    <x v="2"/>
    <x v="99"/>
  </r>
  <r>
    <x v="1"/>
    <x v="105"/>
    <x v="104"/>
    <x v="3"/>
    <x v="100"/>
  </r>
  <r>
    <x v="1"/>
    <x v="106"/>
    <x v="105"/>
    <x v="4"/>
    <x v="101"/>
  </r>
  <r>
    <x v="1"/>
    <x v="107"/>
    <x v="106"/>
    <x v="2"/>
    <x v="102"/>
  </r>
  <r>
    <x v="1"/>
    <x v="108"/>
    <x v="107"/>
    <x v="0"/>
    <x v="15"/>
  </r>
  <r>
    <x v="1"/>
    <x v="109"/>
    <x v="108"/>
    <x v="4"/>
    <x v="103"/>
  </r>
  <r>
    <x v="1"/>
    <x v="110"/>
    <x v="109"/>
    <x v="1"/>
    <x v="104"/>
  </r>
  <r>
    <x v="1"/>
    <x v="111"/>
    <x v="110"/>
    <x v="3"/>
    <x v="105"/>
  </r>
  <r>
    <x v="1"/>
    <x v="112"/>
    <x v="111"/>
    <x v="0"/>
    <x v="20"/>
  </r>
  <r>
    <x v="1"/>
    <x v="113"/>
    <x v="112"/>
    <x v="1"/>
    <x v="106"/>
  </r>
  <r>
    <x v="1"/>
    <x v="114"/>
    <x v="113"/>
    <x v="2"/>
    <x v="24"/>
  </r>
  <r>
    <x v="1"/>
    <x v="115"/>
    <x v="114"/>
    <x v="2"/>
    <x v="107"/>
  </r>
  <r>
    <x v="1"/>
    <x v="116"/>
    <x v="115"/>
    <x v="1"/>
    <x v="108"/>
  </r>
  <r>
    <x v="1"/>
    <x v="117"/>
    <x v="116"/>
    <x v="1"/>
    <x v="109"/>
  </r>
  <r>
    <x v="1"/>
    <x v="118"/>
    <x v="117"/>
    <x v="2"/>
    <x v="110"/>
  </r>
  <r>
    <x v="1"/>
    <x v="119"/>
    <x v="118"/>
    <x v="0"/>
    <x v="111"/>
  </r>
  <r>
    <x v="1"/>
    <x v="120"/>
    <x v="119"/>
    <x v="3"/>
    <x v="112"/>
  </r>
  <r>
    <x v="1"/>
    <x v="121"/>
    <x v="120"/>
    <x v="2"/>
    <x v="113"/>
  </r>
  <r>
    <x v="1"/>
    <x v="122"/>
    <x v="121"/>
    <x v="1"/>
    <x v="114"/>
  </r>
  <r>
    <x v="1"/>
    <x v="123"/>
    <x v="122"/>
    <x v="0"/>
    <x v="115"/>
  </r>
  <r>
    <x v="1"/>
    <x v="124"/>
    <x v="123"/>
    <x v="1"/>
    <x v="116"/>
  </r>
  <r>
    <x v="1"/>
    <x v="125"/>
    <x v="124"/>
    <x v="2"/>
    <x v="117"/>
  </r>
  <r>
    <x v="1"/>
    <x v="126"/>
    <x v="125"/>
    <x v="2"/>
    <x v="29"/>
  </r>
  <r>
    <x v="1"/>
    <x v="127"/>
    <x v="126"/>
    <x v="3"/>
    <x v="118"/>
  </r>
  <r>
    <x v="1"/>
    <x v="128"/>
    <x v="127"/>
    <x v="1"/>
    <x v="119"/>
  </r>
  <r>
    <x v="1"/>
    <x v="129"/>
    <x v="128"/>
    <x v="0"/>
    <x v="34"/>
  </r>
  <r>
    <x v="1"/>
    <x v="130"/>
    <x v="129"/>
    <x v="0"/>
    <x v="120"/>
  </r>
  <r>
    <x v="1"/>
    <x v="131"/>
    <x v="130"/>
    <x v="1"/>
    <x v="37"/>
  </r>
  <r>
    <x v="1"/>
    <x v="132"/>
    <x v="131"/>
    <x v="1"/>
    <x v="121"/>
  </r>
  <r>
    <x v="1"/>
    <x v="133"/>
    <x v="132"/>
    <x v="1"/>
    <x v="121"/>
  </r>
  <r>
    <x v="1"/>
    <x v="134"/>
    <x v="133"/>
    <x v="0"/>
    <x v="122"/>
  </r>
  <r>
    <x v="1"/>
    <x v="135"/>
    <x v="134"/>
    <x v="2"/>
    <x v="123"/>
  </r>
  <r>
    <x v="1"/>
    <x v="136"/>
    <x v="135"/>
    <x v="0"/>
    <x v="124"/>
  </r>
  <r>
    <x v="1"/>
    <x v="137"/>
    <x v="136"/>
    <x v="1"/>
    <x v="125"/>
  </r>
  <r>
    <x v="1"/>
    <x v="138"/>
    <x v="137"/>
    <x v="4"/>
    <x v="126"/>
  </r>
  <r>
    <x v="1"/>
    <x v="139"/>
    <x v="138"/>
    <x v="1"/>
    <x v="127"/>
  </r>
  <r>
    <x v="1"/>
    <x v="140"/>
    <x v="139"/>
    <x v="4"/>
    <x v="128"/>
  </r>
  <r>
    <x v="1"/>
    <x v="141"/>
    <x v="140"/>
    <x v="2"/>
    <x v="129"/>
  </r>
  <r>
    <x v="1"/>
    <x v="142"/>
    <x v="141"/>
    <x v="4"/>
    <x v="41"/>
  </r>
  <r>
    <x v="1"/>
    <x v="143"/>
    <x v="142"/>
    <x v="1"/>
    <x v="130"/>
  </r>
  <r>
    <x v="1"/>
    <x v="144"/>
    <x v="143"/>
    <x v="4"/>
    <x v="131"/>
  </r>
  <r>
    <x v="1"/>
    <x v="145"/>
    <x v="144"/>
    <x v="4"/>
    <x v="132"/>
  </r>
  <r>
    <x v="1"/>
    <x v="146"/>
    <x v="145"/>
    <x v="2"/>
    <x v="133"/>
  </r>
  <r>
    <x v="1"/>
    <x v="147"/>
    <x v="146"/>
    <x v="2"/>
    <x v="134"/>
  </r>
  <r>
    <x v="1"/>
    <x v="148"/>
    <x v="147"/>
    <x v="2"/>
    <x v="135"/>
  </r>
  <r>
    <x v="1"/>
    <x v="149"/>
    <x v="148"/>
    <x v="1"/>
    <x v="135"/>
  </r>
  <r>
    <x v="1"/>
    <x v="150"/>
    <x v="149"/>
    <x v="2"/>
    <x v="136"/>
  </r>
  <r>
    <x v="1"/>
    <x v="151"/>
    <x v="150"/>
    <x v="1"/>
    <x v="137"/>
  </r>
  <r>
    <x v="1"/>
    <x v="152"/>
    <x v="151"/>
    <x v="1"/>
    <x v="138"/>
  </r>
  <r>
    <x v="1"/>
    <x v="153"/>
    <x v="152"/>
    <x v="0"/>
    <x v="139"/>
  </r>
  <r>
    <x v="1"/>
    <x v="154"/>
    <x v="153"/>
    <x v="0"/>
    <x v="139"/>
  </r>
  <r>
    <x v="1"/>
    <x v="155"/>
    <x v="154"/>
    <x v="2"/>
    <x v="140"/>
  </r>
  <r>
    <x v="1"/>
    <x v="156"/>
    <x v="155"/>
    <x v="2"/>
    <x v="141"/>
  </r>
  <r>
    <x v="1"/>
    <x v="157"/>
    <x v="156"/>
    <x v="1"/>
    <x v="141"/>
  </r>
  <r>
    <x v="1"/>
    <x v="158"/>
    <x v="157"/>
    <x v="0"/>
    <x v="142"/>
  </r>
  <r>
    <x v="1"/>
    <x v="159"/>
    <x v="158"/>
    <x v="0"/>
    <x v="44"/>
  </r>
  <r>
    <x v="1"/>
    <x v="160"/>
    <x v="159"/>
    <x v="1"/>
    <x v="143"/>
  </r>
  <r>
    <x v="1"/>
    <x v="161"/>
    <x v="160"/>
    <x v="1"/>
    <x v="144"/>
  </r>
  <r>
    <x v="1"/>
    <x v="162"/>
    <x v="161"/>
    <x v="4"/>
    <x v="145"/>
  </r>
  <r>
    <x v="1"/>
    <x v="163"/>
    <x v="162"/>
    <x v="2"/>
    <x v="46"/>
  </r>
  <r>
    <x v="1"/>
    <x v="164"/>
    <x v="163"/>
    <x v="4"/>
    <x v="146"/>
  </r>
  <r>
    <x v="1"/>
    <x v="165"/>
    <x v="164"/>
    <x v="0"/>
    <x v="147"/>
  </r>
  <r>
    <x v="1"/>
    <x v="166"/>
    <x v="165"/>
    <x v="1"/>
    <x v="147"/>
  </r>
  <r>
    <x v="1"/>
    <x v="167"/>
    <x v="166"/>
    <x v="0"/>
    <x v="148"/>
  </r>
  <r>
    <x v="1"/>
    <x v="168"/>
    <x v="167"/>
    <x v="2"/>
    <x v="148"/>
  </r>
  <r>
    <x v="1"/>
    <x v="169"/>
    <x v="168"/>
    <x v="1"/>
    <x v="149"/>
  </r>
  <r>
    <x v="1"/>
    <x v="170"/>
    <x v="169"/>
    <x v="2"/>
    <x v="150"/>
  </r>
  <r>
    <x v="1"/>
    <x v="171"/>
    <x v="170"/>
    <x v="1"/>
    <x v="51"/>
  </r>
  <r>
    <x v="1"/>
    <x v="172"/>
    <x v="171"/>
    <x v="0"/>
    <x v="151"/>
  </r>
  <r>
    <x v="1"/>
    <x v="173"/>
    <x v="172"/>
    <x v="1"/>
    <x v="54"/>
  </r>
  <r>
    <x v="1"/>
    <x v="174"/>
    <x v="173"/>
    <x v="2"/>
    <x v="152"/>
  </r>
  <r>
    <x v="1"/>
    <x v="175"/>
    <x v="174"/>
    <x v="2"/>
    <x v="152"/>
  </r>
  <r>
    <x v="1"/>
    <x v="176"/>
    <x v="175"/>
    <x v="1"/>
    <x v="153"/>
  </r>
  <r>
    <x v="1"/>
    <x v="177"/>
    <x v="176"/>
    <x v="4"/>
    <x v="154"/>
  </r>
  <r>
    <x v="1"/>
    <x v="178"/>
    <x v="177"/>
    <x v="2"/>
    <x v="155"/>
  </r>
  <r>
    <x v="1"/>
    <x v="179"/>
    <x v="178"/>
    <x v="2"/>
    <x v="155"/>
  </r>
  <r>
    <x v="1"/>
    <x v="180"/>
    <x v="35"/>
    <x v="2"/>
    <x v="156"/>
  </r>
  <r>
    <x v="1"/>
    <x v="181"/>
    <x v="179"/>
    <x v="1"/>
    <x v="156"/>
  </r>
  <r>
    <x v="1"/>
    <x v="182"/>
    <x v="180"/>
    <x v="1"/>
    <x v="56"/>
  </r>
  <r>
    <x v="1"/>
    <x v="183"/>
    <x v="181"/>
    <x v="0"/>
    <x v="157"/>
  </r>
  <r>
    <x v="1"/>
    <x v="184"/>
    <x v="182"/>
    <x v="1"/>
    <x v="157"/>
  </r>
  <r>
    <x v="1"/>
    <x v="185"/>
    <x v="183"/>
    <x v="0"/>
    <x v="158"/>
  </r>
  <r>
    <x v="1"/>
    <x v="186"/>
    <x v="184"/>
    <x v="0"/>
    <x v="159"/>
  </r>
  <r>
    <x v="1"/>
    <x v="187"/>
    <x v="185"/>
    <x v="0"/>
    <x v="160"/>
  </r>
  <r>
    <x v="1"/>
    <x v="188"/>
    <x v="186"/>
    <x v="2"/>
    <x v="161"/>
  </r>
  <r>
    <x v="1"/>
    <x v="189"/>
    <x v="187"/>
    <x v="4"/>
    <x v="162"/>
  </r>
  <r>
    <x v="1"/>
    <x v="190"/>
    <x v="188"/>
    <x v="2"/>
    <x v="163"/>
  </r>
  <r>
    <x v="1"/>
    <x v="191"/>
    <x v="189"/>
    <x v="1"/>
    <x v="163"/>
  </r>
  <r>
    <x v="1"/>
    <x v="192"/>
    <x v="190"/>
    <x v="4"/>
    <x v="164"/>
  </r>
  <r>
    <x v="1"/>
    <x v="193"/>
    <x v="191"/>
    <x v="1"/>
    <x v="165"/>
  </r>
  <r>
    <x v="1"/>
    <x v="194"/>
    <x v="192"/>
    <x v="1"/>
    <x v="166"/>
  </r>
  <r>
    <x v="1"/>
    <x v="195"/>
    <x v="193"/>
    <x v="2"/>
    <x v="63"/>
  </r>
  <r>
    <x v="1"/>
    <x v="196"/>
    <x v="194"/>
    <x v="2"/>
    <x v="64"/>
  </r>
  <r>
    <x v="1"/>
    <x v="197"/>
    <x v="195"/>
    <x v="1"/>
    <x v="167"/>
  </r>
  <r>
    <x v="1"/>
    <x v="198"/>
    <x v="196"/>
    <x v="1"/>
    <x v="168"/>
  </r>
  <r>
    <x v="2"/>
    <x v="199"/>
    <x v="197"/>
    <x v="2"/>
    <x v="169"/>
  </r>
  <r>
    <x v="2"/>
    <x v="200"/>
    <x v="198"/>
    <x v="1"/>
    <x v="170"/>
  </r>
  <r>
    <x v="2"/>
    <x v="201"/>
    <x v="46"/>
    <x v="1"/>
    <x v="171"/>
  </r>
  <r>
    <x v="2"/>
    <x v="202"/>
    <x v="199"/>
    <x v="2"/>
    <x v="172"/>
  </r>
  <r>
    <x v="2"/>
    <x v="203"/>
    <x v="200"/>
    <x v="2"/>
    <x v="173"/>
  </r>
  <r>
    <x v="2"/>
    <x v="204"/>
    <x v="201"/>
    <x v="1"/>
    <x v="174"/>
  </r>
  <r>
    <x v="2"/>
    <x v="205"/>
    <x v="202"/>
    <x v="1"/>
    <x v="175"/>
  </r>
  <r>
    <x v="2"/>
    <x v="206"/>
    <x v="203"/>
    <x v="1"/>
    <x v="176"/>
  </r>
  <r>
    <x v="2"/>
    <x v="207"/>
    <x v="204"/>
    <x v="1"/>
    <x v="177"/>
  </r>
  <r>
    <x v="2"/>
    <x v="208"/>
    <x v="205"/>
    <x v="2"/>
    <x v="178"/>
  </r>
  <r>
    <x v="2"/>
    <x v="209"/>
    <x v="206"/>
    <x v="0"/>
    <x v="179"/>
  </r>
  <r>
    <x v="2"/>
    <x v="210"/>
    <x v="207"/>
    <x v="5"/>
    <x v="180"/>
  </r>
  <r>
    <x v="2"/>
    <x v="211"/>
    <x v="208"/>
    <x v="1"/>
    <x v="181"/>
  </r>
  <r>
    <x v="2"/>
    <x v="212"/>
    <x v="209"/>
    <x v="1"/>
    <x v="182"/>
  </r>
  <r>
    <x v="2"/>
    <x v="213"/>
    <x v="210"/>
    <x v="0"/>
    <x v="10"/>
  </r>
  <r>
    <x v="2"/>
    <x v="214"/>
    <x v="211"/>
    <x v="0"/>
    <x v="183"/>
  </r>
  <r>
    <x v="2"/>
    <x v="215"/>
    <x v="212"/>
    <x v="1"/>
    <x v="83"/>
  </r>
  <r>
    <x v="2"/>
    <x v="216"/>
    <x v="213"/>
    <x v="0"/>
    <x v="84"/>
  </r>
  <r>
    <x v="2"/>
    <x v="217"/>
    <x v="214"/>
    <x v="0"/>
    <x v="184"/>
  </r>
  <r>
    <x v="2"/>
    <x v="218"/>
    <x v="215"/>
    <x v="0"/>
    <x v="185"/>
  </r>
  <r>
    <x v="2"/>
    <x v="219"/>
    <x v="216"/>
    <x v="1"/>
    <x v="186"/>
  </r>
  <r>
    <x v="2"/>
    <x v="220"/>
    <x v="217"/>
    <x v="1"/>
    <x v="187"/>
  </r>
  <r>
    <x v="2"/>
    <x v="221"/>
    <x v="218"/>
    <x v="1"/>
    <x v="188"/>
  </r>
  <r>
    <x v="2"/>
    <x v="222"/>
    <x v="219"/>
    <x v="1"/>
    <x v="90"/>
  </r>
  <r>
    <x v="2"/>
    <x v="223"/>
    <x v="220"/>
    <x v="0"/>
    <x v="189"/>
  </r>
  <r>
    <x v="2"/>
    <x v="224"/>
    <x v="221"/>
    <x v="1"/>
    <x v="94"/>
  </r>
  <r>
    <x v="2"/>
    <x v="225"/>
    <x v="222"/>
    <x v="1"/>
    <x v="98"/>
  </r>
  <r>
    <x v="2"/>
    <x v="226"/>
    <x v="223"/>
    <x v="1"/>
    <x v="190"/>
  </r>
  <r>
    <x v="2"/>
    <x v="227"/>
    <x v="224"/>
    <x v="4"/>
    <x v="191"/>
  </r>
  <r>
    <x v="2"/>
    <x v="228"/>
    <x v="225"/>
    <x v="1"/>
    <x v="192"/>
  </r>
  <r>
    <x v="2"/>
    <x v="229"/>
    <x v="226"/>
    <x v="4"/>
    <x v="193"/>
  </r>
  <r>
    <x v="2"/>
    <x v="230"/>
    <x v="227"/>
    <x v="2"/>
    <x v="194"/>
  </r>
  <r>
    <x v="2"/>
    <x v="231"/>
    <x v="228"/>
    <x v="0"/>
    <x v="195"/>
  </r>
  <r>
    <x v="2"/>
    <x v="232"/>
    <x v="229"/>
    <x v="1"/>
    <x v="196"/>
  </r>
  <r>
    <x v="2"/>
    <x v="233"/>
    <x v="230"/>
    <x v="0"/>
    <x v="197"/>
  </r>
  <r>
    <x v="2"/>
    <x v="234"/>
    <x v="231"/>
    <x v="1"/>
    <x v="198"/>
  </r>
  <r>
    <x v="2"/>
    <x v="235"/>
    <x v="232"/>
    <x v="1"/>
    <x v="199"/>
  </r>
  <r>
    <x v="2"/>
    <x v="236"/>
    <x v="233"/>
    <x v="2"/>
    <x v="16"/>
  </r>
  <r>
    <x v="2"/>
    <x v="237"/>
    <x v="234"/>
    <x v="0"/>
    <x v="200"/>
  </r>
  <r>
    <x v="2"/>
    <x v="238"/>
    <x v="235"/>
    <x v="3"/>
    <x v="21"/>
  </r>
  <r>
    <x v="2"/>
    <x v="239"/>
    <x v="236"/>
    <x v="2"/>
    <x v="201"/>
  </r>
  <r>
    <x v="2"/>
    <x v="240"/>
    <x v="237"/>
    <x v="2"/>
    <x v="201"/>
  </r>
  <r>
    <x v="2"/>
    <x v="241"/>
    <x v="238"/>
    <x v="1"/>
    <x v="202"/>
  </r>
  <r>
    <x v="2"/>
    <x v="242"/>
    <x v="239"/>
    <x v="0"/>
    <x v="203"/>
  </r>
  <r>
    <x v="2"/>
    <x v="243"/>
    <x v="240"/>
    <x v="1"/>
    <x v="204"/>
  </r>
  <r>
    <x v="2"/>
    <x v="244"/>
    <x v="241"/>
    <x v="3"/>
    <x v="205"/>
  </r>
  <r>
    <x v="2"/>
    <x v="245"/>
    <x v="242"/>
    <x v="0"/>
    <x v="112"/>
  </r>
  <r>
    <x v="2"/>
    <x v="246"/>
    <x v="243"/>
    <x v="1"/>
    <x v="206"/>
  </r>
  <r>
    <x v="2"/>
    <x v="247"/>
    <x v="244"/>
    <x v="2"/>
    <x v="30"/>
  </r>
  <r>
    <x v="2"/>
    <x v="248"/>
    <x v="245"/>
    <x v="0"/>
    <x v="207"/>
  </r>
  <r>
    <x v="2"/>
    <x v="249"/>
    <x v="246"/>
    <x v="4"/>
    <x v="208"/>
  </r>
  <r>
    <x v="2"/>
    <x v="250"/>
    <x v="247"/>
    <x v="1"/>
    <x v="209"/>
  </r>
  <r>
    <x v="2"/>
    <x v="251"/>
    <x v="248"/>
    <x v="1"/>
    <x v="210"/>
  </r>
  <r>
    <x v="2"/>
    <x v="252"/>
    <x v="249"/>
    <x v="1"/>
    <x v="211"/>
  </r>
  <r>
    <x v="2"/>
    <x v="253"/>
    <x v="250"/>
    <x v="4"/>
    <x v="212"/>
  </r>
  <r>
    <x v="2"/>
    <x v="254"/>
    <x v="251"/>
    <x v="1"/>
    <x v="213"/>
  </r>
  <r>
    <x v="2"/>
    <x v="255"/>
    <x v="252"/>
    <x v="1"/>
    <x v="213"/>
  </r>
  <r>
    <x v="2"/>
    <x v="256"/>
    <x v="253"/>
    <x v="0"/>
    <x v="214"/>
  </r>
  <r>
    <x v="2"/>
    <x v="257"/>
    <x v="254"/>
    <x v="1"/>
    <x v="215"/>
  </r>
  <r>
    <x v="2"/>
    <x v="258"/>
    <x v="255"/>
    <x v="3"/>
    <x v="216"/>
  </r>
  <r>
    <x v="2"/>
    <x v="259"/>
    <x v="168"/>
    <x v="3"/>
    <x v="39"/>
  </r>
  <r>
    <x v="2"/>
    <x v="260"/>
    <x v="256"/>
    <x v="1"/>
    <x v="123"/>
  </r>
  <r>
    <x v="2"/>
    <x v="261"/>
    <x v="257"/>
    <x v="2"/>
    <x v="124"/>
  </r>
  <r>
    <x v="2"/>
    <x v="262"/>
    <x v="258"/>
    <x v="2"/>
    <x v="217"/>
  </r>
  <r>
    <x v="2"/>
    <x v="263"/>
    <x v="259"/>
    <x v="0"/>
    <x v="218"/>
  </r>
  <r>
    <x v="2"/>
    <x v="264"/>
    <x v="260"/>
    <x v="1"/>
    <x v="219"/>
  </r>
  <r>
    <x v="2"/>
    <x v="265"/>
    <x v="261"/>
    <x v="4"/>
    <x v="220"/>
  </r>
  <r>
    <x v="2"/>
    <x v="266"/>
    <x v="262"/>
    <x v="3"/>
    <x v="129"/>
  </r>
  <r>
    <x v="2"/>
    <x v="267"/>
    <x v="263"/>
    <x v="0"/>
    <x v="221"/>
  </r>
  <r>
    <x v="2"/>
    <x v="268"/>
    <x v="264"/>
    <x v="0"/>
    <x v="222"/>
  </r>
  <r>
    <x v="2"/>
    <x v="269"/>
    <x v="265"/>
    <x v="2"/>
    <x v="223"/>
  </r>
  <r>
    <x v="2"/>
    <x v="270"/>
    <x v="266"/>
    <x v="1"/>
    <x v="224"/>
  </r>
  <r>
    <x v="2"/>
    <x v="271"/>
    <x v="267"/>
    <x v="0"/>
    <x v="142"/>
  </r>
  <r>
    <x v="2"/>
    <x v="272"/>
    <x v="268"/>
    <x v="0"/>
    <x v="225"/>
  </r>
  <r>
    <x v="2"/>
    <x v="273"/>
    <x v="269"/>
    <x v="2"/>
    <x v="226"/>
  </r>
  <r>
    <x v="2"/>
    <x v="274"/>
    <x v="270"/>
    <x v="2"/>
    <x v="227"/>
  </r>
  <r>
    <x v="2"/>
    <x v="275"/>
    <x v="271"/>
    <x v="1"/>
    <x v="227"/>
  </r>
  <r>
    <x v="2"/>
    <x v="276"/>
    <x v="272"/>
    <x v="2"/>
    <x v="228"/>
  </r>
  <r>
    <x v="2"/>
    <x v="277"/>
    <x v="273"/>
    <x v="2"/>
    <x v="149"/>
  </r>
  <r>
    <x v="2"/>
    <x v="278"/>
    <x v="274"/>
    <x v="2"/>
    <x v="229"/>
  </r>
  <r>
    <x v="2"/>
    <x v="279"/>
    <x v="275"/>
    <x v="1"/>
    <x v="230"/>
  </r>
  <r>
    <x v="2"/>
    <x v="280"/>
    <x v="276"/>
    <x v="0"/>
    <x v="231"/>
  </r>
  <r>
    <x v="2"/>
    <x v="281"/>
    <x v="277"/>
    <x v="4"/>
    <x v="232"/>
  </r>
  <r>
    <x v="2"/>
    <x v="282"/>
    <x v="141"/>
    <x v="4"/>
    <x v="57"/>
  </r>
  <r>
    <x v="2"/>
    <x v="283"/>
    <x v="278"/>
    <x v="2"/>
    <x v="233"/>
  </r>
  <r>
    <x v="2"/>
    <x v="284"/>
    <x v="279"/>
    <x v="0"/>
    <x v="58"/>
  </r>
  <r>
    <x v="2"/>
    <x v="285"/>
    <x v="280"/>
    <x v="1"/>
    <x v="158"/>
  </r>
  <r>
    <x v="2"/>
    <x v="286"/>
    <x v="281"/>
    <x v="1"/>
    <x v="158"/>
  </r>
  <r>
    <x v="2"/>
    <x v="287"/>
    <x v="282"/>
    <x v="2"/>
    <x v="234"/>
  </r>
  <r>
    <x v="2"/>
    <x v="288"/>
    <x v="283"/>
    <x v="0"/>
    <x v="234"/>
  </r>
  <r>
    <x v="2"/>
    <x v="289"/>
    <x v="284"/>
    <x v="1"/>
    <x v="235"/>
  </r>
  <r>
    <x v="2"/>
    <x v="290"/>
    <x v="285"/>
    <x v="1"/>
    <x v="161"/>
  </r>
  <r>
    <x v="2"/>
    <x v="291"/>
    <x v="286"/>
    <x v="1"/>
    <x v="236"/>
  </r>
  <r>
    <x v="2"/>
    <x v="292"/>
    <x v="287"/>
    <x v="1"/>
    <x v="236"/>
  </r>
  <r>
    <x v="2"/>
    <x v="293"/>
    <x v="288"/>
    <x v="1"/>
    <x v="60"/>
  </r>
  <r>
    <x v="2"/>
    <x v="294"/>
    <x v="289"/>
    <x v="2"/>
    <x v="237"/>
  </r>
  <r>
    <x v="2"/>
    <x v="295"/>
    <x v="290"/>
    <x v="0"/>
    <x v="237"/>
  </r>
  <r>
    <x v="2"/>
    <x v="296"/>
    <x v="291"/>
    <x v="1"/>
    <x v="238"/>
  </r>
  <r>
    <x v="2"/>
    <x v="297"/>
    <x v="292"/>
    <x v="2"/>
    <x v="64"/>
  </r>
  <r>
    <x v="2"/>
    <x v="298"/>
    <x v="293"/>
    <x v="3"/>
    <x v="65"/>
  </r>
  <r>
    <x v="2"/>
    <x v="299"/>
    <x v="294"/>
    <x v="1"/>
    <x v="65"/>
  </r>
  <r>
    <x v="2"/>
    <x v="300"/>
    <x v="295"/>
    <x v="1"/>
    <x v="66"/>
  </r>
  <r>
    <x v="2"/>
    <x v="301"/>
    <x v="296"/>
    <x v="1"/>
    <x v="239"/>
  </r>
  <r>
    <x v="2"/>
    <x v="302"/>
    <x v="297"/>
    <x v="2"/>
    <x v="67"/>
  </r>
  <r>
    <x v="3"/>
    <x v="303"/>
    <x v="298"/>
    <x v="2"/>
    <x v="240"/>
  </r>
  <r>
    <x v="3"/>
    <x v="304"/>
    <x v="299"/>
    <x v="2"/>
    <x v="241"/>
  </r>
  <r>
    <x v="3"/>
    <x v="305"/>
    <x v="300"/>
    <x v="0"/>
    <x v="242"/>
  </r>
  <r>
    <x v="3"/>
    <x v="306"/>
    <x v="301"/>
    <x v="2"/>
    <x v="243"/>
  </r>
  <r>
    <x v="3"/>
    <x v="307"/>
    <x v="302"/>
    <x v="1"/>
    <x v="244"/>
  </r>
  <r>
    <x v="3"/>
    <x v="308"/>
    <x v="303"/>
    <x v="1"/>
    <x v="176"/>
  </r>
  <r>
    <x v="3"/>
    <x v="309"/>
    <x v="304"/>
    <x v="1"/>
    <x v="245"/>
  </r>
  <r>
    <x v="3"/>
    <x v="310"/>
    <x v="305"/>
    <x v="1"/>
    <x v="246"/>
  </r>
  <r>
    <x v="3"/>
    <x v="311"/>
    <x v="306"/>
    <x v="1"/>
    <x v="247"/>
  </r>
  <r>
    <x v="3"/>
    <x v="312"/>
    <x v="307"/>
    <x v="1"/>
    <x v="248"/>
  </r>
  <r>
    <x v="3"/>
    <x v="313"/>
    <x v="308"/>
    <x v="0"/>
    <x v="249"/>
  </r>
  <r>
    <x v="3"/>
    <x v="314"/>
    <x v="309"/>
    <x v="1"/>
    <x v="250"/>
  </r>
  <r>
    <x v="3"/>
    <x v="315"/>
    <x v="310"/>
    <x v="1"/>
    <x v="251"/>
  </r>
  <r>
    <x v="3"/>
    <x v="316"/>
    <x v="311"/>
    <x v="0"/>
    <x v="85"/>
  </r>
  <r>
    <x v="3"/>
    <x v="317"/>
    <x v="312"/>
    <x v="0"/>
    <x v="252"/>
  </r>
  <r>
    <x v="3"/>
    <x v="318"/>
    <x v="313"/>
    <x v="2"/>
    <x v="12"/>
  </r>
  <r>
    <x v="3"/>
    <x v="319"/>
    <x v="141"/>
    <x v="1"/>
    <x v="253"/>
  </r>
  <r>
    <x v="3"/>
    <x v="320"/>
    <x v="314"/>
    <x v="3"/>
    <x v="254"/>
  </r>
  <r>
    <x v="3"/>
    <x v="321"/>
    <x v="315"/>
    <x v="2"/>
    <x v="255"/>
  </r>
  <r>
    <x v="3"/>
    <x v="322"/>
    <x v="316"/>
    <x v="1"/>
    <x v="198"/>
  </r>
  <r>
    <x v="3"/>
    <x v="323"/>
    <x v="317"/>
    <x v="2"/>
    <x v="256"/>
  </r>
  <r>
    <x v="3"/>
    <x v="324"/>
    <x v="318"/>
    <x v="1"/>
    <x v="257"/>
  </r>
  <r>
    <x v="3"/>
    <x v="325"/>
    <x v="319"/>
    <x v="1"/>
    <x v="258"/>
  </r>
  <r>
    <x v="3"/>
    <x v="326"/>
    <x v="320"/>
    <x v="4"/>
    <x v="259"/>
  </r>
  <r>
    <x v="3"/>
    <x v="327"/>
    <x v="321"/>
    <x v="1"/>
    <x v="260"/>
  </r>
  <r>
    <x v="3"/>
    <x v="328"/>
    <x v="322"/>
    <x v="1"/>
    <x v="261"/>
  </r>
  <r>
    <x v="3"/>
    <x v="329"/>
    <x v="323"/>
    <x v="0"/>
    <x v="262"/>
  </r>
  <r>
    <x v="3"/>
    <x v="330"/>
    <x v="324"/>
    <x v="4"/>
    <x v="263"/>
  </r>
  <r>
    <x v="3"/>
    <x v="331"/>
    <x v="325"/>
    <x v="3"/>
    <x v="264"/>
  </r>
  <r>
    <x v="3"/>
    <x v="332"/>
    <x v="326"/>
    <x v="0"/>
    <x v="265"/>
  </r>
  <r>
    <x v="3"/>
    <x v="333"/>
    <x v="327"/>
    <x v="1"/>
    <x v="209"/>
  </r>
  <r>
    <x v="3"/>
    <x v="334"/>
    <x v="328"/>
    <x v="1"/>
    <x v="266"/>
  </r>
  <r>
    <x v="3"/>
    <x v="335"/>
    <x v="329"/>
    <x v="5"/>
    <x v="120"/>
  </r>
  <r>
    <x v="3"/>
    <x v="336"/>
    <x v="330"/>
    <x v="1"/>
    <x v="267"/>
  </r>
  <r>
    <x v="3"/>
    <x v="337"/>
    <x v="331"/>
    <x v="1"/>
    <x v="268"/>
  </r>
  <r>
    <x v="3"/>
    <x v="338"/>
    <x v="332"/>
    <x v="2"/>
    <x v="269"/>
  </r>
  <r>
    <x v="3"/>
    <x v="339"/>
    <x v="333"/>
    <x v="1"/>
    <x v="269"/>
  </r>
  <r>
    <x v="3"/>
    <x v="340"/>
    <x v="334"/>
    <x v="0"/>
    <x v="270"/>
  </r>
  <r>
    <x v="3"/>
    <x v="341"/>
    <x v="335"/>
    <x v="0"/>
    <x v="271"/>
  </r>
  <r>
    <x v="3"/>
    <x v="342"/>
    <x v="336"/>
    <x v="0"/>
    <x v="272"/>
  </r>
  <r>
    <x v="3"/>
    <x v="343"/>
    <x v="337"/>
    <x v="2"/>
    <x v="273"/>
  </r>
  <r>
    <x v="3"/>
    <x v="344"/>
    <x v="338"/>
    <x v="0"/>
    <x v="134"/>
  </r>
  <r>
    <x v="3"/>
    <x v="345"/>
    <x v="339"/>
    <x v="4"/>
    <x v="222"/>
  </r>
  <r>
    <x v="3"/>
    <x v="346"/>
    <x v="340"/>
    <x v="0"/>
    <x v="137"/>
  </r>
  <r>
    <x v="3"/>
    <x v="347"/>
    <x v="341"/>
    <x v="2"/>
    <x v="274"/>
  </r>
  <r>
    <x v="3"/>
    <x v="348"/>
    <x v="342"/>
    <x v="1"/>
    <x v="275"/>
  </r>
  <r>
    <x v="3"/>
    <x v="349"/>
    <x v="343"/>
    <x v="1"/>
    <x v="142"/>
  </r>
  <r>
    <x v="3"/>
    <x v="350"/>
    <x v="344"/>
    <x v="1"/>
    <x v="276"/>
  </r>
  <r>
    <x v="3"/>
    <x v="351"/>
    <x v="345"/>
    <x v="0"/>
    <x v="277"/>
  </r>
  <r>
    <x v="3"/>
    <x v="352"/>
    <x v="346"/>
    <x v="3"/>
    <x v="278"/>
  </r>
  <r>
    <x v="3"/>
    <x v="353"/>
    <x v="347"/>
    <x v="0"/>
    <x v="279"/>
  </r>
  <r>
    <x v="3"/>
    <x v="354"/>
    <x v="348"/>
    <x v="1"/>
    <x v="280"/>
  </r>
  <r>
    <x v="3"/>
    <x v="355"/>
    <x v="349"/>
    <x v="1"/>
    <x v="230"/>
  </r>
  <r>
    <x v="3"/>
    <x v="356"/>
    <x v="350"/>
    <x v="0"/>
    <x v="281"/>
  </r>
  <r>
    <x v="3"/>
    <x v="357"/>
    <x v="351"/>
    <x v="1"/>
    <x v="282"/>
  </r>
  <r>
    <x v="3"/>
    <x v="358"/>
    <x v="352"/>
    <x v="1"/>
    <x v="283"/>
  </r>
  <r>
    <x v="3"/>
    <x v="359"/>
    <x v="353"/>
    <x v="5"/>
    <x v="232"/>
  </r>
  <r>
    <x v="3"/>
    <x v="360"/>
    <x v="354"/>
    <x v="4"/>
    <x v="284"/>
  </r>
  <r>
    <x v="3"/>
    <x v="361"/>
    <x v="355"/>
    <x v="1"/>
    <x v="233"/>
  </r>
  <r>
    <x v="3"/>
    <x v="362"/>
    <x v="356"/>
    <x v="2"/>
    <x v="58"/>
  </r>
  <r>
    <x v="3"/>
    <x v="363"/>
    <x v="357"/>
    <x v="2"/>
    <x v="159"/>
  </r>
  <r>
    <x v="3"/>
    <x v="364"/>
    <x v="358"/>
    <x v="4"/>
    <x v="285"/>
  </r>
  <r>
    <x v="3"/>
    <x v="365"/>
    <x v="359"/>
    <x v="0"/>
    <x v="236"/>
  </r>
  <r>
    <x v="3"/>
    <x v="366"/>
    <x v="360"/>
    <x v="0"/>
    <x v="286"/>
  </r>
  <r>
    <x v="3"/>
    <x v="367"/>
    <x v="361"/>
    <x v="1"/>
    <x v="287"/>
  </r>
  <r>
    <x v="3"/>
    <x v="368"/>
    <x v="362"/>
    <x v="4"/>
    <x v="61"/>
  </r>
  <r>
    <x v="3"/>
    <x v="369"/>
    <x v="363"/>
    <x v="4"/>
    <x v="238"/>
  </r>
  <r>
    <x v="4"/>
    <x v="370"/>
    <x v="364"/>
    <x v="3"/>
    <x v="288"/>
  </r>
  <r>
    <x v="4"/>
    <x v="371"/>
    <x v="365"/>
    <x v="1"/>
    <x v="289"/>
  </r>
  <r>
    <x v="4"/>
    <x v="372"/>
    <x v="366"/>
    <x v="2"/>
    <x v="290"/>
  </r>
  <r>
    <x v="4"/>
    <x v="373"/>
    <x v="367"/>
    <x v="1"/>
    <x v="291"/>
  </r>
  <r>
    <x v="4"/>
    <x v="374"/>
    <x v="368"/>
    <x v="0"/>
    <x v="177"/>
  </r>
  <r>
    <x v="4"/>
    <x v="375"/>
    <x v="33"/>
    <x v="1"/>
    <x v="292"/>
  </r>
  <r>
    <x v="4"/>
    <x v="376"/>
    <x v="369"/>
    <x v="1"/>
    <x v="293"/>
  </r>
  <r>
    <x v="4"/>
    <x v="377"/>
    <x v="370"/>
    <x v="1"/>
    <x v="294"/>
  </r>
  <r>
    <x v="4"/>
    <x v="378"/>
    <x v="371"/>
    <x v="2"/>
    <x v="295"/>
  </r>
  <r>
    <x v="4"/>
    <x v="379"/>
    <x v="372"/>
    <x v="3"/>
    <x v="296"/>
  </r>
  <r>
    <x v="4"/>
    <x v="380"/>
    <x v="373"/>
    <x v="1"/>
    <x v="297"/>
  </r>
  <r>
    <x v="4"/>
    <x v="381"/>
    <x v="374"/>
    <x v="0"/>
    <x v="298"/>
  </r>
  <r>
    <x v="4"/>
    <x v="382"/>
    <x v="375"/>
    <x v="1"/>
    <x v="299"/>
  </r>
  <r>
    <x v="4"/>
    <x v="383"/>
    <x v="376"/>
    <x v="1"/>
    <x v="300"/>
  </r>
  <r>
    <x v="4"/>
    <x v="384"/>
    <x v="377"/>
    <x v="2"/>
    <x v="301"/>
  </r>
  <r>
    <x v="4"/>
    <x v="385"/>
    <x v="378"/>
    <x v="4"/>
    <x v="302"/>
  </r>
  <r>
    <x v="4"/>
    <x v="386"/>
    <x v="379"/>
    <x v="0"/>
    <x v="303"/>
  </r>
  <r>
    <x v="4"/>
    <x v="387"/>
    <x v="380"/>
    <x v="0"/>
    <x v="11"/>
  </r>
  <r>
    <x v="4"/>
    <x v="388"/>
    <x v="381"/>
    <x v="0"/>
    <x v="88"/>
  </r>
  <r>
    <x v="4"/>
    <x v="389"/>
    <x v="382"/>
    <x v="2"/>
    <x v="304"/>
  </r>
  <r>
    <x v="4"/>
    <x v="390"/>
    <x v="383"/>
    <x v="4"/>
    <x v="193"/>
  </r>
  <r>
    <x v="4"/>
    <x v="391"/>
    <x v="384"/>
    <x v="0"/>
    <x v="305"/>
  </r>
  <r>
    <x v="4"/>
    <x v="392"/>
    <x v="385"/>
    <x v="0"/>
    <x v="306"/>
  </r>
  <r>
    <x v="4"/>
    <x v="393"/>
    <x v="386"/>
    <x v="1"/>
    <x v="307"/>
  </r>
  <r>
    <x v="4"/>
    <x v="394"/>
    <x v="387"/>
    <x v="1"/>
    <x v="308"/>
  </r>
  <r>
    <x v="4"/>
    <x v="395"/>
    <x v="388"/>
    <x v="1"/>
    <x v="309"/>
  </r>
  <r>
    <x v="4"/>
    <x v="396"/>
    <x v="389"/>
    <x v="1"/>
    <x v="310"/>
  </r>
  <r>
    <x v="4"/>
    <x v="397"/>
    <x v="390"/>
    <x v="1"/>
    <x v="106"/>
  </r>
  <r>
    <x v="4"/>
    <x v="398"/>
    <x v="391"/>
    <x v="2"/>
    <x v="108"/>
  </r>
  <r>
    <x v="4"/>
    <x v="399"/>
    <x v="392"/>
    <x v="0"/>
    <x v="311"/>
  </r>
  <r>
    <x v="4"/>
    <x v="400"/>
    <x v="393"/>
    <x v="1"/>
    <x v="312"/>
  </r>
  <r>
    <x v="4"/>
    <x v="401"/>
    <x v="394"/>
    <x v="1"/>
    <x v="313"/>
  </r>
  <r>
    <x v="4"/>
    <x v="402"/>
    <x v="395"/>
    <x v="2"/>
    <x v="204"/>
  </r>
  <r>
    <x v="4"/>
    <x v="403"/>
    <x v="396"/>
    <x v="1"/>
    <x v="314"/>
  </r>
  <r>
    <x v="4"/>
    <x v="404"/>
    <x v="397"/>
    <x v="1"/>
    <x v="315"/>
  </r>
  <r>
    <x v="4"/>
    <x v="405"/>
    <x v="398"/>
    <x v="1"/>
    <x v="316"/>
  </r>
  <r>
    <x v="4"/>
    <x v="406"/>
    <x v="399"/>
    <x v="0"/>
    <x v="317"/>
  </r>
  <r>
    <x v="4"/>
    <x v="407"/>
    <x v="400"/>
    <x v="1"/>
    <x v="318"/>
  </r>
  <r>
    <x v="4"/>
    <x v="408"/>
    <x v="401"/>
    <x v="1"/>
    <x v="319"/>
  </r>
  <r>
    <x v="4"/>
    <x v="409"/>
    <x v="402"/>
    <x v="4"/>
    <x v="267"/>
  </r>
  <r>
    <x v="4"/>
    <x v="410"/>
    <x v="403"/>
    <x v="4"/>
    <x v="320"/>
  </r>
  <r>
    <x v="4"/>
    <x v="411"/>
    <x v="404"/>
    <x v="1"/>
    <x v="321"/>
  </r>
  <r>
    <x v="4"/>
    <x v="412"/>
    <x v="405"/>
    <x v="1"/>
    <x v="322"/>
  </r>
  <r>
    <x v="4"/>
    <x v="413"/>
    <x v="406"/>
    <x v="1"/>
    <x v="323"/>
  </r>
  <r>
    <x v="4"/>
    <x v="414"/>
    <x v="407"/>
    <x v="2"/>
    <x v="122"/>
  </r>
  <r>
    <x v="4"/>
    <x v="415"/>
    <x v="408"/>
    <x v="2"/>
    <x v="324"/>
  </r>
  <r>
    <x v="4"/>
    <x v="416"/>
    <x v="409"/>
    <x v="1"/>
    <x v="325"/>
  </r>
  <r>
    <x v="4"/>
    <x v="417"/>
    <x v="410"/>
    <x v="1"/>
    <x v="326"/>
  </r>
  <r>
    <x v="4"/>
    <x v="418"/>
    <x v="411"/>
    <x v="2"/>
    <x v="327"/>
  </r>
  <r>
    <x v="4"/>
    <x v="419"/>
    <x v="412"/>
    <x v="1"/>
    <x v="328"/>
  </r>
  <r>
    <x v="4"/>
    <x v="420"/>
    <x v="413"/>
    <x v="0"/>
    <x v="130"/>
  </r>
  <r>
    <x v="4"/>
    <x v="421"/>
    <x v="414"/>
    <x v="1"/>
    <x v="133"/>
  </r>
  <r>
    <x v="4"/>
    <x v="422"/>
    <x v="218"/>
    <x v="1"/>
    <x v="141"/>
  </r>
  <r>
    <x v="4"/>
    <x v="423"/>
    <x v="415"/>
    <x v="1"/>
    <x v="329"/>
  </r>
  <r>
    <x v="4"/>
    <x v="424"/>
    <x v="416"/>
    <x v="1"/>
    <x v="224"/>
  </r>
  <r>
    <x v="4"/>
    <x v="425"/>
    <x v="417"/>
    <x v="5"/>
    <x v="330"/>
  </r>
  <r>
    <x v="4"/>
    <x v="426"/>
    <x v="418"/>
    <x v="0"/>
    <x v="276"/>
  </r>
  <r>
    <x v="4"/>
    <x v="427"/>
    <x v="419"/>
    <x v="2"/>
    <x v="45"/>
  </r>
  <r>
    <x v="4"/>
    <x v="428"/>
    <x v="420"/>
    <x v="1"/>
    <x v="45"/>
  </r>
  <r>
    <x v="4"/>
    <x v="429"/>
    <x v="421"/>
    <x v="4"/>
    <x v="144"/>
  </r>
  <r>
    <x v="4"/>
    <x v="430"/>
    <x v="422"/>
    <x v="3"/>
    <x v="46"/>
  </r>
  <r>
    <x v="4"/>
    <x v="431"/>
    <x v="423"/>
    <x v="1"/>
    <x v="146"/>
  </r>
  <r>
    <x v="4"/>
    <x v="432"/>
    <x v="424"/>
    <x v="1"/>
    <x v="331"/>
  </r>
  <r>
    <x v="4"/>
    <x v="433"/>
    <x v="425"/>
    <x v="4"/>
    <x v="150"/>
  </r>
  <r>
    <x v="4"/>
    <x v="434"/>
    <x v="426"/>
    <x v="1"/>
    <x v="332"/>
  </r>
  <r>
    <x v="4"/>
    <x v="435"/>
    <x v="427"/>
    <x v="1"/>
    <x v="153"/>
  </r>
  <r>
    <x v="4"/>
    <x v="436"/>
    <x v="428"/>
    <x v="1"/>
    <x v="282"/>
  </r>
  <r>
    <x v="4"/>
    <x v="437"/>
    <x v="429"/>
    <x v="0"/>
    <x v="154"/>
  </r>
  <r>
    <x v="4"/>
    <x v="438"/>
    <x v="430"/>
    <x v="0"/>
    <x v="56"/>
  </r>
  <r>
    <x v="4"/>
    <x v="439"/>
    <x v="431"/>
    <x v="4"/>
    <x v="157"/>
  </r>
  <r>
    <x v="4"/>
    <x v="440"/>
    <x v="432"/>
    <x v="2"/>
    <x v="333"/>
  </r>
  <r>
    <x v="4"/>
    <x v="441"/>
    <x v="433"/>
    <x v="2"/>
    <x v="285"/>
  </r>
  <r>
    <x v="4"/>
    <x v="442"/>
    <x v="434"/>
    <x v="4"/>
    <x v="334"/>
  </r>
  <r>
    <x v="4"/>
    <x v="443"/>
    <x v="435"/>
    <x v="4"/>
    <x v="334"/>
  </r>
  <r>
    <x v="4"/>
    <x v="444"/>
    <x v="436"/>
    <x v="1"/>
    <x v="235"/>
  </r>
  <r>
    <x v="4"/>
    <x v="445"/>
    <x v="437"/>
    <x v="1"/>
    <x v="161"/>
  </r>
  <r>
    <x v="4"/>
    <x v="446"/>
    <x v="438"/>
    <x v="0"/>
    <x v="59"/>
  </r>
  <r>
    <x v="4"/>
    <x v="447"/>
    <x v="439"/>
    <x v="0"/>
    <x v="335"/>
  </r>
  <r>
    <x v="4"/>
    <x v="448"/>
    <x v="440"/>
    <x v="2"/>
    <x v="162"/>
  </r>
  <r>
    <x v="4"/>
    <x v="449"/>
    <x v="441"/>
    <x v="2"/>
    <x v="162"/>
  </r>
  <r>
    <x v="4"/>
    <x v="450"/>
    <x v="442"/>
    <x v="1"/>
    <x v="163"/>
  </r>
  <r>
    <x v="4"/>
    <x v="451"/>
    <x v="443"/>
    <x v="1"/>
    <x v="60"/>
  </r>
  <r>
    <x v="4"/>
    <x v="452"/>
    <x v="444"/>
    <x v="1"/>
    <x v="164"/>
  </r>
  <r>
    <x v="4"/>
    <x v="453"/>
    <x v="445"/>
    <x v="1"/>
    <x v="164"/>
  </r>
  <r>
    <x v="4"/>
    <x v="454"/>
    <x v="446"/>
    <x v="0"/>
    <x v="336"/>
  </r>
  <r>
    <x v="4"/>
    <x v="455"/>
    <x v="447"/>
    <x v="4"/>
    <x v="336"/>
  </r>
  <r>
    <x v="4"/>
    <x v="456"/>
    <x v="448"/>
    <x v="0"/>
    <x v="165"/>
  </r>
  <r>
    <x v="4"/>
    <x v="457"/>
    <x v="449"/>
    <x v="4"/>
    <x v="337"/>
  </r>
  <r>
    <x v="4"/>
    <x v="458"/>
    <x v="450"/>
    <x v="2"/>
    <x v="61"/>
  </r>
  <r>
    <x v="4"/>
    <x v="459"/>
    <x v="451"/>
    <x v="1"/>
    <x v="237"/>
  </r>
  <r>
    <x v="4"/>
    <x v="460"/>
    <x v="452"/>
    <x v="1"/>
    <x v="166"/>
  </r>
  <r>
    <x v="4"/>
    <x v="461"/>
    <x v="453"/>
    <x v="2"/>
    <x v="64"/>
  </r>
  <r>
    <x v="4"/>
    <x v="462"/>
    <x v="454"/>
    <x v="1"/>
    <x v="167"/>
  </r>
  <r>
    <x v="4"/>
    <x v="463"/>
    <x v="455"/>
    <x v="2"/>
    <x v="168"/>
  </r>
  <r>
    <x v="4"/>
    <x v="464"/>
    <x v="456"/>
    <x v="2"/>
    <x v="338"/>
  </r>
  <r>
    <x v="4"/>
    <x v="465"/>
    <x v="457"/>
    <x v="1"/>
    <x v="338"/>
  </r>
  <r>
    <x v="5"/>
    <x v="466"/>
    <x v="458"/>
    <x v="2"/>
    <x v="339"/>
  </r>
  <r>
    <x v="5"/>
    <x v="467"/>
    <x v="459"/>
    <x v="0"/>
    <x v="340"/>
  </r>
  <r>
    <x v="5"/>
    <x v="468"/>
    <x v="460"/>
    <x v="4"/>
    <x v="341"/>
  </r>
  <r>
    <x v="5"/>
    <x v="469"/>
    <x v="461"/>
    <x v="4"/>
    <x v="76"/>
  </r>
  <r>
    <x v="5"/>
    <x v="470"/>
    <x v="462"/>
    <x v="0"/>
    <x v="342"/>
  </r>
  <r>
    <x v="5"/>
    <x v="471"/>
    <x v="463"/>
    <x v="4"/>
    <x v="87"/>
  </r>
  <r>
    <x v="5"/>
    <x v="472"/>
    <x v="464"/>
    <x v="1"/>
    <x v="343"/>
  </r>
  <r>
    <x v="5"/>
    <x v="473"/>
    <x v="465"/>
    <x v="1"/>
    <x v="257"/>
  </r>
  <r>
    <x v="5"/>
    <x v="474"/>
    <x v="466"/>
    <x v="4"/>
    <x v="18"/>
  </r>
  <r>
    <x v="5"/>
    <x v="475"/>
    <x v="412"/>
    <x v="0"/>
    <x v="344"/>
  </r>
  <r>
    <x v="5"/>
    <x v="476"/>
    <x v="467"/>
    <x v="2"/>
    <x v="313"/>
  </r>
  <r>
    <x v="5"/>
    <x v="477"/>
    <x v="468"/>
    <x v="3"/>
    <x v="345"/>
  </r>
  <r>
    <x v="5"/>
    <x v="478"/>
    <x v="469"/>
    <x v="0"/>
    <x v="114"/>
  </r>
  <r>
    <x v="5"/>
    <x v="479"/>
    <x v="470"/>
    <x v="1"/>
    <x v="346"/>
  </r>
  <r>
    <x v="5"/>
    <x v="480"/>
    <x v="471"/>
    <x v="1"/>
    <x v="347"/>
  </r>
  <r>
    <x v="5"/>
    <x v="481"/>
    <x v="472"/>
    <x v="2"/>
    <x v="348"/>
  </r>
  <r>
    <x v="5"/>
    <x v="482"/>
    <x v="473"/>
    <x v="1"/>
    <x v="324"/>
  </r>
  <r>
    <x v="5"/>
    <x v="483"/>
    <x v="474"/>
    <x v="0"/>
    <x v="325"/>
  </r>
  <r>
    <x v="5"/>
    <x v="484"/>
    <x v="475"/>
    <x v="0"/>
    <x v="349"/>
  </r>
  <r>
    <x v="5"/>
    <x v="485"/>
    <x v="476"/>
    <x v="1"/>
    <x v="328"/>
  </r>
  <r>
    <x v="5"/>
    <x v="486"/>
    <x v="477"/>
    <x v="1"/>
    <x v="350"/>
  </r>
  <r>
    <x v="5"/>
    <x v="487"/>
    <x v="478"/>
    <x v="1"/>
    <x v="351"/>
  </r>
  <r>
    <x v="5"/>
    <x v="488"/>
    <x v="479"/>
    <x v="0"/>
    <x v="140"/>
  </r>
  <r>
    <x v="5"/>
    <x v="489"/>
    <x v="480"/>
    <x v="3"/>
    <x v="329"/>
  </r>
  <r>
    <x v="5"/>
    <x v="490"/>
    <x v="481"/>
    <x v="4"/>
    <x v="330"/>
  </r>
  <r>
    <x v="5"/>
    <x v="491"/>
    <x v="482"/>
    <x v="0"/>
    <x v="352"/>
  </r>
  <r>
    <x v="5"/>
    <x v="492"/>
    <x v="483"/>
    <x v="5"/>
    <x v="352"/>
  </r>
  <r>
    <x v="5"/>
    <x v="493"/>
    <x v="484"/>
    <x v="2"/>
    <x v="47"/>
  </r>
  <r>
    <x v="5"/>
    <x v="494"/>
    <x v="485"/>
    <x v="4"/>
    <x v="48"/>
  </r>
  <r>
    <x v="5"/>
    <x v="495"/>
    <x v="486"/>
    <x v="1"/>
    <x v="148"/>
  </r>
  <r>
    <x v="5"/>
    <x v="496"/>
    <x v="487"/>
    <x v="4"/>
    <x v="353"/>
  </r>
  <r>
    <x v="5"/>
    <x v="497"/>
    <x v="488"/>
    <x v="2"/>
    <x v="52"/>
  </r>
  <r>
    <x v="5"/>
    <x v="498"/>
    <x v="489"/>
    <x v="4"/>
    <x v="151"/>
  </r>
  <r>
    <x v="5"/>
    <x v="499"/>
    <x v="490"/>
    <x v="0"/>
    <x v="152"/>
  </r>
  <r>
    <x v="5"/>
    <x v="500"/>
    <x v="491"/>
    <x v="1"/>
    <x v="57"/>
  </r>
  <r>
    <x v="5"/>
    <x v="501"/>
    <x v="492"/>
    <x v="2"/>
    <x v="354"/>
  </r>
  <r>
    <x v="5"/>
    <x v="502"/>
    <x v="493"/>
    <x v="0"/>
    <x v="354"/>
  </r>
  <r>
    <x v="5"/>
    <x v="503"/>
    <x v="494"/>
    <x v="2"/>
    <x v="158"/>
  </r>
  <r>
    <x v="5"/>
    <x v="504"/>
    <x v="45"/>
    <x v="5"/>
    <x v="285"/>
  </r>
  <r>
    <x v="5"/>
    <x v="505"/>
    <x v="495"/>
    <x v="2"/>
    <x v="234"/>
  </r>
  <r>
    <x v="5"/>
    <x v="506"/>
    <x v="496"/>
    <x v="4"/>
    <x v="336"/>
  </r>
  <r>
    <x v="5"/>
    <x v="507"/>
    <x v="497"/>
    <x v="0"/>
    <x v="286"/>
  </r>
  <r>
    <x v="5"/>
    <x v="508"/>
    <x v="498"/>
    <x v="2"/>
    <x v="165"/>
  </r>
  <r>
    <x v="5"/>
    <x v="509"/>
    <x v="175"/>
    <x v="1"/>
    <x v="167"/>
  </r>
  <r>
    <x v="6"/>
    <x v="510"/>
    <x v="499"/>
    <x v="0"/>
    <x v="355"/>
  </r>
  <r>
    <x v="6"/>
    <x v="511"/>
    <x v="500"/>
    <x v="1"/>
    <x v="242"/>
  </r>
  <r>
    <x v="6"/>
    <x v="512"/>
    <x v="501"/>
    <x v="0"/>
    <x v="356"/>
  </r>
  <r>
    <x v="6"/>
    <x v="513"/>
    <x v="502"/>
    <x v="1"/>
    <x v="357"/>
  </r>
  <r>
    <x v="6"/>
    <x v="514"/>
    <x v="139"/>
    <x v="1"/>
    <x v="358"/>
  </r>
  <r>
    <x v="6"/>
    <x v="515"/>
    <x v="503"/>
    <x v="1"/>
    <x v="359"/>
  </r>
  <r>
    <x v="6"/>
    <x v="516"/>
    <x v="504"/>
    <x v="1"/>
    <x v="360"/>
  </r>
  <r>
    <x v="6"/>
    <x v="517"/>
    <x v="505"/>
    <x v="1"/>
    <x v="361"/>
  </r>
  <r>
    <x v="6"/>
    <x v="518"/>
    <x v="506"/>
    <x v="2"/>
    <x v="179"/>
  </r>
  <r>
    <x v="6"/>
    <x v="519"/>
    <x v="507"/>
    <x v="2"/>
    <x v="362"/>
  </r>
  <r>
    <x v="6"/>
    <x v="520"/>
    <x v="508"/>
    <x v="2"/>
    <x v="363"/>
  </r>
  <r>
    <x v="6"/>
    <x v="521"/>
    <x v="509"/>
    <x v="4"/>
    <x v="364"/>
  </r>
  <r>
    <x v="6"/>
    <x v="522"/>
    <x v="510"/>
    <x v="4"/>
    <x v="7"/>
  </r>
  <r>
    <x v="6"/>
    <x v="523"/>
    <x v="511"/>
    <x v="0"/>
    <x v="248"/>
  </r>
  <r>
    <x v="6"/>
    <x v="524"/>
    <x v="512"/>
    <x v="1"/>
    <x v="365"/>
  </r>
  <r>
    <x v="6"/>
    <x v="525"/>
    <x v="513"/>
    <x v="1"/>
    <x v="366"/>
  </r>
  <r>
    <x v="6"/>
    <x v="526"/>
    <x v="514"/>
    <x v="1"/>
    <x v="367"/>
  </r>
  <r>
    <x v="6"/>
    <x v="527"/>
    <x v="515"/>
    <x v="1"/>
    <x v="251"/>
  </r>
  <r>
    <x v="6"/>
    <x v="528"/>
    <x v="516"/>
    <x v="1"/>
    <x v="368"/>
  </r>
  <r>
    <x v="6"/>
    <x v="529"/>
    <x v="517"/>
    <x v="3"/>
    <x v="369"/>
  </r>
  <r>
    <x v="6"/>
    <x v="530"/>
    <x v="518"/>
    <x v="1"/>
    <x v="369"/>
  </r>
  <r>
    <x v="6"/>
    <x v="531"/>
    <x v="519"/>
    <x v="0"/>
    <x v="370"/>
  </r>
  <r>
    <x v="6"/>
    <x v="532"/>
    <x v="520"/>
    <x v="4"/>
    <x v="342"/>
  </r>
  <r>
    <x v="6"/>
    <x v="533"/>
    <x v="521"/>
    <x v="4"/>
    <x v="371"/>
  </r>
  <r>
    <x v="6"/>
    <x v="534"/>
    <x v="522"/>
    <x v="3"/>
    <x v="371"/>
  </r>
  <r>
    <x v="6"/>
    <x v="535"/>
    <x v="523"/>
    <x v="1"/>
    <x v="372"/>
  </r>
  <r>
    <x v="6"/>
    <x v="536"/>
    <x v="524"/>
    <x v="1"/>
    <x v="373"/>
  </r>
  <r>
    <x v="6"/>
    <x v="537"/>
    <x v="525"/>
    <x v="2"/>
    <x v="373"/>
  </r>
  <r>
    <x v="6"/>
    <x v="538"/>
    <x v="526"/>
    <x v="0"/>
    <x v="374"/>
  </r>
  <r>
    <x v="6"/>
    <x v="539"/>
    <x v="527"/>
    <x v="0"/>
    <x v="375"/>
  </r>
  <r>
    <x v="6"/>
    <x v="540"/>
    <x v="528"/>
    <x v="1"/>
    <x v="194"/>
  </r>
  <r>
    <x v="6"/>
    <x v="541"/>
    <x v="529"/>
    <x v="0"/>
    <x v="376"/>
  </r>
  <r>
    <x v="6"/>
    <x v="542"/>
    <x v="530"/>
    <x v="2"/>
    <x v="377"/>
  </r>
  <r>
    <x v="6"/>
    <x v="543"/>
    <x v="531"/>
    <x v="5"/>
    <x v="378"/>
  </r>
  <r>
    <x v="6"/>
    <x v="544"/>
    <x v="532"/>
    <x v="0"/>
    <x v="379"/>
  </r>
  <r>
    <x v="6"/>
    <x v="545"/>
    <x v="533"/>
    <x v="0"/>
    <x v="308"/>
  </r>
  <r>
    <x v="6"/>
    <x v="546"/>
    <x v="142"/>
    <x v="0"/>
    <x v="380"/>
  </r>
  <r>
    <x v="6"/>
    <x v="547"/>
    <x v="534"/>
    <x v="2"/>
    <x v="22"/>
  </r>
  <r>
    <x v="6"/>
    <x v="548"/>
    <x v="535"/>
    <x v="4"/>
    <x v="381"/>
  </r>
  <r>
    <x v="6"/>
    <x v="549"/>
    <x v="536"/>
    <x v="2"/>
    <x v="107"/>
  </r>
  <r>
    <x v="6"/>
    <x v="550"/>
    <x v="537"/>
    <x v="4"/>
    <x v="382"/>
  </r>
  <r>
    <x v="6"/>
    <x v="551"/>
    <x v="538"/>
    <x v="1"/>
    <x v="109"/>
  </r>
  <r>
    <x v="6"/>
    <x v="552"/>
    <x v="539"/>
    <x v="0"/>
    <x v="383"/>
  </r>
  <r>
    <x v="6"/>
    <x v="553"/>
    <x v="540"/>
    <x v="1"/>
    <x v="384"/>
  </r>
  <r>
    <x v="6"/>
    <x v="554"/>
    <x v="541"/>
    <x v="1"/>
    <x v="345"/>
  </r>
  <r>
    <x v="6"/>
    <x v="555"/>
    <x v="542"/>
    <x v="0"/>
    <x v="385"/>
  </r>
  <r>
    <x v="6"/>
    <x v="556"/>
    <x v="543"/>
    <x v="1"/>
    <x v="346"/>
  </r>
  <r>
    <x v="6"/>
    <x v="557"/>
    <x v="544"/>
    <x v="0"/>
    <x v="386"/>
  </r>
  <r>
    <x v="6"/>
    <x v="558"/>
    <x v="545"/>
    <x v="2"/>
    <x v="387"/>
  </r>
  <r>
    <x v="6"/>
    <x v="559"/>
    <x v="546"/>
    <x v="2"/>
    <x v="208"/>
  </r>
  <r>
    <x v="6"/>
    <x v="560"/>
    <x v="547"/>
    <x v="3"/>
    <x v="388"/>
  </r>
  <r>
    <x v="6"/>
    <x v="561"/>
    <x v="548"/>
    <x v="4"/>
    <x v="389"/>
  </r>
  <r>
    <x v="6"/>
    <x v="562"/>
    <x v="549"/>
    <x v="1"/>
    <x v="390"/>
  </r>
  <r>
    <x v="6"/>
    <x v="563"/>
    <x v="550"/>
    <x v="3"/>
    <x v="391"/>
  </r>
  <r>
    <x v="6"/>
    <x v="564"/>
    <x v="551"/>
    <x v="2"/>
    <x v="212"/>
  </r>
  <r>
    <x v="6"/>
    <x v="565"/>
    <x v="552"/>
    <x v="4"/>
    <x v="392"/>
  </r>
  <r>
    <x v="6"/>
    <x v="566"/>
    <x v="553"/>
    <x v="1"/>
    <x v="393"/>
  </r>
  <r>
    <x v="6"/>
    <x v="567"/>
    <x v="554"/>
    <x v="1"/>
    <x v="394"/>
  </r>
  <r>
    <x v="6"/>
    <x v="568"/>
    <x v="555"/>
    <x v="2"/>
    <x v="320"/>
  </r>
  <r>
    <x v="6"/>
    <x v="569"/>
    <x v="556"/>
    <x v="1"/>
    <x v="395"/>
  </r>
  <r>
    <x v="6"/>
    <x v="570"/>
    <x v="557"/>
    <x v="1"/>
    <x v="321"/>
  </r>
  <r>
    <x v="6"/>
    <x v="571"/>
    <x v="558"/>
    <x v="2"/>
    <x v="348"/>
  </r>
  <r>
    <x v="6"/>
    <x v="572"/>
    <x v="559"/>
    <x v="1"/>
    <x v="323"/>
  </r>
  <r>
    <x v="6"/>
    <x v="573"/>
    <x v="560"/>
    <x v="2"/>
    <x v="396"/>
  </r>
  <r>
    <x v="6"/>
    <x v="574"/>
    <x v="561"/>
    <x v="2"/>
    <x v="397"/>
  </r>
  <r>
    <x v="6"/>
    <x v="575"/>
    <x v="562"/>
    <x v="2"/>
    <x v="398"/>
  </r>
  <r>
    <x v="6"/>
    <x v="576"/>
    <x v="123"/>
    <x v="1"/>
    <x v="268"/>
  </r>
  <r>
    <x v="6"/>
    <x v="577"/>
    <x v="563"/>
    <x v="2"/>
    <x v="270"/>
  </r>
  <r>
    <x v="6"/>
    <x v="578"/>
    <x v="564"/>
    <x v="2"/>
    <x v="399"/>
  </r>
  <r>
    <x v="6"/>
    <x v="579"/>
    <x v="565"/>
    <x v="4"/>
    <x v="400"/>
  </r>
  <r>
    <x v="6"/>
    <x v="580"/>
    <x v="566"/>
    <x v="1"/>
    <x v="401"/>
  </r>
  <r>
    <x v="6"/>
    <x v="581"/>
    <x v="567"/>
    <x v="4"/>
    <x v="218"/>
  </r>
  <r>
    <x v="6"/>
    <x v="582"/>
    <x v="568"/>
    <x v="2"/>
    <x v="327"/>
  </r>
  <r>
    <x v="6"/>
    <x v="583"/>
    <x v="569"/>
    <x v="0"/>
    <x v="272"/>
  </r>
  <r>
    <x v="6"/>
    <x v="584"/>
    <x v="570"/>
    <x v="1"/>
    <x v="273"/>
  </r>
  <r>
    <x v="6"/>
    <x v="585"/>
    <x v="571"/>
    <x v="0"/>
    <x v="402"/>
  </r>
  <r>
    <x v="6"/>
    <x v="586"/>
    <x v="572"/>
    <x v="0"/>
    <x v="43"/>
  </r>
  <r>
    <x v="6"/>
    <x v="587"/>
    <x v="573"/>
    <x v="1"/>
    <x v="403"/>
  </r>
  <r>
    <x v="6"/>
    <x v="588"/>
    <x v="574"/>
    <x v="1"/>
    <x v="274"/>
  </r>
  <r>
    <x v="6"/>
    <x v="589"/>
    <x v="575"/>
    <x v="1"/>
    <x v="274"/>
  </r>
  <r>
    <x v="6"/>
    <x v="590"/>
    <x v="576"/>
    <x v="1"/>
    <x v="275"/>
  </r>
  <r>
    <x v="6"/>
    <x v="591"/>
    <x v="577"/>
    <x v="1"/>
    <x v="330"/>
  </r>
  <r>
    <x v="6"/>
    <x v="592"/>
    <x v="578"/>
    <x v="1"/>
    <x v="144"/>
  </r>
  <r>
    <x v="6"/>
    <x v="593"/>
    <x v="579"/>
    <x v="0"/>
    <x v="277"/>
  </r>
  <r>
    <x v="6"/>
    <x v="594"/>
    <x v="580"/>
    <x v="0"/>
    <x v="226"/>
  </r>
  <r>
    <x v="6"/>
    <x v="595"/>
    <x v="581"/>
    <x v="4"/>
    <x v="278"/>
  </r>
  <r>
    <x v="6"/>
    <x v="596"/>
    <x v="582"/>
    <x v="1"/>
    <x v="279"/>
  </r>
  <r>
    <x v="6"/>
    <x v="597"/>
    <x v="583"/>
    <x v="1"/>
    <x v="279"/>
  </r>
  <r>
    <x v="6"/>
    <x v="598"/>
    <x v="584"/>
    <x v="1"/>
    <x v="404"/>
  </r>
  <r>
    <x v="6"/>
    <x v="599"/>
    <x v="585"/>
    <x v="1"/>
    <x v="48"/>
  </r>
  <r>
    <x v="6"/>
    <x v="600"/>
    <x v="586"/>
    <x v="1"/>
    <x v="150"/>
  </r>
  <r>
    <x v="6"/>
    <x v="601"/>
    <x v="587"/>
    <x v="1"/>
    <x v="50"/>
  </r>
  <r>
    <x v="6"/>
    <x v="602"/>
    <x v="588"/>
    <x v="2"/>
    <x v="231"/>
  </r>
  <r>
    <x v="6"/>
    <x v="603"/>
    <x v="589"/>
    <x v="1"/>
    <x v="52"/>
  </r>
  <r>
    <x v="6"/>
    <x v="604"/>
    <x v="590"/>
    <x v="4"/>
    <x v="151"/>
  </r>
  <r>
    <x v="6"/>
    <x v="605"/>
    <x v="591"/>
    <x v="0"/>
    <x v="405"/>
  </r>
  <r>
    <x v="6"/>
    <x v="606"/>
    <x v="592"/>
    <x v="2"/>
    <x v="406"/>
  </r>
  <r>
    <x v="6"/>
    <x v="607"/>
    <x v="593"/>
    <x v="4"/>
    <x v="153"/>
  </r>
  <r>
    <x v="6"/>
    <x v="608"/>
    <x v="594"/>
    <x v="1"/>
    <x v="153"/>
  </r>
  <r>
    <x v="6"/>
    <x v="609"/>
    <x v="595"/>
    <x v="0"/>
    <x v="282"/>
  </r>
  <r>
    <x v="6"/>
    <x v="610"/>
    <x v="596"/>
    <x v="0"/>
    <x v="55"/>
  </r>
  <r>
    <x v="6"/>
    <x v="611"/>
    <x v="597"/>
    <x v="0"/>
    <x v="283"/>
  </r>
  <r>
    <x v="6"/>
    <x v="612"/>
    <x v="598"/>
    <x v="0"/>
    <x v="284"/>
  </r>
  <r>
    <x v="6"/>
    <x v="613"/>
    <x v="25"/>
    <x v="0"/>
    <x v="354"/>
  </r>
  <r>
    <x v="6"/>
    <x v="614"/>
    <x v="599"/>
    <x v="1"/>
    <x v="354"/>
  </r>
  <r>
    <x v="6"/>
    <x v="615"/>
    <x v="600"/>
    <x v="0"/>
    <x v="333"/>
  </r>
  <r>
    <x v="6"/>
    <x v="616"/>
    <x v="601"/>
    <x v="1"/>
    <x v="333"/>
  </r>
  <r>
    <x v="6"/>
    <x v="617"/>
    <x v="602"/>
    <x v="4"/>
    <x v="160"/>
  </r>
  <r>
    <x v="6"/>
    <x v="618"/>
    <x v="603"/>
    <x v="0"/>
    <x v="160"/>
  </r>
  <r>
    <x v="6"/>
    <x v="619"/>
    <x v="604"/>
    <x v="2"/>
    <x v="334"/>
  </r>
  <r>
    <x v="6"/>
    <x v="620"/>
    <x v="605"/>
    <x v="4"/>
    <x v="235"/>
  </r>
  <r>
    <x v="6"/>
    <x v="621"/>
    <x v="606"/>
    <x v="1"/>
    <x v="59"/>
  </r>
  <r>
    <x v="6"/>
    <x v="622"/>
    <x v="607"/>
    <x v="0"/>
    <x v="59"/>
  </r>
  <r>
    <x v="6"/>
    <x v="623"/>
    <x v="608"/>
    <x v="1"/>
    <x v="335"/>
  </r>
  <r>
    <x v="6"/>
    <x v="624"/>
    <x v="609"/>
    <x v="1"/>
    <x v="164"/>
  </r>
  <r>
    <x v="6"/>
    <x v="625"/>
    <x v="610"/>
    <x v="0"/>
    <x v="165"/>
  </r>
  <r>
    <x v="6"/>
    <x v="626"/>
    <x v="611"/>
    <x v="4"/>
    <x v="337"/>
  </r>
  <r>
    <x v="6"/>
    <x v="627"/>
    <x v="612"/>
    <x v="1"/>
    <x v="62"/>
  </r>
  <r>
    <x v="6"/>
    <x v="628"/>
    <x v="613"/>
    <x v="0"/>
    <x v="62"/>
  </r>
  <r>
    <x v="6"/>
    <x v="629"/>
    <x v="614"/>
    <x v="4"/>
    <x v="66"/>
  </r>
  <r>
    <x v="6"/>
    <x v="630"/>
    <x v="615"/>
    <x v="0"/>
    <x v="239"/>
  </r>
  <r>
    <x v="6"/>
    <x v="631"/>
    <x v="141"/>
    <x v="1"/>
    <x v="239"/>
  </r>
  <r>
    <x v="6"/>
    <x v="632"/>
    <x v="616"/>
    <x v="1"/>
    <x v="338"/>
  </r>
  <r>
    <x v="6"/>
    <x v="633"/>
    <x v="617"/>
    <x v="2"/>
    <x v="67"/>
  </r>
  <r>
    <x v="7"/>
    <x v="634"/>
    <x v="618"/>
    <x v="1"/>
    <x v="407"/>
  </r>
  <r>
    <x v="7"/>
    <x v="635"/>
    <x v="619"/>
    <x v="1"/>
    <x v="408"/>
  </r>
  <r>
    <x v="7"/>
    <x v="636"/>
    <x v="620"/>
    <x v="2"/>
    <x v="409"/>
  </r>
  <r>
    <x v="7"/>
    <x v="637"/>
    <x v="621"/>
    <x v="3"/>
    <x v="410"/>
  </r>
  <r>
    <x v="7"/>
    <x v="638"/>
    <x v="622"/>
    <x v="1"/>
    <x v="75"/>
  </r>
  <r>
    <x v="7"/>
    <x v="639"/>
    <x v="623"/>
    <x v="1"/>
    <x v="411"/>
  </r>
  <r>
    <x v="7"/>
    <x v="640"/>
    <x v="624"/>
    <x v="1"/>
    <x v="412"/>
  </r>
  <r>
    <x v="7"/>
    <x v="641"/>
    <x v="625"/>
    <x v="1"/>
    <x v="413"/>
  </r>
  <r>
    <x v="7"/>
    <x v="642"/>
    <x v="626"/>
    <x v="1"/>
    <x v="414"/>
  </r>
  <r>
    <x v="7"/>
    <x v="643"/>
    <x v="627"/>
    <x v="2"/>
    <x v="415"/>
  </r>
  <r>
    <x v="7"/>
    <x v="644"/>
    <x v="628"/>
    <x v="1"/>
    <x v="372"/>
  </r>
  <r>
    <x v="7"/>
    <x v="645"/>
    <x v="629"/>
    <x v="1"/>
    <x v="416"/>
  </r>
  <r>
    <x v="7"/>
    <x v="646"/>
    <x v="630"/>
    <x v="1"/>
    <x v="378"/>
  </r>
  <r>
    <x v="7"/>
    <x v="647"/>
    <x v="631"/>
    <x v="1"/>
    <x v="197"/>
  </r>
  <r>
    <x v="7"/>
    <x v="648"/>
    <x v="632"/>
    <x v="2"/>
    <x v="417"/>
  </r>
  <r>
    <x v="7"/>
    <x v="649"/>
    <x v="633"/>
    <x v="1"/>
    <x v="418"/>
  </r>
  <r>
    <x v="7"/>
    <x v="650"/>
    <x v="634"/>
    <x v="2"/>
    <x v="419"/>
  </r>
  <r>
    <x v="7"/>
    <x v="651"/>
    <x v="635"/>
    <x v="1"/>
    <x v="420"/>
  </r>
  <r>
    <x v="7"/>
    <x v="652"/>
    <x v="636"/>
    <x v="4"/>
    <x v="421"/>
  </r>
  <r>
    <x v="7"/>
    <x v="653"/>
    <x v="637"/>
    <x v="1"/>
    <x v="422"/>
  </r>
  <r>
    <x v="7"/>
    <x v="654"/>
    <x v="638"/>
    <x v="2"/>
    <x v="422"/>
  </r>
  <r>
    <x v="7"/>
    <x v="655"/>
    <x v="639"/>
    <x v="0"/>
    <x v="423"/>
  </r>
  <r>
    <x v="7"/>
    <x v="656"/>
    <x v="640"/>
    <x v="2"/>
    <x v="393"/>
  </r>
  <r>
    <x v="7"/>
    <x v="657"/>
    <x v="641"/>
    <x v="1"/>
    <x v="424"/>
  </r>
  <r>
    <x v="7"/>
    <x v="658"/>
    <x v="642"/>
    <x v="4"/>
    <x v="127"/>
  </r>
  <r>
    <x v="7"/>
    <x v="659"/>
    <x v="643"/>
    <x v="4"/>
    <x v="400"/>
  </r>
  <r>
    <x v="7"/>
    <x v="660"/>
    <x v="644"/>
    <x v="1"/>
    <x v="220"/>
  </r>
  <r>
    <x v="7"/>
    <x v="661"/>
    <x v="645"/>
    <x v="4"/>
    <x v="425"/>
  </r>
  <r>
    <x v="7"/>
    <x v="662"/>
    <x v="646"/>
    <x v="2"/>
    <x v="136"/>
  </r>
  <r>
    <x v="7"/>
    <x v="663"/>
    <x v="647"/>
    <x v="1"/>
    <x v="225"/>
  </r>
  <r>
    <x v="7"/>
    <x v="664"/>
    <x v="648"/>
    <x v="1"/>
    <x v="226"/>
  </r>
  <r>
    <x v="7"/>
    <x v="665"/>
    <x v="649"/>
    <x v="1"/>
    <x v="404"/>
  </r>
  <r>
    <x v="7"/>
    <x v="666"/>
    <x v="650"/>
    <x v="1"/>
    <x v="228"/>
  </r>
  <r>
    <x v="7"/>
    <x v="667"/>
    <x v="651"/>
    <x v="2"/>
    <x v="280"/>
  </r>
  <r>
    <x v="7"/>
    <x v="668"/>
    <x v="652"/>
    <x v="1"/>
    <x v="49"/>
  </r>
  <r>
    <x v="7"/>
    <x v="669"/>
    <x v="653"/>
    <x v="1"/>
    <x v="49"/>
  </r>
  <r>
    <x v="7"/>
    <x v="670"/>
    <x v="654"/>
    <x v="1"/>
    <x v="353"/>
  </r>
  <r>
    <x v="7"/>
    <x v="671"/>
    <x v="655"/>
    <x v="1"/>
    <x v="426"/>
  </r>
  <r>
    <x v="7"/>
    <x v="672"/>
    <x v="656"/>
    <x v="1"/>
    <x v="405"/>
  </r>
  <r>
    <x v="7"/>
    <x v="673"/>
    <x v="657"/>
    <x v="2"/>
    <x v="55"/>
  </r>
  <r>
    <x v="7"/>
    <x v="674"/>
    <x v="658"/>
    <x v="0"/>
    <x v="233"/>
  </r>
  <r>
    <x v="7"/>
    <x v="675"/>
    <x v="239"/>
    <x v="0"/>
    <x v="166"/>
  </r>
  <r>
    <x v="8"/>
    <x v="676"/>
    <x v="659"/>
    <x v="2"/>
    <x v="68"/>
  </r>
  <r>
    <x v="8"/>
    <x v="677"/>
    <x v="660"/>
    <x v="1"/>
    <x v="427"/>
  </r>
  <r>
    <x v="8"/>
    <x v="678"/>
    <x v="661"/>
    <x v="0"/>
    <x v="428"/>
  </r>
  <r>
    <x v="8"/>
    <x v="679"/>
    <x v="662"/>
    <x v="3"/>
    <x v="429"/>
  </r>
  <r>
    <x v="8"/>
    <x v="680"/>
    <x v="663"/>
    <x v="0"/>
    <x v="430"/>
  </r>
  <r>
    <x v="8"/>
    <x v="681"/>
    <x v="664"/>
    <x v="1"/>
    <x v="430"/>
  </r>
  <r>
    <x v="8"/>
    <x v="682"/>
    <x v="665"/>
    <x v="1"/>
    <x v="431"/>
  </r>
  <r>
    <x v="8"/>
    <x v="683"/>
    <x v="666"/>
    <x v="1"/>
    <x v="290"/>
  </r>
  <r>
    <x v="8"/>
    <x v="684"/>
    <x v="667"/>
    <x v="1"/>
    <x v="432"/>
  </r>
  <r>
    <x v="8"/>
    <x v="685"/>
    <x v="668"/>
    <x v="2"/>
    <x v="433"/>
  </r>
  <r>
    <x v="8"/>
    <x v="686"/>
    <x v="669"/>
    <x v="1"/>
    <x v="434"/>
  </r>
  <r>
    <x v="8"/>
    <x v="687"/>
    <x v="670"/>
    <x v="2"/>
    <x v="435"/>
  </r>
  <r>
    <x v="8"/>
    <x v="688"/>
    <x v="671"/>
    <x v="1"/>
    <x v="436"/>
  </r>
  <r>
    <x v="8"/>
    <x v="689"/>
    <x v="672"/>
    <x v="1"/>
    <x v="437"/>
  </r>
  <r>
    <x v="8"/>
    <x v="690"/>
    <x v="673"/>
    <x v="5"/>
    <x v="438"/>
  </r>
  <r>
    <x v="8"/>
    <x v="691"/>
    <x v="674"/>
    <x v="4"/>
    <x v="439"/>
  </r>
  <r>
    <x v="8"/>
    <x v="692"/>
    <x v="675"/>
    <x v="5"/>
    <x v="440"/>
  </r>
  <r>
    <x v="8"/>
    <x v="693"/>
    <x v="676"/>
    <x v="2"/>
    <x v="441"/>
  </r>
  <r>
    <x v="8"/>
    <x v="694"/>
    <x v="677"/>
    <x v="0"/>
    <x v="442"/>
  </r>
  <r>
    <x v="8"/>
    <x v="695"/>
    <x v="678"/>
    <x v="1"/>
    <x v="443"/>
  </r>
  <r>
    <x v="8"/>
    <x v="696"/>
    <x v="679"/>
    <x v="2"/>
    <x v="444"/>
  </r>
  <r>
    <x v="8"/>
    <x v="697"/>
    <x v="680"/>
    <x v="1"/>
    <x v="445"/>
  </r>
  <r>
    <x v="8"/>
    <x v="698"/>
    <x v="681"/>
    <x v="2"/>
    <x v="446"/>
  </r>
  <r>
    <x v="8"/>
    <x v="699"/>
    <x v="682"/>
    <x v="2"/>
    <x v="447"/>
  </r>
  <r>
    <x v="8"/>
    <x v="700"/>
    <x v="683"/>
    <x v="0"/>
    <x v="448"/>
  </r>
  <r>
    <x v="8"/>
    <x v="701"/>
    <x v="684"/>
    <x v="1"/>
    <x v="449"/>
  </r>
  <r>
    <x v="8"/>
    <x v="702"/>
    <x v="685"/>
    <x v="3"/>
    <x v="366"/>
  </r>
  <r>
    <x v="8"/>
    <x v="703"/>
    <x v="686"/>
    <x v="0"/>
    <x v="367"/>
  </r>
  <r>
    <x v="8"/>
    <x v="704"/>
    <x v="687"/>
    <x v="1"/>
    <x v="368"/>
  </r>
  <r>
    <x v="8"/>
    <x v="705"/>
    <x v="688"/>
    <x v="0"/>
    <x v="450"/>
  </r>
  <r>
    <x v="8"/>
    <x v="706"/>
    <x v="689"/>
    <x v="4"/>
    <x v="451"/>
  </r>
  <r>
    <x v="8"/>
    <x v="707"/>
    <x v="690"/>
    <x v="0"/>
    <x v="303"/>
  </r>
  <r>
    <x v="8"/>
    <x v="708"/>
    <x v="691"/>
    <x v="1"/>
    <x v="188"/>
  </r>
  <r>
    <x v="8"/>
    <x v="709"/>
    <x v="692"/>
    <x v="1"/>
    <x v="452"/>
  </r>
  <r>
    <x v="8"/>
    <x v="710"/>
    <x v="693"/>
    <x v="2"/>
    <x v="453"/>
  </r>
  <r>
    <x v="8"/>
    <x v="711"/>
    <x v="694"/>
    <x v="0"/>
    <x v="454"/>
  </r>
  <r>
    <x v="8"/>
    <x v="712"/>
    <x v="695"/>
    <x v="2"/>
    <x v="454"/>
  </r>
  <r>
    <x v="8"/>
    <x v="713"/>
    <x v="696"/>
    <x v="0"/>
    <x v="455"/>
  </r>
  <r>
    <x v="8"/>
    <x v="714"/>
    <x v="697"/>
    <x v="4"/>
    <x v="455"/>
  </r>
  <r>
    <x v="8"/>
    <x v="715"/>
    <x v="698"/>
    <x v="4"/>
    <x v="96"/>
  </r>
  <r>
    <x v="8"/>
    <x v="716"/>
    <x v="699"/>
    <x v="1"/>
    <x v="255"/>
  </r>
  <r>
    <x v="8"/>
    <x v="717"/>
    <x v="700"/>
    <x v="0"/>
    <x v="456"/>
  </r>
  <r>
    <x v="8"/>
    <x v="718"/>
    <x v="701"/>
    <x v="1"/>
    <x v="190"/>
  </r>
  <r>
    <x v="8"/>
    <x v="719"/>
    <x v="702"/>
    <x v="1"/>
    <x v="375"/>
  </r>
  <r>
    <x v="8"/>
    <x v="720"/>
    <x v="703"/>
    <x v="1"/>
    <x v="457"/>
  </r>
  <r>
    <x v="8"/>
    <x v="721"/>
    <x v="704"/>
    <x v="2"/>
    <x v="416"/>
  </r>
  <r>
    <x v="8"/>
    <x v="722"/>
    <x v="705"/>
    <x v="1"/>
    <x v="195"/>
  </r>
  <r>
    <x v="8"/>
    <x v="723"/>
    <x v="706"/>
    <x v="4"/>
    <x v="306"/>
  </r>
  <r>
    <x v="8"/>
    <x v="724"/>
    <x v="707"/>
    <x v="0"/>
    <x v="458"/>
  </r>
  <r>
    <x v="8"/>
    <x v="725"/>
    <x v="708"/>
    <x v="1"/>
    <x v="459"/>
  </r>
  <r>
    <x v="8"/>
    <x v="726"/>
    <x v="603"/>
    <x v="1"/>
    <x v="459"/>
  </r>
  <r>
    <x v="8"/>
    <x v="727"/>
    <x v="709"/>
    <x v="1"/>
    <x v="460"/>
  </r>
  <r>
    <x v="8"/>
    <x v="728"/>
    <x v="710"/>
    <x v="2"/>
    <x v="258"/>
  </r>
  <r>
    <x v="8"/>
    <x v="729"/>
    <x v="711"/>
    <x v="1"/>
    <x v="461"/>
  </r>
  <r>
    <x v="8"/>
    <x v="730"/>
    <x v="712"/>
    <x v="4"/>
    <x v="259"/>
  </r>
  <r>
    <x v="8"/>
    <x v="731"/>
    <x v="713"/>
    <x v="1"/>
    <x v="462"/>
  </r>
  <r>
    <x v="8"/>
    <x v="732"/>
    <x v="714"/>
    <x v="2"/>
    <x v="463"/>
  </r>
  <r>
    <x v="8"/>
    <x v="733"/>
    <x v="715"/>
    <x v="1"/>
    <x v="23"/>
  </r>
  <r>
    <x v="8"/>
    <x v="734"/>
    <x v="716"/>
    <x v="1"/>
    <x v="464"/>
  </r>
  <r>
    <x v="8"/>
    <x v="735"/>
    <x v="717"/>
    <x v="1"/>
    <x v="202"/>
  </r>
  <r>
    <x v="8"/>
    <x v="736"/>
    <x v="718"/>
    <x v="2"/>
    <x v="26"/>
  </r>
  <r>
    <x v="8"/>
    <x v="737"/>
    <x v="719"/>
    <x v="0"/>
    <x v="312"/>
  </r>
  <r>
    <x v="8"/>
    <x v="738"/>
    <x v="720"/>
    <x v="2"/>
    <x v="314"/>
  </r>
  <r>
    <x v="8"/>
    <x v="739"/>
    <x v="721"/>
    <x v="0"/>
    <x v="27"/>
  </r>
  <r>
    <x v="8"/>
    <x v="740"/>
    <x v="422"/>
    <x v="0"/>
    <x v="465"/>
  </r>
  <r>
    <x v="8"/>
    <x v="741"/>
    <x v="722"/>
    <x v="0"/>
    <x v="115"/>
  </r>
  <r>
    <x v="8"/>
    <x v="742"/>
    <x v="723"/>
    <x v="3"/>
    <x v="315"/>
  </r>
  <r>
    <x v="8"/>
    <x v="743"/>
    <x v="724"/>
    <x v="3"/>
    <x v="386"/>
  </r>
  <r>
    <x v="8"/>
    <x v="744"/>
    <x v="725"/>
    <x v="3"/>
    <x v="31"/>
  </r>
  <r>
    <x v="8"/>
    <x v="745"/>
    <x v="726"/>
    <x v="1"/>
    <x v="421"/>
  </r>
  <r>
    <x v="8"/>
    <x v="746"/>
    <x v="727"/>
    <x v="2"/>
    <x v="466"/>
  </r>
  <r>
    <x v="8"/>
    <x v="747"/>
    <x v="728"/>
    <x v="0"/>
    <x v="210"/>
  </r>
  <r>
    <x v="8"/>
    <x v="748"/>
    <x v="729"/>
    <x v="1"/>
    <x v="390"/>
  </r>
  <r>
    <x v="8"/>
    <x v="749"/>
    <x v="730"/>
    <x v="5"/>
    <x v="319"/>
  </r>
  <r>
    <x v="8"/>
    <x v="750"/>
    <x v="731"/>
    <x v="1"/>
    <x v="467"/>
  </r>
  <r>
    <x v="8"/>
    <x v="751"/>
    <x v="732"/>
    <x v="4"/>
    <x v="211"/>
  </r>
  <r>
    <x v="8"/>
    <x v="752"/>
    <x v="733"/>
    <x v="3"/>
    <x v="468"/>
  </r>
  <r>
    <x v="8"/>
    <x v="753"/>
    <x v="734"/>
    <x v="1"/>
    <x v="468"/>
  </r>
  <r>
    <x v="8"/>
    <x v="754"/>
    <x v="735"/>
    <x v="1"/>
    <x v="33"/>
  </r>
  <r>
    <x v="8"/>
    <x v="755"/>
    <x v="736"/>
    <x v="1"/>
    <x v="266"/>
  </r>
  <r>
    <x v="8"/>
    <x v="756"/>
    <x v="737"/>
    <x v="1"/>
    <x v="469"/>
  </r>
  <r>
    <x v="8"/>
    <x v="757"/>
    <x v="738"/>
    <x v="0"/>
    <x v="35"/>
  </r>
  <r>
    <x v="8"/>
    <x v="758"/>
    <x v="739"/>
    <x v="2"/>
    <x v="470"/>
  </r>
  <r>
    <x v="8"/>
    <x v="759"/>
    <x v="740"/>
    <x v="1"/>
    <x v="347"/>
  </r>
  <r>
    <x v="8"/>
    <x v="760"/>
    <x v="741"/>
    <x v="2"/>
    <x v="215"/>
  </r>
  <r>
    <x v="8"/>
    <x v="761"/>
    <x v="742"/>
    <x v="1"/>
    <x v="36"/>
  </r>
  <r>
    <x v="8"/>
    <x v="762"/>
    <x v="743"/>
    <x v="1"/>
    <x v="471"/>
  </r>
  <r>
    <x v="8"/>
    <x v="763"/>
    <x v="195"/>
    <x v="5"/>
    <x v="322"/>
  </r>
  <r>
    <x v="8"/>
    <x v="764"/>
    <x v="744"/>
    <x v="2"/>
    <x v="472"/>
  </r>
  <r>
    <x v="8"/>
    <x v="765"/>
    <x v="745"/>
    <x v="0"/>
    <x v="397"/>
  </r>
  <r>
    <x v="8"/>
    <x v="766"/>
    <x v="746"/>
    <x v="0"/>
    <x v="125"/>
  </r>
  <r>
    <x v="8"/>
    <x v="767"/>
    <x v="747"/>
    <x v="0"/>
    <x v="217"/>
  </r>
  <r>
    <x v="8"/>
    <x v="768"/>
    <x v="748"/>
    <x v="0"/>
    <x v="401"/>
  </r>
  <r>
    <x v="8"/>
    <x v="769"/>
    <x v="749"/>
    <x v="0"/>
    <x v="473"/>
  </r>
  <r>
    <x v="8"/>
    <x v="770"/>
    <x v="750"/>
    <x v="1"/>
    <x v="326"/>
  </r>
  <r>
    <x v="8"/>
    <x v="771"/>
    <x v="751"/>
    <x v="1"/>
    <x v="221"/>
  </r>
  <r>
    <x v="8"/>
    <x v="772"/>
    <x v="752"/>
    <x v="2"/>
    <x v="474"/>
  </r>
  <r>
    <x v="8"/>
    <x v="773"/>
    <x v="753"/>
    <x v="0"/>
    <x v="131"/>
  </r>
  <r>
    <x v="8"/>
    <x v="774"/>
    <x v="754"/>
    <x v="5"/>
    <x v="132"/>
  </r>
  <r>
    <x v="8"/>
    <x v="775"/>
    <x v="755"/>
    <x v="4"/>
    <x v="475"/>
  </r>
  <r>
    <x v="8"/>
    <x v="776"/>
    <x v="756"/>
    <x v="2"/>
    <x v="476"/>
  </r>
  <r>
    <x v="8"/>
    <x v="777"/>
    <x v="757"/>
    <x v="0"/>
    <x v="477"/>
  </r>
  <r>
    <x v="8"/>
    <x v="778"/>
    <x v="758"/>
    <x v="1"/>
    <x v="477"/>
  </r>
  <r>
    <x v="8"/>
    <x v="779"/>
    <x v="759"/>
    <x v="2"/>
    <x v="402"/>
  </r>
  <r>
    <x v="8"/>
    <x v="780"/>
    <x v="760"/>
    <x v="2"/>
    <x v="403"/>
  </r>
  <r>
    <x v="8"/>
    <x v="781"/>
    <x v="761"/>
    <x v="0"/>
    <x v="403"/>
  </r>
  <r>
    <x v="8"/>
    <x v="782"/>
    <x v="762"/>
    <x v="5"/>
    <x v="478"/>
  </r>
  <r>
    <x v="8"/>
    <x v="783"/>
    <x v="763"/>
    <x v="1"/>
    <x v="478"/>
  </r>
  <r>
    <x v="8"/>
    <x v="784"/>
    <x v="764"/>
    <x v="0"/>
    <x v="276"/>
  </r>
  <r>
    <x v="8"/>
    <x v="785"/>
    <x v="765"/>
    <x v="2"/>
    <x v="143"/>
  </r>
  <r>
    <x v="8"/>
    <x v="786"/>
    <x v="766"/>
    <x v="1"/>
    <x v="145"/>
  </r>
  <r>
    <x v="8"/>
    <x v="787"/>
    <x v="767"/>
    <x v="1"/>
    <x v="352"/>
  </r>
  <r>
    <x v="8"/>
    <x v="788"/>
    <x v="768"/>
    <x v="0"/>
    <x v="147"/>
  </r>
  <r>
    <x v="8"/>
    <x v="789"/>
    <x v="769"/>
    <x v="1"/>
    <x v="227"/>
  </r>
  <r>
    <x v="8"/>
    <x v="790"/>
    <x v="770"/>
    <x v="4"/>
    <x v="331"/>
  </r>
  <r>
    <x v="8"/>
    <x v="791"/>
    <x v="771"/>
    <x v="2"/>
    <x v="229"/>
  </r>
  <r>
    <x v="8"/>
    <x v="792"/>
    <x v="772"/>
    <x v="0"/>
    <x v="332"/>
  </r>
  <r>
    <x v="8"/>
    <x v="793"/>
    <x v="773"/>
    <x v="0"/>
    <x v="332"/>
  </r>
  <r>
    <x v="8"/>
    <x v="794"/>
    <x v="774"/>
    <x v="1"/>
    <x v="426"/>
  </r>
  <r>
    <x v="8"/>
    <x v="795"/>
    <x v="775"/>
    <x v="2"/>
    <x v="426"/>
  </r>
  <r>
    <x v="8"/>
    <x v="796"/>
    <x v="776"/>
    <x v="1"/>
    <x v="51"/>
  </r>
  <r>
    <x v="8"/>
    <x v="797"/>
    <x v="777"/>
    <x v="3"/>
    <x v="479"/>
  </r>
  <r>
    <x v="8"/>
    <x v="798"/>
    <x v="778"/>
    <x v="4"/>
    <x v="479"/>
  </r>
  <r>
    <x v="8"/>
    <x v="799"/>
    <x v="779"/>
    <x v="0"/>
    <x v="230"/>
  </r>
  <r>
    <x v="8"/>
    <x v="800"/>
    <x v="780"/>
    <x v="2"/>
    <x v="53"/>
  </r>
  <r>
    <x v="8"/>
    <x v="801"/>
    <x v="781"/>
    <x v="1"/>
    <x v="405"/>
  </r>
  <r>
    <x v="8"/>
    <x v="802"/>
    <x v="679"/>
    <x v="0"/>
    <x v="406"/>
  </r>
  <r>
    <x v="8"/>
    <x v="803"/>
    <x v="782"/>
    <x v="1"/>
    <x v="281"/>
  </r>
  <r>
    <x v="8"/>
    <x v="804"/>
    <x v="783"/>
    <x v="1"/>
    <x v="153"/>
  </r>
  <r>
    <x v="8"/>
    <x v="805"/>
    <x v="784"/>
    <x v="1"/>
    <x v="153"/>
  </r>
  <r>
    <x v="8"/>
    <x v="806"/>
    <x v="785"/>
    <x v="1"/>
    <x v="154"/>
  </r>
  <r>
    <x v="8"/>
    <x v="807"/>
    <x v="786"/>
    <x v="0"/>
    <x v="55"/>
  </r>
  <r>
    <x v="8"/>
    <x v="808"/>
    <x v="787"/>
    <x v="1"/>
    <x v="155"/>
  </r>
  <r>
    <x v="8"/>
    <x v="809"/>
    <x v="788"/>
    <x v="4"/>
    <x v="283"/>
  </r>
  <r>
    <x v="8"/>
    <x v="810"/>
    <x v="789"/>
    <x v="1"/>
    <x v="232"/>
  </r>
  <r>
    <x v="8"/>
    <x v="811"/>
    <x v="790"/>
    <x v="2"/>
    <x v="232"/>
  </r>
  <r>
    <x v="8"/>
    <x v="812"/>
    <x v="791"/>
    <x v="0"/>
    <x v="156"/>
  </r>
  <r>
    <x v="8"/>
    <x v="813"/>
    <x v="792"/>
    <x v="0"/>
    <x v="57"/>
  </r>
  <r>
    <x v="8"/>
    <x v="814"/>
    <x v="793"/>
    <x v="1"/>
    <x v="284"/>
  </r>
  <r>
    <x v="8"/>
    <x v="815"/>
    <x v="794"/>
    <x v="1"/>
    <x v="159"/>
  </r>
  <r>
    <x v="8"/>
    <x v="816"/>
    <x v="795"/>
    <x v="4"/>
    <x v="285"/>
  </r>
  <r>
    <x v="8"/>
    <x v="817"/>
    <x v="796"/>
    <x v="2"/>
    <x v="334"/>
  </r>
  <r>
    <x v="8"/>
    <x v="818"/>
    <x v="491"/>
    <x v="1"/>
    <x v="335"/>
  </r>
  <r>
    <x v="8"/>
    <x v="819"/>
    <x v="797"/>
    <x v="4"/>
    <x v="162"/>
  </r>
  <r>
    <x v="8"/>
    <x v="820"/>
    <x v="798"/>
    <x v="1"/>
    <x v="286"/>
  </r>
  <r>
    <x v="8"/>
    <x v="821"/>
    <x v="799"/>
    <x v="1"/>
    <x v="287"/>
  </r>
  <r>
    <x v="8"/>
    <x v="822"/>
    <x v="800"/>
    <x v="2"/>
    <x v="287"/>
  </r>
  <r>
    <x v="8"/>
    <x v="823"/>
    <x v="801"/>
    <x v="1"/>
    <x v="337"/>
  </r>
  <r>
    <x v="8"/>
    <x v="824"/>
    <x v="22"/>
    <x v="1"/>
    <x v="166"/>
  </r>
  <r>
    <x v="8"/>
    <x v="825"/>
    <x v="802"/>
    <x v="1"/>
    <x v="238"/>
  </r>
  <r>
    <x v="8"/>
    <x v="826"/>
    <x v="803"/>
    <x v="1"/>
    <x v="168"/>
  </r>
  <r>
    <x v="8"/>
    <x v="827"/>
    <x v="804"/>
    <x v="1"/>
    <x v="168"/>
  </r>
  <r>
    <x v="8"/>
    <x v="828"/>
    <x v="805"/>
    <x v="0"/>
    <x v="338"/>
  </r>
  <r>
    <x v="8"/>
    <x v="829"/>
    <x v="806"/>
    <x v="4"/>
    <x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2" cacheId="0" applyNumberFormats="0" applyBorderFormats="0" applyFontFormats="0" applyPatternFormats="0" applyAlignmentFormats="0" applyWidthHeightFormats="1" dataCaption="值" missingCaption="0" updatedVersion="6" minRefreshableVersion="3" useAutoFormatting="1" colGrandTotals="0" itemPrintTitles="1" createdVersion="6" indent="0" outline="1" outlineData="1" multipleFieldFilters="0" fieldListSortAscending="1">
  <location ref="B4:F18" firstHeaderRow="1" firstDataRow="3" firstDataCol="1" rowPageCount="1" colPageCount="1"/>
  <pivotFields count="8">
    <pivotField axis="axisRow">
      <items count="10">
        <item x="0"/>
        <item x="1"/>
        <item x="2"/>
        <item x="3"/>
        <item x="4"/>
        <item x="5"/>
        <item x="6"/>
        <item x="7"/>
        <item x="8"/>
        <item t="default"/>
      </items>
    </pivotField>
    <pivotField dataField="1" showAll="0">
      <items count="831">
        <item x="634"/>
        <item x="303"/>
        <item x="676"/>
        <item x="72"/>
        <item x="677"/>
        <item x="73"/>
        <item x="635"/>
        <item x="466"/>
        <item x="74"/>
        <item x="678"/>
        <item x="510"/>
        <item x="679"/>
        <item x="680"/>
        <item x="681"/>
        <item x="199"/>
        <item x="467"/>
        <item x="304"/>
        <item x="370"/>
        <item x="75"/>
        <item x="682"/>
        <item x="200"/>
        <item x="636"/>
        <item x="511"/>
        <item x="305"/>
        <item x="306"/>
        <item x="76"/>
        <item x="307"/>
        <item x="512"/>
        <item x="201"/>
        <item x="371"/>
        <item x="202"/>
        <item x="203"/>
        <item x="372"/>
        <item x="683"/>
        <item x="684"/>
        <item x="77"/>
        <item x="685"/>
        <item x="513"/>
        <item x="204"/>
        <item x="205"/>
        <item x="686"/>
        <item x="0"/>
        <item x="206"/>
        <item x="308"/>
        <item x="514"/>
        <item x="515"/>
        <item x="687"/>
        <item x="373"/>
        <item x="309"/>
        <item x="637"/>
        <item x="310"/>
        <item x="688"/>
        <item x="374"/>
        <item x="207"/>
        <item x="689"/>
        <item x="1"/>
        <item x="516"/>
        <item x="208"/>
        <item x="517"/>
        <item x="375"/>
        <item x="2"/>
        <item x="78"/>
        <item x="209"/>
        <item x="518"/>
        <item x="376"/>
        <item x="377"/>
        <item x="519"/>
        <item x="690"/>
        <item x="520"/>
        <item x="311"/>
        <item x="210"/>
        <item x="3"/>
        <item x="638"/>
        <item x="79"/>
        <item x="4"/>
        <item x="691"/>
        <item x="468"/>
        <item x="521"/>
        <item x="692"/>
        <item x="378"/>
        <item x="693"/>
        <item x="694"/>
        <item x="80"/>
        <item x="469"/>
        <item x="81"/>
        <item x="639"/>
        <item x="211"/>
        <item x="5"/>
        <item x="6"/>
        <item x="695"/>
        <item x="696"/>
        <item x="379"/>
        <item x="522"/>
        <item x="7"/>
        <item x="697"/>
        <item x="698"/>
        <item x="699"/>
        <item x="380"/>
        <item x="82"/>
        <item x="700"/>
        <item x="701"/>
        <item x="8"/>
        <item x="312"/>
        <item x="523"/>
        <item x="83"/>
        <item x="9"/>
        <item x="212"/>
        <item x="313"/>
        <item x="314"/>
        <item x="524"/>
        <item x="640"/>
        <item x="641"/>
        <item x="702"/>
        <item x="525"/>
        <item x="84"/>
        <item x="703"/>
        <item x="526"/>
        <item x="85"/>
        <item x="213"/>
        <item x="10"/>
        <item x="381"/>
        <item x="214"/>
        <item x="315"/>
        <item x="527"/>
        <item x="642"/>
        <item x="704"/>
        <item x="528"/>
        <item x="86"/>
        <item x="529"/>
        <item x="530"/>
        <item x="643"/>
        <item x="382"/>
        <item x="215"/>
        <item x="87"/>
        <item x="705"/>
        <item x="216"/>
        <item x="88"/>
        <item x="531"/>
        <item x="470"/>
        <item x="532"/>
        <item x="383"/>
        <item x="706"/>
        <item x="316"/>
        <item x="89"/>
        <item x="384"/>
        <item x="533"/>
        <item x="534"/>
        <item x="317"/>
        <item x="535"/>
        <item x="644"/>
        <item x="385"/>
        <item x="217"/>
        <item x="536"/>
        <item x="537"/>
        <item x="218"/>
        <item x="707"/>
        <item x="386"/>
        <item x="538"/>
        <item x="11"/>
        <item x="387"/>
        <item x="219"/>
        <item x="90"/>
        <item x="91"/>
        <item x="471"/>
        <item x="220"/>
        <item x="92"/>
        <item x="388"/>
        <item x="93"/>
        <item x="221"/>
        <item x="708"/>
        <item x="709"/>
        <item x="710"/>
        <item x="94"/>
        <item x="222"/>
        <item x="389"/>
        <item x="318"/>
        <item x="12"/>
        <item x="319"/>
        <item x="711"/>
        <item x="712"/>
        <item x="13"/>
        <item x="95"/>
        <item x="713"/>
        <item x="714"/>
        <item x="96"/>
        <item x="97"/>
        <item x="98"/>
        <item x="223"/>
        <item x="99"/>
        <item x="224"/>
        <item x="100"/>
        <item x="320"/>
        <item x="715"/>
        <item x="101"/>
        <item x="102"/>
        <item x="225"/>
        <item x="103"/>
        <item x="104"/>
        <item x="321"/>
        <item x="716"/>
        <item x="717"/>
        <item x="105"/>
        <item x="226"/>
        <item x="718"/>
        <item x="227"/>
        <item x="539"/>
        <item x="719"/>
        <item x="228"/>
        <item x="229"/>
        <item x="390"/>
        <item x="14"/>
        <item x="720"/>
        <item x="230"/>
        <item x="540"/>
        <item x="391"/>
        <item x="645"/>
        <item x="721"/>
        <item x="541"/>
        <item x="722"/>
        <item x="231"/>
        <item x="106"/>
        <item x="542"/>
        <item x="723"/>
        <item x="392"/>
        <item x="232"/>
        <item x="543"/>
        <item x="646"/>
        <item x="472"/>
        <item x="233"/>
        <item x="647"/>
        <item x="393"/>
        <item x="107"/>
        <item x="322"/>
        <item x="234"/>
        <item x="544"/>
        <item x="15"/>
        <item x="108"/>
        <item x="724"/>
        <item x="545"/>
        <item x="394"/>
        <item x="235"/>
        <item x="323"/>
        <item x="16"/>
        <item x="236"/>
        <item x="109"/>
        <item x="725"/>
        <item x="726"/>
        <item x="110"/>
        <item x="17"/>
        <item x="18"/>
        <item x="237"/>
        <item x="727"/>
        <item x="324"/>
        <item x="473"/>
        <item x="395"/>
        <item x="325"/>
        <item x="728"/>
        <item x="111"/>
        <item x="474"/>
        <item x="19"/>
        <item x="546"/>
        <item x="729"/>
        <item x="326"/>
        <item x="730"/>
        <item x="20"/>
        <item x="21"/>
        <item x="112"/>
        <item x="396"/>
        <item x="397"/>
        <item x="113"/>
        <item x="731"/>
        <item x="327"/>
        <item x="22"/>
        <item x="238"/>
        <item x="732"/>
        <item x="23"/>
        <item x="547"/>
        <item x="548"/>
        <item x="733"/>
        <item x="24"/>
        <item x="328"/>
        <item x="648"/>
        <item x="114"/>
        <item x="25"/>
        <item x="26"/>
        <item x="239"/>
        <item x="240"/>
        <item x="734"/>
        <item x="115"/>
        <item x="549"/>
        <item x="475"/>
        <item x="329"/>
        <item x="116"/>
        <item x="398"/>
        <item x="550"/>
        <item x="241"/>
        <item x="735"/>
        <item x="242"/>
        <item x="551"/>
        <item x="117"/>
        <item x="118"/>
        <item x="649"/>
        <item x="27"/>
        <item x="736"/>
        <item x="399"/>
        <item x="400"/>
        <item x="737"/>
        <item x="330"/>
        <item x="401"/>
        <item x="476"/>
        <item x="552"/>
        <item x="331"/>
        <item x="243"/>
        <item x="402"/>
        <item x="553"/>
        <item x="403"/>
        <item x="738"/>
        <item x="244"/>
        <item x="477"/>
        <item x="554"/>
        <item x="119"/>
        <item x="650"/>
        <item x="120"/>
        <item x="245"/>
        <item x="121"/>
        <item x="28"/>
        <item x="739"/>
        <item x="651"/>
        <item x="122"/>
        <item x="478"/>
        <item x="740"/>
        <item x="555"/>
        <item x="741"/>
        <item x="123"/>
        <item x="124"/>
        <item x="404"/>
        <item x="742"/>
        <item x="29"/>
        <item x="479"/>
        <item x="556"/>
        <item x="405"/>
        <item x="246"/>
        <item x="743"/>
        <item x="557"/>
        <item x="125"/>
        <item x="30"/>
        <item x="126"/>
        <item x="406"/>
        <item x="247"/>
        <item x="31"/>
        <item x="558"/>
        <item x="332"/>
        <item x="744"/>
        <item x="32"/>
        <item x="248"/>
        <item x="249"/>
        <item x="559"/>
        <item x="560"/>
        <item x="745"/>
        <item x="652"/>
        <item x="746"/>
        <item x="33"/>
        <item x="250"/>
        <item x="333"/>
        <item x="561"/>
        <item x="747"/>
        <item x="251"/>
        <item x="407"/>
        <item x="562"/>
        <item x="748"/>
        <item x="563"/>
        <item x="127"/>
        <item x="408"/>
        <item x="749"/>
        <item x="750"/>
        <item x="252"/>
        <item x="751"/>
        <item x="128"/>
        <item x="564"/>
        <item x="253"/>
        <item x="752"/>
        <item x="753"/>
        <item x="565"/>
        <item x="254"/>
        <item x="255"/>
        <item x="34"/>
        <item x="754"/>
        <item x="256"/>
        <item x="755"/>
        <item x="334"/>
        <item x="129"/>
        <item x="35"/>
        <item x="756"/>
        <item x="757"/>
        <item x="36"/>
        <item x="335"/>
        <item x="130"/>
        <item x="758"/>
        <item x="480"/>
        <item x="759"/>
        <item x="653"/>
        <item x="654"/>
        <item x="655"/>
        <item x="257"/>
        <item x="760"/>
        <item x="566"/>
        <item x="656"/>
        <item x="567"/>
        <item x="336"/>
        <item x="409"/>
        <item x="761"/>
        <item x="37"/>
        <item x="258"/>
        <item x="38"/>
        <item x="131"/>
        <item x="410"/>
        <item x="568"/>
        <item x="569"/>
        <item x="39"/>
        <item x="40"/>
        <item x="570"/>
        <item x="411"/>
        <item x="762"/>
        <item x="571"/>
        <item x="481"/>
        <item x="412"/>
        <item x="763"/>
        <item x="657"/>
        <item x="413"/>
        <item x="572"/>
        <item x="41"/>
        <item x="259"/>
        <item x="573"/>
        <item x="132"/>
        <item x="133"/>
        <item x="414"/>
        <item x="134"/>
        <item x="764"/>
        <item x="415"/>
        <item x="482"/>
        <item x="765"/>
        <item x="574"/>
        <item x="575"/>
        <item x="416"/>
        <item x="483"/>
        <item x="135"/>
        <item x="260"/>
        <item x="42"/>
        <item x="261"/>
        <item x="136"/>
        <item x="766"/>
        <item x="137"/>
        <item x="138"/>
        <item x="337"/>
        <item x="576"/>
        <item x="338"/>
        <item x="339"/>
        <item x="484"/>
        <item x="262"/>
        <item x="767"/>
        <item x="340"/>
        <item x="577"/>
        <item x="578"/>
        <item x="658"/>
        <item x="139"/>
        <item x="579"/>
        <item x="659"/>
        <item x="140"/>
        <item x="768"/>
        <item x="580"/>
        <item x="581"/>
        <item x="263"/>
        <item x="264"/>
        <item x="660"/>
        <item x="265"/>
        <item x="141"/>
        <item x="266"/>
        <item x="769"/>
        <item x="770"/>
        <item x="417"/>
        <item x="771"/>
        <item x="267"/>
        <item x="661"/>
        <item x="43"/>
        <item x="142"/>
        <item x="582"/>
        <item x="418"/>
        <item x="341"/>
        <item x="485"/>
        <item x="419"/>
        <item x="420"/>
        <item x="143"/>
        <item x="772"/>
        <item x="773"/>
        <item x="144"/>
        <item x="583"/>
        <item x="342"/>
        <item x="486"/>
        <item x="584"/>
        <item x="343"/>
        <item x="145"/>
        <item x="774"/>
        <item x="487"/>
        <item x="146"/>
        <item x="421"/>
        <item x="147"/>
        <item x="344"/>
        <item x="775"/>
        <item x="268"/>
        <item x="345"/>
        <item x="148"/>
        <item x="149"/>
        <item x="776"/>
        <item x="662"/>
        <item x="150"/>
        <item x="151"/>
        <item x="346"/>
        <item x="152"/>
        <item x="777"/>
        <item x="778"/>
        <item x="153"/>
        <item x="154"/>
        <item x="269"/>
        <item x="488"/>
        <item x="155"/>
        <item x="585"/>
        <item x="779"/>
        <item x="44"/>
        <item x="586"/>
        <item x="45"/>
        <item x="156"/>
        <item x="157"/>
        <item x="422"/>
        <item x="423"/>
        <item x="489"/>
        <item x="780"/>
        <item x="781"/>
        <item x="587"/>
        <item x="270"/>
        <item x="424"/>
        <item x="588"/>
        <item x="589"/>
        <item x="347"/>
        <item x="348"/>
        <item x="590"/>
        <item x="158"/>
        <item x="349"/>
        <item x="271"/>
        <item x="159"/>
        <item x="46"/>
        <item x="425"/>
        <item x="490"/>
        <item x="591"/>
        <item x="782"/>
        <item x="783"/>
        <item x="784"/>
        <item x="350"/>
        <item x="426"/>
        <item x="160"/>
        <item x="785"/>
        <item x="427"/>
        <item x="47"/>
        <item x="428"/>
        <item x="272"/>
        <item x="663"/>
        <item x="592"/>
        <item x="161"/>
        <item x="429"/>
        <item x="786"/>
        <item x="162"/>
        <item x="48"/>
        <item x="430"/>
        <item x="163"/>
        <item x="593"/>
        <item x="351"/>
        <item x="664"/>
        <item x="273"/>
        <item x="594"/>
        <item x="352"/>
        <item x="595"/>
        <item x="491"/>
        <item x="492"/>
        <item x="787"/>
        <item x="164"/>
        <item x="431"/>
        <item x="353"/>
        <item x="596"/>
        <item x="597"/>
        <item x="49"/>
        <item x="493"/>
        <item x="165"/>
        <item x="166"/>
        <item x="788"/>
        <item x="665"/>
        <item x="598"/>
        <item x="789"/>
        <item x="274"/>
        <item x="275"/>
        <item x="432"/>
        <item x="790"/>
        <item x="50"/>
        <item x="494"/>
        <item x="599"/>
        <item x="666"/>
        <item x="276"/>
        <item x="495"/>
        <item x="167"/>
        <item x="168"/>
        <item x="169"/>
        <item x="277"/>
        <item x="433"/>
        <item x="600"/>
        <item x="170"/>
        <item x="791"/>
        <item x="278"/>
        <item x="792"/>
        <item x="793"/>
        <item x="434"/>
        <item x="667"/>
        <item x="354"/>
        <item x="51"/>
        <item x="668"/>
        <item x="669"/>
        <item x="496"/>
        <item x="670"/>
        <item x="794"/>
        <item x="671"/>
        <item x="795"/>
        <item x="52"/>
        <item x="601"/>
        <item x="796"/>
        <item x="171"/>
        <item x="53"/>
        <item x="797"/>
        <item x="798"/>
        <item x="279"/>
        <item x="799"/>
        <item x="355"/>
        <item x="602"/>
        <item x="280"/>
        <item x="603"/>
        <item x="497"/>
        <item x="54"/>
        <item x="55"/>
        <item x="800"/>
        <item x="498"/>
        <item x="604"/>
        <item x="172"/>
        <item x="56"/>
        <item x="173"/>
        <item x="801"/>
        <item x="672"/>
        <item x="605"/>
        <item x="802"/>
        <item x="606"/>
        <item x="174"/>
        <item x="175"/>
        <item x="499"/>
        <item x="803"/>
        <item x="356"/>
        <item x="804"/>
        <item x="607"/>
        <item x="608"/>
        <item x="176"/>
        <item x="435"/>
        <item x="805"/>
        <item x="357"/>
        <item x="436"/>
        <item x="609"/>
        <item x="806"/>
        <item x="177"/>
        <item x="437"/>
        <item x="807"/>
        <item x="610"/>
        <item x="673"/>
        <item x="57"/>
        <item x="178"/>
        <item x="179"/>
        <item x="808"/>
        <item x="809"/>
        <item x="611"/>
        <item x="358"/>
        <item x="810"/>
        <item x="811"/>
        <item x="281"/>
        <item x="359"/>
        <item x="180"/>
        <item x="812"/>
        <item x="181"/>
        <item x="58"/>
        <item x="182"/>
        <item x="438"/>
        <item x="282"/>
        <item x="59"/>
        <item x="500"/>
        <item x="813"/>
        <item x="360"/>
        <item x="814"/>
        <item x="612"/>
        <item x="183"/>
        <item x="184"/>
        <item x="439"/>
        <item x="613"/>
        <item x="501"/>
        <item x="614"/>
        <item x="502"/>
        <item x="674"/>
        <item x="283"/>
        <item x="361"/>
        <item x="284"/>
        <item x="60"/>
        <item x="362"/>
        <item x="185"/>
        <item x="285"/>
        <item x="286"/>
        <item x="503"/>
        <item x="186"/>
        <item x="363"/>
        <item x="815"/>
        <item x="440"/>
        <item x="615"/>
        <item x="616"/>
        <item x="504"/>
        <item x="441"/>
        <item x="816"/>
        <item x="364"/>
        <item x="187"/>
        <item x="617"/>
        <item x="618"/>
        <item x="287"/>
        <item x="505"/>
        <item x="288"/>
        <item x="817"/>
        <item x="619"/>
        <item x="442"/>
        <item x="443"/>
        <item x="620"/>
        <item x="444"/>
        <item x="289"/>
        <item x="290"/>
        <item x="188"/>
        <item x="445"/>
        <item x="446"/>
        <item x="621"/>
        <item x="622"/>
        <item x="61"/>
        <item x="447"/>
        <item x="623"/>
        <item x="818"/>
        <item x="291"/>
        <item x="292"/>
        <item x="365"/>
        <item x="448"/>
        <item x="449"/>
        <item x="819"/>
        <item x="189"/>
        <item x="190"/>
        <item x="450"/>
        <item x="191"/>
        <item x="293"/>
        <item x="62"/>
        <item x="451"/>
        <item x="452"/>
        <item x="192"/>
        <item x="624"/>
        <item x="453"/>
        <item x="454"/>
        <item x="455"/>
        <item x="506"/>
        <item x="507"/>
        <item x="820"/>
        <item x="366"/>
        <item x="456"/>
        <item x="193"/>
        <item x="508"/>
        <item x="625"/>
        <item x="821"/>
        <item x="367"/>
        <item x="822"/>
        <item x="626"/>
        <item x="457"/>
        <item x="823"/>
        <item x="63"/>
        <item x="368"/>
        <item x="458"/>
        <item x="64"/>
        <item x="294"/>
        <item x="459"/>
        <item x="295"/>
        <item x="65"/>
        <item x="627"/>
        <item x="628"/>
        <item x="824"/>
        <item x="194"/>
        <item x="460"/>
        <item x="675"/>
        <item x="825"/>
        <item x="369"/>
        <item x="296"/>
        <item x="66"/>
        <item x="67"/>
        <item x="195"/>
        <item x="297"/>
        <item x="68"/>
        <item x="196"/>
        <item x="461"/>
        <item x="298"/>
        <item x="69"/>
        <item x="299"/>
        <item x="197"/>
        <item x="509"/>
        <item x="462"/>
        <item x="463"/>
        <item x="826"/>
        <item x="827"/>
        <item x="198"/>
        <item x="629"/>
        <item x="300"/>
        <item x="70"/>
        <item x="630"/>
        <item x="301"/>
        <item x="631"/>
        <item x="464"/>
        <item x="632"/>
        <item x="828"/>
        <item x="465"/>
        <item x="71"/>
        <item x="302"/>
        <item x="829"/>
        <item x="633"/>
        <item t="default"/>
      </items>
    </pivotField>
    <pivotField dataField="1" showAll="0">
      <items count="808">
        <item x="480"/>
        <item x="765"/>
        <item x="470"/>
        <item x="758"/>
        <item x="781"/>
        <item x="591"/>
        <item x="68"/>
        <item x="275"/>
        <item x="421"/>
        <item x="195"/>
        <item x="300"/>
        <item x="245"/>
        <item x="382"/>
        <item x="413"/>
        <item x="338"/>
        <item x="251"/>
        <item x="401"/>
        <item x="494"/>
        <item x="65"/>
        <item x="407"/>
        <item x="607"/>
        <item x="276"/>
        <item x="243"/>
        <item x="515"/>
        <item x="278"/>
        <item x="360"/>
        <item x="669"/>
        <item x="88"/>
        <item x="666"/>
        <item x="615"/>
        <item x="146"/>
        <item x="461"/>
        <item x="2"/>
        <item x="564"/>
        <item x="155"/>
        <item x="348"/>
        <item x="662"/>
        <item x="92"/>
        <item x="627"/>
        <item x="601"/>
        <item x="350"/>
        <item x="25"/>
        <item x="4"/>
        <item x="136"/>
        <item x="400"/>
        <item x="367"/>
        <item x="656"/>
        <item x="130"/>
        <item x="356"/>
        <item x="210"/>
        <item x="83"/>
        <item x="711"/>
        <item x="597"/>
        <item x="412"/>
        <item x="47"/>
        <item x="8"/>
        <item x="29"/>
        <item x="79"/>
        <item x="208"/>
        <item x="532"/>
        <item x="110"/>
        <item x="465"/>
        <item x="777"/>
        <item x="554"/>
        <item x="118"/>
        <item x="667"/>
        <item x="384"/>
        <item x="769"/>
        <item x="653"/>
        <item x="674"/>
        <item x="462"/>
        <item x="103"/>
        <item x="227"/>
        <item x="334"/>
        <item x="230"/>
        <item x="370"/>
        <item x="420"/>
        <item x="295"/>
        <item x="17"/>
        <item x="157"/>
        <item x="13"/>
        <item x="22"/>
        <item x="239"/>
        <item x="768"/>
        <item x="705"/>
        <item x="181"/>
        <item x="45"/>
        <item x="381"/>
        <item x="235"/>
        <item x="753"/>
        <item x="44"/>
        <item x="531"/>
        <item x="546"/>
        <item x="71"/>
        <item x="228"/>
        <item x="265"/>
        <item x="345"/>
        <item x="142"/>
        <item x="117"/>
        <item x="207"/>
        <item x="446"/>
        <item x="793"/>
        <item x="315"/>
        <item x="796"/>
        <item x="269"/>
        <item x="795"/>
        <item x="414"/>
        <item x="233"/>
        <item x="183"/>
        <item x="455"/>
        <item x="506"/>
        <item x="361"/>
        <item x="193"/>
        <item x="109"/>
        <item x="773"/>
        <item x="6"/>
        <item x="749"/>
        <item x="306"/>
        <item x="358"/>
        <item x="501"/>
        <item x="188"/>
        <item x="247"/>
        <item x="457"/>
        <item x="293"/>
        <item x="122"/>
        <item x="655"/>
        <item x="343"/>
        <item x="542"/>
        <item x="741"/>
        <item x="569"/>
        <item x="89"/>
        <item x="148"/>
        <item x="97"/>
        <item x="187"/>
        <item x="189"/>
        <item x="123"/>
        <item x="702"/>
        <item x="217"/>
        <item x="206"/>
        <item x="774"/>
        <item x="86"/>
        <item x="694"/>
        <item x="490"/>
        <item x="479"/>
        <item x="75"/>
        <item x="671"/>
        <item x="200"/>
        <item x="112"/>
        <item x="7"/>
        <item x="728"/>
        <item x="323"/>
        <item x="141"/>
        <item x="445"/>
        <item x="684"/>
        <item x="785"/>
        <item x="55"/>
        <item x="637"/>
        <item x="132"/>
        <item x="475"/>
        <item x="107"/>
        <item x="573"/>
        <item x="786"/>
        <item x="322"/>
        <item x="221"/>
        <item x="254"/>
        <item x="517"/>
        <item x="576"/>
        <item x="526"/>
        <item x="85"/>
        <item x="452"/>
        <item x="804"/>
        <item x="527"/>
        <item x="405"/>
        <item x="466"/>
        <item x="717"/>
        <item x="46"/>
        <item x="33"/>
        <item x="223"/>
        <item x="782"/>
        <item x="624"/>
        <item x="185"/>
        <item x="317"/>
        <item x="159"/>
        <item x="618"/>
        <item x="772"/>
        <item x="522"/>
        <item x="700"/>
        <item x="417"/>
        <item x="686"/>
        <item x="664"/>
        <item x="733"/>
        <item x="594"/>
        <item x="99"/>
        <item x="179"/>
        <item x="492"/>
        <item x="516"/>
        <item x="248"/>
        <item x="237"/>
        <item x="140"/>
        <item x="537"/>
        <item x="386"/>
        <item x="561"/>
        <item x="423"/>
        <item x="178"/>
        <item x="422"/>
        <item x="0"/>
        <item x="127"/>
        <item x="725"/>
        <item x="308"/>
        <item x="645"/>
        <item x="616"/>
        <item x="95"/>
        <item x="540"/>
        <item x="496"/>
        <item x="326"/>
        <item x="303"/>
        <item x="297"/>
        <item x="505"/>
        <item x="35"/>
        <item x="646"/>
        <item x="803"/>
        <item x="787"/>
        <item x="622"/>
        <item x="124"/>
        <item x="673"/>
        <item x="222"/>
        <item x="74"/>
        <item x="599"/>
        <item x="169"/>
        <item x="325"/>
        <item x="318"/>
        <item x="67"/>
        <item x="20"/>
        <item x="406"/>
        <item x="335"/>
        <item x="351"/>
        <item x="302"/>
        <item x="289"/>
        <item x="428"/>
        <item x="260"/>
        <item x="242"/>
        <item x="619"/>
        <item x="226"/>
        <item x="631"/>
        <item x="731"/>
        <item x="491"/>
        <item x="38"/>
        <item x="125"/>
        <item x="209"/>
        <item x="469"/>
        <item x="404"/>
        <item x="234"/>
        <item x="274"/>
        <item x="197"/>
        <item x="442"/>
        <item x="252"/>
        <item x="802"/>
        <item x="723"/>
        <item x="333"/>
        <item x="640"/>
        <item x="578"/>
        <item x="330"/>
        <item x="589"/>
        <item x="368"/>
        <item x="708"/>
        <item x="170"/>
        <item x="366"/>
        <item x="150"/>
        <item x="443"/>
        <item x="791"/>
        <item x="447"/>
        <item x="486"/>
        <item x="557"/>
        <item x="585"/>
        <item x="736"/>
        <item x="220"/>
        <item x="448"/>
        <item x="740"/>
        <item x="430"/>
        <item x="262"/>
        <item x="241"/>
        <item x="42"/>
        <item x="307"/>
        <item x="620"/>
        <item x="58"/>
        <item x="444"/>
        <item x="425"/>
        <item x="695"/>
        <item x="72"/>
        <item x="750"/>
        <item x="168"/>
        <item x="783"/>
        <item x="15"/>
        <item x="593"/>
        <item x="355"/>
        <item x="579"/>
        <item x="27"/>
        <item x="287"/>
        <item x="595"/>
        <item x="519"/>
        <item x="299"/>
        <item x="36"/>
        <item x="748"/>
        <item x="737"/>
        <item x="775"/>
        <item x="792"/>
        <item x="629"/>
        <item x="628"/>
        <item x="602"/>
        <item x="105"/>
        <item x="31"/>
        <item x="218"/>
        <item x="435"/>
        <item x="341"/>
        <item x="346"/>
        <item x="574"/>
        <item x="612"/>
        <item x="270"/>
        <item x="336"/>
        <item x="657"/>
        <item x="57"/>
        <item x="19"/>
        <item x="56"/>
        <item x="204"/>
        <item x="316"/>
        <item x="730"/>
        <item x="721"/>
        <item x="784"/>
        <item x="60"/>
        <item x="806"/>
        <item x="26"/>
        <item x="790"/>
        <item x="788"/>
        <item x="744"/>
        <item x="90"/>
        <item x="135"/>
        <item x="543"/>
        <item x="327"/>
        <item x="292"/>
        <item x="544"/>
        <item x="559"/>
        <item x="683"/>
        <item x="329"/>
        <item x="388"/>
        <item x="66"/>
        <item x="535"/>
        <item x="202"/>
        <item x="165"/>
        <item x="48"/>
        <item x="10"/>
        <item x="394"/>
        <item x="121"/>
        <item x="581"/>
        <item x="259"/>
        <item x="357"/>
        <item x="503"/>
        <item x="583"/>
        <item x="108"/>
        <item x="96"/>
        <item x="268"/>
        <item x="690"/>
        <item x="175"/>
        <item x="54"/>
        <item x="562"/>
        <item x="375"/>
        <item x="592"/>
        <item x="518"/>
        <item x="759"/>
        <item x="623"/>
        <item x="611"/>
        <item x="474"/>
        <item x="392"/>
        <item x="387"/>
        <item x="634"/>
        <item x="778"/>
        <item x="213"/>
        <item x="552"/>
        <item x="440"/>
        <item x="347"/>
        <item x="432"/>
        <item x="603"/>
        <item x="699"/>
        <item x="52"/>
        <item x="558"/>
        <item x="353"/>
        <item x="644"/>
        <item x="70"/>
        <item x="50"/>
        <item x="482"/>
        <item x="173"/>
        <item x="190"/>
        <item x="679"/>
        <item x="439"/>
        <item x="632"/>
        <item x="514"/>
        <item x="504"/>
        <item x="530"/>
        <item x="396"/>
        <item x="463"/>
        <item x="485"/>
        <item x="584"/>
        <item x="415"/>
        <item x="675"/>
        <item x="257"/>
        <item x="476"/>
        <item x="722"/>
        <item x="434"/>
        <item x="313"/>
        <item x="354"/>
        <item x="800"/>
        <item x="580"/>
        <item x="102"/>
        <item x="229"/>
        <item x="304"/>
        <item x="520"/>
        <item x="727"/>
        <item x="484"/>
        <item x="240"/>
        <item x="314"/>
        <item x="586"/>
        <item x="754"/>
        <item x="553"/>
        <item x="651"/>
        <item x="794"/>
        <item x="724"/>
        <item x="198"/>
        <item x="309"/>
        <item x="424"/>
        <item x="310"/>
        <item x="1"/>
        <item x="280"/>
        <item x="661"/>
        <item x="429"/>
        <item x="726"/>
        <item x="162"/>
        <item x="715"/>
        <item x="467"/>
        <item x="512"/>
        <item x="676"/>
        <item x="668"/>
        <item x="352"/>
        <item x="364"/>
        <item x="244"/>
        <item x="250"/>
        <item x="3"/>
        <item x="764"/>
        <item x="380"/>
        <item x="219"/>
        <item x="608"/>
        <item x="359"/>
        <item x="365"/>
        <item x="349"/>
        <item x="37"/>
        <item x="376"/>
        <item x="138"/>
        <item x="720"/>
        <item x="630"/>
        <item x="617"/>
        <item x="126"/>
        <item x="560"/>
        <item x="566"/>
        <item x="533"/>
        <item x="801"/>
        <item x="131"/>
        <item x="555"/>
        <item x="556"/>
        <item x="139"/>
        <item x="751"/>
        <item x="495"/>
        <item x="363"/>
        <item x="212"/>
        <item x="253"/>
        <item x="385"/>
        <item x="194"/>
        <item x="156"/>
        <item x="249"/>
        <item x="196"/>
        <item x="437"/>
        <item x="687"/>
        <item x="129"/>
        <item x="500"/>
        <item x="779"/>
        <item x="18"/>
        <item x="710"/>
        <item x="732"/>
        <item x="498"/>
        <item x="729"/>
        <item x="408"/>
        <item x="598"/>
        <item x="600"/>
        <item x="419"/>
        <item x="709"/>
        <item x="77"/>
        <item x="752"/>
        <item x="621"/>
        <item x="641"/>
        <item x="582"/>
        <item x="638"/>
        <item x="377"/>
        <item x="94"/>
        <item x="760"/>
        <item x="73"/>
        <item x="471"/>
        <item x="176"/>
        <item x="301"/>
        <item x="568"/>
        <item x="577"/>
        <item x="231"/>
        <item x="152"/>
        <item x="246"/>
        <item x="291"/>
        <item x="761"/>
        <item x="199"/>
        <item x="509"/>
        <item x="411"/>
        <item x="53"/>
        <item x="610"/>
        <item x="120"/>
        <item x="24"/>
        <item x="551"/>
        <item x="238"/>
        <item x="663"/>
        <item x="464"/>
        <item x="232"/>
        <item x="151"/>
        <item x="266"/>
        <item x="739"/>
        <item x="40"/>
        <item x="528"/>
        <item x="776"/>
        <item x="393"/>
        <item x="84"/>
        <item x="659"/>
        <item x="481"/>
        <item x="261"/>
        <item x="798"/>
        <item x="707"/>
        <item x="681"/>
        <item x="383"/>
        <item x="478"/>
        <item x="379"/>
        <item x="704"/>
        <item x="369"/>
        <item x="499"/>
        <item x="82"/>
        <item x="216"/>
        <item x="410"/>
        <item x="456"/>
        <item x="652"/>
        <item x="145"/>
        <item x="137"/>
        <item x="747"/>
        <item x="147"/>
        <item x="114"/>
        <item x="80"/>
        <item x="703"/>
        <item x="658"/>
        <item x="718"/>
        <item x="153"/>
        <item x="374"/>
        <item x="290"/>
        <item x="647"/>
        <item x="255"/>
        <item x="93"/>
        <item x="69"/>
        <item x="719"/>
        <item x="433"/>
        <item x="502"/>
        <item x="451"/>
        <item x="100"/>
        <item x="468"/>
        <item x="78"/>
        <item x="279"/>
        <item x="483"/>
        <item x="214"/>
        <item x="133"/>
        <item x="192"/>
        <item x="639"/>
        <item x="81"/>
        <item x="160"/>
        <item x="277"/>
        <item x="101"/>
        <item x="116"/>
        <item x="605"/>
        <item x="371"/>
        <item x="797"/>
        <item x="692"/>
        <item x="706"/>
        <item x="536"/>
        <item x="342"/>
        <item x="11"/>
        <item x="689"/>
        <item x="177"/>
        <item x="454"/>
        <item x="104"/>
        <item x="680"/>
        <item x="263"/>
        <item x="298"/>
        <item x="459"/>
        <item x="286"/>
        <item x="670"/>
        <item x="43"/>
        <item x="697"/>
        <item x="258"/>
        <item x="523"/>
        <item x="337"/>
        <item x="51"/>
        <item x="174"/>
        <item x="403"/>
        <item x="596"/>
        <item x="164"/>
        <item x="716"/>
        <item x="21"/>
        <item x="391"/>
        <item x="755"/>
        <item x="587"/>
        <item x="799"/>
        <item x="767"/>
        <item x="487"/>
        <item x="264"/>
        <item x="30"/>
        <item x="98"/>
        <item x="224"/>
        <item x="436"/>
        <item x="296"/>
        <item x="571"/>
        <item x="5"/>
        <item x="76"/>
        <item x="513"/>
        <item x="273"/>
        <item x="319"/>
        <item x="184"/>
        <item x="738"/>
        <item x="654"/>
        <item x="134"/>
        <item x="28"/>
        <item x="780"/>
        <item x="311"/>
        <item x="507"/>
        <item x="693"/>
        <item x="312"/>
        <item x="91"/>
        <item x="539"/>
        <item x="635"/>
        <item x="267"/>
        <item x="449"/>
        <item x="203"/>
        <item x="144"/>
        <item x="643"/>
        <item x="284"/>
        <item x="236"/>
        <item x="87"/>
        <item x="167"/>
        <item x="282"/>
        <item x="397"/>
        <item x="789"/>
        <item x="344"/>
        <item x="32"/>
        <item x="340"/>
        <item x="606"/>
        <item x="682"/>
        <item x="743"/>
        <item x="757"/>
        <item x="570"/>
        <item x="321"/>
        <item x="714"/>
        <item x="158"/>
        <item x="182"/>
        <item x="390"/>
        <item x="545"/>
        <item x="211"/>
        <item x="362"/>
        <item x="510"/>
        <item x="23"/>
        <item x="119"/>
        <item x="678"/>
        <item x="458"/>
        <item x="378"/>
        <item x="529"/>
        <item x="541"/>
        <item x="332"/>
        <item x="712"/>
        <item x="521"/>
        <item x="650"/>
        <item x="416"/>
        <item x="288"/>
        <item x="305"/>
        <item x="225"/>
        <item x="163"/>
        <item x="550"/>
        <item x="672"/>
        <item x="215"/>
        <item x="128"/>
        <item x="180"/>
        <item x="590"/>
        <item x="328"/>
        <item x="441"/>
        <item x="285"/>
        <item x="418"/>
        <item x="734"/>
        <item x="538"/>
        <item x="609"/>
        <item x="648"/>
        <item x="565"/>
        <item x="508"/>
        <item x="395"/>
        <item x="331"/>
        <item x="688"/>
        <item x="756"/>
        <item x="373"/>
        <item x="763"/>
        <item x="324"/>
        <item x="166"/>
        <item x="272"/>
        <item x="201"/>
        <item x="762"/>
        <item x="453"/>
        <item x="524"/>
        <item x="339"/>
        <item x="613"/>
        <item x="143"/>
        <item x="398"/>
        <item x="588"/>
        <item x="745"/>
        <item x="16"/>
        <item x="534"/>
        <item x="64"/>
        <item x="372"/>
        <item x="563"/>
        <item x="746"/>
        <item x="567"/>
        <item x="625"/>
        <item x="771"/>
        <item x="665"/>
        <item x="633"/>
        <item x="186"/>
        <item x="281"/>
        <item x="660"/>
        <item x="154"/>
        <item x="575"/>
        <item x="294"/>
        <item x="205"/>
        <item x="271"/>
        <item x="472"/>
        <item x="701"/>
        <item x="525"/>
        <item x="14"/>
        <item x="59"/>
        <item x="547"/>
        <item x="713"/>
        <item x="113"/>
        <item x="438"/>
        <item x="614"/>
        <item x="149"/>
        <item x="402"/>
        <item x="431"/>
        <item x="493"/>
        <item x="642"/>
        <item x="742"/>
        <item x="477"/>
        <item x="677"/>
        <item x="649"/>
        <item x="39"/>
        <item x="62"/>
        <item x="49"/>
        <item x="320"/>
        <item x="399"/>
        <item x="549"/>
        <item x="283"/>
        <item x="256"/>
        <item x="61"/>
        <item x="696"/>
        <item x="698"/>
        <item x="770"/>
        <item x="473"/>
        <item x="735"/>
        <item x="805"/>
        <item x="41"/>
        <item x="460"/>
        <item x="511"/>
        <item x="489"/>
        <item x="34"/>
        <item x="427"/>
        <item x="191"/>
        <item x="548"/>
        <item x="171"/>
        <item x="636"/>
        <item x="572"/>
        <item x="497"/>
        <item x="685"/>
        <item x="766"/>
        <item x="9"/>
        <item x="111"/>
        <item x="450"/>
        <item x="12"/>
        <item x="626"/>
        <item x="389"/>
        <item x="409"/>
        <item x="115"/>
        <item x="106"/>
        <item x="172"/>
        <item x="161"/>
        <item x="691"/>
        <item x="488"/>
        <item x="63"/>
        <item x="604"/>
        <item x="426"/>
        <item t="default"/>
      </items>
    </pivotField>
    <pivotField axis="axisPage" showAll="0">
      <items count="7">
        <item x="3"/>
        <item x="1"/>
        <item x="2"/>
        <item x="0"/>
        <item x="5"/>
        <item x="4"/>
        <item t="default"/>
      </items>
    </pivotField>
    <pivotField showAll="0">
      <items count="15">
        <item x="0"/>
        <item x="1"/>
        <item x="2"/>
        <item x="3"/>
        <item x="4"/>
        <item x="5"/>
        <item x="6"/>
        <item x="7"/>
        <item x="8"/>
        <item x="9"/>
        <item x="10"/>
        <item x="11"/>
        <item x="12"/>
        <item x="13"/>
        <item t="default"/>
      </items>
    </pivotField>
    <pivotField showAll="0" defaultSubtotal="0">
      <items count="6">
        <item sd="0" x="0"/>
        <item sd="0" x="1"/>
        <item sd="0" x="2"/>
        <item sd="0" x="3"/>
        <item sd="0" x="4"/>
        <item sd="0" x="5"/>
      </items>
    </pivotField>
    <pivotField axis="axisCol" showAll="0" defaultSubtotal="0">
      <items count="5">
        <item h="1" sd="0" x="0"/>
        <item h="1" sd="0" x="1"/>
        <item sd="0" x="2"/>
        <item sd="0" x="3"/>
        <item h="1" sd="0" x="4"/>
      </items>
    </pivotField>
    <pivotField axis="axisRow">
      <items count="3">
        <item n="销售团队1" x="1"/>
        <item n="销售团队2" x="0"/>
        <item t="default"/>
      </items>
    </pivotField>
  </pivotFields>
  <rowFields count="2">
    <field x="7"/>
    <field x="0"/>
  </rowFields>
  <rowItems count="12">
    <i>
      <x/>
    </i>
    <i r="1">
      <x/>
    </i>
    <i r="1">
      <x v="3"/>
    </i>
    <i r="1">
      <x v="5"/>
    </i>
    <i r="1">
      <x v="7"/>
    </i>
    <i>
      <x v="1"/>
    </i>
    <i r="1">
      <x v="1"/>
    </i>
    <i r="1">
      <x v="2"/>
    </i>
    <i r="1">
      <x v="4"/>
    </i>
    <i r="1">
      <x v="6"/>
    </i>
    <i r="1">
      <x v="8"/>
    </i>
    <i t="grand">
      <x/>
    </i>
  </rowItems>
  <colFields count="2">
    <field x="-2"/>
    <field x="6"/>
  </colFields>
  <colItems count="4">
    <i>
      <x/>
      <x v="2"/>
    </i>
    <i r="1">
      <x v="3"/>
    </i>
    <i i="1">
      <x v="1"/>
      <x v="2"/>
    </i>
    <i r="1" i="1">
      <x v="3"/>
    </i>
  </colItems>
  <pageFields count="1">
    <pageField fld="3" item="0" hier="-1"/>
  </pageFields>
  <dataFields count="2">
    <dataField name="总销售额" fld="2" baseField="0" baseItem="0"/>
    <dataField name="订单张数" fld="1" baseField="0" baseItem="0"/>
  </dataFields>
  <pivotTableStyleInfo name="PivotStyleLight16" showRowHeaders="1" showColHeaders="1" showRowStripes="0" showColStripes="0" showLastColumn="1"/>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3.vml"/><Relationship Id="rId1" Type="http://schemas.openxmlformats.org/officeDocument/2006/relationships/drawing" Target="../drawings/drawing7.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workbookViewId="0">
      <selection activeCell="J10" sqref="J10"/>
    </sheetView>
  </sheetViews>
  <sheetFormatPr defaultColWidth="9" defaultRowHeight="15.6" x14ac:dyDescent="0.25"/>
  <cols>
    <col min="1" max="1" width="9" style="1"/>
    <col min="2" max="2" width="17.5" style="1" customWidth="1"/>
    <col min="3" max="4" width="9" style="1"/>
    <col min="5" max="5" width="21.3984375" style="1" customWidth="1"/>
    <col min="6" max="6" width="14.19921875" style="1" customWidth="1"/>
    <col min="7" max="8" width="9" style="1"/>
    <col min="9" max="9" width="4" style="1" customWidth="1"/>
    <col min="10" max="16384" width="9" style="1"/>
  </cols>
  <sheetData>
    <row r="1" spans="1:256" ht="16.2" x14ac:dyDescent="0.3">
      <c r="A1" s="6" t="s">
        <v>124</v>
      </c>
      <c r="B1" s="7" t="s">
        <v>137</v>
      </c>
      <c r="D1" s="6" t="s">
        <v>0</v>
      </c>
      <c r="E1" s="5" t="s">
        <v>138</v>
      </c>
      <c r="G1" s="4"/>
      <c r="IV1" s="3"/>
    </row>
    <row r="2" spans="1:256" x14ac:dyDescent="0.25">
      <c r="F2" s="2"/>
    </row>
    <row r="3" spans="1:256" ht="33" x14ac:dyDescent="0.65">
      <c r="A3" s="103" t="s">
        <v>125</v>
      </c>
      <c r="B3" s="103"/>
      <c r="C3" s="103"/>
      <c r="D3" s="103"/>
      <c r="E3" s="103"/>
      <c r="F3" s="103"/>
      <c r="G3" s="103"/>
      <c r="H3" s="103"/>
    </row>
    <row r="4" spans="1:256" ht="23.4" x14ac:dyDescent="0.5">
      <c r="A4" s="104" t="s">
        <v>126</v>
      </c>
      <c r="B4" s="104"/>
      <c r="C4" s="104"/>
      <c r="D4" s="104"/>
      <c r="E4" s="104"/>
      <c r="F4" s="104"/>
      <c r="G4" s="104"/>
    </row>
    <row r="5" spans="1:256" x14ac:dyDescent="0.25">
      <c r="I5" s="9"/>
    </row>
    <row r="6" spans="1:256" x14ac:dyDescent="0.25">
      <c r="I6" s="10"/>
      <c r="J6" s="12" t="s">
        <v>1</v>
      </c>
      <c r="K6" s="12" t="s">
        <v>127</v>
      </c>
    </row>
    <row r="7" spans="1:256" x14ac:dyDescent="0.25">
      <c r="I7" s="11"/>
      <c r="J7" s="91" t="s">
        <v>128</v>
      </c>
      <c r="K7" s="92">
        <v>11</v>
      </c>
    </row>
    <row r="8" spans="1:256" x14ac:dyDescent="0.25">
      <c r="I8" s="11"/>
      <c r="J8" s="12" t="s">
        <v>129</v>
      </c>
      <c r="K8" s="13">
        <v>16</v>
      </c>
    </row>
    <row r="9" spans="1:256" x14ac:dyDescent="0.25">
      <c r="I9" s="11"/>
      <c r="J9" s="91" t="s">
        <v>130</v>
      </c>
      <c r="K9" s="92">
        <v>12</v>
      </c>
    </row>
    <row r="10" spans="1:256" x14ac:dyDescent="0.25">
      <c r="I10" s="11"/>
      <c r="J10" s="12" t="s">
        <v>131</v>
      </c>
      <c r="K10" s="13">
        <v>10</v>
      </c>
    </row>
    <row r="11" spans="1:256" x14ac:dyDescent="0.25">
      <c r="I11" s="11"/>
      <c r="J11" s="91" t="s">
        <v>132</v>
      </c>
      <c r="K11" s="92">
        <v>15</v>
      </c>
    </row>
    <row r="12" spans="1:256" x14ac:dyDescent="0.25">
      <c r="I12" s="9"/>
      <c r="J12" s="12" t="s">
        <v>133</v>
      </c>
      <c r="K12" s="13">
        <v>12</v>
      </c>
    </row>
    <row r="13" spans="1:256" x14ac:dyDescent="0.25">
      <c r="I13" s="8"/>
      <c r="J13" s="91" t="s">
        <v>134</v>
      </c>
      <c r="K13" s="92">
        <v>12</v>
      </c>
    </row>
    <row r="14" spans="1:256" x14ac:dyDescent="0.25">
      <c r="I14" s="8"/>
      <c r="J14" s="12" t="s">
        <v>135</v>
      </c>
      <c r="K14" s="13">
        <v>12</v>
      </c>
    </row>
    <row r="15" spans="1:256" x14ac:dyDescent="0.25">
      <c r="J15" s="91"/>
      <c r="K15" s="92"/>
    </row>
    <row r="16" spans="1:256" x14ac:dyDescent="0.25">
      <c r="J16" s="12" t="s">
        <v>136</v>
      </c>
      <c r="K16" s="13">
        <f>SUM(K7:K15)</f>
        <v>100</v>
      </c>
    </row>
  </sheetData>
  <sheetProtection algorithmName="SHA-512" hashValue="yPhvNXpoVLLJbnR8GPqsLnSONi2Q/V5qYVYfs8elVxEjjZYB0Va9IecWb7Yt9wteXd+4ePFwhkFvUaNoF7umGA==" saltValue="6uuGNeiuEBB48Fcf1jArCA==" spinCount="100000" sheet="1" objects="1" scenarios="1"/>
  <mergeCells count="2">
    <mergeCell ref="A3:H3"/>
    <mergeCell ref="A4:G4"/>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JT808"/>
  <sheetViews>
    <sheetView zoomScale="85" zoomScaleNormal="85" workbookViewId="0">
      <selection activeCell="O9" sqref="O9"/>
    </sheetView>
  </sheetViews>
  <sheetFormatPr defaultColWidth="9" defaultRowHeight="14.4" x14ac:dyDescent="0.25"/>
  <cols>
    <col min="1" max="1" width="9" style="14"/>
    <col min="2" max="2" width="13" style="14" customWidth="1"/>
    <col min="3" max="3" width="14.8984375" style="14" customWidth="1"/>
    <col min="4" max="4" width="8.69921875" style="14" customWidth="1"/>
    <col min="5" max="5" width="10.09765625" style="14" customWidth="1"/>
    <col min="6" max="6" width="8.5" style="14" customWidth="1"/>
    <col min="7" max="7" width="23.19921875" style="14" customWidth="1"/>
    <col min="8" max="8" width="20.8984375" style="14" customWidth="1"/>
    <col min="9" max="9" width="7.5" style="14" customWidth="1"/>
    <col min="10" max="10" width="10.59765625" style="14" customWidth="1"/>
    <col min="11" max="11" width="9.19921875" style="14" customWidth="1"/>
    <col min="12" max="12" width="13.19921875" style="14" customWidth="1"/>
    <col min="13" max="13" width="7.5" style="14" customWidth="1"/>
    <col min="14" max="14" width="10.59765625" style="14" customWidth="1"/>
    <col min="15" max="15" width="7.5" style="14" customWidth="1"/>
    <col min="16" max="16" width="10.59765625" style="14" customWidth="1"/>
    <col min="17" max="17" width="7.5" style="14" customWidth="1"/>
    <col min="18" max="18" width="10.59765625" style="14" customWidth="1"/>
    <col min="19" max="19" width="9.19921875" style="14" customWidth="1"/>
    <col min="20" max="20" width="13.19921875" style="14" customWidth="1"/>
    <col min="21" max="21" width="16.59765625" style="14" customWidth="1"/>
    <col min="22" max="22" width="27.3984375" style="14" customWidth="1"/>
    <col min="23" max="23" width="16.59765625" style="14" customWidth="1"/>
    <col min="24" max="24" width="27.3984375" style="14" customWidth="1"/>
    <col min="25" max="25" width="9.19921875" style="14" customWidth="1"/>
    <col min="26" max="26" width="13.19921875" style="14" customWidth="1"/>
    <col min="27" max="27" width="16.59765625" style="14" customWidth="1"/>
    <col min="28" max="28" width="27.3984375" style="14" customWidth="1"/>
    <col min="29" max="29" width="9.19921875" style="14" customWidth="1"/>
    <col min="30" max="30" width="13.19921875" style="14" customWidth="1"/>
    <col min="31" max="31" width="7.5" style="14" customWidth="1"/>
    <col min="32" max="32" width="10.59765625" style="14" customWidth="1"/>
    <col min="33" max="33" width="7.5" style="14" customWidth="1"/>
    <col min="34" max="34" width="10.59765625" style="14" customWidth="1"/>
    <col min="35" max="35" width="8" style="14" customWidth="1"/>
    <col min="36" max="36" width="11.8984375" style="14" customWidth="1"/>
    <col min="37" max="37" width="16.59765625" style="14" customWidth="1"/>
    <col min="38" max="38" width="27.3984375" style="14" customWidth="1"/>
    <col min="39" max="39" width="8" style="14" customWidth="1"/>
    <col min="40" max="40" width="11.8984375" style="14" customWidth="1"/>
    <col min="41" max="41" width="8" style="14" customWidth="1"/>
    <col min="42" max="42" width="11.8984375" style="14" customWidth="1"/>
    <col min="43" max="43" width="16.59765625" style="14" customWidth="1"/>
    <col min="44" max="44" width="27.3984375" style="14" customWidth="1"/>
    <col min="45" max="45" width="10.3984375" style="14" customWidth="1"/>
    <col min="46" max="46" width="14.5" style="14" customWidth="1"/>
    <col min="47" max="47" width="16.59765625" style="14" customWidth="1"/>
    <col min="48" max="48" width="27.3984375" style="14" customWidth="1"/>
    <col min="49" max="49" width="16.59765625" style="14" customWidth="1"/>
    <col min="50" max="50" width="27.3984375" style="14" customWidth="1"/>
    <col min="51" max="51" width="10.3984375" style="14" customWidth="1"/>
    <col min="52" max="52" width="14.5" style="14" customWidth="1"/>
    <col min="53" max="53" width="16.59765625" style="14" customWidth="1"/>
    <col min="54" max="54" width="27.3984375" style="14" customWidth="1"/>
    <col min="55" max="55" width="16.59765625" style="14" customWidth="1"/>
    <col min="56" max="56" width="26.09765625" style="14" customWidth="1"/>
    <col min="57" max="57" width="5.8984375" style="14" customWidth="1"/>
    <col min="58" max="58" width="27.3984375" style="14" customWidth="1"/>
    <col min="59" max="59" width="10.3984375" style="14" customWidth="1"/>
    <col min="60" max="60" width="14.5" style="14" customWidth="1"/>
    <col min="61" max="61" width="16.59765625" style="14" customWidth="1"/>
    <col min="62" max="62" width="27.3984375" style="14" bestFit="1" customWidth="1"/>
    <col min="63" max="63" width="16.59765625" style="14" customWidth="1"/>
    <col min="64" max="64" width="27.3984375" style="14" bestFit="1" customWidth="1"/>
    <col min="65" max="65" width="10.3984375" style="14" customWidth="1"/>
    <col min="66" max="66" width="14.5" style="14" customWidth="1"/>
    <col min="67" max="67" width="16.59765625" style="14" customWidth="1"/>
    <col min="68" max="68" width="27.3984375" style="14" bestFit="1" customWidth="1"/>
    <col min="69" max="69" width="16.59765625" style="14" customWidth="1"/>
    <col min="70" max="70" width="27.3984375" style="14" bestFit="1" customWidth="1"/>
    <col min="71" max="71" width="10.3984375" style="14" customWidth="1"/>
    <col min="72" max="72" width="14.5" style="14" customWidth="1"/>
    <col min="73" max="73" width="16.59765625" style="14" customWidth="1"/>
    <col min="74" max="74" width="26.09765625" style="14" customWidth="1"/>
    <col min="75" max="75" width="5.8984375" style="14" customWidth="1"/>
    <col min="76" max="76" width="13.19921875" style="14" bestFit="1" customWidth="1"/>
    <col min="77" max="77" width="14.5" style="14" customWidth="1"/>
    <col min="78" max="78" width="16.59765625" style="14" bestFit="1" customWidth="1"/>
    <col min="79" max="79" width="13.19921875" style="14" customWidth="1"/>
    <col min="80" max="80" width="27.3984375" style="14" bestFit="1" customWidth="1"/>
    <col min="81" max="81" width="16.59765625" style="14" customWidth="1"/>
    <col min="82" max="82" width="13.19921875" style="14" bestFit="1" customWidth="1"/>
    <col min="83" max="83" width="26.09765625" style="14" customWidth="1"/>
    <col min="84" max="84" width="5.8984375" style="14" customWidth="1"/>
    <col min="85" max="85" width="8.796875" style="14" customWidth="1"/>
    <col min="86" max="86" width="12.3984375" style="14" bestFit="1" customWidth="1"/>
    <col min="87" max="88" width="7.8984375" style="14" customWidth="1"/>
    <col min="89" max="89" width="10" style="14" bestFit="1" customWidth="1"/>
    <col min="90" max="90" width="7.8984375" style="14" customWidth="1"/>
    <col min="91" max="91" width="10" style="14" bestFit="1" customWidth="1"/>
    <col min="92" max="92" width="7.8984375" style="14" customWidth="1"/>
    <col min="93" max="93" width="10" style="14" bestFit="1" customWidth="1"/>
    <col min="94" max="94" width="7.8984375" style="14" customWidth="1"/>
    <col min="95" max="95" width="10" style="14" bestFit="1" customWidth="1"/>
    <col min="96" max="96" width="8.796875" style="14" customWidth="1"/>
    <col min="97" max="97" width="12.3984375" style="14" bestFit="1" customWidth="1"/>
    <col min="98" max="98" width="15.69921875" style="14" bestFit="1" customWidth="1"/>
    <col min="99" max="99" width="25.59765625" style="14" bestFit="1" customWidth="1"/>
    <col min="100" max="100" width="7.8984375" style="14" customWidth="1"/>
    <col min="101" max="101" width="10" style="14" bestFit="1" customWidth="1"/>
    <col min="102" max="102" width="15.69921875" style="14" bestFit="1" customWidth="1"/>
    <col min="103" max="103" width="25.59765625" style="14" bestFit="1" customWidth="1"/>
    <col min="104" max="104" width="7.8984375" style="14" customWidth="1"/>
    <col min="105" max="105" width="10" style="14" bestFit="1" customWidth="1"/>
    <col min="106" max="106" width="15.69921875" style="14" bestFit="1" customWidth="1"/>
    <col min="107" max="107" width="25.59765625" style="14" bestFit="1" customWidth="1"/>
    <col min="108" max="108" width="8.796875" style="14" customWidth="1"/>
    <col min="109" max="109" width="12.3984375" style="14" bestFit="1" customWidth="1"/>
    <col min="110" max="110" width="8.796875" style="14" customWidth="1"/>
    <col min="111" max="111" width="12.3984375" style="14" bestFit="1" customWidth="1"/>
    <col min="112" max="112" width="8.796875" style="14" customWidth="1"/>
    <col min="113" max="113" width="12.3984375" style="14" bestFit="1" customWidth="1"/>
    <col min="114" max="114" width="7.8984375" style="14" customWidth="1"/>
    <col min="115" max="115" width="10" style="14" bestFit="1" customWidth="1"/>
    <col min="116" max="116" width="8.796875" style="14" customWidth="1"/>
    <col min="117" max="117" width="12.3984375" style="14" bestFit="1" customWidth="1"/>
    <col min="118" max="118" width="8.796875" style="14" customWidth="1"/>
    <col min="119" max="119" width="12.3984375" style="14" bestFit="1" customWidth="1"/>
    <col min="120" max="120" width="7.8984375" style="14" customWidth="1"/>
    <col min="121" max="121" width="10" style="14" bestFit="1" customWidth="1"/>
    <col min="122" max="122" width="8.796875" style="14" customWidth="1"/>
    <col min="123" max="123" width="12.3984375" style="14" bestFit="1" customWidth="1"/>
    <col min="124" max="124" width="7.8984375" style="14" customWidth="1"/>
    <col min="125" max="125" width="10" style="14" bestFit="1" customWidth="1"/>
    <col min="126" max="126" width="8.796875" style="14" customWidth="1"/>
    <col min="127" max="127" width="12.3984375" style="14" bestFit="1" customWidth="1"/>
    <col min="128" max="128" width="7.8984375" style="14" customWidth="1"/>
    <col min="129" max="129" width="10" style="14" bestFit="1" customWidth="1"/>
    <col min="130" max="130" width="7.8984375" style="14" customWidth="1"/>
    <col min="131" max="131" width="10" style="14" bestFit="1" customWidth="1"/>
    <col min="132" max="132" width="15.69921875" style="14" bestFit="1" customWidth="1"/>
    <col min="133" max="133" width="25.59765625" style="14" bestFit="1" customWidth="1"/>
    <col min="134" max="134" width="7.8984375" style="14" customWidth="1"/>
    <col min="135" max="135" width="10" style="14" bestFit="1" customWidth="1"/>
    <col min="136" max="136" width="8.796875" style="14" customWidth="1"/>
    <col min="137" max="137" width="12.3984375" style="14" bestFit="1" customWidth="1"/>
    <col min="138" max="138" width="7.8984375" style="14" customWidth="1"/>
    <col min="139" max="139" width="10" style="14" bestFit="1" customWidth="1"/>
    <col min="140" max="140" width="7.8984375" style="14" customWidth="1"/>
    <col min="141" max="141" width="10" style="14" bestFit="1" customWidth="1"/>
    <col min="142" max="142" width="7.8984375" style="14" customWidth="1"/>
    <col min="143" max="143" width="10" style="14" bestFit="1" customWidth="1"/>
    <col min="144" max="144" width="8.796875" style="14" customWidth="1"/>
    <col min="145" max="145" width="12.3984375" style="14" bestFit="1" customWidth="1"/>
    <col min="146" max="146" width="7.8984375" style="14" customWidth="1"/>
    <col min="147" max="147" width="10" style="14" bestFit="1" customWidth="1"/>
    <col min="148" max="148" width="8.796875" style="14" customWidth="1"/>
    <col min="149" max="149" width="12.3984375" style="14" bestFit="1" customWidth="1"/>
    <col min="150" max="150" width="8.796875" style="14" customWidth="1"/>
    <col min="151" max="151" width="12.3984375" style="14" bestFit="1" customWidth="1"/>
    <col min="152" max="152" width="8.796875" style="14" customWidth="1"/>
    <col min="153" max="153" width="12.3984375" style="14" bestFit="1" customWidth="1"/>
    <col min="154" max="154" width="9.8984375" style="14" bestFit="1" customWidth="1"/>
    <col min="155" max="155" width="24.3984375" style="14" bestFit="1" customWidth="1"/>
    <col min="156" max="156" width="8.796875" style="14" customWidth="1"/>
    <col min="157" max="157" width="12.3984375" style="14" bestFit="1" customWidth="1"/>
    <col min="158" max="158" width="7.8984375" style="14" customWidth="1"/>
    <col min="159" max="159" width="10" style="14" bestFit="1" customWidth="1"/>
    <col min="160" max="160" width="9.8984375" style="14" bestFit="1" customWidth="1"/>
    <col min="161" max="161" width="13.59765625" style="14" bestFit="1" customWidth="1"/>
    <col min="162" max="162" width="15.69921875" style="14" bestFit="1" customWidth="1"/>
    <col min="163" max="163" width="25.59765625" style="14" bestFit="1" customWidth="1"/>
    <col min="164" max="164" width="8.796875" style="14" customWidth="1"/>
    <col min="165" max="165" width="12.3984375" style="14" bestFit="1" customWidth="1"/>
    <col min="166" max="166" width="7.8984375" style="14" customWidth="1"/>
    <col min="167" max="167" width="10" style="14" bestFit="1" customWidth="1"/>
    <col min="168" max="169" width="7.8984375" style="14" customWidth="1"/>
    <col min="170" max="170" width="10" style="14" bestFit="1" customWidth="1"/>
    <col min="171" max="172" width="7.8984375" style="14" customWidth="1"/>
    <col min="173" max="173" width="10" style="14" bestFit="1" customWidth="1"/>
    <col min="174" max="174" width="15.69921875" style="14" bestFit="1" customWidth="1"/>
    <col min="175" max="175" width="25.59765625" style="14" bestFit="1" customWidth="1"/>
    <col min="176" max="176" width="7.8984375" style="14" customWidth="1"/>
    <col min="177" max="177" width="10" style="14" bestFit="1" customWidth="1"/>
    <col min="178" max="178" width="7.8984375" style="14" customWidth="1"/>
    <col min="179" max="179" width="10" style="14" bestFit="1" customWidth="1"/>
    <col min="180" max="180" width="15.69921875" style="14" bestFit="1" customWidth="1"/>
    <col min="181" max="181" width="7.8984375" style="14" customWidth="1"/>
    <col min="182" max="182" width="25.59765625" style="14" bestFit="1" customWidth="1"/>
    <col min="183" max="183" width="15.69921875" style="14" bestFit="1" customWidth="1"/>
    <col min="184" max="184" width="25.59765625" style="14" bestFit="1" customWidth="1"/>
    <col min="185" max="185" width="8.796875" style="14" customWidth="1"/>
    <col min="186" max="186" width="12.3984375" style="14" bestFit="1" customWidth="1"/>
    <col min="187" max="187" width="15.69921875" style="14" bestFit="1" customWidth="1"/>
    <col min="188" max="188" width="25.59765625" style="14" bestFit="1" customWidth="1"/>
    <col min="189" max="189" width="7.8984375" style="14" customWidth="1"/>
    <col min="190" max="190" width="10" style="14" bestFit="1" customWidth="1"/>
    <col min="191" max="191" width="8.796875" style="14" customWidth="1"/>
    <col min="192" max="192" width="12.3984375" style="14" bestFit="1" customWidth="1"/>
    <col min="193" max="193" width="15.69921875" style="14" bestFit="1" customWidth="1"/>
    <col min="194" max="194" width="25.59765625" style="14" bestFit="1" customWidth="1"/>
    <col min="195" max="195" width="15.69921875" style="14" bestFit="1" customWidth="1"/>
    <col min="196" max="196" width="25.59765625" style="14" bestFit="1" customWidth="1"/>
    <col min="197" max="197" width="8.796875" style="14" customWidth="1"/>
    <col min="198" max="198" width="12.3984375" style="14" bestFit="1" customWidth="1"/>
    <col min="199" max="199" width="9.8984375" style="14" bestFit="1" customWidth="1"/>
    <col min="200" max="200" width="13.59765625" style="14" bestFit="1" customWidth="1"/>
    <col min="201" max="201" width="8.796875" style="14" customWidth="1"/>
    <col min="202" max="202" width="12.3984375" style="14" bestFit="1" customWidth="1"/>
    <col min="203" max="203" width="7.8984375" style="14" customWidth="1"/>
    <col min="204" max="204" width="10" style="14" bestFit="1" customWidth="1"/>
    <col min="205" max="205" width="8.796875" style="14" customWidth="1"/>
    <col min="206" max="206" width="12.3984375" style="14" bestFit="1" customWidth="1"/>
    <col min="207" max="207" width="8.796875" style="14" customWidth="1"/>
    <col min="208" max="208" width="12.3984375" style="14" bestFit="1" customWidth="1"/>
    <col min="209" max="209" width="15.69921875" style="14" bestFit="1" customWidth="1"/>
    <col min="210" max="210" width="24.3984375" style="14" bestFit="1" customWidth="1"/>
    <col min="211" max="211" width="7.8984375" style="14" customWidth="1"/>
    <col min="212" max="212" width="10" style="14" bestFit="1" customWidth="1"/>
    <col min="213" max="213" width="15.69921875" style="14" bestFit="1" customWidth="1"/>
    <col min="214" max="214" width="25.59765625" style="14" bestFit="1" customWidth="1"/>
    <col min="215" max="215" width="15.69921875" style="14" bestFit="1" customWidth="1"/>
    <col min="216" max="216" width="25.59765625" style="14" bestFit="1" customWidth="1"/>
    <col min="217" max="217" width="8.796875" style="14" customWidth="1"/>
    <col min="218" max="218" width="12.3984375" style="14" bestFit="1" customWidth="1"/>
    <col min="219" max="219" width="8.796875" style="14" customWidth="1"/>
    <col min="220" max="220" width="12.3984375" style="14" bestFit="1" customWidth="1"/>
    <col min="221" max="221" width="7.8984375" style="14" customWidth="1"/>
    <col min="222" max="222" width="10" style="14" bestFit="1" customWidth="1"/>
    <col min="223" max="223" width="15.69921875" style="14" bestFit="1" customWidth="1"/>
    <col min="224" max="224" width="24.3984375" style="14" bestFit="1" customWidth="1"/>
    <col min="225" max="225" width="9.8984375" style="14" bestFit="1" customWidth="1"/>
    <col min="226" max="226" width="13.59765625" style="14" bestFit="1" customWidth="1"/>
    <col min="227" max="227" width="7.8984375" style="14" customWidth="1"/>
    <col min="228" max="228" width="10" style="14" bestFit="1" customWidth="1"/>
    <col min="229" max="229" width="8.796875" style="14" customWidth="1"/>
    <col min="230" max="230" width="12.3984375" style="14" bestFit="1" customWidth="1"/>
    <col min="231" max="231" width="15.69921875" style="14" bestFit="1" customWidth="1"/>
    <col min="232" max="232" width="25.59765625" style="14" bestFit="1" customWidth="1"/>
    <col min="233" max="233" width="14.5" style="14" bestFit="1" customWidth="1"/>
    <col min="234" max="234" width="24.3984375" style="14" bestFit="1" customWidth="1"/>
    <col min="235" max="235" width="7.8984375" style="14" customWidth="1"/>
    <col min="236" max="236" width="10" style="14" bestFit="1" customWidth="1"/>
    <col min="237" max="237" width="7.8984375" style="14" customWidth="1"/>
    <col min="238" max="238" width="10" style="14" bestFit="1" customWidth="1"/>
    <col min="239" max="239" width="15.69921875" style="14" bestFit="1" customWidth="1"/>
    <col min="240" max="240" width="25.59765625" style="14" bestFit="1" customWidth="1"/>
    <col min="241" max="241" width="8.796875" style="14" customWidth="1"/>
    <col min="242" max="242" width="12.3984375" style="14" bestFit="1" customWidth="1"/>
    <col min="243" max="243" width="7.8984375" style="14" customWidth="1"/>
    <col min="244" max="244" width="10" style="14" bestFit="1" customWidth="1"/>
    <col min="245" max="245" width="9.8984375" style="14" bestFit="1" customWidth="1"/>
    <col min="246" max="246" width="13.59765625" style="14" bestFit="1" customWidth="1"/>
    <col min="247" max="247" width="15.69921875" style="14" bestFit="1" customWidth="1"/>
    <col min="248" max="248" width="25.59765625" style="14" bestFit="1" customWidth="1"/>
    <col min="249" max="249" width="9.8984375" style="14" bestFit="1" customWidth="1"/>
    <col min="250" max="250" width="13.59765625" style="14" bestFit="1" customWidth="1"/>
    <col min="251" max="251" width="9.8984375" style="14" bestFit="1" customWidth="1"/>
    <col min="252" max="252" width="13.59765625" style="14" bestFit="1" customWidth="1"/>
    <col min="253" max="253" width="7.8984375" style="14" customWidth="1"/>
    <col min="254" max="254" width="10" style="14" bestFit="1" customWidth="1"/>
    <col min="255" max="255" width="7.8984375" style="14" customWidth="1"/>
    <col min="256" max="256" width="10" style="14" bestFit="1" customWidth="1"/>
    <col min="257" max="257" width="15.69921875" style="14" bestFit="1" customWidth="1"/>
    <col min="258" max="258" width="24.3984375" style="14" bestFit="1" customWidth="1"/>
    <col min="259" max="259" width="7.8984375" style="14" customWidth="1"/>
    <col min="260" max="260" width="10" style="14" bestFit="1" customWidth="1"/>
    <col min="261" max="261" width="15.69921875" style="14" bestFit="1" customWidth="1"/>
    <col min="262" max="262" width="25.59765625" style="14" bestFit="1" customWidth="1"/>
    <col min="263" max="263" width="9.8984375" style="14" bestFit="1" customWidth="1"/>
    <col min="264" max="264" width="13.59765625" style="14" bestFit="1" customWidth="1"/>
    <col min="265" max="265" width="11" style="14" bestFit="1" customWidth="1"/>
    <col min="266" max="266" width="14.796875" style="14" bestFit="1" customWidth="1"/>
    <col min="267" max="267" width="15.69921875" style="14" bestFit="1" customWidth="1"/>
    <col min="268" max="268" width="24.3984375" style="14" bestFit="1" customWidth="1"/>
    <col min="269" max="269" width="8.796875" style="14" customWidth="1"/>
    <col min="270" max="270" width="12.3984375" style="14" bestFit="1" customWidth="1"/>
    <col min="271" max="271" width="7.8984375" style="14" customWidth="1"/>
    <col min="272" max="272" width="10" style="14" bestFit="1" customWidth="1"/>
    <col min="273" max="273" width="15.69921875" style="14" bestFit="1" customWidth="1"/>
    <col min="274" max="274" width="25.59765625" style="14" bestFit="1" customWidth="1"/>
    <col min="275" max="275" width="7.8984375" style="14" customWidth="1"/>
    <col min="276" max="276" width="10" style="14" bestFit="1" customWidth="1"/>
    <col min="277" max="277" width="11" style="14" bestFit="1" customWidth="1"/>
    <col min="278" max="278" width="14.796875" style="14" bestFit="1" customWidth="1"/>
    <col min="279" max="279" width="7.8984375" style="14" customWidth="1"/>
    <col min="280" max="280" width="10" style="14" bestFit="1" customWidth="1"/>
    <col min="281" max="281" width="15.69921875" style="14" bestFit="1" customWidth="1"/>
    <col min="282" max="282" width="25.59765625" style="14" bestFit="1" customWidth="1"/>
    <col min="283" max="283" width="15.69921875" style="14" bestFit="1" customWidth="1"/>
    <col min="284" max="284" width="25.59765625" style="14" bestFit="1" customWidth="1"/>
    <col min="285" max="285" width="7.8984375" style="14" customWidth="1"/>
    <col min="286" max="286" width="10" style="14" bestFit="1" customWidth="1"/>
    <col min="287" max="287" width="8.796875" style="14" customWidth="1"/>
    <col min="288" max="288" width="12.3984375" style="14" bestFit="1" customWidth="1"/>
    <col min="289" max="289" width="7.8984375" style="14" customWidth="1"/>
    <col min="290" max="290" width="10" style="14" bestFit="1" customWidth="1"/>
    <col min="291" max="291" width="8.796875" style="14" customWidth="1"/>
    <col min="292" max="292" width="12.3984375" style="14" bestFit="1" customWidth="1"/>
    <col min="293" max="293" width="15.69921875" style="14" bestFit="1" customWidth="1"/>
    <col min="294" max="294" width="25.59765625" style="14" bestFit="1" customWidth="1"/>
    <col min="295" max="295" width="7.8984375" style="14" customWidth="1"/>
    <col min="296" max="296" width="10" style="14" bestFit="1" customWidth="1"/>
    <col min="297" max="297" width="15.69921875" style="14" bestFit="1" customWidth="1"/>
    <col min="298" max="298" width="25.59765625" style="14" bestFit="1" customWidth="1"/>
    <col min="299" max="299" width="8.796875" style="14" customWidth="1"/>
    <col min="300" max="300" width="12.3984375" style="14" bestFit="1" customWidth="1"/>
    <col min="301" max="301" width="7.8984375" style="14" customWidth="1"/>
    <col min="302" max="302" width="10" style="14" bestFit="1" customWidth="1"/>
    <col min="303" max="303" width="7.8984375" style="14" customWidth="1"/>
    <col min="304" max="304" width="10" style="14" bestFit="1" customWidth="1"/>
    <col min="305" max="305" width="15.69921875" style="14" bestFit="1" customWidth="1"/>
    <col min="306" max="306" width="25.59765625" style="14" bestFit="1" customWidth="1"/>
    <col min="307" max="307" width="15.69921875" style="14" bestFit="1" customWidth="1"/>
    <col min="308" max="308" width="25.59765625" style="14" bestFit="1" customWidth="1"/>
    <col min="309" max="309" width="8.796875" style="14" customWidth="1"/>
    <col min="310" max="310" width="12.3984375" style="14" bestFit="1" customWidth="1"/>
    <col min="311" max="312" width="7.8984375" style="14" customWidth="1"/>
    <col min="313" max="313" width="10" style="14" bestFit="1" customWidth="1"/>
    <col min="314" max="314" width="7.8984375" style="14" customWidth="1"/>
    <col min="315" max="315" width="10" style="14" bestFit="1" customWidth="1"/>
    <col min="316" max="316" width="15.69921875" style="14" bestFit="1" customWidth="1"/>
    <col min="317" max="317" width="25.59765625" style="14" bestFit="1" customWidth="1"/>
    <col min="318" max="318" width="9.8984375" style="14" bestFit="1" customWidth="1"/>
    <col min="319" max="319" width="13.59765625" style="14" bestFit="1" customWidth="1"/>
    <col min="320" max="320" width="15.69921875" style="14" bestFit="1" customWidth="1"/>
    <col min="321" max="321" width="25.59765625" style="14" bestFit="1" customWidth="1"/>
    <col min="322" max="322" width="15.69921875" style="14" bestFit="1" customWidth="1"/>
    <col min="323" max="323" width="25.59765625" style="14" bestFit="1" customWidth="1"/>
    <col min="324" max="324" width="8.796875" style="14" customWidth="1"/>
    <col min="325" max="325" width="12.3984375" style="14" bestFit="1" customWidth="1"/>
    <col min="326" max="326" width="7.8984375" style="14" customWidth="1"/>
    <col min="327" max="327" width="10" style="14" bestFit="1" customWidth="1"/>
    <col min="328" max="328" width="8.796875" style="14" customWidth="1"/>
    <col min="329" max="329" width="12.3984375" style="14" bestFit="1" customWidth="1"/>
    <col min="330" max="330" width="8.796875" style="14" customWidth="1"/>
    <col min="331" max="331" width="12.3984375" style="14" bestFit="1" customWidth="1"/>
    <col min="332" max="332" width="7.8984375" style="14" customWidth="1"/>
    <col min="333" max="333" width="10" style="14" bestFit="1" customWidth="1"/>
    <col min="334" max="334" width="15.69921875" style="14" bestFit="1" customWidth="1"/>
    <col min="335" max="335" width="25.59765625" style="14" bestFit="1" customWidth="1"/>
    <col min="336" max="336" width="7.8984375" style="14" customWidth="1"/>
    <col min="337" max="337" width="10" style="14" bestFit="1" customWidth="1"/>
    <col min="338" max="338" width="8.796875" style="14" customWidth="1"/>
    <col min="339" max="339" width="12.3984375" style="14" bestFit="1" customWidth="1"/>
    <col min="340" max="340" width="15.69921875" style="14" bestFit="1" customWidth="1"/>
    <col min="341" max="341" width="25.59765625" style="14" bestFit="1" customWidth="1"/>
    <col min="342" max="342" width="9.8984375" style="14" bestFit="1" customWidth="1"/>
    <col min="343" max="343" width="13.59765625" style="14" bestFit="1" customWidth="1"/>
    <col min="344" max="344" width="7.8984375" style="14" customWidth="1"/>
    <col min="345" max="345" width="10" style="14" bestFit="1" customWidth="1"/>
    <col min="346" max="346" width="8.796875" style="14" customWidth="1"/>
    <col min="347" max="347" width="12.3984375" style="14" bestFit="1" customWidth="1"/>
    <col min="348" max="348" width="9.8984375" style="14" bestFit="1" customWidth="1"/>
    <col min="349" max="349" width="13.59765625" style="14" bestFit="1" customWidth="1"/>
    <col min="350" max="350" width="15.69921875" style="14" bestFit="1" customWidth="1"/>
    <col min="351" max="351" width="25.59765625" style="14" bestFit="1" customWidth="1"/>
    <col min="352" max="352" width="15.69921875" style="14" bestFit="1" customWidth="1"/>
    <col min="353" max="353" width="25.59765625" style="14" bestFit="1" customWidth="1"/>
    <col min="354" max="354" width="9.8984375" style="14" bestFit="1" customWidth="1"/>
    <col min="355" max="355" width="13.59765625" style="14" bestFit="1" customWidth="1"/>
    <col min="356" max="356" width="15.69921875" style="14" bestFit="1" customWidth="1"/>
    <col min="357" max="357" width="25.59765625" style="14" bestFit="1" customWidth="1"/>
    <col min="358" max="358" width="8.796875" style="14" customWidth="1"/>
    <col min="359" max="359" width="12.3984375" style="14" bestFit="1" customWidth="1"/>
    <col min="360" max="361" width="7.8984375" style="14" customWidth="1"/>
    <col min="362" max="362" width="10" style="14" bestFit="1" customWidth="1"/>
    <col min="363" max="364" width="7.8984375" style="14" customWidth="1"/>
    <col min="365" max="365" width="10" style="14" bestFit="1" customWidth="1"/>
    <col min="366" max="366" width="15.69921875" style="14" bestFit="1" customWidth="1"/>
    <col min="367" max="367" width="25.59765625" style="14" bestFit="1" customWidth="1"/>
    <col min="368" max="368" width="8.796875" style="14" customWidth="1"/>
    <col min="369" max="369" width="12.3984375" style="14" bestFit="1" customWidth="1"/>
    <col min="370" max="370" width="15.69921875" style="14" bestFit="1" customWidth="1"/>
    <col min="371" max="371" width="25.59765625" style="14" bestFit="1" customWidth="1"/>
    <col min="372" max="372" width="7.8984375" style="14" customWidth="1"/>
    <col min="373" max="373" width="10" style="14" bestFit="1" customWidth="1"/>
    <col min="374" max="374" width="8.796875" style="14" customWidth="1"/>
    <col min="375" max="375" width="12.3984375" style="14" bestFit="1" customWidth="1"/>
    <col min="376" max="376" width="8.796875" style="14" customWidth="1"/>
    <col min="377" max="377" width="12.3984375" style="14" bestFit="1" customWidth="1"/>
    <col min="378" max="378" width="7.8984375" style="14" customWidth="1"/>
    <col min="379" max="379" width="10" style="14" bestFit="1" customWidth="1"/>
    <col min="380" max="380" width="15.69921875" style="14" bestFit="1" customWidth="1"/>
    <col min="381" max="381" width="25.59765625" style="14" bestFit="1" customWidth="1"/>
    <col min="382" max="382" width="7.8984375" style="14" customWidth="1"/>
    <col min="383" max="383" width="10" style="14" bestFit="1" customWidth="1"/>
    <col min="384" max="384" width="8.796875" style="14" customWidth="1"/>
    <col min="385" max="385" width="12.3984375" style="14" bestFit="1" customWidth="1"/>
    <col min="386" max="386" width="8.796875" style="14" customWidth="1"/>
    <col min="387" max="387" width="12.3984375" style="14" bestFit="1" customWidth="1"/>
    <col min="388" max="388" width="8.796875" style="14" customWidth="1"/>
    <col min="389" max="389" width="12.3984375" style="14" bestFit="1" customWidth="1"/>
    <col min="390" max="390" width="7.8984375" style="14" customWidth="1"/>
    <col min="391" max="391" width="10" style="14" bestFit="1" customWidth="1"/>
    <col min="392" max="392" width="7.8984375" style="14" customWidth="1"/>
    <col min="393" max="393" width="10" style="14" bestFit="1" customWidth="1"/>
    <col min="394" max="394" width="8.796875" style="14" customWidth="1"/>
    <col min="395" max="395" width="12.3984375" style="14" bestFit="1" customWidth="1"/>
    <col min="396" max="396" width="15.69921875" style="14" bestFit="1" customWidth="1"/>
    <col min="397" max="397" width="25.59765625" style="14" bestFit="1" customWidth="1"/>
    <col min="398" max="398" width="15.69921875" style="14" bestFit="1" customWidth="1"/>
    <col min="399" max="399" width="25.59765625" style="14" bestFit="1" customWidth="1"/>
    <col min="400" max="400" width="15.69921875" style="14" bestFit="1" customWidth="1"/>
    <col min="401" max="401" width="25.59765625" style="14" bestFit="1" customWidth="1"/>
    <col min="402" max="402" width="7.8984375" style="14" customWidth="1"/>
    <col min="403" max="403" width="10" style="14" bestFit="1" customWidth="1"/>
    <col min="404" max="404" width="7.8984375" style="14" customWidth="1"/>
    <col min="405" max="405" width="10" style="14" bestFit="1" customWidth="1"/>
    <col min="406" max="406" width="15.69921875" style="14" bestFit="1" customWidth="1"/>
    <col min="407" max="407" width="24.3984375" style="14" bestFit="1" customWidth="1"/>
    <col min="408" max="408" width="9.8984375" style="14" bestFit="1" customWidth="1"/>
    <col min="409" max="409" width="13.59765625" style="14" bestFit="1" customWidth="1"/>
    <col min="410" max="410" width="15.69921875" style="14" bestFit="1" customWidth="1"/>
    <col min="411" max="411" width="24.3984375" style="14" bestFit="1" customWidth="1"/>
    <col min="412" max="412" width="15.69921875" style="14" bestFit="1" customWidth="1"/>
    <col min="413" max="413" width="25.59765625" style="14" bestFit="1" customWidth="1"/>
    <col min="414" max="414" width="8.796875" style="14" customWidth="1"/>
    <col min="415" max="415" width="12.3984375" style="14" bestFit="1" customWidth="1"/>
    <col min="416" max="416" width="15.69921875" style="14" bestFit="1" customWidth="1"/>
    <col min="417" max="417" width="25.59765625" style="14" bestFit="1" customWidth="1"/>
    <col min="418" max="418" width="15.69921875" style="14" bestFit="1" customWidth="1"/>
    <col min="419" max="419" width="23.19921875" style="14" bestFit="1" customWidth="1"/>
    <col min="420" max="421" width="7.8984375" style="14" customWidth="1"/>
    <col min="422" max="422" width="10" style="14" bestFit="1" customWidth="1"/>
    <col min="423" max="423" width="8.796875" style="14" customWidth="1"/>
    <col min="424" max="424" width="12.3984375" style="14" bestFit="1" customWidth="1"/>
    <col min="425" max="425" width="9.8984375" style="14" bestFit="1" customWidth="1"/>
    <col min="426" max="426" width="13.59765625" style="14" bestFit="1" customWidth="1"/>
    <col min="427" max="427" width="8.796875" style="14" customWidth="1"/>
    <col min="428" max="428" width="12.3984375" style="14" bestFit="1" customWidth="1"/>
    <col min="429" max="429" width="7.8984375" style="14" customWidth="1"/>
    <col min="430" max="430" width="10" style="14" bestFit="1" customWidth="1"/>
    <col min="431" max="431" width="15.69921875" style="14" bestFit="1" customWidth="1"/>
    <col min="432" max="432" width="25.59765625" style="14" bestFit="1" customWidth="1"/>
    <col min="433" max="433" width="15.69921875" style="14" bestFit="1" customWidth="1"/>
    <col min="434" max="434" width="24.3984375" style="14" bestFit="1" customWidth="1"/>
    <col min="435" max="435" width="7.8984375" style="14" customWidth="1"/>
    <col min="436" max="436" width="10" style="14" bestFit="1" customWidth="1"/>
    <col min="437" max="437" width="15.69921875" style="14" bestFit="1" customWidth="1"/>
    <col min="438" max="438" width="25.59765625" style="14" bestFit="1" customWidth="1"/>
    <col min="439" max="439" width="8.796875" style="14" customWidth="1"/>
    <col min="440" max="440" width="12.3984375" style="14" bestFit="1" customWidth="1"/>
    <col min="441" max="441" width="7.8984375" style="14" customWidth="1"/>
    <col min="442" max="442" width="10" style="14" bestFit="1" customWidth="1"/>
    <col min="443" max="443" width="15.69921875" style="14" bestFit="1" customWidth="1"/>
    <col min="444" max="444" width="25.59765625" style="14" bestFit="1" customWidth="1"/>
    <col min="445" max="445" width="15.69921875" style="14" bestFit="1" customWidth="1"/>
    <col min="446" max="446" width="25.59765625" style="14" bestFit="1" customWidth="1"/>
    <col min="447" max="447" width="8.796875" style="14" customWidth="1"/>
    <col min="448" max="448" width="12.3984375" style="14" bestFit="1" customWidth="1"/>
    <col min="449" max="450" width="7.8984375" style="14" customWidth="1"/>
    <col min="451" max="451" width="10" style="14" bestFit="1" customWidth="1"/>
    <col min="452" max="452" width="7.8984375" style="14" customWidth="1"/>
    <col min="453" max="453" width="10" style="14" bestFit="1" customWidth="1"/>
    <col min="454" max="454" width="7.8984375" style="14" customWidth="1"/>
    <col min="455" max="455" width="10" style="14" bestFit="1" customWidth="1"/>
    <col min="456" max="456" width="8.796875" style="14" customWidth="1"/>
    <col min="457" max="457" width="12.3984375" style="14" bestFit="1" customWidth="1"/>
    <col min="458" max="458" width="7.8984375" style="14" customWidth="1"/>
    <col min="459" max="459" width="10" style="14" bestFit="1" customWidth="1"/>
    <col min="460" max="460" width="15.69921875" style="14" bestFit="1" customWidth="1"/>
    <col min="461" max="461" width="25.59765625" style="14" bestFit="1" customWidth="1"/>
    <col min="462" max="462" width="8.796875" style="14" customWidth="1"/>
    <col min="463" max="463" width="12.3984375" style="14" bestFit="1" customWidth="1"/>
    <col min="464" max="464" width="15.69921875" style="14" bestFit="1" customWidth="1"/>
    <col min="465" max="465" width="25.59765625" style="14" bestFit="1" customWidth="1"/>
    <col min="466" max="466" width="8.796875" style="14" customWidth="1"/>
    <col min="467" max="467" width="12.3984375" style="14" bestFit="1" customWidth="1"/>
    <col min="468" max="468" width="15.69921875" style="14" bestFit="1" customWidth="1"/>
    <col min="469" max="469" width="25.59765625" style="14" bestFit="1" customWidth="1"/>
    <col min="470" max="470" width="7.8984375" style="14" customWidth="1"/>
    <col min="471" max="471" width="10" style="14" bestFit="1" customWidth="1"/>
    <col min="472" max="472" width="15.69921875" style="14" bestFit="1" customWidth="1"/>
    <col min="473" max="473" width="25.59765625" style="14" bestFit="1" customWidth="1"/>
    <col min="474" max="474" width="15.69921875" style="14" bestFit="1" customWidth="1"/>
    <col min="475" max="475" width="25.59765625" style="14" bestFit="1" customWidth="1"/>
    <col min="476" max="476" width="7.8984375" style="14" customWidth="1"/>
    <col min="477" max="477" width="10" style="14" bestFit="1" customWidth="1"/>
    <col min="478" max="478" width="15.69921875" style="14" bestFit="1" customWidth="1"/>
    <col min="479" max="479" width="25.59765625" style="14" bestFit="1" customWidth="1"/>
    <col min="480" max="480" width="9.8984375" style="14" bestFit="1" customWidth="1"/>
    <col min="481" max="481" width="13.59765625" style="14" bestFit="1" customWidth="1"/>
    <col min="482" max="482" width="15.69921875" style="14" bestFit="1" customWidth="1"/>
    <col min="483" max="483" width="24.3984375" style="14" bestFit="1" customWidth="1"/>
    <col min="484" max="484" width="8.796875" style="14" customWidth="1"/>
    <col min="485" max="485" width="12.3984375" style="14" bestFit="1" customWidth="1"/>
    <col min="486" max="486" width="8.796875" style="14" customWidth="1"/>
    <col min="487" max="487" width="12.3984375" style="14" bestFit="1" customWidth="1"/>
    <col min="488" max="488" width="15.69921875" style="14" bestFit="1" customWidth="1"/>
    <col min="489" max="489" width="25.59765625" style="14" bestFit="1" customWidth="1"/>
    <col min="490" max="490" width="8.796875" style="14" customWidth="1"/>
    <col min="491" max="491" width="12.3984375" style="14" bestFit="1" customWidth="1"/>
    <col min="492" max="492" width="7.8984375" style="14" customWidth="1"/>
    <col min="493" max="493" width="10" style="14" bestFit="1" customWidth="1"/>
    <col min="494" max="494" width="15.69921875" style="14" bestFit="1" customWidth="1"/>
    <col min="495" max="495" width="25.59765625" style="14" bestFit="1" customWidth="1"/>
    <col min="496" max="496" width="15.69921875" style="14" bestFit="1" customWidth="1"/>
    <col min="497" max="497" width="25.59765625" style="14" bestFit="1" customWidth="1"/>
    <col min="498" max="498" width="15.69921875" style="14" bestFit="1" customWidth="1"/>
    <col min="499" max="499" width="25.59765625" style="14" bestFit="1" customWidth="1"/>
    <col min="500" max="500" width="7.8984375" style="14" customWidth="1"/>
    <col min="501" max="501" width="10" style="14" bestFit="1" customWidth="1"/>
    <col min="502" max="502" width="15.69921875" style="14" bestFit="1" customWidth="1"/>
    <col min="503" max="503" width="25.59765625" style="14" bestFit="1" customWidth="1"/>
    <col min="504" max="504" width="7.8984375" style="14" customWidth="1"/>
    <col min="505" max="505" width="10" style="14" bestFit="1" customWidth="1"/>
    <col min="506" max="506" width="15.69921875" style="14" bestFit="1" customWidth="1"/>
    <col min="507" max="507" width="25.59765625" style="14" bestFit="1" customWidth="1"/>
    <col min="508" max="508" width="8.796875" style="14" customWidth="1"/>
    <col min="509" max="509" width="12.3984375" style="14" bestFit="1" customWidth="1"/>
    <col min="510" max="510" width="8.796875" style="14" customWidth="1"/>
    <col min="511" max="511" width="12.3984375" style="14" bestFit="1" customWidth="1"/>
    <col min="512" max="512" width="7.8984375" style="14" customWidth="1"/>
    <col min="513" max="513" width="10" style="14" bestFit="1" customWidth="1"/>
    <col min="514" max="514" width="7.8984375" style="14" customWidth="1"/>
    <col min="515" max="515" width="10" style="14" bestFit="1" customWidth="1"/>
    <col min="516" max="516" width="7.8984375" style="14" customWidth="1"/>
    <col min="517" max="517" width="10" style="14" bestFit="1" customWidth="1"/>
    <col min="518" max="518" width="7.8984375" style="14" customWidth="1"/>
    <col min="519" max="519" width="10" style="14" bestFit="1" customWidth="1"/>
    <col min="520" max="520" width="15.69921875" style="14" bestFit="1" customWidth="1"/>
    <col min="521" max="521" width="25.59765625" style="14" bestFit="1" customWidth="1"/>
    <col min="522" max="522" width="7.8984375" style="14" customWidth="1"/>
    <col min="523" max="523" width="10" style="14" bestFit="1" customWidth="1"/>
    <col min="524" max="524" width="15.69921875" style="14" bestFit="1" customWidth="1"/>
    <col min="525" max="525" width="25.59765625" style="14" bestFit="1" customWidth="1"/>
    <col min="526" max="526" width="8.796875" style="14" customWidth="1"/>
    <col min="527" max="527" width="12.3984375" style="14" bestFit="1" customWidth="1"/>
    <col min="528" max="528" width="15.69921875" style="14" bestFit="1" customWidth="1"/>
    <col min="529" max="529" width="25.59765625" style="14" bestFit="1" customWidth="1"/>
    <col min="530" max="530" width="8.796875" style="14" customWidth="1"/>
    <col min="531" max="531" width="12.3984375" style="14" bestFit="1" customWidth="1"/>
    <col min="532" max="532" width="14.5" style="14" bestFit="1" customWidth="1"/>
    <col min="533" max="533" width="25.59765625" style="14" bestFit="1" customWidth="1"/>
    <col min="534" max="534" width="15.69921875" style="14" bestFit="1" customWidth="1"/>
    <col min="535" max="535" width="25.59765625" style="14" bestFit="1" customWidth="1"/>
    <col min="536" max="536" width="14.5" style="14" bestFit="1" customWidth="1"/>
    <col min="537" max="537" width="24.3984375" style="14" bestFit="1" customWidth="1"/>
    <col min="538" max="538" width="7.8984375" style="14" customWidth="1"/>
    <col min="539" max="539" width="10" style="14" bestFit="1" customWidth="1"/>
    <col min="540" max="540" width="7.8984375" style="14" customWidth="1"/>
    <col min="541" max="541" width="10" style="14" bestFit="1" customWidth="1"/>
    <col min="542" max="542" width="14.5" style="14" bestFit="1" customWidth="1"/>
    <col min="543" max="543" width="25.59765625" style="14" bestFit="1" customWidth="1"/>
    <col min="544" max="544" width="8.796875" style="14" customWidth="1"/>
    <col min="545" max="545" width="12.3984375" style="14" bestFit="1" customWidth="1"/>
    <col min="546" max="546" width="8.796875" style="14" customWidth="1"/>
    <col min="547" max="547" width="12.3984375" style="14" bestFit="1" customWidth="1"/>
    <col min="548" max="548" width="7.8984375" style="14" customWidth="1"/>
    <col min="549" max="549" width="10" style="14" bestFit="1" customWidth="1"/>
    <col min="550" max="550" width="8.796875" style="14" customWidth="1"/>
    <col min="551" max="551" width="12.3984375" style="14" bestFit="1" customWidth="1"/>
    <col min="552" max="552" width="8.796875" style="14" customWidth="1"/>
    <col min="553" max="553" width="12.3984375" style="14" bestFit="1" customWidth="1"/>
    <col min="554" max="554" width="9.8984375" style="14" bestFit="1" customWidth="1"/>
    <col min="555" max="555" width="13.59765625" style="14" bestFit="1" customWidth="1"/>
    <col min="556" max="556" width="7.8984375" style="14" customWidth="1"/>
    <col min="557" max="557" width="10" style="14" bestFit="1" customWidth="1"/>
    <col min="558" max="558" width="14.5" style="14" bestFit="1" customWidth="1"/>
    <col min="559" max="559" width="25.59765625" style="14" bestFit="1" customWidth="1"/>
    <col min="560" max="560" width="15.69921875" style="14" bestFit="1" customWidth="1"/>
    <col min="561" max="561" width="25.59765625" style="14" bestFit="1" customWidth="1"/>
    <col min="562" max="562" width="8.796875" style="14" customWidth="1"/>
    <col min="563" max="563" width="12.3984375" style="14" bestFit="1" customWidth="1"/>
    <col min="564" max="564" width="8.796875" style="14" customWidth="1"/>
    <col min="565" max="565" width="12.3984375" style="14" bestFit="1" customWidth="1"/>
    <col min="566" max="566" width="15.69921875" style="14" bestFit="1" customWidth="1"/>
    <col min="567" max="567" width="25.59765625" style="14" bestFit="1" customWidth="1"/>
    <col min="568" max="568" width="7.8984375" style="14" customWidth="1"/>
    <col min="569" max="569" width="10" style="14" bestFit="1" customWidth="1"/>
    <col min="570" max="570" width="15.69921875" style="14" bestFit="1" customWidth="1"/>
    <col min="571" max="571" width="25.59765625" style="14" bestFit="1" customWidth="1"/>
    <col min="572" max="572" width="8.796875" style="14" customWidth="1"/>
    <col min="573" max="573" width="12.3984375" style="14" bestFit="1" customWidth="1"/>
    <col min="574" max="574" width="15.69921875" style="14" bestFit="1" customWidth="1"/>
    <col min="575" max="575" width="25.59765625" style="14" bestFit="1" customWidth="1"/>
    <col min="576" max="576" width="7.8984375" style="14" customWidth="1"/>
    <col min="577" max="577" width="10" style="14" bestFit="1" customWidth="1"/>
    <col min="578" max="578" width="15.69921875" style="14" bestFit="1" customWidth="1"/>
    <col min="579" max="579" width="25.59765625" style="14" bestFit="1" customWidth="1"/>
    <col min="580" max="580" width="15.69921875" style="14" bestFit="1" customWidth="1"/>
    <col min="581" max="581" width="24.3984375" style="14" bestFit="1" customWidth="1"/>
    <col min="582" max="582" width="8.796875" style="14" customWidth="1"/>
    <col min="583" max="583" width="12.3984375" style="14" bestFit="1" customWidth="1"/>
    <col min="584" max="584" width="7.8984375" style="14" customWidth="1"/>
    <col min="585" max="585" width="10" style="14" bestFit="1" customWidth="1"/>
    <col min="586" max="586" width="7.8984375" style="14" customWidth="1"/>
    <col min="587" max="587" width="10" style="14" bestFit="1" customWidth="1"/>
    <col min="588" max="588" width="7.8984375" style="14" customWidth="1"/>
    <col min="589" max="589" width="10" style="14" bestFit="1" customWidth="1"/>
    <col min="590" max="590" width="15.69921875" style="14" bestFit="1" customWidth="1"/>
    <col min="591" max="591" width="25.59765625" style="14" bestFit="1" customWidth="1"/>
    <col min="592" max="592" width="7.8984375" style="14" customWidth="1"/>
    <col min="593" max="593" width="10" style="14" bestFit="1" customWidth="1"/>
    <col min="594" max="595" width="7.8984375" style="14" customWidth="1"/>
    <col min="596" max="596" width="10" style="14" bestFit="1" customWidth="1"/>
    <col min="597" max="597" width="15.69921875" style="14" bestFit="1" customWidth="1"/>
    <col min="598" max="598" width="25.59765625" style="14" bestFit="1" customWidth="1"/>
    <col min="599" max="599" width="15.69921875" style="14" bestFit="1" customWidth="1"/>
    <col min="600" max="600" width="25.59765625" style="14" bestFit="1" customWidth="1"/>
    <col min="601" max="601" width="7.8984375" style="14" customWidth="1"/>
    <col min="602" max="602" width="10" style="14" bestFit="1" customWidth="1"/>
    <col min="603" max="603" width="7.8984375" style="14" customWidth="1"/>
    <col min="604" max="604" width="10" style="14" bestFit="1" customWidth="1"/>
    <col min="605" max="605" width="7.8984375" style="14" customWidth="1"/>
    <col min="606" max="606" width="10" style="14" bestFit="1" customWidth="1"/>
    <col min="607" max="607" width="14.5" style="14" bestFit="1" customWidth="1"/>
    <col min="608" max="608" width="25.59765625" style="14" bestFit="1" customWidth="1"/>
    <col min="609" max="609" width="7.8984375" style="14" customWidth="1"/>
    <col min="610" max="610" width="10" style="14" bestFit="1" customWidth="1"/>
    <col min="611" max="611" width="8.796875" style="14" customWidth="1"/>
    <col min="612" max="612" width="12.3984375" style="14" bestFit="1" customWidth="1"/>
    <col min="613" max="613" width="15.69921875" style="14" bestFit="1" customWidth="1"/>
    <col min="614" max="614" width="25.59765625" style="14" bestFit="1" customWidth="1"/>
    <col min="615" max="615" width="15.69921875" style="14" bestFit="1" customWidth="1"/>
    <col min="616" max="616" width="24.3984375" style="14" bestFit="1" customWidth="1"/>
    <col min="617" max="617" width="15.69921875" style="14" bestFit="1" customWidth="1"/>
    <col min="618" max="618" width="25.59765625" style="14" bestFit="1" customWidth="1"/>
    <col min="619" max="619" width="7.8984375" style="14" customWidth="1"/>
    <col min="620" max="620" width="10" style="14" bestFit="1" customWidth="1"/>
    <col min="621" max="621" width="9.8984375" style="14" bestFit="1" customWidth="1"/>
    <col min="622" max="622" width="13.59765625" style="14" bestFit="1" customWidth="1"/>
    <col min="623" max="623" width="15.69921875" style="14" bestFit="1" customWidth="1"/>
    <col min="624" max="624" width="25.59765625" style="14" bestFit="1" customWidth="1"/>
    <col min="625" max="625" width="7.8984375" style="14" customWidth="1"/>
    <col min="626" max="626" width="10" style="14" bestFit="1" customWidth="1"/>
    <col min="627" max="627" width="8.796875" style="14" customWidth="1"/>
    <col min="628" max="628" width="12.3984375" style="14" bestFit="1" customWidth="1"/>
    <col min="629" max="629" width="14.5" style="14" bestFit="1" customWidth="1"/>
    <col min="630" max="630" width="25.59765625" style="14" bestFit="1" customWidth="1"/>
    <col min="631" max="631" width="8.796875" style="14" customWidth="1"/>
    <col min="632" max="632" width="12.3984375" style="14" bestFit="1" customWidth="1"/>
    <col min="633" max="633" width="8.796875" style="14" customWidth="1"/>
    <col min="634" max="634" width="12.3984375" style="14" bestFit="1" customWidth="1"/>
    <col min="635" max="635" width="15.69921875" style="14" bestFit="1" customWidth="1"/>
    <col min="636" max="636" width="25.59765625" style="14" bestFit="1" customWidth="1"/>
    <col min="637" max="637" width="7.8984375" style="14" customWidth="1"/>
    <col min="638" max="638" width="10" style="14" bestFit="1" customWidth="1"/>
    <col min="639" max="639" width="14.5" style="14" bestFit="1" customWidth="1"/>
    <col min="640" max="640" width="25.59765625" style="14" bestFit="1" customWidth="1"/>
    <col min="641" max="641" width="15.69921875" style="14" bestFit="1" customWidth="1"/>
    <col min="642" max="642" width="25.59765625" style="14" bestFit="1" customWidth="1"/>
    <col min="643" max="643" width="7.8984375" style="14" customWidth="1"/>
    <col min="644" max="644" width="10" style="14" bestFit="1" customWidth="1"/>
    <col min="645" max="645" width="15.69921875" style="14" bestFit="1" customWidth="1"/>
    <col min="646" max="646" width="25.59765625" style="14" bestFit="1" customWidth="1"/>
    <col min="647" max="647" width="15.69921875" style="14" bestFit="1" customWidth="1"/>
    <col min="648" max="648" width="25.59765625" style="14" bestFit="1" customWidth="1"/>
    <col min="649" max="649" width="7.8984375" style="14" customWidth="1"/>
    <col min="650" max="650" width="10" style="14" bestFit="1" customWidth="1"/>
    <col min="651" max="651" width="15.69921875" style="14" bestFit="1" customWidth="1"/>
    <col min="652" max="652" width="25.59765625" style="14" bestFit="1" customWidth="1"/>
    <col min="653" max="653" width="8.796875" style="14" customWidth="1"/>
    <col min="654" max="654" width="12.3984375" style="14" bestFit="1" customWidth="1"/>
    <col min="655" max="655" width="15.69921875" style="14" bestFit="1" customWidth="1"/>
    <col min="656" max="656" width="25.59765625" style="14" bestFit="1" customWidth="1"/>
    <col min="657" max="657" width="15.69921875" style="14" bestFit="1" customWidth="1"/>
    <col min="658" max="658" width="24.3984375" style="14" bestFit="1" customWidth="1"/>
    <col min="659" max="659" width="8.796875" style="14" customWidth="1"/>
    <col min="660" max="660" width="12.3984375" style="14" bestFit="1" customWidth="1"/>
    <col min="661" max="661" width="7.8984375" style="14" customWidth="1"/>
    <col min="662" max="662" width="10" style="14" bestFit="1" customWidth="1"/>
    <col min="663" max="663" width="7.8984375" style="14" customWidth="1"/>
    <col min="664" max="664" width="10" style="14" bestFit="1" customWidth="1"/>
    <col min="665" max="665" width="8.796875" style="14" customWidth="1"/>
    <col min="666" max="666" width="12.3984375" style="14" bestFit="1" customWidth="1"/>
    <col min="667" max="667" width="8.796875" style="14" customWidth="1"/>
    <col min="668" max="668" width="12.3984375" style="14" bestFit="1" customWidth="1"/>
    <col min="669" max="669" width="9.8984375" style="14" bestFit="1" customWidth="1"/>
    <col min="670" max="670" width="13.59765625" style="14" bestFit="1" customWidth="1"/>
    <col min="671" max="671" width="7.8984375" style="14" customWidth="1"/>
    <col min="672" max="672" width="10" style="14" bestFit="1" customWidth="1"/>
    <col min="673" max="673" width="9.8984375" style="14" bestFit="1" customWidth="1"/>
    <col min="674" max="674" width="13.59765625" style="14" bestFit="1" customWidth="1"/>
    <col min="675" max="675" width="9.8984375" style="14" bestFit="1" customWidth="1"/>
    <col min="676" max="676" width="13.59765625" style="14" bestFit="1" customWidth="1"/>
    <col min="677" max="677" width="15.69921875" style="14" bestFit="1" customWidth="1"/>
    <col min="678" max="678" width="25.59765625" style="14" bestFit="1" customWidth="1"/>
    <col min="679" max="679" width="7.8984375" style="14" customWidth="1"/>
    <col min="680" max="680" width="10" style="14" bestFit="1" customWidth="1"/>
    <col min="681" max="681" width="8.796875" style="14" customWidth="1"/>
    <col min="682" max="682" width="12.3984375" style="14" bestFit="1" customWidth="1"/>
    <col min="683" max="683" width="7.8984375" style="14" customWidth="1"/>
    <col min="684" max="684" width="10" style="14" bestFit="1" customWidth="1"/>
    <col min="685" max="685" width="11" style="14" bestFit="1" customWidth="1"/>
    <col min="686" max="686" width="14.796875" style="14" bestFit="1" customWidth="1"/>
    <col min="687" max="687" width="9.8984375" style="14" bestFit="1" customWidth="1"/>
    <col min="688" max="688" width="13.59765625" style="14" bestFit="1" customWidth="1"/>
    <col min="689" max="689" width="7.8984375" style="14" customWidth="1"/>
    <col min="690" max="690" width="10" style="14" bestFit="1" customWidth="1"/>
    <col min="691" max="691" width="15.69921875" style="14" bestFit="1" customWidth="1"/>
    <col min="692" max="692" width="25.59765625" style="14" bestFit="1" customWidth="1"/>
    <col min="693" max="693" width="8.796875" style="14" customWidth="1"/>
    <col min="694" max="694" width="12.3984375" style="14" bestFit="1" customWidth="1"/>
    <col min="695" max="695" width="15.69921875" style="14" bestFit="1" customWidth="1"/>
    <col min="696" max="696" width="25.59765625" style="14" bestFit="1" customWidth="1"/>
    <col min="697" max="697" width="15.69921875" style="14" bestFit="1" customWidth="1"/>
    <col min="698" max="698" width="25.59765625" style="14" bestFit="1" customWidth="1"/>
    <col min="699" max="699" width="8.796875" style="14" customWidth="1"/>
    <col min="700" max="700" width="12.3984375" style="14" bestFit="1" customWidth="1"/>
    <col min="701" max="701" width="8.796875" style="14" customWidth="1"/>
    <col min="702" max="702" width="12.3984375" style="14" bestFit="1" customWidth="1"/>
    <col min="703" max="703" width="11" style="14" bestFit="1" customWidth="1"/>
    <col min="704" max="704" width="14.796875" style="14" bestFit="1" customWidth="1"/>
    <col min="705" max="705" width="15.69921875" style="14" bestFit="1" customWidth="1"/>
    <col min="706" max="706" width="25.59765625" style="14" bestFit="1" customWidth="1"/>
    <col min="707" max="707" width="15.69921875" style="14" bestFit="1" customWidth="1"/>
    <col min="708" max="708" width="25.59765625" style="14" bestFit="1" customWidth="1"/>
    <col min="709" max="709" width="15.69921875" style="14" bestFit="1" customWidth="1"/>
    <col min="710" max="710" width="25.59765625" style="14" bestFit="1" customWidth="1"/>
    <col min="711" max="711" width="7.8984375" style="14" customWidth="1"/>
    <col min="712" max="712" width="10" style="14" bestFit="1" customWidth="1"/>
    <col min="713" max="713" width="8.796875" style="14" customWidth="1"/>
    <col min="714" max="714" width="12.3984375" style="14" bestFit="1" customWidth="1"/>
    <col min="715" max="715" width="8.796875" style="14" customWidth="1"/>
    <col min="716" max="716" width="12.3984375" style="14" bestFit="1" customWidth="1"/>
    <col min="717" max="717" width="9.8984375" style="14" bestFit="1" customWidth="1"/>
    <col min="718" max="718" width="13.59765625" style="14" bestFit="1" customWidth="1"/>
    <col min="719" max="719" width="7.8984375" style="14" customWidth="1"/>
    <col min="720" max="720" width="10" style="14" bestFit="1" customWidth="1"/>
    <col min="721" max="721" width="12.09765625" style="14" bestFit="1" customWidth="1"/>
    <col min="722" max="722" width="16" style="14" bestFit="1" customWidth="1"/>
    <col min="723" max="723" width="7.8984375" style="14" customWidth="1"/>
    <col min="724" max="724" width="10" style="14" bestFit="1" customWidth="1"/>
    <col min="725" max="725" width="8.796875" style="14" customWidth="1"/>
    <col min="726" max="726" width="12.3984375" style="14" bestFit="1" customWidth="1"/>
    <col min="727" max="727" width="15.69921875" style="14" bestFit="1" customWidth="1"/>
    <col min="728" max="728" width="25.59765625" style="14" bestFit="1" customWidth="1"/>
    <col min="729" max="729" width="15.69921875" style="14" bestFit="1" customWidth="1"/>
    <col min="730" max="730" width="25.59765625" style="14" bestFit="1" customWidth="1"/>
    <col min="731" max="731" width="8.796875" style="14" customWidth="1"/>
    <col min="732" max="732" width="12.3984375" style="14" bestFit="1" customWidth="1"/>
    <col min="733" max="733" width="7.8984375" style="14" customWidth="1"/>
    <col min="734" max="734" width="10" style="14" bestFit="1" customWidth="1"/>
    <col min="735" max="735" width="14.5" style="14" bestFit="1" customWidth="1"/>
    <col min="736" max="736" width="25.59765625" style="14" bestFit="1" customWidth="1"/>
    <col min="737" max="737" width="7.8984375" style="14" customWidth="1"/>
    <col min="738" max="738" width="10" style="14" bestFit="1" customWidth="1"/>
    <col min="739" max="739" width="8.796875" style="14" customWidth="1"/>
    <col min="740" max="740" width="12.3984375" style="14" bestFit="1" customWidth="1"/>
    <col min="741" max="741" width="8.796875" style="14" customWidth="1"/>
    <col min="742" max="742" width="12.3984375" style="14" bestFit="1" customWidth="1"/>
    <col min="743" max="743" width="15.69921875" style="14" bestFit="1" customWidth="1"/>
    <col min="744" max="744" width="24.3984375" style="14" bestFit="1" customWidth="1"/>
    <col min="745" max="745" width="15.69921875" style="14" bestFit="1" customWidth="1"/>
    <col min="746" max="746" width="24.3984375" style="14" bestFit="1" customWidth="1"/>
    <col min="747" max="747" width="15.69921875" style="14" bestFit="1" customWidth="1"/>
    <col min="748" max="748" width="25.59765625" style="14" bestFit="1" customWidth="1"/>
    <col min="749" max="749" width="9.8984375" style="14" bestFit="1" customWidth="1"/>
    <col min="750" max="750" width="13.59765625" style="14" bestFit="1" customWidth="1"/>
    <col min="751" max="751" width="15.69921875" style="14" bestFit="1" customWidth="1"/>
    <col min="752" max="752" width="24.3984375" style="14" bestFit="1" customWidth="1"/>
    <col min="753" max="753" width="11" style="14" bestFit="1" customWidth="1"/>
    <col min="754" max="754" width="14.796875" style="14" bestFit="1" customWidth="1"/>
    <col min="755" max="755" width="7.8984375" style="14" customWidth="1"/>
    <col min="756" max="756" width="10" style="14" bestFit="1" customWidth="1"/>
    <col min="757" max="757" width="8.796875" style="14" customWidth="1"/>
    <col min="758" max="758" width="12.3984375" style="14" bestFit="1" customWidth="1"/>
    <col min="759" max="759" width="8.796875" style="14" customWidth="1"/>
    <col min="760" max="760" width="12.3984375" style="14" bestFit="1" customWidth="1"/>
    <col min="761" max="761" width="15.69921875" style="14" bestFit="1" customWidth="1"/>
    <col min="762" max="762" width="25.59765625" style="14" bestFit="1" customWidth="1"/>
    <col min="763" max="763" width="15.69921875" style="14" bestFit="1" customWidth="1"/>
    <col min="764" max="764" width="25.59765625" style="14" bestFit="1" customWidth="1"/>
    <col min="765" max="765" width="7.8984375" style="14" customWidth="1"/>
    <col min="766" max="766" width="10" style="14" bestFit="1" customWidth="1"/>
    <col min="767" max="767" width="15.69921875" style="14" bestFit="1" customWidth="1"/>
    <col min="768" max="768" width="25.59765625" style="14" bestFit="1" customWidth="1"/>
    <col min="769" max="769" width="9.8984375" style="14" bestFit="1" customWidth="1"/>
    <col min="770" max="770" width="13.59765625" style="14" bestFit="1" customWidth="1"/>
    <col min="771" max="771" width="15.69921875" style="14" bestFit="1" customWidth="1"/>
    <col min="772" max="772" width="25.59765625" style="14" bestFit="1" customWidth="1"/>
    <col min="773" max="773" width="8.796875" style="14" customWidth="1"/>
    <col min="774" max="774" width="12.3984375" style="14" bestFit="1" customWidth="1"/>
    <col min="775" max="776" width="7.8984375" style="14" customWidth="1"/>
    <col min="777" max="777" width="10" style="14" bestFit="1" customWidth="1"/>
    <col min="778" max="778" width="8.796875" style="14" customWidth="1"/>
    <col min="779" max="779" width="12.3984375" style="14" bestFit="1" customWidth="1"/>
    <col min="780" max="780" width="7.8984375" style="14" customWidth="1"/>
    <col min="781" max="781" width="10" style="14" bestFit="1" customWidth="1"/>
    <col min="782" max="782" width="8.796875" style="14" customWidth="1"/>
    <col min="783" max="783" width="12.3984375" style="14" bestFit="1" customWidth="1"/>
    <col min="784" max="784" width="8.796875" style="14" customWidth="1"/>
    <col min="785" max="785" width="12.3984375" style="14" bestFit="1" customWidth="1"/>
    <col min="786" max="786" width="15.69921875" style="14" bestFit="1" customWidth="1"/>
    <col min="787" max="787" width="25.59765625" style="14" bestFit="1" customWidth="1"/>
    <col min="788" max="788" width="9.8984375" style="14" bestFit="1" customWidth="1"/>
    <col min="789" max="789" width="13.59765625" style="14" bestFit="1" customWidth="1"/>
    <col min="790" max="790" width="8.796875" style="14" customWidth="1"/>
    <col min="791" max="791" width="12.3984375" style="14" bestFit="1" customWidth="1"/>
    <col min="792" max="792" width="7.8984375" style="14" customWidth="1"/>
    <col min="793" max="793" width="10" style="14" bestFit="1" customWidth="1"/>
    <col min="794" max="794" width="9.8984375" style="14" bestFit="1" customWidth="1"/>
    <col min="795" max="795" width="13.59765625" style="14" bestFit="1" customWidth="1"/>
    <col min="796" max="796" width="15.69921875" style="14" bestFit="1" customWidth="1"/>
    <col min="797" max="797" width="25.59765625" style="14" bestFit="1" customWidth="1"/>
    <col min="798" max="798" width="8.796875" style="14" customWidth="1"/>
    <col min="799" max="799" width="7.8984375" style="14" customWidth="1"/>
    <col min="800" max="800" width="12.3984375" style="14" bestFit="1" customWidth="1"/>
    <col min="801" max="801" width="15.69921875" style="14" bestFit="1" customWidth="1"/>
    <col min="802" max="802" width="25.59765625" style="14" bestFit="1" customWidth="1"/>
    <col min="803" max="803" width="7.8984375" style="14" customWidth="1"/>
    <col min="804" max="804" width="10" style="14" bestFit="1" customWidth="1"/>
    <col min="805" max="805" width="7.8984375" style="14" customWidth="1"/>
    <col min="806" max="806" width="10" style="14" bestFit="1" customWidth="1"/>
    <col min="807" max="807" width="8.796875" style="14" customWidth="1"/>
    <col min="808" max="808" width="12.3984375" style="14" bestFit="1" customWidth="1"/>
    <col min="809" max="809" width="15.69921875" style="14" bestFit="1" customWidth="1"/>
    <col min="810" max="810" width="25.59765625" style="14" bestFit="1" customWidth="1"/>
    <col min="811" max="811" width="7.8984375" style="14" customWidth="1"/>
    <col min="812" max="812" width="10" style="14" bestFit="1" customWidth="1"/>
    <col min="813" max="813" width="15.69921875" style="14" bestFit="1" customWidth="1"/>
    <col min="814" max="814" width="25.59765625" style="14" bestFit="1" customWidth="1"/>
    <col min="815" max="815" width="15.69921875" style="14" bestFit="1" customWidth="1"/>
    <col min="816" max="816" width="25.59765625" style="14" bestFit="1" customWidth="1"/>
    <col min="817" max="817" width="7.8984375" style="14" customWidth="1"/>
    <col min="818" max="818" width="10" style="14" bestFit="1" customWidth="1"/>
    <col min="819" max="819" width="15.69921875" style="14" bestFit="1" customWidth="1"/>
    <col min="820" max="820" width="25.59765625" style="14" bestFit="1" customWidth="1"/>
    <col min="821" max="821" width="7.8984375" style="14" customWidth="1"/>
    <col min="822" max="822" width="10" style="14" bestFit="1" customWidth="1"/>
    <col min="823" max="823" width="7.8984375" style="14" customWidth="1"/>
    <col min="824" max="824" width="10" style="14" bestFit="1" customWidth="1"/>
    <col min="825" max="825" width="7.8984375" style="14" customWidth="1"/>
    <col min="826" max="826" width="10" style="14" bestFit="1" customWidth="1"/>
    <col min="827" max="827" width="15.69921875" style="14" bestFit="1" customWidth="1"/>
    <col min="828" max="828" width="25.59765625" style="14" bestFit="1" customWidth="1"/>
    <col min="829" max="829" width="7.8984375" style="14" customWidth="1"/>
    <col min="830" max="830" width="11.19921875" style="14" bestFit="1" customWidth="1"/>
    <col min="831" max="831" width="7.8984375" style="14" customWidth="1"/>
    <col min="832" max="832" width="11.19921875" style="14" bestFit="1" customWidth="1"/>
    <col min="833" max="833" width="12.09765625" style="14" bestFit="1" customWidth="1"/>
    <col min="834" max="834" width="16" style="14" bestFit="1" customWidth="1"/>
    <col min="835" max="835" width="7.8984375" style="14" customWidth="1"/>
    <col min="836" max="836" width="11.19921875" style="14" bestFit="1" customWidth="1"/>
    <col min="837" max="837" width="11" style="14" bestFit="1" customWidth="1"/>
    <col min="838" max="838" width="14.796875" style="14" bestFit="1" customWidth="1"/>
    <col min="839" max="839" width="9.8984375" style="14" bestFit="1" customWidth="1"/>
    <col min="840" max="840" width="13.59765625" style="14" bestFit="1" customWidth="1"/>
    <col min="841" max="841" width="9.8984375" style="14" bestFit="1" customWidth="1"/>
    <col min="842" max="842" width="25.59765625" style="14" bestFit="1" customWidth="1"/>
    <col min="843" max="843" width="9.8984375" style="14" bestFit="1" customWidth="1"/>
    <col min="844" max="844" width="13.59765625" style="14" bestFit="1" customWidth="1"/>
    <col min="845" max="845" width="9.8984375" style="14" bestFit="1" customWidth="1"/>
    <col min="846" max="846" width="13.59765625" style="14" bestFit="1" customWidth="1"/>
    <col min="847" max="847" width="7.8984375" style="14" customWidth="1"/>
    <col min="848" max="848" width="11.19921875" style="14" bestFit="1" customWidth="1"/>
    <col min="849" max="849" width="9.8984375" style="14" bestFit="1" customWidth="1"/>
    <col min="850" max="850" width="13.59765625" style="14" bestFit="1" customWidth="1"/>
    <col min="851" max="851" width="12.09765625" style="14" bestFit="1" customWidth="1"/>
    <col min="852" max="852" width="16" style="14" bestFit="1" customWidth="1"/>
    <col min="853" max="853" width="7.8984375" style="14" customWidth="1"/>
    <col min="854" max="854" width="11.19921875" style="14" bestFit="1" customWidth="1"/>
    <col min="855" max="855" width="13.296875" style="14" bestFit="1" customWidth="1"/>
    <col min="856" max="856" width="17.19921875" style="14" bestFit="1" customWidth="1"/>
    <col min="857" max="857" width="7.8984375" style="14" customWidth="1"/>
    <col min="858" max="858" width="11.19921875" style="14" bestFit="1" customWidth="1"/>
    <col min="859" max="859" width="15.69921875" style="14" bestFit="1" customWidth="1"/>
    <col min="860" max="860" width="25.59765625" style="14" bestFit="1" customWidth="1"/>
    <col min="861" max="861" width="9.8984375" style="14" bestFit="1" customWidth="1"/>
    <col min="862" max="862" width="13.59765625" style="14" bestFit="1" customWidth="1"/>
    <col min="863" max="863" width="15.69921875" style="14" bestFit="1" customWidth="1"/>
    <col min="864" max="864" width="25.59765625" style="14" bestFit="1" customWidth="1"/>
    <col min="865" max="865" width="15.69921875" style="14" bestFit="1" customWidth="1"/>
    <col min="866" max="866" width="25.59765625" style="14" bestFit="1" customWidth="1"/>
    <col min="867" max="867" width="9.8984375" style="14" bestFit="1" customWidth="1"/>
    <col min="868" max="868" width="13.59765625" style="14" bestFit="1" customWidth="1"/>
    <col min="869" max="869" width="9.8984375" style="14" bestFit="1" customWidth="1"/>
    <col min="870" max="870" width="13.59765625" style="14" bestFit="1" customWidth="1"/>
    <col min="871" max="871" width="7.8984375" style="14" customWidth="1"/>
    <col min="872" max="872" width="11.19921875" style="14" bestFit="1" customWidth="1"/>
    <col min="873" max="873" width="15.69921875" style="14" bestFit="1" customWidth="1"/>
    <col min="874" max="874" width="25.59765625" style="14" bestFit="1" customWidth="1"/>
    <col min="875" max="875" width="15.69921875" style="14" bestFit="1" customWidth="1"/>
    <col min="876" max="876" width="25.59765625" style="14" bestFit="1" customWidth="1"/>
    <col min="877" max="877" width="9.8984375" style="14" bestFit="1" customWidth="1"/>
    <col min="878" max="878" width="24.3984375" style="14" bestFit="1" customWidth="1"/>
    <col min="879" max="879" width="9.8984375" style="14" bestFit="1" customWidth="1"/>
    <col min="880" max="880" width="13.59765625" style="14" bestFit="1" customWidth="1"/>
    <col min="881" max="881" width="9.8984375" style="14" bestFit="1" customWidth="1"/>
    <col min="882" max="882" width="13.59765625" style="14" bestFit="1" customWidth="1"/>
    <col min="883" max="883" width="15.69921875" style="14" bestFit="1" customWidth="1"/>
    <col min="884" max="884" width="25.59765625" style="14" bestFit="1" customWidth="1"/>
    <col min="885" max="885" width="7.8984375" style="14" customWidth="1"/>
    <col min="886" max="886" width="11.19921875" style="14" bestFit="1" customWidth="1"/>
    <col min="887" max="887" width="15.69921875" style="14" bestFit="1" customWidth="1"/>
    <col min="888" max="888" width="25.59765625" style="14" bestFit="1" customWidth="1"/>
    <col min="889" max="889" width="9.8984375" style="14" bestFit="1" customWidth="1"/>
    <col min="890" max="890" width="13.59765625" style="14" bestFit="1" customWidth="1"/>
    <col min="891" max="891" width="15.69921875" style="14" bestFit="1" customWidth="1"/>
    <col min="892" max="892" width="25.59765625" style="14" bestFit="1" customWidth="1"/>
    <col min="893" max="893" width="7.8984375" style="14" customWidth="1"/>
    <col min="894" max="894" width="11.19921875" style="14" bestFit="1" customWidth="1"/>
    <col min="895" max="895" width="12.09765625" style="14" bestFit="1" customWidth="1"/>
    <col min="896" max="896" width="16" style="14" bestFit="1" customWidth="1"/>
    <col min="897" max="897" width="11" style="14" bestFit="1" customWidth="1"/>
    <col min="898" max="898" width="14.796875" style="14" bestFit="1" customWidth="1"/>
    <col min="899" max="899" width="7.8984375" style="14" customWidth="1"/>
    <col min="900" max="900" width="11.19921875" style="14" bestFit="1" customWidth="1"/>
    <col min="901" max="901" width="15.69921875" style="14" bestFit="1" customWidth="1"/>
    <col min="902" max="902" width="25.59765625" style="14" bestFit="1" customWidth="1"/>
    <col min="903" max="903" width="15.69921875" style="14" bestFit="1" customWidth="1"/>
    <col min="904" max="904" width="25.59765625" style="14" bestFit="1" customWidth="1"/>
    <col min="905" max="905" width="9.8984375" style="14" bestFit="1" customWidth="1"/>
    <col min="906" max="906" width="13.59765625" style="14" bestFit="1" customWidth="1"/>
    <col min="907" max="907" width="15.69921875" style="14" bestFit="1" customWidth="1"/>
    <col min="908" max="908" width="25.59765625" style="14" bestFit="1" customWidth="1"/>
    <col min="909" max="909" width="7.8984375" style="14" customWidth="1"/>
    <col min="910" max="910" width="11.19921875" style="14" bestFit="1" customWidth="1"/>
    <col min="911" max="911" width="15.69921875" style="14" bestFit="1" customWidth="1"/>
    <col min="912" max="912" width="24.3984375" style="14" bestFit="1" customWidth="1"/>
    <col min="913" max="913" width="7.8984375" style="14" customWidth="1"/>
    <col min="914" max="914" width="11.19921875" style="14" bestFit="1" customWidth="1"/>
    <col min="915" max="915" width="15.69921875" style="14" bestFit="1" customWidth="1"/>
    <col min="916" max="916" width="25.59765625" style="14" bestFit="1" customWidth="1"/>
    <col min="917" max="917" width="9.8984375" style="14" bestFit="1" customWidth="1"/>
    <col min="918" max="918" width="13.59765625" style="14" bestFit="1" customWidth="1"/>
    <col min="919" max="919" width="7.8984375" style="14" customWidth="1"/>
    <col min="920" max="920" width="11.19921875" style="14" bestFit="1" customWidth="1"/>
    <col min="921" max="921" width="15.69921875" style="14" bestFit="1" customWidth="1"/>
    <col min="922" max="922" width="25.59765625" style="14" bestFit="1" customWidth="1"/>
    <col min="923" max="923" width="15.69921875" style="14" bestFit="1" customWidth="1"/>
    <col min="924" max="924" width="25.59765625" style="14" bestFit="1" customWidth="1"/>
    <col min="925" max="925" width="11" style="14" bestFit="1" customWidth="1"/>
    <col min="926" max="926" width="25.59765625" style="14" bestFit="1" customWidth="1"/>
    <col min="927" max="927" width="15.69921875" style="14" bestFit="1" customWidth="1"/>
    <col min="928" max="928" width="25.59765625" style="14" bestFit="1" customWidth="1"/>
    <col min="929" max="929" width="9.8984375" style="14" bestFit="1" customWidth="1"/>
    <col min="930" max="930" width="13.59765625" style="14" bestFit="1" customWidth="1"/>
    <col min="931" max="931" width="15.69921875" style="14" bestFit="1" customWidth="1"/>
    <col min="932" max="932" width="25.59765625" style="14" bestFit="1" customWidth="1"/>
    <col min="933" max="933" width="7.8984375" style="14" customWidth="1"/>
    <col min="934" max="934" width="11.19921875" style="14" bestFit="1" customWidth="1"/>
    <col min="935" max="935" width="12.09765625" style="14" bestFit="1" customWidth="1"/>
    <col min="936" max="936" width="16" style="14" bestFit="1" customWidth="1"/>
    <col min="937" max="937" width="15.69921875" style="14" bestFit="1" customWidth="1"/>
    <col min="938" max="938" width="25.59765625" style="14" bestFit="1" customWidth="1"/>
    <col min="939" max="939" width="7.8984375" style="14" customWidth="1"/>
    <col min="940" max="940" width="11.19921875" style="14" bestFit="1" customWidth="1"/>
    <col min="941" max="941" width="9.8984375" style="14" bestFit="1" customWidth="1"/>
    <col min="942" max="942" width="13.59765625" style="14" bestFit="1" customWidth="1"/>
    <col min="943" max="943" width="15.69921875" style="14" bestFit="1" customWidth="1"/>
    <col min="944" max="944" width="25.59765625" style="14" bestFit="1" customWidth="1"/>
    <col min="945" max="945" width="15.69921875" style="14" bestFit="1" customWidth="1"/>
    <col min="946" max="946" width="25.59765625" style="14" bestFit="1" customWidth="1"/>
    <col min="947" max="947" width="7.8984375" style="14" customWidth="1"/>
    <col min="948" max="948" width="11.19921875" style="14" bestFit="1" customWidth="1"/>
    <col min="949" max="950" width="7.8984375" style="14" customWidth="1"/>
    <col min="951" max="951" width="11.19921875" style="14" bestFit="1" customWidth="1"/>
    <col min="952" max="952" width="11" style="14" bestFit="1" customWidth="1"/>
    <col min="953" max="953" width="14.796875" style="14" bestFit="1" customWidth="1"/>
    <col min="954" max="954" width="15.69921875" style="14" bestFit="1" customWidth="1"/>
    <col min="955" max="955" width="25.59765625" style="14" bestFit="1" customWidth="1"/>
    <col min="956" max="956" width="9.8984375" style="14" bestFit="1" customWidth="1"/>
    <col min="957" max="957" width="13.59765625" style="14" bestFit="1" customWidth="1"/>
    <col min="958" max="958" width="15.69921875" style="14" bestFit="1" customWidth="1"/>
    <col min="959" max="959" width="25.59765625" style="14" bestFit="1" customWidth="1"/>
    <col min="960" max="960" width="15.69921875" style="14" bestFit="1" customWidth="1"/>
    <col min="961" max="961" width="25.59765625" style="14" bestFit="1" customWidth="1"/>
    <col min="962" max="962" width="7.8984375" style="14" customWidth="1"/>
    <col min="963" max="963" width="11.19921875" style="14" bestFit="1" customWidth="1"/>
    <col min="964" max="964" width="15.69921875" style="14" bestFit="1" customWidth="1"/>
    <col min="965" max="965" width="25.59765625" style="14" bestFit="1" customWidth="1"/>
    <col min="966" max="966" width="7.8984375" style="14" customWidth="1"/>
    <col min="967" max="967" width="11.19921875" style="14" bestFit="1" customWidth="1"/>
    <col min="968" max="968" width="15.69921875" style="14" bestFit="1" customWidth="1"/>
    <col min="969" max="969" width="25.59765625" style="14" bestFit="1" customWidth="1"/>
    <col min="970" max="970" width="15.69921875" style="14" bestFit="1" customWidth="1"/>
    <col min="971" max="971" width="25.59765625" style="14" bestFit="1" customWidth="1"/>
    <col min="972" max="972" width="9.8984375" style="14" bestFit="1" customWidth="1"/>
    <col min="973" max="973" width="13.59765625" style="14" bestFit="1" customWidth="1"/>
    <col min="974" max="974" width="15.69921875" style="14" bestFit="1" customWidth="1"/>
    <col min="975" max="975" width="25.59765625" style="14" bestFit="1" customWidth="1"/>
    <col min="976" max="976" width="15.69921875" style="14" bestFit="1" customWidth="1"/>
    <col min="977" max="977" width="25.59765625" style="14" bestFit="1" customWidth="1"/>
    <col min="978" max="978" width="7.8984375" style="14" customWidth="1"/>
    <col min="979" max="979" width="11.19921875" style="14" bestFit="1" customWidth="1"/>
    <col min="980" max="980" width="15.69921875" style="14" bestFit="1" customWidth="1"/>
    <col min="981" max="981" width="25.59765625" style="14" bestFit="1" customWidth="1"/>
    <col min="982" max="982" width="9.8984375" style="14" bestFit="1" customWidth="1"/>
    <col min="983" max="983" width="13.59765625" style="14" bestFit="1" customWidth="1"/>
    <col min="984" max="984" width="9.8984375" style="14" bestFit="1" customWidth="1"/>
    <col min="985" max="985" width="13.59765625" style="14" bestFit="1" customWidth="1"/>
    <col min="986" max="986" width="11" style="14" bestFit="1" customWidth="1"/>
    <col min="987" max="987" width="14.796875" style="14" bestFit="1" customWidth="1"/>
    <col min="988" max="988" width="7.8984375" style="14" customWidth="1"/>
    <col min="989" max="989" width="11.19921875" style="14" bestFit="1" customWidth="1"/>
    <col min="990" max="990" width="14.5" style="14" bestFit="1" customWidth="1"/>
    <col min="991" max="991" width="25.59765625" style="14" bestFit="1" customWidth="1"/>
    <col min="992" max="992" width="15.69921875" style="14" bestFit="1" customWidth="1"/>
    <col min="993" max="993" width="25.59765625" style="14" bestFit="1" customWidth="1"/>
    <col min="994" max="994" width="9.8984375" style="14" bestFit="1" customWidth="1"/>
    <col min="995" max="995" width="13.59765625" style="14" bestFit="1" customWidth="1"/>
    <col min="996" max="996" width="7.8984375" style="14" customWidth="1"/>
    <col min="997" max="997" width="11.19921875" style="14" bestFit="1" customWidth="1"/>
    <col min="998" max="998" width="14.5" style="14" bestFit="1" customWidth="1"/>
    <col min="999" max="999" width="25.59765625" style="14" bestFit="1" customWidth="1"/>
    <col min="1000" max="1000" width="7.8984375" style="14" customWidth="1"/>
    <col min="1001" max="1001" width="11.19921875" style="14" bestFit="1" customWidth="1"/>
    <col min="1002" max="1002" width="9.8984375" style="14" bestFit="1" customWidth="1"/>
    <col min="1003" max="1003" width="13.59765625" style="14" bestFit="1" customWidth="1"/>
    <col min="1004" max="1004" width="15.69921875" style="14" bestFit="1" customWidth="1"/>
    <col min="1005" max="1005" width="25.59765625" style="14" bestFit="1" customWidth="1"/>
    <col min="1006" max="1006" width="7.8984375" style="14" customWidth="1"/>
    <col min="1007" max="1007" width="11.19921875" style="14" bestFit="1" customWidth="1"/>
    <col min="1008" max="1008" width="7.8984375" style="14" customWidth="1"/>
    <col min="1009" max="1009" width="11.19921875" style="14" bestFit="1" customWidth="1"/>
    <col min="1010" max="1010" width="15.69921875" style="14" bestFit="1" customWidth="1"/>
    <col min="1011" max="1011" width="25.59765625" style="14" bestFit="1" customWidth="1"/>
    <col min="1012" max="1012" width="7.8984375" style="14" customWidth="1"/>
    <col min="1013" max="1013" width="11.19921875" style="14" bestFit="1" customWidth="1"/>
    <col min="1014" max="1014" width="7.8984375" style="14" customWidth="1"/>
    <col min="1015" max="1015" width="11.19921875" style="14" bestFit="1" customWidth="1"/>
    <col min="1016" max="1016" width="12.09765625" style="14" bestFit="1" customWidth="1"/>
    <col min="1017" max="1017" width="16" style="14" bestFit="1" customWidth="1"/>
    <col min="1018" max="1018" width="9.8984375" style="14" bestFit="1" customWidth="1"/>
    <col min="1019" max="1019" width="13.59765625" style="14" bestFit="1" customWidth="1"/>
    <col min="1020" max="1020" width="9.8984375" style="14" bestFit="1" customWidth="1"/>
    <col min="1021" max="1021" width="13.59765625" style="14" bestFit="1" customWidth="1"/>
    <col min="1022" max="1022" width="7.8984375" style="14" customWidth="1"/>
    <col min="1023" max="1023" width="11.19921875" style="14" bestFit="1" customWidth="1"/>
    <col min="1024" max="1024" width="9.8984375" style="14" bestFit="1" customWidth="1"/>
    <col min="1025" max="1025" width="13.59765625" style="14" bestFit="1" customWidth="1"/>
    <col min="1026" max="1026" width="7.8984375" style="14" customWidth="1"/>
    <col min="1027" max="1027" width="11.19921875" style="14" bestFit="1" customWidth="1"/>
    <col min="1028" max="1028" width="7.8984375" style="14" customWidth="1"/>
    <col min="1029" max="1029" width="11.19921875" style="14" bestFit="1" customWidth="1"/>
    <col min="1030" max="1030" width="15.69921875" style="14" bestFit="1" customWidth="1"/>
    <col min="1031" max="1031" width="24.3984375" style="14" bestFit="1" customWidth="1"/>
    <col min="1032" max="1032" width="7.8984375" style="14" customWidth="1"/>
    <col min="1033" max="1033" width="11.19921875" style="14" bestFit="1" customWidth="1"/>
    <col min="1034" max="1034" width="7.8984375" style="14" customWidth="1"/>
    <col min="1035" max="1035" width="11.19921875" style="14" bestFit="1" customWidth="1"/>
    <col min="1036" max="1036" width="7.8984375" style="14" customWidth="1"/>
    <col min="1037" max="1037" width="25.59765625" style="14" bestFit="1" customWidth="1"/>
    <col min="1038" max="1038" width="15.69921875" style="14" bestFit="1" customWidth="1"/>
    <col min="1039" max="1039" width="25.59765625" style="14" bestFit="1" customWidth="1"/>
    <col min="1040" max="1040" width="15.69921875" style="14" bestFit="1" customWidth="1"/>
    <col min="1041" max="1041" width="25.59765625" style="14" bestFit="1" customWidth="1"/>
    <col min="1042" max="1042" width="9.8984375" style="14" bestFit="1" customWidth="1"/>
    <col min="1043" max="1043" width="13.59765625" style="14" bestFit="1" customWidth="1"/>
    <col min="1044" max="1044" width="7.8984375" style="14" customWidth="1"/>
    <col min="1045" max="1045" width="11.19921875" style="14" bestFit="1" customWidth="1"/>
    <col min="1046" max="1046" width="11" style="14" bestFit="1" customWidth="1"/>
    <col min="1047" max="1047" width="14.796875" style="14" bestFit="1" customWidth="1"/>
    <col min="1048" max="1048" width="15.69921875" style="14" bestFit="1" customWidth="1"/>
    <col min="1049" max="1049" width="25.59765625" style="14" bestFit="1" customWidth="1"/>
    <col min="1050" max="1050" width="7.8984375" style="14" customWidth="1"/>
    <col min="1051" max="1051" width="11.19921875" style="14" bestFit="1" customWidth="1"/>
    <col min="1052" max="1052" width="15.69921875" style="14" bestFit="1" customWidth="1"/>
    <col min="1053" max="1053" width="24.3984375" style="14" bestFit="1" customWidth="1"/>
    <col min="1054" max="1054" width="15.69921875" style="14" bestFit="1" customWidth="1"/>
    <col min="1055" max="1055" width="24.3984375" style="14" bestFit="1" customWidth="1"/>
    <col min="1056" max="1056" width="9.8984375" style="14" bestFit="1" customWidth="1"/>
    <col min="1057" max="1057" width="13.59765625" style="14" bestFit="1" customWidth="1"/>
    <col min="1058" max="1058" width="15.69921875" style="14" bestFit="1" customWidth="1"/>
    <col min="1059" max="1059" width="25.59765625" style="14" bestFit="1" customWidth="1"/>
    <col min="1060" max="1060" width="11" style="14" bestFit="1" customWidth="1"/>
    <col min="1061" max="1061" width="14.796875" style="14" bestFit="1" customWidth="1"/>
    <col min="1062" max="1062" width="15.69921875" style="14" bestFit="1" customWidth="1"/>
    <col min="1063" max="1063" width="25.59765625" style="14" bestFit="1" customWidth="1"/>
    <col min="1064" max="1064" width="15.69921875" style="14" bestFit="1" customWidth="1"/>
    <col min="1065" max="1065" width="25.59765625" style="14" bestFit="1" customWidth="1"/>
    <col min="1066" max="1066" width="15.69921875" style="14" bestFit="1" customWidth="1"/>
    <col min="1067" max="1067" width="25.59765625" style="14" bestFit="1" customWidth="1"/>
    <col min="1068" max="1068" width="15.69921875" style="14" bestFit="1" customWidth="1"/>
    <col min="1069" max="1069" width="25.59765625" style="14" bestFit="1" customWidth="1"/>
    <col min="1070" max="1070" width="7.8984375" style="14" customWidth="1"/>
    <col min="1071" max="1071" width="11.19921875" style="14" bestFit="1" customWidth="1"/>
    <col min="1072" max="1072" width="15.69921875" style="14" bestFit="1" customWidth="1"/>
    <col min="1073" max="1073" width="25.59765625" style="14" bestFit="1" customWidth="1"/>
    <col min="1074" max="1074" width="9.8984375" style="14" bestFit="1" customWidth="1"/>
    <col min="1075" max="1075" width="13.59765625" style="14" bestFit="1" customWidth="1"/>
    <col min="1076" max="1076" width="15.69921875" style="14" bestFit="1" customWidth="1"/>
    <col min="1077" max="1077" width="23.19921875" style="14" bestFit="1" customWidth="1"/>
    <col min="1078" max="1078" width="9.8984375" style="14" bestFit="1" customWidth="1"/>
    <col min="1079" max="1079" width="13.59765625" style="14" bestFit="1" customWidth="1"/>
    <col min="1080" max="1080" width="9.8984375" style="14" bestFit="1" customWidth="1"/>
    <col min="1081" max="1081" width="13.59765625" style="14" bestFit="1" customWidth="1"/>
    <col min="1082" max="1082" width="14.5" style="14" bestFit="1" customWidth="1"/>
    <col min="1083" max="1083" width="25.59765625" style="14" bestFit="1" customWidth="1"/>
    <col min="1084" max="1084" width="15.69921875" style="14" bestFit="1" customWidth="1"/>
    <col min="1085" max="1085" width="24.3984375" style="14" bestFit="1" customWidth="1"/>
    <col min="1086" max="1086" width="7.8984375" style="14" customWidth="1"/>
    <col min="1087" max="1087" width="11.19921875" style="14" bestFit="1" customWidth="1"/>
    <col min="1088" max="1088" width="7.8984375" style="14" customWidth="1"/>
    <col min="1089" max="1089" width="11.19921875" style="14" bestFit="1" customWidth="1"/>
    <col min="1090" max="1090" width="15.69921875" style="14" bestFit="1" customWidth="1"/>
    <col min="1091" max="1091" width="25.59765625" style="14" bestFit="1" customWidth="1"/>
    <col min="1092" max="1092" width="7.8984375" style="14" customWidth="1"/>
    <col min="1093" max="1093" width="25.59765625" style="14" bestFit="1" customWidth="1"/>
    <col min="1094" max="1094" width="7.8984375" style="14" customWidth="1"/>
    <col min="1095" max="1095" width="11.19921875" style="14" bestFit="1" customWidth="1"/>
    <col min="1096" max="1096" width="15.69921875" style="14" bestFit="1" customWidth="1"/>
    <col min="1097" max="1097" width="25.59765625" style="14" bestFit="1" customWidth="1"/>
    <col min="1098" max="1098" width="15.69921875" style="14" bestFit="1" customWidth="1"/>
    <col min="1099" max="1099" width="25.59765625" style="14" bestFit="1" customWidth="1"/>
    <col min="1100" max="1100" width="15.69921875" style="14" bestFit="1" customWidth="1"/>
    <col min="1101" max="1101" width="25.59765625" style="14" bestFit="1" customWidth="1"/>
    <col min="1102" max="1102" width="9.8984375" style="14" bestFit="1" customWidth="1"/>
    <col min="1103" max="1103" width="13.59765625" style="14" bestFit="1" customWidth="1"/>
    <col min="1104" max="1104" width="15.69921875" style="14" bestFit="1" customWidth="1"/>
    <col min="1105" max="1105" width="24.3984375" style="14" bestFit="1" customWidth="1"/>
    <col min="1106" max="1106" width="15.69921875" style="14" bestFit="1" customWidth="1"/>
    <col min="1107" max="1107" width="24.3984375" style="14" bestFit="1" customWidth="1"/>
    <col min="1108" max="1108" width="9.8984375" style="14" bestFit="1" customWidth="1"/>
    <col min="1109" max="1109" width="13.59765625" style="14" bestFit="1" customWidth="1"/>
    <col min="1110" max="1110" width="15.69921875" style="14" bestFit="1" customWidth="1"/>
    <col min="1111" max="1111" width="25.59765625" style="14" bestFit="1" customWidth="1"/>
    <col min="1112" max="1112" width="14.5" style="14" bestFit="1" customWidth="1"/>
    <col min="1113" max="1113" width="25.59765625" style="14" bestFit="1" customWidth="1"/>
    <col min="1114" max="1114" width="7.8984375" style="14" customWidth="1"/>
    <col min="1115" max="1115" width="11.19921875" style="14" bestFit="1" customWidth="1"/>
    <col min="1116" max="1116" width="15.69921875" style="14" bestFit="1" customWidth="1"/>
    <col min="1117" max="1117" width="25.59765625" style="14" bestFit="1" customWidth="1"/>
    <col min="1118" max="1118" width="15.69921875" style="14" bestFit="1" customWidth="1"/>
    <col min="1119" max="1119" width="25.59765625" style="14" bestFit="1" customWidth="1"/>
    <col min="1120" max="1120" width="15.69921875" style="14" bestFit="1" customWidth="1"/>
    <col min="1121" max="1121" width="24.3984375" style="14" bestFit="1" customWidth="1"/>
    <col min="1122" max="1122" width="9.8984375" style="14" bestFit="1" customWidth="1"/>
    <col min="1123" max="1123" width="13.59765625" style="14" bestFit="1" customWidth="1"/>
    <col min="1124" max="1124" width="7.8984375" style="14" customWidth="1"/>
    <col min="1125" max="1125" width="11.19921875" style="14" bestFit="1" customWidth="1"/>
    <col min="1126" max="1126" width="15.69921875" style="14" bestFit="1" customWidth="1"/>
    <col min="1127" max="1127" width="25.59765625" style="14" bestFit="1" customWidth="1"/>
    <col min="1128" max="1128" width="9.8984375" style="14" bestFit="1" customWidth="1"/>
    <col min="1129" max="1129" width="25.59765625" style="14" bestFit="1" customWidth="1"/>
    <col min="1130" max="1130" width="14.5" style="14" bestFit="1" customWidth="1"/>
    <col min="1131" max="1131" width="25.59765625" style="14" bestFit="1" customWidth="1"/>
    <col min="1132" max="1132" width="15.69921875" style="14" bestFit="1" customWidth="1"/>
    <col min="1133" max="1133" width="25.59765625" style="14" bestFit="1" customWidth="1"/>
    <col min="1134" max="1134" width="12.09765625" style="14" bestFit="1" customWidth="1"/>
    <col min="1135" max="1135" width="25.59765625" style="14" bestFit="1" customWidth="1"/>
    <col min="1136" max="1136" width="15.69921875" style="14" bestFit="1" customWidth="1"/>
    <col min="1137" max="1137" width="25.59765625" style="14" bestFit="1" customWidth="1"/>
    <col min="1138" max="1138" width="7.8984375" style="14" customWidth="1"/>
    <col min="1139" max="1139" width="11.19921875" style="14" bestFit="1" customWidth="1"/>
    <col min="1140" max="1140" width="15.69921875" style="14" bestFit="1" customWidth="1"/>
    <col min="1141" max="1141" width="25.59765625" style="14" bestFit="1" customWidth="1"/>
    <col min="1142" max="1142" width="7.8984375" style="14" customWidth="1"/>
    <col min="1143" max="1143" width="11.19921875" style="14" bestFit="1" customWidth="1"/>
    <col min="1144" max="1144" width="15.69921875" style="14" bestFit="1" customWidth="1"/>
    <col min="1145" max="1145" width="25.59765625" style="14" bestFit="1" customWidth="1"/>
    <col min="1146" max="1146" width="9.8984375" style="14" bestFit="1" customWidth="1"/>
    <col min="1147" max="1147" width="13.59765625" style="14" bestFit="1" customWidth="1"/>
    <col min="1148" max="1148" width="15.69921875" style="14" bestFit="1" customWidth="1"/>
    <col min="1149" max="1149" width="25.59765625" style="14" bestFit="1" customWidth="1"/>
    <col min="1150" max="1150" width="11" style="14" bestFit="1" customWidth="1"/>
    <col min="1151" max="1151" width="14.796875" style="14" bestFit="1" customWidth="1"/>
    <col min="1152" max="1152" width="15.69921875" style="14" bestFit="1" customWidth="1"/>
    <col min="1153" max="1153" width="25.59765625" style="14" bestFit="1" customWidth="1"/>
    <col min="1154" max="1154" width="9.8984375" style="14" bestFit="1" customWidth="1"/>
    <col min="1155" max="1155" width="13.59765625" style="14" bestFit="1" customWidth="1"/>
    <col min="1156" max="1156" width="7.8984375" style="14" customWidth="1"/>
    <col min="1157" max="1157" width="11.19921875" style="14" bestFit="1" customWidth="1"/>
    <col min="1158" max="1158" width="15.69921875" style="14" bestFit="1" customWidth="1"/>
    <col min="1159" max="1159" width="25.59765625" style="14" bestFit="1" customWidth="1"/>
    <col min="1160" max="1160" width="7.8984375" style="14" customWidth="1"/>
    <col min="1161" max="1161" width="11.19921875" style="14" bestFit="1" customWidth="1"/>
    <col min="1162" max="1162" width="9.8984375" style="14" bestFit="1" customWidth="1"/>
    <col min="1163" max="1163" width="13.59765625" style="14" bestFit="1" customWidth="1"/>
    <col min="1164" max="1164" width="7.8984375" style="14" customWidth="1"/>
    <col min="1165" max="1165" width="11.19921875" style="14" bestFit="1" customWidth="1"/>
    <col min="1166" max="1166" width="9.8984375" style="14" bestFit="1" customWidth="1"/>
    <col min="1167" max="1167" width="13.59765625" style="14" bestFit="1" customWidth="1"/>
    <col min="1168" max="1168" width="7.8984375" style="14" customWidth="1"/>
    <col min="1169" max="1169" width="11.19921875" style="14" bestFit="1" customWidth="1"/>
    <col min="1170" max="1170" width="15.69921875" style="14" bestFit="1" customWidth="1"/>
    <col min="1171" max="1171" width="25.59765625" style="14" bestFit="1" customWidth="1"/>
    <col min="1172" max="1172" width="15.69921875" style="14" bestFit="1" customWidth="1"/>
    <col min="1173" max="1173" width="25.59765625" style="14" bestFit="1" customWidth="1"/>
    <col min="1174" max="1174" width="15.69921875" style="14" bestFit="1" customWidth="1"/>
    <col min="1175" max="1175" width="25.59765625" style="14" bestFit="1" customWidth="1"/>
    <col min="1176" max="1176" width="15.69921875" style="14" bestFit="1" customWidth="1"/>
    <col min="1177" max="1177" width="24.3984375" style="14" bestFit="1" customWidth="1"/>
    <col min="1178" max="1178" width="15.69921875" style="14" bestFit="1" customWidth="1"/>
    <col min="1179" max="1179" width="25.59765625" style="14" bestFit="1" customWidth="1"/>
    <col min="1180" max="1180" width="7.8984375" style="14" customWidth="1"/>
    <col min="1181" max="1181" width="11.19921875" style="14" bestFit="1" customWidth="1"/>
    <col min="1182" max="1182" width="15.69921875" style="14" bestFit="1" customWidth="1"/>
    <col min="1183" max="1183" width="25.59765625" style="14" bestFit="1" customWidth="1"/>
    <col min="1184" max="1184" width="11" style="14" bestFit="1" customWidth="1"/>
    <col min="1185" max="1185" width="14.796875" style="14" bestFit="1" customWidth="1"/>
    <col min="1186" max="1186" width="15.69921875" style="14" bestFit="1" customWidth="1"/>
    <col min="1187" max="1187" width="25.59765625" style="14" bestFit="1" customWidth="1"/>
    <col min="1188" max="1188" width="15.69921875" style="14" bestFit="1" customWidth="1"/>
    <col min="1189" max="1189" width="25.59765625" style="14" bestFit="1" customWidth="1"/>
    <col min="1190" max="1190" width="9.8984375" style="14" bestFit="1" customWidth="1"/>
    <col min="1191" max="1191" width="13.59765625" style="14" bestFit="1" customWidth="1"/>
    <col min="1192" max="1192" width="9.8984375" style="14" bestFit="1" customWidth="1"/>
    <col min="1193" max="1193" width="13.59765625" style="14" bestFit="1" customWidth="1"/>
    <col min="1194" max="1194" width="9.8984375" style="14" bestFit="1" customWidth="1"/>
    <col min="1195" max="1195" width="13.59765625" style="14" bestFit="1" customWidth="1"/>
    <col min="1196" max="1196" width="15.69921875" style="14" bestFit="1" customWidth="1"/>
    <col min="1197" max="1197" width="25.59765625" style="14" bestFit="1" customWidth="1"/>
    <col min="1198" max="1198" width="15.69921875" style="14" bestFit="1" customWidth="1"/>
    <col min="1199" max="1199" width="25.59765625" style="14" bestFit="1" customWidth="1"/>
    <col min="1200" max="1200" width="9.8984375" style="14" bestFit="1" customWidth="1"/>
    <col min="1201" max="1201" width="13.59765625" style="14" bestFit="1" customWidth="1"/>
    <col min="1202" max="1202" width="15.69921875" style="14" bestFit="1" customWidth="1"/>
    <col min="1203" max="1203" width="25.59765625" style="14" bestFit="1" customWidth="1"/>
    <col min="1204" max="1204" width="7.8984375" style="14" customWidth="1"/>
    <col min="1205" max="1205" width="11.19921875" style="14" bestFit="1" customWidth="1"/>
    <col min="1206" max="1206" width="9.8984375" style="14" bestFit="1" customWidth="1"/>
    <col min="1207" max="1207" width="13.59765625" style="14" bestFit="1" customWidth="1"/>
    <col min="1208" max="1208" width="15.69921875" style="14" bestFit="1" customWidth="1"/>
    <col min="1209" max="1209" width="25.59765625" style="14" bestFit="1" customWidth="1"/>
    <col min="1210" max="1210" width="7.8984375" style="14" customWidth="1"/>
    <col min="1211" max="1211" width="11.19921875" style="14" bestFit="1" customWidth="1"/>
    <col min="1212" max="1212" width="9.8984375" style="14" bestFit="1" customWidth="1"/>
    <col min="1213" max="1213" width="13.59765625" style="14" bestFit="1" customWidth="1"/>
    <col min="1214" max="1214" width="9.8984375" style="14" bestFit="1" customWidth="1"/>
    <col min="1215" max="1215" width="13.59765625" style="14" bestFit="1" customWidth="1"/>
    <col min="1216" max="1216" width="7.8984375" style="14" customWidth="1"/>
    <col min="1217" max="1217" width="11.19921875" style="14" bestFit="1" customWidth="1"/>
    <col min="1218" max="1218" width="9.8984375" style="14" bestFit="1" customWidth="1"/>
    <col min="1219" max="1219" width="13.59765625" style="14" bestFit="1" customWidth="1"/>
    <col min="1220" max="1220" width="15.69921875" style="14" bestFit="1" customWidth="1"/>
    <col min="1221" max="1221" width="25.59765625" style="14" bestFit="1" customWidth="1"/>
    <col min="1222" max="1222" width="11" style="14" bestFit="1" customWidth="1"/>
    <col min="1223" max="1223" width="14.796875" style="14" bestFit="1" customWidth="1"/>
    <col min="1224" max="1224" width="7.8984375" style="14" customWidth="1"/>
    <col min="1225" max="1225" width="11.19921875" style="14" bestFit="1" customWidth="1"/>
    <col min="1226" max="1226" width="9.8984375" style="14" bestFit="1" customWidth="1"/>
    <col min="1227" max="1227" width="13.59765625" style="14" bestFit="1" customWidth="1"/>
    <col min="1228" max="1228" width="11" style="14" bestFit="1" customWidth="1"/>
    <col min="1229" max="1229" width="14.796875" style="14" bestFit="1" customWidth="1"/>
    <col min="1230" max="1230" width="15.69921875" style="14" bestFit="1" customWidth="1"/>
    <col min="1231" max="1231" width="24.3984375" style="14" bestFit="1" customWidth="1"/>
    <col min="1232" max="1232" width="11" style="14" bestFit="1" customWidth="1"/>
    <col min="1233" max="1233" width="14.796875" style="14" bestFit="1" customWidth="1"/>
    <col min="1234" max="1234" width="15.69921875" style="14" bestFit="1" customWidth="1"/>
    <col min="1235" max="1235" width="25.59765625" style="14" bestFit="1" customWidth="1"/>
    <col min="1236" max="1236" width="7.8984375" style="14" customWidth="1"/>
    <col min="1237" max="1237" width="11.19921875" style="14" bestFit="1" customWidth="1"/>
    <col min="1238" max="1238" width="12.09765625" style="14" bestFit="1" customWidth="1"/>
    <col min="1239" max="1239" width="16" style="14" bestFit="1" customWidth="1"/>
    <col min="1240" max="1240" width="15.69921875" style="14" bestFit="1" customWidth="1"/>
    <col min="1241" max="1241" width="25.59765625" style="14" bestFit="1" customWidth="1"/>
    <col min="1242" max="1242" width="15.69921875" style="14" bestFit="1" customWidth="1"/>
    <col min="1243" max="1243" width="25.59765625" style="14" bestFit="1" customWidth="1"/>
    <col min="1244" max="1244" width="15.69921875" style="14" bestFit="1" customWidth="1"/>
    <col min="1245" max="1245" width="25.59765625" style="14" bestFit="1" customWidth="1"/>
    <col min="1246" max="1246" width="9.8984375" style="14" bestFit="1" customWidth="1"/>
    <col min="1247" max="1247" width="13.59765625" style="14" bestFit="1" customWidth="1"/>
    <col min="1248" max="1248" width="12.09765625" style="14" bestFit="1" customWidth="1"/>
    <col min="1249" max="1249" width="16" style="14" bestFit="1" customWidth="1"/>
    <col min="1250" max="1250" width="11" style="14" bestFit="1" customWidth="1"/>
    <col min="1251" max="1251" width="14.796875" style="14" bestFit="1" customWidth="1"/>
    <col min="1252" max="1252" width="7.8984375" style="14" customWidth="1"/>
    <col min="1253" max="1253" width="11.19921875" style="14" bestFit="1" customWidth="1"/>
    <col min="1254" max="1254" width="15.69921875" style="14" bestFit="1" customWidth="1"/>
    <col min="1255" max="1255" width="25.59765625" style="14" bestFit="1" customWidth="1"/>
    <col min="1256" max="1256" width="15.69921875" style="14" bestFit="1" customWidth="1"/>
    <col min="1257" max="1257" width="25.59765625" style="14" bestFit="1" customWidth="1"/>
    <col min="1258" max="1258" width="15.69921875" style="14" bestFit="1" customWidth="1"/>
    <col min="1259" max="1259" width="25.59765625" style="14" bestFit="1" customWidth="1"/>
    <col min="1260" max="1260" width="15.69921875" style="14" bestFit="1" customWidth="1"/>
    <col min="1261" max="1261" width="25.59765625" style="14" bestFit="1" customWidth="1"/>
    <col min="1262" max="1262" width="15.69921875" style="14" bestFit="1" customWidth="1"/>
    <col min="1263" max="1263" width="25.59765625" style="14" bestFit="1" customWidth="1"/>
    <col min="1264" max="1264" width="15.69921875" style="14" bestFit="1" customWidth="1"/>
    <col min="1265" max="1265" width="25.59765625" style="14" bestFit="1" customWidth="1"/>
    <col min="1266" max="1266" width="15.69921875" style="14" bestFit="1" customWidth="1"/>
    <col min="1267" max="1267" width="25.59765625" style="14" bestFit="1" customWidth="1"/>
    <col min="1268" max="1268" width="15.69921875" style="14" bestFit="1" customWidth="1"/>
    <col min="1269" max="1269" width="25.59765625" style="14" bestFit="1" customWidth="1"/>
    <col min="1270" max="1270" width="15.69921875" style="14" bestFit="1" customWidth="1"/>
    <col min="1271" max="1271" width="25.59765625" style="14" bestFit="1" customWidth="1"/>
    <col min="1272" max="1272" width="15.69921875" style="14" bestFit="1" customWidth="1"/>
    <col min="1273" max="1273" width="25.59765625" style="14" bestFit="1" customWidth="1"/>
    <col min="1274" max="1274" width="15.69921875" style="14" bestFit="1" customWidth="1"/>
    <col min="1275" max="1275" width="25.59765625" style="14" bestFit="1" customWidth="1"/>
    <col min="1276" max="1276" width="13.296875" style="14" bestFit="1" customWidth="1"/>
    <col min="1277" max="1277" width="17.19921875" style="14" bestFit="1" customWidth="1"/>
    <col min="1278" max="1278" width="9.8984375" style="14" bestFit="1" customWidth="1"/>
    <col min="1279" max="1279" width="13.59765625" style="14" bestFit="1" customWidth="1"/>
    <col min="1280" max="1280" width="9.8984375" style="14" bestFit="1" customWidth="1"/>
    <col min="1281" max="1281" width="13.59765625" style="14" bestFit="1" customWidth="1"/>
    <col min="1282" max="1282" width="7.8984375" style="14" customWidth="1"/>
    <col min="1283" max="1283" width="11.19921875" style="14" bestFit="1" customWidth="1"/>
    <col min="1284" max="1284" width="15.69921875" style="14" bestFit="1" customWidth="1"/>
    <col min="1285" max="1285" width="25.59765625" style="14" bestFit="1" customWidth="1"/>
    <col min="1286" max="1286" width="14.5" style="14" bestFit="1" customWidth="1"/>
    <col min="1287" max="1287" width="25.59765625" style="14" bestFit="1" customWidth="1"/>
    <col min="1288" max="1288" width="7.8984375" style="14" customWidth="1"/>
    <col min="1289" max="1289" width="11.19921875" style="14" bestFit="1" customWidth="1"/>
    <col min="1290" max="1290" width="15.69921875" style="14" bestFit="1" customWidth="1"/>
    <col min="1291" max="1291" width="25.59765625" style="14" bestFit="1" customWidth="1"/>
    <col min="1292" max="1292" width="15.69921875" style="14" bestFit="1" customWidth="1"/>
    <col min="1293" max="1293" width="25.59765625" style="14" bestFit="1" customWidth="1"/>
    <col min="1294" max="1294" width="15.69921875" style="14" bestFit="1" customWidth="1"/>
    <col min="1295" max="1295" width="25.59765625" style="14" bestFit="1" customWidth="1"/>
    <col min="1296" max="1296" width="15.69921875" style="14" bestFit="1" customWidth="1"/>
    <col min="1297" max="1297" width="25.59765625" style="14" bestFit="1" customWidth="1"/>
    <col min="1298" max="1298" width="15.69921875" style="14" bestFit="1" customWidth="1"/>
    <col min="1299" max="1299" width="25.59765625" style="14" bestFit="1" customWidth="1"/>
    <col min="1300" max="1300" width="9.8984375" style="14" bestFit="1" customWidth="1"/>
    <col min="1301" max="1301" width="13.59765625" style="14" bestFit="1" customWidth="1"/>
    <col min="1302" max="1302" width="9.8984375" style="14" bestFit="1" customWidth="1"/>
    <col min="1303" max="1303" width="13.59765625" style="14" bestFit="1" customWidth="1"/>
    <col min="1304" max="1304" width="9.8984375" style="14" bestFit="1" customWidth="1"/>
    <col min="1305" max="1305" width="13.59765625" style="14" bestFit="1" customWidth="1"/>
    <col min="1306" max="1306" width="7.8984375" style="14" customWidth="1"/>
    <col min="1307" max="1307" width="11.19921875" style="14" bestFit="1" customWidth="1"/>
    <col min="1308" max="1308" width="7.8984375" style="14" customWidth="1"/>
    <col min="1309" max="1309" width="11.19921875" style="14" bestFit="1" customWidth="1"/>
    <col min="1310" max="1310" width="7.8984375" style="14" customWidth="1"/>
    <col min="1311" max="1311" width="11.19921875" style="14" bestFit="1" customWidth="1"/>
    <col min="1312" max="1312" width="7.8984375" style="14" customWidth="1"/>
    <col min="1313" max="1313" width="11.19921875" style="14" bestFit="1" customWidth="1"/>
    <col min="1314" max="1314" width="11" style="14" bestFit="1" customWidth="1"/>
    <col min="1315" max="1315" width="14.796875" style="14" bestFit="1" customWidth="1"/>
    <col min="1316" max="1316" width="7.8984375" style="14" customWidth="1"/>
    <col min="1317" max="1317" width="11.19921875" style="14" bestFit="1" customWidth="1"/>
    <col min="1318" max="1318" width="15.69921875" style="14" bestFit="1" customWidth="1"/>
    <col min="1319" max="1319" width="25.59765625" style="14" bestFit="1" customWidth="1"/>
    <col min="1320" max="1320" width="9.8984375" style="14" bestFit="1" customWidth="1"/>
    <col min="1321" max="1321" width="13.59765625" style="14" bestFit="1" customWidth="1"/>
    <col min="1322" max="1322" width="15.69921875" style="14" bestFit="1" customWidth="1"/>
    <col min="1323" max="1323" width="25.59765625" style="14" bestFit="1" customWidth="1"/>
    <col min="1324" max="1324" width="7.8984375" style="14" customWidth="1"/>
    <col min="1325" max="1325" width="11.19921875" style="14" bestFit="1" customWidth="1"/>
    <col min="1326" max="1326" width="15.69921875" style="14" bestFit="1" customWidth="1"/>
    <col min="1327" max="1327" width="25.59765625" style="14" bestFit="1" customWidth="1"/>
    <col min="1328" max="1328" width="15.69921875" style="14" bestFit="1" customWidth="1"/>
    <col min="1329" max="1329" width="25.59765625" style="14" bestFit="1" customWidth="1"/>
    <col min="1330" max="1330" width="9.8984375" style="14" bestFit="1" customWidth="1"/>
    <col min="1331" max="1331" width="25.59765625" style="14" bestFit="1" customWidth="1"/>
    <col min="1332" max="1332" width="7.8984375" style="14" customWidth="1"/>
    <col min="1333" max="1333" width="11.19921875" style="14" bestFit="1" customWidth="1"/>
    <col min="1334" max="1334" width="15.69921875" style="14" bestFit="1" customWidth="1"/>
    <col min="1335" max="1335" width="24.3984375" style="14" bestFit="1" customWidth="1"/>
    <col min="1336" max="1336" width="15.69921875" style="14" bestFit="1" customWidth="1"/>
    <col min="1337" max="1337" width="25.59765625" style="14" bestFit="1" customWidth="1"/>
    <col min="1338" max="1338" width="7.8984375" style="14" customWidth="1"/>
    <col min="1339" max="1339" width="11.19921875" style="14" bestFit="1" customWidth="1"/>
    <col min="1340" max="1340" width="11" style="14" bestFit="1" customWidth="1"/>
    <col min="1341" max="1341" width="14.796875" style="14" bestFit="1" customWidth="1"/>
    <col min="1342" max="1342" width="7.8984375" style="14" customWidth="1"/>
    <col min="1343" max="1343" width="11.19921875" style="14" bestFit="1" customWidth="1"/>
    <col min="1344" max="1344" width="9.8984375" style="14" bestFit="1" customWidth="1"/>
    <col min="1345" max="1345" width="13.59765625" style="14" bestFit="1" customWidth="1"/>
    <col min="1346" max="1346" width="15.69921875" style="14" bestFit="1" customWidth="1"/>
    <col min="1347" max="1347" width="25.59765625" style="14" bestFit="1" customWidth="1"/>
    <col min="1348" max="1348" width="15.69921875" style="14" bestFit="1" customWidth="1"/>
    <col min="1349" max="1349" width="25.59765625" style="14" bestFit="1" customWidth="1"/>
    <col min="1350" max="1350" width="15.69921875" style="14" bestFit="1" customWidth="1"/>
    <col min="1351" max="1351" width="25.59765625" style="14" bestFit="1" customWidth="1"/>
    <col min="1352" max="1352" width="11" style="14" bestFit="1" customWidth="1"/>
    <col min="1353" max="1353" width="14.796875" style="14" bestFit="1" customWidth="1"/>
    <col min="1354" max="1354" width="15.69921875" style="14" bestFit="1" customWidth="1"/>
    <col min="1355" max="1355" width="25.59765625" style="14" bestFit="1" customWidth="1"/>
    <col min="1356" max="1356" width="9.8984375" style="14" bestFit="1" customWidth="1"/>
    <col min="1357" max="1357" width="13.59765625" style="14" bestFit="1" customWidth="1"/>
    <col min="1358" max="1358" width="9.8984375" style="14" bestFit="1" customWidth="1"/>
    <col min="1359" max="1359" width="13.59765625" style="14" bestFit="1" customWidth="1"/>
    <col min="1360" max="1360" width="9.8984375" style="14" bestFit="1" customWidth="1"/>
    <col min="1361" max="1361" width="13.59765625" style="14" bestFit="1" customWidth="1"/>
    <col min="1362" max="1362" width="15.69921875" style="14" bestFit="1" customWidth="1"/>
    <col min="1363" max="1363" width="25.59765625" style="14" bestFit="1" customWidth="1"/>
    <col min="1364" max="1364" width="15.69921875" style="14" bestFit="1" customWidth="1"/>
    <col min="1365" max="1365" width="25.59765625" style="14" bestFit="1" customWidth="1"/>
    <col min="1366" max="1366" width="15.69921875" style="14" bestFit="1" customWidth="1"/>
    <col min="1367" max="1367" width="25.59765625" style="14" bestFit="1" customWidth="1"/>
    <col min="1368" max="1368" width="7.8984375" style="14" customWidth="1"/>
    <col min="1369" max="1369" width="11.19921875" style="14" bestFit="1" customWidth="1"/>
    <col min="1370" max="1370" width="9.8984375" style="14" bestFit="1" customWidth="1"/>
    <col min="1371" max="1371" width="13.59765625" style="14" bestFit="1" customWidth="1"/>
    <col min="1372" max="1372" width="15.69921875" style="14" bestFit="1" customWidth="1"/>
    <col min="1373" max="1373" width="25.59765625" style="14" bestFit="1" customWidth="1"/>
    <col min="1374" max="1374" width="15.69921875" style="14" bestFit="1" customWidth="1"/>
    <col min="1375" max="1375" width="25.59765625" style="14" bestFit="1" customWidth="1"/>
    <col min="1376" max="1376" width="15.69921875" style="14" bestFit="1" customWidth="1"/>
    <col min="1377" max="1377" width="25.59765625" style="14" bestFit="1" customWidth="1"/>
    <col min="1378" max="1378" width="7.8984375" style="14" customWidth="1"/>
    <col min="1379" max="1379" width="11.19921875" style="14" bestFit="1" customWidth="1"/>
    <col min="1380" max="1380" width="15.69921875" style="14" bestFit="1" customWidth="1"/>
    <col min="1381" max="1381" width="24.3984375" style="14" bestFit="1" customWidth="1"/>
    <col min="1382" max="1382" width="11" style="14" bestFit="1" customWidth="1"/>
    <col min="1383" max="1383" width="14.796875" style="14" bestFit="1" customWidth="1"/>
    <col min="1384" max="1384" width="15.69921875" style="14" bestFit="1" customWidth="1"/>
    <col min="1385" max="1385" width="25.59765625" style="14" bestFit="1" customWidth="1"/>
    <col min="1386" max="1386" width="15.69921875" style="14" bestFit="1" customWidth="1"/>
    <col min="1387" max="1387" width="25.59765625" style="14" bestFit="1" customWidth="1"/>
    <col min="1388" max="1388" width="9.8984375" style="14" bestFit="1" customWidth="1"/>
    <col min="1389" max="1389" width="13.59765625" style="14" bestFit="1" customWidth="1"/>
    <col min="1390" max="1390" width="7.8984375" style="14" customWidth="1"/>
    <col min="1391" max="1391" width="11.19921875" style="14" bestFit="1" customWidth="1"/>
    <col min="1392" max="1392" width="7.8984375" style="14" customWidth="1"/>
    <col min="1393" max="1393" width="11.19921875" style="14" bestFit="1" customWidth="1"/>
    <col min="1394" max="1394" width="9.8984375" style="14" bestFit="1" customWidth="1"/>
    <col min="1395" max="1395" width="13.59765625" style="14" bestFit="1" customWidth="1"/>
    <col min="1396" max="1396" width="9.8984375" style="14" bestFit="1" customWidth="1"/>
    <col min="1397" max="1397" width="13.59765625" style="14" bestFit="1" customWidth="1"/>
    <col min="1398" max="1398" width="9.8984375" style="14" bestFit="1" customWidth="1"/>
    <col min="1399" max="1399" width="13.59765625" style="14" bestFit="1" customWidth="1"/>
    <col min="1400" max="1400" width="9.8984375" style="14" bestFit="1" customWidth="1"/>
    <col min="1401" max="1401" width="13.59765625" style="14" bestFit="1" customWidth="1"/>
    <col min="1402" max="1402" width="11" style="14" bestFit="1" customWidth="1"/>
    <col min="1403" max="1403" width="14.796875" style="14" bestFit="1" customWidth="1"/>
    <col min="1404" max="1404" width="12.09765625" style="14" bestFit="1" customWidth="1"/>
    <col min="1405" max="1405" width="16" style="14" bestFit="1" customWidth="1"/>
    <col min="1406" max="1406" width="15.69921875" style="14" bestFit="1" customWidth="1"/>
    <col min="1407" max="1407" width="25.59765625" style="14" bestFit="1" customWidth="1"/>
    <col min="1408" max="1408" width="15.69921875" style="14" bestFit="1" customWidth="1"/>
    <col min="1409" max="1409" width="25.59765625" style="14" bestFit="1" customWidth="1"/>
    <col min="1410" max="1410" width="7.8984375" style="14" customWidth="1"/>
    <col min="1411" max="1411" width="11.19921875" style="14" bestFit="1" customWidth="1"/>
    <col min="1412" max="1412" width="7.8984375" style="14" customWidth="1"/>
    <col min="1413" max="1413" width="11.19921875" style="14" bestFit="1" customWidth="1"/>
    <col min="1414" max="1414" width="7.8984375" style="14" customWidth="1"/>
    <col min="1415" max="1415" width="11.19921875" style="14" bestFit="1" customWidth="1"/>
    <col min="1416" max="1416" width="11" style="14" bestFit="1" customWidth="1"/>
    <col min="1417" max="1417" width="14.796875" style="14" bestFit="1" customWidth="1"/>
    <col min="1418" max="1418" width="7.8984375" style="14" customWidth="1"/>
    <col min="1419" max="1419" width="11.19921875" style="14" bestFit="1" customWidth="1"/>
    <col min="1420" max="1420" width="15.69921875" style="14" bestFit="1" customWidth="1"/>
    <col min="1421" max="1421" width="25.59765625" style="14" bestFit="1" customWidth="1"/>
    <col min="1422" max="1422" width="15.69921875" style="14" bestFit="1" customWidth="1"/>
    <col min="1423" max="1423" width="25.59765625" style="14" bestFit="1" customWidth="1"/>
    <col min="1424" max="1424" width="9.8984375" style="14" bestFit="1" customWidth="1"/>
    <col min="1425" max="1425" width="13.59765625" style="14" bestFit="1" customWidth="1"/>
    <col min="1426" max="1426" width="7.8984375" style="14" customWidth="1"/>
    <col min="1427" max="1427" width="11.19921875" style="14" bestFit="1" customWidth="1"/>
    <col min="1428" max="1428" width="9.8984375" style="14" bestFit="1" customWidth="1"/>
    <col min="1429" max="1429" width="13.59765625" style="14" bestFit="1" customWidth="1"/>
    <col min="1430" max="1430" width="14.5" style="14" bestFit="1" customWidth="1"/>
    <col min="1431" max="1431" width="25.59765625" style="14" bestFit="1" customWidth="1"/>
    <col min="1432" max="1432" width="7.8984375" style="14" customWidth="1"/>
    <col min="1433" max="1433" width="11.19921875" style="14" bestFit="1" customWidth="1"/>
    <col min="1434" max="1434" width="7.8984375" style="14" customWidth="1"/>
    <col min="1435" max="1435" width="11.19921875" style="14" bestFit="1" customWidth="1"/>
    <col min="1436" max="1436" width="9.8984375" style="14" bestFit="1" customWidth="1"/>
    <col min="1437" max="1437" width="13.59765625" style="14" bestFit="1" customWidth="1"/>
    <col min="1438" max="1438" width="13.296875" style="14" bestFit="1" customWidth="1"/>
    <col min="1439" max="1439" width="17.19921875" style="14" bestFit="1" customWidth="1"/>
    <col min="1440" max="1440" width="15.69921875" style="14" bestFit="1" customWidth="1"/>
    <col min="1441" max="1441" width="25.59765625" style="14" bestFit="1" customWidth="1"/>
    <col min="1442" max="1442" width="15.69921875" style="14" bestFit="1" customWidth="1"/>
    <col min="1443" max="1443" width="25.59765625" style="14" bestFit="1" customWidth="1"/>
    <col min="1444" max="1444" width="7.8984375" style="14" customWidth="1"/>
    <col min="1445" max="1445" width="11.19921875" style="14" bestFit="1" customWidth="1"/>
    <col min="1446" max="1446" width="7.8984375" style="14" customWidth="1"/>
    <col min="1447" max="1447" width="11.19921875" style="14" bestFit="1" customWidth="1"/>
    <col min="1448" max="1448" width="11" style="14" bestFit="1" customWidth="1"/>
    <col min="1449" max="1449" width="14.796875" style="14" bestFit="1" customWidth="1"/>
    <col min="1450" max="1450" width="15.69921875" style="14" bestFit="1" customWidth="1"/>
    <col min="1451" max="1451" width="25.59765625" style="14" bestFit="1" customWidth="1"/>
    <col min="1452" max="1452" width="7.8984375" style="14" customWidth="1"/>
    <col min="1453" max="1453" width="11.19921875" style="14" bestFit="1" customWidth="1"/>
    <col min="1454" max="1454" width="7.8984375" style="14" customWidth="1"/>
    <col min="1455" max="1455" width="11.19921875" style="14" bestFit="1" customWidth="1"/>
    <col min="1456" max="1456" width="7.8984375" style="14" customWidth="1"/>
    <col min="1457" max="1457" width="11.19921875" style="14" bestFit="1" customWidth="1"/>
    <col min="1458" max="1458" width="7.8984375" style="14" customWidth="1"/>
    <col min="1459" max="1459" width="11.19921875" style="14" bestFit="1" customWidth="1"/>
    <col min="1460" max="1460" width="15.69921875" style="14" bestFit="1" customWidth="1"/>
    <col min="1461" max="1461" width="25.59765625" style="14" bestFit="1" customWidth="1"/>
    <col min="1462" max="1462" width="9.8984375" style="14" bestFit="1" customWidth="1"/>
    <col min="1463" max="1463" width="13.59765625" style="14" bestFit="1" customWidth="1"/>
    <col min="1464" max="1464" width="15.69921875" style="14" bestFit="1" customWidth="1"/>
    <col min="1465" max="1465" width="25.59765625" style="14" bestFit="1" customWidth="1"/>
    <col min="1466" max="1466" width="9.8984375" style="14" bestFit="1" customWidth="1"/>
    <col min="1467" max="1467" width="13.59765625" style="14" bestFit="1" customWidth="1"/>
    <col min="1468" max="1468" width="11" style="14" bestFit="1" customWidth="1"/>
    <col min="1469" max="1469" width="14.796875" style="14" bestFit="1" customWidth="1"/>
    <col min="1470" max="1470" width="15.69921875" style="14" bestFit="1" customWidth="1"/>
    <col min="1471" max="1471" width="24.3984375" style="14" bestFit="1" customWidth="1"/>
    <col min="1472" max="1472" width="15.69921875" style="14" bestFit="1" customWidth="1"/>
    <col min="1473" max="1473" width="25.59765625" style="14" bestFit="1" customWidth="1"/>
    <col min="1474" max="1474" width="7.8984375" style="14" customWidth="1"/>
    <col min="1475" max="1475" width="11.19921875" style="14" bestFit="1" customWidth="1"/>
    <col min="1476" max="1476" width="15.69921875" style="14" bestFit="1" customWidth="1"/>
    <col min="1477" max="1477" width="25.59765625" style="14" bestFit="1" customWidth="1"/>
    <col min="1478" max="1478" width="7.8984375" style="14" customWidth="1"/>
    <col min="1479" max="1479" width="11.19921875" style="14" bestFit="1" customWidth="1"/>
    <col min="1480" max="1480" width="15.69921875" style="14" bestFit="1" customWidth="1"/>
    <col min="1481" max="1481" width="25.59765625" style="14" bestFit="1" customWidth="1"/>
    <col min="1482" max="1482" width="9.8984375" style="14" bestFit="1" customWidth="1"/>
    <col min="1483" max="1483" width="13.59765625" style="14" bestFit="1" customWidth="1"/>
    <col min="1484" max="1484" width="14.5" style="14" bestFit="1" customWidth="1"/>
    <col min="1485" max="1485" width="24.3984375" style="14" bestFit="1" customWidth="1"/>
    <col min="1486" max="1486" width="15.69921875" style="14" bestFit="1" customWidth="1"/>
    <col min="1487" max="1487" width="25.59765625" style="14" bestFit="1" customWidth="1"/>
    <col min="1488" max="1488" width="15.69921875" style="14" bestFit="1" customWidth="1"/>
    <col min="1489" max="1489" width="25.59765625" style="14" bestFit="1" customWidth="1"/>
    <col min="1490" max="1490" width="7.8984375" style="14" customWidth="1"/>
    <col min="1491" max="1491" width="11.19921875" style="14" bestFit="1" customWidth="1"/>
    <col min="1492" max="1492" width="15.69921875" style="14" bestFit="1" customWidth="1"/>
    <col min="1493" max="1493" width="25.59765625" style="14" bestFit="1" customWidth="1"/>
    <col min="1494" max="1494" width="11" style="14" bestFit="1" customWidth="1"/>
    <col min="1495" max="1495" width="14.796875" style="14" bestFit="1" customWidth="1"/>
    <col min="1496" max="1496" width="7.8984375" style="14" customWidth="1"/>
    <col min="1497" max="1497" width="11.19921875" style="14" bestFit="1" customWidth="1"/>
    <col min="1498" max="1498" width="7.8984375" style="14" customWidth="1"/>
    <col min="1499" max="1499" width="11.19921875" style="14" bestFit="1" customWidth="1"/>
    <col min="1500" max="1500" width="15.69921875" style="14" bestFit="1" customWidth="1"/>
    <col min="1501" max="1501" width="25.59765625" style="14" bestFit="1" customWidth="1"/>
    <col min="1502" max="1502" width="15.69921875" style="14" bestFit="1" customWidth="1"/>
    <col min="1503" max="1503" width="25.59765625" style="14" bestFit="1" customWidth="1"/>
    <col min="1504" max="1504" width="15.69921875" style="14" bestFit="1" customWidth="1"/>
    <col min="1505" max="1505" width="25.59765625" style="14" bestFit="1" customWidth="1"/>
    <col min="1506" max="1506" width="15.69921875" style="14" bestFit="1" customWidth="1"/>
    <col min="1507" max="1507" width="25.59765625" style="14" bestFit="1" customWidth="1"/>
    <col min="1508" max="1508" width="9.8984375" style="14" bestFit="1" customWidth="1"/>
    <col min="1509" max="1509" width="13.59765625" style="14" bestFit="1" customWidth="1"/>
    <col min="1510" max="1510" width="7.8984375" style="14" customWidth="1"/>
    <col min="1511" max="1511" width="11.19921875" style="14" bestFit="1" customWidth="1"/>
    <col min="1512" max="1512" width="11" style="14" bestFit="1" customWidth="1"/>
    <col min="1513" max="1513" width="14.796875" style="14" bestFit="1" customWidth="1"/>
    <col min="1514" max="1514" width="15.69921875" style="14" bestFit="1" customWidth="1"/>
    <col min="1515" max="1515" width="25.59765625" style="14" bestFit="1" customWidth="1"/>
    <col min="1516" max="1516" width="11" style="14" bestFit="1" customWidth="1"/>
    <col min="1517" max="1517" width="14.796875" style="14" bestFit="1" customWidth="1"/>
    <col min="1518" max="1518" width="7.8984375" style="14" customWidth="1"/>
    <col min="1519" max="1519" width="11.19921875" style="14" bestFit="1" customWidth="1"/>
    <col min="1520" max="1520" width="15.69921875" style="14" bestFit="1" customWidth="1"/>
    <col min="1521" max="1521" width="25.59765625" style="14" bestFit="1" customWidth="1"/>
    <col min="1522" max="1522" width="15.69921875" style="14" bestFit="1" customWidth="1"/>
    <col min="1523" max="1523" width="25.59765625" style="14" bestFit="1" customWidth="1"/>
    <col min="1524" max="1524" width="7.8984375" style="14" customWidth="1"/>
    <col min="1525" max="1525" width="11.19921875" style="14" bestFit="1" customWidth="1"/>
    <col min="1526" max="1526" width="9.8984375" style="14" bestFit="1" customWidth="1"/>
    <col min="1527" max="1527" width="13.59765625" style="14" bestFit="1" customWidth="1"/>
    <col min="1528" max="1528" width="7.8984375" style="14" customWidth="1"/>
    <col min="1529" max="1529" width="11.19921875" style="14" bestFit="1" customWidth="1"/>
    <col min="1530" max="1530" width="15.69921875" style="14" bestFit="1" customWidth="1"/>
    <col min="1531" max="1531" width="25.59765625" style="14" bestFit="1" customWidth="1"/>
    <col min="1532" max="1532" width="9.8984375" style="14" bestFit="1" customWidth="1"/>
    <col min="1533" max="1533" width="13.59765625" style="14" bestFit="1" customWidth="1"/>
    <col min="1534" max="1534" width="15.69921875" style="14" bestFit="1" customWidth="1"/>
    <col min="1535" max="1535" width="24.3984375" style="14" bestFit="1" customWidth="1"/>
    <col min="1536" max="1536" width="9.8984375" style="14" bestFit="1" customWidth="1"/>
    <col min="1537" max="1537" width="13.59765625" style="14" bestFit="1" customWidth="1"/>
    <col min="1538" max="1538" width="15.69921875" style="14" bestFit="1" customWidth="1"/>
    <col min="1539" max="1539" width="25.59765625" style="14" bestFit="1" customWidth="1"/>
    <col min="1540" max="1540" width="7.8984375" style="14" customWidth="1"/>
    <col min="1541" max="1541" width="11.19921875" style="14" bestFit="1" customWidth="1"/>
    <col min="1542" max="1542" width="11" style="14" bestFit="1" customWidth="1"/>
    <col min="1543" max="1543" width="14.796875" style="14" bestFit="1" customWidth="1"/>
    <col min="1544" max="1544" width="15.69921875" style="14" bestFit="1" customWidth="1"/>
    <col min="1545" max="1545" width="23.19921875" style="14" bestFit="1" customWidth="1"/>
    <col min="1546" max="1546" width="9.8984375" style="14" bestFit="1" customWidth="1"/>
    <col min="1547" max="1547" width="13.59765625" style="14" bestFit="1" customWidth="1"/>
    <col min="1548" max="1548" width="11" style="14" bestFit="1" customWidth="1"/>
    <col min="1549" max="1549" width="25.59765625" style="14" bestFit="1" customWidth="1"/>
    <col min="1550" max="1550" width="7.8984375" style="14" customWidth="1"/>
    <col min="1551" max="1551" width="11.19921875" style="14" bestFit="1" customWidth="1"/>
    <col min="1552" max="1552" width="15.69921875" style="14" bestFit="1" customWidth="1"/>
    <col min="1553" max="1553" width="25.59765625" style="14" bestFit="1" customWidth="1"/>
    <col min="1554" max="1554" width="9.8984375" style="14" bestFit="1" customWidth="1"/>
    <col min="1555" max="1555" width="13.59765625" style="14" bestFit="1" customWidth="1"/>
    <col min="1556" max="1556" width="7.8984375" style="14" customWidth="1"/>
    <col min="1557" max="1557" width="11.19921875" style="14" bestFit="1" customWidth="1"/>
    <col min="1558" max="1558" width="13.296875" style="14" bestFit="1" customWidth="1"/>
    <col min="1559" max="1559" width="17.19921875" style="14" bestFit="1" customWidth="1"/>
    <col min="1560" max="1560" width="15.69921875" style="14" bestFit="1" customWidth="1"/>
    <col min="1561" max="1561" width="25.59765625" style="14" bestFit="1" customWidth="1"/>
    <col min="1562" max="1562" width="15.69921875" style="14" bestFit="1" customWidth="1"/>
    <col min="1563" max="1563" width="25.59765625" style="14" bestFit="1" customWidth="1"/>
    <col min="1564" max="1564" width="15.69921875" style="14" bestFit="1" customWidth="1"/>
    <col min="1565" max="1565" width="25.59765625" style="14" bestFit="1" customWidth="1"/>
    <col min="1566" max="1566" width="9.8984375" style="14" bestFit="1" customWidth="1"/>
    <col min="1567" max="1567" width="13.59765625" style="14" bestFit="1" customWidth="1"/>
    <col min="1568" max="1568" width="9.8984375" style="14" bestFit="1" customWidth="1"/>
    <col min="1569" max="1569" width="13.59765625" style="14" bestFit="1" customWidth="1"/>
    <col min="1570" max="1570" width="7.8984375" style="14" customWidth="1"/>
    <col min="1571" max="1571" width="11.19921875" style="14" bestFit="1" customWidth="1"/>
    <col min="1572" max="1572" width="9.8984375" style="14" bestFit="1" customWidth="1"/>
    <col min="1573" max="1573" width="13.59765625" style="14" bestFit="1" customWidth="1"/>
    <col min="1574" max="1574" width="15.69921875" style="14" bestFit="1" customWidth="1"/>
    <col min="1575" max="1575" width="25.59765625" style="14" bestFit="1" customWidth="1"/>
    <col min="1576" max="1576" width="15.69921875" style="14" bestFit="1" customWidth="1"/>
    <col min="1577" max="1577" width="25.59765625" style="14" bestFit="1" customWidth="1"/>
    <col min="1578" max="1578" width="11" style="14" bestFit="1" customWidth="1"/>
    <col min="1579" max="1579" width="14.796875" style="14" bestFit="1" customWidth="1"/>
    <col min="1580" max="1580" width="15.69921875" style="14" bestFit="1" customWidth="1"/>
    <col min="1581" max="1581" width="25.59765625" style="14" bestFit="1" customWidth="1"/>
    <col min="1582" max="1582" width="11" style="14" bestFit="1" customWidth="1"/>
    <col min="1583" max="1583" width="14.796875" style="14" bestFit="1" customWidth="1"/>
    <col min="1584" max="1584" width="11" style="14" bestFit="1" customWidth="1"/>
    <col min="1585" max="1585" width="14.796875" style="14" bestFit="1" customWidth="1"/>
    <col min="1586" max="1586" width="7.8984375" style="14" customWidth="1"/>
    <col min="1587" max="1587" width="11.19921875" style="14" bestFit="1" customWidth="1"/>
    <col min="1588" max="1588" width="9.8984375" style="14" bestFit="1" customWidth="1"/>
    <col min="1589" max="1589" width="13.59765625" style="14" bestFit="1" customWidth="1"/>
    <col min="1590" max="1590" width="9.8984375" style="14" bestFit="1" customWidth="1"/>
    <col min="1591" max="1591" width="13.59765625" style="14" bestFit="1" customWidth="1"/>
    <col min="1592" max="1592" width="15.69921875" style="14" bestFit="1" customWidth="1"/>
    <col min="1593" max="1593" width="25.59765625" style="14" bestFit="1" customWidth="1"/>
    <col min="1594" max="1594" width="7.8984375" style="14" customWidth="1"/>
    <col min="1595" max="1595" width="11.19921875" style="14" bestFit="1" customWidth="1"/>
    <col min="1596" max="1596" width="9.8984375" style="14" bestFit="1" customWidth="1"/>
    <col min="1597" max="1597" width="13.59765625" style="14" bestFit="1" customWidth="1"/>
    <col min="1598" max="1598" width="15.69921875" style="14" bestFit="1" customWidth="1"/>
    <col min="1599" max="1599" width="25.59765625" style="14" bestFit="1" customWidth="1"/>
    <col min="1600" max="1600" width="15.69921875" style="14" bestFit="1" customWidth="1"/>
    <col min="1601" max="1601" width="25.59765625" style="14" bestFit="1" customWidth="1"/>
    <col min="1602" max="1602" width="11" style="14" bestFit="1" customWidth="1"/>
    <col min="1603" max="1603" width="14.796875" style="14" bestFit="1" customWidth="1"/>
    <col min="1604" max="1604" width="9.8984375" style="14" bestFit="1" customWidth="1"/>
    <col min="1605" max="1605" width="13.59765625" style="14" bestFit="1" customWidth="1"/>
    <col min="1606" max="1606" width="15.69921875" style="14" bestFit="1" customWidth="1"/>
    <col min="1607" max="1607" width="24.3984375" style="14" bestFit="1" customWidth="1"/>
    <col min="1608" max="1608" width="9.8984375" style="14" bestFit="1" customWidth="1"/>
    <col min="1609" max="1609" width="13.59765625" style="14" bestFit="1" customWidth="1"/>
    <col min="1610" max="1610" width="15.69921875" style="14" bestFit="1" customWidth="1"/>
    <col min="1611" max="1611" width="25.59765625" style="14" bestFit="1" customWidth="1"/>
    <col min="1612" max="1612" width="11" style="14" bestFit="1" customWidth="1"/>
    <col min="1613" max="1613" width="14.796875" style="14" bestFit="1" customWidth="1"/>
    <col min="1614" max="1614" width="11" style="14" bestFit="1" customWidth="1"/>
    <col min="1615" max="1615" width="14.796875" style="14" bestFit="1" customWidth="1"/>
    <col min="1616" max="1616" width="11" style="14" bestFit="1" customWidth="1"/>
    <col min="1617" max="1617" width="14.796875" style="14" bestFit="1" customWidth="1"/>
    <col min="1618" max="1618" width="12.09765625" style="14" bestFit="1" customWidth="1"/>
    <col min="1619" max="1619" width="16" style="14" bestFit="1" customWidth="1"/>
    <col min="1620" max="1620" width="15.69921875" style="14" bestFit="1" customWidth="1"/>
    <col min="1621" max="1621" width="25.59765625" style="14" bestFit="1" customWidth="1"/>
    <col min="1622" max="1622" width="11" style="14" bestFit="1" customWidth="1"/>
    <col min="1623" max="1623" width="14.796875" style="14" bestFit="1" customWidth="1"/>
    <col min="1624" max="1624" width="8.796875" style="14" customWidth="1"/>
    <col min="1625" max="1625" width="12.3984375" style="14" bestFit="1" customWidth="1"/>
    <col min="1626" max="1626" width="12.09765625" style="14" bestFit="1" customWidth="1"/>
    <col min="1627" max="1627" width="16" style="14" bestFit="1" customWidth="1"/>
    <col min="1628" max="1628" width="8.796875" style="14" customWidth="1"/>
    <col min="1629" max="1629" width="12.3984375" style="14" bestFit="1" customWidth="1"/>
    <col min="1630" max="1630" width="15.69921875" style="14" bestFit="1" customWidth="1"/>
    <col min="1631" max="1631" width="25.59765625" style="14" bestFit="1" customWidth="1"/>
    <col min="1632" max="1632" width="5.59765625" style="14" customWidth="1"/>
    <col min="1633" max="16384" width="9" style="14"/>
  </cols>
  <sheetData>
    <row r="2" spans="2:1632" ht="15.6" x14ac:dyDescent="0.25">
      <c r="B2" s="93" t="s">
        <v>153</v>
      </c>
      <c r="C2" t="s">
        <v>154</v>
      </c>
      <c r="D2"/>
    </row>
    <row r="3" spans="2:1632" ht="15.6" x14ac:dyDescent="0.25">
      <c r="B3"/>
    </row>
    <row r="4" spans="2:1632" ht="15.6" x14ac:dyDescent="0.25">
      <c r="B4"/>
      <c r="C4" s="93" t="s">
        <v>152</v>
      </c>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row>
    <row r="5" spans="2:1632" ht="15.6" x14ac:dyDescent="0.25">
      <c r="B5"/>
      <c r="C5" t="s">
        <v>157</v>
      </c>
      <c r="D5"/>
      <c r="E5" t="s">
        <v>158</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row>
    <row r="6" spans="2:1632" ht="15.6" x14ac:dyDescent="0.25">
      <c r="B6" s="93" t="s">
        <v>139</v>
      </c>
      <c r="C6" t="s">
        <v>150</v>
      </c>
      <c r="D6" t="s">
        <v>151</v>
      </c>
      <c r="E6" t="s">
        <v>150</v>
      </c>
      <c r="F6" t="s">
        <v>151</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row>
    <row r="7" spans="2:1632" ht="15.6" x14ac:dyDescent="0.25">
      <c r="B7" s="94" t="s">
        <v>155</v>
      </c>
      <c r="C7" s="96">
        <v>12566.469954252989</v>
      </c>
      <c r="D7" s="96">
        <v>1374.8</v>
      </c>
      <c r="E7" s="96">
        <v>52770</v>
      </c>
      <c r="F7" s="96">
        <v>21763</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row>
    <row r="8" spans="2:1632" ht="15.6" x14ac:dyDescent="0.25">
      <c r="B8" s="95" t="s">
        <v>140</v>
      </c>
      <c r="C8" s="96">
        <v>9194.5599657475959</v>
      </c>
      <c r="D8" s="96">
        <v>644.79999999999995</v>
      </c>
      <c r="E8" s="96">
        <v>10424</v>
      </c>
      <c r="F8" s="96">
        <v>10937</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2:1632" ht="15.6" x14ac:dyDescent="0.25">
      <c r="B9" s="95" t="s">
        <v>143</v>
      </c>
      <c r="C9" s="96">
        <v>1598.4099995918573</v>
      </c>
      <c r="D9" s="96">
        <v>730</v>
      </c>
      <c r="E9" s="96">
        <v>20998</v>
      </c>
      <c r="F9" s="96">
        <v>10826</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row>
    <row r="10" spans="2:1632" ht="15.6" x14ac:dyDescent="0.25">
      <c r="B10" s="95" t="s">
        <v>145</v>
      </c>
      <c r="C10" s="96">
        <v>1773.4999889135361</v>
      </c>
      <c r="D10" s="96">
        <v>0</v>
      </c>
      <c r="E10" s="96">
        <v>21348</v>
      </c>
      <c r="F10" s="96">
        <v>0</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row>
    <row r="11" spans="2:1632" ht="15.6" x14ac:dyDescent="0.25">
      <c r="B11" s="95" t="s">
        <v>147</v>
      </c>
      <c r="C11" s="96">
        <v>0</v>
      </c>
      <c r="D11" s="96">
        <v>0</v>
      </c>
      <c r="E11" s="96">
        <v>0</v>
      </c>
      <c r="F11" s="96">
        <v>0</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row>
    <row r="12" spans="2:1632" ht="15.6" x14ac:dyDescent="0.25">
      <c r="B12" s="94" t="s">
        <v>156</v>
      </c>
      <c r="C12" s="96">
        <v>21104.91998951435</v>
      </c>
      <c r="D12" s="96">
        <v>932</v>
      </c>
      <c r="E12" s="96">
        <v>179768</v>
      </c>
      <c r="F12" s="96">
        <v>32754</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row>
    <row r="13" spans="2:1632" ht="15.6" x14ac:dyDescent="0.25">
      <c r="B13" s="95" t="s">
        <v>141</v>
      </c>
      <c r="C13" s="96">
        <v>7808.2699948437512</v>
      </c>
      <c r="D13" s="96">
        <v>0</v>
      </c>
      <c r="E13" s="96">
        <v>62994</v>
      </c>
      <c r="F13" s="96">
        <v>0</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row>
    <row r="14" spans="2:1632" ht="15.6" x14ac:dyDescent="0.25">
      <c r="B14" s="95" t="s">
        <v>142</v>
      </c>
      <c r="C14" s="96">
        <v>3864.8999989405274</v>
      </c>
      <c r="D14" s="96">
        <v>305</v>
      </c>
      <c r="E14" s="96">
        <v>53149</v>
      </c>
      <c r="F14" s="96">
        <v>11054</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row>
    <row r="15" spans="2:1632" ht="15.6" x14ac:dyDescent="0.25">
      <c r="B15" s="95" t="s">
        <v>144</v>
      </c>
      <c r="C15" s="96">
        <v>0</v>
      </c>
      <c r="D15" s="96">
        <v>477</v>
      </c>
      <c r="E15" s="96">
        <v>0</v>
      </c>
      <c r="F15" s="96">
        <v>10819</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row>
    <row r="16" spans="2:1632" ht="15.6" x14ac:dyDescent="0.25">
      <c r="B16" s="95" t="s">
        <v>146</v>
      </c>
      <c r="C16" s="96">
        <v>6807.1999967768788</v>
      </c>
      <c r="D16" s="96">
        <v>0</v>
      </c>
      <c r="E16" s="96">
        <v>21223</v>
      </c>
      <c r="F16" s="96">
        <v>0</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row>
    <row r="17" spans="2:1632" ht="15.6" x14ac:dyDescent="0.25">
      <c r="B17" s="95" t="s">
        <v>148</v>
      </c>
      <c r="C17" s="96">
        <v>2624.5499989531936</v>
      </c>
      <c r="D17" s="96">
        <v>150</v>
      </c>
      <c r="E17" s="96">
        <v>42402</v>
      </c>
      <c r="F17" s="96">
        <v>10881</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row>
    <row r="18" spans="2:1632" ht="15.6" x14ac:dyDescent="0.25">
      <c r="B18" s="94" t="s">
        <v>149</v>
      </c>
      <c r="C18" s="96">
        <v>33671.389943767339</v>
      </c>
      <c r="D18" s="96">
        <v>2306.8000000000002</v>
      </c>
      <c r="E18" s="96">
        <v>232538</v>
      </c>
      <c r="F18" s="96">
        <v>54517</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row>
    <row r="19" spans="2:1632" ht="15.6" x14ac:dyDescent="0.25">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row>
    <row r="20" spans="2:1632" ht="15.6" x14ac:dyDescent="0.25">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row>
    <row r="21" spans="2:1632" ht="15.6" x14ac:dyDescent="0.25">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row>
    <row r="22" spans="2:1632" ht="15.6" x14ac:dyDescent="0.25">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row>
    <row r="23" spans="2:1632" ht="15.6" x14ac:dyDescent="0.25">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row>
    <row r="24" spans="2:1632" ht="15.6" x14ac:dyDescent="0.25">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row>
    <row r="25" spans="2:1632" ht="15.6" x14ac:dyDescent="0.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row>
    <row r="26" spans="2:1632" ht="15.6" x14ac:dyDescent="0.25">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row>
    <row r="27" spans="2:1632" ht="15.6" x14ac:dyDescent="0.25">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row>
    <row r="28" spans="2:1632" ht="15.6" x14ac:dyDescent="0.25">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row>
    <row r="29" spans="2:1632" ht="15.6" x14ac:dyDescent="0.25">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row>
    <row r="30" spans="2:1632" ht="15.6" x14ac:dyDescent="0.25">
      <c r="B30"/>
      <c r="C30"/>
      <c r="D30"/>
      <c r="E30"/>
      <c r="J30"/>
      <c r="K30"/>
    </row>
    <row r="31" spans="2:1632" ht="15.6" x14ac:dyDescent="0.25">
      <c r="B31"/>
      <c r="C31"/>
      <c r="D31"/>
      <c r="E31"/>
      <c r="J31"/>
      <c r="K31"/>
    </row>
    <row r="32" spans="2:1632" ht="15.6" x14ac:dyDescent="0.25">
      <c r="B32"/>
      <c r="C32"/>
      <c r="D32"/>
      <c r="E32"/>
      <c r="J32"/>
      <c r="K32"/>
    </row>
    <row r="33" spans="2:11" ht="15.6" x14ac:dyDescent="0.25">
      <c r="B33"/>
      <c r="C33"/>
      <c r="D33"/>
      <c r="E33"/>
      <c r="J33"/>
      <c r="K33"/>
    </row>
    <row r="34" spans="2:11" ht="15.6" x14ac:dyDescent="0.25">
      <c r="J34"/>
      <c r="K34"/>
    </row>
    <row r="35" spans="2:11" ht="15.6" x14ac:dyDescent="0.25">
      <c r="J35"/>
      <c r="K35"/>
    </row>
    <row r="36" spans="2:11" ht="15.6" x14ac:dyDescent="0.25">
      <c r="J36"/>
      <c r="K36"/>
    </row>
    <row r="37" spans="2:11" ht="15.6" x14ac:dyDescent="0.25">
      <c r="J37"/>
      <c r="K37"/>
    </row>
    <row r="38" spans="2:11" ht="15.6" x14ac:dyDescent="0.25">
      <c r="J38"/>
      <c r="K38"/>
    </row>
    <row r="39" spans="2:11" ht="15.6" x14ac:dyDescent="0.25">
      <c r="J39"/>
      <c r="K39"/>
    </row>
    <row r="40" spans="2:11" ht="15.6" x14ac:dyDescent="0.25">
      <c r="J40"/>
      <c r="K40"/>
    </row>
    <row r="41" spans="2:11" ht="15.6" x14ac:dyDescent="0.25">
      <c r="J41"/>
      <c r="K41"/>
    </row>
    <row r="42" spans="2:11" ht="15.6" x14ac:dyDescent="0.25">
      <c r="C42"/>
      <c r="D42"/>
      <c r="E42"/>
      <c r="F42"/>
      <c r="G42"/>
      <c r="H42"/>
      <c r="I42"/>
      <c r="J42"/>
      <c r="K42"/>
    </row>
    <row r="43" spans="2:11" ht="15.6" x14ac:dyDescent="0.25">
      <c r="C43"/>
      <c r="D43"/>
      <c r="E43"/>
    </row>
    <row r="44" spans="2:11" ht="15.6" x14ac:dyDescent="0.25">
      <c r="C44"/>
      <c r="D44"/>
      <c r="E44"/>
    </row>
    <row r="45" spans="2:11" ht="15.6" x14ac:dyDescent="0.25">
      <c r="C45"/>
      <c r="D45"/>
      <c r="E45"/>
    </row>
    <row r="46" spans="2:11" ht="15.6" x14ac:dyDescent="0.25">
      <c r="C46"/>
      <c r="D46"/>
      <c r="E46"/>
    </row>
    <row r="47" spans="2:11" ht="15.6" x14ac:dyDescent="0.25">
      <c r="C47"/>
      <c r="D47"/>
      <c r="E47"/>
    </row>
    <row r="48" spans="2:11" ht="15.6" x14ac:dyDescent="0.25">
      <c r="C48"/>
    </row>
    <row r="49" spans="3:3" ht="15.6" x14ac:dyDescent="0.25">
      <c r="C49"/>
    </row>
    <row r="50" spans="3:3" ht="15.6" x14ac:dyDescent="0.25">
      <c r="C50"/>
    </row>
    <row r="51" spans="3:3" ht="15.6" x14ac:dyDescent="0.25">
      <c r="C51"/>
    </row>
    <row r="52" spans="3:3" ht="15.6" x14ac:dyDescent="0.25">
      <c r="C52"/>
    </row>
    <row r="53" spans="3:3" ht="15.6" x14ac:dyDescent="0.25">
      <c r="C53"/>
    </row>
    <row r="54" spans="3:3" ht="15.6" x14ac:dyDescent="0.25">
      <c r="C54"/>
    </row>
    <row r="55" spans="3:3" ht="15.6" x14ac:dyDescent="0.25">
      <c r="C55"/>
    </row>
    <row r="56" spans="3:3" ht="15.6" x14ac:dyDescent="0.25">
      <c r="C56"/>
    </row>
    <row r="57" spans="3:3" ht="15.6" x14ac:dyDescent="0.25">
      <c r="C57"/>
    </row>
    <row r="58" spans="3:3" ht="15.6" x14ac:dyDescent="0.25">
      <c r="C58"/>
    </row>
    <row r="59" spans="3:3" ht="15.6" x14ac:dyDescent="0.25">
      <c r="C59"/>
    </row>
    <row r="60" spans="3:3" ht="15.6" x14ac:dyDescent="0.25">
      <c r="C60"/>
    </row>
    <row r="61" spans="3:3" ht="15.6" x14ac:dyDescent="0.25">
      <c r="C61"/>
    </row>
    <row r="62" spans="3:3" ht="15.6" x14ac:dyDescent="0.25">
      <c r="C62"/>
    </row>
    <row r="63" spans="3:3" ht="15.6" x14ac:dyDescent="0.25">
      <c r="C63"/>
    </row>
    <row r="64" spans="3:3" ht="15.6" x14ac:dyDescent="0.25">
      <c r="C64"/>
    </row>
    <row r="65" spans="3:3" ht="15.6" x14ac:dyDescent="0.25">
      <c r="C65"/>
    </row>
    <row r="66" spans="3:3" ht="15.6" x14ac:dyDescent="0.25">
      <c r="C66"/>
    </row>
    <row r="67" spans="3:3" ht="15.6" x14ac:dyDescent="0.25">
      <c r="C67"/>
    </row>
    <row r="68" spans="3:3" ht="15.6" x14ac:dyDescent="0.25">
      <c r="C68"/>
    </row>
    <row r="69" spans="3:3" ht="15.6" x14ac:dyDescent="0.25">
      <c r="C69"/>
    </row>
    <row r="70" spans="3:3" ht="15.6" x14ac:dyDescent="0.25">
      <c r="C70"/>
    </row>
    <row r="71" spans="3:3" ht="15.6" x14ac:dyDescent="0.25">
      <c r="C71"/>
    </row>
    <row r="72" spans="3:3" ht="15.6" x14ac:dyDescent="0.25">
      <c r="C72"/>
    </row>
    <row r="73" spans="3:3" ht="15.6" x14ac:dyDescent="0.25">
      <c r="C73"/>
    </row>
    <row r="74" spans="3:3" ht="15.6" x14ac:dyDescent="0.25">
      <c r="C74"/>
    </row>
    <row r="75" spans="3:3" ht="15.6" x14ac:dyDescent="0.25">
      <c r="C75"/>
    </row>
    <row r="76" spans="3:3" ht="15.6" x14ac:dyDescent="0.25">
      <c r="C76"/>
    </row>
    <row r="77" spans="3:3" ht="15.6" x14ac:dyDescent="0.25">
      <c r="C77"/>
    </row>
    <row r="78" spans="3:3" ht="15.6" x14ac:dyDescent="0.25">
      <c r="C78"/>
    </row>
    <row r="79" spans="3:3" ht="15.6" x14ac:dyDescent="0.25">
      <c r="C79"/>
    </row>
    <row r="80" spans="3:3" ht="15.6" x14ac:dyDescent="0.25">
      <c r="C80"/>
    </row>
    <row r="81" spans="3:3" ht="15.6" x14ac:dyDescent="0.25">
      <c r="C81"/>
    </row>
    <row r="82" spans="3:3" ht="15.6" x14ac:dyDescent="0.25">
      <c r="C82"/>
    </row>
    <row r="83" spans="3:3" ht="15.6" x14ac:dyDescent="0.25">
      <c r="C83"/>
    </row>
    <row r="84" spans="3:3" ht="15.6" x14ac:dyDescent="0.25">
      <c r="C84"/>
    </row>
    <row r="85" spans="3:3" ht="15.6" x14ac:dyDescent="0.25">
      <c r="C85"/>
    </row>
    <row r="86" spans="3:3" ht="15.6" x14ac:dyDescent="0.25">
      <c r="C86"/>
    </row>
    <row r="87" spans="3:3" ht="15.6" x14ac:dyDescent="0.25">
      <c r="C87"/>
    </row>
    <row r="88" spans="3:3" ht="15.6" x14ac:dyDescent="0.25">
      <c r="C88"/>
    </row>
    <row r="89" spans="3:3" ht="15.6" x14ac:dyDescent="0.25">
      <c r="C89"/>
    </row>
    <row r="90" spans="3:3" ht="15.6" x14ac:dyDescent="0.25">
      <c r="C90"/>
    </row>
    <row r="91" spans="3:3" ht="15.6" x14ac:dyDescent="0.25">
      <c r="C91"/>
    </row>
    <row r="92" spans="3:3" ht="15.6" x14ac:dyDescent="0.25">
      <c r="C92"/>
    </row>
    <row r="93" spans="3:3" ht="15.6" x14ac:dyDescent="0.25">
      <c r="C93"/>
    </row>
    <row r="94" spans="3:3" ht="15.6" x14ac:dyDescent="0.25">
      <c r="C94"/>
    </row>
    <row r="95" spans="3:3" ht="15.6" x14ac:dyDescent="0.25">
      <c r="C95"/>
    </row>
    <row r="96" spans="3:3" ht="15.6" x14ac:dyDescent="0.25">
      <c r="C96"/>
    </row>
    <row r="97" spans="3:3" ht="15.6" x14ac:dyDescent="0.25">
      <c r="C97"/>
    </row>
    <row r="98" spans="3:3" ht="15.6" x14ac:dyDescent="0.25">
      <c r="C98"/>
    </row>
    <row r="99" spans="3:3" ht="15.6" x14ac:dyDescent="0.25">
      <c r="C99"/>
    </row>
    <row r="100" spans="3:3" ht="15.6" x14ac:dyDescent="0.25">
      <c r="C100"/>
    </row>
    <row r="101" spans="3:3" ht="15.6" x14ac:dyDescent="0.25">
      <c r="C101"/>
    </row>
    <row r="102" spans="3:3" ht="15.6" x14ac:dyDescent="0.25">
      <c r="C102"/>
    </row>
    <row r="103" spans="3:3" ht="15.6" x14ac:dyDescent="0.25">
      <c r="C103"/>
    </row>
    <row r="104" spans="3:3" ht="15.6" x14ac:dyDescent="0.25">
      <c r="C104"/>
    </row>
    <row r="105" spans="3:3" ht="15.6" x14ac:dyDescent="0.25">
      <c r="C105"/>
    </row>
    <row r="106" spans="3:3" ht="15.6" x14ac:dyDescent="0.25">
      <c r="C106"/>
    </row>
    <row r="107" spans="3:3" ht="15.6" x14ac:dyDescent="0.25">
      <c r="C107"/>
    </row>
    <row r="108" spans="3:3" ht="15.6" x14ac:dyDescent="0.25">
      <c r="C108"/>
    </row>
    <row r="109" spans="3:3" ht="15.6" x14ac:dyDescent="0.25">
      <c r="C109"/>
    </row>
    <row r="110" spans="3:3" ht="15.6" x14ac:dyDescent="0.25">
      <c r="C110"/>
    </row>
    <row r="111" spans="3:3" ht="15.6" x14ac:dyDescent="0.25">
      <c r="C111"/>
    </row>
    <row r="112" spans="3:3" ht="15.6" x14ac:dyDescent="0.25">
      <c r="C112"/>
    </row>
    <row r="113" spans="3:3" ht="15.6" x14ac:dyDescent="0.25">
      <c r="C113"/>
    </row>
    <row r="114" spans="3:3" ht="15.6" x14ac:dyDescent="0.25">
      <c r="C114"/>
    </row>
    <row r="115" spans="3:3" ht="15.6" x14ac:dyDescent="0.25">
      <c r="C115"/>
    </row>
    <row r="116" spans="3:3" ht="15.6" x14ac:dyDescent="0.25">
      <c r="C116"/>
    </row>
    <row r="117" spans="3:3" ht="15.6" x14ac:dyDescent="0.25">
      <c r="C117"/>
    </row>
    <row r="118" spans="3:3" ht="15.6" x14ac:dyDescent="0.25">
      <c r="C118"/>
    </row>
    <row r="119" spans="3:3" ht="15.6" x14ac:dyDescent="0.25">
      <c r="C119"/>
    </row>
    <row r="120" spans="3:3" ht="15.6" x14ac:dyDescent="0.25">
      <c r="C120"/>
    </row>
    <row r="121" spans="3:3" ht="15.6" x14ac:dyDescent="0.25">
      <c r="C121"/>
    </row>
    <row r="122" spans="3:3" ht="15.6" x14ac:dyDescent="0.25">
      <c r="C122"/>
    </row>
    <row r="123" spans="3:3" ht="15.6" x14ac:dyDescent="0.25">
      <c r="C123"/>
    </row>
    <row r="124" spans="3:3" ht="15.6" x14ac:dyDescent="0.25">
      <c r="C124"/>
    </row>
    <row r="125" spans="3:3" ht="15.6" x14ac:dyDescent="0.25">
      <c r="C125"/>
    </row>
    <row r="126" spans="3:3" ht="15.6" x14ac:dyDescent="0.25">
      <c r="C126"/>
    </row>
    <row r="127" spans="3:3" ht="15.6" x14ac:dyDescent="0.25">
      <c r="C127"/>
    </row>
    <row r="128" spans="3:3" ht="15.6" x14ac:dyDescent="0.25">
      <c r="C128"/>
    </row>
    <row r="129" spans="3:3" ht="15.6" x14ac:dyDescent="0.25">
      <c r="C129"/>
    </row>
    <row r="130" spans="3:3" ht="15.6" x14ac:dyDescent="0.25">
      <c r="C130"/>
    </row>
    <row r="131" spans="3:3" ht="15.6" x14ac:dyDescent="0.25">
      <c r="C131"/>
    </row>
    <row r="132" spans="3:3" ht="15.6" x14ac:dyDescent="0.25">
      <c r="C132"/>
    </row>
    <row r="133" spans="3:3" ht="15.6" x14ac:dyDescent="0.25">
      <c r="C133"/>
    </row>
    <row r="134" spans="3:3" ht="15.6" x14ac:dyDescent="0.25">
      <c r="C134"/>
    </row>
    <row r="135" spans="3:3" ht="15.6" x14ac:dyDescent="0.25">
      <c r="C135"/>
    </row>
    <row r="136" spans="3:3" ht="15.6" x14ac:dyDescent="0.25">
      <c r="C136"/>
    </row>
    <row r="137" spans="3:3" ht="15.6" x14ac:dyDescent="0.25">
      <c r="C137"/>
    </row>
    <row r="138" spans="3:3" ht="15.6" x14ac:dyDescent="0.25">
      <c r="C138"/>
    </row>
    <row r="139" spans="3:3" ht="15.6" x14ac:dyDescent="0.25">
      <c r="C139"/>
    </row>
    <row r="140" spans="3:3" ht="15.6" x14ac:dyDescent="0.25">
      <c r="C140"/>
    </row>
    <row r="141" spans="3:3" ht="15.6" x14ac:dyDescent="0.25">
      <c r="C141"/>
    </row>
    <row r="142" spans="3:3" ht="15.6" x14ac:dyDescent="0.25">
      <c r="C142"/>
    </row>
    <row r="143" spans="3:3" ht="15.6" x14ac:dyDescent="0.25">
      <c r="C143"/>
    </row>
    <row r="144" spans="3:3" ht="15.6" x14ac:dyDescent="0.25">
      <c r="C144"/>
    </row>
    <row r="145" spans="3:3" ht="15.6" x14ac:dyDescent="0.25">
      <c r="C145"/>
    </row>
    <row r="146" spans="3:3" ht="15.6" x14ac:dyDescent="0.25">
      <c r="C146"/>
    </row>
    <row r="147" spans="3:3" ht="15.6" x14ac:dyDescent="0.25">
      <c r="C147"/>
    </row>
    <row r="148" spans="3:3" ht="15.6" x14ac:dyDescent="0.25">
      <c r="C148"/>
    </row>
    <row r="149" spans="3:3" ht="15.6" x14ac:dyDescent="0.25">
      <c r="C149"/>
    </row>
    <row r="150" spans="3:3" ht="15.6" x14ac:dyDescent="0.25">
      <c r="C150"/>
    </row>
    <row r="151" spans="3:3" ht="15.6" x14ac:dyDescent="0.25">
      <c r="C151"/>
    </row>
    <row r="152" spans="3:3" ht="15.6" x14ac:dyDescent="0.25">
      <c r="C152"/>
    </row>
    <row r="153" spans="3:3" ht="15.6" x14ac:dyDescent="0.25">
      <c r="C153"/>
    </row>
    <row r="154" spans="3:3" ht="15.6" x14ac:dyDescent="0.25">
      <c r="C154"/>
    </row>
    <row r="155" spans="3:3" ht="15.6" x14ac:dyDescent="0.25">
      <c r="C155"/>
    </row>
    <row r="156" spans="3:3" ht="15.6" x14ac:dyDescent="0.25">
      <c r="C156"/>
    </row>
    <row r="157" spans="3:3" ht="15.6" x14ac:dyDescent="0.25">
      <c r="C157"/>
    </row>
    <row r="158" spans="3:3" ht="15.6" x14ac:dyDescent="0.25">
      <c r="C158"/>
    </row>
    <row r="159" spans="3:3" ht="15.6" x14ac:dyDescent="0.25">
      <c r="C159"/>
    </row>
    <row r="160" spans="3:3" ht="15.6" x14ac:dyDescent="0.25">
      <c r="C160"/>
    </row>
    <row r="161" spans="3:3" ht="15.6" x14ac:dyDescent="0.25">
      <c r="C161"/>
    </row>
    <row r="162" spans="3:3" ht="15.6" x14ac:dyDescent="0.25">
      <c r="C162"/>
    </row>
    <row r="163" spans="3:3" ht="15.6" x14ac:dyDescent="0.25">
      <c r="C163"/>
    </row>
    <row r="164" spans="3:3" ht="15.6" x14ac:dyDescent="0.25">
      <c r="C164"/>
    </row>
    <row r="165" spans="3:3" ht="15.6" x14ac:dyDescent="0.25">
      <c r="C165"/>
    </row>
    <row r="166" spans="3:3" ht="15.6" x14ac:dyDescent="0.25">
      <c r="C166"/>
    </row>
    <row r="167" spans="3:3" ht="15.6" x14ac:dyDescent="0.25">
      <c r="C167"/>
    </row>
    <row r="168" spans="3:3" ht="15.6" x14ac:dyDescent="0.25">
      <c r="C168"/>
    </row>
    <row r="169" spans="3:3" ht="15.6" x14ac:dyDescent="0.25">
      <c r="C169"/>
    </row>
    <row r="170" spans="3:3" ht="15.6" x14ac:dyDescent="0.25">
      <c r="C170"/>
    </row>
    <row r="171" spans="3:3" ht="15.6" x14ac:dyDescent="0.25">
      <c r="C171"/>
    </row>
    <row r="172" spans="3:3" ht="15.6" x14ac:dyDescent="0.25">
      <c r="C172"/>
    </row>
    <row r="173" spans="3:3" ht="15.6" x14ac:dyDescent="0.25">
      <c r="C173"/>
    </row>
    <row r="174" spans="3:3" ht="15.6" x14ac:dyDescent="0.25">
      <c r="C174"/>
    </row>
    <row r="175" spans="3:3" ht="15.6" x14ac:dyDescent="0.25">
      <c r="C175"/>
    </row>
    <row r="176" spans="3:3" ht="15.6" x14ac:dyDescent="0.25">
      <c r="C176"/>
    </row>
    <row r="177" spans="3:3" ht="15.6" x14ac:dyDescent="0.25">
      <c r="C177"/>
    </row>
    <row r="178" spans="3:3" ht="15.6" x14ac:dyDescent="0.25">
      <c r="C178"/>
    </row>
    <row r="179" spans="3:3" ht="15.6" x14ac:dyDescent="0.25">
      <c r="C179"/>
    </row>
    <row r="180" spans="3:3" ht="15.6" x14ac:dyDescent="0.25">
      <c r="C180"/>
    </row>
    <row r="181" spans="3:3" ht="15.6" x14ac:dyDescent="0.25">
      <c r="C181"/>
    </row>
    <row r="182" spans="3:3" ht="15.6" x14ac:dyDescent="0.25">
      <c r="C182"/>
    </row>
    <row r="183" spans="3:3" ht="15.6" x14ac:dyDescent="0.25">
      <c r="C183"/>
    </row>
    <row r="184" spans="3:3" ht="15.6" x14ac:dyDescent="0.25">
      <c r="C184"/>
    </row>
    <row r="185" spans="3:3" ht="15.6" x14ac:dyDescent="0.25">
      <c r="C185"/>
    </row>
    <row r="186" spans="3:3" ht="15.6" x14ac:dyDescent="0.25">
      <c r="C186"/>
    </row>
    <row r="187" spans="3:3" ht="15.6" x14ac:dyDescent="0.25">
      <c r="C187"/>
    </row>
    <row r="188" spans="3:3" ht="15.6" x14ac:dyDescent="0.25">
      <c r="C188"/>
    </row>
    <row r="189" spans="3:3" ht="15.6" x14ac:dyDescent="0.25">
      <c r="C189"/>
    </row>
    <row r="190" spans="3:3" ht="15.6" x14ac:dyDescent="0.25">
      <c r="C190"/>
    </row>
    <row r="191" spans="3:3" ht="15.6" x14ac:dyDescent="0.25">
      <c r="C191"/>
    </row>
    <row r="192" spans="3:3" ht="15.6" x14ac:dyDescent="0.25">
      <c r="C192"/>
    </row>
    <row r="193" spans="3:3" ht="15.6" x14ac:dyDescent="0.25">
      <c r="C193"/>
    </row>
    <row r="194" spans="3:3" ht="15.6" x14ac:dyDescent="0.25">
      <c r="C194"/>
    </row>
    <row r="195" spans="3:3" ht="15.6" x14ac:dyDescent="0.25">
      <c r="C195"/>
    </row>
    <row r="196" spans="3:3" ht="15.6" x14ac:dyDescent="0.25">
      <c r="C196"/>
    </row>
    <row r="197" spans="3:3" ht="15.6" x14ac:dyDescent="0.25">
      <c r="C197"/>
    </row>
    <row r="198" spans="3:3" ht="15.6" x14ac:dyDescent="0.25">
      <c r="C198"/>
    </row>
    <row r="199" spans="3:3" ht="15.6" x14ac:dyDescent="0.25">
      <c r="C199"/>
    </row>
    <row r="200" spans="3:3" ht="15.6" x14ac:dyDescent="0.25">
      <c r="C200"/>
    </row>
    <row r="201" spans="3:3" ht="15.6" x14ac:dyDescent="0.25">
      <c r="C201"/>
    </row>
    <row r="202" spans="3:3" ht="15.6" x14ac:dyDescent="0.25">
      <c r="C202"/>
    </row>
    <row r="203" spans="3:3" ht="15.6" x14ac:dyDescent="0.25">
      <c r="C203"/>
    </row>
    <row r="204" spans="3:3" ht="15.6" x14ac:dyDescent="0.25">
      <c r="C204"/>
    </row>
    <row r="205" spans="3:3" ht="15.6" x14ac:dyDescent="0.25">
      <c r="C205"/>
    </row>
    <row r="206" spans="3:3" ht="15.6" x14ac:dyDescent="0.25">
      <c r="C206"/>
    </row>
    <row r="207" spans="3:3" ht="15.6" x14ac:dyDescent="0.25">
      <c r="C207"/>
    </row>
    <row r="208" spans="3:3" ht="15.6" x14ac:dyDescent="0.25">
      <c r="C208"/>
    </row>
    <row r="209" spans="3:3" ht="15.6" x14ac:dyDescent="0.25">
      <c r="C209"/>
    </row>
    <row r="210" spans="3:3" ht="15.6" x14ac:dyDescent="0.25">
      <c r="C210"/>
    </row>
    <row r="211" spans="3:3" ht="15.6" x14ac:dyDescent="0.25">
      <c r="C211"/>
    </row>
    <row r="212" spans="3:3" ht="15.6" x14ac:dyDescent="0.25">
      <c r="C212"/>
    </row>
    <row r="213" spans="3:3" ht="15.6" x14ac:dyDescent="0.25">
      <c r="C213"/>
    </row>
    <row r="214" spans="3:3" ht="15.6" x14ac:dyDescent="0.25">
      <c r="C214"/>
    </row>
    <row r="215" spans="3:3" ht="15.6" x14ac:dyDescent="0.25">
      <c r="C215"/>
    </row>
    <row r="216" spans="3:3" ht="15.6" x14ac:dyDescent="0.25">
      <c r="C216"/>
    </row>
    <row r="217" spans="3:3" ht="15.6" x14ac:dyDescent="0.25">
      <c r="C217"/>
    </row>
    <row r="218" spans="3:3" ht="15.6" x14ac:dyDescent="0.25">
      <c r="C218"/>
    </row>
    <row r="219" spans="3:3" ht="15.6" x14ac:dyDescent="0.25">
      <c r="C219"/>
    </row>
    <row r="220" spans="3:3" ht="15.6" x14ac:dyDescent="0.25">
      <c r="C220"/>
    </row>
    <row r="221" spans="3:3" ht="15.6" x14ac:dyDescent="0.25">
      <c r="C221"/>
    </row>
    <row r="222" spans="3:3" ht="15.6" x14ac:dyDescent="0.25">
      <c r="C222"/>
    </row>
    <row r="223" spans="3:3" ht="15.6" x14ac:dyDescent="0.25">
      <c r="C223"/>
    </row>
    <row r="224" spans="3:3" ht="15.6" x14ac:dyDescent="0.25">
      <c r="C224"/>
    </row>
    <row r="225" spans="3:3" ht="15.6" x14ac:dyDescent="0.25">
      <c r="C225"/>
    </row>
    <row r="226" spans="3:3" ht="15.6" x14ac:dyDescent="0.25">
      <c r="C226"/>
    </row>
    <row r="227" spans="3:3" ht="15.6" x14ac:dyDescent="0.25">
      <c r="C227"/>
    </row>
    <row r="228" spans="3:3" ht="15.6" x14ac:dyDescent="0.25">
      <c r="C228"/>
    </row>
    <row r="229" spans="3:3" ht="15.6" x14ac:dyDescent="0.25">
      <c r="C229"/>
    </row>
    <row r="230" spans="3:3" ht="15.6" x14ac:dyDescent="0.25">
      <c r="C230"/>
    </row>
    <row r="231" spans="3:3" ht="15.6" x14ac:dyDescent="0.25">
      <c r="C231"/>
    </row>
    <row r="232" spans="3:3" ht="15.6" x14ac:dyDescent="0.25">
      <c r="C232"/>
    </row>
    <row r="233" spans="3:3" ht="15.6" x14ac:dyDescent="0.25">
      <c r="C233"/>
    </row>
    <row r="234" spans="3:3" ht="15.6" x14ac:dyDescent="0.25">
      <c r="C234"/>
    </row>
    <row r="235" spans="3:3" ht="15.6" x14ac:dyDescent="0.25">
      <c r="C235"/>
    </row>
    <row r="236" spans="3:3" ht="15.6" x14ac:dyDescent="0.25">
      <c r="C236"/>
    </row>
    <row r="237" spans="3:3" ht="15.6" x14ac:dyDescent="0.25">
      <c r="C237"/>
    </row>
    <row r="238" spans="3:3" ht="15.6" x14ac:dyDescent="0.25">
      <c r="C238"/>
    </row>
    <row r="239" spans="3:3" ht="15.6" x14ac:dyDescent="0.25">
      <c r="C239"/>
    </row>
    <row r="240" spans="3:3" ht="15.6" x14ac:dyDescent="0.25">
      <c r="C240"/>
    </row>
    <row r="241" spans="3:3" ht="15.6" x14ac:dyDescent="0.25">
      <c r="C241"/>
    </row>
    <row r="242" spans="3:3" ht="15.6" x14ac:dyDescent="0.25">
      <c r="C242"/>
    </row>
    <row r="243" spans="3:3" ht="15.6" x14ac:dyDescent="0.25">
      <c r="C243"/>
    </row>
    <row r="244" spans="3:3" ht="15.6" x14ac:dyDescent="0.25">
      <c r="C244"/>
    </row>
    <row r="245" spans="3:3" ht="15.6" x14ac:dyDescent="0.25">
      <c r="C245"/>
    </row>
    <row r="246" spans="3:3" ht="15.6" x14ac:dyDescent="0.25">
      <c r="C246"/>
    </row>
    <row r="247" spans="3:3" ht="15.6" x14ac:dyDescent="0.25">
      <c r="C247"/>
    </row>
    <row r="248" spans="3:3" ht="15.6" x14ac:dyDescent="0.25">
      <c r="C248"/>
    </row>
    <row r="249" spans="3:3" ht="15.6" x14ac:dyDescent="0.25">
      <c r="C249"/>
    </row>
    <row r="250" spans="3:3" ht="15.6" x14ac:dyDescent="0.25">
      <c r="C250"/>
    </row>
    <row r="251" spans="3:3" ht="15.6" x14ac:dyDescent="0.25">
      <c r="C251"/>
    </row>
    <row r="252" spans="3:3" ht="15.6" x14ac:dyDescent="0.25">
      <c r="C252"/>
    </row>
    <row r="253" spans="3:3" ht="15.6" x14ac:dyDescent="0.25">
      <c r="C253"/>
    </row>
    <row r="254" spans="3:3" ht="15.6" x14ac:dyDescent="0.25">
      <c r="C254"/>
    </row>
    <row r="255" spans="3:3" ht="15.6" x14ac:dyDescent="0.25">
      <c r="C255"/>
    </row>
    <row r="256" spans="3:3" ht="15.6" x14ac:dyDescent="0.25">
      <c r="C256"/>
    </row>
    <row r="257" spans="3:3" ht="15.6" x14ac:dyDescent="0.25">
      <c r="C257"/>
    </row>
    <row r="258" spans="3:3" ht="15.6" x14ac:dyDescent="0.25">
      <c r="C258"/>
    </row>
    <row r="259" spans="3:3" ht="15.6" x14ac:dyDescent="0.25">
      <c r="C259"/>
    </row>
    <row r="260" spans="3:3" ht="15.6" x14ac:dyDescent="0.25">
      <c r="C260"/>
    </row>
    <row r="261" spans="3:3" ht="15.6" x14ac:dyDescent="0.25">
      <c r="C261"/>
    </row>
    <row r="262" spans="3:3" ht="15.6" x14ac:dyDescent="0.25">
      <c r="C262"/>
    </row>
    <row r="263" spans="3:3" ht="15.6" x14ac:dyDescent="0.25">
      <c r="C263"/>
    </row>
    <row r="264" spans="3:3" ht="15.6" x14ac:dyDescent="0.25">
      <c r="C264"/>
    </row>
    <row r="265" spans="3:3" ht="15.6" x14ac:dyDescent="0.25">
      <c r="C265"/>
    </row>
    <row r="266" spans="3:3" ht="15.6" x14ac:dyDescent="0.25">
      <c r="C266"/>
    </row>
    <row r="267" spans="3:3" ht="15.6" x14ac:dyDescent="0.25">
      <c r="C267"/>
    </row>
    <row r="268" spans="3:3" ht="15.6" x14ac:dyDescent="0.25">
      <c r="C268"/>
    </row>
    <row r="269" spans="3:3" ht="15.6" x14ac:dyDescent="0.25">
      <c r="C269"/>
    </row>
    <row r="270" spans="3:3" ht="15.6" x14ac:dyDescent="0.25">
      <c r="C270"/>
    </row>
    <row r="271" spans="3:3" ht="15.6" x14ac:dyDescent="0.25">
      <c r="C271"/>
    </row>
    <row r="272" spans="3:3" ht="15.6" x14ac:dyDescent="0.25">
      <c r="C272"/>
    </row>
    <row r="273" spans="3:3" ht="15.6" x14ac:dyDescent="0.25">
      <c r="C273"/>
    </row>
    <row r="274" spans="3:3" ht="15.6" x14ac:dyDescent="0.25">
      <c r="C274"/>
    </row>
    <row r="275" spans="3:3" ht="15.6" x14ac:dyDescent="0.25">
      <c r="C275"/>
    </row>
    <row r="276" spans="3:3" ht="15.6" x14ac:dyDescent="0.25">
      <c r="C276"/>
    </row>
    <row r="277" spans="3:3" ht="15.6" x14ac:dyDescent="0.25">
      <c r="C277"/>
    </row>
    <row r="278" spans="3:3" ht="15.6" x14ac:dyDescent="0.25">
      <c r="C278"/>
    </row>
    <row r="279" spans="3:3" ht="15.6" x14ac:dyDescent="0.25">
      <c r="C279"/>
    </row>
    <row r="280" spans="3:3" ht="15.6" x14ac:dyDescent="0.25">
      <c r="C280"/>
    </row>
    <row r="281" spans="3:3" ht="15.6" x14ac:dyDescent="0.25">
      <c r="C281"/>
    </row>
    <row r="282" spans="3:3" ht="15.6" x14ac:dyDescent="0.25">
      <c r="C282"/>
    </row>
    <row r="283" spans="3:3" ht="15.6" x14ac:dyDescent="0.25">
      <c r="C283"/>
    </row>
    <row r="284" spans="3:3" ht="15.6" x14ac:dyDescent="0.25">
      <c r="C284"/>
    </row>
    <row r="285" spans="3:3" ht="15.6" x14ac:dyDescent="0.25">
      <c r="C285"/>
    </row>
    <row r="286" spans="3:3" ht="15.6" x14ac:dyDescent="0.25">
      <c r="C286"/>
    </row>
    <row r="287" spans="3:3" ht="15.6" x14ac:dyDescent="0.25">
      <c r="C287"/>
    </row>
    <row r="288" spans="3:3" ht="15.6" x14ac:dyDescent="0.25">
      <c r="C288"/>
    </row>
    <row r="289" spans="3:3" ht="15.6" x14ac:dyDescent="0.25">
      <c r="C289"/>
    </row>
    <row r="290" spans="3:3" ht="15.6" x14ac:dyDescent="0.25">
      <c r="C290"/>
    </row>
    <row r="291" spans="3:3" ht="15.6" x14ac:dyDescent="0.25">
      <c r="C291"/>
    </row>
    <row r="292" spans="3:3" ht="15.6" x14ac:dyDescent="0.25">
      <c r="C292"/>
    </row>
    <row r="293" spans="3:3" ht="15.6" x14ac:dyDescent="0.25">
      <c r="C293"/>
    </row>
    <row r="294" spans="3:3" ht="15.6" x14ac:dyDescent="0.25">
      <c r="C294"/>
    </row>
    <row r="295" spans="3:3" ht="15.6" x14ac:dyDescent="0.25">
      <c r="C295"/>
    </row>
    <row r="296" spans="3:3" ht="15.6" x14ac:dyDescent="0.25">
      <c r="C296"/>
    </row>
    <row r="297" spans="3:3" ht="15.6" x14ac:dyDescent="0.25">
      <c r="C297"/>
    </row>
    <row r="298" spans="3:3" ht="15.6" x14ac:dyDescent="0.25">
      <c r="C298"/>
    </row>
    <row r="299" spans="3:3" ht="15.6" x14ac:dyDescent="0.25">
      <c r="C299"/>
    </row>
    <row r="300" spans="3:3" ht="15.6" x14ac:dyDescent="0.25">
      <c r="C300"/>
    </row>
    <row r="301" spans="3:3" ht="15.6" x14ac:dyDescent="0.25">
      <c r="C301"/>
    </row>
    <row r="302" spans="3:3" ht="15.6" x14ac:dyDescent="0.25">
      <c r="C302"/>
    </row>
    <row r="303" spans="3:3" ht="15.6" x14ac:dyDescent="0.25">
      <c r="C303"/>
    </row>
    <row r="304" spans="3:3" ht="15.6" x14ac:dyDescent="0.25">
      <c r="C304"/>
    </row>
    <row r="305" spans="3:3" ht="15.6" x14ac:dyDescent="0.25">
      <c r="C305"/>
    </row>
    <row r="306" spans="3:3" ht="15.6" x14ac:dyDescent="0.25">
      <c r="C306"/>
    </row>
    <row r="307" spans="3:3" ht="15.6" x14ac:dyDescent="0.25">
      <c r="C307"/>
    </row>
    <row r="308" spans="3:3" ht="15.6" x14ac:dyDescent="0.25">
      <c r="C308"/>
    </row>
    <row r="309" spans="3:3" ht="15.6" x14ac:dyDescent="0.25">
      <c r="C309"/>
    </row>
    <row r="310" spans="3:3" ht="15.6" x14ac:dyDescent="0.25">
      <c r="C310"/>
    </row>
    <row r="311" spans="3:3" ht="15.6" x14ac:dyDescent="0.25">
      <c r="C311"/>
    </row>
    <row r="312" spans="3:3" ht="15.6" x14ac:dyDescent="0.25">
      <c r="C312"/>
    </row>
    <row r="313" spans="3:3" ht="15.6" x14ac:dyDescent="0.25">
      <c r="C313"/>
    </row>
    <row r="314" spans="3:3" ht="15.6" x14ac:dyDescent="0.25">
      <c r="C314"/>
    </row>
    <row r="315" spans="3:3" ht="15.6" x14ac:dyDescent="0.25">
      <c r="C315"/>
    </row>
    <row r="316" spans="3:3" ht="15.6" x14ac:dyDescent="0.25">
      <c r="C316"/>
    </row>
    <row r="317" spans="3:3" ht="15.6" x14ac:dyDescent="0.25">
      <c r="C317"/>
    </row>
    <row r="318" spans="3:3" ht="15.6" x14ac:dyDescent="0.25">
      <c r="C318"/>
    </row>
    <row r="319" spans="3:3" ht="15.6" x14ac:dyDescent="0.25">
      <c r="C319"/>
    </row>
    <row r="320" spans="3:3" ht="15.6" x14ac:dyDescent="0.25">
      <c r="C320"/>
    </row>
    <row r="321" spans="3:3" ht="15.6" x14ac:dyDescent="0.25">
      <c r="C321"/>
    </row>
    <row r="322" spans="3:3" ht="15.6" x14ac:dyDescent="0.25">
      <c r="C322"/>
    </row>
    <row r="323" spans="3:3" ht="15.6" x14ac:dyDescent="0.25">
      <c r="C323"/>
    </row>
    <row r="324" spans="3:3" ht="15.6" x14ac:dyDescent="0.25">
      <c r="C324"/>
    </row>
    <row r="325" spans="3:3" ht="15.6" x14ac:dyDescent="0.25">
      <c r="C325"/>
    </row>
    <row r="326" spans="3:3" ht="15.6" x14ac:dyDescent="0.25">
      <c r="C326"/>
    </row>
    <row r="327" spans="3:3" ht="15.6" x14ac:dyDescent="0.25">
      <c r="C327"/>
    </row>
    <row r="328" spans="3:3" ht="15.6" x14ac:dyDescent="0.25">
      <c r="C328"/>
    </row>
    <row r="329" spans="3:3" ht="15.6" x14ac:dyDescent="0.25">
      <c r="C329"/>
    </row>
    <row r="330" spans="3:3" ht="15.6" x14ac:dyDescent="0.25">
      <c r="C330"/>
    </row>
    <row r="331" spans="3:3" ht="15.6" x14ac:dyDescent="0.25">
      <c r="C331"/>
    </row>
    <row r="332" spans="3:3" ht="15.6" x14ac:dyDescent="0.25">
      <c r="C332"/>
    </row>
    <row r="333" spans="3:3" ht="15.6" x14ac:dyDescent="0.25">
      <c r="C333"/>
    </row>
    <row r="334" spans="3:3" ht="15.6" x14ac:dyDescent="0.25">
      <c r="C334"/>
    </row>
    <row r="335" spans="3:3" ht="15.6" x14ac:dyDescent="0.25">
      <c r="C335"/>
    </row>
    <row r="336" spans="3:3" ht="15.6" x14ac:dyDescent="0.25">
      <c r="C336"/>
    </row>
    <row r="337" spans="3:3" ht="15.6" x14ac:dyDescent="0.25">
      <c r="C337"/>
    </row>
    <row r="338" spans="3:3" ht="15.6" x14ac:dyDescent="0.25">
      <c r="C338"/>
    </row>
    <row r="339" spans="3:3" ht="15.6" x14ac:dyDescent="0.25">
      <c r="C339"/>
    </row>
    <row r="340" spans="3:3" ht="15.6" x14ac:dyDescent="0.25">
      <c r="C340"/>
    </row>
    <row r="341" spans="3:3" ht="15.6" x14ac:dyDescent="0.25">
      <c r="C341"/>
    </row>
    <row r="342" spans="3:3" ht="15.6" x14ac:dyDescent="0.25">
      <c r="C342"/>
    </row>
    <row r="343" spans="3:3" ht="15.6" x14ac:dyDescent="0.25">
      <c r="C343"/>
    </row>
    <row r="344" spans="3:3" ht="15.6" x14ac:dyDescent="0.25">
      <c r="C344"/>
    </row>
    <row r="345" spans="3:3" ht="15.6" x14ac:dyDescent="0.25">
      <c r="C345"/>
    </row>
    <row r="346" spans="3:3" ht="15.6" x14ac:dyDescent="0.25">
      <c r="C346"/>
    </row>
    <row r="347" spans="3:3" ht="15.6" x14ac:dyDescent="0.25">
      <c r="C347"/>
    </row>
    <row r="348" spans="3:3" ht="15.6" x14ac:dyDescent="0.25">
      <c r="C348"/>
    </row>
    <row r="349" spans="3:3" ht="15.6" x14ac:dyDescent="0.25">
      <c r="C349"/>
    </row>
    <row r="350" spans="3:3" ht="15.6" x14ac:dyDescent="0.25">
      <c r="C350"/>
    </row>
    <row r="351" spans="3:3" ht="15.6" x14ac:dyDescent="0.25">
      <c r="C351"/>
    </row>
    <row r="352" spans="3:3" ht="15.6" x14ac:dyDescent="0.25">
      <c r="C352"/>
    </row>
    <row r="353" spans="3:3" ht="15.6" x14ac:dyDescent="0.25">
      <c r="C353"/>
    </row>
    <row r="354" spans="3:3" ht="15.6" x14ac:dyDescent="0.25">
      <c r="C354"/>
    </row>
    <row r="355" spans="3:3" ht="15.6" x14ac:dyDescent="0.25">
      <c r="C355"/>
    </row>
    <row r="356" spans="3:3" ht="15.6" x14ac:dyDescent="0.25">
      <c r="C356"/>
    </row>
    <row r="357" spans="3:3" ht="15.6" x14ac:dyDescent="0.25">
      <c r="C357"/>
    </row>
    <row r="358" spans="3:3" ht="15.6" x14ac:dyDescent="0.25">
      <c r="C358"/>
    </row>
    <row r="359" spans="3:3" ht="15.6" x14ac:dyDescent="0.25">
      <c r="C359"/>
    </row>
    <row r="360" spans="3:3" ht="15.6" x14ac:dyDescent="0.25">
      <c r="C360"/>
    </row>
    <row r="361" spans="3:3" ht="15.6" x14ac:dyDescent="0.25">
      <c r="C361"/>
    </row>
    <row r="362" spans="3:3" ht="15.6" x14ac:dyDescent="0.25">
      <c r="C362"/>
    </row>
    <row r="363" spans="3:3" ht="15.6" x14ac:dyDescent="0.25">
      <c r="C363"/>
    </row>
    <row r="364" spans="3:3" ht="15.6" x14ac:dyDescent="0.25">
      <c r="C364"/>
    </row>
    <row r="365" spans="3:3" ht="15.6" x14ac:dyDescent="0.25">
      <c r="C365"/>
    </row>
    <row r="366" spans="3:3" ht="15.6" x14ac:dyDescent="0.25">
      <c r="C366"/>
    </row>
    <row r="367" spans="3:3" ht="15.6" x14ac:dyDescent="0.25">
      <c r="C367"/>
    </row>
    <row r="368" spans="3:3" ht="15.6" x14ac:dyDescent="0.25">
      <c r="C368"/>
    </row>
    <row r="369" spans="3:3" ht="15.6" x14ac:dyDescent="0.25">
      <c r="C369"/>
    </row>
    <row r="370" spans="3:3" ht="15.6" x14ac:dyDescent="0.25">
      <c r="C370"/>
    </row>
    <row r="371" spans="3:3" ht="15.6" x14ac:dyDescent="0.25">
      <c r="C371"/>
    </row>
    <row r="372" spans="3:3" ht="15.6" x14ac:dyDescent="0.25">
      <c r="C372"/>
    </row>
    <row r="373" spans="3:3" ht="15.6" x14ac:dyDescent="0.25">
      <c r="C373"/>
    </row>
    <row r="374" spans="3:3" ht="15.6" x14ac:dyDescent="0.25">
      <c r="C374"/>
    </row>
    <row r="375" spans="3:3" ht="15.6" x14ac:dyDescent="0.25">
      <c r="C375"/>
    </row>
    <row r="376" spans="3:3" ht="15.6" x14ac:dyDescent="0.25">
      <c r="C376"/>
    </row>
    <row r="377" spans="3:3" ht="15.6" x14ac:dyDescent="0.25">
      <c r="C377"/>
    </row>
    <row r="378" spans="3:3" ht="15.6" x14ac:dyDescent="0.25">
      <c r="C378"/>
    </row>
    <row r="379" spans="3:3" ht="15.6" x14ac:dyDescent="0.25">
      <c r="C379"/>
    </row>
    <row r="380" spans="3:3" ht="15.6" x14ac:dyDescent="0.25">
      <c r="C380"/>
    </row>
    <row r="381" spans="3:3" ht="15.6" x14ac:dyDescent="0.25">
      <c r="C381"/>
    </row>
    <row r="382" spans="3:3" ht="15.6" x14ac:dyDescent="0.25">
      <c r="C382"/>
    </row>
    <row r="383" spans="3:3" ht="15.6" x14ac:dyDescent="0.25">
      <c r="C383"/>
    </row>
    <row r="384" spans="3:3" ht="15.6" x14ac:dyDescent="0.25">
      <c r="C384"/>
    </row>
    <row r="385" spans="3:3" ht="15.6" x14ac:dyDescent="0.25">
      <c r="C385"/>
    </row>
    <row r="386" spans="3:3" ht="15.6" x14ac:dyDescent="0.25">
      <c r="C386"/>
    </row>
    <row r="387" spans="3:3" ht="15.6" x14ac:dyDescent="0.25">
      <c r="C387"/>
    </row>
    <row r="388" spans="3:3" ht="15.6" x14ac:dyDescent="0.25">
      <c r="C388"/>
    </row>
    <row r="389" spans="3:3" ht="15.6" x14ac:dyDescent="0.25">
      <c r="C389"/>
    </row>
    <row r="390" spans="3:3" ht="15.6" x14ac:dyDescent="0.25">
      <c r="C390"/>
    </row>
    <row r="391" spans="3:3" ht="15.6" x14ac:dyDescent="0.25">
      <c r="C391"/>
    </row>
    <row r="392" spans="3:3" ht="15.6" x14ac:dyDescent="0.25">
      <c r="C392"/>
    </row>
    <row r="393" spans="3:3" ht="15.6" x14ac:dyDescent="0.25">
      <c r="C393"/>
    </row>
    <row r="394" spans="3:3" ht="15.6" x14ac:dyDescent="0.25">
      <c r="C394"/>
    </row>
    <row r="395" spans="3:3" ht="15.6" x14ac:dyDescent="0.25">
      <c r="C395"/>
    </row>
    <row r="396" spans="3:3" ht="15.6" x14ac:dyDescent="0.25">
      <c r="C396"/>
    </row>
    <row r="397" spans="3:3" ht="15.6" x14ac:dyDescent="0.25">
      <c r="C397"/>
    </row>
    <row r="398" spans="3:3" ht="15.6" x14ac:dyDescent="0.25">
      <c r="C398"/>
    </row>
    <row r="399" spans="3:3" ht="15.6" x14ac:dyDescent="0.25">
      <c r="C399"/>
    </row>
    <row r="400" spans="3:3" ht="15.6" x14ac:dyDescent="0.25">
      <c r="C400"/>
    </row>
    <row r="401" spans="3:3" ht="15.6" x14ac:dyDescent="0.25">
      <c r="C401"/>
    </row>
    <row r="402" spans="3:3" ht="15.6" x14ac:dyDescent="0.25">
      <c r="C402"/>
    </row>
    <row r="403" spans="3:3" ht="15.6" x14ac:dyDescent="0.25">
      <c r="C403"/>
    </row>
    <row r="404" spans="3:3" ht="15.6" x14ac:dyDescent="0.25">
      <c r="C404"/>
    </row>
    <row r="405" spans="3:3" ht="15.6" x14ac:dyDescent="0.25">
      <c r="C405"/>
    </row>
    <row r="406" spans="3:3" ht="15.6" x14ac:dyDescent="0.25">
      <c r="C406"/>
    </row>
    <row r="407" spans="3:3" ht="15.6" x14ac:dyDescent="0.25">
      <c r="C407"/>
    </row>
    <row r="408" spans="3:3" ht="15.6" x14ac:dyDescent="0.25">
      <c r="C408"/>
    </row>
    <row r="409" spans="3:3" ht="15.6" x14ac:dyDescent="0.25">
      <c r="C409"/>
    </row>
    <row r="410" spans="3:3" ht="15.6" x14ac:dyDescent="0.25">
      <c r="C410"/>
    </row>
    <row r="411" spans="3:3" ht="15.6" x14ac:dyDescent="0.25">
      <c r="C411"/>
    </row>
    <row r="412" spans="3:3" ht="15.6" x14ac:dyDescent="0.25">
      <c r="C412"/>
    </row>
    <row r="413" spans="3:3" ht="15.6" x14ac:dyDescent="0.25">
      <c r="C413"/>
    </row>
    <row r="414" spans="3:3" ht="15.6" x14ac:dyDescent="0.25">
      <c r="C414"/>
    </row>
    <row r="415" spans="3:3" ht="15.6" x14ac:dyDescent="0.25">
      <c r="C415"/>
    </row>
    <row r="416" spans="3:3" ht="15.6" x14ac:dyDescent="0.25">
      <c r="C416"/>
    </row>
    <row r="417" spans="3:3" ht="15.6" x14ac:dyDescent="0.25">
      <c r="C417"/>
    </row>
    <row r="418" spans="3:3" ht="15.6" x14ac:dyDescent="0.25">
      <c r="C418"/>
    </row>
    <row r="419" spans="3:3" ht="15.6" x14ac:dyDescent="0.25">
      <c r="C419"/>
    </row>
    <row r="420" spans="3:3" ht="15.6" x14ac:dyDescent="0.25">
      <c r="C420"/>
    </row>
    <row r="421" spans="3:3" ht="15.6" x14ac:dyDescent="0.25">
      <c r="C421"/>
    </row>
    <row r="422" spans="3:3" ht="15.6" x14ac:dyDescent="0.25">
      <c r="C422"/>
    </row>
    <row r="423" spans="3:3" ht="15.6" x14ac:dyDescent="0.25">
      <c r="C423"/>
    </row>
    <row r="424" spans="3:3" ht="15.6" x14ac:dyDescent="0.25">
      <c r="C424"/>
    </row>
    <row r="425" spans="3:3" ht="15.6" x14ac:dyDescent="0.25">
      <c r="C425"/>
    </row>
    <row r="426" spans="3:3" ht="15.6" x14ac:dyDescent="0.25">
      <c r="C426"/>
    </row>
    <row r="427" spans="3:3" ht="15.6" x14ac:dyDescent="0.25">
      <c r="C427"/>
    </row>
    <row r="428" spans="3:3" ht="15.6" x14ac:dyDescent="0.25">
      <c r="C428"/>
    </row>
    <row r="429" spans="3:3" ht="15.6" x14ac:dyDescent="0.25">
      <c r="C429"/>
    </row>
    <row r="430" spans="3:3" ht="15.6" x14ac:dyDescent="0.25">
      <c r="C430"/>
    </row>
    <row r="431" spans="3:3" ht="15.6" x14ac:dyDescent="0.25">
      <c r="C431"/>
    </row>
    <row r="432" spans="3:3" ht="15.6" x14ac:dyDescent="0.25">
      <c r="C432"/>
    </row>
    <row r="433" spans="3:3" ht="15.6" x14ac:dyDescent="0.25">
      <c r="C433"/>
    </row>
    <row r="434" spans="3:3" ht="15.6" x14ac:dyDescent="0.25">
      <c r="C434"/>
    </row>
    <row r="435" spans="3:3" ht="15.6" x14ac:dyDescent="0.25">
      <c r="C435"/>
    </row>
    <row r="436" spans="3:3" ht="15.6" x14ac:dyDescent="0.25">
      <c r="C436"/>
    </row>
    <row r="437" spans="3:3" ht="15.6" x14ac:dyDescent="0.25">
      <c r="C437"/>
    </row>
    <row r="438" spans="3:3" ht="15.6" x14ac:dyDescent="0.25">
      <c r="C438"/>
    </row>
    <row r="439" spans="3:3" ht="15.6" x14ac:dyDescent="0.25">
      <c r="C439"/>
    </row>
    <row r="440" spans="3:3" ht="15.6" x14ac:dyDescent="0.25">
      <c r="C440"/>
    </row>
    <row r="441" spans="3:3" ht="15.6" x14ac:dyDescent="0.25">
      <c r="C441"/>
    </row>
    <row r="442" spans="3:3" ht="15.6" x14ac:dyDescent="0.25">
      <c r="C442"/>
    </row>
    <row r="443" spans="3:3" ht="15.6" x14ac:dyDescent="0.25">
      <c r="C443"/>
    </row>
    <row r="444" spans="3:3" ht="15.6" x14ac:dyDescent="0.25">
      <c r="C444"/>
    </row>
    <row r="445" spans="3:3" ht="15.6" x14ac:dyDescent="0.25">
      <c r="C445"/>
    </row>
    <row r="446" spans="3:3" ht="15.6" x14ac:dyDescent="0.25">
      <c r="C446"/>
    </row>
    <row r="447" spans="3:3" ht="15.6" x14ac:dyDescent="0.25">
      <c r="C447"/>
    </row>
    <row r="448" spans="3:3" ht="15.6" x14ac:dyDescent="0.25">
      <c r="C448"/>
    </row>
    <row r="449" spans="3:3" ht="15.6" x14ac:dyDescent="0.25">
      <c r="C449"/>
    </row>
    <row r="450" spans="3:3" ht="15.6" x14ac:dyDescent="0.25">
      <c r="C450"/>
    </row>
    <row r="451" spans="3:3" ht="15.6" x14ac:dyDescent="0.25">
      <c r="C451"/>
    </row>
    <row r="452" spans="3:3" ht="15.6" x14ac:dyDescent="0.25">
      <c r="C452"/>
    </row>
    <row r="453" spans="3:3" ht="15.6" x14ac:dyDescent="0.25">
      <c r="C453"/>
    </row>
    <row r="454" spans="3:3" ht="15.6" x14ac:dyDescent="0.25">
      <c r="C454"/>
    </row>
    <row r="455" spans="3:3" ht="15.6" x14ac:dyDescent="0.25">
      <c r="C455"/>
    </row>
    <row r="456" spans="3:3" ht="15.6" x14ac:dyDescent="0.25">
      <c r="C456"/>
    </row>
    <row r="457" spans="3:3" ht="15.6" x14ac:dyDescent="0.25">
      <c r="C457"/>
    </row>
    <row r="458" spans="3:3" ht="15.6" x14ac:dyDescent="0.25">
      <c r="C458"/>
    </row>
    <row r="459" spans="3:3" ht="15.6" x14ac:dyDescent="0.25">
      <c r="C459"/>
    </row>
    <row r="460" spans="3:3" ht="15.6" x14ac:dyDescent="0.25">
      <c r="C460"/>
    </row>
    <row r="461" spans="3:3" ht="15.6" x14ac:dyDescent="0.25">
      <c r="C461"/>
    </row>
    <row r="462" spans="3:3" ht="15.6" x14ac:dyDescent="0.25">
      <c r="C462"/>
    </row>
    <row r="463" spans="3:3" ht="15.6" x14ac:dyDescent="0.25">
      <c r="C463"/>
    </row>
    <row r="464" spans="3:3" ht="15.6" x14ac:dyDescent="0.25">
      <c r="C464"/>
    </row>
    <row r="465" spans="3:3" ht="15.6" x14ac:dyDescent="0.25">
      <c r="C465"/>
    </row>
    <row r="466" spans="3:3" ht="15.6" x14ac:dyDescent="0.25">
      <c r="C466"/>
    </row>
    <row r="467" spans="3:3" ht="15.6" x14ac:dyDescent="0.25">
      <c r="C467"/>
    </row>
    <row r="468" spans="3:3" ht="15.6" x14ac:dyDescent="0.25">
      <c r="C468"/>
    </row>
    <row r="469" spans="3:3" ht="15.6" x14ac:dyDescent="0.25">
      <c r="C469"/>
    </row>
    <row r="470" spans="3:3" ht="15.6" x14ac:dyDescent="0.25">
      <c r="C470"/>
    </row>
    <row r="471" spans="3:3" ht="15.6" x14ac:dyDescent="0.25">
      <c r="C471"/>
    </row>
    <row r="472" spans="3:3" ht="15.6" x14ac:dyDescent="0.25">
      <c r="C472"/>
    </row>
    <row r="473" spans="3:3" ht="15.6" x14ac:dyDescent="0.25">
      <c r="C473"/>
    </row>
    <row r="474" spans="3:3" ht="15.6" x14ac:dyDescent="0.25">
      <c r="C474"/>
    </row>
    <row r="475" spans="3:3" ht="15.6" x14ac:dyDescent="0.25">
      <c r="C475"/>
    </row>
    <row r="476" spans="3:3" ht="15.6" x14ac:dyDescent="0.25">
      <c r="C476"/>
    </row>
    <row r="477" spans="3:3" ht="15.6" x14ac:dyDescent="0.25">
      <c r="C477"/>
    </row>
    <row r="478" spans="3:3" ht="15.6" x14ac:dyDescent="0.25">
      <c r="C478"/>
    </row>
    <row r="479" spans="3:3" ht="15.6" x14ac:dyDescent="0.25">
      <c r="C479"/>
    </row>
    <row r="480" spans="3:3" ht="15.6" x14ac:dyDescent="0.25">
      <c r="C480"/>
    </row>
    <row r="481" spans="3:3" ht="15.6" x14ac:dyDescent="0.25">
      <c r="C481"/>
    </row>
    <row r="482" spans="3:3" ht="15.6" x14ac:dyDescent="0.25">
      <c r="C482"/>
    </row>
    <row r="483" spans="3:3" ht="15.6" x14ac:dyDescent="0.25">
      <c r="C483"/>
    </row>
    <row r="484" spans="3:3" ht="15.6" x14ac:dyDescent="0.25">
      <c r="C484"/>
    </row>
    <row r="485" spans="3:3" ht="15.6" x14ac:dyDescent="0.25">
      <c r="C485"/>
    </row>
    <row r="486" spans="3:3" ht="15.6" x14ac:dyDescent="0.25">
      <c r="C486"/>
    </row>
    <row r="487" spans="3:3" ht="15.6" x14ac:dyDescent="0.25">
      <c r="C487"/>
    </row>
    <row r="488" spans="3:3" ht="15.6" x14ac:dyDescent="0.25">
      <c r="C488"/>
    </row>
    <row r="489" spans="3:3" ht="15.6" x14ac:dyDescent="0.25">
      <c r="C489"/>
    </row>
    <row r="490" spans="3:3" ht="15.6" x14ac:dyDescent="0.25">
      <c r="C490"/>
    </row>
    <row r="491" spans="3:3" ht="15.6" x14ac:dyDescent="0.25">
      <c r="C491"/>
    </row>
    <row r="492" spans="3:3" ht="15.6" x14ac:dyDescent="0.25">
      <c r="C492"/>
    </row>
    <row r="493" spans="3:3" ht="15.6" x14ac:dyDescent="0.25">
      <c r="C493"/>
    </row>
    <row r="494" spans="3:3" ht="15.6" x14ac:dyDescent="0.25">
      <c r="C494"/>
    </row>
    <row r="495" spans="3:3" ht="15.6" x14ac:dyDescent="0.25">
      <c r="C495"/>
    </row>
    <row r="496" spans="3:3" ht="15.6" x14ac:dyDescent="0.25">
      <c r="C496"/>
    </row>
    <row r="497" spans="3:3" ht="15.6" x14ac:dyDescent="0.25">
      <c r="C497"/>
    </row>
    <row r="498" spans="3:3" ht="15.6" x14ac:dyDescent="0.25">
      <c r="C498"/>
    </row>
    <row r="499" spans="3:3" ht="15.6" x14ac:dyDescent="0.25">
      <c r="C499"/>
    </row>
    <row r="500" spans="3:3" ht="15.6" x14ac:dyDescent="0.25">
      <c r="C500"/>
    </row>
    <row r="501" spans="3:3" ht="15.6" x14ac:dyDescent="0.25">
      <c r="C501"/>
    </row>
    <row r="502" spans="3:3" ht="15.6" x14ac:dyDescent="0.25">
      <c r="C502"/>
    </row>
    <row r="503" spans="3:3" ht="15.6" x14ac:dyDescent="0.25">
      <c r="C503"/>
    </row>
    <row r="504" spans="3:3" ht="15.6" x14ac:dyDescent="0.25">
      <c r="C504"/>
    </row>
    <row r="505" spans="3:3" ht="15.6" x14ac:dyDescent="0.25">
      <c r="C505"/>
    </row>
    <row r="506" spans="3:3" ht="15.6" x14ac:dyDescent="0.25">
      <c r="C506"/>
    </row>
    <row r="507" spans="3:3" ht="15.6" x14ac:dyDescent="0.25">
      <c r="C507"/>
    </row>
    <row r="508" spans="3:3" ht="15.6" x14ac:dyDescent="0.25">
      <c r="C508"/>
    </row>
    <row r="509" spans="3:3" ht="15.6" x14ac:dyDescent="0.25">
      <c r="C509"/>
    </row>
    <row r="510" spans="3:3" ht="15.6" x14ac:dyDescent="0.25">
      <c r="C510"/>
    </row>
    <row r="511" spans="3:3" ht="15.6" x14ac:dyDescent="0.25">
      <c r="C511"/>
    </row>
    <row r="512" spans="3:3" ht="15.6" x14ac:dyDescent="0.25">
      <c r="C512"/>
    </row>
    <row r="513" spans="3:3" ht="15.6" x14ac:dyDescent="0.25">
      <c r="C513"/>
    </row>
    <row r="514" spans="3:3" ht="15.6" x14ac:dyDescent="0.25">
      <c r="C514"/>
    </row>
    <row r="515" spans="3:3" ht="15.6" x14ac:dyDescent="0.25">
      <c r="C515"/>
    </row>
    <row r="516" spans="3:3" ht="15.6" x14ac:dyDescent="0.25">
      <c r="C516"/>
    </row>
    <row r="517" spans="3:3" ht="15.6" x14ac:dyDescent="0.25">
      <c r="C517"/>
    </row>
    <row r="518" spans="3:3" ht="15.6" x14ac:dyDescent="0.25">
      <c r="C518"/>
    </row>
    <row r="519" spans="3:3" ht="15.6" x14ac:dyDescent="0.25">
      <c r="C519"/>
    </row>
    <row r="520" spans="3:3" ht="15.6" x14ac:dyDescent="0.25">
      <c r="C520"/>
    </row>
    <row r="521" spans="3:3" ht="15.6" x14ac:dyDescent="0.25">
      <c r="C521"/>
    </row>
    <row r="522" spans="3:3" ht="15.6" x14ac:dyDescent="0.25">
      <c r="C522"/>
    </row>
    <row r="523" spans="3:3" ht="15.6" x14ac:dyDescent="0.25">
      <c r="C523"/>
    </row>
    <row r="524" spans="3:3" ht="15.6" x14ac:dyDescent="0.25">
      <c r="C524"/>
    </row>
    <row r="525" spans="3:3" ht="15.6" x14ac:dyDescent="0.25">
      <c r="C525"/>
    </row>
    <row r="526" spans="3:3" ht="15.6" x14ac:dyDescent="0.25">
      <c r="C526"/>
    </row>
    <row r="527" spans="3:3" ht="15.6" x14ac:dyDescent="0.25">
      <c r="C527"/>
    </row>
    <row r="528" spans="3:3" ht="15.6" x14ac:dyDescent="0.25">
      <c r="C528"/>
    </row>
    <row r="529" spans="3:3" ht="15.6" x14ac:dyDescent="0.25">
      <c r="C529"/>
    </row>
    <row r="530" spans="3:3" ht="15.6" x14ac:dyDescent="0.25">
      <c r="C530"/>
    </row>
    <row r="531" spans="3:3" ht="15.6" x14ac:dyDescent="0.25">
      <c r="C531"/>
    </row>
    <row r="532" spans="3:3" ht="15.6" x14ac:dyDescent="0.25">
      <c r="C532"/>
    </row>
    <row r="533" spans="3:3" ht="15.6" x14ac:dyDescent="0.25">
      <c r="C533"/>
    </row>
    <row r="534" spans="3:3" ht="15.6" x14ac:dyDescent="0.25">
      <c r="C534"/>
    </row>
    <row r="535" spans="3:3" ht="15.6" x14ac:dyDescent="0.25">
      <c r="C535"/>
    </row>
    <row r="536" spans="3:3" ht="15.6" x14ac:dyDescent="0.25">
      <c r="C536"/>
    </row>
    <row r="537" spans="3:3" ht="15.6" x14ac:dyDescent="0.25">
      <c r="C537"/>
    </row>
    <row r="538" spans="3:3" ht="15.6" x14ac:dyDescent="0.25">
      <c r="C538"/>
    </row>
    <row r="539" spans="3:3" ht="15.6" x14ac:dyDescent="0.25">
      <c r="C539"/>
    </row>
    <row r="540" spans="3:3" ht="15.6" x14ac:dyDescent="0.25">
      <c r="C540"/>
    </row>
    <row r="541" spans="3:3" ht="15.6" x14ac:dyDescent="0.25">
      <c r="C541"/>
    </row>
    <row r="542" spans="3:3" ht="15.6" x14ac:dyDescent="0.25">
      <c r="C542"/>
    </row>
    <row r="543" spans="3:3" ht="15.6" x14ac:dyDescent="0.25">
      <c r="C543"/>
    </row>
    <row r="544" spans="3:3" ht="15.6" x14ac:dyDescent="0.25">
      <c r="C544"/>
    </row>
    <row r="545" spans="3:3" ht="15.6" x14ac:dyDescent="0.25">
      <c r="C545"/>
    </row>
    <row r="546" spans="3:3" ht="15.6" x14ac:dyDescent="0.25">
      <c r="C546"/>
    </row>
    <row r="547" spans="3:3" ht="15.6" x14ac:dyDescent="0.25">
      <c r="C547"/>
    </row>
    <row r="548" spans="3:3" ht="15.6" x14ac:dyDescent="0.25">
      <c r="C548"/>
    </row>
    <row r="549" spans="3:3" ht="15.6" x14ac:dyDescent="0.25">
      <c r="C549"/>
    </row>
    <row r="550" spans="3:3" ht="15.6" x14ac:dyDescent="0.25">
      <c r="C550"/>
    </row>
    <row r="551" spans="3:3" ht="15.6" x14ac:dyDescent="0.25">
      <c r="C551"/>
    </row>
    <row r="552" spans="3:3" ht="15.6" x14ac:dyDescent="0.25">
      <c r="C552"/>
    </row>
    <row r="553" spans="3:3" ht="15.6" x14ac:dyDescent="0.25">
      <c r="C553"/>
    </row>
    <row r="554" spans="3:3" ht="15.6" x14ac:dyDescent="0.25">
      <c r="C554"/>
    </row>
    <row r="555" spans="3:3" ht="15.6" x14ac:dyDescent="0.25">
      <c r="C555"/>
    </row>
    <row r="556" spans="3:3" ht="15.6" x14ac:dyDescent="0.25">
      <c r="C556"/>
    </row>
    <row r="557" spans="3:3" ht="15.6" x14ac:dyDescent="0.25">
      <c r="C557"/>
    </row>
    <row r="558" spans="3:3" ht="15.6" x14ac:dyDescent="0.25">
      <c r="C558"/>
    </row>
    <row r="559" spans="3:3" ht="15.6" x14ac:dyDescent="0.25">
      <c r="C559"/>
    </row>
    <row r="560" spans="3:3" ht="15.6" x14ac:dyDescent="0.25">
      <c r="C560"/>
    </row>
    <row r="561" spans="3:3" ht="15.6" x14ac:dyDescent="0.25">
      <c r="C561"/>
    </row>
    <row r="562" spans="3:3" ht="15.6" x14ac:dyDescent="0.25">
      <c r="C562"/>
    </row>
    <row r="563" spans="3:3" ht="15.6" x14ac:dyDescent="0.25">
      <c r="C563"/>
    </row>
    <row r="564" spans="3:3" ht="15.6" x14ac:dyDescent="0.25">
      <c r="C564"/>
    </row>
    <row r="565" spans="3:3" ht="15.6" x14ac:dyDescent="0.25">
      <c r="C565"/>
    </row>
    <row r="566" spans="3:3" ht="15.6" x14ac:dyDescent="0.25">
      <c r="C566"/>
    </row>
    <row r="567" spans="3:3" ht="15.6" x14ac:dyDescent="0.25">
      <c r="C567"/>
    </row>
    <row r="568" spans="3:3" ht="15.6" x14ac:dyDescent="0.25">
      <c r="C568"/>
    </row>
    <row r="569" spans="3:3" ht="15.6" x14ac:dyDescent="0.25">
      <c r="C569"/>
    </row>
    <row r="570" spans="3:3" ht="15.6" x14ac:dyDescent="0.25">
      <c r="C570"/>
    </row>
    <row r="571" spans="3:3" ht="15.6" x14ac:dyDescent="0.25">
      <c r="C571"/>
    </row>
    <row r="572" spans="3:3" ht="15.6" x14ac:dyDescent="0.25">
      <c r="C572"/>
    </row>
    <row r="573" spans="3:3" ht="15.6" x14ac:dyDescent="0.25">
      <c r="C573"/>
    </row>
    <row r="574" spans="3:3" ht="15.6" x14ac:dyDescent="0.25">
      <c r="C574"/>
    </row>
    <row r="575" spans="3:3" ht="15.6" x14ac:dyDescent="0.25">
      <c r="C575"/>
    </row>
    <row r="576" spans="3:3" ht="15.6" x14ac:dyDescent="0.25">
      <c r="C576"/>
    </row>
    <row r="577" spans="3:3" ht="15.6" x14ac:dyDescent="0.25">
      <c r="C577"/>
    </row>
    <row r="578" spans="3:3" ht="15.6" x14ac:dyDescent="0.25">
      <c r="C578"/>
    </row>
    <row r="579" spans="3:3" ht="15.6" x14ac:dyDescent="0.25">
      <c r="C579"/>
    </row>
    <row r="580" spans="3:3" ht="15.6" x14ac:dyDescent="0.25">
      <c r="C580"/>
    </row>
    <row r="581" spans="3:3" ht="15.6" x14ac:dyDescent="0.25">
      <c r="C581"/>
    </row>
    <row r="582" spans="3:3" ht="15.6" x14ac:dyDescent="0.25">
      <c r="C582"/>
    </row>
    <row r="583" spans="3:3" ht="15.6" x14ac:dyDescent="0.25">
      <c r="C583"/>
    </row>
    <row r="584" spans="3:3" ht="15.6" x14ac:dyDescent="0.25">
      <c r="C584"/>
    </row>
    <row r="585" spans="3:3" ht="15.6" x14ac:dyDescent="0.25">
      <c r="C585"/>
    </row>
    <row r="586" spans="3:3" ht="15.6" x14ac:dyDescent="0.25">
      <c r="C586"/>
    </row>
    <row r="587" spans="3:3" ht="15.6" x14ac:dyDescent="0.25">
      <c r="C587"/>
    </row>
    <row r="588" spans="3:3" ht="15.6" x14ac:dyDescent="0.25">
      <c r="C588"/>
    </row>
    <row r="589" spans="3:3" ht="15.6" x14ac:dyDescent="0.25">
      <c r="C589"/>
    </row>
    <row r="590" spans="3:3" ht="15.6" x14ac:dyDescent="0.25">
      <c r="C590"/>
    </row>
    <row r="591" spans="3:3" ht="15.6" x14ac:dyDescent="0.25">
      <c r="C591"/>
    </row>
    <row r="592" spans="3:3" ht="15.6" x14ac:dyDescent="0.25">
      <c r="C592"/>
    </row>
    <row r="593" spans="3:3" ht="15.6" x14ac:dyDescent="0.25">
      <c r="C593"/>
    </row>
    <row r="594" spans="3:3" ht="15.6" x14ac:dyDescent="0.25">
      <c r="C594"/>
    </row>
    <row r="595" spans="3:3" ht="15.6" x14ac:dyDescent="0.25">
      <c r="C595"/>
    </row>
    <row r="596" spans="3:3" ht="15.6" x14ac:dyDescent="0.25">
      <c r="C596"/>
    </row>
    <row r="597" spans="3:3" ht="15.6" x14ac:dyDescent="0.25">
      <c r="C597"/>
    </row>
    <row r="598" spans="3:3" ht="15.6" x14ac:dyDescent="0.25">
      <c r="C598"/>
    </row>
    <row r="599" spans="3:3" ht="15.6" x14ac:dyDescent="0.25">
      <c r="C599"/>
    </row>
    <row r="600" spans="3:3" ht="15.6" x14ac:dyDescent="0.25">
      <c r="C600"/>
    </row>
    <row r="601" spans="3:3" ht="15.6" x14ac:dyDescent="0.25">
      <c r="C601"/>
    </row>
    <row r="602" spans="3:3" ht="15.6" x14ac:dyDescent="0.25">
      <c r="C602"/>
    </row>
    <row r="603" spans="3:3" ht="15.6" x14ac:dyDescent="0.25">
      <c r="C603"/>
    </row>
    <row r="604" spans="3:3" ht="15.6" x14ac:dyDescent="0.25">
      <c r="C604"/>
    </row>
    <row r="605" spans="3:3" ht="15.6" x14ac:dyDescent="0.25">
      <c r="C605"/>
    </row>
    <row r="606" spans="3:3" ht="15.6" x14ac:dyDescent="0.25">
      <c r="C606"/>
    </row>
    <row r="607" spans="3:3" ht="15.6" x14ac:dyDescent="0.25">
      <c r="C607"/>
    </row>
    <row r="608" spans="3:3" ht="15.6" x14ac:dyDescent="0.25">
      <c r="C608"/>
    </row>
    <row r="609" spans="3:3" ht="15.6" x14ac:dyDescent="0.25">
      <c r="C609"/>
    </row>
    <row r="610" spans="3:3" ht="15.6" x14ac:dyDescent="0.25">
      <c r="C610"/>
    </row>
    <row r="611" spans="3:3" ht="15.6" x14ac:dyDescent="0.25">
      <c r="C611"/>
    </row>
    <row r="612" spans="3:3" ht="15.6" x14ac:dyDescent="0.25">
      <c r="C612"/>
    </row>
    <row r="613" spans="3:3" ht="15.6" x14ac:dyDescent="0.25">
      <c r="C613"/>
    </row>
    <row r="614" spans="3:3" ht="15.6" x14ac:dyDescent="0.25">
      <c r="C614"/>
    </row>
    <row r="615" spans="3:3" ht="15.6" x14ac:dyDescent="0.25">
      <c r="C615"/>
    </row>
    <row r="616" spans="3:3" ht="15.6" x14ac:dyDescent="0.25">
      <c r="C616"/>
    </row>
    <row r="617" spans="3:3" ht="15.6" x14ac:dyDescent="0.25">
      <c r="C617"/>
    </row>
    <row r="618" spans="3:3" ht="15.6" x14ac:dyDescent="0.25">
      <c r="C618"/>
    </row>
    <row r="619" spans="3:3" ht="15.6" x14ac:dyDescent="0.25">
      <c r="C619"/>
    </row>
    <row r="620" spans="3:3" ht="15.6" x14ac:dyDescent="0.25">
      <c r="C620"/>
    </row>
    <row r="621" spans="3:3" ht="15.6" x14ac:dyDescent="0.25">
      <c r="C621"/>
    </row>
    <row r="622" spans="3:3" ht="15.6" x14ac:dyDescent="0.25">
      <c r="C622"/>
    </row>
    <row r="623" spans="3:3" ht="15.6" x14ac:dyDescent="0.25">
      <c r="C623"/>
    </row>
    <row r="624" spans="3:3" ht="15.6" x14ac:dyDescent="0.25">
      <c r="C624"/>
    </row>
    <row r="625" spans="3:3" ht="15.6" x14ac:dyDescent="0.25">
      <c r="C625"/>
    </row>
    <row r="626" spans="3:3" ht="15.6" x14ac:dyDescent="0.25">
      <c r="C626"/>
    </row>
    <row r="627" spans="3:3" ht="15.6" x14ac:dyDescent="0.25">
      <c r="C627"/>
    </row>
    <row r="628" spans="3:3" ht="15.6" x14ac:dyDescent="0.25">
      <c r="C628"/>
    </row>
    <row r="629" spans="3:3" ht="15.6" x14ac:dyDescent="0.25">
      <c r="C629"/>
    </row>
    <row r="630" spans="3:3" ht="15.6" x14ac:dyDescent="0.25">
      <c r="C630"/>
    </row>
    <row r="631" spans="3:3" ht="15.6" x14ac:dyDescent="0.25">
      <c r="C631"/>
    </row>
    <row r="632" spans="3:3" ht="15.6" x14ac:dyDescent="0.25">
      <c r="C632"/>
    </row>
    <row r="633" spans="3:3" ht="15.6" x14ac:dyDescent="0.25">
      <c r="C633"/>
    </row>
    <row r="634" spans="3:3" ht="15.6" x14ac:dyDescent="0.25">
      <c r="C634"/>
    </row>
    <row r="635" spans="3:3" ht="15.6" x14ac:dyDescent="0.25">
      <c r="C635"/>
    </row>
    <row r="636" spans="3:3" ht="15.6" x14ac:dyDescent="0.25">
      <c r="C636"/>
    </row>
    <row r="637" spans="3:3" ht="15.6" x14ac:dyDescent="0.25">
      <c r="C637"/>
    </row>
    <row r="638" spans="3:3" ht="15.6" x14ac:dyDescent="0.25">
      <c r="C638"/>
    </row>
    <row r="639" spans="3:3" ht="15.6" x14ac:dyDescent="0.25">
      <c r="C639"/>
    </row>
    <row r="640" spans="3:3" ht="15.6" x14ac:dyDescent="0.25">
      <c r="C640"/>
    </row>
    <row r="641" spans="3:3" ht="15.6" x14ac:dyDescent="0.25">
      <c r="C641"/>
    </row>
    <row r="642" spans="3:3" ht="15.6" x14ac:dyDescent="0.25">
      <c r="C642"/>
    </row>
    <row r="643" spans="3:3" ht="15.6" x14ac:dyDescent="0.25">
      <c r="C643"/>
    </row>
    <row r="644" spans="3:3" ht="15.6" x14ac:dyDescent="0.25">
      <c r="C644"/>
    </row>
    <row r="645" spans="3:3" ht="15.6" x14ac:dyDescent="0.25">
      <c r="C645"/>
    </row>
    <row r="646" spans="3:3" ht="15.6" x14ac:dyDescent="0.25">
      <c r="C646"/>
    </row>
    <row r="647" spans="3:3" ht="15.6" x14ac:dyDescent="0.25">
      <c r="C647"/>
    </row>
    <row r="648" spans="3:3" ht="15.6" x14ac:dyDescent="0.25">
      <c r="C648"/>
    </row>
    <row r="649" spans="3:3" ht="15.6" x14ac:dyDescent="0.25">
      <c r="C649"/>
    </row>
    <row r="650" spans="3:3" ht="15.6" x14ac:dyDescent="0.25">
      <c r="C650"/>
    </row>
    <row r="651" spans="3:3" ht="15.6" x14ac:dyDescent="0.25">
      <c r="C651"/>
    </row>
    <row r="652" spans="3:3" ht="15.6" x14ac:dyDescent="0.25">
      <c r="C652"/>
    </row>
    <row r="653" spans="3:3" ht="15.6" x14ac:dyDescent="0.25">
      <c r="C653"/>
    </row>
    <row r="654" spans="3:3" ht="15.6" x14ac:dyDescent="0.25">
      <c r="C654"/>
    </row>
    <row r="655" spans="3:3" ht="15.6" x14ac:dyDescent="0.25">
      <c r="C655"/>
    </row>
    <row r="656" spans="3:3" ht="15.6" x14ac:dyDescent="0.25">
      <c r="C656"/>
    </row>
    <row r="657" spans="3:3" ht="15.6" x14ac:dyDescent="0.25">
      <c r="C657"/>
    </row>
    <row r="658" spans="3:3" ht="15.6" x14ac:dyDescent="0.25">
      <c r="C658"/>
    </row>
    <row r="659" spans="3:3" ht="15.6" x14ac:dyDescent="0.25">
      <c r="C659"/>
    </row>
    <row r="660" spans="3:3" ht="15.6" x14ac:dyDescent="0.25">
      <c r="C660"/>
    </row>
    <row r="661" spans="3:3" ht="15.6" x14ac:dyDescent="0.25">
      <c r="C661"/>
    </row>
    <row r="662" spans="3:3" ht="15.6" x14ac:dyDescent="0.25">
      <c r="C662"/>
    </row>
    <row r="663" spans="3:3" ht="15.6" x14ac:dyDescent="0.25">
      <c r="C663"/>
    </row>
    <row r="664" spans="3:3" ht="15.6" x14ac:dyDescent="0.25">
      <c r="C664"/>
    </row>
    <row r="665" spans="3:3" ht="15.6" x14ac:dyDescent="0.25">
      <c r="C665"/>
    </row>
    <row r="666" spans="3:3" ht="15.6" x14ac:dyDescent="0.25">
      <c r="C666"/>
    </row>
    <row r="667" spans="3:3" ht="15.6" x14ac:dyDescent="0.25">
      <c r="C667"/>
    </row>
    <row r="668" spans="3:3" ht="15.6" x14ac:dyDescent="0.25">
      <c r="C668"/>
    </row>
    <row r="669" spans="3:3" ht="15.6" x14ac:dyDescent="0.25">
      <c r="C669"/>
    </row>
    <row r="670" spans="3:3" ht="15.6" x14ac:dyDescent="0.25">
      <c r="C670"/>
    </row>
    <row r="671" spans="3:3" ht="15.6" x14ac:dyDescent="0.25">
      <c r="C671"/>
    </row>
    <row r="672" spans="3:3" ht="15.6" x14ac:dyDescent="0.25">
      <c r="C672"/>
    </row>
    <row r="673" spans="3:3" ht="15.6" x14ac:dyDescent="0.25">
      <c r="C673"/>
    </row>
    <row r="674" spans="3:3" ht="15.6" x14ac:dyDescent="0.25">
      <c r="C674"/>
    </row>
    <row r="675" spans="3:3" ht="15.6" x14ac:dyDescent="0.25">
      <c r="C675"/>
    </row>
    <row r="676" spans="3:3" ht="15.6" x14ac:dyDescent="0.25">
      <c r="C676"/>
    </row>
    <row r="677" spans="3:3" ht="15.6" x14ac:dyDescent="0.25">
      <c r="C677"/>
    </row>
    <row r="678" spans="3:3" ht="15.6" x14ac:dyDescent="0.25">
      <c r="C678"/>
    </row>
    <row r="679" spans="3:3" ht="15.6" x14ac:dyDescent="0.25">
      <c r="C679"/>
    </row>
    <row r="680" spans="3:3" ht="15.6" x14ac:dyDescent="0.25">
      <c r="C680"/>
    </row>
    <row r="681" spans="3:3" ht="15.6" x14ac:dyDescent="0.25">
      <c r="C681"/>
    </row>
    <row r="682" spans="3:3" ht="15.6" x14ac:dyDescent="0.25">
      <c r="C682"/>
    </row>
    <row r="683" spans="3:3" ht="15.6" x14ac:dyDescent="0.25">
      <c r="C683"/>
    </row>
    <row r="684" spans="3:3" ht="15.6" x14ac:dyDescent="0.25">
      <c r="C684"/>
    </row>
    <row r="685" spans="3:3" ht="15.6" x14ac:dyDescent="0.25">
      <c r="C685"/>
    </row>
    <row r="686" spans="3:3" ht="15.6" x14ac:dyDescent="0.25">
      <c r="C686"/>
    </row>
    <row r="687" spans="3:3" ht="15.6" x14ac:dyDescent="0.25">
      <c r="C687"/>
    </row>
    <row r="688" spans="3:3" ht="15.6" x14ac:dyDescent="0.25">
      <c r="C688"/>
    </row>
    <row r="689" spans="3:3" ht="15.6" x14ac:dyDescent="0.25">
      <c r="C689"/>
    </row>
    <row r="690" spans="3:3" ht="15.6" x14ac:dyDescent="0.25">
      <c r="C690"/>
    </row>
    <row r="691" spans="3:3" ht="15.6" x14ac:dyDescent="0.25">
      <c r="C691"/>
    </row>
    <row r="692" spans="3:3" ht="15.6" x14ac:dyDescent="0.25">
      <c r="C692"/>
    </row>
    <row r="693" spans="3:3" ht="15.6" x14ac:dyDescent="0.25">
      <c r="C693"/>
    </row>
    <row r="694" spans="3:3" ht="15.6" x14ac:dyDescent="0.25">
      <c r="C694"/>
    </row>
    <row r="695" spans="3:3" ht="15.6" x14ac:dyDescent="0.25">
      <c r="C695"/>
    </row>
    <row r="696" spans="3:3" ht="15.6" x14ac:dyDescent="0.25">
      <c r="C696"/>
    </row>
    <row r="697" spans="3:3" ht="15.6" x14ac:dyDescent="0.25">
      <c r="C697"/>
    </row>
    <row r="698" spans="3:3" ht="15.6" x14ac:dyDescent="0.25">
      <c r="C698"/>
    </row>
    <row r="699" spans="3:3" ht="15.6" x14ac:dyDescent="0.25">
      <c r="C699"/>
    </row>
    <row r="700" spans="3:3" ht="15.6" x14ac:dyDescent="0.25">
      <c r="C700"/>
    </row>
    <row r="701" spans="3:3" ht="15.6" x14ac:dyDescent="0.25">
      <c r="C701"/>
    </row>
    <row r="702" spans="3:3" ht="15.6" x14ac:dyDescent="0.25">
      <c r="C702"/>
    </row>
    <row r="703" spans="3:3" ht="15.6" x14ac:dyDescent="0.25">
      <c r="C703"/>
    </row>
    <row r="704" spans="3:3" ht="15.6" x14ac:dyDescent="0.25">
      <c r="C704"/>
    </row>
    <row r="705" spans="3:3" ht="15.6" x14ac:dyDescent="0.25">
      <c r="C705"/>
    </row>
    <row r="706" spans="3:3" ht="15.6" x14ac:dyDescent="0.25">
      <c r="C706"/>
    </row>
    <row r="707" spans="3:3" ht="15.6" x14ac:dyDescent="0.25">
      <c r="C707"/>
    </row>
    <row r="708" spans="3:3" ht="15.6" x14ac:dyDescent="0.25">
      <c r="C708"/>
    </row>
    <row r="709" spans="3:3" ht="15.6" x14ac:dyDescent="0.25">
      <c r="C709"/>
    </row>
    <row r="710" spans="3:3" ht="15.6" x14ac:dyDescent="0.25">
      <c r="C710"/>
    </row>
    <row r="711" spans="3:3" ht="15.6" x14ac:dyDescent="0.25">
      <c r="C711"/>
    </row>
    <row r="712" spans="3:3" ht="15.6" x14ac:dyDescent="0.25">
      <c r="C712"/>
    </row>
    <row r="713" spans="3:3" ht="15.6" x14ac:dyDescent="0.25">
      <c r="C713"/>
    </row>
    <row r="714" spans="3:3" ht="15.6" x14ac:dyDescent="0.25">
      <c r="C714"/>
    </row>
    <row r="715" spans="3:3" ht="15.6" x14ac:dyDescent="0.25">
      <c r="C715"/>
    </row>
    <row r="716" spans="3:3" ht="15.6" x14ac:dyDescent="0.25">
      <c r="C716"/>
    </row>
    <row r="717" spans="3:3" ht="15.6" x14ac:dyDescent="0.25">
      <c r="C717"/>
    </row>
    <row r="718" spans="3:3" ht="15.6" x14ac:dyDescent="0.25">
      <c r="C718"/>
    </row>
    <row r="719" spans="3:3" ht="15.6" x14ac:dyDescent="0.25">
      <c r="C719"/>
    </row>
    <row r="720" spans="3:3" ht="15.6" x14ac:dyDescent="0.25">
      <c r="C720"/>
    </row>
    <row r="721" spans="3:3" ht="15.6" x14ac:dyDescent="0.25">
      <c r="C721"/>
    </row>
    <row r="722" spans="3:3" ht="15.6" x14ac:dyDescent="0.25">
      <c r="C722"/>
    </row>
    <row r="723" spans="3:3" ht="15.6" x14ac:dyDescent="0.25">
      <c r="C723"/>
    </row>
    <row r="724" spans="3:3" ht="15.6" x14ac:dyDescent="0.25">
      <c r="C724"/>
    </row>
    <row r="725" spans="3:3" ht="15.6" x14ac:dyDescent="0.25">
      <c r="C725"/>
    </row>
    <row r="726" spans="3:3" ht="15.6" x14ac:dyDescent="0.25">
      <c r="C726"/>
    </row>
    <row r="727" spans="3:3" ht="15.6" x14ac:dyDescent="0.25">
      <c r="C727"/>
    </row>
    <row r="728" spans="3:3" ht="15.6" x14ac:dyDescent="0.25">
      <c r="C728"/>
    </row>
    <row r="729" spans="3:3" ht="15.6" x14ac:dyDescent="0.25">
      <c r="C729"/>
    </row>
    <row r="730" spans="3:3" ht="15.6" x14ac:dyDescent="0.25">
      <c r="C730"/>
    </row>
    <row r="731" spans="3:3" ht="15.6" x14ac:dyDescent="0.25">
      <c r="C731"/>
    </row>
    <row r="732" spans="3:3" ht="15.6" x14ac:dyDescent="0.25">
      <c r="C732"/>
    </row>
    <row r="733" spans="3:3" ht="15.6" x14ac:dyDescent="0.25">
      <c r="C733"/>
    </row>
    <row r="734" spans="3:3" ht="15.6" x14ac:dyDescent="0.25">
      <c r="C734"/>
    </row>
    <row r="735" spans="3:3" ht="15.6" x14ac:dyDescent="0.25">
      <c r="C735"/>
    </row>
    <row r="736" spans="3:3" ht="15.6" x14ac:dyDescent="0.25">
      <c r="C736"/>
    </row>
    <row r="737" spans="3:3" ht="15.6" x14ac:dyDescent="0.25">
      <c r="C737"/>
    </row>
    <row r="738" spans="3:3" ht="15.6" x14ac:dyDescent="0.25">
      <c r="C738"/>
    </row>
    <row r="739" spans="3:3" ht="15.6" x14ac:dyDescent="0.25">
      <c r="C739"/>
    </row>
    <row r="740" spans="3:3" ht="15.6" x14ac:dyDescent="0.25">
      <c r="C740"/>
    </row>
    <row r="741" spans="3:3" ht="15.6" x14ac:dyDescent="0.25">
      <c r="C741"/>
    </row>
    <row r="742" spans="3:3" ht="15.6" x14ac:dyDescent="0.25">
      <c r="C742"/>
    </row>
    <row r="743" spans="3:3" ht="15.6" x14ac:dyDescent="0.25">
      <c r="C743"/>
    </row>
    <row r="744" spans="3:3" ht="15.6" x14ac:dyDescent="0.25">
      <c r="C744"/>
    </row>
    <row r="745" spans="3:3" ht="15.6" x14ac:dyDescent="0.25">
      <c r="C745"/>
    </row>
    <row r="746" spans="3:3" ht="15.6" x14ac:dyDescent="0.25">
      <c r="C746"/>
    </row>
    <row r="747" spans="3:3" ht="15.6" x14ac:dyDescent="0.25">
      <c r="C747"/>
    </row>
    <row r="748" spans="3:3" ht="15.6" x14ac:dyDescent="0.25">
      <c r="C748"/>
    </row>
    <row r="749" spans="3:3" ht="15.6" x14ac:dyDescent="0.25">
      <c r="C749"/>
    </row>
    <row r="750" spans="3:3" ht="15.6" x14ac:dyDescent="0.25">
      <c r="C750"/>
    </row>
    <row r="751" spans="3:3" ht="15.6" x14ac:dyDescent="0.25">
      <c r="C751"/>
    </row>
    <row r="752" spans="3:3" ht="15.6" x14ac:dyDescent="0.25">
      <c r="C752"/>
    </row>
    <row r="753" spans="3:3" ht="15.6" x14ac:dyDescent="0.25">
      <c r="C753"/>
    </row>
    <row r="754" spans="3:3" ht="15.6" x14ac:dyDescent="0.25">
      <c r="C754"/>
    </row>
    <row r="755" spans="3:3" ht="15.6" x14ac:dyDescent="0.25">
      <c r="C755"/>
    </row>
    <row r="756" spans="3:3" ht="15.6" x14ac:dyDescent="0.25">
      <c r="C756"/>
    </row>
    <row r="757" spans="3:3" ht="15.6" x14ac:dyDescent="0.25">
      <c r="C757"/>
    </row>
    <row r="758" spans="3:3" ht="15.6" x14ac:dyDescent="0.25">
      <c r="C758"/>
    </row>
    <row r="759" spans="3:3" ht="15.6" x14ac:dyDescent="0.25">
      <c r="C759"/>
    </row>
    <row r="760" spans="3:3" ht="15.6" x14ac:dyDescent="0.25">
      <c r="C760"/>
    </row>
    <row r="761" spans="3:3" ht="15.6" x14ac:dyDescent="0.25">
      <c r="C761"/>
    </row>
    <row r="762" spans="3:3" ht="15.6" x14ac:dyDescent="0.25">
      <c r="C762"/>
    </row>
    <row r="763" spans="3:3" ht="15.6" x14ac:dyDescent="0.25">
      <c r="C763"/>
    </row>
    <row r="764" spans="3:3" ht="15.6" x14ac:dyDescent="0.25">
      <c r="C764"/>
    </row>
    <row r="765" spans="3:3" ht="15.6" x14ac:dyDescent="0.25">
      <c r="C765"/>
    </row>
    <row r="766" spans="3:3" ht="15.6" x14ac:dyDescent="0.25">
      <c r="C766"/>
    </row>
    <row r="767" spans="3:3" ht="15.6" x14ac:dyDescent="0.25">
      <c r="C767"/>
    </row>
    <row r="768" spans="3:3" ht="15.6" x14ac:dyDescent="0.25">
      <c r="C768"/>
    </row>
    <row r="769" spans="3:3" ht="15.6" x14ac:dyDescent="0.25">
      <c r="C769"/>
    </row>
    <row r="770" spans="3:3" ht="15.6" x14ac:dyDescent="0.25">
      <c r="C770"/>
    </row>
    <row r="771" spans="3:3" ht="15.6" x14ac:dyDescent="0.25">
      <c r="C771"/>
    </row>
    <row r="772" spans="3:3" ht="15.6" x14ac:dyDescent="0.25">
      <c r="C772"/>
    </row>
    <row r="773" spans="3:3" ht="15.6" x14ac:dyDescent="0.25">
      <c r="C773"/>
    </row>
    <row r="774" spans="3:3" ht="15.6" x14ac:dyDescent="0.25">
      <c r="C774"/>
    </row>
    <row r="775" spans="3:3" ht="15.6" x14ac:dyDescent="0.25">
      <c r="C775"/>
    </row>
    <row r="776" spans="3:3" ht="15.6" x14ac:dyDescent="0.25">
      <c r="C776"/>
    </row>
    <row r="777" spans="3:3" ht="15.6" x14ac:dyDescent="0.25">
      <c r="C777"/>
    </row>
    <row r="778" spans="3:3" ht="15.6" x14ac:dyDescent="0.25">
      <c r="C778"/>
    </row>
    <row r="779" spans="3:3" ht="15.6" x14ac:dyDescent="0.25">
      <c r="C779"/>
    </row>
    <row r="780" spans="3:3" ht="15.6" x14ac:dyDescent="0.25">
      <c r="C780"/>
    </row>
    <row r="781" spans="3:3" ht="15.6" x14ac:dyDescent="0.25">
      <c r="C781"/>
    </row>
    <row r="782" spans="3:3" ht="15.6" x14ac:dyDescent="0.25">
      <c r="C782"/>
    </row>
    <row r="783" spans="3:3" ht="15.6" x14ac:dyDescent="0.25">
      <c r="C783"/>
    </row>
    <row r="784" spans="3:3" ht="15.6" x14ac:dyDescent="0.25">
      <c r="C784"/>
    </row>
    <row r="785" spans="3:3" ht="15.6" x14ac:dyDescent="0.25">
      <c r="C785"/>
    </row>
    <row r="786" spans="3:3" ht="15.6" x14ac:dyDescent="0.25">
      <c r="C786"/>
    </row>
    <row r="787" spans="3:3" ht="15.6" x14ac:dyDescent="0.25">
      <c r="C787"/>
    </row>
    <row r="788" spans="3:3" ht="15.6" x14ac:dyDescent="0.25">
      <c r="C788"/>
    </row>
    <row r="789" spans="3:3" ht="15.6" x14ac:dyDescent="0.25">
      <c r="C789"/>
    </row>
    <row r="790" spans="3:3" ht="15.6" x14ac:dyDescent="0.25">
      <c r="C790"/>
    </row>
    <row r="791" spans="3:3" ht="15.6" x14ac:dyDescent="0.25">
      <c r="C791"/>
    </row>
    <row r="792" spans="3:3" ht="15.6" x14ac:dyDescent="0.25">
      <c r="C792"/>
    </row>
    <row r="793" spans="3:3" ht="15.6" x14ac:dyDescent="0.25">
      <c r="C793"/>
    </row>
    <row r="794" spans="3:3" ht="15.6" x14ac:dyDescent="0.25">
      <c r="C794"/>
    </row>
    <row r="795" spans="3:3" ht="15.6" x14ac:dyDescent="0.25">
      <c r="C795"/>
    </row>
    <row r="796" spans="3:3" ht="15.6" x14ac:dyDescent="0.25">
      <c r="C796"/>
    </row>
    <row r="797" spans="3:3" ht="15.6" x14ac:dyDescent="0.25">
      <c r="C797"/>
    </row>
    <row r="798" spans="3:3" ht="15.6" x14ac:dyDescent="0.25">
      <c r="C798"/>
    </row>
    <row r="799" spans="3:3" ht="15.6" x14ac:dyDescent="0.25">
      <c r="C799"/>
    </row>
    <row r="800" spans="3:3" ht="15.6" x14ac:dyDescent="0.25">
      <c r="C800"/>
    </row>
    <row r="801" spans="3:3" ht="15.6" x14ac:dyDescent="0.25">
      <c r="C801"/>
    </row>
    <row r="802" spans="3:3" ht="15.6" x14ac:dyDescent="0.25">
      <c r="C802"/>
    </row>
    <row r="803" spans="3:3" ht="15.6" x14ac:dyDescent="0.25">
      <c r="C803"/>
    </row>
    <row r="804" spans="3:3" ht="15.6" x14ac:dyDescent="0.25">
      <c r="C804"/>
    </row>
    <row r="805" spans="3:3" ht="15.6" x14ac:dyDescent="0.25">
      <c r="C805"/>
    </row>
    <row r="806" spans="3:3" ht="15.6" x14ac:dyDescent="0.25">
      <c r="C806"/>
    </row>
    <row r="807" spans="3:3" ht="15.6" x14ac:dyDescent="0.25">
      <c r="C807"/>
    </row>
    <row r="808" spans="3:3" ht="15.6" x14ac:dyDescent="0.25">
      <c r="C808"/>
    </row>
  </sheetData>
  <phoneticPr fontId="6" type="noConversion"/>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300"/>
  <sheetViews>
    <sheetView tabSelected="1" topLeftCell="E1" zoomScaleNormal="100" workbookViewId="0">
      <selection activeCell="W14" sqref="W14"/>
    </sheetView>
  </sheetViews>
  <sheetFormatPr defaultColWidth="8.59765625" defaultRowHeight="15.6" x14ac:dyDescent="0.25"/>
  <cols>
    <col min="1" max="1" width="10.69921875" style="24" customWidth="1"/>
    <col min="2" max="2" width="10.8984375" style="24" customWidth="1"/>
    <col min="3" max="3" width="13.8984375" style="24" bestFit="1" customWidth="1"/>
    <col min="4" max="4" width="11.5" style="24" customWidth="1"/>
    <col min="5" max="5" width="10.19921875" style="24" bestFit="1" customWidth="1"/>
    <col min="6" max="6" width="13.8984375" style="18" customWidth="1"/>
    <col min="7" max="7" width="9.09765625" style="18" customWidth="1"/>
    <col min="8" max="8" width="8.59765625" style="18"/>
    <col min="9" max="9" width="9.59765625" style="18" customWidth="1"/>
    <col min="10" max="12" width="8.59765625" style="18"/>
    <col min="13" max="16384" width="8.59765625" style="25"/>
  </cols>
  <sheetData>
    <row r="1" spans="1:22" x14ac:dyDescent="0.25">
      <c r="A1" s="16" t="s">
        <v>6</v>
      </c>
      <c r="B1" s="16" t="s">
        <v>7</v>
      </c>
      <c r="C1" s="16" t="s">
        <v>8</v>
      </c>
      <c r="D1" s="16" t="s">
        <v>9</v>
      </c>
      <c r="E1" s="16" t="s">
        <v>10</v>
      </c>
      <c r="F1" s="17" t="s">
        <v>159</v>
      </c>
    </row>
    <row r="2" spans="1:22" x14ac:dyDescent="0.25">
      <c r="A2" s="19">
        <v>34335</v>
      </c>
      <c r="B2" s="20" t="s">
        <v>11</v>
      </c>
      <c r="C2" s="20" t="s">
        <v>12</v>
      </c>
      <c r="D2" s="20">
        <v>17</v>
      </c>
      <c r="E2" s="20">
        <v>17</v>
      </c>
      <c r="F2" s="18" t="str">
        <f>INDEX($H$3:$H$12,MATCH(B2,$I$3:$I$12,0))</f>
        <v>华东</v>
      </c>
      <c r="H2" s="21" t="s">
        <v>13</v>
      </c>
      <c r="I2" s="21"/>
    </row>
    <row r="3" spans="1:22" x14ac:dyDescent="0.25">
      <c r="A3" s="19">
        <v>34335</v>
      </c>
      <c r="B3" s="20" t="s">
        <v>11</v>
      </c>
      <c r="C3" s="20" t="s">
        <v>12</v>
      </c>
      <c r="D3" s="20">
        <v>90</v>
      </c>
      <c r="E3" s="20">
        <v>90</v>
      </c>
      <c r="F3" s="18" t="str">
        <f t="shared" ref="F3:F66" si="0">INDEX($H$3:$H$12,MATCH(B3,$I$3:$I$12,0))</f>
        <v>华东</v>
      </c>
      <c r="H3" s="15" t="s">
        <v>14</v>
      </c>
      <c r="I3" s="15" t="s">
        <v>15</v>
      </c>
      <c r="M3" s="25">
        <f>DSUM(A1:F3300,D1,T4:U5)</f>
        <v>295449</v>
      </c>
      <c r="N3" s="25">
        <f>DCOUNTA(A1:F3300,C1,T4:U5)</f>
        <v>789</v>
      </c>
      <c r="R3" s="25">
        <v>1</v>
      </c>
    </row>
    <row r="4" spans="1:22" x14ac:dyDescent="0.25">
      <c r="A4" s="19">
        <v>34335</v>
      </c>
      <c r="B4" s="20" t="s">
        <v>11</v>
      </c>
      <c r="C4" s="20" t="s">
        <v>12</v>
      </c>
      <c r="D4" s="20">
        <v>69</v>
      </c>
      <c r="E4" s="20">
        <v>69</v>
      </c>
      <c r="F4" s="18" t="str">
        <f t="shared" si="0"/>
        <v>华东</v>
      </c>
      <c r="H4" s="22" t="s">
        <v>16</v>
      </c>
      <c r="I4" s="22" t="s">
        <v>17</v>
      </c>
      <c r="L4" s="18" t="s">
        <v>15</v>
      </c>
      <c r="M4" s="25">
        <f t="dataTable" ref="M4:N13" dt2D="0" dtr="0" r1="U5"/>
        <v>344976</v>
      </c>
      <c r="N4" s="25">
        <v>703</v>
      </c>
      <c r="O4" s="25">
        <f>IF($T$9=1,M4,N4)</f>
        <v>344976</v>
      </c>
      <c r="P4" s="25">
        <f>IF(INDEX($H$3:$H$12,MATCH(L4,$I$3:$I$12,0))=INDEX($R$4:$R$6,$R$3),O4,0)</f>
        <v>344976</v>
      </c>
      <c r="R4" s="25" t="s">
        <v>14</v>
      </c>
      <c r="T4" s="25" t="s">
        <v>162</v>
      </c>
      <c r="U4" s="25" t="s">
        <v>7</v>
      </c>
    </row>
    <row r="5" spans="1:22" x14ac:dyDescent="0.25">
      <c r="A5" s="19">
        <v>34335</v>
      </c>
      <c r="B5" s="20" t="s">
        <v>11</v>
      </c>
      <c r="C5" s="20" t="s">
        <v>12</v>
      </c>
      <c r="D5" s="20">
        <v>68</v>
      </c>
      <c r="E5" s="20">
        <v>68</v>
      </c>
      <c r="F5" s="18" t="str">
        <f t="shared" si="0"/>
        <v>华东</v>
      </c>
      <c r="H5" s="22" t="s">
        <v>16</v>
      </c>
      <c r="I5" s="22" t="s">
        <v>18</v>
      </c>
      <c r="L5" s="18" t="s">
        <v>17</v>
      </c>
      <c r="M5" s="25">
        <v>87286</v>
      </c>
      <c r="N5" s="25">
        <v>165</v>
      </c>
      <c r="O5" s="25">
        <f t="shared" ref="O5:O13" si="1">IF($T$9=1,M5,N5)</f>
        <v>87286</v>
      </c>
      <c r="P5" s="25">
        <f t="shared" ref="P5:P13" si="2">IF(INDEX($H$3:$H$12,MATCH(L5,$I$3:$I$12,0))=INDEX($R$4:$R$6,$R$3),O5,0)</f>
        <v>0</v>
      </c>
      <c r="R5" s="25" t="s">
        <v>16</v>
      </c>
      <c r="T5" s="25" t="str">
        <f>IF(Q10=TRUE,R10,IF(Q11=TRUE,R11,""))</f>
        <v>自行车</v>
      </c>
      <c r="U5" s="25" t="s">
        <v>11</v>
      </c>
    </row>
    <row r="6" spans="1:22" x14ac:dyDescent="0.25">
      <c r="A6" s="19">
        <v>34335</v>
      </c>
      <c r="B6" s="20" t="s">
        <v>19</v>
      </c>
      <c r="C6" s="20" t="s">
        <v>12</v>
      </c>
      <c r="D6" s="20">
        <v>99</v>
      </c>
      <c r="E6" s="20">
        <v>99</v>
      </c>
      <c r="F6" s="18" t="str">
        <f t="shared" si="0"/>
        <v>西南</v>
      </c>
      <c r="H6" s="22" t="s">
        <v>14</v>
      </c>
      <c r="I6" s="22" t="s">
        <v>20</v>
      </c>
      <c r="L6" s="18" t="s">
        <v>18</v>
      </c>
      <c r="M6" s="25">
        <v>115468</v>
      </c>
      <c r="N6" s="25">
        <v>266</v>
      </c>
      <c r="O6" s="25">
        <f t="shared" si="1"/>
        <v>115468</v>
      </c>
      <c r="P6" s="25">
        <f t="shared" si="2"/>
        <v>0</v>
      </c>
      <c r="R6" s="25" t="s">
        <v>26</v>
      </c>
    </row>
    <row r="7" spans="1:22" x14ac:dyDescent="0.25">
      <c r="A7" s="19">
        <v>34335</v>
      </c>
      <c r="B7" s="20" t="s">
        <v>19</v>
      </c>
      <c r="C7" s="20" t="s">
        <v>12</v>
      </c>
      <c r="D7" s="20">
        <v>70</v>
      </c>
      <c r="E7" s="20">
        <v>70</v>
      </c>
      <c r="F7" s="18" t="str">
        <f t="shared" si="0"/>
        <v>西南</v>
      </c>
      <c r="H7" s="22" t="s">
        <v>14</v>
      </c>
      <c r="I7" s="22" t="s">
        <v>21</v>
      </c>
      <c r="L7" s="18" t="s">
        <v>20</v>
      </c>
      <c r="M7" s="25">
        <v>59297</v>
      </c>
      <c r="N7" s="25">
        <v>397</v>
      </c>
      <c r="O7" s="25">
        <f t="shared" si="1"/>
        <v>59297</v>
      </c>
      <c r="P7" s="25">
        <f t="shared" si="2"/>
        <v>59297</v>
      </c>
      <c r="V7" s="25" t="str">
        <f>INDEX(R4:R6,R3)&amp;INDEX(T10:T11,T9)&amp;"统计图"</f>
        <v>华东净销售额总计统计图</v>
      </c>
    </row>
    <row r="8" spans="1:22" x14ac:dyDescent="0.25">
      <c r="A8" s="19">
        <v>34335</v>
      </c>
      <c r="B8" s="20" t="s">
        <v>19</v>
      </c>
      <c r="C8" s="20" t="s">
        <v>12</v>
      </c>
      <c r="D8" s="20">
        <v>77</v>
      </c>
      <c r="E8" s="20">
        <v>77</v>
      </c>
      <c r="F8" s="18" t="str">
        <f t="shared" si="0"/>
        <v>西南</v>
      </c>
      <c r="H8" s="22" t="s">
        <v>14</v>
      </c>
      <c r="I8" s="22" t="s">
        <v>11</v>
      </c>
      <c r="L8" s="18" t="s">
        <v>21</v>
      </c>
      <c r="M8" s="25">
        <v>209204</v>
      </c>
      <c r="N8" s="25">
        <v>453</v>
      </c>
      <c r="O8" s="25">
        <f t="shared" si="1"/>
        <v>209204</v>
      </c>
      <c r="P8" s="25">
        <f t="shared" si="2"/>
        <v>209204</v>
      </c>
    </row>
    <row r="9" spans="1:22" x14ac:dyDescent="0.25">
      <c r="A9" s="19">
        <v>34335</v>
      </c>
      <c r="B9" s="20" t="s">
        <v>19</v>
      </c>
      <c r="C9" s="20" t="s">
        <v>12</v>
      </c>
      <c r="D9" s="20">
        <v>79</v>
      </c>
      <c r="E9" s="20">
        <v>79</v>
      </c>
      <c r="F9" s="18" t="str">
        <f t="shared" si="0"/>
        <v>西南</v>
      </c>
      <c r="H9" s="22" t="s">
        <v>22</v>
      </c>
      <c r="I9" s="22" t="s">
        <v>23</v>
      </c>
      <c r="L9" s="18" t="s">
        <v>11</v>
      </c>
      <c r="M9" s="25">
        <v>295449</v>
      </c>
      <c r="N9" s="25">
        <v>789</v>
      </c>
      <c r="O9" s="25">
        <f t="shared" si="1"/>
        <v>295449</v>
      </c>
      <c r="P9" s="25">
        <f t="shared" si="2"/>
        <v>295449</v>
      </c>
      <c r="T9" s="25">
        <v>1</v>
      </c>
    </row>
    <row r="10" spans="1:22" x14ac:dyDescent="0.25">
      <c r="A10" s="19">
        <v>34335</v>
      </c>
      <c r="B10" s="20" t="s">
        <v>19</v>
      </c>
      <c r="C10" s="23" t="s">
        <v>25</v>
      </c>
      <c r="D10" s="20">
        <v>61</v>
      </c>
      <c r="E10" s="20">
        <v>61</v>
      </c>
      <c r="F10" s="18" t="str">
        <f t="shared" si="0"/>
        <v>西南</v>
      </c>
      <c r="H10" s="22" t="s">
        <v>26</v>
      </c>
      <c r="I10" s="22" t="s">
        <v>27</v>
      </c>
      <c r="L10" s="18" t="s">
        <v>23</v>
      </c>
      <c r="M10" s="25">
        <v>7478</v>
      </c>
      <c r="N10" s="25">
        <v>26</v>
      </c>
      <c r="O10" s="25">
        <f t="shared" si="1"/>
        <v>7478</v>
      </c>
      <c r="P10" s="25">
        <f t="shared" si="2"/>
        <v>7478</v>
      </c>
      <c r="Q10" s="25" t="b">
        <v>1</v>
      </c>
      <c r="R10" s="25" t="s">
        <v>12</v>
      </c>
      <c r="T10" s="25" t="s">
        <v>163</v>
      </c>
    </row>
    <row r="11" spans="1:22" x14ac:dyDescent="0.25">
      <c r="A11" s="19">
        <v>34335</v>
      </c>
      <c r="B11" s="20" t="s">
        <v>19</v>
      </c>
      <c r="C11" s="23" t="s">
        <v>25</v>
      </c>
      <c r="D11" s="20">
        <v>110</v>
      </c>
      <c r="E11" s="20">
        <v>110</v>
      </c>
      <c r="F11" s="18" t="str">
        <f t="shared" si="0"/>
        <v>西南</v>
      </c>
      <c r="H11" s="22" t="s">
        <v>26</v>
      </c>
      <c r="I11" s="22" t="s">
        <v>28</v>
      </c>
      <c r="L11" s="18" t="s">
        <v>19</v>
      </c>
      <c r="M11" s="25">
        <v>74109</v>
      </c>
      <c r="N11" s="25">
        <v>160</v>
      </c>
      <c r="O11" s="25">
        <f t="shared" si="1"/>
        <v>74109</v>
      </c>
      <c r="P11" s="25">
        <f t="shared" si="2"/>
        <v>0</v>
      </c>
      <c r="Q11" s="25" t="b">
        <v>0</v>
      </c>
      <c r="R11" s="25" t="s">
        <v>25</v>
      </c>
      <c r="T11" s="25" t="s">
        <v>164</v>
      </c>
    </row>
    <row r="12" spans="1:22" x14ac:dyDescent="0.25">
      <c r="A12" s="19">
        <v>34335</v>
      </c>
      <c r="B12" s="20" t="s">
        <v>19</v>
      </c>
      <c r="C12" s="23" t="s">
        <v>29</v>
      </c>
      <c r="D12" s="20">
        <v>113</v>
      </c>
      <c r="E12" s="20">
        <v>113</v>
      </c>
      <c r="F12" s="18" t="str">
        <f t="shared" si="0"/>
        <v>西南</v>
      </c>
      <c r="H12" s="22" t="s">
        <v>30</v>
      </c>
      <c r="I12" s="22" t="s">
        <v>32</v>
      </c>
      <c r="L12" s="18" t="s">
        <v>160</v>
      </c>
      <c r="M12" s="25">
        <v>90551</v>
      </c>
      <c r="N12" s="25">
        <v>192</v>
      </c>
      <c r="O12" s="25">
        <f t="shared" si="1"/>
        <v>90551</v>
      </c>
      <c r="P12" s="25">
        <f t="shared" si="2"/>
        <v>0</v>
      </c>
    </row>
    <row r="13" spans="1:22" x14ac:dyDescent="0.25">
      <c r="A13" s="19">
        <v>34335</v>
      </c>
      <c r="B13" s="20" t="s">
        <v>19</v>
      </c>
      <c r="C13" s="23" t="s">
        <v>24</v>
      </c>
      <c r="D13" s="20">
        <v>68</v>
      </c>
      <c r="E13" s="20">
        <v>68</v>
      </c>
      <c r="F13" s="18" t="str">
        <f t="shared" si="0"/>
        <v>西南</v>
      </c>
      <c r="L13" s="18" t="s">
        <v>161</v>
      </c>
      <c r="M13" s="25">
        <v>83740</v>
      </c>
      <c r="N13" s="25">
        <v>148</v>
      </c>
      <c r="O13" s="25">
        <f t="shared" si="1"/>
        <v>83740</v>
      </c>
      <c r="P13" s="25">
        <f t="shared" si="2"/>
        <v>0</v>
      </c>
    </row>
    <row r="14" spans="1:22" x14ac:dyDescent="0.25">
      <c r="A14" s="19">
        <v>34335</v>
      </c>
      <c r="B14" s="20" t="s">
        <v>11</v>
      </c>
      <c r="C14" s="23" t="s">
        <v>24</v>
      </c>
      <c r="D14" s="20">
        <v>63</v>
      </c>
      <c r="E14" s="20">
        <v>63</v>
      </c>
      <c r="F14" s="18" t="str">
        <f t="shared" si="0"/>
        <v>华东</v>
      </c>
    </row>
    <row r="15" spans="1:22" x14ac:dyDescent="0.25">
      <c r="A15" s="19">
        <v>34335</v>
      </c>
      <c r="B15" s="20" t="s">
        <v>11</v>
      </c>
      <c r="C15" s="23" t="s">
        <v>24</v>
      </c>
      <c r="D15" s="20">
        <v>158</v>
      </c>
      <c r="E15" s="20">
        <v>158</v>
      </c>
      <c r="F15" s="18" t="str">
        <f t="shared" si="0"/>
        <v>华东</v>
      </c>
    </row>
    <row r="16" spans="1:22" x14ac:dyDescent="0.25">
      <c r="A16" s="19">
        <v>34335</v>
      </c>
      <c r="B16" s="20" t="s">
        <v>11</v>
      </c>
      <c r="C16" s="23" t="s">
        <v>24</v>
      </c>
      <c r="D16" s="20">
        <v>79</v>
      </c>
      <c r="E16" s="20">
        <v>79</v>
      </c>
      <c r="F16" s="18" t="str">
        <f t="shared" si="0"/>
        <v>华东</v>
      </c>
    </row>
    <row r="17" spans="1:6" x14ac:dyDescent="0.25">
      <c r="A17" s="19">
        <v>34335</v>
      </c>
      <c r="B17" s="20" t="s">
        <v>11</v>
      </c>
      <c r="C17" s="23" t="s">
        <v>25</v>
      </c>
      <c r="D17" s="20">
        <v>53</v>
      </c>
      <c r="E17" s="20">
        <v>53</v>
      </c>
      <c r="F17" s="18" t="str">
        <f t="shared" si="0"/>
        <v>华东</v>
      </c>
    </row>
    <row r="18" spans="1:6" x14ac:dyDescent="0.25">
      <c r="A18" s="19">
        <v>34335</v>
      </c>
      <c r="B18" s="20" t="s">
        <v>11</v>
      </c>
      <c r="C18" s="23" t="s">
        <v>25</v>
      </c>
      <c r="D18" s="20">
        <v>175</v>
      </c>
      <c r="E18" s="20">
        <v>175</v>
      </c>
      <c r="F18" s="18" t="str">
        <f t="shared" si="0"/>
        <v>华东</v>
      </c>
    </row>
    <row r="19" spans="1:6" x14ac:dyDescent="0.25">
      <c r="A19" s="19">
        <v>34366</v>
      </c>
      <c r="B19" s="20" t="s">
        <v>11</v>
      </c>
      <c r="C19" s="23" t="s">
        <v>25</v>
      </c>
      <c r="D19" s="20">
        <v>83</v>
      </c>
      <c r="E19" s="20">
        <v>83</v>
      </c>
      <c r="F19" s="18" t="str">
        <f t="shared" si="0"/>
        <v>华东</v>
      </c>
    </row>
    <row r="20" spans="1:6" x14ac:dyDescent="0.25">
      <c r="A20" s="19">
        <v>34366</v>
      </c>
      <c r="B20" s="20" t="s">
        <v>11</v>
      </c>
      <c r="C20" s="23" t="s">
        <v>24</v>
      </c>
      <c r="D20" s="20">
        <v>79</v>
      </c>
      <c r="E20" s="20">
        <v>79</v>
      </c>
      <c r="F20" s="18" t="str">
        <f t="shared" si="0"/>
        <v>华东</v>
      </c>
    </row>
    <row r="21" spans="1:6" x14ac:dyDescent="0.25">
      <c r="A21" s="19">
        <v>34366</v>
      </c>
      <c r="B21" s="20" t="s">
        <v>11</v>
      </c>
      <c r="C21" s="23" t="s">
        <v>24</v>
      </c>
      <c r="D21" s="20">
        <v>28</v>
      </c>
      <c r="E21" s="20">
        <v>28</v>
      </c>
      <c r="F21" s="18" t="str">
        <f t="shared" si="0"/>
        <v>华东</v>
      </c>
    </row>
    <row r="22" spans="1:6" x14ac:dyDescent="0.25">
      <c r="A22" s="19">
        <v>34366</v>
      </c>
      <c r="B22" s="20" t="s">
        <v>11</v>
      </c>
      <c r="C22" s="23" t="s">
        <v>25</v>
      </c>
      <c r="D22" s="20">
        <v>122</v>
      </c>
      <c r="E22" s="20">
        <v>122</v>
      </c>
      <c r="F22" s="18" t="str">
        <f t="shared" si="0"/>
        <v>华东</v>
      </c>
    </row>
    <row r="23" spans="1:6" x14ac:dyDescent="0.25">
      <c r="A23" s="19">
        <v>34366</v>
      </c>
      <c r="B23" s="20" t="s">
        <v>11</v>
      </c>
      <c r="C23" s="20" t="s">
        <v>12</v>
      </c>
      <c r="D23" s="20">
        <v>105</v>
      </c>
      <c r="E23" s="20">
        <v>105</v>
      </c>
      <c r="F23" s="18" t="str">
        <f t="shared" si="0"/>
        <v>华东</v>
      </c>
    </row>
    <row r="24" spans="1:6" x14ac:dyDescent="0.25">
      <c r="A24" s="19">
        <v>34366</v>
      </c>
      <c r="B24" s="20" t="s">
        <v>11</v>
      </c>
      <c r="C24" s="20" t="s">
        <v>12</v>
      </c>
      <c r="D24" s="20">
        <v>112</v>
      </c>
      <c r="E24" s="20">
        <v>112</v>
      </c>
      <c r="F24" s="18" t="str">
        <f t="shared" si="0"/>
        <v>华东</v>
      </c>
    </row>
    <row r="25" spans="1:6" x14ac:dyDescent="0.25">
      <c r="A25" s="19">
        <v>34366</v>
      </c>
      <c r="B25" s="20" t="s">
        <v>11</v>
      </c>
      <c r="C25" s="20" t="s">
        <v>12</v>
      </c>
      <c r="D25" s="20">
        <v>113</v>
      </c>
      <c r="E25" s="20">
        <v>113</v>
      </c>
      <c r="F25" s="18" t="str">
        <f t="shared" si="0"/>
        <v>华东</v>
      </c>
    </row>
    <row r="26" spans="1:6" x14ac:dyDescent="0.25">
      <c r="A26" s="19">
        <v>34366</v>
      </c>
      <c r="B26" s="20" t="s">
        <v>11</v>
      </c>
      <c r="C26" s="20" t="s">
        <v>12</v>
      </c>
      <c r="D26" s="20">
        <v>99</v>
      </c>
      <c r="E26" s="20">
        <v>99</v>
      </c>
      <c r="F26" s="18" t="str">
        <f t="shared" si="0"/>
        <v>华东</v>
      </c>
    </row>
    <row r="27" spans="1:6" x14ac:dyDescent="0.25">
      <c r="A27" s="19">
        <v>34366</v>
      </c>
      <c r="B27" s="20" t="s">
        <v>11</v>
      </c>
      <c r="C27" s="23" t="s">
        <v>24</v>
      </c>
      <c r="D27" s="20">
        <v>88</v>
      </c>
      <c r="E27" s="20">
        <v>88</v>
      </c>
      <c r="F27" s="18" t="str">
        <f t="shared" si="0"/>
        <v>华东</v>
      </c>
    </row>
    <row r="28" spans="1:6" x14ac:dyDescent="0.25">
      <c r="A28" s="19">
        <v>34366</v>
      </c>
      <c r="B28" s="20" t="s">
        <v>11</v>
      </c>
      <c r="C28" s="23" t="s">
        <v>25</v>
      </c>
      <c r="D28" s="20">
        <v>70</v>
      </c>
      <c r="E28" s="20">
        <v>70</v>
      </c>
      <c r="F28" s="18" t="str">
        <f t="shared" si="0"/>
        <v>华东</v>
      </c>
    </row>
    <row r="29" spans="1:6" x14ac:dyDescent="0.25">
      <c r="A29" s="19">
        <v>34366</v>
      </c>
      <c r="B29" s="20" t="s">
        <v>11</v>
      </c>
      <c r="C29" s="23" t="s">
        <v>29</v>
      </c>
      <c r="D29" s="20">
        <v>99</v>
      </c>
      <c r="E29" s="20">
        <v>99</v>
      </c>
      <c r="F29" s="18" t="str">
        <f t="shared" si="0"/>
        <v>华东</v>
      </c>
    </row>
    <row r="30" spans="1:6" x14ac:dyDescent="0.25">
      <c r="A30" s="19">
        <v>34366</v>
      </c>
      <c r="B30" s="20" t="s">
        <v>11</v>
      </c>
      <c r="C30" s="23" t="s">
        <v>24</v>
      </c>
      <c r="D30" s="20">
        <v>90</v>
      </c>
      <c r="E30" s="20">
        <v>90</v>
      </c>
      <c r="F30" s="18" t="str">
        <f t="shared" si="0"/>
        <v>华东</v>
      </c>
    </row>
    <row r="31" spans="1:6" x14ac:dyDescent="0.25">
      <c r="A31" s="19">
        <v>34366</v>
      </c>
      <c r="B31" s="20" t="s">
        <v>11</v>
      </c>
      <c r="C31" s="23" t="s">
        <v>24</v>
      </c>
      <c r="D31" s="20">
        <v>179</v>
      </c>
      <c r="E31" s="20">
        <v>179</v>
      </c>
      <c r="F31" s="18" t="str">
        <f t="shared" si="0"/>
        <v>华东</v>
      </c>
    </row>
    <row r="32" spans="1:6" x14ac:dyDescent="0.25">
      <c r="A32" s="19">
        <v>34366</v>
      </c>
      <c r="B32" s="20" t="s">
        <v>11</v>
      </c>
      <c r="C32" s="23" t="s">
        <v>24</v>
      </c>
      <c r="D32" s="20">
        <v>101</v>
      </c>
      <c r="E32" s="20">
        <v>101</v>
      </c>
      <c r="F32" s="18" t="str">
        <f t="shared" si="0"/>
        <v>华东</v>
      </c>
    </row>
    <row r="33" spans="1:6" x14ac:dyDescent="0.25">
      <c r="A33" s="19">
        <v>34366</v>
      </c>
      <c r="B33" s="20" t="s">
        <v>11</v>
      </c>
      <c r="C33" s="23" t="s">
        <v>24</v>
      </c>
      <c r="D33" s="20">
        <v>175</v>
      </c>
      <c r="E33" s="20">
        <v>175</v>
      </c>
      <c r="F33" s="18" t="str">
        <f t="shared" si="0"/>
        <v>华东</v>
      </c>
    </row>
    <row r="34" spans="1:6" x14ac:dyDescent="0.25">
      <c r="A34" s="19">
        <v>34366</v>
      </c>
      <c r="B34" s="20" t="s">
        <v>11</v>
      </c>
      <c r="C34" s="23" t="s">
        <v>24</v>
      </c>
      <c r="D34" s="20">
        <v>158</v>
      </c>
      <c r="E34" s="20">
        <v>158</v>
      </c>
      <c r="F34" s="18" t="str">
        <f t="shared" si="0"/>
        <v>华东</v>
      </c>
    </row>
    <row r="35" spans="1:6" x14ac:dyDescent="0.25">
      <c r="A35" s="19">
        <v>34366</v>
      </c>
      <c r="B35" s="20" t="s">
        <v>11</v>
      </c>
      <c r="C35" s="23" t="s">
        <v>24</v>
      </c>
      <c r="D35" s="20">
        <v>61</v>
      </c>
      <c r="E35" s="20">
        <v>61</v>
      </c>
      <c r="F35" s="18" t="str">
        <f t="shared" si="0"/>
        <v>华东</v>
      </c>
    </row>
    <row r="36" spans="1:6" x14ac:dyDescent="0.25">
      <c r="A36" s="19">
        <v>34394</v>
      </c>
      <c r="B36" s="20" t="s">
        <v>11</v>
      </c>
      <c r="C36" s="23" t="s">
        <v>33</v>
      </c>
      <c r="D36" s="20">
        <v>55</v>
      </c>
      <c r="E36" s="20">
        <v>55</v>
      </c>
      <c r="F36" s="18" t="str">
        <f t="shared" si="0"/>
        <v>华东</v>
      </c>
    </row>
    <row r="37" spans="1:6" x14ac:dyDescent="0.25">
      <c r="A37" s="19">
        <v>34394</v>
      </c>
      <c r="B37" s="20" t="s">
        <v>11</v>
      </c>
      <c r="C37" s="23" t="s">
        <v>25</v>
      </c>
      <c r="D37" s="20">
        <v>138</v>
      </c>
      <c r="E37" s="20">
        <v>138</v>
      </c>
      <c r="F37" s="18" t="str">
        <f t="shared" si="0"/>
        <v>华东</v>
      </c>
    </row>
    <row r="38" spans="1:6" x14ac:dyDescent="0.25">
      <c r="A38" s="19">
        <v>34394</v>
      </c>
      <c r="B38" s="23" t="s">
        <v>31</v>
      </c>
      <c r="C38" s="23" t="s">
        <v>25</v>
      </c>
      <c r="D38" s="20">
        <v>2738</v>
      </c>
      <c r="E38" s="20">
        <v>3206</v>
      </c>
      <c r="F38" s="18" t="str">
        <f t="shared" si="0"/>
        <v>西南</v>
      </c>
    </row>
    <row r="39" spans="1:6" x14ac:dyDescent="0.25">
      <c r="A39" s="19">
        <v>34394</v>
      </c>
      <c r="B39" s="20" t="s">
        <v>11</v>
      </c>
      <c r="C39" s="23" t="s">
        <v>25</v>
      </c>
      <c r="D39" s="20">
        <v>169</v>
      </c>
      <c r="E39" s="20">
        <v>169</v>
      </c>
      <c r="F39" s="18" t="str">
        <f t="shared" si="0"/>
        <v>华东</v>
      </c>
    </row>
    <row r="40" spans="1:6" x14ac:dyDescent="0.25">
      <c r="A40" s="19">
        <v>34394</v>
      </c>
      <c r="B40" s="23" t="s">
        <v>34</v>
      </c>
      <c r="C40" s="23" t="s">
        <v>25</v>
      </c>
      <c r="D40" s="20">
        <v>1682</v>
      </c>
      <c r="E40" s="20">
        <v>1843</v>
      </c>
      <c r="F40" s="18" t="str">
        <f t="shared" si="0"/>
        <v>西南</v>
      </c>
    </row>
    <row r="41" spans="1:6" x14ac:dyDescent="0.25">
      <c r="A41" s="19">
        <v>34394</v>
      </c>
      <c r="B41" s="20" t="s">
        <v>11</v>
      </c>
      <c r="C41" s="23" t="s">
        <v>24</v>
      </c>
      <c r="D41" s="20">
        <v>203</v>
      </c>
      <c r="E41" s="20">
        <v>203</v>
      </c>
      <c r="F41" s="18" t="str">
        <f t="shared" si="0"/>
        <v>华东</v>
      </c>
    </row>
    <row r="42" spans="1:6" x14ac:dyDescent="0.25">
      <c r="A42" s="19">
        <v>34394</v>
      </c>
      <c r="B42" s="20" t="s">
        <v>11</v>
      </c>
      <c r="C42" s="20" t="s">
        <v>12</v>
      </c>
      <c r="D42" s="20">
        <v>140</v>
      </c>
      <c r="E42" s="20">
        <v>140</v>
      </c>
      <c r="F42" s="18" t="str">
        <f t="shared" si="0"/>
        <v>华东</v>
      </c>
    </row>
    <row r="43" spans="1:6" x14ac:dyDescent="0.25">
      <c r="A43" s="19">
        <v>34394</v>
      </c>
      <c r="B43" s="23" t="s">
        <v>31</v>
      </c>
      <c r="C43" s="20" t="s">
        <v>12</v>
      </c>
      <c r="D43" s="20">
        <v>101</v>
      </c>
      <c r="E43" s="20">
        <v>101</v>
      </c>
      <c r="F43" s="18" t="str">
        <f t="shared" si="0"/>
        <v>西南</v>
      </c>
    </row>
    <row r="44" spans="1:6" x14ac:dyDescent="0.25">
      <c r="A44" s="19">
        <v>34394</v>
      </c>
      <c r="B44" s="20" t="s">
        <v>11</v>
      </c>
      <c r="C44" s="20" t="s">
        <v>12</v>
      </c>
      <c r="D44" s="20">
        <v>53</v>
      </c>
      <c r="E44" s="20">
        <v>53</v>
      </c>
      <c r="F44" s="18" t="str">
        <f t="shared" si="0"/>
        <v>华东</v>
      </c>
    </row>
    <row r="45" spans="1:6" x14ac:dyDescent="0.25">
      <c r="A45" s="19">
        <v>34394</v>
      </c>
      <c r="B45" s="23" t="s">
        <v>31</v>
      </c>
      <c r="C45" s="20" t="s">
        <v>12</v>
      </c>
      <c r="D45" s="20">
        <v>61</v>
      </c>
      <c r="E45" s="20">
        <v>61</v>
      </c>
      <c r="F45" s="18" t="str">
        <f t="shared" si="0"/>
        <v>西南</v>
      </c>
    </row>
    <row r="46" spans="1:6" x14ac:dyDescent="0.25">
      <c r="A46" s="19">
        <v>34394</v>
      </c>
      <c r="B46" s="20" t="s">
        <v>11</v>
      </c>
      <c r="C46" s="20" t="s">
        <v>12</v>
      </c>
      <c r="D46" s="20">
        <v>101</v>
      </c>
      <c r="E46" s="20">
        <v>101</v>
      </c>
      <c r="F46" s="18" t="str">
        <f t="shared" si="0"/>
        <v>华东</v>
      </c>
    </row>
    <row r="47" spans="1:6" x14ac:dyDescent="0.25">
      <c r="A47" s="19">
        <v>34394</v>
      </c>
      <c r="B47" s="20" t="s">
        <v>11</v>
      </c>
      <c r="C47" s="20" t="s">
        <v>12</v>
      </c>
      <c r="D47" s="20">
        <v>90</v>
      </c>
      <c r="E47" s="20">
        <v>90</v>
      </c>
      <c r="F47" s="18" t="str">
        <f t="shared" si="0"/>
        <v>华东</v>
      </c>
    </row>
    <row r="48" spans="1:6" x14ac:dyDescent="0.25">
      <c r="A48" s="19">
        <v>34394</v>
      </c>
      <c r="B48" s="20" t="s">
        <v>11</v>
      </c>
      <c r="C48" s="23" t="s">
        <v>25</v>
      </c>
      <c r="D48" s="20">
        <v>210</v>
      </c>
      <c r="E48" s="20">
        <v>210</v>
      </c>
      <c r="F48" s="18" t="str">
        <f t="shared" si="0"/>
        <v>华东</v>
      </c>
    </row>
    <row r="49" spans="1:6" x14ac:dyDescent="0.25">
      <c r="A49" s="19">
        <v>34394</v>
      </c>
      <c r="B49" s="20" t="s">
        <v>11</v>
      </c>
      <c r="C49" s="23" t="s">
        <v>25</v>
      </c>
      <c r="D49" s="20">
        <v>113</v>
      </c>
      <c r="E49" s="20">
        <v>113</v>
      </c>
      <c r="F49" s="18" t="str">
        <f t="shared" si="0"/>
        <v>华东</v>
      </c>
    </row>
    <row r="50" spans="1:6" x14ac:dyDescent="0.25">
      <c r="A50" s="19">
        <v>34394</v>
      </c>
      <c r="B50" s="20" t="s">
        <v>11</v>
      </c>
      <c r="C50" s="23" t="s">
        <v>24</v>
      </c>
      <c r="D50" s="20">
        <v>179</v>
      </c>
      <c r="E50" s="20">
        <v>179</v>
      </c>
      <c r="F50" s="18" t="str">
        <f t="shared" si="0"/>
        <v>华东</v>
      </c>
    </row>
    <row r="51" spans="1:6" x14ac:dyDescent="0.25">
      <c r="A51" s="19">
        <v>34394</v>
      </c>
      <c r="B51" s="20" t="s">
        <v>11</v>
      </c>
      <c r="C51" s="23" t="s">
        <v>25</v>
      </c>
      <c r="D51" s="20">
        <v>90</v>
      </c>
      <c r="E51" s="20">
        <v>90</v>
      </c>
      <c r="F51" s="18" t="str">
        <f t="shared" si="0"/>
        <v>华东</v>
      </c>
    </row>
    <row r="52" spans="1:6" x14ac:dyDescent="0.25">
      <c r="A52" s="19">
        <v>34394</v>
      </c>
      <c r="B52" s="20" t="s">
        <v>11</v>
      </c>
      <c r="C52" s="23" t="s">
        <v>24</v>
      </c>
      <c r="D52" s="20">
        <v>77</v>
      </c>
      <c r="E52" s="20">
        <v>77</v>
      </c>
      <c r="F52" s="18" t="str">
        <f t="shared" si="0"/>
        <v>华东</v>
      </c>
    </row>
    <row r="53" spans="1:6" x14ac:dyDescent="0.25">
      <c r="A53" s="19">
        <v>34394</v>
      </c>
      <c r="B53" s="23" t="s">
        <v>31</v>
      </c>
      <c r="C53" s="23" t="s">
        <v>25</v>
      </c>
      <c r="D53" s="20">
        <v>113</v>
      </c>
      <c r="E53" s="20">
        <v>113</v>
      </c>
      <c r="F53" s="18" t="str">
        <f t="shared" si="0"/>
        <v>西南</v>
      </c>
    </row>
    <row r="54" spans="1:6" x14ac:dyDescent="0.25">
      <c r="A54" s="19">
        <v>34394</v>
      </c>
      <c r="B54" s="20" t="s">
        <v>11</v>
      </c>
      <c r="C54" s="23" t="s">
        <v>25</v>
      </c>
      <c r="D54" s="20">
        <v>180</v>
      </c>
      <c r="E54" s="20">
        <v>180</v>
      </c>
      <c r="F54" s="18" t="str">
        <f t="shared" si="0"/>
        <v>华东</v>
      </c>
    </row>
    <row r="55" spans="1:6" x14ac:dyDescent="0.25">
      <c r="A55" s="19">
        <v>34394</v>
      </c>
      <c r="B55" s="20" t="s">
        <v>11</v>
      </c>
      <c r="C55" s="23" t="s">
        <v>25</v>
      </c>
      <c r="D55" s="20">
        <v>113</v>
      </c>
      <c r="E55" s="20">
        <v>113</v>
      </c>
      <c r="F55" s="18" t="str">
        <f t="shared" si="0"/>
        <v>华东</v>
      </c>
    </row>
    <row r="56" spans="1:6" x14ac:dyDescent="0.25">
      <c r="A56" s="19">
        <v>34394</v>
      </c>
      <c r="B56" s="20" t="s">
        <v>11</v>
      </c>
      <c r="C56" s="23" t="s">
        <v>25</v>
      </c>
      <c r="D56" s="20">
        <v>114</v>
      </c>
      <c r="E56" s="20">
        <v>114</v>
      </c>
      <c r="F56" s="18" t="str">
        <f t="shared" si="0"/>
        <v>华东</v>
      </c>
    </row>
    <row r="57" spans="1:6" x14ac:dyDescent="0.25">
      <c r="A57" s="19">
        <v>34394</v>
      </c>
      <c r="B57" s="23" t="s">
        <v>31</v>
      </c>
      <c r="C57" s="23" t="s">
        <v>24</v>
      </c>
      <c r="D57" s="20">
        <v>149</v>
      </c>
      <c r="E57" s="20">
        <v>149</v>
      </c>
      <c r="F57" s="18" t="str">
        <f t="shared" si="0"/>
        <v>西南</v>
      </c>
    </row>
    <row r="58" spans="1:6" x14ac:dyDescent="0.25">
      <c r="A58" s="19">
        <v>34394</v>
      </c>
      <c r="B58" s="20" t="s">
        <v>11</v>
      </c>
      <c r="C58" s="23" t="s">
        <v>35</v>
      </c>
      <c r="D58" s="20">
        <v>140</v>
      </c>
      <c r="E58" s="20">
        <v>140</v>
      </c>
      <c r="F58" s="18" t="str">
        <f t="shared" si="0"/>
        <v>华东</v>
      </c>
    </row>
    <row r="59" spans="1:6" x14ac:dyDescent="0.25">
      <c r="A59" s="19">
        <v>34425</v>
      </c>
      <c r="B59" s="20" t="s">
        <v>11</v>
      </c>
      <c r="C59" s="23" t="s">
        <v>25</v>
      </c>
      <c r="D59" s="20">
        <v>206</v>
      </c>
      <c r="E59" s="20">
        <v>206</v>
      </c>
      <c r="F59" s="18" t="str">
        <f t="shared" si="0"/>
        <v>华东</v>
      </c>
    </row>
    <row r="60" spans="1:6" x14ac:dyDescent="0.25">
      <c r="A60" s="19">
        <v>34425</v>
      </c>
      <c r="B60" s="23" t="s">
        <v>34</v>
      </c>
      <c r="C60" s="23" t="s">
        <v>24</v>
      </c>
      <c r="D60" s="20">
        <v>1968</v>
      </c>
      <c r="E60" s="20">
        <v>2228</v>
      </c>
      <c r="F60" s="18" t="str">
        <f t="shared" si="0"/>
        <v>西南</v>
      </c>
    </row>
    <row r="61" spans="1:6" x14ac:dyDescent="0.25">
      <c r="A61" s="19">
        <v>34425</v>
      </c>
      <c r="B61" s="23" t="s">
        <v>36</v>
      </c>
      <c r="C61" s="23" t="s">
        <v>35</v>
      </c>
      <c r="D61" s="20">
        <v>3850</v>
      </c>
      <c r="E61" s="20">
        <v>4511</v>
      </c>
      <c r="F61" s="18" t="str">
        <f t="shared" si="0"/>
        <v>西南</v>
      </c>
    </row>
    <row r="62" spans="1:6" x14ac:dyDescent="0.25">
      <c r="A62" s="19">
        <v>34425</v>
      </c>
      <c r="B62" s="20" t="s">
        <v>11</v>
      </c>
      <c r="C62" s="23" t="s">
        <v>25</v>
      </c>
      <c r="D62" s="20">
        <v>180</v>
      </c>
      <c r="E62" s="20">
        <v>180</v>
      </c>
      <c r="F62" s="18" t="str">
        <f t="shared" si="0"/>
        <v>华东</v>
      </c>
    </row>
    <row r="63" spans="1:6" x14ac:dyDescent="0.25">
      <c r="A63" s="19">
        <v>34425</v>
      </c>
      <c r="B63" s="20" t="s">
        <v>11</v>
      </c>
      <c r="C63" s="23" t="s">
        <v>25</v>
      </c>
      <c r="D63" s="20">
        <v>158</v>
      </c>
      <c r="E63" s="20">
        <v>158</v>
      </c>
      <c r="F63" s="18" t="str">
        <f t="shared" si="0"/>
        <v>华东</v>
      </c>
    </row>
    <row r="64" spans="1:6" x14ac:dyDescent="0.25">
      <c r="A64" s="19">
        <v>34425</v>
      </c>
      <c r="B64" s="20" t="s">
        <v>11</v>
      </c>
      <c r="C64" s="23" t="s">
        <v>25</v>
      </c>
      <c r="D64" s="20">
        <v>110</v>
      </c>
      <c r="E64" s="20">
        <v>110</v>
      </c>
      <c r="F64" s="18" t="str">
        <f t="shared" si="0"/>
        <v>华东</v>
      </c>
    </row>
    <row r="65" spans="1:6" x14ac:dyDescent="0.25">
      <c r="A65" s="19">
        <v>34425</v>
      </c>
      <c r="B65" s="20" t="s">
        <v>11</v>
      </c>
      <c r="C65" s="20" t="s">
        <v>12</v>
      </c>
      <c r="D65" s="20">
        <v>113</v>
      </c>
      <c r="E65" s="20">
        <v>113</v>
      </c>
      <c r="F65" s="18" t="str">
        <f t="shared" si="0"/>
        <v>华东</v>
      </c>
    </row>
    <row r="66" spans="1:6" x14ac:dyDescent="0.25">
      <c r="A66" s="19">
        <v>34425</v>
      </c>
      <c r="B66" s="23" t="s">
        <v>31</v>
      </c>
      <c r="C66" s="20" t="s">
        <v>12</v>
      </c>
      <c r="D66" s="20">
        <v>113</v>
      </c>
      <c r="E66" s="20">
        <v>113</v>
      </c>
      <c r="F66" s="18" t="str">
        <f t="shared" si="0"/>
        <v>西南</v>
      </c>
    </row>
    <row r="67" spans="1:6" x14ac:dyDescent="0.25">
      <c r="A67" s="19">
        <v>34425</v>
      </c>
      <c r="B67" s="20" t="s">
        <v>11</v>
      </c>
      <c r="C67" s="20" t="s">
        <v>12</v>
      </c>
      <c r="D67" s="20">
        <v>113</v>
      </c>
      <c r="E67" s="20">
        <v>113</v>
      </c>
      <c r="F67" s="18" t="str">
        <f t="shared" ref="F67:F130" si="3">INDEX($H$3:$H$12,MATCH(B67,$I$3:$I$12,0))</f>
        <v>华东</v>
      </c>
    </row>
    <row r="68" spans="1:6" x14ac:dyDescent="0.25">
      <c r="A68" s="19">
        <v>34425</v>
      </c>
      <c r="B68" s="20" t="s">
        <v>11</v>
      </c>
      <c r="C68" s="20" t="s">
        <v>12</v>
      </c>
      <c r="D68" s="20">
        <v>44</v>
      </c>
      <c r="E68" s="20">
        <v>44</v>
      </c>
      <c r="F68" s="18" t="str">
        <f t="shared" si="3"/>
        <v>华东</v>
      </c>
    </row>
    <row r="69" spans="1:6" x14ac:dyDescent="0.25">
      <c r="A69" s="19">
        <v>34425</v>
      </c>
      <c r="B69" s="20" t="s">
        <v>15</v>
      </c>
      <c r="C69" s="20" t="s">
        <v>12</v>
      </c>
      <c r="D69" s="20">
        <v>44</v>
      </c>
      <c r="E69" s="20">
        <v>44</v>
      </c>
      <c r="F69" s="18" t="str">
        <f t="shared" si="3"/>
        <v>华东</v>
      </c>
    </row>
    <row r="70" spans="1:6" x14ac:dyDescent="0.25">
      <c r="A70" s="19">
        <v>34425</v>
      </c>
      <c r="B70" s="20" t="s">
        <v>11</v>
      </c>
      <c r="C70" s="20" t="s">
        <v>12</v>
      </c>
      <c r="D70" s="20">
        <v>221</v>
      </c>
      <c r="E70" s="20">
        <v>221</v>
      </c>
      <c r="F70" s="18" t="str">
        <f t="shared" si="3"/>
        <v>华东</v>
      </c>
    </row>
    <row r="71" spans="1:6" x14ac:dyDescent="0.25">
      <c r="A71" s="19">
        <v>34425</v>
      </c>
      <c r="B71" s="20" t="s">
        <v>11</v>
      </c>
      <c r="C71" s="23" t="s">
        <v>24</v>
      </c>
      <c r="D71" s="20">
        <v>442</v>
      </c>
      <c r="E71" s="20">
        <v>455</v>
      </c>
      <c r="F71" s="18" t="str">
        <f t="shared" si="3"/>
        <v>华东</v>
      </c>
    </row>
    <row r="72" spans="1:6" x14ac:dyDescent="0.25">
      <c r="A72" s="19">
        <v>34425</v>
      </c>
      <c r="B72" s="20" t="s">
        <v>11</v>
      </c>
      <c r="C72" s="23" t="s">
        <v>24</v>
      </c>
      <c r="D72" s="20">
        <v>193</v>
      </c>
      <c r="E72" s="20">
        <v>193</v>
      </c>
      <c r="F72" s="18" t="str">
        <f t="shared" si="3"/>
        <v>华东</v>
      </c>
    </row>
    <row r="73" spans="1:6" x14ac:dyDescent="0.25">
      <c r="A73" s="19">
        <v>34425</v>
      </c>
      <c r="B73" s="20" t="s">
        <v>11</v>
      </c>
      <c r="C73" s="23" t="s">
        <v>29</v>
      </c>
      <c r="D73" s="20">
        <v>59</v>
      </c>
      <c r="E73" s="20">
        <v>59</v>
      </c>
      <c r="F73" s="18" t="str">
        <f t="shared" si="3"/>
        <v>华东</v>
      </c>
    </row>
    <row r="74" spans="1:6" x14ac:dyDescent="0.25">
      <c r="A74" s="19">
        <v>34425</v>
      </c>
      <c r="B74" s="20" t="s">
        <v>11</v>
      </c>
      <c r="C74" s="23" t="s">
        <v>25</v>
      </c>
      <c r="D74" s="20">
        <v>79</v>
      </c>
      <c r="E74" s="20">
        <v>79</v>
      </c>
      <c r="F74" s="18" t="str">
        <f t="shared" si="3"/>
        <v>华东</v>
      </c>
    </row>
    <row r="75" spans="1:6" x14ac:dyDescent="0.25">
      <c r="A75" s="19">
        <v>34425</v>
      </c>
      <c r="B75" s="20" t="s">
        <v>11</v>
      </c>
      <c r="C75" s="23" t="s">
        <v>25</v>
      </c>
      <c r="D75" s="20">
        <v>70</v>
      </c>
      <c r="E75" s="20">
        <v>70</v>
      </c>
      <c r="F75" s="18" t="str">
        <f t="shared" si="3"/>
        <v>华东</v>
      </c>
    </row>
    <row r="76" spans="1:6" x14ac:dyDescent="0.25">
      <c r="A76" s="19">
        <v>34425</v>
      </c>
      <c r="B76" s="20" t="s">
        <v>11</v>
      </c>
      <c r="C76" s="23" t="s">
        <v>25</v>
      </c>
      <c r="D76" s="20">
        <v>123</v>
      </c>
      <c r="E76" s="20">
        <v>123</v>
      </c>
      <c r="F76" s="18" t="str">
        <f t="shared" si="3"/>
        <v>华东</v>
      </c>
    </row>
    <row r="77" spans="1:6" x14ac:dyDescent="0.25">
      <c r="A77" s="19">
        <v>34425</v>
      </c>
      <c r="B77" s="20" t="s">
        <v>15</v>
      </c>
      <c r="C77" s="23" t="s">
        <v>24</v>
      </c>
      <c r="D77" s="20">
        <v>146</v>
      </c>
      <c r="E77" s="20">
        <v>146</v>
      </c>
      <c r="F77" s="18" t="str">
        <f t="shared" si="3"/>
        <v>华东</v>
      </c>
    </row>
    <row r="78" spans="1:6" x14ac:dyDescent="0.25">
      <c r="A78" s="19">
        <v>34425</v>
      </c>
      <c r="B78" s="20" t="s">
        <v>11</v>
      </c>
      <c r="C78" s="23" t="s">
        <v>24</v>
      </c>
      <c r="D78" s="20">
        <v>146</v>
      </c>
      <c r="E78" s="20">
        <v>146</v>
      </c>
      <c r="F78" s="18" t="str">
        <f t="shared" si="3"/>
        <v>华东</v>
      </c>
    </row>
    <row r="79" spans="1:6" x14ac:dyDescent="0.25">
      <c r="A79" s="19">
        <v>34425</v>
      </c>
      <c r="B79" s="20" t="s">
        <v>15</v>
      </c>
      <c r="C79" s="23" t="s">
        <v>25</v>
      </c>
      <c r="D79" s="20">
        <v>131</v>
      </c>
      <c r="E79" s="20">
        <v>131</v>
      </c>
      <c r="F79" s="18" t="str">
        <f t="shared" si="3"/>
        <v>华东</v>
      </c>
    </row>
    <row r="80" spans="1:6" x14ac:dyDescent="0.25">
      <c r="A80" s="19">
        <v>34425</v>
      </c>
      <c r="B80" s="20" t="s">
        <v>11</v>
      </c>
      <c r="C80" s="23" t="s">
        <v>24</v>
      </c>
      <c r="D80" s="20">
        <v>158</v>
      </c>
      <c r="E80" s="20">
        <v>158</v>
      </c>
      <c r="F80" s="18" t="str">
        <f t="shared" si="3"/>
        <v>华东</v>
      </c>
    </row>
    <row r="81" spans="1:6" x14ac:dyDescent="0.25">
      <c r="A81" s="19">
        <v>34425</v>
      </c>
      <c r="B81" s="20" t="s">
        <v>11</v>
      </c>
      <c r="C81" s="23" t="s">
        <v>24</v>
      </c>
      <c r="D81" s="20">
        <v>180</v>
      </c>
      <c r="E81" s="20">
        <v>180</v>
      </c>
      <c r="F81" s="18" t="str">
        <f t="shared" si="3"/>
        <v>华东</v>
      </c>
    </row>
    <row r="82" spans="1:6" x14ac:dyDescent="0.25">
      <c r="A82" s="19">
        <v>34455</v>
      </c>
      <c r="B82" s="20" t="s">
        <v>15</v>
      </c>
      <c r="C82" s="23" t="s">
        <v>25</v>
      </c>
      <c r="D82" s="20">
        <v>2172</v>
      </c>
      <c r="E82" s="20">
        <v>2543</v>
      </c>
      <c r="F82" s="18" t="str">
        <f t="shared" si="3"/>
        <v>华东</v>
      </c>
    </row>
    <row r="83" spans="1:6" x14ac:dyDescent="0.25">
      <c r="A83" s="19">
        <v>34455</v>
      </c>
      <c r="B83" s="20" t="s">
        <v>11</v>
      </c>
      <c r="C83" s="23" t="s">
        <v>25</v>
      </c>
      <c r="D83" s="20">
        <v>194</v>
      </c>
      <c r="E83" s="20">
        <v>194</v>
      </c>
      <c r="F83" s="18" t="str">
        <f t="shared" si="3"/>
        <v>华东</v>
      </c>
    </row>
    <row r="84" spans="1:6" x14ac:dyDescent="0.25">
      <c r="A84" s="19">
        <v>34455</v>
      </c>
      <c r="B84" s="20" t="s">
        <v>11</v>
      </c>
      <c r="C84" s="23" t="s">
        <v>25</v>
      </c>
      <c r="D84" s="20">
        <v>259</v>
      </c>
      <c r="E84" s="20">
        <v>259</v>
      </c>
      <c r="F84" s="18" t="str">
        <f t="shared" si="3"/>
        <v>华东</v>
      </c>
    </row>
    <row r="85" spans="1:6" x14ac:dyDescent="0.25">
      <c r="A85" s="19">
        <v>34455</v>
      </c>
      <c r="B85" s="20" t="s">
        <v>11</v>
      </c>
      <c r="C85" s="23" t="s">
        <v>24</v>
      </c>
      <c r="D85" s="20">
        <v>193</v>
      </c>
      <c r="E85" s="20">
        <v>193</v>
      </c>
      <c r="F85" s="18" t="str">
        <f t="shared" si="3"/>
        <v>华东</v>
      </c>
    </row>
    <row r="86" spans="1:6" x14ac:dyDescent="0.25">
      <c r="A86" s="19">
        <v>34455</v>
      </c>
      <c r="B86" s="20" t="s">
        <v>11</v>
      </c>
      <c r="C86" s="23" t="s">
        <v>29</v>
      </c>
      <c r="D86" s="20">
        <v>154</v>
      </c>
      <c r="E86" s="20">
        <v>154</v>
      </c>
      <c r="F86" s="18" t="str">
        <f t="shared" si="3"/>
        <v>华东</v>
      </c>
    </row>
    <row r="87" spans="1:6" x14ac:dyDescent="0.25">
      <c r="A87" s="19">
        <v>34455</v>
      </c>
      <c r="B87" s="20" t="s">
        <v>15</v>
      </c>
      <c r="C87" s="23" t="s">
        <v>24</v>
      </c>
      <c r="D87" s="20">
        <v>1804</v>
      </c>
      <c r="E87" s="20">
        <v>2049</v>
      </c>
      <c r="F87" s="18" t="str">
        <f t="shared" si="3"/>
        <v>华东</v>
      </c>
    </row>
    <row r="88" spans="1:6" x14ac:dyDescent="0.25">
      <c r="A88" s="19">
        <v>34455</v>
      </c>
      <c r="B88" s="20" t="s">
        <v>11</v>
      </c>
      <c r="C88" s="20" t="s">
        <v>12</v>
      </c>
      <c r="D88" s="20">
        <v>308</v>
      </c>
      <c r="E88" s="20">
        <v>308</v>
      </c>
      <c r="F88" s="18" t="str">
        <f t="shared" si="3"/>
        <v>华东</v>
      </c>
    </row>
    <row r="89" spans="1:6" x14ac:dyDescent="0.25">
      <c r="A89" s="19">
        <v>34455</v>
      </c>
      <c r="B89" s="20" t="s">
        <v>11</v>
      </c>
      <c r="C89" s="20" t="s">
        <v>12</v>
      </c>
      <c r="D89" s="20">
        <v>18</v>
      </c>
      <c r="E89" s="20">
        <v>18</v>
      </c>
      <c r="F89" s="18" t="str">
        <f t="shared" si="3"/>
        <v>华东</v>
      </c>
    </row>
    <row r="90" spans="1:6" x14ac:dyDescent="0.25">
      <c r="A90" s="19">
        <v>34455</v>
      </c>
      <c r="B90" s="20" t="s">
        <v>11</v>
      </c>
      <c r="C90" s="20" t="s">
        <v>12</v>
      </c>
      <c r="D90" s="20">
        <v>104</v>
      </c>
      <c r="E90" s="20">
        <v>104</v>
      </c>
      <c r="F90" s="18" t="str">
        <f t="shared" si="3"/>
        <v>华东</v>
      </c>
    </row>
    <row r="91" spans="1:6" x14ac:dyDescent="0.25">
      <c r="A91" s="19">
        <v>34455</v>
      </c>
      <c r="B91" s="20" t="s">
        <v>15</v>
      </c>
      <c r="C91" s="20" t="s">
        <v>12</v>
      </c>
      <c r="D91" s="20">
        <v>53</v>
      </c>
      <c r="E91" s="20">
        <v>53</v>
      </c>
      <c r="F91" s="18" t="str">
        <f t="shared" si="3"/>
        <v>华东</v>
      </c>
    </row>
    <row r="92" spans="1:6" x14ac:dyDescent="0.25">
      <c r="A92" s="19">
        <v>34455</v>
      </c>
      <c r="B92" s="20" t="s">
        <v>15</v>
      </c>
      <c r="C92" s="20" t="s">
        <v>12</v>
      </c>
      <c r="D92" s="20">
        <v>79</v>
      </c>
      <c r="E92" s="20">
        <v>79</v>
      </c>
      <c r="F92" s="18" t="str">
        <f t="shared" si="3"/>
        <v>华东</v>
      </c>
    </row>
    <row r="93" spans="1:6" x14ac:dyDescent="0.25">
      <c r="A93" s="19">
        <v>34455</v>
      </c>
      <c r="B93" s="20" t="s">
        <v>11</v>
      </c>
      <c r="C93" s="20" t="s">
        <v>12</v>
      </c>
      <c r="D93" s="20">
        <v>135</v>
      </c>
      <c r="E93" s="20">
        <v>135</v>
      </c>
      <c r="F93" s="18" t="str">
        <f t="shared" si="3"/>
        <v>华东</v>
      </c>
    </row>
    <row r="94" spans="1:6" x14ac:dyDescent="0.25">
      <c r="A94" s="19">
        <v>34455</v>
      </c>
      <c r="B94" s="20" t="s">
        <v>11</v>
      </c>
      <c r="C94" s="23" t="s">
        <v>24</v>
      </c>
      <c r="D94" s="20">
        <v>385</v>
      </c>
      <c r="E94" s="20">
        <v>385</v>
      </c>
      <c r="F94" s="18" t="str">
        <f t="shared" si="3"/>
        <v>华东</v>
      </c>
    </row>
    <row r="95" spans="1:6" x14ac:dyDescent="0.25">
      <c r="A95" s="19">
        <v>34455</v>
      </c>
      <c r="B95" s="20" t="s">
        <v>19</v>
      </c>
      <c r="C95" s="23" t="s">
        <v>33</v>
      </c>
      <c r="D95" s="20">
        <v>81</v>
      </c>
      <c r="E95" s="20">
        <v>81</v>
      </c>
      <c r="F95" s="18" t="str">
        <f t="shared" si="3"/>
        <v>西南</v>
      </c>
    </row>
    <row r="96" spans="1:6" x14ac:dyDescent="0.25">
      <c r="A96" s="19">
        <v>34455</v>
      </c>
      <c r="B96" s="20" t="s">
        <v>19</v>
      </c>
      <c r="C96" s="23" t="s">
        <v>29</v>
      </c>
      <c r="D96" s="20">
        <v>371</v>
      </c>
      <c r="E96" s="20">
        <v>371</v>
      </c>
      <c r="F96" s="18" t="str">
        <f t="shared" si="3"/>
        <v>西南</v>
      </c>
    </row>
    <row r="97" spans="1:6" x14ac:dyDescent="0.25">
      <c r="A97" s="19">
        <v>34455</v>
      </c>
      <c r="B97" s="20" t="s">
        <v>19</v>
      </c>
      <c r="C97" s="23" t="s">
        <v>25</v>
      </c>
      <c r="D97" s="20">
        <v>90</v>
      </c>
      <c r="E97" s="20">
        <v>90</v>
      </c>
      <c r="F97" s="18" t="str">
        <f t="shared" si="3"/>
        <v>西南</v>
      </c>
    </row>
    <row r="98" spans="1:6" x14ac:dyDescent="0.25">
      <c r="A98" s="19">
        <v>34455</v>
      </c>
      <c r="B98" s="20" t="s">
        <v>19</v>
      </c>
      <c r="C98" s="23" t="s">
        <v>24</v>
      </c>
      <c r="D98" s="20">
        <v>53</v>
      </c>
      <c r="E98" s="20">
        <v>53</v>
      </c>
      <c r="F98" s="18" t="str">
        <f t="shared" si="3"/>
        <v>西南</v>
      </c>
    </row>
    <row r="99" spans="1:6" x14ac:dyDescent="0.25">
      <c r="A99" s="19">
        <v>34455</v>
      </c>
      <c r="B99" s="20" t="s">
        <v>19</v>
      </c>
      <c r="C99" s="23" t="s">
        <v>24</v>
      </c>
      <c r="D99" s="20">
        <v>114</v>
      </c>
      <c r="E99" s="20">
        <v>114</v>
      </c>
      <c r="F99" s="18" t="str">
        <f t="shared" si="3"/>
        <v>西南</v>
      </c>
    </row>
    <row r="100" spans="1:6" x14ac:dyDescent="0.25">
      <c r="A100" s="19">
        <v>34455</v>
      </c>
      <c r="B100" s="20" t="s">
        <v>19</v>
      </c>
      <c r="C100" s="23" t="s">
        <v>25</v>
      </c>
      <c r="D100" s="20">
        <v>225</v>
      </c>
      <c r="E100" s="20">
        <v>225</v>
      </c>
      <c r="F100" s="18" t="str">
        <f t="shared" si="3"/>
        <v>西南</v>
      </c>
    </row>
    <row r="101" spans="1:6" x14ac:dyDescent="0.25">
      <c r="A101" s="19">
        <v>34455</v>
      </c>
      <c r="B101" s="20" t="s">
        <v>19</v>
      </c>
      <c r="C101" s="23" t="s">
        <v>24</v>
      </c>
      <c r="D101" s="20">
        <v>146</v>
      </c>
      <c r="E101" s="20">
        <v>146</v>
      </c>
      <c r="F101" s="18" t="str">
        <f t="shared" si="3"/>
        <v>西南</v>
      </c>
    </row>
    <row r="102" spans="1:6" x14ac:dyDescent="0.25">
      <c r="A102" s="19">
        <v>34455</v>
      </c>
      <c r="B102" s="20" t="s">
        <v>19</v>
      </c>
      <c r="C102" s="23" t="s">
        <v>24</v>
      </c>
      <c r="D102" s="20">
        <v>158</v>
      </c>
      <c r="E102" s="20">
        <v>158</v>
      </c>
      <c r="F102" s="18" t="str">
        <f t="shared" si="3"/>
        <v>西南</v>
      </c>
    </row>
    <row r="103" spans="1:6" x14ac:dyDescent="0.25">
      <c r="A103" s="19">
        <v>34455</v>
      </c>
      <c r="B103" s="20" t="s">
        <v>15</v>
      </c>
      <c r="C103" s="23" t="s">
        <v>25</v>
      </c>
      <c r="D103" s="20">
        <v>169</v>
      </c>
      <c r="E103" s="20">
        <v>169</v>
      </c>
      <c r="F103" s="18" t="str">
        <f t="shared" si="3"/>
        <v>华东</v>
      </c>
    </row>
    <row r="104" spans="1:6" x14ac:dyDescent="0.25">
      <c r="A104" s="19">
        <v>34455</v>
      </c>
      <c r="B104" s="20" t="s">
        <v>15</v>
      </c>
      <c r="C104" s="23" t="s">
        <v>25</v>
      </c>
      <c r="D104" s="20">
        <v>123</v>
      </c>
      <c r="E104" s="20">
        <v>123</v>
      </c>
      <c r="F104" s="18" t="str">
        <f t="shared" si="3"/>
        <v>华东</v>
      </c>
    </row>
    <row r="105" spans="1:6" x14ac:dyDescent="0.25">
      <c r="A105" s="19">
        <v>34455</v>
      </c>
      <c r="B105" s="20" t="s">
        <v>11</v>
      </c>
      <c r="C105" s="20" t="s">
        <v>12</v>
      </c>
      <c r="D105" s="20">
        <v>360</v>
      </c>
      <c r="E105" s="20">
        <v>360</v>
      </c>
      <c r="F105" s="18" t="str">
        <f t="shared" si="3"/>
        <v>华东</v>
      </c>
    </row>
    <row r="106" spans="1:6" x14ac:dyDescent="0.25">
      <c r="A106" s="19">
        <v>34455</v>
      </c>
      <c r="B106" s="20" t="s">
        <v>15</v>
      </c>
      <c r="C106" s="20" t="s">
        <v>12</v>
      </c>
      <c r="D106" s="20">
        <v>113</v>
      </c>
      <c r="E106" s="20">
        <v>113</v>
      </c>
      <c r="F106" s="18" t="str">
        <f t="shared" si="3"/>
        <v>华东</v>
      </c>
    </row>
    <row r="107" spans="1:6" x14ac:dyDescent="0.25">
      <c r="A107" s="19">
        <v>34455</v>
      </c>
      <c r="B107" s="20" t="s">
        <v>11</v>
      </c>
      <c r="C107" s="20" t="s">
        <v>12</v>
      </c>
      <c r="D107" s="20">
        <v>406</v>
      </c>
      <c r="E107" s="20">
        <v>406</v>
      </c>
      <c r="F107" s="18" t="str">
        <f t="shared" si="3"/>
        <v>华东</v>
      </c>
    </row>
    <row r="108" spans="1:6" x14ac:dyDescent="0.25">
      <c r="A108" s="19">
        <v>34455</v>
      </c>
      <c r="B108" s="20" t="s">
        <v>11</v>
      </c>
      <c r="C108" s="20" t="s">
        <v>12</v>
      </c>
      <c r="D108" s="20">
        <v>90</v>
      </c>
      <c r="E108" s="20">
        <v>90</v>
      </c>
      <c r="F108" s="18" t="str">
        <f t="shared" si="3"/>
        <v>华东</v>
      </c>
    </row>
    <row r="109" spans="1:6" x14ac:dyDescent="0.25">
      <c r="A109" s="19">
        <v>34455</v>
      </c>
      <c r="B109" s="20" t="s">
        <v>15</v>
      </c>
      <c r="C109" s="20" t="s">
        <v>12</v>
      </c>
      <c r="D109" s="20">
        <v>96</v>
      </c>
      <c r="E109" s="20">
        <v>96</v>
      </c>
      <c r="F109" s="18" t="str">
        <f t="shared" si="3"/>
        <v>华东</v>
      </c>
    </row>
    <row r="110" spans="1:6" x14ac:dyDescent="0.25">
      <c r="A110" s="19">
        <v>34455</v>
      </c>
      <c r="B110" s="20" t="s">
        <v>11</v>
      </c>
      <c r="C110" s="20" t="s">
        <v>12</v>
      </c>
      <c r="D110" s="20">
        <v>53</v>
      </c>
      <c r="E110" s="20">
        <v>53</v>
      </c>
      <c r="F110" s="18" t="str">
        <f t="shared" si="3"/>
        <v>华东</v>
      </c>
    </row>
    <row r="111" spans="1:6" x14ac:dyDescent="0.25">
      <c r="A111" s="19">
        <v>34486</v>
      </c>
      <c r="B111" s="20" t="s">
        <v>15</v>
      </c>
      <c r="C111" s="23" t="s">
        <v>25</v>
      </c>
      <c r="D111" s="20">
        <v>4489</v>
      </c>
      <c r="E111" s="20">
        <v>5276</v>
      </c>
      <c r="F111" s="18" t="str">
        <f t="shared" si="3"/>
        <v>华东</v>
      </c>
    </row>
    <row r="112" spans="1:6" x14ac:dyDescent="0.25">
      <c r="A112" s="19">
        <v>34486</v>
      </c>
      <c r="B112" s="20" t="s">
        <v>15</v>
      </c>
      <c r="C112" s="23" t="s">
        <v>24</v>
      </c>
      <c r="D112" s="20">
        <v>2273</v>
      </c>
      <c r="E112" s="20">
        <v>2668</v>
      </c>
      <c r="F112" s="18" t="str">
        <f t="shared" si="3"/>
        <v>华东</v>
      </c>
    </row>
    <row r="113" spans="1:6" x14ac:dyDescent="0.25">
      <c r="A113" s="19">
        <v>34486</v>
      </c>
      <c r="B113" s="20" t="s">
        <v>11</v>
      </c>
      <c r="C113" s="23" t="s">
        <v>25</v>
      </c>
      <c r="D113" s="20">
        <v>220</v>
      </c>
      <c r="E113" s="20">
        <v>220</v>
      </c>
      <c r="F113" s="18" t="str">
        <f t="shared" si="3"/>
        <v>华东</v>
      </c>
    </row>
    <row r="114" spans="1:6" x14ac:dyDescent="0.25">
      <c r="A114" s="19">
        <v>34486</v>
      </c>
      <c r="B114" s="20" t="s">
        <v>11</v>
      </c>
      <c r="C114" s="23" t="s">
        <v>33</v>
      </c>
      <c r="D114" s="20">
        <v>149</v>
      </c>
      <c r="E114" s="20">
        <v>149</v>
      </c>
      <c r="F114" s="18" t="str">
        <f t="shared" si="3"/>
        <v>华东</v>
      </c>
    </row>
    <row r="115" spans="1:6" x14ac:dyDescent="0.25">
      <c r="A115" s="19">
        <v>34486</v>
      </c>
      <c r="B115" s="20" t="s">
        <v>11</v>
      </c>
      <c r="C115" s="23" t="s">
        <v>24</v>
      </c>
      <c r="D115" s="20">
        <v>338</v>
      </c>
      <c r="E115" s="20">
        <v>338</v>
      </c>
      <c r="F115" s="18" t="str">
        <f t="shared" si="3"/>
        <v>华东</v>
      </c>
    </row>
    <row r="116" spans="1:6" x14ac:dyDescent="0.25">
      <c r="A116" s="19">
        <v>34486</v>
      </c>
      <c r="B116" s="20" t="s">
        <v>11</v>
      </c>
      <c r="C116" s="23" t="s">
        <v>24</v>
      </c>
      <c r="D116" s="20">
        <v>338</v>
      </c>
      <c r="E116" s="20">
        <v>338</v>
      </c>
      <c r="F116" s="18" t="str">
        <f t="shared" si="3"/>
        <v>华东</v>
      </c>
    </row>
    <row r="117" spans="1:6" x14ac:dyDescent="0.25">
      <c r="A117" s="19">
        <v>34486</v>
      </c>
      <c r="B117" s="20" t="s">
        <v>11</v>
      </c>
      <c r="C117" s="20" t="s">
        <v>12</v>
      </c>
      <c r="D117" s="20">
        <v>180</v>
      </c>
      <c r="E117" s="20">
        <v>180</v>
      </c>
      <c r="F117" s="18" t="str">
        <f t="shared" si="3"/>
        <v>华东</v>
      </c>
    </row>
    <row r="118" spans="1:6" x14ac:dyDescent="0.25">
      <c r="A118" s="19">
        <v>34486</v>
      </c>
      <c r="B118" s="20" t="s">
        <v>15</v>
      </c>
      <c r="C118" s="20" t="s">
        <v>12</v>
      </c>
      <c r="D118" s="20">
        <v>53</v>
      </c>
      <c r="E118" s="20">
        <v>53</v>
      </c>
      <c r="F118" s="18" t="str">
        <f t="shared" si="3"/>
        <v>华东</v>
      </c>
    </row>
    <row r="119" spans="1:6" x14ac:dyDescent="0.25">
      <c r="A119" s="19">
        <v>34486</v>
      </c>
      <c r="B119" s="20" t="s">
        <v>11</v>
      </c>
      <c r="C119" s="20" t="s">
        <v>12</v>
      </c>
      <c r="D119" s="20">
        <v>392</v>
      </c>
      <c r="E119" s="20">
        <v>392</v>
      </c>
      <c r="F119" s="18" t="str">
        <f t="shared" si="3"/>
        <v>华东</v>
      </c>
    </row>
    <row r="120" spans="1:6" x14ac:dyDescent="0.25">
      <c r="A120" s="19">
        <v>34486</v>
      </c>
      <c r="B120" s="20" t="s">
        <v>11</v>
      </c>
      <c r="C120" s="20" t="s">
        <v>12</v>
      </c>
      <c r="D120" s="20">
        <v>113</v>
      </c>
      <c r="E120" s="20">
        <v>113</v>
      </c>
      <c r="F120" s="18" t="str">
        <f t="shared" si="3"/>
        <v>华东</v>
      </c>
    </row>
    <row r="121" spans="1:6" x14ac:dyDescent="0.25">
      <c r="A121" s="19">
        <v>34486</v>
      </c>
      <c r="B121" s="20" t="s">
        <v>15</v>
      </c>
      <c r="C121" s="20" t="s">
        <v>12</v>
      </c>
      <c r="D121" s="20">
        <v>113</v>
      </c>
      <c r="E121" s="20">
        <v>113</v>
      </c>
      <c r="F121" s="18" t="str">
        <f t="shared" si="3"/>
        <v>华东</v>
      </c>
    </row>
    <row r="122" spans="1:6" x14ac:dyDescent="0.25">
      <c r="A122" s="19">
        <v>34486</v>
      </c>
      <c r="B122" s="20" t="s">
        <v>11</v>
      </c>
      <c r="C122" s="20" t="s">
        <v>12</v>
      </c>
      <c r="D122" s="20">
        <v>26</v>
      </c>
      <c r="E122" s="20">
        <v>26</v>
      </c>
      <c r="F122" s="18" t="str">
        <f t="shared" si="3"/>
        <v>华东</v>
      </c>
    </row>
    <row r="123" spans="1:6" x14ac:dyDescent="0.25">
      <c r="A123" s="19">
        <v>34486</v>
      </c>
      <c r="B123" s="20" t="s">
        <v>11</v>
      </c>
      <c r="C123" s="23" t="s">
        <v>25</v>
      </c>
      <c r="D123" s="20">
        <v>46</v>
      </c>
      <c r="E123" s="20">
        <v>46</v>
      </c>
      <c r="F123" s="18" t="str">
        <f t="shared" si="3"/>
        <v>华东</v>
      </c>
    </row>
    <row r="124" spans="1:6" x14ac:dyDescent="0.25">
      <c r="A124" s="19">
        <v>34486</v>
      </c>
      <c r="B124" s="20" t="s">
        <v>11</v>
      </c>
      <c r="C124" s="23" t="s">
        <v>24</v>
      </c>
      <c r="D124" s="20">
        <v>45</v>
      </c>
      <c r="E124" s="20">
        <v>45</v>
      </c>
      <c r="F124" s="18" t="str">
        <f t="shared" si="3"/>
        <v>华东</v>
      </c>
    </row>
    <row r="125" spans="1:6" x14ac:dyDescent="0.25">
      <c r="A125" s="19">
        <v>34486</v>
      </c>
      <c r="B125" s="20" t="s">
        <v>11</v>
      </c>
      <c r="C125" s="23" t="s">
        <v>25</v>
      </c>
      <c r="D125" s="20">
        <v>45</v>
      </c>
      <c r="E125" s="20">
        <v>45</v>
      </c>
      <c r="F125" s="18" t="str">
        <f t="shared" si="3"/>
        <v>华东</v>
      </c>
    </row>
    <row r="126" spans="1:6" x14ac:dyDescent="0.25">
      <c r="A126" s="19">
        <v>34486</v>
      </c>
      <c r="B126" s="20" t="s">
        <v>11</v>
      </c>
      <c r="C126" s="23" t="s">
        <v>24</v>
      </c>
      <c r="D126" s="20">
        <v>620</v>
      </c>
      <c r="E126" s="20">
        <v>639</v>
      </c>
      <c r="F126" s="18" t="str">
        <f t="shared" si="3"/>
        <v>华东</v>
      </c>
    </row>
    <row r="127" spans="1:6" x14ac:dyDescent="0.25">
      <c r="A127" s="19">
        <v>34486</v>
      </c>
      <c r="B127" s="20" t="s">
        <v>11</v>
      </c>
      <c r="C127" s="23" t="s">
        <v>24</v>
      </c>
      <c r="D127" s="20">
        <v>428</v>
      </c>
      <c r="E127" s="20">
        <v>440</v>
      </c>
      <c r="F127" s="18" t="str">
        <f t="shared" si="3"/>
        <v>华东</v>
      </c>
    </row>
    <row r="128" spans="1:6" x14ac:dyDescent="0.25">
      <c r="A128" s="19">
        <v>34486</v>
      </c>
      <c r="B128" s="20" t="s">
        <v>15</v>
      </c>
      <c r="C128" s="23" t="s">
        <v>24</v>
      </c>
      <c r="D128" s="20">
        <v>236</v>
      </c>
      <c r="E128" s="20">
        <v>236</v>
      </c>
      <c r="F128" s="18" t="str">
        <f t="shared" si="3"/>
        <v>华东</v>
      </c>
    </row>
    <row r="129" spans="1:6" x14ac:dyDescent="0.25">
      <c r="A129" s="19">
        <v>34486</v>
      </c>
      <c r="B129" s="20" t="s">
        <v>11</v>
      </c>
      <c r="C129" s="23" t="s">
        <v>25</v>
      </c>
      <c r="D129" s="20">
        <v>166</v>
      </c>
      <c r="E129" s="20">
        <v>166</v>
      </c>
      <c r="F129" s="18" t="str">
        <f t="shared" si="3"/>
        <v>华东</v>
      </c>
    </row>
    <row r="130" spans="1:6" x14ac:dyDescent="0.25">
      <c r="A130" s="19">
        <v>34486</v>
      </c>
      <c r="B130" s="20" t="s">
        <v>11</v>
      </c>
      <c r="C130" s="23" t="s">
        <v>35</v>
      </c>
      <c r="D130" s="20">
        <v>158</v>
      </c>
      <c r="E130" s="20">
        <v>158</v>
      </c>
      <c r="F130" s="18" t="str">
        <f t="shared" si="3"/>
        <v>华东</v>
      </c>
    </row>
    <row r="131" spans="1:6" x14ac:dyDescent="0.25">
      <c r="A131" s="19">
        <v>34486</v>
      </c>
      <c r="B131" s="20" t="s">
        <v>11</v>
      </c>
      <c r="C131" s="23" t="s">
        <v>35</v>
      </c>
      <c r="D131" s="20">
        <v>146</v>
      </c>
      <c r="E131" s="20">
        <v>146</v>
      </c>
      <c r="F131" s="18" t="str">
        <f t="shared" ref="F131:F194" si="4">INDEX($H$3:$H$12,MATCH(B131,$I$3:$I$12,0))</f>
        <v>华东</v>
      </c>
    </row>
    <row r="132" spans="1:6" x14ac:dyDescent="0.25">
      <c r="A132" s="19">
        <v>34486</v>
      </c>
      <c r="B132" s="20" t="s">
        <v>15</v>
      </c>
      <c r="C132" s="23" t="s">
        <v>24</v>
      </c>
      <c r="D132" s="20">
        <v>114</v>
      </c>
      <c r="E132" s="20">
        <v>114</v>
      </c>
      <c r="F132" s="18" t="str">
        <f t="shared" si="4"/>
        <v>华东</v>
      </c>
    </row>
    <row r="133" spans="1:6" x14ac:dyDescent="0.25">
      <c r="A133" s="19">
        <v>34486</v>
      </c>
      <c r="B133" s="20" t="s">
        <v>11</v>
      </c>
      <c r="C133" s="23" t="s">
        <v>35</v>
      </c>
      <c r="D133" s="20">
        <v>203</v>
      </c>
      <c r="E133" s="20">
        <v>203</v>
      </c>
      <c r="F133" s="18" t="str">
        <f t="shared" si="4"/>
        <v>华东</v>
      </c>
    </row>
    <row r="134" spans="1:6" x14ac:dyDescent="0.25">
      <c r="A134" s="19">
        <v>34486</v>
      </c>
      <c r="B134" s="20" t="s">
        <v>11</v>
      </c>
      <c r="C134" s="20" t="s">
        <v>12</v>
      </c>
      <c r="D134" s="20">
        <v>56</v>
      </c>
      <c r="E134" s="20">
        <v>56</v>
      </c>
      <c r="F134" s="18" t="str">
        <f t="shared" si="4"/>
        <v>华东</v>
      </c>
    </row>
    <row r="135" spans="1:6" x14ac:dyDescent="0.25">
      <c r="A135" s="19">
        <v>34486</v>
      </c>
      <c r="B135" s="20" t="s">
        <v>11</v>
      </c>
      <c r="C135" s="20" t="s">
        <v>12</v>
      </c>
      <c r="D135" s="20">
        <v>26</v>
      </c>
      <c r="E135" s="20">
        <v>26</v>
      </c>
      <c r="F135" s="18" t="str">
        <f t="shared" si="4"/>
        <v>华东</v>
      </c>
    </row>
    <row r="136" spans="1:6" x14ac:dyDescent="0.25">
      <c r="A136" s="19">
        <v>34486</v>
      </c>
      <c r="B136" s="20" t="s">
        <v>15</v>
      </c>
      <c r="C136" s="20" t="s">
        <v>12</v>
      </c>
      <c r="D136" s="20">
        <v>140</v>
      </c>
      <c r="E136" s="20">
        <v>140</v>
      </c>
      <c r="F136" s="18" t="str">
        <f t="shared" si="4"/>
        <v>华东</v>
      </c>
    </row>
    <row r="137" spans="1:6" x14ac:dyDescent="0.25">
      <c r="A137" s="19">
        <v>34486</v>
      </c>
      <c r="B137" s="20" t="s">
        <v>15</v>
      </c>
      <c r="C137" s="20" t="s">
        <v>12</v>
      </c>
      <c r="D137" s="20">
        <v>191</v>
      </c>
      <c r="E137" s="20">
        <v>191</v>
      </c>
      <c r="F137" s="18" t="str">
        <f t="shared" si="4"/>
        <v>华东</v>
      </c>
    </row>
    <row r="138" spans="1:6" x14ac:dyDescent="0.25">
      <c r="A138" s="19">
        <v>34486</v>
      </c>
      <c r="B138" s="20" t="s">
        <v>11</v>
      </c>
      <c r="C138" s="20" t="s">
        <v>12</v>
      </c>
      <c r="D138" s="20">
        <v>469</v>
      </c>
      <c r="E138" s="20">
        <v>469</v>
      </c>
      <c r="F138" s="18" t="str">
        <f t="shared" si="4"/>
        <v>华东</v>
      </c>
    </row>
    <row r="139" spans="1:6" x14ac:dyDescent="0.25">
      <c r="A139" s="19">
        <v>34486</v>
      </c>
      <c r="B139" s="20" t="s">
        <v>11</v>
      </c>
      <c r="C139" s="20" t="s">
        <v>12</v>
      </c>
      <c r="D139" s="20">
        <v>149</v>
      </c>
      <c r="E139" s="20">
        <v>149</v>
      </c>
      <c r="F139" s="18" t="str">
        <f t="shared" si="4"/>
        <v>华东</v>
      </c>
    </row>
    <row r="140" spans="1:6" x14ac:dyDescent="0.25">
      <c r="A140" s="19">
        <v>34516</v>
      </c>
      <c r="B140" s="20" t="s">
        <v>15</v>
      </c>
      <c r="C140" s="23" t="s">
        <v>35</v>
      </c>
      <c r="D140" s="20">
        <v>3697</v>
      </c>
      <c r="E140" s="20">
        <v>4343</v>
      </c>
      <c r="F140" s="18" t="str">
        <f t="shared" si="4"/>
        <v>华东</v>
      </c>
    </row>
    <row r="141" spans="1:6" x14ac:dyDescent="0.25">
      <c r="A141" s="19">
        <v>34516</v>
      </c>
      <c r="B141" s="20" t="s">
        <v>11</v>
      </c>
      <c r="C141" s="23" t="s">
        <v>25</v>
      </c>
      <c r="D141" s="20">
        <v>206</v>
      </c>
      <c r="E141" s="20">
        <v>206</v>
      </c>
      <c r="F141" s="18" t="str">
        <f t="shared" si="4"/>
        <v>华东</v>
      </c>
    </row>
    <row r="142" spans="1:6" x14ac:dyDescent="0.25">
      <c r="A142" s="19">
        <v>34516</v>
      </c>
      <c r="B142" s="20" t="s">
        <v>15</v>
      </c>
      <c r="C142" s="23" t="s">
        <v>25</v>
      </c>
      <c r="D142" s="20">
        <v>2156</v>
      </c>
      <c r="E142" s="20">
        <v>2530</v>
      </c>
      <c r="F142" s="18" t="str">
        <f t="shared" si="4"/>
        <v>华东</v>
      </c>
    </row>
    <row r="143" spans="1:6" x14ac:dyDescent="0.25">
      <c r="A143" s="19">
        <v>34516</v>
      </c>
      <c r="B143" s="20" t="s">
        <v>15</v>
      </c>
      <c r="C143" s="23" t="s">
        <v>25</v>
      </c>
      <c r="D143" s="20">
        <v>659</v>
      </c>
      <c r="E143" s="20">
        <v>743</v>
      </c>
      <c r="F143" s="18" t="str">
        <f t="shared" si="4"/>
        <v>华东</v>
      </c>
    </row>
    <row r="144" spans="1:6" x14ac:dyDescent="0.25">
      <c r="A144" s="19">
        <v>34516</v>
      </c>
      <c r="B144" s="20" t="s">
        <v>11</v>
      </c>
      <c r="C144" s="23" t="s">
        <v>25</v>
      </c>
      <c r="D144" s="20">
        <v>204</v>
      </c>
      <c r="E144" s="20">
        <v>204</v>
      </c>
      <c r="F144" s="18" t="str">
        <f t="shared" si="4"/>
        <v>华东</v>
      </c>
    </row>
    <row r="145" spans="1:6" x14ac:dyDescent="0.25">
      <c r="A145" s="19">
        <v>34516</v>
      </c>
      <c r="B145" s="20" t="s">
        <v>15</v>
      </c>
      <c r="C145" s="23" t="s">
        <v>25</v>
      </c>
      <c r="D145" s="20">
        <v>358</v>
      </c>
      <c r="E145" s="20">
        <v>358</v>
      </c>
      <c r="F145" s="18" t="str">
        <f t="shared" si="4"/>
        <v>华东</v>
      </c>
    </row>
    <row r="146" spans="1:6" x14ac:dyDescent="0.25">
      <c r="A146" s="19">
        <v>34516</v>
      </c>
      <c r="B146" s="20" t="s">
        <v>11</v>
      </c>
      <c r="C146" s="23" t="s">
        <v>24</v>
      </c>
      <c r="D146" s="20">
        <v>270</v>
      </c>
      <c r="E146" s="20">
        <v>270</v>
      </c>
      <c r="F146" s="18" t="str">
        <f t="shared" si="4"/>
        <v>华东</v>
      </c>
    </row>
    <row r="147" spans="1:6" x14ac:dyDescent="0.25">
      <c r="A147" s="19">
        <v>34516</v>
      </c>
      <c r="B147" s="20" t="s">
        <v>11</v>
      </c>
      <c r="C147" s="23" t="s">
        <v>33</v>
      </c>
      <c r="D147" s="20">
        <v>212</v>
      </c>
      <c r="E147" s="20">
        <v>212</v>
      </c>
      <c r="F147" s="18" t="str">
        <f t="shared" si="4"/>
        <v>华东</v>
      </c>
    </row>
    <row r="148" spans="1:6" x14ac:dyDescent="0.25">
      <c r="A148" s="19">
        <v>34516</v>
      </c>
      <c r="B148" s="20" t="s">
        <v>11</v>
      </c>
      <c r="C148" s="20" t="s">
        <v>12</v>
      </c>
      <c r="D148" s="20">
        <v>53</v>
      </c>
      <c r="E148" s="20">
        <v>53</v>
      </c>
      <c r="F148" s="18" t="str">
        <f t="shared" si="4"/>
        <v>华东</v>
      </c>
    </row>
    <row r="149" spans="1:6" x14ac:dyDescent="0.25">
      <c r="A149" s="19">
        <v>34516</v>
      </c>
      <c r="B149" s="20" t="s">
        <v>11</v>
      </c>
      <c r="C149" s="20" t="s">
        <v>12</v>
      </c>
      <c r="D149" s="20">
        <v>167</v>
      </c>
      <c r="E149" s="20">
        <v>167</v>
      </c>
      <c r="F149" s="18" t="str">
        <f t="shared" si="4"/>
        <v>华东</v>
      </c>
    </row>
    <row r="150" spans="1:6" x14ac:dyDescent="0.25">
      <c r="A150" s="19">
        <v>34516</v>
      </c>
      <c r="B150" s="20" t="s">
        <v>15</v>
      </c>
      <c r="C150" s="20" t="s">
        <v>12</v>
      </c>
      <c r="D150" s="20">
        <v>298</v>
      </c>
      <c r="E150" s="20">
        <v>298</v>
      </c>
      <c r="F150" s="18" t="str">
        <f t="shared" si="4"/>
        <v>华东</v>
      </c>
    </row>
    <row r="151" spans="1:6" x14ac:dyDescent="0.25">
      <c r="A151" s="19">
        <v>34516</v>
      </c>
      <c r="B151" s="20" t="s">
        <v>15</v>
      </c>
      <c r="C151" s="20" t="s">
        <v>12</v>
      </c>
      <c r="D151" s="20">
        <v>135</v>
      </c>
      <c r="E151" s="20">
        <v>135</v>
      </c>
      <c r="F151" s="18" t="str">
        <f t="shared" si="4"/>
        <v>华东</v>
      </c>
    </row>
    <row r="152" spans="1:6" x14ac:dyDescent="0.25">
      <c r="A152" s="19">
        <v>34516</v>
      </c>
      <c r="B152" s="20" t="s">
        <v>11</v>
      </c>
      <c r="C152" s="20" t="s">
        <v>12</v>
      </c>
      <c r="D152" s="20">
        <v>304</v>
      </c>
      <c r="E152" s="20">
        <v>304</v>
      </c>
      <c r="F152" s="18" t="str">
        <f t="shared" si="4"/>
        <v>华东</v>
      </c>
    </row>
    <row r="153" spans="1:6" x14ac:dyDescent="0.25">
      <c r="A153" s="19">
        <v>34516</v>
      </c>
      <c r="B153" s="20" t="s">
        <v>15</v>
      </c>
      <c r="C153" s="20" t="s">
        <v>12</v>
      </c>
      <c r="D153" s="20">
        <v>473</v>
      </c>
      <c r="E153" s="20">
        <v>473</v>
      </c>
      <c r="F153" s="18" t="str">
        <f t="shared" si="4"/>
        <v>华东</v>
      </c>
    </row>
    <row r="154" spans="1:6" x14ac:dyDescent="0.25">
      <c r="A154" s="19">
        <v>34516</v>
      </c>
      <c r="B154" s="20" t="s">
        <v>15</v>
      </c>
      <c r="C154" s="20" t="s">
        <v>12</v>
      </c>
      <c r="D154" s="20">
        <v>61</v>
      </c>
      <c r="E154" s="20">
        <v>61</v>
      </c>
      <c r="F154" s="18" t="str">
        <f t="shared" si="4"/>
        <v>华东</v>
      </c>
    </row>
    <row r="155" spans="1:6" x14ac:dyDescent="0.25">
      <c r="A155" s="19">
        <v>34516</v>
      </c>
      <c r="B155" s="20" t="s">
        <v>11</v>
      </c>
      <c r="C155" s="20" t="s">
        <v>12</v>
      </c>
      <c r="D155" s="20">
        <v>427</v>
      </c>
      <c r="E155" s="20">
        <v>427</v>
      </c>
      <c r="F155" s="18" t="str">
        <f t="shared" si="4"/>
        <v>华东</v>
      </c>
    </row>
    <row r="156" spans="1:6" x14ac:dyDescent="0.25">
      <c r="A156" s="19">
        <v>34516</v>
      </c>
      <c r="B156" s="20" t="s">
        <v>15</v>
      </c>
      <c r="C156" s="23" t="s">
        <v>29</v>
      </c>
      <c r="D156" s="20">
        <v>146</v>
      </c>
      <c r="E156" s="20">
        <v>146</v>
      </c>
      <c r="F156" s="18" t="str">
        <f t="shared" si="4"/>
        <v>华东</v>
      </c>
    </row>
    <row r="157" spans="1:6" x14ac:dyDescent="0.25">
      <c r="A157" s="19">
        <v>34516</v>
      </c>
      <c r="B157" s="20" t="s">
        <v>11</v>
      </c>
      <c r="C157" s="23" t="s">
        <v>29</v>
      </c>
      <c r="D157" s="20">
        <v>32</v>
      </c>
      <c r="E157" s="20">
        <v>32</v>
      </c>
      <c r="F157" s="18" t="str">
        <f t="shared" si="4"/>
        <v>华东</v>
      </c>
    </row>
    <row r="158" spans="1:6" x14ac:dyDescent="0.25">
      <c r="A158" s="19">
        <v>34516</v>
      </c>
      <c r="B158" s="23" t="s">
        <v>31</v>
      </c>
      <c r="C158" s="23" t="s">
        <v>29</v>
      </c>
      <c r="D158" s="20">
        <v>193</v>
      </c>
      <c r="E158" s="20">
        <v>193</v>
      </c>
      <c r="F158" s="18" t="str">
        <f t="shared" si="4"/>
        <v>西南</v>
      </c>
    </row>
    <row r="159" spans="1:6" x14ac:dyDescent="0.25">
      <c r="A159" s="19">
        <v>34516</v>
      </c>
      <c r="B159" s="23" t="s">
        <v>31</v>
      </c>
      <c r="C159" s="23" t="s">
        <v>33</v>
      </c>
      <c r="D159" s="20">
        <v>79</v>
      </c>
      <c r="E159" s="20">
        <v>79</v>
      </c>
      <c r="F159" s="18" t="str">
        <f t="shared" si="4"/>
        <v>西南</v>
      </c>
    </row>
    <row r="160" spans="1:6" x14ac:dyDescent="0.25">
      <c r="A160" s="19">
        <v>34516</v>
      </c>
      <c r="B160" s="23" t="s">
        <v>31</v>
      </c>
      <c r="C160" s="23" t="s">
        <v>33</v>
      </c>
      <c r="D160" s="20">
        <v>114</v>
      </c>
      <c r="E160" s="20">
        <v>114</v>
      </c>
      <c r="F160" s="18" t="str">
        <f t="shared" si="4"/>
        <v>西南</v>
      </c>
    </row>
    <row r="161" spans="1:6" x14ac:dyDescent="0.25">
      <c r="A161" s="19">
        <v>34516</v>
      </c>
      <c r="B161" s="23" t="s">
        <v>34</v>
      </c>
      <c r="C161" s="23" t="s">
        <v>25</v>
      </c>
      <c r="D161" s="20">
        <v>72</v>
      </c>
      <c r="E161" s="20">
        <v>72</v>
      </c>
      <c r="F161" s="18" t="str">
        <f t="shared" si="4"/>
        <v>西南</v>
      </c>
    </row>
    <row r="162" spans="1:6" x14ac:dyDescent="0.25">
      <c r="A162" s="19">
        <v>34516</v>
      </c>
      <c r="B162" s="23" t="s">
        <v>31</v>
      </c>
      <c r="C162" s="23" t="s">
        <v>24</v>
      </c>
      <c r="D162" s="20">
        <v>138</v>
      </c>
      <c r="E162" s="20">
        <v>138</v>
      </c>
      <c r="F162" s="18" t="str">
        <f t="shared" si="4"/>
        <v>西南</v>
      </c>
    </row>
    <row r="163" spans="1:6" x14ac:dyDescent="0.25">
      <c r="A163" s="19">
        <v>34516</v>
      </c>
      <c r="B163" s="23" t="s">
        <v>31</v>
      </c>
      <c r="C163" s="23" t="s">
        <v>24</v>
      </c>
      <c r="D163" s="20">
        <v>53</v>
      </c>
      <c r="E163" s="20">
        <v>53</v>
      </c>
      <c r="F163" s="18" t="str">
        <f t="shared" si="4"/>
        <v>西南</v>
      </c>
    </row>
    <row r="164" spans="1:6" x14ac:dyDescent="0.25">
      <c r="A164" s="19">
        <v>34516</v>
      </c>
      <c r="B164" s="23" t="s">
        <v>36</v>
      </c>
      <c r="C164" s="23" t="s">
        <v>24</v>
      </c>
      <c r="D164" s="20">
        <v>203</v>
      </c>
      <c r="E164" s="20">
        <v>203</v>
      </c>
      <c r="F164" s="18" t="str">
        <f t="shared" si="4"/>
        <v>西南</v>
      </c>
    </row>
    <row r="165" spans="1:6" x14ac:dyDescent="0.25">
      <c r="A165" s="19">
        <v>34516</v>
      </c>
      <c r="B165" s="23" t="s">
        <v>31</v>
      </c>
      <c r="C165" s="23" t="s">
        <v>33</v>
      </c>
      <c r="D165" s="20">
        <v>854</v>
      </c>
      <c r="E165" s="20">
        <v>963</v>
      </c>
      <c r="F165" s="18" t="str">
        <f t="shared" si="4"/>
        <v>西南</v>
      </c>
    </row>
    <row r="166" spans="1:6" x14ac:dyDescent="0.25">
      <c r="A166" s="19">
        <v>34516</v>
      </c>
      <c r="B166" s="23" t="s">
        <v>31</v>
      </c>
      <c r="C166" s="23" t="s">
        <v>25</v>
      </c>
      <c r="D166" s="20">
        <v>694</v>
      </c>
      <c r="E166" s="20">
        <v>715</v>
      </c>
      <c r="F166" s="18" t="str">
        <f t="shared" si="4"/>
        <v>西南</v>
      </c>
    </row>
    <row r="167" spans="1:6" x14ac:dyDescent="0.25">
      <c r="A167" s="19">
        <v>34516</v>
      </c>
      <c r="B167" s="20" t="s">
        <v>11</v>
      </c>
      <c r="C167" s="23" t="s">
        <v>25</v>
      </c>
      <c r="D167" s="20">
        <v>705</v>
      </c>
      <c r="E167" s="20">
        <v>726</v>
      </c>
      <c r="F167" s="18" t="str">
        <f t="shared" si="4"/>
        <v>华东</v>
      </c>
    </row>
    <row r="168" spans="1:6" x14ac:dyDescent="0.25">
      <c r="A168" s="19">
        <v>34516</v>
      </c>
      <c r="B168" s="20" t="s">
        <v>15</v>
      </c>
      <c r="C168" s="23" t="s">
        <v>25</v>
      </c>
      <c r="D168" s="20">
        <v>1422</v>
      </c>
      <c r="E168" s="20">
        <v>1778</v>
      </c>
      <c r="F168" s="18" t="str">
        <f t="shared" si="4"/>
        <v>华东</v>
      </c>
    </row>
    <row r="169" spans="1:6" x14ac:dyDescent="0.25">
      <c r="A169" s="19">
        <v>34516</v>
      </c>
      <c r="B169" s="20" t="s">
        <v>15</v>
      </c>
      <c r="C169" s="23" t="s">
        <v>37</v>
      </c>
      <c r="D169" s="20">
        <v>149</v>
      </c>
      <c r="E169" s="20">
        <v>149</v>
      </c>
      <c r="F169" s="18" t="str">
        <f t="shared" si="4"/>
        <v>华东</v>
      </c>
    </row>
    <row r="170" spans="1:6" x14ac:dyDescent="0.25">
      <c r="A170" s="19">
        <v>34516</v>
      </c>
      <c r="B170" s="20" t="s">
        <v>11</v>
      </c>
      <c r="C170" s="23" t="s">
        <v>33</v>
      </c>
      <c r="D170" s="20">
        <v>175</v>
      </c>
      <c r="E170" s="20">
        <v>175</v>
      </c>
      <c r="F170" s="18" t="str">
        <f t="shared" si="4"/>
        <v>华东</v>
      </c>
    </row>
    <row r="171" spans="1:6" x14ac:dyDescent="0.25">
      <c r="A171" s="19">
        <v>34516</v>
      </c>
      <c r="B171" s="20" t="s">
        <v>15</v>
      </c>
      <c r="C171" s="23" t="s">
        <v>25</v>
      </c>
      <c r="D171" s="20">
        <v>169</v>
      </c>
      <c r="E171" s="20">
        <v>169</v>
      </c>
      <c r="F171" s="18" t="str">
        <f t="shared" si="4"/>
        <v>华东</v>
      </c>
    </row>
    <row r="172" spans="1:6" x14ac:dyDescent="0.25">
      <c r="A172" s="19">
        <v>34516</v>
      </c>
      <c r="B172" s="20" t="s">
        <v>11</v>
      </c>
      <c r="C172" s="23" t="s">
        <v>24</v>
      </c>
      <c r="D172" s="20">
        <v>210</v>
      </c>
      <c r="E172" s="20">
        <v>210</v>
      </c>
      <c r="F172" s="18" t="str">
        <f t="shared" si="4"/>
        <v>华东</v>
      </c>
    </row>
    <row r="173" spans="1:6" x14ac:dyDescent="0.25">
      <c r="A173" s="19">
        <v>34516</v>
      </c>
      <c r="B173" s="20" t="s">
        <v>15</v>
      </c>
      <c r="C173" s="23" t="s">
        <v>24</v>
      </c>
      <c r="D173" s="20">
        <v>591</v>
      </c>
      <c r="E173" s="20">
        <v>683</v>
      </c>
      <c r="F173" s="18" t="str">
        <f t="shared" si="4"/>
        <v>华东</v>
      </c>
    </row>
    <row r="174" spans="1:6" x14ac:dyDescent="0.25">
      <c r="A174" s="19">
        <v>34516</v>
      </c>
      <c r="B174" s="20" t="s">
        <v>11</v>
      </c>
      <c r="C174" s="23" t="s">
        <v>25</v>
      </c>
      <c r="D174" s="20">
        <v>203</v>
      </c>
      <c r="E174" s="20">
        <v>203</v>
      </c>
      <c r="F174" s="18" t="str">
        <f t="shared" si="4"/>
        <v>华东</v>
      </c>
    </row>
    <row r="175" spans="1:6" x14ac:dyDescent="0.25">
      <c r="A175" s="19">
        <v>34516</v>
      </c>
      <c r="B175" s="20" t="s">
        <v>11</v>
      </c>
      <c r="C175" s="23" t="s">
        <v>25</v>
      </c>
      <c r="D175" s="20">
        <v>135</v>
      </c>
      <c r="E175" s="20">
        <v>135</v>
      </c>
      <c r="F175" s="18" t="str">
        <f t="shared" si="4"/>
        <v>华东</v>
      </c>
    </row>
    <row r="176" spans="1:6" x14ac:dyDescent="0.25">
      <c r="A176" s="19">
        <v>34516</v>
      </c>
      <c r="B176" s="20" t="s">
        <v>15</v>
      </c>
      <c r="C176" s="20" t="s">
        <v>12</v>
      </c>
      <c r="D176" s="20">
        <v>1468</v>
      </c>
      <c r="E176" s="20">
        <v>1755</v>
      </c>
      <c r="F176" s="18" t="str">
        <f t="shared" si="4"/>
        <v>华东</v>
      </c>
    </row>
    <row r="177" spans="1:6" x14ac:dyDescent="0.25">
      <c r="A177" s="19">
        <v>34516</v>
      </c>
      <c r="B177" s="20" t="s">
        <v>15</v>
      </c>
      <c r="C177" s="20" t="s">
        <v>12</v>
      </c>
      <c r="D177" s="20">
        <v>306</v>
      </c>
      <c r="E177" s="20">
        <v>306</v>
      </c>
      <c r="F177" s="18" t="str">
        <f t="shared" si="4"/>
        <v>华东</v>
      </c>
    </row>
    <row r="178" spans="1:6" x14ac:dyDescent="0.25">
      <c r="A178" s="19">
        <v>34516</v>
      </c>
      <c r="B178" s="20" t="s">
        <v>15</v>
      </c>
      <c r="C178" s="20" t="s">
        <v>12</v>
      </c>
      <c r="D178" s="20">
        <v>326</v>
      </c>
      <c r="E178" s="20">
        <v>326</v>
      </c>
      <c r="F178" s="18" t="str">
        <f t="shared" si="4"/>
        <v>华东</v>
      </c>
    </row>
    <row r="179" spans="1:6" x14ac:dyDescent="0.25">
      <c r="A179" s="19">
        <v>34516</v>
      </c>
      <c r="B179" s="20" t="s">
        <v>11</v>
      </c>
      <c r="C179" s="20" t="s">
        <v>12</v>
      </c>
      <c r="D179" s="20">
        <v>378</v>
      </c>
      <c r="E179" s="20">
        <v>378</v>
      </c>
      <c r="F179" s="18" t="str">
        <f t="shared" si="4"/>
        <v>华东</v>
      </c>
    </row>
    <row r="180" spans="1:6" x14ac:dyDescent="0.25">
      <c r="A180" s="19">
        <v>34516</v>
      </c>
      <c r="B180" s="20" t="s">
        <v>11</v>
      </c>
      <c r="C180" s="20" t="s">
        <v>12</v>
      </c>
      <c r="D180" s="20">
        <v>56</v>
      </c>
      <c r="E180" s="20">
        <v>56</v>
      </c>
      <c r="F180" s="18" t="str">
        <f t="shared" si="4"/>
        <v>华东</v>
      </c>
    </row>
    <row r="181" spans="1:6" x14ac:dyDescent="0.25">
      <c r="A181" s="19">
        <v>34516</v>
      </c>
      <c r="B181" s="20" t="s">
        <v>15</v>
      </c>
      <c r="C181" s="20" t="s">
        <v>12</v>
      </c>
      <c r="D181" s="20">
        <v>997</v>
      </c>
      <c r="E181" s="20">
        <v>1379</v>
      </c>
      <c r="F181" s="18" t="str">
        <f t="shared" si="4"/>
        <v>华东</v>
      </c>
    </row>
    <row r="182" spans="1:6" x14ac:dyDescent="0.25">
      <c r="A182" s="19">
        <v>34516</v>
      </c>
      <c r="B182" s="20" t="s">
        <v>11</v>
      </c>
      <c r="C182" s="20" t="s">
        <v>12</v>
      </c>
      <c r="D182" s="20">
        <v>35</v>
      </c>
      <c r="E182" s="20">
        <v>35</v>
      </c>
      <c r="F182" s="18" t="str">
        <f t="shared" si="4"/>
        <v>华东</v>
      </c>
    </row>
    <row r="183" spans="1:6" x14ac:dyDescent="0.25">
      <c r="A183" s="19">
        <v>34516</v>
      </c>
      <c r="B183" s="20" t="s">
        <v>11</v>
      </c>
      <c r="C183" s="20" t="s">
        <v>12</v>
      </c>
      <c r="D183" s="20">
        <v>410</v>
      </c>
      <c r="E183" s="20">
        <v>473</v>
      </c>
      <c r="F183" s="18" t="str">
        <f t="shared" si="4"/>
        <v>华东</v>
      </c>
    </row>
    <row r="184" spans="1:6" x14ac:dyDescent="0.25">
      <c r="A184" s="19">
        <v>34547</v>
      </c>
      <c r="B184" s="20" t="s">
        <v>15</v>
      </c>
      <c r="C184" s="23" t="s">
        <v>24</v>
      </c>
      <c r="D184" s="20">
        <v>1982</v>
      </c>
      <c r="E184" s="20">
        <v>2250</v>
      </c>
      <c r="F184" s="18" t="str">
        <f t="shared" si="4"/>
        <v>华东</v>
      </c>
    </row>
    <row r="185" spans="1:6" x14ac:dyDescent="0.25">
      <c r="A185" s="19">
        <v>34547</v>
      </c>
      <c r="B185" s="20" t="s">
        <v>15</v>
      </c>
      <c r="C185" s="23" t="s">
        <v>24</v>
      </c>
      <c r="D185" s="20">
        <v>1974</v>
      </c>
      <c r="E185" s="20">
        <v>2228</v>
      </c>
      <c r="F185" s="18" t="str">
        <f t="shared" si="4"/>
        <v>华东</v>
      </c>
    </row>
    <row r="186" spans="1:6" x14ac:dyDescent="0.25">
      <c r="A186" s="19">
        <v>34547</v>
      </c>
      <c r="B186" s="20" t="s">
        <v>15</v>
      </c>
      <c r="C186" s="23" t="s">
        <v>24</v>
      </c>
      <c r="D186" s="20">
        <v>413</v>
      </c>
      <c r="E186" s="20">
        <v>413</v>
      </c>
      <c r="F186" s="18" t="str">
        <f t="shared" si="4"/>
        <v>华东</v>
      </c>
    </row>
    <row r="187" spans="1:6" x14ac:dyDescent="0.25">
      <c r="A187" s="19">
        <v>34547</v>
      </c>
      <c r="B187" s="20" t="s">
        <v>15</v>
      </c>
      <c r="C187" s="23" t="s">
        <v>29</v>
      </c>
      <c r="D187" s="20">
        <v>293</v>
      </c>
      <c r="E187" s="20">
        <v>293</v>
      </c>
      <c r="F187" s="18" t="str">
        <f t="shared" si="4"/>
        <v>华东</v>
      </c>
    </row>
    <row r="188" spans="1:6" x14ac:dyDescent="0.25">
      <c r="A188" s="19">
        <v>34547</v>
      </c>
      <c r="B188" s="20" t="s">
        <v>11</v>
      </c>
      <c r="C188" s="23" t="s">
        <v>24</v>
      </c>
      <c r="D188" s="20">
        <v>286</v>
      </c>
      <c r="E188" s="20">
        <v>286</v>
      </c>
      <c r="F188" s="18" t="str">
        <f t="shared" si="4"/>
        <v>华东</v>
      </c>
    </row>
    <row r="189" spans="1:6" x14ac:dyDescent="0.25">
      <c r="A189" s="19">
        <v>34547</v>
      </c>
      <c r="B189" s="20" t="s">
        <v>11</v>
      </c>
      <c r="C189" s="23" t="s">
        <v>25</v>
      </c>
      <c r="D189" s="20">
        <v>270</v>
      </c>
      <c r="E189" s="20">
        <v>270</v>
      </c>
      <c r="F189" s="18" t="str">
        <f t="shared" si="4"/>
        <v>华东</v>
      </c>
    </row>
    <row r="190" spans="1:6" x14ac:dyDescent="0.25">
      <c r="A190" s="19">
        <v>34547</v>
      </c>
      <c r="B190" s="20" t="s">
        <v>11</v>
      </c>
      <c r="C190" s="23" t="s">
        <v>24</v>
      </c>
      <c r="D190" s="20">
        <v>193</v>
      </c>
      <c r="E190" s="20">
        <v>193</v>
      </c>
      <c r="F190" s="18" t="str">
        <f t="shared" si="4"/>
        <v>华东</v>
      </c>
    </row>
    <row r="191" spans="1:6" x14ac:dyDescent="0.25">
      <c r="A191" s="19">
        <v>34547</v>
      </c>
      <c r="B191" s="20" t="s">
        <v>11</v>
      </c>
      <c r="C191" s="23" t="s">
        <v>24</v>
      </c>
      <c r="D191" s="20">
        <v>169</v>
      </c>
      <c r="E191" s="20">
        <v>169</v>
      </c>
      <c r="F191" s="18" t="str">
        <f t="shared" si="4"/>
        <v>华东</v>
      </c>
    </row>
    <row r="192" spans="1:6" x14ac:dyDescent="0.25">
      <c r="A192" s="19">
        <v>34547</v>
      </c>
      <c r="B192" s="20" t="s">
        <v>11</v>
      </c>
      <c r="C192" s="20" t="s">
        <v>12</v>
      </c>
      <c r="D192" s="20">
        <v>105</v>
      </c>
      <c r="E192" s="20">
        <v>105</v>
      </c>
      <c r="F192" s="18" t="str">
        <f t="shared" si="4"/>
        <v>华东</v>
      </c>
    </row>
    <row r="193" spans="1:6" x14ac:dyDescent="0.25">
      <c r="A193" s="19">
        <v>34547</v>
      </c>
      <c r="B193" s="20" t="s">
        <v>11</v>
      </c>
      <c r="C193" s="20" t="s">
        <v>12</v>
      </c>
      <c r="D193" s="20">
        <v>571</v>
      </c>
      <c r="E193" s="20">
        <v>571</v>
      </c>
      <c r="F193" s="18" t="str">
        <f t="shared" si="4"/>
        <v>华东</v>
      </c>
    </row>
    <row r="194" spans="1:6" x14ac:dyDescent="0.25">
      <c r="A194" s="19">
        <v>34547</v>
      </c>
      <c r="B194" s="20" t="s">
        <v>15</v>
      </c>
      <c r="C194" s="20" t="s">
        <v>12</v>
      </c>
      <c r="D194" s="20">
        <v>158</v>
      </c>
      <c r="E194" s="20">
        <v>158</v>
      </c>
      <c r="F194" s="18" t="str">
        <f t="shared" si="4"/>
        <v>华东</v>
      </c>
    </row>
    <row r="195" spans="1:6" x14ac:dyDescent="0.25">
      <c r="A195" s="19">
        <v>34547</v>
      </c>
      <c r="B195" s="20" t="s">
        <v>11</v>
      </c>
      <c r="C195" s="20" t="s">
        <v>12</v>
      </c>
      <c r="D195" s="20">
        <v>270</v>
      </c>
      <c r="E195" s="20">
        <v>270</v>
      </c>
      <c r="F195" s="18" t="str">
        <f t="shared" ref="F195:F258" si="5">INDEX($H$3:$H$12,MATCH(B195,$I$3:$I$12,0))</f>
        <v>华东</v>
      </c>
    </row>
    <row r="196" spans="1:6" x14ac:dyDescent="0.25">
      <c r="A196" s="19">
        <v>34547</v>
      </c>
      <c r="B196" s="20" t="s">
        <v>11</v>
      </c>
      <c r="C196" s="20" t="s">
        <v>12</v>
      </c>
      <c r="D196" s="20">
        <v>203</v>
      </c>
      <c r="E196" s="20">
        <v>203</v>
      </c>
      <c r="F196" s="18" t="str">
        <f t="shared" si="5"/>
        <v>华东</v>
      </c>
    </row>
    <row r="197" spans="1:6" x14ac:dyDescent="0.25">
      <c r="A197" s="19">
        <v>34547</v>
      </c>
      <c r="B197" s="20" t="s">
        <v>15</v>
      </c>
      <c r="C197" s="20" t="s">
        <v>12</v>
      </c>
      <c r="D197" s="20">
        <v>525</v>
      </c>
      <c r="E197" s="20">
        <v>595</v>
      </c>
      <c r="F197" s="18" t="str">
        <f t="shared" si="5"/>
        <v>华东</v>
      </c>
    </row>
    <row r="198" spans="1:6" x14ac:dyDescent="0.25">
      <c r="A198" s="19">
        <v>34547</v>
      </c>
      <c r="B198" s="20" t="s">
        <v>15</v>
      </c>
      <c r="C198" s="20" t="s">
        <v>12</v>
      </c>
      <c r="D198" s="20">
        <v>70</v>
      </c>
      <c r="E198" s="20">
        <v>70</v>
      </c>
      <c r="F198" s="18" t="str">
        <f t="shared" si="5"/>
        <v>华东</v>
      </c>
    </row>
    <row r="199" spans="1:6" x14ac:dyDescent="0.25">
      <c r="A199" s="19">
        <v>34547</v>
      </c>
      <c r="B199" s="20" t="s">
        <v>15</v>
      </c>
      <c r="C199" s="20" t="s">
        <v>12</v>
      </c>
      <c r="D199" s="20">
        <v>495</v>
      </c>
      <c r="E199" s="20">
        <v>495</v>
      </c>
      <c r="F199" s="18" t="str">
        <f t="shared" si="5"/>
        <v>华东</v>
      </c>
    </row>
    <row r="200" spans="1:6" x14ac:dyDescent="0.25">
      <c r="A200" s="19">
        <v>34547</v>
      </c>
      <c r="B200" s="20" t="s">
        <v>15</v>
      </c>
      <c r="C200" s="23" t="s">
        <v>24</v>
      </c>
      <c r="D200" s="20">
        <v>931</v>
      </c>
      <c r="E200" s="20">
        <v>1018</v>
      </c>
      <c r="F200" s="18" t="str">
        <f t="shared" si="5"/>
        <v>华东</v>
      </c>
    </row>
    <row r="201" spans="1:6" x14ac:dyDescent="0.25">
      <c r="A201" s="19">
        <v>34547</v>
      </c>
      <c r="B201" s="20" t="s">
        <v>11</v>
      </c>
      <c r="C201" s="23" t="s">
        <v>25</v>
      </c>
      <c r="D201" s="20">
        <v>939</v>
      </c>
      <c r="E201" s="20">
        <v>998</v>
      </c>
      <c r="F201" s="18" t="str">
        <f t="shared" si="5"/>
        <v>华东</v>
      </c>
    </row>
    <row r="202" spans="1:6" x14ac:dyDescent="0.25">
      <c r="A202" s="19">
        <v>34547</v>
      </c>
      <c r="B202" s="20" t="s">
        <v>11</v>
      </c>
      <c r="C202" s="23" t="s">
        <v>25</v>
      </c>
      <c r="D202" s="20">
        <v>761</v>
      </c>
      <c r="E202" s="20">
        <v>784</v>
      </c>
      <c r="F202" s="18" t="str">
        <f t="shared" si="5"/>
        <v>华东</v>
      </c>
    </row>
    <row r="203" spans="1:6" x14ac:dyDescent="0.25">
      <c r="A203" s="19">
        <v>34547</v>
      </c>
      <c r="B203" s="20" t="s">
        <v>11</v>
      </c>
      <c r="C203" s="23" t="s">
        <v>24</v>
      </c>
      <c r="D203" s="20">
        <v>56</v>
      </c>
      <c r="E203" s="20">
        <v>56</v>
      </c>
      <c r="F203" s="18" t="str">
        <f t="shared" si="5"/>
        <v>华东</v>
      </c>
    </row>
    <row r="204" spans="1:6" x14ac:dyDescent="0.25">
      <c r="A204" s="19">
        <v>34547</v>
      </c>
      <c r="B204" s="20" t="s">
        <v>15</v>
      </c>
      <c r="C204" s="23" t="s">
        <v>33</v>
      </c>
      <c r="D204" s="20">
        <v>158</v>
      </c>
      <c r="E204" s="20">
        <v>158</v>
      </c>
      <c r="F204" s="18" t="str">
        <f t="shared" si="5"/>
        <v>华东</v>
      </c>
    </row>
    <row r="205" spans="1:6" x14ac:dyDescent="0.25">
      <c r="A205" s="19">
        <v>34547</v>
      </c>
      <c r="B205" s="20" t="s">
        <v>15</v>
      </c>
      <c r="C205" s="23" t="s">
        <v>24</v>
      </c>
      <c r="D205" s="20">
        <v>151</v>
      </c>
      <c r="E205" s="20">
        <v>151</v>
      </c>
      <c r="F205" s="18" t="str">
        <f t="shared" si="5"/>
        <v>华东</v>
      </c>
    </row>
    <row r="206" spans="1:6" x14ac:dyDescent="0.25">
      <c r="A206" s="19">
        <v>34547</v>
      </c>
      <c r="B206" s="20" t="s">
        <v>11</v>
      </c>
      <c r="C206" s="23" t="s">
        <v>24</v>
      </c>
      <c r="D206" s="20">
        <v>81</v>
      </c>
      <c r="E206" s="20">
        <v>81</v>
      </c>
      <c r="F206" s="18" t="str">
        <f t="shared" si="5"/>
        <v>华东</v>
      </c>
    </row>
    <row r="207" spans="1:6" x14ac:dyDescent="0.25">
      <c r="A207" s="19">
        <v>34547</v>
      </c>
      <c r="B207" s="20" t="s">
        <v>15</v>
      </c>
      <c r="C207" s="23" t="s">
        <v>25</v>
      </c>
      <c r="D207" s="20">
        <v>79</v>
      </c>
      <c r="E207" s="20">
        <v>79</v>
      </c>
      <c r="F207" s="18" t="str">
        <f t="shared" si="5"/>
        <v>华东</v>
      </c>
    </row>
    <row r="208" spans="1:6" x14ac:dyDescent="0.25">
      <c r="A208" s="19">
        <v>34547</v>
      </c>
      <c r="B208" s="20" t="s">
        <v>11</v>
      </c>
      <c r="C208" s="23" t="s">
        <v>25</v>
      </c>
      <c r="D208" s="20">
        <v>39</v>
      </c>
      <c r="E208" s="20">
        <v>39</v>
      </c>
      <c r="F208" s="18" t="str">
        <f t="shared" si="5"/>
        <v>华东</v>
      </c>
    </row>
    <row r="209" spans="1:6" x14ac:dyDescent="0.25">
      <c r="A209" s="19">
        <v>34547</v>
      </c>
      <c r="B209" s="20" t="s">
        <v>11</v>
      </c>
      <c r="C209" s="23" t="s">
        <v>33</v>
      </c>
      <c r="D209" s="20">
        <v>53</v>
      </c>
      <c r="E209" s="20">
        <v>53</v>
      </c>
      <c r="F209" s="18" t="str">
        <f t="shared" si="5"/>
        <v>华东</v>
      </c>
    </row>
    <row r="210" spans="1:6" x14ac:dyDescent="0.25">
      <c r="A210" s="19">
        <v>34547</v>
      </c>
      <c r="B210" s="20" t="s">
        <v>15</v>
      </c>
      <c r="C210" s="23" t="s">
        <v>24</v>
      </c>
      <c r="D210" s="20">
        <v>175</v>
      </c>
      <c r="E210" s="20">
        <v>175</v>
      </c>
      <c r="F210" s="18" t="str">
        <f t="shared" si="5"/>
        <v>华东</v>
      </c>
    </row>
    <row r="211" spans="1:6" x14ac:dyDescent="0.25">
      <c r="A211" s="19">
        <v>34547</v>
      </c>
      <c r="B211" s="20" t="s">
        <v>15</v>
      </c>
      <c r="C211" s="23" t="s">
        <v>25</v>
      </c>
      <c r="D211" s="20">
        <v>203</v>
      </c>
      <c r="E211" s="20">
        <v>203</v>
      </c>
      <c r="F211" s="18" t="str">
        <f t="shared" si="5"/>
        <v>华东</v>
      </c>
    </row>
    <row r="212" spans="1:6" x14ac:dyDescent="0.25">
      <c r="A212" s="19">
        <v>34547</v>
      </c>
      <c r="B212" s="20" t="s">
        <v>15</v>
      </c>
      <c r="C212" s="23" t="s">
        <v>24</v>
      </c>
      <c r="D212" s="20">
        <v>1340</v>
      </c>
      <c r="E212" s="20">
        <v>1800</v>
      </c>
      <c r="F212" s="18" t="str">
        <f t="shared" si="5"/>
        <v>华东</v>
      </c>
    </row>
    <row r="213" spans="1:6" x14ac:dyDescent="0.25">
      <c r="A213" s="19">
        <v>34547</v>
      </c>
      <c r="B213" s="20" t="s">
        <v>11</v>
      </c>
      <c r="C213" s="23" t="s">
        <v>29</v>
      </c>
      <c r="D213" s="20">
        <v>203</v>
      </c>
      <c r="E213" s="20">
        <v>203</v>
      </c>
      <c r="F213" s="18" t="str">
        <f t="shared" si="5"/>
        <v>华东</v>
      </c>
    </row>
    <row r="214" spans="1:6" x14ac:dyDescent="0.25">
      <c r="A214" s="19">
        <v>34547</v>
      </c>
      <c r="B214" s="20" t="s">
        <v>11</v>
      </c>
      <c r="C214" s="23" t="s">
        <v>24</v>
      </c>
      <c r="D214" s="20">
        <v>193</v>
      </c>
      <c r="E214" s="20">
        <v>193</v>
      </c>
      <c r="F214" s="18" t="str">
        <f t="shared" si="5"/>
        <v>华东</v>
      </c>
    </row>
    <row r="215" spans="1:6" x14ac:dyDescent="0.25">
      <c r="A215" s="19">
        <v>34547</v>
      </c>
      <c r="B215" s="20" t="s">
        <v>11</v>
      </c>
      <c r="C215" s="23" t="s">
        <v>25</v>
      </c>
      <c r="D215" s="20">
        <v>169</v>
      </c>
      <c r="E215" s="20">
        <v>169</v>
      </c>
      <c r="F215" s="18" t="str">
        <f t="shared" si="5"/>
        <v>华东</v>
      </c>
    </row>
    <row r="216" spans="1:6" x14ac:dyDescent="0.25">
      <c r="A216" s="19">
        <v>34547</v>
      </c>
      <c r="B216" s="20" t="s">
        <v>11</v>
      </c>
      <c r="C216" s="23" t="s">
        <v>24</v>
      </c>
      <c r="D216" s="20">
        <v>333</v>
      </c>
      <c r="E216" s="20">
        <v>333</v>
      </c>
      <c r="F216" s="18" t="str">
        <f t="shared" si="5"/>
        <v>华东</v>
      </c>
    </row>
    <row r="217" spans="1:6" x14ac:dyDescent="0.25">
      <c r="A217" s="19">
        <v>34547</v>
      </c>
      <c r="B217" s="20" t="s">
        <v>15</v>
      </c>
      <c r="C217" s="23" t="s">
        <v>35</v>
      </c>
      <c r="D217" s="20">
        <v>326</v>
      </c>
      <c r="E217" s="20">
        <v>326</v>
      </c>
      <c r="F217" s="18" t="str">
        <f t="shared" si="5"/>
        <v>华东</v>
      </c>
    </row>
    <row r="218" spans="1:6" x14ac:dyDescent="0.25">
      <c r="A218" s="19">
        <v>34547</v>
      </c>
      <c r="B218" s="20" t="s">
        <v>15</v>
      </c>
      <c r="C218" s="23" t="s">
        <v>37</v>
      </c>
      <c r="D218" s="20">
        <v>569</v>
      </c>
      <c r="E218" s="20">
        <v>648</v>
      </c>
      <c r="F218" s="18" t="str">
        <f t="shared" si="5"/>
        <v>华东</v>
      </c>
    </row>
    <row r="219" spans="1:6" x14ac:dyDescent="0.25">
      <c r="A219" s="19">
        <v>34547</v>
      </c>
      <c r="B219" s="20" t="s">
        <v>15</v>
      </c>
      <c r="C219" s="23" t="s">
        <v>25</v>
      </c>
      <c r="D219" s="20">
        <v>149</v>
      </c>
      <c r="E219" s="20">
        <v>149</v>
      </c>
      <c r="F219" s="18" t="str">
        <f t="shared" si="5"/>
        <v>华东</v>
      </c>
    </row>
    <row r="220" spans="1:6" x14ac:dyDescent="0.25">
      <c r="A220" s="19">
        <v>34547</v>
      </c>
      <c r="B220" s="20" t="s">
        <v>15</v>
      </c>
      <c r="C220" s="20" t="s">
        <v>12</v>
      </c>
      <c r="D220" s="20">
        <v>568</v>
      </c>
      <c r="E220" s="20">
        <v>585</v>
      </c>
      <c r="F220" s="18" t="str">
        <f t="shared" si="5"/>
        <v>华东</v>
      </c>
    </row>
    <row r="221" spans="1:6" x14ac:dyDescent="0.25">
      <c r="A221" s="19">
        <v>34547</v>
      </c>
      <c r="B221" s="20" t="s">
        <v>11</v>
      </c>
      <c r="C221" s="20" t="s">
        <v>12</v>
      </c>
      <c r="D221" s="20">
        <v>529</v>
      </c>
      <c r="E221" s="20">
        <v>529</v>
      </c>
      <c r="F221" s="18" t="str">
        <f t="shared" si="5"/>
        <v>华东</v>
      </c>
    </row>
    <row r="222" spans="1:6" x14ac:dyDescent="0.25">
      <c r="A222" s="19">
        <v>34547</v>
      </c>
      <c r="B222" s="20" t="s">
        <v>11</v>
      </c>
      <c r="C222" s="20" t="s">
        <v>12</v>
      </c>
      <c r="D222" s="20">
        <v>26</v>
      </c>
      <c r="E222" s="20">
        <v>26</v>
      </c>
      <c r="F222" s="18" t="str">
        <f t="shared" si="5"/>
        <v>华东</v>
      </c>
    </row>
    <row r="223" spans="1:6" x14ac:dyDescent="0.25">
      <c r="A223" s="19">
        <v>34547</v>
      </c>
      <c r="B223" s="20" t="s">
        <v>11</v>
      </c>
      <c r="C223" s="20" t="s">
        <v>12</v>
      </c>
      <c r="D223" s="20">
        <v>45</v>
      </c>
      <c r="E223" s="20">
        <v>45</v>
      </c>
      <c r="F223" s="18" t="str">
        <f t="shared" si="5"/>
        <v>华东</v>
      </c>
    </row>
    <row r="224" spans="1:6" x14ac:dyDescent="0.25">
      <c r="A224" s="19">
        <v>34547</v>
      </c>
      <c r="B224" s="20" t="s">
        <v>11</v>
      </c>
      <c r="C224" s="20" t="s">
        <v>12</v>
      </c>
      <c r="D224" s="20">
        <v>716</v>
      </c>
      <c r="E224" s="20">
        <v>716</v>
      </c>
      <c r="F224" s="18" t="str">
        <f t="shared" si="5"/>
        <v>华东</v>
      </c>
    </row>
    <row r="225" spans="1:6" x14ac:dyDescent="0.25">
      <c r="A225" s="19">
        <v>34547</v>
      </c>
      <c r="B225" s="20" t="s">
        <v>15</v>
      </c>
      <c r="C225" s="20" t="s">
        <v>12</v>
      </c>
      <c r="D225" s="20">
        <v>663</v>
      </c>
      <c r="E225" s="20">
        <v>683</v>
      </c>
      <c r="F225" s="18" t="str">
        <f t="shared" si="5"/>
        <v>华东</v>
      </c>
    </row>
    <row r="226" spans="1:6" x14ac:dyDescent="0.25">
      <c r="A226" s="19">
        <v>34547</v>
      </c>
      <c r="B226" s="20" t="s">
        <v>15</v>
      </c>
      <c r="C226" s="20" t="s">
        <v>12</v>
      </c>
      <c r="D226" s="20">
        <v>971</v>
      </c>
      <c r="E226" s="20">
        <v>1301</v>
      </c>
      <c r="F226" s="18" t="str">
        <f t="shared" si="5"/>
        <v>华东</v>
      </c>
    </row>
    <row r="227" spans="1:6" x14ac:dyDescent="0.25">
      <c r="A227" s="19">
        <v>34547</v>
      </c>
      <c r="B227" s="20" t="s">
        <v>15</v>
      </c>
      <c r="C227" s="20" t="s">
        <v>12</v>
      </c>
      <c r="D227" s="20">
        <v>1351</v>
      </c>
      <c r="E227" s="20">
        <v>1747</v>
      </c>
      <c r="F227" s="18" t="str">
        <f t="shared" si="5"/>
        <v>华东</v>
      </c>
    </row>
    <row r="228" spans="1:6" x14ac:dyDescent="0.25">
      <c r="A228" s="19">
        <v>34578</v>
      </c>
      <c r="B228" s="20" t="s">
        <v>11</v>
      </c>
      <c r="C228" s="23" t="s">
        <v>25</v>
      </c>
      <c r="D228" s="20">
        <v>124</v>
      </c>
      <c r="E228" s="20">
        <v>124</v>
      </c>
      <c r="F228" s="18" t="str">
        <f t="shared" si="5"/>
        <v>华东</v>
      </c>
    </row>
    <row r="229" spans="1:6" x14ac:dyDescent="0.25">
      <c r="A229" s="19">
        <v>34578</v>
      </c>
      <c r="B229" s="20" t="s">
        <v>15</v>
      </c>
      <c r="C229" s="23" t="s">
        <v>24</v>
      </c>
      <c r="D229" s="20">
        <v>2811</v>
      </c>
      <c r="E229" s="20">
        <v>3273</v>
      </c>
      <c r="F229" s="18" t="str">
        <f t="shared" si="5"/>
        <v>华东</v>
      </c>
    </row>
    <row r="230" spans="1:6" x14ac:dyDescent="0.25">
      <c r="A230" s="19">
        <v>34578</v>
      </c>
      <c r="B230" s="23" t="s">
        <v>38</v>
      </c>
      <c r="C230" s="23" t="s">
        <v>24</v>
      </c>
      <c r="D230" s="20">
        <v>2454</v>
      </c>
      <c r="E230" s="20">
        <v>2869</v>
      </c>
      <c r="F230" s="18" t="str">
        <f t="shared" si="5"/>
        <v>西南</v>
      </c>
    </row>
    <row r="231" spans="1:6" x14ac:dyDescent="0.25">
      <c r="A231" s="19">
        <v>34578</v>
      </c>
      <c r="B231" s="23" t="s">
        <v>31</v>
      </c>
      <c r="C231" s="23" t="s">
        <v>25</v>
      </c>
      <c r="D231" s="20">
        <v>151</v>
      </c>
      <c r="E231" s="20">
        <v>151</v>
      </c>
      <c r="F231" s="18" t="str">
        <f t="shared" si="5"/>
        <v>西南</v>
      </c>
    </row>
    <row r="232" spans="1:6" x14ac:dyDescent="0.25">
      <c r="A232" s="19">
        <v>34578</v>
      </c>
      <c r="B232" s="23" t="s">
        <v>31</v>
      </c>
      <c r="C232" s="23" t="s">
        <v>29</v>
      </c>
      <c r="D232" s="20">
        <v>292</v>
      </c>
      <c r="E232" s="20">
        <v>292</v>
      </c>
      <c r="F232" s="18" t="str">
        <f t="shared" si="5"/>
        <v>西南</v>
      </c>
    </row>
    <row r="233" spans="1:6" x14ac:dyDescent="0.25">
      <c r="A233" s="19">
        <v>34578</v>
      </c>
      <c r="B233" s="23" t="s">
        <v>31</v>
      </c>
      <c r="C233" s="23" t="s">
        <v>24</v>
      </c>
      <c r="D233" s="20">
        <v>270</v>
      </c>
      <c r="E233" s="20">
        <v>270</v>
      </c>
      <c r="F233" s="18" t="str">
        <f t="shared" si="5"/>
        <v>西南</v>
      </c>
    </row>
    <row r="234" spans="1:6" x14ac:dyDescent="0.25">
      <c r="A234" s="19">
        <v>34578</v>
      </c>
      <c r="B234" s="23" t="s">
        <v>31</v>
      </c>
      <c r="C234" s="23" t="s">
        <v>24</v>
      </c>
      <c r="D234" s="20">
        <v>203</v>
      </c>
      <c r="E234" s="20">
        <v>203</v>
      </c>
      <c r="F234" s="18" t="str">
        <f t="shared" si="5"/>
        <v>西南</v>
      </c>
    </row>
    <row r="235" spans="1:6" x14ac:dyDescent="0.25">
      <c r="A235" s="19">
        <v>34578</v>
      </c>
      <c r="B235" s="23" t="s">
        <v>34</v>
      </c>
      <c r="C235" s="23" t="s">
        <v>25</v>
      </c>
      <c r="D235" s="20">
        <v>385</v>
      </c>
      <c r="E235" s="20">
        <v>385</v>
      </c>
      <c r="F235" s="18" t="str">
        <f t="shared" si="5"/>
        <v>西南</v>
      </c>
    </row>
    <row r="236" spans="1:6" x14ac:dyDescent="0.25">
      <c r="A236" s="19">
        <v>34578</v>
      </c>
      <c r="B236" s="23" t="s">
        <v>31</v>
      </c>
      <c r="C236" s="20" t="s">
        <v>12</v>
      </c>
      <c r="D236" s="20">
        <v>149</v>
      </c>
      <c r="E236" s="20">
        <v>149</v>
      </c>
      <c r="F236" s="18" t="str">
        <f t="shared" si="5"/>
        <v>西南</v>
      </c>
    </row>
    <row r="237" spans="1:6" x14ac:dyDescent="0.25">
      <c r="A237" s="19">
        <v>34578</v>
      </c>
      <c r="B237" s="23" t="s">
        <v>34</v>
      </c>
      <c r="C237" s="20" t="s">
        <v>12</v>
      </c>
      <c r="D237" s="20">
        <v>710</v>
      </c>
      <c r="E237" s="20">
        <v>805</v>
      </c>
      <c r="F237" s="18" t="str">
        <f t="shared" si="5"/>
        <v>西南</v>
      </c>
    </row>
    <row r="238" spans="1:6" x14ac:dyDescent="0.25">
      <c r="A238" s="19">
        <v>34578</v>
      </c>
      <c r="B238" s="23" t="s">
        <v>36</v>
      </c>
      <c r="C238" s="20" t="s">
        <v>12</v>
      </c>
      <c r="D238" s="20">
        <v>216</v>
      </c>
      <c r="E238" s="20">
        <v>216</v>
      </c>
      <c r="F238" s="18" t="str">
        <f t="shared" si="5"/>
        <v>西南</v>
      </c>
    </row>
    <row r="239" spans="1:6" x14ac:dyDescent="0.25">
      <c r="A239" s="19">
        <v>34578</v>
      </c>
      <c r="B239" s="20" t="s">
        <v>15</v>
      </c>
      <c r="C239" s="20" t="s">
        <v>12</v>
      </c>
      <c r="D239" s="20">
        <v>113</v>
      </c>
      <c r="E239" s="20">
        <v>113</v>
      </c>
      <c r="F239" s="18" t="str">
        <f t="shared" si="5"/>
        <v>华东</v>
      </c>
    </row>
    <row r="240" spans="1:6" x14ac:dyDescent="0.25">
      <c r="A240" s="19">
        <v>34578</v>
      </c>
      <c r="B240" s="20" t="s">
        <v>15</v>
      </c>
      <c r="C240" s="20" t="s">
        <v>12</v>
      </c>
      <c r="D240" s="20">
        <v>135</v>
      </c>
      <c r="E240" s="20">
        <v>135</v>
      </c>
      <c r="F240" s="18" t="str">
        <f t="shared" si="5"/>
        <v>华东</v>
      </c>
    </row>
    <row r="241" spans="1:6" x14ac:dyDescent="0.25">
      <c r="A241" s="19">
        <v>34578</v>
      </c>
      <c r="B241" s="20" t="s">
        <v>11</v>
      </c>
      <c r="C241" s="20" t="s">
        <v>12</v>
      </c>
      <c r="D241" s="20">
        <v>293</v>
      </c>
      <c r="E241" s="20">
        <v>293</v>
      </c>
      <c r="F241" s="18" t="str">
        <f t="shared" si="5"/>
        <v>华东</v>
      </c>
    </row>
    <row r="242" spans="1:6" x14ac:dyDescent="0.25">
      <c r="A242" s="19">
        <v>34578</v>
      </c>
      <c r="B242" s="20" t="s">
        <v>15</v>
      </c>
      <c r="C242" s="20" t="s">
        <v>12</v>
      </c>
      <c r="D242" s="20">
        <v>70</v>
      </c>
      <c r="E242" s="20">
        <v>70</v>
      </c>
      <c r="F242" s="18" t="str">
        <f t="shared" si="5"/>
        <v>华东</v>
      </c>
    </row>
    <row r="243" spans="1:6" x14ac:dyDescent="0.25">
      <c r="A243" s="19">
        <v>34578</v>
      </c>
      <c r="B243" s="20" t="s">
        <v>11</v>
      </c>
      <c r="C243" s="20" t="s">
        <v>12</v>
      </c>
      <c r="D243" s="20">
        <v>522</v>
      </c>
      <c r="E243" s="20">
        <v>595</v>
      </c>
      <c r="F243" s="18" t="str">
        <f t="shared" si="5"/>
        <v>华东</v>
      </c>
    </row>
    <row r="244" spans="1:6" x14ac:dyDescent="0.25">
      <c r="A244" s="19">
        <v>34578</v>
      </c>
      <c r="B244" s="20" t="s">
        <v>11</v>
      </c>
      <c r="C244" s="23" t="s">
        <v>24</v>
      </c>
      <c r="D244" s="20">
        <v>544</v>
      </c>
      <c r="E244" s="20">
        <v>560</v>
      </c>
      <c r="F244" s="18" t="str">
        <f t="shared" si="5"/>
        <v>华东</v>
      </c>
    </row>
    <row r="245" spans="1:6" x14ac:dyDescent="0.25">
      <c r="A245" s="19">
        <v>34578</v>
      </c>
      <c r="B245" s="20" t="s">
        <v>15</v>
      </c>
      <c r="C245" s="23" t="s">
        <v>24</v>
      </c>
      <c r="D245" s="20">
        <v>981</v>
      </c>
      <c r="E245" s="20">
        <v>1100</v>
      </c>
      <c r="F245" s="18" t="str">
        <f t="shared" si="5"/>
        <v>华东</v>
      </c>
    </row>
    <row r="246" spans="1:6" x14ac:dyDescent="0.25">
      <c r="A246" s="19">
        <v>34578</v>
      </c>
      <c r="B246" s="20" t="s">
        <v>11</v>
      </c>
      <c r="C246" s="23" t="s">
        <v>25</v>
      </c>
      <c r="D246" s="20">
        <v>804</v>
      </c>
      <c r="E246" s="20">
        <v>853</v>
      </c>
      <c r="F246" s="18" t="str">
        <f t="shared" si="5"/>
        <v>华东</v>
      </c>
    </row>
    <row r="247" spans="1:6" x14ac:dyDescent="0.25">
      <c r="A247" s="19">
        <v>34578</v>
      </c>
      <c r="B247" s="20" t="s">
        <v>11</v>
      </c>
      <c r="C247" s="23" t="s">
        <v>37</v>
      </c>
      <c r="D247" s="20">
        <v>99</v>
      </c>
      <c r="E247" s="20">
        <v>99</v>
      </c>
      <c r="F247" s="18" t="str">
        <f t="shared" si="5"/>
        <v>华东</v>
      </c>
    </row>
    <row r="248" spans="1:6" x14ac:dyDescent="0.25">
      <c r="A248" s="19">
        <v>34578</v>
      </c>
      <c r="B248" s="20" t="s">
        <v>15</v>
      </c>
      <c r="C248" s="23" t="s">
        <v>24</v>
      </c>
      <c r="D248" s="20">
        <v>61</v>
      </c>
      <c r="E248" s="20">
        <v>61</v>
      </c>
      <c r="F248" s="18" t="str">
        <f t="shared" si="5"/>
        <v>华东</v>
      </c>
    </row>
    <row r="249" spans="1:6" x14ac:dyDescent="0.25">
      <c r="A249" s="19">
        <v>34578</v>
      </c>
      <c r="B249" s="20" t="s">
        <v>11</v>
      </c>
      <c r="C249" s="23" t="s">
        <v>24</v>
      </c>
      <c r="D249" s="20">
        <v>63</v>
      </c>
      <c r="E249" s="20">
        <v>63</v>
      </c>
      <c r="F249" s="18" t="str">
        <f t="shared" si="5"/>
        <v>华东</v>
      </c>
    </row>
    <row r="250" spans="1:6" x14ac:dyDescent="0.25">
      <c r="A250" s="19">
        <v>34578</v>
      </c>
      <c r="B250" s="20" t="s">
        <v>11</v>
      </c>
      <c r="C250" s="23" t="s">
        <v>24</v>
      </c>
      <c r="D250" s="20">
        <v>66</v>
      </c>
      <c r="E250" s="20">
        <v>66</v>
      </c>
      <c r="F250" s="18" t="str">
        <f t="shared" si="5"/>
        <v>华东</v>
      </c>
    </row>
    <row r="251" spans="1:6" x14ac:dyDescent="0.25">
      <c r="A251" s="19">
        <v>34578</v>
      </c>
      <c r="B251" s="20" t="s">
        <v>15</v>
      </c>
      <c r="C251" s="23" t="s">
        <v>29</v>
      </c>
      <c r="D251" s="20">
        <v>151</v>
      </c>
      <c r="E251" s="20">
        <v>151</v>
      </c>
      <c r="F251" s="18" t="str">
        <f t="shared" si="5"/>
        <v>华东</v>
      </c>
    </row>
    <row r="252" spans="1:6" x14ac:dyDescent="0.25">
      <c r="A252" s="19">
        <v>34578</v>
      </c>
      <c r="B252" s="20" t="s">
        <v>11</v>
      </c>
      <c r="C252" s="23" t="s">
        <v>24</v>
      </c>
      <c r="D252" s="20">
        <v>34</v>
      </c>
      <c r="E252" s="20">
        <v>34</v>
      </c>
      <c r="F252" s="18" t="str">
        <f t="shared" si="5"/>
        <v>华东</v>
      </c>
    </row>
    <row r="253" spans="1:6" x14ac:dyDescent="0.25">
      <c r="A253" s="19">
        <v>34578</v>
      </c>
      <c r="B253" s="20" t="s">
        <v>15</v>
      </c>
      <c r="C253" s="23" t="s">
        <v>25</v>
      </c>
      <c r="D253" s="20">
        <v>191</v>
      </c>
      <c r="E253" s="20">
        <v>191</v>
      </c>
      <c r="F253" s="18" t="str">
        <f t="shared" si="5"/>
        <v>华东</v>
      </c>
    </row>
    <row r="254" spans="1:6" x14ac:dyDescent="0.25">
      <c r="A254" s="19">
        <v>34578</v>
      </c>
      <c r="B254" s="20" t="s">
        <v>15</v>
      </c>
      <c r="C254" s="23" t="s">
        <v>24</v>
      </c>
      <c r="D254" s="20">
        <v>193</v>
      </c>
      <c r="E254" s="20">
        <v>193</v>
      </c>
      <c r="F254" s="18" t="str">
        <f t="shared" si="5"/>
        <v>华东</v>
      </c>
    </row>
    <row r="255" spans="1:6" x14ac:dyDescent="0.25">
      <c r="A255" s="19">
        <v>34578</v>
      </c>
      <c r="B255" s="20" t="s">
        <v>15</v>
      </c>
      <c r="C255" s="23" t="s">
        <v>29</v>
      </c>
      <c r="D255" s="20">
        <v>180</v>
      </c>
      <c r="E255" s="20">
        <v>180</v>
      </c>
      <c r="F255" s="18" t="str">
        <f t="shared" si="5"/>
        <v>华东</v>
      </c>
    </row>
    <row r="256" spans="1:6" x14ac:dyDescent="0.25">
      <c r="A256" s="19">
        <v>34578</v>
      </c>
      <c r="B256" s="20" t="s">
        <v>11</v>
      </c>
      <c r="C256" s="23" t="s">
        <v>24</v>
      </c>
      <c r="D256" s="20">
        <v>210</v>
      </c>
      <c r="E256" s="20">
        <v>210</v>
      </c>
      <c r="F256" s="18" t="str">
        <f t="shared" si="5"/>
        <v>华东</v>
      </c>
    </row>
    <row r="257" spans="1:6" x14ac:dyDescent="0.25">
      <c r="A257" s="19">
        <v>34578</v>
      </c>
      <c r="B257" s="20" t="s">
        <v>11</v>
      </c>
      <c r="C257" s="23" t="s">
        <v>24</v>
      </c>
      <c r="D257" s="20">
        <v>158</v>
      </c>
      <c r="E257" s="20">
        <v>158</v>
      </c>
      <c r="F257" s="18" t="str">
        <f t="shared" si="5"/>
        <v>华东</v>
      </c>
    </row>
    <row r="258" spans="1:6" x14ac:dyDescent="0.25">
      <c r="A258" s="19">
        <v>34578</v>
      </c>
      <c r="B258" s="20" t="s">
        <v>11</v>
      </c>
      <c r="C258" s="23" t="s">
        <v>24</v>
      </c>
      <c r="D258" s="20">
        <v>180</v>
      </c>
      <c r="E258" s="20">
        <v>180</v>
      </c>
      <c r="F258" s="18" t="str">
        <f t="shared" si="5"/>
        <v>华东</v>
      </c>
    </row>
    <row r="259" spans="1:6" x14ac:dyDescent="0.25">
      <c r="A259" s="19">
        <v>34578</v>
      </c>
      <c r="B259" s="20" t="s">
        <v>11</v>
      </c>
      <c r="C259" s="23" t="s">
        <v>24</v>
      </c>
      <c r="D259" s="20">
        <v>450</v>
      </c>
      <c r="E259" s="20">
        <v>464</v>
      </c>
      <c r="F259" s="18" t="str">
        <f t="shared" ref="F259:F322" si="6">INDEX($H$3:$H$12,MATCH(B259,$I$3:$I$12,0))</f>
        <v>华东</v>
      </c>
    </row>
    <row r="260" spans="1:6" x14ac:dyDescent="0.25">
      <c r="A260" s="19">
        <v>34578</v>
      </c>
      <c r="B260" s="20" t="s">
        <v>15</v>
      </c>
      <c r="C260" s="23" t="s">
        <v>25</v>
      </c>
      <c r="D260" s="20">
        <v>140</v>
      </c>
      <c r="E260" s="20">
        <v>140</v>
      </c>
      <c r="F260" s="18" t="str">
        <f t="shared" si="6"/>
        <v>华东</v>
      </c>
    </row>
    <row r="261" spans="1:6" x14ac:dyDescent="0.25">
      <c r="A261" s="19">
        <v>34578</v>
      </c>
      <c r="B261" s="20" t="s">
        <v>15</v>
      </c>
      <c r="C261" s="23" t="s">
        <v>25</v>
      </c>
      <c r="D261" s="20">
        <v>304</v>
      </c>
      <c r="E261" s="20">
        <v>304</v>
      </c>
      <c r="F261" s="18" t="str">
        <f t="shared" si="6"/>
        <v>华东</v>
      </c>
    </row>
    <row r="262" spans="1:6" x14ac:dyDescent="0.25">
      <c r="A262" s="19">
        <v>34578</v>
      </c>
      <c r="B262" s="20" t="s">
        <v>15</v>
      </c>
      <c r="C262" s="23" t="s">
        <v>37</v>
      </c>
      <c r="D262" s="20">
        <v>1345</v>
      </c>
      <c r="E262" s="20">
        <v>2070</v>
      </c>
      <c r="F262" s="18" t="str">
        <f t="shared" si="6"/>
        <v>华东</v>
      </c>
    </row>
    <row r="263" spans="1:6" x14ac:dyDescent="0.25">
      <c r="A263" s="19">
        <v>34578</v>
      </c>
      <c r="B263" s="20" t="s">
        <v>15</v>
      </c>
      <c r="C263" s="23" t="s">
        <v>25</v>
      </c>
      <c r="D263" s="20">
        <v>576</v>
      </c>
      <c r="E263" s="20">
        <v>648</v>
      </c>
      <c r="F263" s="18" t="str">
        <f t="shared" si="6"/>
        <v>华东</v>
      </c>
    </row>
    <row r="264" spans="1:6" x14ac:dyDescent="0.25">
      <c r="A264" s="19">
        <v>34578</v>
      </c>
      <c r="B264" s="20" t="s">
        <v>11</v>
      </c>
      <c r="C264" s="20" t="s">
        <v>12</v>
      </c>
      <c r="D264" s="20">
        <v>18</v>
      </c>
      <c r="E264" s="20">
        <v>18</v>
      </c>
      <c r="F264" s="18" t="str">
        <f t="shared" si="6"/>
        <v>华东</v>
      </c>
    </row>
    <row r="265" spans="1:6" x14ac:dyDescent="0.25">
      <c r="A265" s="19">
        <v>34578</v>
      </c>
      <c r="B265" s="20" t="s">
        <v>15</v>
      </c>
      <c r="C265" s="20" t="s">
        <v>12</v>
      </c>
      <c r="D265" s="20">
        <v>1366</v>
      </c>
      <c r="E265" s="20">
        <v>1733</v>
      </c>
      <c r="F265" s="18" t="str">
        <f t="shared" si="6"/>
        <v>华东</v>
      </c>
    </row>
    <row r="266" spans="1:6" x14ac:dyDescent="0.25">
      <c r="A266" s="19">
        <v>34578</v>
      </c>
      <c r="B266" s="20" t="s">
        <v>11</v>
      </c>
      <c r="C266" s="20" t="s">
        <v>12</v>
      </c>
      <c r="D266" s="20">
        <v>483</v>
      </c>
      <c r="E266" s="20">
        <v>483</v>
      </c>
      <c r="F266" s="18" t="str">
        <f t="shared" si="6"/>
        <v>华东</v>
      </c>
    </row>
    <row r="267" spans="1:6" x14ac:dyDescent="0.25">
      <c r="A267" s="19">
        <v>34578</v>
      </c>
      <c r="B267" s="20" t="s">
        <v>15</v>
      </c>
      <c r="C267" s="20" t="s">
        <v>12</v>
      </c>
      <c r="D267" s="20">
        <v>1160</v>
      </c>
      <c r="E267" s="20">
        <v>1265</v>
      </c>
      <c r="F267" s="18" t="str">
        <f t="shared" si="6"/>
        <v>华东</v>
      </c>
    </row>
    <row r="268" spans="1:6" x14ac:dyDescent="0.25">
      <c r="A268" s="19">
        <v>34578</v>
      </c>
      <c r="B268" s="20" t="s">
        <v>15</v>
      </c>
      <c r="C268" s="20" t="s">
        <v>12</v>
      </c>
      <c r="D268" s="20">
        <v>587</v>
      </c>
      <c r="E268" s="20">
        <v>604</v>
      </c>
      <c r="F268" s="18" t="str">
        <f t="shared" si="6"/>
        <v>华东</v>
      </c>
    </row>
    <row r="269" spans="1:6" x14ac:dyDescent="0.25">
      <c r="A269" s="19">
        <v>34578</v>
      </c>
      <c r="B269" s="20" t="s">
        <v>15</v>
      </c>
      <c r="C269" s="20" t="s">
        <v>12</v>
      </c>
      <c r="D269" s="20">
        <v>349</v>
      </c>
      <c r="E269" s="20">
        <v>349</v>
      </c>
      <c r="F269" s="18" t="str">
        <f t="shared" si="6"/>
        <v>华东</v>
      </c>
    </row>
    <row r="270" spans="1:6" x14ac:dyDescent="0.25">
      <c r="A270" s="19">
        <v>34578</v>
      </c>
      <c r="B270" s="20" t="s">
        <v>11</v>
      </c>
      <c r="C270" s="20" t="s">
        <v>12</v>
      </c>
      <c r="D270" s="20">
        <v>45</v>
      </c>
      <c r="E270" s="20">
        <v>45</v>
      </c>
      <c r="F270" s="18" t="str">
        <f t="shared" si="6"/>
        <v>华东</v>
      </c>
    </row>
    <row r="271" spans="1:6" x14ac:dyDescent="0.25">
      <c r="A271" s="19">
        <v>34578</v>
      </c>
      <c r="B271" s="20" t="s">
        <v>11</v>
      </c>
      <c r="C271" s="20" t="s">
        <v>12</v>
      </c>
      <c r="D271" s="20">
        <v>275</v>
      </c>
      <c r="E271" s="20">
        <v>275</v>
      </c>
      <c r="F271" s="18" t="str">
        <f t="shared" si="6"/>
        <v>华东</v>
      </c>
    </row>
    <row r="272" spans="1:6" x14ac:dyDescent="0.25">
      <c r="A272" s="19">
        <v>34608</v>
      </c>
      <c r="B272" s="20" t="s">
        <v>11</v>
      </c>
      <c r="C272" s="23" t="s">
        <v>33</v>
      </c>
      <c r="D272" s="20">
        <v>179</v>
      </c>
      <c r="E272" s="20">
        <v>179</v>
      </c>
      <c r="F272" s="18" t="str">
        <f t="shared" si="6"/>
        <v>华东</v>
      </c>
    </row>
    <row r="273" spans="1:6" x14ac:dyDescent="0.25">
      <c r="A273" s="19">
        <v>34608</v>
      </c>
      <c r="B273" s="20" t="s">
        <v>11</v>
      </c>
      <c r="C273" s="23" t="s">
        <v>24</v>
      </c>
      <c r="D273" s="20">
        <v>169</v>
      </c>
      <c r="E273" s="20">
        <v>169</v>
      </c>
      <c r="F273" s="18" t="str">
        <f t="shared" si="6"/>
        <v>华东</v>
      </c>
    </row>
    <row r="274" spans="1:6" x14ac:dyDescent="0.25">
      <c r="A274" s="19">
        <v>34608</v>
      </c>
      <c r="B274" s="20" t="s">
        <v>15</v>
      </c>
      <c r="C274" s="23" t="s">
        <v>24</v>
      </c>
      <c r="D274" s="20">
        <v>2266</v>
      </c>
      <c r="E274" s="20">
        <v>2654</v>
      </c>
      <c r="F274" s="18" t="str">
        <f t="shared" si="6"/>
        <v>华东</v>
      </c>
    </row>
    <row r="275" spans="1:6" x14ac:dyDescent="0.25">
      <c r="A275" s="19">
        <v>34608</v>
      </c>
      <c r="B275" s="20" t="s">
        <v>21</v>
      </c>
      <c r="C275" s="23" t="s">
        <v>25</v>
      </c>
      <c r="D275" s="20">
        <v>1271</v>
      </c>
      <c r="E275" s="20">
        <v>1350</v>
      </c>
      <c r="F275" s="18" t="str">
        <f t="shared" si="6"/>
        <v>华东</v>
      </c>
    </row>
    <row r="276" spans="1:6" x14ac:dyDescent="0.25">
      <c r="A276" s="19">
        <v>34608</v>
      </c>
      <c r="B276" s="20" t="s">
        <v>15</v>
      </c>
      <c r="C276" s="23" t="s">
        <v>25</v>
      </c>
      <c r="D276" s="20">
        <v>1219</v>
      </c>
      <c r="E276" s="20">
        <v>1294</v>
      </c>
      <c r="F276" s="18" t="str">
        <f t="shared" si="6"/>
        <v>华东</v>
      </c>
    </row>
    <row r="277" spans="1:6" x14ac:dyDescent="0.25">
      <c r="A277" s="19">
        <v>34608</v>
      </c>
      <c r="B277" s="20" t="s">
        <v>15</v>
      </c>
      <c r="C277" s="23" t="s">
        <v>33</v>
      </c>
      <c r="D277" s="20">
        <v>504</v>
      </c>
      <c r="E277" s="20">
        <v>578</v>
      </c>
      <c r="F277" s="18" t="str">
        <f t="shared" si="6"/>
        <v>华东</v>
      </c>
    </row>
    <row r="278" spans="1:6" x14ac:dyDescent="0.25">
      <c r="A278" s="19">
        <v>34608</v>
      </c>
      <c r="B278" s="20" t="s">
        <v>21</v>
      </c>
      <c r="C278" s="23" t="s">
        <v>24</v>
      </c>
      <c r="D278" s="20">
        <v>413</v>
      </c>
      <c r="E278" s="20">
        <v>413</v>
      </c>
      <c r="F278" s="18" t="str">
        <f t="shared" si="6"/>
        <v>华东</v>
      </c>
    </row>
    <row r="279" spans="1:6" x14ac:dyDescent="0.25">
      <c r="A279" s="19">
        <v>34608</v>
      </c>
      <c r="B279" s="20" t="s">
        <v>11</v>
      </c>
      <c r="C279" s="23" t="s">
        <v>25</v>
      </c>
      <c r="D279" s="20">
        <v>347</v>
      </c>
      <c r="E279" s="20">
        <v>347</v>
      </c>
      <c r="F279" s="18" t="str">
        <f t="shared" si="6"/>
        <v>华东</v>
      </c>
    </row>
    <row r="280" spans="1:6" x14ac:dyDescent="0.25">
      <c r="A280" s="19">
        <v>34608</v>
      </c>
      <c r="B280" s="20" t="s">
        <v>11</v>
      </c>
      <c r="C280" s="23" t="s">
        <v>24</v>
      </c>
      <c r="D280" s="20">
        <v>347</v>
      </c>
      <c r="E280" s="20">
        <v>347</v>
      </c>
      <c r="F280" s="18" t="str">
        <f t="shared" si="6"/>
        <v>华东</v>
      </c>
    </row>
    <row r="281" spans="1:6" x14ac:dyDescent="0.25">
      <c r="A281" s="19">
        <v>34608</v>
      </c>
      <c r="B281" s="20" t="s">
        <v>15</v>
      </c>
      <c r="C281" s="23" t="s">
        <v>29</v>
      </c>
      <c r="D281" s="20">
        <v>293</v>
      </c>
      <c r="E281" s="20">
        <v>293</v>
      </c>
      <c r="F281" s="18" t="str">
        <f t="shared" si="6"/>
        <v>华东</v>
      </c>
    </row>
    <row r="282" spans="1:6" x14ac:dyDescent="0.25">
      <c r="A282" s="19">
        <v>34608</v>
      </c>
      <c r="B282" s="20" t="s">
        <v>15</v>
      </c>
      <c r="C282" s="20" t="s">
        <v>12</v>
      </c>
      <c r="D282" s="20">
        <v>135</v>
      </c>
      <c r="E282" s="20">
        <v>135</v>
      </c>
      <c r="F282" s="18" t="str">
        <f t="shared" si="6"/>
        <v>华东</v>
      </c>
    </row>
    <row r="283" spans="1:6" x14ac:dyDescent="0.25">
      <c r="A283" s="19">
        <v>34608</v>
      </c>
      <c r="B283" s="20" t="s">
        <v>15</v>
      </c>
      <c r="C283" s="20" t="s">
        <v>12</v>
      </c>
      <c r="D283" s="20">
        <v>124</v>
      </c>
      <c r="E283" s="20">
        <v>124</v>
      </c>
      <c r="F283" s="18" t="str">
        <f t="shared" si="6"/>
        <v>华东</v>
      </c>
    </row>
    <row r="284" spans="1:6" x14ac:dyDescent="0.25">
      <c r="A284" s="19">
        <v>34608</v>
      </c>
      <c r="B284" s="20" t="s">
        <v>11</v>
      </c>
      <c r="C284" s="20" t="s">
        <v>12</v>
      </c>
      <c r="D284" s="20">
        <v>140</v>
      </c>
      <c r="E284" s="20">
        <v>140</v>
      </c>
      <c r="F284" s="18" t="str">
        <f t="shared" si="6"/>
        <v>华东</v>
      </c>
    </row>
    <row r="285" spans="1:6" x14ac:dyDescent="0.25">
      <c r="A285" s="19">
        <v>34608</v>
      </c>
      <c r="B285" s="20" t="s">
        <v>15</v>
      </c>
      <c r="C285" s="20" t="s">
        <v>12</v>
      </c>
      <c r="D285" s="20">
        <v>70</v>
      </c>
      <c r="E285" s="20">
        <v>70</v>
      </c>
      <c r="F285" s="18" t="str">
        <f t="shared" si="6"/>
        <v>华东</v>
      </c>
    </row>
    <row r="286" spans="1:6" x14ac:dyDescent="0.25">
      <c r="A286" s="19">
        <v>34608</v>
      </c>
      <c r="B286" s="20" t="s">
        <v>11</v>
      </c>
      <c r="C286" s="20" t="s">
        <v>12</v>
      </c>
      <c r="D286" s="20">
        <v>279</v>
      </c>
      <c r="E286" s="20">
        <v>279</v>
      </c>
      <c r="F286" s="18" t="str">
        <f t="shared" si="6"/>
        <v>华东</v>
      </c>
    </row>
    <row r="287" spans="1:6" x14ac:dyDescent="0.25">
      <c r="A287" s="19">
        <v>34608</v>
      </c>
      <c r="B287" s="20" t="s">
        <v>15</v>
      </c>
      <c r="C287" s="20" t="s">
        <v>12</v>
      </c>
      <c r="D287" s="20">
        <v>683</v>
      </c>
      <c r="E287" s="20">
        <v>788</v>
      </c>
      <c r="F287" s="18" t="str">
        <f t="shared" si="6"/>
        <v>华东</v>
      </c>
    </row>
    <row r="288" spans="1:6" x14ac:dyDescent="0.25">
      <c r="A288" s="19">
        <v>34608</v>
      </c>
      <c r="B288" s="20" t="s">
        <v>11</v>
      </c>
      <c r="C288" s="20" t="s">
        <v>12</v>
      </c>
      <c r="D288" s="20">
        <v>619</v>
      </c>
      <c r="E288" s="20">
        <v>707</v>
      </c>
      <c r="F288" s="18" t="str">
        <f t="shared" si="6"/>
        <v>华东</v>
      </c>
    </row>
    <row r="289" spans="1:6" x14ac:dyDescent="0.25">
      <c r="A289" s="19">
        <v>34608</v>
      </c>
      <c r="B289" s="20" t="s">
        <v>21</v>
      </c>
      <c r="C289" s="20" t="s">
        <v>12</v>
      </c>
      <c r="D289" s="20">
        <v>491</v>
      </c>
      <c r="E289" s="20">
        <v>506</v>
      </c>
      <c r="F289" s="18" t="str">
        <f t="shared" si="6"/>
        <v>华东</v>
      </c>
    </row>
    <row r="290" spans="1:6" x14ac:dyDescent="0.25">
      <c r="A290" s="19">
        <v>34608</v>
      </c>
      <c r="B290" s="20" t="s">
        <v>21</v>
      </c>
      <c r="C290" s="20" t="s">
        <v>12</v>
      </c>
      <c r="D290" s="20">
        <v>420</v>
      </c>
      <c r="E290" s="20">
        <v>420</v>
      </c>
      <c r="F290" s="18" t="str">
        <f t="shared" si="6"/>
        <v>华东</v>
      </c>
    </row>
    <row r="291" spans="1:6" x14ac:dyDescent="0.25">
      <c r="A291" s="19">
        <v>34608</v>
      </c>
      <c r="B291" s="20" t="s">
        <v>11</v>
      </c>
      <c r="C291" s="20" t="s">
        <v>12</v>
      </c>
      <c r="D291" s="20">
        <v>492</v>
      </c>
      <c r="E291" s="20">
        <v>506</v>
      </c>
      <c r="F291" s="18" t="str">
        <f t="shared" si="6"/>
        <v>华东</v>
      </c>
    </row>
    <row r="292" spans="1:6" x14ac:dyDescent="0.25">
      <c r="A292" s="19">
        <v>34608</v>
      </c>
      <c r="B292" s="20" t="s">
        <v>15</v>
      </c>
      <c r="C292" s="23" t="s">
        <v>24</v>
      </c>
      <c r="D292" s="20">
        <v>101</v>
      </c>
      <c r="E292" s="20">
        <v>101</v>
      </c>
      <c r="F292" s="18" t="str">
        <f t="shared" si="6"/>
        <v>华东</v>
      </c>
    </row>
    <row r="293" spans="1:6" x14ac:dyDescent="0.25">
      <c r="A293" s="19">
        <v>34608</v>
      </c>
      <c r="B293" s="20" t="s">
        <v>15</v>
      </c>
      <c r="C293" s="23" t="s">
        <v>25</v>
      </c>
      <c r="D293" s="20">
        <v>135</v>
      </c>
      <c r="E293" s="20">
        <v>135</v>
      </c>
      <c r="F293" s="18" t="str">
        <f t="shared" si="6"/>
        <v>华东</v>
      </c>
    </row>
    <row r="294" spans="1:6" x14ac:dyDescent="0.25">
      <c r="A294" s="19">
        <v>34608</v>
      </c>
      <c r="B294" s="20" t="s">
        <v>11</v>
      </c>
      <c r="C294" s="23" t="s">
        <v>25</v>
      </c>
      <c r="D294" s="20">
        <v>228</v>
      </c>
      <c r="E294" s="20">
        <v>228</v>
      </c>
      <c r="F294" s="18" t="str">
        <f t="shared" si="6"/>
        <v>华东</v>
      </c>
    </row>
    <row r="295" spans="1:6" x14ac:dyDescent="0.25">
      <c r="A295" s="19">
        <v>34608</v>
      </c>
      <c r="B295" s="20" t="s">
        <v>15</v>
      </c>
      <c r="C295" s="23" t="s">
        <v>33</v>
      </c>
      <c r="D295" s="20">
        <v>210</v>
      </c>
      <c r="E295" s="20">
        <v>210</v>
      </c>
      <c r="F295" s="18" t="str">
        <f t="shared" si="6"/>
        <v>华东</v>
      </c>
    </row>
    <row r="296" spans="1:6" x14ac:dyDescent="0.25">
      <c r="A296" s="19">
        <v>34608</v>
      </c>
      <c r="B296" s="20" t="s">
        <v>15</v>
      </c>
      <c r="C296" s="23" t="s">
        <v>24</v>
      </c>
      <c r="D296" s="20">
        <v>53</v>
      </c>
      <c r="E296" s="20">
        <v>53</v>
      </c>
      <c r="F296" s="18" t="str">
        <f t="shared" si="6"/>
        <v>华东</v>
      </c>
    </row>
    <row r="297" spans="1:6" x14ac:dyDescent="0.25">
      <c r="A297" s="19">
        <v>34608</v>
      </c>
      <c r="B297" s="20" t="s">
        <v>15</v>
      </c>
      <c r="C297" s="23" t="s">
        <v>25</v>
      </c>
      <c r="D297" s="20">
        <v>206</v>
      </c>
      <c r="E297" s="20">
        <v>206</v>
      </c>
      <c r="F297" s="18" t="str">
        <f t="shared" si="6"/>
        <v>华东</v>
      </c>
    </row>
    <row r="298" spans="1:6" x14ac:dyDescent="0.25">
      <c r="A298" s="19">
        <v>34608</v>
      </c>
      <c r="B298" s="20" t="s">
        <v>11</v>
      </c>
      <c r="C298" s="23" t="s">
        <v>24</v>
      </c>
      <c r="D298" s="20">
        <v>81</v>
      </c>
      <c r="E298" s="20">
        <v>81</v>
      </c>
      <c r="F298" s="18" t="str">
        <f t="shared" si="6"/>
        <v>华东</v>
      </c>
    </row>
    <row r="299" spans="1:6" x14ac:dyDescent="0.25">
      <c r="A299" s="19">
        <v>34608</v>
      </c>
      <c r="B299" s="20" t="s">
        <v>11</v>
      </c>
      <c r="C299" s="23" t="s">
        <v>29</v>
      </c>
      <c r="D299" s="20">
        <v>1215</v>
      </c>
      <c r="E299" s="20">
        <v>1293</v>
      </c>
      <c r="F299" s="18" t="str">
        <f t="shared" si="6"/>
        <v>华东</v>
      </c>
    </row>
    <row r="300" spans="1:6" x14ac:dyDescent="0.25">
      <c r="A300" s="19">
        <v>34608</v>
      </c>
      <c r="B300" s="20" t="s">
        <v>11</v>
      </c>
      <c r="C300" s="23" t="s">
        <v>24</v>
      </c>
      <c r="D300" s="20">
        <v>53</v>
      </c>
      <c r="E300" s="20">
        <v>53</v>
      </c>
      <c r="F300" s="18" t="str">
        <f t="shared" si="6"/>
        <v>华东</v>
      </c>
    </row>
    <row r="301" spans="1:6" x14ac:dyDescent="0.25">
      <c r="A301" s="19">
        <v>34608</v>
      </c>
      <c r="B301" s="20" t="s">
        <v>11</v>
      </c>
      <c r="C301" s="23" t="s">
        <v>25</v>
      </c>
      <c r="D301" s="20">
        <v>44</v>
      </c>
      <c r="E301" s="20">
        <v>44</v>
      </c>
      <c r="F301" s="18" t="str">
        <f t="shared" si="6"/>
        <v>华东</v>
      </c>
    </row>
    <row r="302" spans="1:6" x14ac:dyDescent="0.25">
      <c r="A302" s="19">
        <v>34608</v>
      </c>
      <c r="B302" s="20" t="s">
        <v>15</v>
      </c>
      <c r="C302" s="23" t="s">
        <v>24</v>
      </c>
      <c r="D302" s="20">
        <v>1041</v>
      </c>
      <c r="E302" s="20">
        <v>1320</v>
      </c>
      <c r="F302" s="18" t="str">
        <f t="shared" si="6"/>
        <v>华东</v>
      </c>
    </row>
    <row r="303" spans="1:6" x14ac:dyDescent="0.25">
      <c r="A303" s="19">
        <v>34608</v>
      </c>
      <c r="B303" s="20" t="s">
        <v>11</v>
      </c>
      <c r="C303" s="23" t="s">
        <v>35</v>
      </c>
      <c r="D303" s="20">
        <v>34</v>
      </c>
      <c r="E303" s="20">
        <v>34</v>
      </c>
      <c r="F303" s="18" t="str">
        <f t="shared" si="6"/>
        <v>华东</v>
      </c>
    </row>
    <row r="304" spans="1:6" x14ac:dyDescent="0.25">
      <c r="A304" s="19">
        <v>34608</v>
      </c>
      <c r="B304" s="20" t="s">
        <v>11</v>
      </c>
      <c r="C304" s="23" t="s">
        <v>37</v>
      </c>
      <c r="D304" s="20">
        <v>569</v>
      </c>
      <c r="E304" s="20">
        <v>586</v>
      </c>
      <c r="F304" s="18" t="str">
        <f t="shared" si="6"/>
        <v>华东</v>
      </c>
    </row>
    <row r="305" spans="1:6" x14ac:dyDescent="0.25">
      <c r="A305" s="19">
        <v>34608</v>
      </c>
      <c r="B305" s="20" t="s">
        <v>15</v>
      </c>
      <c r="C305" s="23" t="s">
        <v>24</v>
      </c>
      <c r="D305" s="20">
        <v>131</v>
      </c>
      <c r="E305" s="20">
        <v>131</v>
      </c>
      <c r="F305" s="18" t="str">
        <f t="shared" si="6"/>
        <v>华东</v>
      </c>
    </row>
    <row r="306" spans="1:6" x14ac:dyDescent="0.25">
      <c r="A306" s="19">
        <v>34608</v>
      </c>
      <c r="B306" s="20" t="s">
        <v>11</v>
      </c>
      <c r="C306" s="23" t="s">
        <v>29</v>
      </c>
      <c r="D306" s="20">
        <v>135</v>
      </c>
      <c r="E306" s="20">
        <v>135</v>
      </c>
      <c r="F306" s="18" t="str">
        <f t="shared" si="6"/>
        <v>华东</v>
      </c>
    </row>
    <row r="307" spans="1:6" x14ac:dyDescent="0.25">
      <c r="A307" s="19">
        <v>34608</v>
      </c>
      <c r="B307" s="20" t="s">
        <v>15</v>
      </c>
      <c r="C307" s="23" t="s">
        <v>29</v>
      </c>
      <c r="D307" s="20">
        <v>692</v>
      </c>
      <c r="E307" s="20">
        <v>770</v>
      </c>
      <c r="F307" s="18" t="str">
        <f t="shared" si="6"/>
        <v>华东</v>
      </c>
    </row>
    <row r="308" spans="1:6" x14ac:dyDescent="0.25">
      <c r="A308" s="19">
        <v>34608</v>
      </c>
      <c r="B308" s="20" t="s">
        <v>11</v>
      </c>
      <c r="C308" s="23" t="s">
        <v>25</v>
      </c>
      <c r="D308" s="20">
        <v>193</v>
      </c>
      <c r="E308" s="20">
        <v>193</v>
      </c>
      <c r="F308" s="18" t="str">
        <f t="shared" si="6"/>
        <v>华东</v>
      </c>
    </row>
    <row r="309" spans="1:6" x14ac:dyDescent="0.25">
      <c r="A309" s="19">
        <v>34608</v>
      </c>
      <c r="B309" s="20" t="s">
        <v>15</v>
      </c>
      <c r="C309" s="23" t="s">
        <v>24</v>
      </c>
      <c r="D309" s="20">
        <v>281</v>
      </c>
      <c r="E309" s="20">
        <v>281</v>
      </c>
      <c r="F309" s="18" t="str">
        <f t="shared" si="6"/>
        <v>华东</v>
      </c>
    </row>
    <row r="310" spans="1:6" x14ac:dyDescent="0.25">
      <c r="A310" s="19">
        <v>34608</v>
      </c>
      <c r="B310" s="20" t="s">
        <v>11</v>
      </c>
      <c r="C310" s="23" t="s">
        <v>24</v>
      </c>
      <c r="D310" s="20">
        <v>169</v>
      </c>
      <c r="E310" s="20">
        <v>169</v>
      </c>
      <c r="F310" s="18" t="str">
        <f t="shared" si="6"/>
        <v>华东</v>
      </c>
    </row>
    <row r="311" spans="1:6" x14ac:dyDescent="0.25">
      <c r="A311" s="19">
        <v>34608</v>
      </c>
      <c r="B311" s="20" t="s">
        <v>21</v>
      </c>
      <c r="C311" s="23" t="s">
        <v>24</v>
      </c>
      <c r="D311" s="20">
        <v>426</v>
      </c>
      <c r="E311" s="20">
        <v>439</v>
      </c>
      <c r="F311" s="18" t="str">
        <f t="shared" si="6"/>
        <v>华东</v>
      </c>
    </row>
    <row r="312" spans="1:6" x14ac:dyDescent="0.25">
      <c r="A312" s="19">
        <v>34608</v>
      </c>
      <c r="B312" s="20" t="s">
        <v>21</v>
      </c>
      <c r="C312" s="23" t="s">
        <v>37</v>
      </c>
      <c r="D312" s="20">
        <v>315</v>
      </c>
      <c r="E312" s="20">
        <v>315</v>
      </c>
      <c r="F312" s="18" t="str">
        <f t="shared" si="6"/>
        <v>华东</v>
      </c>
    </row>
    <row r="313" spans="1:6" x14ac:dyDescent="0.25">
      <c r="A313" s="19">
        <v>34608</v>
      </c>
      <c r="B313" s="20" t="s">
        <v>15</v>
      </c>
      <c r="C313" s="23" t="s">
        <v>29</v>
      </c>
      <c r="D313" s="20">
        <v>1990</v>
      </c>
      <c r="E313" s="20">
        <v>2453</v>
      </c>
      <c r="F313" s="18" t="str">
        <f t="shared" si="6"/>
        <v>华东</v>
      </c>
    </row>
    <row r="314" spans="1:6" x14ac:dyDescent="0.25">
      <c r="A314" s="19">
        <v>34608</v>
      </c>
      <c r="B314" s="20" t="s">
        <v>15</v>
      </c>
      <c r="C314" s="20" t="s">
        <v>12</v>
      </c>
      <c r="D314" s="20">
        <v>383</v>
      </c>
      <c r="E314" s="20">
        <v>383</v>
      </c>
      <c r="F314" s="18" t="str">
        <f t="shared" si="6"/>
        <v>华东</v>
      </c>
    </row>
    <row r="315" spans="1:6" x14ac:dyDescent="0.25">
      <c r="A315" s="19">
        <v>34608</v>
      </c>
      <c r="B315" s="20" t="s">
        <v>15</v>
      </c>
      <c r="C315" s="20" t="s">
        <v>12</v>
      </c>
      <c r="D315" s="20">
        <v>921</v>
      </c>
      <c r="E315" s="20">
        <v>1184</v>
      </c>
      <c r="F315" s="18" t="str">
        <f t="shared" si="6"/>
        <v>华东</v>
      </c>
    </row>
    <row r="316" spans="1:6" x14ac:dyDescent="0.25">
      <c r="A316" s="19">
        <v>34608</v>
      </c>
      <c r="B316" s="20" t="s">
        <v>21</v>
      </c>
      <c r="C316" s="20" t="s">
        <v>12</v>
      </c>
      <c r="D316" s="20">
        <v>61</v>
      </c>
      <c r="E316" s="20">
        <v>61</v>
      </c>
      <c r="F316" s="18" t="str">
        <f t="shared" si="6"/>
        <v>华东</v>
      </c>
    </row>
    <row r="317" spans="1:6" x14ac:dyDescent="0.25">
      <c r="A317" s="19">
        <v>34608</v>
      </c>
      <c r="B317" s="20" t="s">
        <v>15</v>
      </c>
      <c r="C317" s="20" t="s">
        <v>12</v>
      </c>
      <c r="D317" s="20">
        <v>81</v>
      </c>
      <c r="E317" s="20">
        <v>81</v>
      </c>
      <c r="F317" s="18" t="str">
        <f t="shared" si="6"/>
        <v>华东</v>
      </c>
    </row>
    <row r="318" spans="1:6" x14ac:dyDescent="0.25">
      <c r="A318" s="19">
        <v>34608</v>
      </c>
      <c r="B318" s="20" t="s">
        <v>11</v>
      </c>
      <c r="C318" s="20" t="s">
        <v>12</v>
      </c>
      <c r="D318" s="20">
        <v>679</v>
      </c>
      <c r="E318" s="20">
        <v>927</v>
      </c>
      <c r="F318" s="18" t="str">
        <f t="shared" si="6"/>
        <v>华东</v>
      </c>
    </row>
    <row r="319" spans="1:6" x14ac:dyDescent="0.25">
      <c r="A319" s="19">
        <v>34608</v>
      </c>
      <c r="B319" s="20" t="s">
        <v>11</v>
      </c>
      <c r="C319" s="20" t="s">
        <v>12</v>
      </c>
      <c r="D319" s="20">
        <v>35</v>
      </c>
      <c r="E319" s="20">
        <v>35</v>
      </c>
      <c r="F319" s="18" t="str">
        <f t="shared" si="6"/>
        <v>华东</v>
      </c>
    </row>
    <row r="320" spans="1:6" x14ac:dyDescent="0.25">
      <c r="A320" s="19">
        <v>34608</v>
      </c>
      <c r="B320" s="20" t="s">
        <v>11</v>
      </c>
      <c r="C320" s="20" t="s">
        <v>12</v>
      </c>
      <c r="D320" s="20">
        <v>34</v>
      </c>
      <c r="E320" s="20">
        <v>34</v>
      </c>
      <c r="F320" s="18" t="str">
        <f t="shared" si="6"/>
        <v>华东</v>
      </c>
    </row>
    <row r="321" spans="1:6" x14ac:dyDescent="0.25">
      <c r="A321" s="19">
        <v>34608</v>
      </c>
      <c r="B321" s="20" t="s">
        <v>11</v>
      </c>
      <c r="C321" s="20" t="s">
        <v>12</v>
      </c>
      <c r="D321" s="20">
        <v>525</v>
      </c>
      <c r="E321" s="20">
        <v>525</v>
      </c>
      <c r="F321" s="18" t="str">
        <f t="shared" si="6"/>
        <v>华东</v>
      </c>
    </row>
    <row r="322" spans="1:6" x14ac:dyDescent="0.25">
      <c r="A322" s="19">
        <v>34608</v>
      </c>
      <c r="B322" s="20" t="s">
        <v>21</v>
      </c>
      <c r="C322" s="20" t="s">
        <v>12</v>
      </c>
      <c r="D322" s="20">
        <v>1006</v>
      </c>
      <c r="E322" s="20">
        <v>1069</v>
      </c>
      <c r="F322" s="18" t="str">
        <f t="shared" si="6"/>
        <v>华东</v>
      </c>
    </row>
    <row r="323" spans="1:6" x14ac:dyDescent="0.25">
      <c r="A323" s="19">
        <v>34608</v>
      </c>
      <c r="B323" s="23" t="s">
        <v>31</v>
      </c>
      <c r="C323" s="20" t="s">
        <v>12</v>
      </c>
      <c r="D323" s="20">
        <v>1080</v>
      </c>
      <c r="E323" s="20">
        <v>1146</v>
      </c>
      <c r="F323" s="18" t="str">
        <f t="shared" ref="F323:F386" si="7">INDEX($H$3:$H$12,MATCH(B323,$I$3:$I$12,0))</f>
        <v>西南</v>
      </c>
    </row>
    <row r="324" spans="1:6" x14ac:dyDescent="0.25">
      <c r="A324" s="19">
        <v>34639</v>
      </c>
      <c r="B324" s="23" t="s">
        <v>31</v>
      </c>
      <c r="C324" s="23" t="s">
        <v>25</v>
      </c>
      <c r="D324" s="20">
        <v>330</v>
      </c>
      <c r="E324" s="20">
        <v>330</v>
      </c>
      <c r="F324" s="18" t="str">
        <f t="shared" si="7"/>
        <v>西南</v>
      </c>
    </row>
    <row r="325" spans="1:6" x14ac:dyDescent="0.25">
      <c r="A325" s="19">
        <v>34639</v>
      </c>
      <c r="B325" s="23" t="s">
        <v>31</v>
      </c>
      <c r="C325" s="23" t="s">
        <v>24</v>
      </c>
      <c r="D325" s="20">
        <v>326</v>
      </c>
      <c r="E325" s="20">
        <v>326</v>
      </c>
      <c r="F325" s="18" t="str">
        <f t="shared" si="7"/>
        <v>西南</v>
      </c>
    </row>
    <row r="326" spans="1:6" x14ac:dyDescent="0.25">
      <c r="A326" s="19">
        <v>34639</v>
      </c>
      <c r="B326" s="23" t="s">
        <v>31</v>
      </c>
      <c r="C326" s="23" t="s">
        <v>25</v>
      </c>
      <c r="D326" s="20">
        <v>315</v>
      </c>
      <c r="E326" s="20">
        <v>315</v>
      </c>
      <c r="F326" s="18" t="str">
        <f t="shared" si="7"/>
        <v>西南</v>
      </c>
    </row>
    <row r="327" spans="1:6" x14ac:dyDescent="0.25">
      <c r="A327" s="19">
        <v>34639</v>
      </c>
      <c r="B327" s="23" t="s">
        <v>31</v>
      </c>
      <c r="C327" s="23" t="s">
        <v>24</v>
      </c>
      <c r="D327" s="20">
        <v>275</v>
      </c>
      <c r="E327" s="20">
        <v>275</v>
      </c>
      <c r="F327" s="18" t="str">
        <f t="shared" si="7"/>
        <v>西南</v>
      </c>
    </row>
    <row r="328" spans="1:6" x14ac:dyDescent="0.25">
      <c r="A328" s="19">
        <v>34639</v>
      </c>
      <c r="B328" s="23" t="s">
        <v>31</v>
      </c>
      <c r="C328" s="23" t="s">
        <v>24</v>
      </c>
      <c r="D328" s="20">
        <v>270</v>
      </c>
      <c r="E328" s="20">
        <v>270</v>
      </c>
      <c r="F328" s="18" t="str">
        <f t="shared" si="7"/>
        <v>西南</v>
      </c>
    </row>
    <row r="329" spans="1:6" x14ac:dyDescent="0.25">
      <c r="A329" s="19">
        <v>34639</v>
      </c>
      <c r="B329" s="23" t="s">
        <v>31</v>
      </c>
      <c r="C329" s="23" t="s">
        <v>24</v>
      </c>
      <c r="D329" s="20">
        <v>413</v>
      </c>
      <c r="E329" s="20">
        <v>413</v>
      </c>
      <c r="F329" s="18" t="str">
        <f t="shared" si="7"/>
        <v>西南</v>
      </c>
    </row>
    <row r="330" spans="1:6" x14ac:dyDescent="0.25">
      <c r="A330" s="19">
        <v>34639</v>
      </c>
      <c r="B330" s="23" t="s">
        <v>36</v>
      </c>
      <c r="C330" s="23" t="s">
        <v>24</v>
      </c>
      <c r="D330" s="20">
        <v>385</v>
      </c>
      <c r="E330" s="20">
        <v>385</v>
      </c>
      <c r="F330" s="18" t="str">
        <f t="shared" si="7"/>
        <v>西南</v>
      </c>
    </row>
    <row r="331" spans="1:6" x14ac:dyDescent="0.25">
      <c r="A331" s="19">
        <v>34639</v>
      </c>
      <c r="B331" s="23" t="s">
        <v>36</v>
      </c>
      <c r="C331" s="23" t="s">
        <v>25</v>
      </c>
      <c r="D331" s="20">
        <v>4001</v>
      </c>
      <c r="E331" s="20">
        <v>4703</v>
      </c>
      <c r="F331" s="18" t="str">
        <f t="shared" si="7"/>
        <v>西南</v>
      </c>
    </row>
    <row r="332" spans="1:6" x14ac:dyDescent="0.25">
      <c r="A332" s="19">
        <v>34639</v>
      </c>
      <c r="B332" s="20" t="s">
        <v>15</v>
      </c>
      <c r="C332" s="23" t="s">
        <v>24</v>
      </c>
      <c r="D332" s="20">
        <v>2110</v>
      </c>
      <c r="E332" s="20">
        <v>2379</v>
      </c>
      <c r="F332" s="18" t="str">
        <f t="shared" si="7"/>
        <v>华东</v>
      </c>
    </row>
    <row r="333" spans="1:6" x14ac:dyDescent="0.25">
      <c r="A333" s="19">
        <v>34639</v>
      </c>
      <c r="B333" s="20" t="s">
        <v>21</v>
      </c>
      <c r="C333" s="23" t="s">
        <v>33</v>
      </c>
      <c r="D333" s="20">
        <v>1272</v>
      </c>
      <c r="E333" s="20">
        <v>1350</v>
      </c>
      <c r="F333" s="18" t="str">
        <f t="shared" si="7"/>
        <v>华东</v>
      </c>
    </row>
    <row r="334" spans="1:6" x14ac:dyDescent="0.25">
      <c r="A334" s="19">
        <v>34639</v>
      </c>
      <c r="B334" s="20" t="s">
        <v>11</v>
      </c>
      <c r="C334" s="20" t="s">
        <v>12</v>
      </c>
      <c r="D334" s="20">
        <v>507</v>
      </c>
      <c r="E334" s="20">
        <v>585</v>
      </c>
      <c r="F334" s="18" t="str">
        <f t="shared" si="7"/>
        <v>华东</v>
      </c>
    </row>
    <row r="335" spans="1:6" x14ac:dyDescent="0.25">
      <c r="A335" s="19">
        <v>34639</v>
      </c>
      <c r="B335" s="20" t="s">
        <v>15</v>
      </c>
      <c r="C335" s="20" t="s">
        <v>12</v>
      </c>
      <c r="D335" s="20">
        <v>113</v>
      </c>
      <c r="E335" s="20">
        <v>113</v>
      </c>
      <c r="F335" s="18" t="str">
        <f t="shared" si="7"/>
        <v>华东</v>
      </c>
    </row>
    <row r="336" spans="1:6" x14ac:dyDescent="0.25">
      <c r="A336" s="19">
        <v>34639</v>
      </c>
      <c r="B336" s="20" t="s">
        <v>21</v>
      </c>
      <c r="C336" s="20" t="s">
        <v>12</v>
      </c>
      <c r="D336" s="20">
        <v>368</v>
      </c>
      <c r="E336" s="20">
        <v>368</v>
      </c>
      <c r="F336" s="18" t="str">
        <f t="shared" si="7"/>
        <v>华东</v>
      </c>
    </row>
    <row r="337" spans="1:6" x14ac:dyDescent="0.25">
      <c r="A337" s="19">
        <v>34639</v>
      </c>
      <c r="B337" s="20" t="s">
        <v>21</v>
      </c>
      <c r="C337" s="20" t="s">
        <v>12</v>
      </c>
      <c r="D337" s="20">
        <v>524</v>
      </c>
      <c r="E337" s="20">
        <v>540</v>
      </c>
      <c r="F337" s="18" t="str">
        <f t="shared" si="7"/>
        <v>华东</v>
      </c>
    </row>
    <row r="338" spans="1:6" x14ac:dyDescent="0.25">
      <c r="A338" s="19">
        <v>34639</v>
      </c>
      <c r="B338" s="20" t="s">
        <v>15</v>
      </c>
      <c r="C338" s="20" t="s">
        <v>12</v>
      </c>
      <c r="D338" s="20">
        <v>79</v>
      </c>
      <c r="E338" s="20">
        <v>79</v>
      </c>
      <c r="F338" s="18" t="str">
        <f t="shared" si="7"/>
        <v>华东</v>
      </c>
    </row>
    <row r="339" spans="1:6" x14ac:dyDescent="0.25">
      <c r="A339" s="19">
        <v>34639</v>
      </c>
      <c r="B339" s="20" t="s">
        <v>11</v>
      </c>
      <c r="C339" s="20" t="s">
        <v>12</v>
      </c>
      <c r="D339" s="20">
        <v>193</v>
      </c>
      <c r="E339" s="20">
        <v>193</v>
      </c>
      <c r="F339" s="18" t="str">
        <f t="shared" si="7"/>
        <v>华东</v>
      </c>
    </row>
    <row r="340" spans="1:6" x14ac:dyDescent="0.25">
      <c r="A340" s="19">
        <v>34639</v>
      </c>
      <c r="B340" s="20" t="s">
        <v>11</v>
      </c>
      <c r="C340" s="20" t="s">
        <v>12</v>
      </c>
      <c r="D340" s="20">
        <v>315</v>
      </c>
      <c r="E340" s="20">
        <v>315</v>
      </c>
      <c r="F340" s="18" t="str">
        <f t="shared" si="7"/>
        <v>华东</v>
      </c>
    </row>
    <row r="341" spans="1:6" x14ac:dyDescent="0.25">
      <c r="A341" s="19">
        <v>34639</v>
      </c>
      <c r="B341" s="20" t="s">
        <v>11</v>
      </c>
      <c r="C341" s="20" t="s">
        <v>12</v>
      </c>
      <c r="D341" s="20">
        <v>189</v>
      </c>
      <c r="E341" s="20">
        <v>189</v>
      </c>
      <c r="F341" s="18" t="str">
        <f t="shared" si="7"/>
        <v>华东</v>
      </c>
    </row>
    <row r="342" spans="1:6" x14ac:dyDescent="0.25">
      <c r="A342" s="19">
        <v>34639</v>
      </c>
      <c r="B342" s="20" t="s">
        <v>15</v>
      </c>
      <c r="C342" s="20" t="s">
        <v>12</v>
      </c>
      <c r="D342" s="20">
        <v>225</v>
      </c>
      <c r="E342" s="20">
        <v>225</v>
      </c>
      <c r="F342" s="18" t="str">
        <f t="shared" si="7"/>
        <v>华东</v>
      </c>
    </row>
    <row r="343" spans="1:6" x14ac:dyDescent="0.25">
      <c r="A343" s="19">
        <v>34639</v>
      </c>
      <c r="B343" s="20" t="s">
        <v>15</v>
      </c>
      <c r="C343" s="20" t="s">
        <v>12</v>
      </c>
      <c r="D343" s="20">
        <v>930</v>
      </c>
      <c r="E343" s="20">
        <v>1033</v>
      </c>
      <c r="F343" s="18" t="str">
        <f t="shared" si="7"/>
        <v>华东</v>
      </c>
    </row>
    <row r="344" spans="1:6" x14ac:dyDescent="0.25">
      <c r="A344" s="19">
        <v>34639</v>
      </c>
      <c r="B344" s="20" t="s">
        <v>15</v>
      </c>
      <c r="C344" s="23" t="s">
        <v>24</v>
      </c>
      <c r="D344" s="20">
        <v>175</v>
      </c>
      <c r="E344" s="20">
        <v>175</v>
      </c>
      <c r="F344" s="18" t="str">
        <f t="shared" si="7"/>
        <v>华东</v>
      </c>
    </row>
    <row r="345" spans="1:6" x14ac:dyDescent="0.25">
      <c r="A345" s="19">
        <v>34639</v>
      </c>
      <c r="B345" s="20" t="s">
        <v>15</v>
      </c>
      <c r="C345" s="23" t="s">
        <v>24</v>
      </c>
      <c r="D345" s="20">
        <v>113</v>
      </c>
      <c r="E345" s="20">
        <v>113</v>
      </c>
      <c r="F345" s="18" t="str">
        <f t="shared" si="7"/>
        <v>华东</v>
      </c>
    </row>
    <row r="346" spans="1:6" x14ac:dyDescent="0.25">
      <c r="A346" s="19">
        <v>34639</v>
      </c>
      <c r="B346" s="20" t="s">
        <v>11</v>
      </c>
      <c r="C346" s="23" t="s">
        <v>24</v>
      </c>
      <c r="D346" s="20">
        <v>60</v>
      </c>
      <c r="E346" s="20">
        <v>60</v>
      </c>
      <c r="F346" s="18" t="str">
        <f t="shared" si="7"/>
        <v>华东</v>
      </c>
    </row>
    <row r="347" spans="1:6" x14ac:dyDescent="0.25">
      <c r="A347" s="19">
        <v>34639</v>
      </c>
      <c r="B347" s="20" t="s">
        <v>11</v>
      </c>
      <c r="C347" s="23" t="s">
        <v>24</v>
      </c>
      <c r="D347" s="20">
        <v>90</v>
      </c>
      <c r="E347" s="20">
        <v>90</v>
      </c>
      <c r="F347" s="18" t="str">
        <f t="shared" si="7"/>
        <v>华东</v>
      </c>
    </row>
    <row r="348" spans="1:6" x14ac:dyDescent="0.25">
      <c r="A348" s="19">
        <v>34639</v>
      </c>
      <c r="B348" s="20" t="s">
        <v>11</v>
      </c>
      <c r="C348" s="23" t="s">
        <v>33</v>
      </c>
      <c r="D348" s="20">
        <v>56</v>
      </c>
      <c r="E348" s="20">
        <v>56</v>
      </c>
      <c r="F348" s="18" t="str">
        <f t="shared" si="7"/>
        <v>华东</v>
      </c>
    </row>
    <row r="349" spans="1:6" x14ac:dyDescent="0.25">
      <c r="A349" s="19">
        <v>34639</v>
      </c>
      <c r="B349" s="20" t="s">
        <v>11</v>
      </c>
      <c r="C349" s="23" t="s">
        <v>35</v>
      </c>
      <c r="D349" s="20">
        <v>28</v>
      </c>
      <c r="E349" s="20">
        <v>28</v>
      </c>
      <c r="F349" s="18" t="str">
        <f t="shared" si="7"/>
        <v>华东</v>
      </c>
    </row>
    <row r="350" spans="1:6" x14ac:dyDescent="0.25">
      <c r="A350" s="19">
        <v>34639</v>
      </c>
      <c r="B350" s="20" t="s">
        <v>15</v>
      </c>
      <c r="C350" s="23" t="s">
        <v>35</v>
      </c>
      <c r="D350" s="20">
        <v>225</v>
      </c>
      <c r="E350" s="20">
        <v>225</v>
      </c>
      <c r="F350" s="18" t="str">
        <f t="shared" si="7"/>
        <v>华东</v>
      </c>
    </row>
    <row r="351" spans="1:6" x14ac:dyDescent="0.25">
      <c r="A351" s="19">
        <v>34639</v>
      </c>
      <c r="B351" s="20" t="s">
        <v>15</v>
      </c>
      <c r="C351" s="23" t="s">
        <v>24</v>
      </c>
      <c r="D351" s="20">
        <v>105</v>
      </c>
      <c r="E351" s="20">
        <v>105</v>
      </c>
      <c r="F351" s="18" t="str">
        <f t="shared" si="7"/>
        <v>华东</v>
      </c>
    </row>
    <row r="352" spans="1:6" x14ac:dyDescent="0.25">
      <c r="A352" s="19">
        <v>34639</v>
      </c>
      <c r="B352" s="20" t="s">
        <v>15</v>
      </c>
      <c r="C352" s="23" t="s">
        <v>35</v>
      </c>
      <c r="D352" s="20">
        <v>1011</v>
      </c>
      <c r="E352" s="20">
        <v>1128</v>
      </c>
      <c r="F352" s="18" t="str">
        <f t="shared" si="7"/>
        <v>华东</v>
      </c>
    </row>
    <row r="353" spans="1:6" x14ac:dyDescent="0.25">
      <c r="A353" s="19">
        <v>34639</v>
      </c>
      <c r="B353" s="20" t="s">
        <v>11</v>
      </c>
      <c r="C353" s="23" t="s">
        <v>24</v>
      </c>
      <c r="D353" s="20">
        <v>801</v>
      </c>
      <c r="E353" s="20">
        <v>825</v>
      </c>
      <c r="F353" s="18" t="str">
        <f t="shared" si="7"/>
        <v>华东</v>
      </c>
    </row>
    <row r="354" spans="1:6" x14ac:dyDescent="0.25">
      <c r="A354" s="19">
        <v>34639</v>
      </c>
      <c r="B354" s="20" t="s">
        <v>11</v>
      </c>
      <c r="C354" s="23" t="s">
        <v>29</v>
      </c>
      <c r="D354" s="20">
        <v>570</v>
      </c>
      <c r="E354" s="20">
        <v>586</v>
      </c>
      <c r="F354" s="18" t="str">
        <f t="shared" si="7"/>
        <v>华东</v>
      </c>
    </row>
    <row r="355" spans="1:6" x14ac:dyDescent="0.25">
      <c r="A355" s="19">
        <v>34639</v>
      </c>
      <c r="B355" s="20" t="s">
        <v>15</v>
      </c>
      <c r="C355" s="23" t="s">
        <v>24</v>
      </c>
      <c r="D355" s="20">
        <v>124</v>
      </c>
      <c r="E355" s="20">
        <v>124</v>
      </c>
      <c r="F355" s="18" t="str">
        <f t="shared" si="7"/>
        <v>华东</v>
      </c>
    </row>
    <row r="356" spans="1:6" x14ac:dyDescent="0.25">
      <c r="A356" s="19">
        <v>34639</v>
      </c>
      <c r="B356" s="20" t="s">
        <v>15</v>
      </c>
      <c r="C356" s="23" t="s">
        <v>35</v>
      </c>
      <c r="D356" s="20">
        <v>2130</v>
      </c>
      <c r="E356" s="20">
        <v>3375</v>
      </c>
      <c r="F356" s="18" t="str">
        <f t="shared" si="7"/>
        <v>华东</v>
      </c>
    </row>
    <row r="357" spans="1:6" x14ac:dyDescent="0.25">
      <c r="A357" s="19">
        <v>34639</v>
      </c>
      <c r="B357" s="20" t="s">
        <v>11</v>
      </c>
      <c r="C357" s="23" t="s">
        <v>25</v>
      </c>
      <c r="D357" s="20">
        <v>620</v>
      </c>
      <c r="E357" s="20">
        <v>639</v>
      </c>
      <c r="F357" s="18" t="str">
        <f t="shared" si="7"/>
        <v>华东</v>
      </c>
    </row>
    <row r="358" spans="1:6" x14ac:dyDescent="0.25">
      <c r="A358" s="19">
        <v>34639</v>
      </c>
      <c r="B358" s="20" t="s">
        <v>15</v>
      </c>
      <c r="C358" s="23" t="s">
        <v>25</v>
      </c>
      <c r="D358" s="20">
        <v>601</v>
      </c>
      <c r="E358" s="20">
        <v>665</v>
      </c>
      <c r="F358" s="18" t="str">
        <f t="shared" si="7"/>
        <v>华东</v>
      </c>
    </row>
    <row r="359" spans="1:6" x14ac:dyDescent="0.25">
      <c r="A359" s="19">
        <v>34639</v>
      </c>
      <c r="B359" s="20" t="s">
        <v>21</v>
      </c>
      <c r="C359" s="23" t="s">
        <v>25</v>
      </c>
      <c r="D359" s="20">
        <v>371</v>
      </c>
      <c r="E359" s="20">
        <v>371</v>
      </c>
      <c r="F359" s="18" t="str">
        <f t="shared" si="7"/>
        <v>华东</v>
      </c>
    </row>
    <row r="360" spans="1:6" x14ac:dyDescent="0.25">
      <c r="A360" s="19">
        <v>34639</v>
      </c>
      <c r="B360" s="20" t="s">
        <v>15</v>
      </c>
      <c r="C360" s="23" t="s">
        <v>33</v>
      </c>
      <c r="D360" s="20">
        <v>149</v>
      </c>
      <c r="E360" s="20">
        <v>149</v>
      </c>
      <c r="F360" s="18" t="str">
        <f t="shared" si="7"/>
        <v>华东</v>
      </c>
    </row>
    <row r="361" spans="1:6" x14ac:dyDescent="0.25">
      <c r="A361" s="19">
        <v>34639</v>
      </c>
      <c r="B361" s="20" t="s">
        <v>15</v>
      </c>
      <c r="C361" s="23" t="s">
        <v>33</v>
      </c>
      <c r="D361" s="20">
        <v>304</v>
      </c>
      <c r="E361" s="20">
        <v>304</v>
      </c>
      <c r="F361" s="18" t="str">
        <f t="shared" si="7"/>
        <v>华东</v>
      </c>
    </row>
    <row r="362" spans="1:6" x14ac:dyDescent="0.25">
      <c r="A362" s="19">
        <v>34639</v>
      </c>
      <c r="B362" s="20" t="s">
        <v>21</v>
      </c>
      <c r="C362" s="23" t="s">
        <v>24</v>
      </c>
      <c r="D362" s="20">
        <v>289</v>
      </c>
      <c r="E362" s="20">
        <v>289</v>
      </c>
      <c r="F362" s="18" t="str">
        <f t="shared" si="7"/>
        <v>华东</v>
      </c>
    </row>
    <row r="363" spans="1:6" x14ac:dyDescent="0.25">
      <c r="A363" s="19">
        <v>34639</v>
      </c>
      <c r="B363" s="20" t="s">
        <v>11</v>
      </c>
      <c r="C363" s="23" t="s">
        <v>25</v>
      </c>
      <c r="D363" s="20">
        <v>248</v>
      </c>
      <c r="E363" s="20">
        <v>248</v>
      </c>
      <c r="F363" s="18" t="str">
        <f t="shared" si="7"/>
        <v>华东</v>
      </c>
    </row>
    <row r="364" spans="1:6" x14ac:dyDescent="0.25">
      <c r="A364" s="19">
        <v>34639</v>
      </c>
      <c r="B364" s="20" t="s">
        <v>11</v>
      </c>
      <c r="C364" s="23" t="s">
        <v>25</v>
      </c>
      <c r="D364" s="20">
        <v>225</v>
      </c>
      <c r="E364" s="20">
        <v>225</v>
      </c>
      <c r="F364" s="18" t="str">
        <f t="shared" si="7"/>
        <v>华东</v>
      </c>
    </row>
    <row r="365" spans="1:6" x14ac:dyDescent="0.25">
      <c r="A365" s="19">
        <v>34639</v>
      </c>
      <c r="B365" s="20" t="s">
        <v>11</v>
      </c>
      <c r="C365" s="23" t="s">
        <v>24</v>
      </c>
      <c r="D365" s="20">
        <v>210</v>
      </c>
      <c r="E365" s="20">
        <v>210</v>
      </c>
      <c r="F365" s="18" t="str">
        <f t="shared" si="7"/>
        <v>华东</v>
      </c>
    </row>
    <row r="366" spans="1:6" x14ac:dyDescent="0.25">
      <c r="A366" s="19">
        <v>34639</v>
      </c>
      <c r="B366" s="20" t="s">
        <v>15</v>
      </c>
      <c r="C366" s="20" t="s">
        <v>12</v>
      </c>
      <c r="D366" s="20">
        <v>293</v>
      </c>
      <c r="E366" s="20">
        <v>293</v>
      </c>
      <c r="F366" s="18" t="str">
        <f t="shared" si="7"/>
        <v>华东</v>
      </c>
    </row>
    <row r="367" spans="1:6" x14ac:dyDescent="0.25">
      <c r="A367" s="19">
        <v>34639</v>
      </c>
      <c r="B367" s="20" t="s">
        <v>15</v>
      </c>
      <c r="C367" s="20" t="s">
        <v>12</v>
      </c>
      <c r="D367" s="20">
        <v>1443</v>
      </c>
      <c r="E367" s="20">
        <v>1531</v>
      </c>
      <c r="F367" s="18" t="str">
        <f t="shared" si="7"/>
        <v>华东</v>
      </c>
    </row>
    <row r="368" spans="1:6" x14ac:dyDescent="0.25">
      <c r="A368" s="19">
        <v>34639</v>
      </c>
      <c r="B368" s="20" t="s">
        <v>11</v>
      </c>
      <c r="C368" s="20" t="s">
        <v>12</v>
      </c>
      <c r="D368" s="20">
        <v>1153</v>
      </c>
      <c r="E368" s="20">
        <v>1508</v>
      </c>
      <c r="F368" s="18" t="str">
        <f t="shared" si="7"/>
        <v>华东</v>
      </c>
    </row>
    <row r="369" spans="1:6" x14ac:dyDescent="0.25">
      <c r="A369" s="19">
        <v>34639</v>
      </c>
      <c r="B369" s="20" t="s">
        <v>11</v>
      </c>
      <c r="C369" s="20" t="s">
        <v>12</v>
      </c>
      <c r="D369" s="20">
        <v>546</v>
      </c>
      <c r="E369" s="20">
        <v>546</v>
      </c>
      <c r="F369" s="18" t="str">
        <f t="shared" si="7"/>
        <v>华东</v>
      </c>
    </row>
    <row r="370" spans="1:6" x14ac:dyDescent="0.25">
      <c r="A370" s="19">
        <v>34639</v>
      </c>
      <c r="B370" s="20" t="s">
        <v>21</v>
      </c>
      <c r="C370" s="20" t="s">
        <v>12</v>
      </c>
      <c r="D370" s="20">
        <v>393</v>
      </c>
      <c r="E370" s="20">
        <v>405</v>
      </c>
      <c r="F370" s="18" t="str">
        <f t="shared" si="7"/>
        <v>华东</v>
      </c>
    </row>
    <row r="371" spans="1:6" x14ac:dyDescent="0.25">
      <c r="A371" s="19">
        <v>34639</v>
      </c>
      <c r="B371" s="20" t="s">
        <v>15</v>
      </c>
      <c r="C371" s="20" t="s">
        <v>12</v>
      </c>
      <c r="D371" s="20">
        <v>748</v>
      </c>
      <c r="E371" s="20">
        <v>995</v>
      </c>
      <c r="F371" s="18" t="str">
        <f t="shared" si="7"/>
        <v>华东</v>
      </c>
    </row>
    <row r="372" spans="1:6" x14ac:dyDescent="0.25">
      <c r="A372" s="19">
        <v>34639</v>
      </c>
      <c r="B372" s="20" t="s">
        <v>21</v>
      </c>
      <c r="C372" s="20" t="s">
        <v>12</v>
      </c>
      <c r="D372" s="20">
        <v>833</v>
      </c>
      <c r="E372" s="20">
        <v>884</v>
      </c>
      <c r="F372" s="18" t="str">
        <f t="shared" si="7"/>
        <v>华东</v>
      </c>
    </row>
    <row r="373" spans="1:6" x14ac:dyDescent="0.25">
      <c r="A373" s="19">
        <v>34639</v>
      </c>
      <c r="B373" s="20" t="s">
        <v>11</v>
      </c>
      <c r="C373" s="20" t="s">
        <v>12</v>
      </c>
      <c r="D373" s="20">
        <v>18</v>
      </c>
      <c r="E373" s="20">
        <v>18</v>
      </c>
      <c r="F373" s="18" t="str">
        <f t="shared" si="7"/>
        <v>华东</v>
      </c>
    </row>
    <row r="374" spans="1:6" x14ac:dyDescent="0.25">
      <c r="A374" s="19">
        <v>34639</v>
      </c>
      <c r="B374" s="20" t="s">
        <v>11</v>
      </c>
      <c r="C374" s="20" t="s">
        <v>12</v>
      </c>
      <c r="D374" s="20">
        <v>34</v>
      </c>
      <c r="E374" s="20">
        <v>34</v>
      </c>
      <c r="F374" s="18" t="str">
        <f t="shared" si="7"/>
        <v>华东</v>
      </c>
    </row>
    <row r="375" spans="1:6" x14ac:dyDescent="0.25">
      <c r="A375" s="19">
        <v>34639</v>
      </c>
      <c r="B375" s="23" t="s">
        <v>31</v>
      </c>
      <c r="C375" s="20" t="s">
        <v>12</v>
      </c>
      <c r="D375" s="20">
        <v>91</v>
      </c>
      <c r="E375" s="20">
        <v>91</v>
      </c>
      <c r="F375" s="18" t="str">
        <f t="shared" si="7"/>
        <v>西南</v>
      </c>
    </row>
    <row r="376" spans="1:6" x14ac:dyDescent="0.25">
      <c r="A376" s="19">
        <v>34669</v>
      </c>
      <c r="B376" s="23" t="s">
        <v>36</v>
      </c>
      <c r="C376" s="23" t="s">
        <v>24</v>
      </c>
      <c r="D376" s="20">
        <v>2049</v>
      </c>
      <c r="E376" s="20">
        <v>2324</v>
      </c>
      <c r="F376" s="18" t="str">
        <f t="shared" si="7"/>
        <v>西南</v>
      </c>
    </row>
    <row r="377" spans="1:6" x14ac:dyDescent="0.25">
      <c r="A377" s="19">
        <v>34669</v>
      </c>
      <c r="B377" s="23" t="s">
        <v>36</v>
      </c>
      <c r="C377" s="23" t="s">
        <v>24</v>
      </c>
      <c r="D377" s="20">
        <v>1399</v>
      </c>
      <c r="E377" s="20">
        <v>1485</v>
      </c>
      <c r="F377" s="18" t="str">
        <f t="shared" si="7"/>
        <v>西南</v>
      </c>
    </row>
    <row r="378" spans="1:6" x14ac:dyDescent="0.25">
      <c r="A378" s="19">
        <v>34669</v>
      </c>
      <c r="B378" s="23" t="s">
        <v>36</v>
      </c>
      <c r="C378" s="23" t="s">
        <v>24</v>
      </c>
      <c r="D378" s="20">
        <v>441</v>
      </c>
      <c r="E378" s="20">
        <v>454</v>
      </c>
      <c r="F378" s="18" t="str">
        <f t="shared" si="7"/>
        <v>西南</v>
      </c>
    </row>
    <row r="379" spans="1:6" x14ac:dyDescent="0.25">
      <c r="A379" s="19">
        <v>34669</v>
      </c>
      <c r="B379" s="23" t="s">
        <v>31</v>
      </c>
      <c r="C379" s="23" t="s">
        <v>25</v>
      </c>
      <c r="D379" s="20">
        <v>414</v>
      </c>
      <c r="E379" s="20">
        <v>426</v>
      </c>
      <c r="F379" s="18" t="str">
        <f t="shared" si="7"/>
        <v>西南</v>
      </c>
    </row>
    <row r="380" spans="1:6" x14ac:dyDescent="0.25">
      <c r="A380" s="19">
        <v>34669</v>
      </c>
      <c r="B380" s="23" t="s">
        <v>31</v>
      </c>
      <c r="C380" s="23" t="s">
        <v>29</v>
      </c>
      <c r="D380" s="20">
        <v>405</v>
      </c>
      <c r="E380" s="20">
        <v>405</v>
      </c>
      <c r="F380" s="18" t="str">
        <f t="shared" si="7"/>
        <v>西南</v>
      </c>
    </row>
    <row r="381" spans="1:6" x14ac:dyDescent="0.25">
      <c r="A381" s="19">
        <v>34669</v>
      </c>
      <c r="B381" s="23" t="s">
        <v>31</v>
      </c>
      <c r="C381" s="23" t="s">
        <v>24</v>
      </c>
      <c r="D381" s="20">
        <v>374</v>
      </c>
      <c r="E381" s="20">
        <v>374</v>
      </c>
      <c r="F381" s="18" t="str">
        <f t="shared" si="7"/>
        <v>西南</v>
      </c>
    </row>
    <row r="382" spans="1:6" x14ac:dyDescent="0.25">
      <c r="A382" s="19">
        <v>34669</v>
      </c>
      <c r="B382" s="23" t="s">
        <v>31</v>
      </c>
      <c r="C382" s="23" t="s">
        <v>24</v>
      </c>
      <c r="D382" s="20">
        <v>338</v>
      </c>
      <c r="E382" s="20">
        <v>338</v>
      </c>
      <c r="F382" s="18" t="str">
        <f t="shared" si="7"/>
        <v>西南</v>
      </c>
    </row>
    <row r="383" spans="1:6" x14ac:dyDescent="0.25">
      <c r="A383" s="19">
        <v>34669</v>
      </c>
      <c r="B383" s="23" t="s">
        <v>34</v>
      </c>
      <c r="C383" s="23" t="s">
        <v>29</v>
      </c>
      <c r="D383" s="20">
        <v>292</v>
      </c>
      <c r="E383" s="20">
        <v>292</v>
      </c>
      <c r="F383" s="18" t="str">
        <f t="shared" si="7"/>
        <v>西南</v>
      </c>
    </row>
    <row r="384" spans="1:6" x14ac:dyDescent="0.25">
      <c r="A384" s="19">
        <v>34669</v>
      </c>
      <c r="B384" s="20" t="s">
        <v>15</v>
      </c>
      <c r="C384" s="23" t="s">
        <v>24</v>
      </c>
      <c r="D384" s="20">
        <v>4193</v>
      </c>
      <c r="E384" s="20">
        <v>4928</v>
      </c>
      <c r="F384" s="18" t="str">
        <f t="shared" si="7"/>
        <v>华东</v>
      </c>
    </row>
    <row r="385" spans="1:6" x14ac:dyDescent="0.25">
      <c r="A385" s="19">
        <v>34669</v>
      </c>
      <c r="B385" s="20" t="s">
        <v>15</v>
      </c>
      <c r="C385" s="23" t="s">
        <v>29</v>
      </c>
      <c r="D385" s="20">
        <v>330</v>
      </c>
      <c r="E385" s="20">
        <v>330</v>
      </c>
      <c r="F385" s="18" t="str">
        <f t="shared" si="7"/>
        <v>华东</v>
      </c>
    </row>
    <row r="386" spans="1:6" x14ac:dyDescent="0.25">
      <c r="A386" s="19">
        <v>34669</v>
      </c>
      <c r="B386" s="20" t="s">
        <v>15</v>
      </c>
      <c r="C386" s="20" t="s">
        <v>12</v>
      </c>
      <c r="D386" s="20">
        <v>821</v>
      </c>
      <c r="E386" s="20">
        <v>1138</v>
      </c>
      <c r="F386" s="18" t="str">
        <f t="shared" si="7"/>
        <v>华东</v>
      </c>
    </row>
    <row r="387" spans="1:6" x14ac:dyDescent="0.25">
      <c r="A387" s="19">
        <v>34669</v>
      </c>
      <c r="B387" s="20" t="s">
        <v>11</v>
      </c>
      <c r="C387" s="20" t="s">
        <v>12</v>
      </c>
      <c r="D387" s="20">
        <v>602</v>
      </c>
      <c r="E387" s="20">
        <v>676</v>
      </c>
      <c r="F387" s="18" t="str">
        <f t="shared" ref="F387:F450" si="8">INDEX($H$3:$H$12,MATCH(B387,$I$3:$I$12,0))</f>
        <v>华东</v>
      </c>
    </row>
    <row r="388" spans="1:6" x14ac:dyDescent="0.25">
      <c r="A388" s="19">
        <v>34669</v>
      </c>
      <c r="B388" s="20" t="s">
        <v>21</v>
      </c>
      <c r="C388" s="20" t="s">
        <v>12</v>
      </c>
      <c r="D388" s="20">
        <v>525</v>
      </c>
      <c r="E388" s="20">
        <v>540</v>
      </c>
      <c r="F388" s="18" t="str">
        <f t="shared" si="8"/>
        <v>华东</v>
      </c>
    </row>
    <row r="389" spans="1:6" x14ac:dyDescent="0.25">
      <c r="A389" s="19">
        <v>34669</v>
      </c>
      <c r="B389" s="20" t="s">
        <v>21</v>
      </c>
      <c r="C389" s="20" t="s">
        <v>12</v>
      </c>
      <c r="D389" s="20">
        <v>394</v>
      </c>
      <c r="E389" s="20">
        <v>394</v>
      </c>
      <c r="F389" s="18" t="str">
        <f t="shared" si="8"/>
        <v>华东</v>
      </c>
    </row>
    <row r="390" spans="1:6" x14ac:dyDescent="0.25">
      <c r="A390" s="19">
        <v>34669</v>
      </c>
      <c r="B390" s="20" t="s">
        <v>11</v>
      </c>
      <c r="C390" s="20" t="s">
        <v>12</v>
      </c>
      <c r="D390" s="20">
        <v>393</v>
      </c>
      <c r="E390" s="20">
        <v>405</v>
      </c>
      <c r="F390" s="18" t="str">
        <f t="shared" si="8"/>
        <v>华东</v>
      </c>
    </row>
    <row r="391" spans="1:6" x14ac:dyDescent="0.25">
      <c r="A391" s="19">
        <v>34669</v>
      </c>
      <c r="B391" s="20" t="s">
        <v>15</v>
      </c>
      <c r="C391" s="20" t="s">
        <v>12</v>
      </c>
      <c r="D391" s="20">
        <v>124</v>
      </c>
      <c r="E391" s="20">
        <v>124</v>
      </c>
      <c r="F391" s="18" t="str">
        <f t="shared" si="8"/>
        <v>华东</v>
      </c>
    </row>
    <row r="392" spans="1:6" x14ac:dyDescent="0.25">
      <c r="A392" s="19">
        <v>34669</v>
      </c>
      <c r="B392" s="20" t="s">
        <v>15</v>
      </c>
      <c r="C392" s="20" t="s">
        <v>12</v>
      </c>
      <c r="D392" s="20">
        <v>79</v>
      </c>
      <c r="E392" s="20">
        <v>79</v>
      </c>
      <c r="F392" s="18" t="str">
        <f t="shared" si="8"/>
        <v>华东</v>
      </c>
    </row>
    <row r="393" spans="1:6" x14ac:dyDescent="0.25">
      <c r="A393" s="19">
        <v>34669</v>
      </c>
      <c r="B393" s="20" t="s">
        <v>11</v>
      </c>
      <c r="C393" s="20" t="s">
        <v>12</v>
      </c>
      <c r="D393" s="20">
        <v>158</v>
      </c>
      <c r="E393" s="20">
        <v>158</v>
      </c>
      <c r="F393" s="18" t="str">
        <f t="shared" si="8"/>
        <v>华东</v>
      </c>
    </row>
    <row r="394" spans="1:6" x14ac:dyDescent="0.25">
      <c r="A394" s="19">
        <v>34669</v>
      </c>
      <c r="B394" s="20" t="s">
        <v>15</v>
      </c>
      <c r="C394" s="20" t="s">
        <v>12</v>
      </c>
      <c r="D394" s="20">
        <v>338</v>
      </c>
      <c r="E394" s="20">
        <v>338</v>
      </c>
      <c r="F394" s="18" t="str">
        <f t="shared" si="8"/>
        <v>华东</v>
      </c>
    </row>
    <row r="395" spans="1:6" x14ac:dyDescent="0.25">
      <c r="A395" s="19">
        <v>34669</v>
      </c>
      <c r="B395" s="20" t="s">
        <v>11</v>
      </c>
      <c r="C395" s="20" t="s">
        <v>12</v>
      </c>
      <c r="D395" s="20">
        <v>271</v>
      </c>
      <c r="E395" s="20">
        <v>271</v>
      </c>
      <c r="F395" s="18" t="str">
        <f t="shared" si="8"/>
        <v>华东</v>
      </c>
    </row>
    <row r="396" spans="1:6" x14ac:dyDescent="0.25">
      <c r="A396" s="19">
        <v>34669</v>
      </c>
      <c r="B396" s="20" t="s">
        <v>11</v>
      </c>
      <c r="C396" s="23" t="s">
        <v>25</v>
      </c>
      <c r="D396" s="20">
        <v>1049</v>
      </c>
      <c r="E396" s="20">
        <v>1111</v>
      </c>
      <c r="F396" s="18" t="str">
        <f t="shared" si="8"/>
        <v>华东</v>
      </c>
    </row>
    <row r="397" spans="1:6" x14ac:dyDescent="0.25">
      <c r="A397" s="19">
        <v>34669</v>
      </c>
      <c r="B397" s="20" t="s">
        <v>11</v>
      </c>
      <c r="C397" s="23" t="s">
        <v>25</v>
      </c>
      <c r="D397" s="20">
        <v>1115</v>
      </c>
      <c r="E397" s="20">
        <v>1183</v>
      </c>
      <c r="F397" s="18" t="str">
        <f t="shared" si="8"/>
        <v>华东</v>
      </c>
    </row>
    <row r="398" spans="1:6" x14ac:dyDescent="0.25">
      <c r="A398" s="19">
        <v>34669</v>
      </c>
      <c r="B398" s="20" t="s">
        <v>15</v>
      </c>
      <c r="C398" s="23" t="s">
        <v>37</v>
      </c>
      <c r="D398" s="20">
        <v>849</v>
      </c>
      <c r="E398" s="20">
        <v>1155</v>
      </c>
      <c r="F398" s="18" t="str">
        <f t="shared" si="8"/>
        <v>华东</v>
      </c>
    </row>
    <row r="399" spans="1:6" x14ac:dyDescent="0.25">
      <c r="A399" s="19">
        <v>34669</v>
      </c>
      <c r="B399" s="20" t="s">
        <v>15</v>
      </c>
      <c r="C399" s="23" t="s">
        <v>33</v>
      </c>
      <c r="D399" s="20">
        <v>151</v>
      </c>
      <c r="E399" s="20">
        <v>151</v>
      </c>
      <c r="F399" s="18" t="str">
        <f t="shared" si="8"/>
        <v>华东</v>
      </c>
    </row>
    <row r="400" spans="1:6" x14ac:dyDescent="0.25">
      <c r="A400" s="19">
        <v>34669</v>
      </c>
      <c r="B400" s="20" t="s">
        <v>11</v>
      </c>
      <c r="C400" s="23" t="s">
        <v>24</v>
      </c>
      <c r="D400" s="20">
        <v>77</v>
      </c>
      <c r="E400" s="20">
        <v>77</v>
      </c>
      <c r="F400" s="18" t="str">
        <f t="shared" si="8"/>
        <v>华东</v>
      </c>
    </row>
    <row r="401" spans="1:6" x14ac:dyDescent="0.25">
      <c r="A401" s="19">
        <v>34669</v>
      </c>
      <c r="B401" s="20" t="s">
        <v>11</v>
      </c>
      <c r="C401" s="23" t="s">
        <v>25</v>
      </c>
      <c r="D401" s="20">
        <v>68</v>
      </c>
      <c r="E401" s="20">
        <v>68</v>
      </c>
      <c r="F401" s="18" t="str">
        <f t="shared" si="8"/>
        <v>华东</v>
      </c>
    </row>
    <row r="402" spans="1:6" x14ac:dyDescent="0.25">
      <c r="A402" s="19">
        <v>34669</v>
      </c>
      <c r="B402" s="20" t="s">
        <v>15</v>
      </c>
      <c r="C402" s="23" t="s">
        <v>25</v>
      </c>
      <c r="D402" s="20">
        <v>248</v>
      </c>
      <c r="E402" s="20">
        <v>248</v>
      </c>
      <c r="F402" s="18" t="str">
        <f t="shared" si="8"/>
        <v>华东</v>
      </c>
    </row>
    <row r="403" spans="1:6" x14ac:dyDescent="0.25">
      <c r="A403" s="19">
        <v>34669</v>
      </c>
      <c r="B403" s="20" t="s">
        <v>15</v>
      </c>
      <c r="C403" s="23" t="s">
        <v>33</v>
      </c>
      <c r="D403" s="20">
        <v>135</v>
      </c>
      <c r="E403" s="20">
        <v>135</v>
      </c>
      <c r="F403" s="18" t="str">
        <f t="shared" si="8"/>
        <v>华东</v>
      </c>
    </row>
    <row r="404" spans="1:6" x14ac:dyDescent="0.25">
      <c r="A404" s="19">
        <v>34669</v>
      </c>
      <c r="B404" s="20" t="s">
        <v>15</v>
      </c>
      <c r="C404" s="23" t="s">
        <v>24</v>
      </c>
      <c r="D404" s="20">
        <v>140</v>
      </c>
      <c r="E404" s="20">
        <v>140</v>
      </c>
      <c r="F404" s="18" t="str">
        <f t="shared" si="8"/>
        <v>华东</v>
      </c>
    </row>
    <row r="405" spans="1:6" x14ac:dyDescent="0.25">
      <c r="A405" s="19">
        <v>34669</v>
      </c>
      <c r="B405" s="20" t="s">
        <v>11</v>
      </c>
      <c r="C405" s="23" t="s">
        <v>25</v>
      </c>
      <c r="D405" s="20">
        <v>99</v>
      </c>
      <c r="E405" s="20">
        <v>99</v>
      </c>
      <c r="F405" s="18" t="str">
        <f t="shared" si="8"/>
        <v>华东</v>
      </c>
    </row>
    <row r="406" spans="1:6" x14ac:dyDescent="0.25">
      <c r="A406" s="19">
        <v>34669</v>
      </c>
      <c r="B406" s="20" t="s">
        <v>15</v>
      </c>
      <c r="C406" s="23" t="s">
        <v>35</v>
      </c>
      <c r="D406" s="20">
        <v>123</v>
      </c>
      <c r="E406" s="20">
        <v>123</v>
      </c>
      <c r="F406" s="18" t="str">
        <f t="shared" si="8"/>
        <v>华东</v>
      </c>
    </row>
    <row r="407" spans="1:6" x14ac:dyDescent="0.25">
      <c r="A407" s="19">
        <v>34669</v>
      </c>
      <c r="B407" s="20" t="s">
        <v>11</v>
      </c>
      <c r="C407" s="23" t="s">
        <v>25</v>
      </c>
      <c r="D407" s="20">
        <v>28</v>
      </c>
      <c r="E407" s="20">
        <v>28</v>
      </c>
      <c r="F407" s="18" t="str">
        <f t="shared" si="8"/>
        <v>华东</v>
      </c>
    </row>
    <row r="408" spans="1:6" x14ac:dyDescent="0.25">
      <c r="A408" s="19">
        <v>34669</v>
      </c>
      <c r="B408" s="20" t="s">
        <v>11</v>
      </c>
      <c r="C408" s="23" t="s">
        <v>24</v>
      </c>
      <c r="D408" s="20">
        <v>210</v>
      </c>
      <c r="E408" s="20">
        <v>210</v>
      </c>
      <c r="F408" s="18" t="str">
        <f t="shared" si="8"/>
        <v>华东</v>
      </c>
    </row>
    <row r="409" spans="1:6" x14ac:dyDescent="0.25">
      <c r="A409" s="19">
        <v>34669</v>
      </c>
      <c r="B409" s="20" t="s">
        <v>15</v>
      </c>
      <c r="C409" s="23" t="s">
        <v>25</v>
      </c>
      <c r="D409" s="20">
        <v>131</v>
      </c>
      <c r="E409" s="20">
        <v>131</v>
      </c>
      <c r="F409" s="18" t="str">
        <f t="shared" si="8"/>
        <v>华东</v>
      </c>
    </row>
    <row r="410" spans="1:6" x14ac:dyDescent="0.25">
      <c r="A410" s="19">
        <v>34669</v>
      </c>
      <c r="B410" s="20" t="s">
        <v>11</v>
      </c>
      <c r="C410" s="23" t="s">
        <v>25</v>
      </c>
      <c r="D410" s="20">
        <v>304</v>
      </c>
      <c r="E410" s="20">
        <v>304</v>
      </c>
      <c r="F410" s="18" t="str">
        <f t="shared" si="8"/>
        <v>华东</v>
      </c>
    </row>
    <row r="411" spans="1:6" x14ac:dyDescent="0.25">
      <c r="A411" s="19">
        <v>34669</v>
      </c>
      <c r="B411" s="20" t="s">
        <v>11</v>
      </c>
      <c r="C411" s="23" t="s">
        <v>25</v>
      </c>
      <c r="D411" s="20">
        <v>248</v>
      </c>
      <c r="E411" s="20">
        <v>248</v>
      </c>
      <c r="F411" s="18" t="str">
        <f t="shared" si="8"/>
        <v>华东</v>
      </c>
    </row>
    <row r="412" spans="1:6" x14ac:dyDescent="0.25">
      <c r="A412" s="19">
        <v>34669</v>
      </c>
      <c r="B412" s="20" t="s">
        <v>21</v>
      </c>
      <c r="C412" s="23" t="s">
        <v>29</v>
      </c>
      <c r="D412" s="20">
        <v>338</v>
      </c>
      <c r="E412" s="20">
        <v>338</v>
      </c>
      <c r="F412" s="18" t="str">
        <f t="shared" si="8"/>
        <v>华东</v>
      </c>
    </row>
    <row r="413" spans="1:6" x14ac:dyDescent="0.25">
      <c r="A413" s="19">
        <v>34669</v>
      </c>
      <c r="B413" s="20" t="s">
        <v>15</v>
      </c>
      <c r="C413" s="23" t="s">
        <v>25</v>
      </c>
      <c r="D413" s="20">
        <v>888</v>
      </c>
      <c r="E413" s="20">
        <v>998</v>
      </c>
      <c r="F413" s="18" t="str">
        <f t="shared" si="8"/>
        <v>华东</v>
      </c>
    </row>
    <row r="414" spans="1:6" x14ac:dyDescent="0.25">
      <c r="A414" s="19">
        <v>34669</v>
      </c>
      <c r="B414" s="20" t="s">
        <v>11</v>
      </c>
      <c r="C414" s="23" t="s">
        <v>24</v>
      </c>
      <c r="D414" s="20">
        <v>808</v>
      </c>
      <c r="E414" s="20">
        <v>858</v>
      </c>
      <c r="F414" s="18" t="str">
        <f t="shared" si="8"/>
        <v>华东</v>
      </c>
    </row>
    <row r="415" spans="1:6" x14ac:dyDescent="0.25">
      <c r="A415" s="19">
        <v>34669</v>
      </c>
      <c r="B415" s="20" t="s">
        <v>15</v>
      </c>
      <c r="C415" s="23" t="s">
        <v>25</v>
      </c>
      <c r="D415" s="20">
        <v>371</v>
      </c>
      <c r="E415" s="20">
        <v>371</v>
      </c>
      <c r="F415" s="18" t="str">
        <f t="shared" si="8"/>
        <v>华东</v>
      </c>
    </row>
    <row r="416" spans="1:6" x14ac:dyDescent="0.25">
      <c r="A416" s="19">
        <v>34669</v>
      </c>
      <c r="B416" s="20" t="s">
        <v>21</v>
      </c>
      <c r="C416" s="23" t="s">
        <v>25</v>
      </c>
      <c r="D416" s="20">
        <v>341</v>
      </c>
      <c r="E416" s="20">
        <v>341</v>
      </c>
      <c r="F416" s="18" t="str">
        <f t="shared" si="8"/>
        <v>华东</v>
      </c>
    </row>
    <row r="417" spans="1:6" x14ac:dyDescent="0.25">
      <c r="A417" s="19">
        <v>34669</v>
      </c>
      <c r="B417" s="20" t="s">
        <v>15</v>
      </c>
      <c r="C417" s="23" t="s">
        <v>24</v>
      </c>
      <c r="D417" s="20">
        <v>2110</v>
      </c>
      <c r="E417" s="20">
        <v>4208</v>
      </c>
      <c r="F417" s="18" t="str">
        <f t="shared" si="8"/>
        <v>华东</v>
      </c>
    </row>
    <row r="418" spans="1:6" x14ac:dyDescent="0.25">
      <c r="A418" s="19">
        <v>34669</v>
      </c>
      <c r="B418" s="20" t="s">
        <v>11</v>
      </c>
      <c r="C418" s="20" t="s">
        <v>12</v>
      </c>
      <c r="D418" s="20">
        <v>18</v>
      </c>
      <c r="E418" s="20">
        <v>18</v>
      </c>
      <c r="F418" s="18" t="str">
        <f t="shared" si="8"/>
        <v>华东</v>
      </c>
    </row>
    <row r="419" spans="1:6" x14ac:dyDescent="0.25">
      <c r="A419" s="19">
        <v>34669</v>
      </c>
      <c r="B419" s="20" t="s">
        <v>15</v>
      </c>
      <c r="C419" s="20" t="s">
        <v>12</v>
      </c>
      <c r="D419" s="20">
        <v>1875</v>
      </c>
      <c r="E419" s="20">
        <v>2048</v>
      </c>
      <c r="F419" s="18" t="str">
        <f t="shared" si="8"/>
        <v>华东</v>
      </c>
    </row>
    <row r="420" spans="1:6" x14ac:dyDescent="0.25">
      <c r="A420" s="19">
        <v>34669</v>
      </c>
      <c r="B420" s="20" t="s">
        <v>11</v>
      </c>
      <c r="C420" s="20" t="s">
        <v>12</v>
      </c>
      <c r="D420" s="20">
        <v>56</v>
      </c>
      <c r="E420" s="20">
        <v>56</v>
      </c>
      <c r="F420" s="18" t="str">
        <f t="shared" si="8"/>
        <v>华东</v>
      </c>
    </row>
    <row r="421" spans="1:6" x14ac:dyDescent="0.25">
      <c r="A421" s="19">
        <v>34669</v>
      </c>
      <c r="B421" s="20" t="s">
        <v>11</v>
      </c>
      <c r="C421" s="20" t="s">
        <v>12</v>
      </c>
      <c r="D421" s="20">
        <v>1281</v>
      </c>
      <c r="E421" s="20">
        <v>1395</v>
      </c>
      <c r="F421" s="18" t="str">
        <f t="shared" si="8"/>
        <v>华东</v>
      </c>
    </row>
    <row r="422" spans="1:6" x14ac:dyDescent="0.25">
      <c r="A422" s="19">
        <v>34669</v>
      </c>
      <c r="B422" s="23" t="s">
        <v>36</v>
      </c>
      <c r="C422" s="20" t="s">
        <v>12</v>
      </c>
      <c r="D422" s="20">
        <v>172</v>
      </c>
      <c r="E422" s="20">
        <v>172</v>
      </c>
      <c r="F422" s="18" t="str">
        <f t="shared" si="8"/>
        <v>西南</v>
      </c>
    </row>
    <row r="423" spans="1:6" x14ac:dyDescent="0.25">
      <c r="A423" s="19">
        <v>34669</v>
      </c>
      <c r="B423" s="23" t="s">
        <v>31</v>
      </c>
      <c r="C423" s="20" t="s">
        <v>12</v>
      </c>
      <c r="D423" s="20">
        <v>1315</v>
      </c>
      <c r="E423" s="20">
        <v>1395</v>
      </c>
      <c r="F423" s="18" t="str">
        <f t="shared" si="8"/>
        <v>西南</v>
      </c>
    </row>
    <row r="424" spans="1:6" x14ac:dyDescent="0.25">
      <c r="A424" s="19">
        <v>34669</v>
      </c>
      <c r="B424" s="23" t="s">
        <v>36</v>
      </c>
      <c r="C424" s="20" t="s">
        <v>12</v>
      </c>
      <c r="D424" s="20">
        <v>360</v>
      </c>
      <c r="E424" s="20">
        <v>360</v>
      </c>
      <c r="F424" s="18" t="str">
        <f t="shared" si="8"/>
        <v>西南</v>
      </c>
    </row>
    <row r="425" spans="1:6" x14ac:dyDescent="0.25">
      <c r="A425" s="19">
        <v>34669</v>
      </c>
      <c r="B425" s="23" t="s">
        <v>36</v>
      </c>
      <c r="C425" s="20" t="s">
        <v>12</v>
      </c>
      <c r="D425" s="20">
        <v>454</v>
      </c>
      <c r="E425" s="20">
        <v>518</v>
      </c>
      <c r="F425" s="18" t="str">
        <f t="shared" si="8"/>
        <v>西南</v>
      </c>
    </row>
    <row r="426" spans="1:6" x14ac:dyDescent="0.25">
      <c r="A426" s="19">
        <v>34669</v>
      </c>
      <c r="B426" s="23" t="s">
        <v>36</v>
      </c>
      <c r="C426" s="20" t="s">
        <v>12</v>
      </c>
      <c r="D426" s="20">
        <v>517</v>
      </c>
      <c r="E426" s="20">
        <v>590</v>
      </c>
      <c r="F426" s="18" t="str">
        <f t="shared" si="8"/>
        <v>西南</v>
      </c>
    </row>
    <row r="427" spans="1:6" x14ac:dyDescent="0.25">
      <c r="A427" s="19">
        <v>34669</v>
      </c>
      <c r="B427" s="23" t="s">
        <v>36</v>
      </c>
      <c r="C427" s="20" t="s">
        <v>12</v>
      </c>
      <c r="D427" s="20">
        <v>1006</v>
      </c>
      <c r="E427" s="20">
        <v>1068</v>
      </c>
      <c r="F427" s="18" t="str">
        <f t="shared" si="8"/>
        <v>西南</v>
      </c>
    </row>
    <row r="428" spans="1:6" x14ac:dyDescent="0.25">
      <c r="A428" s="19">
        <v>34700</v>
      </c>
      <c r="B428" s="23" t="s">
        <v>31</v>
      </c>
      <c r="C428" s="23" t="s">
        <v>24</v>
      </c>
      <c r="D428" s="20">
        <v>561</v>
      </c>
      <c r="E428" s="20">
        <v>578</v>
      </c>
      <c r="F428" s="18" t="str">
        <f t="shared" si="8"/>
        <v>西南</v>
      </c>
    </row>
    <row r="429" spans="1:6" x14ac:dyDescent="0.25">
      <c r="A429" s="19">
        <v>34700</v>
      </c>
      <c r="B429" s="23" t="s">
        <v>39</v>
      </c>
      <c r="C429" s="23" t="s">
        <v>29</v>
      </c>
      <c r="D429" s="20">
        <v>3730</v>
      </c>
      <c r="E429" s="20">
        <v>4388</v>
      </c>
      <c r="F429" s="18" t="str">
        <f t="shared" si="8"/>
        <v>西南</v>
      </c>
    </row>
    <row r="430" spans="1:6" x14ac:dyDescent="0.25">
      <c r="A430" s="19">
        <v>34700</v>
      </c>
      <c r="B430" s="23" t="s">
        <v>31</v>
      </c>
      <c r="C430" s="23" t="s">
        <v>29</v>
      </c>
      <c r="D430" s="20">
        <v>2244</v>
      </c>
      <c r="E430" s="20">
        <v>2530</v>
      </c>
      <c r="F430" s="18" t="str">
        <f t="shared" si="8"/>
        <v>西南</v>
      </c>
    </row>
    <row r="431" spans="1:6" x14ac:dyDescent="0.25">
      <c r="A431" s="19">
        <v>34700</v>
      </c>
      <c r="B431" s="20" t="s">
        <v>21</v>
      </c>
      <c r="C431" s="23" t="s">
        <v>25</v>
      </c>
      <c r="D431" s="20">
        <v>1418</v>
      </c>
      <c r="E431" s="20">
        <v>1898</v>
      </c>
      <c r="F431" s="18" t="str">
        <f t="shared" si="8"/>
        <v>华东</v>
      </c>
    </row>
    <row r="432" spans="1:6" x14ac:dyDescent="0.25">
      <c r="A432" s="19">
        <v>34700</v>
      </c>
      <c r="B432" s="20" t="s">
        <v>21</v>
      </c>
      <c r="C432" s="23" t="s">
        <v>24</v>
      </c>
      <c r="D432" s="20">
        <v>1399</v>
      </c>
      <c r="E432" s="20">
        <v>1485</v>
      </c>
      <c r="F432" s="18" t="str">
        <f t="shared" si="8"/>
        <v>华东</v>
      </c>
    </row>
    <row r="433" spans="1:6" x14ac:dyDescent="0.25">
      <c r="A433" s="19">
        <v>34700</v>
      </c>
      <c r="B433" s="20" t="s">
        <v>21</v>
      </c>
      <c r="C433" s="23" t="s">
        <v>24</v>
      </c>
      <c r="D433" s="20">
        <v>836</v>
      </c>
      <c r="E433" s="20">
        <v>945</v>
      </c>
      <c r="F433" s="18" t="str">
        <f t="shared" si="8"/>
        <v>华东</v>
      </c>
    </row>
    <row r="434" spans="1:6" x14ac:dyDescent="0.25">
      <c r="A434" s="19">
        <v>34700</v>
      </c>
      <c r="B434" s="20" t="s">
        <v>15</v>
      </c>
      <c r="C434" s="23" t="s">
        <v>24</v>
      </c>
      <c r="D434" s="20">
        <v>413</v>
      </c>
      <c r="E434" s="20">
        <v>413</v>
      </c>
      <c r="F434" s="18" t="str">
        <f t="shared" si="8"/>
        <v>华东</v>
      </c>
    </row>
    <row r="435" spans="1:6" x14ac:dyDescent="0.25">
      <c r="A435" s="19">
        <v>34700</v>
      </c>
      <c r="B435" s="20" t="s">
        <v>11</v>
      </c>
      <c r="C435" s="23" t="s">
        <v>25</v>
      </c>
      <c r="D435" s="20">
        <v>405</v>
      </c>
      <c r="E435" s="20">
        <v>405</v>
      </c>
      <c r="F435" s="18" t="str">
        <f t="shared" si="8"/>
        <v>华东</v>
      </c>
    </row>
    <row r="436" spans="1:6" x14ac:dyDescent="0.25">
      <c r="A436" s="19">
        <v>34700</v>
      </c>
      <c r="B436" s="20" t="s">
        <v>11</v>
      </c>
      <c r="C436" s="23" t="s">
        <v>24</v>
      </c>
      <c r="D436" s="20">
        <v>400</v>
      </c>
      <c r="E436" s="20">
        <v>413</v>
      </c>
      <c r="F436" s="18" t="str">
        <f t="shared" si="8"/>
        <v>华东</v>
      </c>
    </row>
    <row r="437" spans="1:6" x14ac:dyDescent="0.25">
      <c r="A437" s="19">
        <v>34700</v>
      </c>
      <c r="B437" s="20" t="s">
        <v>15</v>
      </c>
      <c r="C437" s="23" t="s">
        <v>35</v>
      </c>
      <c r="D437" s="20">
        <v>383</v>
      </c>
      <c r="E437" s="20">
        <v>383</v>
      </c>
      <c r="F437" s="18" t="str">
        <f t="shared" si="8"/>
        <v>华东</v>
      </c>
    </row>
    <row r="438" spans="1:6" x14ac:dyDescent="0.25">
      <c r="A438" s="19">
        <v>34700</v>
      </c>
      <c r="B438" s="20" t="s">
        <v>11</v>
      </c>
      <c r="C438" s="23" t="s">
        <v>37</v>
      </c>
      <c r="D438" s="20">
        <v>369</v>
      </c>
      <c r="E438" s="20">
        <v>369</v>
      </c>
      <c r="F438" s="18" t="str">
        <f t="shared" si="8"/>
        <v>华东</v>
      </c>
    </row>
    <row r="439" spans="1:6" x14ac:dyDescent="0.25">
      <c r="A439" s="19">
        <v>34700</v>
      </c>
      <c r="B439" s="20" t="s">
        <v>11</v>
      </c>
      <c r="C439" s="23" t="s">
        <v>24</v>
      </c>
      <c r="D439" s="20">
        <v>303</v>
      </c>
      <c r="E439" s="20">
        <v>303</v>
      </c>
      <c r="F439" s="18" t="str">
        <f t="shared" si="8"/>
        <v>华东</v>
      </c>
    </row>
    <row r="440" spans="1:6" x14ac:dyDescent="0.25">
      <c r="A440" s="19">
        <v>34700</v>
      </c>
      <c r="B440" s="20" t="s">
        <v>21</v>
      </c>
      <c r="C440" s="20" t="s">
        <v>12</v>
      </c>
      <c r="D440" s="20">
        <v>315</v>
      </c>
      <c r="E440" s="20">
        <v>315</v>
      </c>
      <c r="F440" s="18" t="str">
        <f t="shared" si="8"/>
        <v>华东</v>
      </c>
    </row>
    <row r="441" spans="1:6" x14ac:dyDescent="0.25">
      <c r="A441" s="19">
        <v>34700</v>
      </c>
      <c r="B441" s="20" t="s">
        <v>15</v>
      </c>
      <c r="C441" s="20" t="s">
        <v>12</v>
      </c>
      <c r="D441" s="20">
        <v>315</v>
      </c>
      <c r="E441" s="20">
        <v>315</v>
      </c>
      <c r="F441" s="18" t="str">
        <f t="shared" si="8"/>
        <v>华东</v>
      </c>
    </row>
    <row r="442" spans="1:6" x14ac:dyDescent="0.25">
      <c r="A442" s="19">
        <v>34700</v>
      </c>
      <c r="B442" s="20" t="s">
        <v>11</v>
      </c>
      <c r="C442" s="20" t="s">
        <v>12</v>
      </c>
      <c r="D442" s="20">
        <v>564</v>
      </c>
      <c r="E442" s="20">
        <v>637</v>
      </c>
      <c r="F442" s="18" t="str">
        <f t="shared" si="8"/>
        <v>华东</v>
      </c>
    </row>
    <row r="443" spans="1:6" x14ac:dyDescent="0.25">
      <c r="A443" s="19">
        <v>34700</v>
      </c>
      <c r="B443" s="20" t="s">
        <v>11</v>
      </c>
      <c r="C443" s="20" t="s">
        <v>12</v>
      </c>
      <c r="D443" s="20">
        <v>405</v>
      </c>
      <c r="E443" s="20">
        <v>405</v>
      </c>
      <c r="F443" s="18" t="str">
        <f t="shared" si="8"/>
        <v>华东</v>
      </c>
    </row>
    <row r="444" spans="1:6" x14ac:dyDescent="0.25">
      <c r="A444" s="19">
        <v>34700</v>
      </c>
      <c r="B444" s="20" t="s">
        <v>21</v>
      </c>
      <c r="C444" s="20" t="s">
        <v>12</v>
      </c>
      <c r="D444" s="20">
        <v>405</v>
      </c>
      <c r="E444" s="20">
        <v>405</v>
      </c>
      <c r="F444" s="18" t="str">
        <f t="shared" si="8"/>
        <v>华东</v>
      </c>
    </row>
    <row r="445" spans="1:6" x14ac:dyDescent="0.25">
      <c r="A445" s="19">
        <v>34700</v>
      </c>
      <c r="B445" s="20" t="s">
        <v>21</v>
      </c>
      <c r="C445" s="20" t="s">
        <v>12</v>
      </c>
      <c r="D445" s="20">
        <v>394</v>
      </c>
      <c r="E445" s="20">
        <v>394</v>
      </c>
      <c r="F445" s="18" t="str">
        <f t="shared" si="8"/>
        <v>华东</v>
      </c>
    </row>
    <row r="446" spans="1:6" x14ac:dyDescent="0.25">
      <c r="A446" s="19">
        <v>34700</v>
      </c>
      <c r="B446" s="20" t="s">
        <v>11</v>
      </c>
      <c r="C446" s="20" t="s">
        <v>12</v>
      </c>
      <c r="D446" s="20">
        <v>171</v>
      </c>
      <c r="E446" s="20">
        <v>171</v>
      </c>
      <c r="F446" s="18" t="str">
        <f t="shared" si="8"/>
        <v>华东</v>
      </c>
    </row>
    <row r="447" spans="1:6" x14ac:dyDescent="0.25">
      <c r="A447" s="19">
        <v>34700</v>
      </c>
      <c r="B447" s="20" t="s">
        <v>15</v>
      </c>
      <c r="C447" s="20" t="s">
        <v>12</v>
      </c>
      <c r="D447" s="20">
        <v>158</v>
      </c>
      <c r="E447" s="20">
        <v>158</v>
      </c>
      <c r="F447" s="18" t="str">
        <f t="shared" si="8"/>
        <v>华东</v>
      </c>
    </row>
    <row r="448" spans="1:6" x14ac:dyDescent="0.25">
      <c r="A448" s="19">
        <v>34700</v>
      </c>
      <c r="B448" s="20" t="s">
        <v>15</v>
      </c>
      <c r="C448" s="20" t="s">
        <v>12</v>
      </c>
      <c r="D448" s="20">
        <v>135</v>
      </c>
      <c r="E448" s="20">
        <v>135</v>
      </c>
      <c r="F448" s="18" t="str">
        <f t="shared" si="8"/>
        <v>华东</v>
      </c>
    </row>
    <row r="449" spans="1:6" x14ac:dyDescent="0.25">
      <c r="A449" s="19">
        <v>34700</v>
      </c>
      <c r="B449" s="20" t="s">
        <v>15</v>
      </c>
      <c r="C449" s="20" t="s">
        <v>12</v>
      </c>
      <c r="D449" s="20">
        <v>96</v>
      </c>
      <c r="E449" s="20">
        <v>96</v>
      </c>
      <c r="F449" s="18" t="str">
        <f t="shared" si="8"/>
        <v>华东</v>
      </c>
    </row>
    <row r="450" spans="1:6" x14ac:dyDescent="0.25">
      <c r="A450" s="19">
        <v>34700</v>
      </c>
      <c r="B450" s="20" t="s">
        <v>11</v>
      </c>
      <c r="C450" s="20" t="s">
        <v>12</v>
      </c>
      <c r="D450" s="20">
        <v>280</v>
      </c>
      <c r="E450" s="20">
        <v>280</v>
      </c>
      <c r="F450" s="18" t="str">
        <f t="shared" si="8"/>
        <v>华东</v>
      </c>
    </row>
    <row r="451" spans="1:6" x14ac:dyDescent="0.25">
      <c r="A451" s="19">
        <v>34700</v>
      </c>
      <c r="B451" s="20" t="s">
        <v>21</v>
      </c>
      <c r="C451" s="20" t="s">
        <v>12</v>
      </c>
      <c r="D451" s="20">
        <v>557</v>
      </c>
      <c r="E451" s="20">
        <v>574</v>
      </c>
      <c r="F451" s="18" t="str">
        <f t="shared" ref="F451:F514" si="9">INDEX($H$3:$H$12,MATCH(B451,$I$3:$I$12,0))</f>
        <v>华东</v>
      </c>
    </row>
    <row r="452" spans="1:6" x14ac:dyDescent="0.25">
      <c r="A452" s="19">
        <v>34700</v>
      </c>
      <c r="B452" s="20" t="s">
        <v>11</v>
      </c>
      <c r="C452" s="23" t="s">
        <v>37</v>
      </c>
      <c r="D452" s="20">
        <v>68</v>
      </c>
      <c r="E452" s="20">
        <v>68</v>
      </c>
      <c r="F452" s="18" t="str">
        <f t="shared" si="9"/>
        <v>华东</v>
      </c>
    </row>
    <row r="453" spans="1:6" x14ac:dyDescent="0.25">
      <c r="A453" s="19">
        <v>34700</v>
      </c>
      <c r="B453" s="20" t="s">
        <v>11</v>
      </c>
      <c r="C453" s="23" t="s">
        <v>29</v>
      </c>
      <c r="D453" s="20">
        <v>99</v>
      </c>
      <c r="E453" s="20">
        <v>99</v>
      </c>
      <c r="F453" s="18" t="str">
        <f t="shared" si="9"/>
        <v>华东</v>
      </c>
    </row>
    <row r="454" spans="1:6" x14ac:dyDescent="0.25">
      <c r="A454" s="19">
        <v>34700</v>
      </c>
      <c r="B454" s="20" t="s">
        <v>15</v>
      </c>
      <c r="C454" s="23" t="s">
        <v>24</v>
      </c>
      <c r="D454" s="20">
        <v>124</v>
      </c>
      <c r="E454" s="20">
        <v>124</v>
      </c>
      <c r="F454" s="18" t="str">
        <f t="shared" si="9"/>
        <v>华东</v>
      </c>
    </row>
    <row r="455" spans="1:6" x14ac:dyDescent="0.25">
      <c r="A455" s="19">
        <v>34700</v>
      </c>
      <c r="B455" s="20" t="s">
        <v>15</v>
      </c>
      <c r="C455" s="23" t="s">
        <v>33</v>
      </c>
      <c r="D455" s="20">
        <v>114</v>
      </c>
      <c r="E455" s="20">
        <v>114</v>
      </c>
      <c r="F455" s="18" t="str">
        <f t="shared" si="9"/>
        <v>华东</v>
      </c>
    </row>
    <row r="456" spans="1:6" x14ac:dyDescent="0.25">
      <c r="A456" s="19">
        <v>34700</v>
      </c>
      <c r="B456" s="20" t="s">
        <v>15</v>
      </c>
      <c r="C456" s="23" t="s">
        <v>25</v>
      </c>
      <c r="D456" s="20">
        <v>151</v>
      </c>
      <c r="E456" s="20">
        <v>151</v>
      </c>
      <c r="F456" s="18" t="str">
        <f t="shared" si="9"/>
        <v>华东</v>
      </c>
    </row>
    <row r="457" spans="1:6" x14ac:dyDescent="0.25">
      <c r="A457" s="19">
        <v>34700</v>
      </c>
      <c r="B457" s="20" t="s">
        <v>11</v>
      </c>
      <c r="C457" s="23" t="s">
        <v>25</v>
      </c>
      <c r="D457" s="20">
        <v>44</v>
      </c>
      <c r="E457" s="20">
        <v>44</v>
      </c>
      <c r="F457" s="18" t="str">
        <f t="shared" si="9"/>
        <v>华东</v>
      </c>
    </row>
    <row r="458" spans="1:6" x14ac:dyDescent="0.25">
      <c r="A458" s="19">
        <v>34700</v>
      </c>
      <c r="B458" s="20" t="s">
        <v>15</v>
      </c>
      <c r="C458" s="23" t="s">
        <v>29</v>
      </c>
      <c r="D458" s="20">
        <v>140</v>
      </c>
      <c r="E458" s="20">
        <v>140</v>
      </c>
      <c r="F458" s="18" t="str">
        <f t="shared" si="9"/>
        <v>华东</v>
      </c>
    </row>
    <row r="459" spans="1:6" x14ac:dyDescent="0.25">
      <c r="A459" s="19">
        <v>34700</v>
      </c>
      <c r="B459" s="20" t="s">
        <v>15</v>
      </c>
      <c r="C459" s="23" t="s">
        <v>24</v>
      </c>
      <c r="D459" s="20">
        <v>293</v>
      </c>
      <c r="E459" s="20">
        <v>293</v>
      </c>
      <c r="F459" s="18" t="str">
        <f t="shared" si="9"/>
        <v>华东</v>
      </c>
    </row>
    <row r="460" spans="1:6" x14ac:dyDescent="0.25">
      <c r="A460" s="19">
        <v>34700</v>
      </c>
      <c r="B460" s="20" t="s">
        <v>11</v>
      </c>
      <c r="C460" s="23" t="s">
        <v>25</v>
      </c>
      <c r="D460" s="20">
        <v>60</v>
      </c>
      <c r="E460" s="20">
        <v>60</v>
      </c>
      <c r="F460" s="18" t="str">
        <f t="shared" si="9"/>
        <v>华东</v>
      </c>
    </row>
    <row r="461" spans="1:6" x14ac:dyDescent="0.25">
      <c r="A461" s="19">
        <v>34700</v>
      </c>
      <c r="B461" s="20" t="s">
        <v>11</v>
      </c>
      <c r="C461" s="23" t="s">
        <v>24</v>
      </c>
      <c r="D461" s="20">
        <v>416</v>
      </c>
      <c r="E461" s="20">
        <v>429</v>
      </c>
      <c r="F461" s="18" t="str">
        <f t="shared" si="9"/>
        <v>华东</v>
      </c>
    </row>
    <row r="462" spans="1:6" x14ac:dyDescent="0.25">
      <c r="A462" s="19">
        <v>34700</v>
      </c>
      <c r="B462" s="20" t="s">
        <v>11</v>
      </c>
      <c r="C462" s="23" t="s">
        <v>24</v>
      </c>
      <c r="D462" s="20">
        <v>1204</v>
      </c>
      <c r="E462" s="20">
        <v>1279</v>
      </c>
      <c r="F462" s="18" t="str">
        <f t="shared" si="9"/>
        <v>华东</v>
      </c>
    </row>
    <row r="463" spans="1:6" x14ac:dyDescent="0.25">
      <c r="A463" s="19">
        <v>34700</v>
      </c>
      <c r="B463" s="23" t="s">
        <v>36</v>
      </c>
      <c r="C463" s="23" t="s">
        <v>24</v>
      </c>
      <c r="D463" s="20">
        <v>912</v>
      </c>
      <c r="E463" s="20">
        <v>1155</v>
      </c>
      <c r="F463" s="18" t="str">
        <f t="shared" si="9"/>
        <v>西南</v>
      </c>
    </row>
    <row r="464" spans="1:6" x14ac:dyDescent="0.25">
      <c r="A464" s="19">
        <v>34700</v>
      </c>
      <c r="B464" s="23" t="s">
        <v>31</v>
      </c>
      <c r="C464" s="23" t="s">
        <v>24</v>
      </c>
      <c r="D464" s="20">
        <v>1358</v>
      </c>
      <c r="E464" s="20">
        <v>3623</v>
      </c>
      <c r="F464" s="18" t="str">
        <f t="shared" si="9"/>
        <v>西南</v>
      </c>
    </row>
    <row r="465" spans="1:6" x14ac:dyDescent="0.25">
      <c r="A465" s="19">
        <v>34700</v>
      </c>
      <c r="B465" s="23" t="s">
        <v>31</v>
      </c>
      <c r="C465" s="23" t="s">
        <v>24</v>
      </c>
      <c r="D465" s="20">
        <v>970</v>
      </c>
      <c r="E465" s="20">
        <v>1295</v>
      </c>
      <c r="F465" s="18" t="str">
        <f t="shared" si="9"/>
        <v>西南</v>
      </c>
    </row>
    <row r="466" spans="1:6" x14ac:dyDescent="0.25">
      <c r="A466" s="19">
        <v>34700</v>
      </c>
      <c r="B466" s="23" t="s">
        <v>31</v>
      </c>
      <c r="C466" s="23" t="s">
        <v>24</v>
      </c>
      <c r="D466" s="20">
        <v>840</v>
      </c>
      <c r="E466" s="20">
        <v>893</v>
      </c>
      <c r="F466" s="18" t="str">
        <f t="shared" si="9"/>
        <v>西南</v>
      </c>
    </row>
    <row r="467" spans="1:6" x14ac:dyDescent="0.25">
      <c r="A467" s="19">
        <v>34700</v>
      </c>
      <c r="B467" s="23" t="s">
        <v>31</v>
      </c>
      <c r="C467" s="23" t="s">
        <v>25</v>
      </c>
      <c r="D467" s="20">
        <v>289</v>
      </c>
      <c r="E467" s="20">
        <v>289</v>
      </c>
      <c r="F467" s="18" t="str">
        <f t="shared" si="9"/>
        <v>西南</v>
      </c>
    </row>
    <row r="468" spans="1:6" x14ac:dyDescent="0.25">
      <c r="A468" s="19">
        <v>34700</v>
      </c>
      <c r="B468" s="23" t="s">
        <v>36</v>
      </c>
      <c r="C468" s="23" t="s">
        <v>24</v>
      </c>
      <c r="D468" s="20">
        <v>293</v>
      </c>
      <c r="E468" s="20">
        <v>293</v>
      </c>
      <c r="F468" s="18" t="str">
        <f t="shared" si="9"/>
        <v>西南</v>
      </c>
    </row>
    <row r="469" spans="1:6" x14ac:dyDescent="0.25">
      <c r="A469" s="19">
        <v>34700</v>
      </c>
      <c r="B469" s="23" t="s">
        <v>31</v>
      </c>
      <c r="C469" s="23" t="s">
        <v>33</v>
      </c>
      <c r="D469" s="20">
        <v>270</v>
      </c>
      <c r="E469" s="20">
        <v>270</v>
      </c>
      <c r="F469" s="18" t="str">
        <f t="shared" si="9"/>
        <v>西南</v>
      </c>
    </row>
    <row r="470" spans="1:6" x14ac:dyDescent="0.25">
      <c r="A470" s="19">
        <v>34700</v>
      </c>
      <c r="B470" s="23" t="s">
        <v>36</v>
      </c>
      <c r="C470" s="23" t="s">
        <v>33</v>
      </c>
      <c r="D470" s="20">
        <v>193</v>
      </c>
      <c r="E470" s="20">
        <v>193</v>
      </c>
      <c r="F470" s="18" t="str">
        <f t="shared" si="9"/>
        <v>西南</v>
      </c>
    </row>
    <row r="471" spans="1:6" x14ac:dyDescent="0.25">
      <c r="A471" s="19">
        <v>34700</v>
      </c>
      <c r="B471" s="23" t="s">
        <v>32</v>
      </c>
      <c r="C471" s="23" t="s">
        <v>29</v>
      </c>
      <c r="D471" s="20">
        <v>149</v>
      </c>
      <c r="E471" s="20">
        <v>149</v>
      </c>
      <c r="F471" s="18" t="str">
        <f t="shared" si="9"/>
        <v>西南</v>
      </c>
    </row>
    <row r="472" spans="1:6" x14ac:dyDescent="0.25">
      <c r="A472" s="19">
        <v>34700</v>
      </c>
      <c r="B472" s="20" t="s">
        <v>15</v>
      </c>
      <c r="C472" s="23" t="s">
        <v>24</v>
      </c>
      <c r="D472" s="20">
        <v>360</v>
      </c>
      <c r="E472" s="20">
        <v>360</v>
      </c>
      <c r="F472" s="18" t="str">
        <f t="shared" si="9"/>
        <v>华东</v>
      </c>
    </row>
    <row r="473" spans="1:6" x14ac:dyDescent="0.25">
      <c r="A473" s="19">
        <v>34700</v>
      </c>
      <c r="B473" s="20" t="s">
        <v>21</v>
      </c>
      <c r="C473" s="23" t="s">
        <v>29</v>
      </c>
      <c r="D473" s="20">
        <v>338</v>
      </c>
      <c r="E473" s="20">
        <v>338</v>
      </c>
      <c r="F473" s="18" t="str">
        <f t="shared" si="9"/>
        <v>华东</v>
      </c>
    </row>
    <row r="474" spans="1:6" x14ac:dyDescent="0.25">
      <c r="A474" s="19">
        <v>34700</v>
      </c>
      <c r="B474" s="20" t="s">
        <v>11</v>
      </c>
      <c r="C474" s="23" t="s">
        <v>29</v>
      </c>
      <c r="D474" s="20">
        <v>326</v>
      </c>
      <c r="E474" s="20">
        <v>326</v>
      </c>
      <c r="F474" s="18" t="str">
        <f t="shared" si="9"/>
        <v>华东</v>
      </c>
    </row>
    <row r="475" spans="1:6" x14ac:dyDescent="0.25">
      <c r="A475" s="19">
        <v>34700</v>
      </c>
      <c r="B475" s="20" t="s">
        <v>21</v>
      </c>
      <c r="C475" s="23" t="s">
        <v>25</v>
      </c>
      <c r="D475" s="20">
        <v>105</v>
      </c>
      <c r="E475" s="20">
        <v>105</v>
      </c>
      <c r="F475" s="18" t="str">
        <f t="shared" si="9"/>
        <v>华东</v>
      </c>
    </row>
    <row r="476" spans="1:6" x14ac:dyDescent="0.25">
      <c r="A476" s="19">
        <v>34700</v>
      </c>
      <c r="B476" s="20" t="s">
        <v>15</v>
      </c>
      <c r="C476" s="20" t="s">
        <v>12</v>
      </c>
      <c r="D476" s="20">
        <v>693</v>
      </c>
      <c r="E476" s="20">
        <v>693</v>
      </c>
      <c r="F476" s="18" t="str">
        <f t="shared" si="9"/>
        <v>华东</v>
      </c>
    </row>
    <row r="477" spans="1:6" x14ac:dyDescent="0.25">
      <c r="A477" s="19">
        <v>34700</v>
      </c>
      <c r="B477" s="20" t="s">
        <v>15</v>
      </c>
      <c r="C477" s="20" t="s">
        <v>12</v>
      </c>
      <c r="D477" s="20">
        <v>349</v>
      </c>
      <c r="E477" s="20">
        <v>349</v>
      </c>
      <c r="F477" s="18" t="str">
        <f t="shared" si="9"/>
        <v>华东</v>
      </c>
    </row>
    <row r="478" spans="1:6" x14ac:dyDescent="0.25">
      <c r="A478" s="19">
        <v>34700</v>
      </c>
      <c r="B478" s="20" t="s">
        <v>21</v>
      </c>
      <c r="C478" s="20" t="s">
        <v>12</v>
      </c>
      <c r="D478" s="20">
        <v>930</v>
      </c>
      <c r="E478" s="20">
        <v>989</v>
      </c>
      <c r="F478" s="18" t="str">
        <f t="shared" si="9"/>
        <v>华东</v>
      </c>
    </row>
    <row r="479" spans="1:6" x14ac:dyDescent="0.25">
      <c r="A479" s="19">
        <v>34700</v>
      </c>
      <c r="B479" s="20" t="s">
        <v>11</v>
      </c>
      <c r="C479" s="20" t="s">
        <v>12</v>
      </c>
      <c r="D479" s="20">
        <v>1068</v>
      </c>
      <c r="E479" s="20">
        <v>1184</v>
      </c>
      <c r="F479" s="18" t="str">
        <f t="shared" si="9"/>
        <v>华东</v>
      </c>
    </row>
    <row r="480" spans="1:6" x14ac:dyDescent="0.25">
      <c r="A480" s="19">
        <v>34700</v>
      </c>
      <c r="B480" s="20" t="s">
        <v>15</v>
      </c>
      <c r="C480" s="20" t="s">
        <v>12</v>
      </c>
      <c r="D480" s="20">
        <v>1762</v>
      </c>
      <c r="E480" s="20">
        <v>1925</v>
      </c>
      <c r="F480" s="18" t="str">
        <f t="shared" si="9"/>
        <v>华东</v>
      </c>
    </row>
    <row r="481" spans="1:6" x14ac:dyDescent="0.25">
      <c r="A481" s="19">
        <v>34700</v>
      </c>
      <c r="B481" s="20" t="s">
        <v>21</v>
      </c>
      <c r="C481" s="20" t="s">
        <v>12</v>
      </c>
      <c r="D481" s="20">
        <v>1980</v>
      </c>
      <c r="E481" s="20">
        <v>2250</v>
      </c>
      <c r="F481" s="18" t="str">
        <f t="shared" si="9"/>
        <v>华东</v>
      </c>
    </row>
    <row r="482" spans="1:6" x14ac:dyDescent="0.25">
      <c r="A482" s="19">
        <v>34700</v>
      </c>
      <c r="B482" s="20" t="s">
        <v>21</v>
      </c>
      <c r="C482" s="20" t="s">
        <v>12</v>
      </c>
      <c r="D482" s="20">
        <v>56</v>
      </c>
      <c r="E482" s="20">
        <v>56</v>
      </c>
      <c r="F482" s="18" t="str">
        <f t="shared" si="9"/>
        <v>华东</v>
      </c>
    </row>
    <row r="483" spans="1:6" x14ac:dyDescent="0.25">
      <c r="A483" s="19">
        <v>34700</v>
      </c>
      <c r="B483" s="20" t="s">
        <v>11</v>
      </c>
      <c r="C483" s="20" t="s">
        <v>12</v>
      </c>
      <c r="D483" s="20">
        <v>45</v>
      </c>
      <c r="E483" s="20">
        <v>45</v>
      </c>
      <c r="F483" s="18" t="str">
        <f t="shared" si="9"/>
        <v>华东</v>
      </c>
    </row>
    <row r="484" spans="1:6" x14ac:dyDescent="0.25">
      <c r="A484" s="19">
        <v>34700</v>
      </c>
      <c r="B484" s="20" t="s">
        <v>21</v>
      </c>
      <c r="C484" s="20" t="s">
        <v>12</v>
      </c>
      <c r="D484" s="20">
        <v>185</v>
      </c>
      <c r="E484" s="20">
        <v>185</v>
      </c>
      <c r="F484" s="18" t="str">
        <f t="shared" si="9"/>
        <v>华东</v>
      </c>
    </row>
    <row r="485" spans="1:6" x14ac:dyDescent="0.25">
      <c r="A485" s="19">
        <v>34700</v>
      </c>
      <c r="B485" s="20" t="s">
        <v>15</v>
      </c>
      <c r="C485" s="20" t="s">
        <v>12</v>
      </c>
      <c r="D485" s="20">
        <v>186</v>
      </c>
      <c r="E485" s="20">
        <v>186</v>
      </c>
      <c r="F485" s="18" t="str">
        <f t="shared" si="9"/>
        <v>华东</v>
      </c>
    </row>
    <row r="486" spans="1:6" x14ac:dyDescent="0.25">
      <c r="A486" s="19">
        <v>34700</v>
      </c>
      <c r="B486" s="20" t="s">
        <v>11</v>
      </c>
      <c r="C486" s="20" t="s">
        <v>12</v>
      </c>
      <c r="D486" s="20">
        <v>18</v>
      </c>
      <c r="E486" s="20">
        <v>18</v>
      </c>
      <c r="F486" s="18" t="str">
        <f t="shared" si="9"/>
        <v>华东</v>
      </c>
    </row>
    <row r="487" spans="1:6" x14ac:dyDescent="0.25">
      <c r="A487" s="19">
        <v>34700</v>
      </c>
      <c r="B487" s="20" t="s">
        <v>11</v>
      </c>
      <c r="C487" s="20" t="s">
        <v>12</v>
      </c>
      <c r="D487" s="20">
        <v>481</v>
      </c>
      <c r="E487" s="20">
        <v>543</v>
      </c>
      <c r="F487" s="18" t="str">
        <f t="shared" si="9"/>
        <v>华东</v>
      </c>
    </row>
    <row r="488" spans="1:6" x14ac:dyDescent="0.25">
      <c r="A488" s="19">
        <v>34731</v>
      </c>
      <c r="B488" s="20" t="s">
        <v>11</v>
      </c>
      <c r="C488" s="23" t="s">
        <v>25</v>
      </c>
      <c r="D488" s="20">
        <v>469</v>
      </c>
      <c r="E488" s="20">
        <v>484</v>
      </c>
      <c r="F488" s="18" t="str">
        <f t="shared" si="9"/>
        <v>华东</v>
      </c>
    </row>
    <row r="489" spans="1:6" x14ac:dyDescent="0.25">
      <c r="A489" s="19">
        <v>34731</v>
      </c>
      <c r="B489" s="20" t="s">
        <v>15</v>
      </c>
      <c r="C489" s="23" t="s">
        <v>24</v>
      </c>
      <c r="D489" s="20">
        <v>588</v>
      </c>
      <c r="E489" s="20">
        <v>660</v>
      </c>
      <c r="F489" s="18" t="str">
        <f t="shared" si="9"/>
        <v>华东</v>
      </c>
    </row>
    <row r="490" spans="1:6" x14ac:dyDescent="0.25">
      <c r="A490" s="19">
        <v>34731</v>
      </c>
      <c r="B490" s="20" t="s">
        <v>21</v>
      </c>
      <c r="C490" s="23" t="s">
        <v>37</v>
      </c>
      <c r="D490" s="20">
        <v>521</v>
      </c>
      <c r="E490" s="20">
        <v>536</v>
      </c>
      <c r="F490" s="18" t="str">
        <f t="shared" si="9"/>
        <v>华东</v>
      </c>
    </row>
    <row r="491" spans="1:6" x14ac:dyDescent="0.25">
      <c r="A491" s="19">
        <v>34731</v>
      </c>
      <c r="B491" s="20" t="s">
        <v>15</v>
      </c>
      <c r="C491" s="23" t="s">
        <v>37</v>
      </c>
      <c r="D491" s="20">
        <v>433</v>
      </c>
      <c r="E491" s="20">
        <v>495</v>
      </c>
      <c r="F491" s="18" t="str">
        <f t="shared" si="9"/>
        <v>华东</v>
      </c>
    </row>
    <row r="492" spans="1:6" x14ac:dyDescent="0.25">
      <c r="A492" s="19">
        <v>34731</v>
      </c>
      <c r="B492" s="20" t="s">
        <v>11</v>
      </c>
      <c r="C492" s="23" t="s">
        <v>24</v>
      </c>
      <c r="D492" s="20">
        <v>432</v>
      </c>
      <c r="E492" s="20">
        <v>495</v>
      </c>
      <c r="F492" s="18" t="str">
        <f t="shared" si="9"/>
        <v>华东</v>
      </c>
    </row>
    <row r="493" spans="1:6" x14ac:dyDescent="0.25">
      <c r="A493" s="19">
        <v>34731</v>
      </c>
      <c r="B493" s="20" t="s">
        <v>11</v>
      </c>
      <c r="C493" s="23" t="s">
        <v>25</v>
      </c>
      <c r="D493" s="20">
        <v>374</v>
      </c>
      <c r="E493" s="20">
        <v>374</v>
      </c>
      <c r="F493" s="18" t="str">
        <f t="shared" si="9"/>
        <v>华东</v>
      </c>
    </row>
    <row r="494" spans="1:6" x14ac:dyDescent="0.25">
      <c r="A494" s="19">
        <v>34731</v>
      </c>
      <c r="B494" s="20" t="s">
        <v>11</v>
      </c>
      <c r="C494" s="23" t="s">
        <v>25</v>
      </c>
      <c r="D494" s="20">
        <v>508</v>
      </c>
      <c r="E494" s="20">
        <v>523</v>
      </c>
      <c r="F494" s="18" t="str">
        <f t="shared" si="9"/>
        <v>华东</v>
      </c>
    </row>
    <row r="495" spans="1:6" x14ac:dyDescent="0.25">
      <c r="A495" s="19">
        <v>34731</v>
      </c>
      <c r="B495" s="20" t="s">
        <v>15</v>
      </c>
      <c r="C495" s="23" t="s">
        <v>25</v>
      </c>
      <c r="D495" s="20">
        <v>3293</v>
      </c>
      <c r="E495" s="20">
        <v>3836</v>
      </c>
      <c r="F495" s="18" t="str">
        <f t="shared" si="9"/>
        <v>华东</v>
      </c>
    </row>
    <row r="496" spans="1:6" x14ac:dyDescent="0.25">
      <c r="A496" s="19">
        <v>34731</v>
      </c>
      <c r="B496" s="20" t="s">
        <v>15</v>
      </c>
      <c r="C496" s="23" t="s">
        <v>37</v>
      </c>
      <c r="D496" s="20">
        <v>1849</v>
      </c>
      <c r="E496" s="20">
        <v>2021</v>
      </c>
      <c r="F496" s="18" t="str">
        <f t="shared" si="9"/>
        <v>华东</v>
      </c>
    </row>
    <row r="497" spans="1:6" x14ac:dyDescent="0.25">
      <c r="A497" s="19">
        <v>34731</v>
      </c>
      <c r="B497" s="20" t="s">
        <v>21</v>
      </c>
      <c r="C497" s="23" t="s">
        <v>24</v>
      </c>
      <c r="D497" s="20">
        <v>1567</v>
      </c>
      <c r="E497" s="20">
        <v>1721</v>
      </c>
      <c r="F497" s="18" t="str">
        <f t="shared" si="9"/>
        <v>华东</v>
      </c>
    </row>
    <row r="498" spans="1:6" x14ac:dyDescent="0.25">
      <c r="A498" s="19">
        <v>34731</v>
      </c>
      <c r="B498" s="20" t="s">
        <v>21</v>
      </c>
      <c r="C498" s="23" t="s">
        <v>25</v>
      </c>
      <c r="D498" s="20">
        <v>1129</v>
      </c>
      <c r="E498" s="20">
        <v>1403</v>
      </c>
      <c r="F498" s="18" t="str">
        <f t="shared" si="9"/>
        <v>华东</v>
      </c>
    </row>
    <row r="499" spans="1:6" x14ac:dyDescent="0.25">
      <c r="A499" s="19">
        <v>34731</v>
      </c>
      <c r="B499" s="20" t="s">
        <v>21</v>
      </c>
      <c r="C499" s="23" t="s">
        <v>24</v>
      </c>
      <c r="D499" s="20">
        <v>886</v>
      </c>
      <c r="E499" s="20">
        <v>1215</v>
      </c>
      <c r="F499" s="18" t="str">
        <f t="shared" si="9"/>
        <v>华东</v>
      </c>
    </row>
    <row r="500" spans="1:6" x14ac:dyDescent="0.25">
      <c r="A500" s="19">
        <v>34731</v>
      </c>
      <c r="B500" s="20" t="s">
        <v>11</v>
      </c>
      <c r="C500" s="20" t="s">
        <v>12</v>
      </c>
      <c r="D500" s="20">
        <v>610</v>
      </c>
      <c r="E500" s="20">
        <v>693</v>
      </c>
      <c r="F500" s="18" t="str">
        <f t="shared" si="9"/>
        <v>华东</v>
      </c>
    </row>
    <row r="501" spans="1:6" x14ac:dyDescent="0.25">
      <c r="A501" s="19">
        <v>34731</v>
      </c>
      <c r="B501" s="20" t="s">
        <v>21</v>
      </c>
      <c r="C501" s="20" t="s">
        <v>12</v>
      </c>
      <c r="D501" s="20">
        <v>524</v>
      </c>
      <c r="E501" s="20">
        <v>540</v>
      </c>
      <c r="F501" s="18" t="str">
        <f t="shared" si="9"/>
        <v>华东</v>
      </c>
    </row>
    <row r="502" spans="1:6" x14ac:dyDescent="0.25">
      <c r="A502" s="19">
        <v>34731</v>
      </c>
      <c r="B502" s="20" t="s">
        <v>15</v>
      </c>
      <c r="C502" s="20" t="s">
        <v>12</v>
      </c>
      <c r="D502" s="20">
        <v>123</v>
      </c>
      <c r="E502" s="20">
        <v>123</v>
      </c>
      <c r="F502" s="18" t="str">
        <f t="shared" si="9"/>
        <v>华东</v>
      </c>
    </row>
    <row r="503" spans="1:6" x14ac:dyDescent="0.25">
      <c r="A503" s="19">
        <v>34731</v>
      </c>
      <c r="B503" s="20" t="s">
        <v>11</v>
      </c>
      <c r="C503" s="20" t="s">
        <v>12</v>
      </c>
      <c r="D503" s="20">
        <v>503</v>
      </c>
      <c r="E503" s="20">
        <v>518</v>
      </c>
      <c r="F503" s="18" t="str">
        <f t="shared" si="9"/>
        <v>华东</v>
      </c>
    </row>
    <row r="504" spans="1:6" x14ac:dyDescent="0.25">
      <c r="A504" s="19">
        <v>34731</v>
      </c>
      <c r="B504" s="20" t="s">
        <v>21</v>
      </c>
      <c r="C504" s="20" t="s">
        <v>12</v>
      </c>
      <c r="D504" s="20">
        <v>473</v>
      </c>
      <c r="E504" s="20">
        <v>473</v>
      </c>
      <c r="F504" s="18" t="str">
        <f t="shared" si="9"/>
        <v>华东</v>
      </c>
    </row>
    <row r="505" spans="1:6" x14ac:dyDescent="0.25">
      <c r="A505" s="19">
        <v>34731</v>
      </c>
      <c r="B505" s="20" t="s">
        <v>21</v>
      </c>
      <c r="C505" s="20" t="s">
        <v>12</v>
      </c>
      <c r="D505" s="20">
        <v>368</v>
      </c>
      <c r="E505" s="20">
        <v>368</v>
      </c>
      <c r="F505" s="18" t="str">
        <f t="shared" si="9"/>
        <v>华东</v>
      </c>
    </row>
    <row r="506" spans="1:6" x14ac:dyDescent="0.25">
      <c r="A506" s="19">
        <v>34731</v>
      </c>
      <c r="B506" s="20" t="s">
        <v>21</v>
      </c>
      <c r="C506" s="20" t="s">
        <v>12</v>
      </c>
      <c r="D506" s="20">
        <v>368</v>
      </c>
      <c r="E506" s="20">
        <v>368</v>
      </c>
      <c r="F506" s="18" t="str">
        <f t="shared" si="9"/>
        <v>华东</v>
      </c>
    </row>
    <row r="507" spans="1:6" x14ac:dyDescent="0.25">
      <c r="A507" s="19">
        <v>34731</v>
      </c>
      <c r="B507" s="20" t="s">
        <v>15</v>
      </c>
      <c r="C507" s="20" t="s">
        <v>12</v>
      </c>
      <c r="D507" s="20">
        <v>360</v>
      </c>
      <c r="E507" s="20">
        <v>360</v>
      </c>
      <c r="F507" s="18" t="str">
        <f t="shared" si="9"/>
        <v>华东</v>
      </c>
    </row>
    <row r="508" spans="1:6" x14ac:dyDescent="0.25">
      <c r="A508" s="19">
        <v>34731</v>
      </c>
      <c r="B508" s="20" t="s">
        <v>11</v>
      </c>
      <c r="C508" s="20" t="s">
        <v>12</v>
      </c>
      <c r="D508" s="20">
        <v>180</v>
      </c>
      <c r="E508" s="20">
        <v>180</v>
      </c>
      <c r="F508" s="18" t="str">
        <f t="shared" si="9"/>
        <v>华东</v>
      </c>
    </row>
    <row r="509" spans="1:6" x14ac:dyDescent="0.25">
      <c r="A509" s="19">
        <v>34731</v>
      </c>
      <c r="B509" s="20" t="s">
        <v>15</v>
      </c>
      <c r="C509" s="20" t="s">
        <v>12</v>
      </c>
      <c r="D509" s="20">
        <v>135</v>
      </c>
      <c r="E509" s="20">
        <v>135</v>
      </c>
      <c r="F509" s="18" t="str">
        <f t="shared" si="9"/>
        <v>华东</v>
      </c>
    </row>
    <row r="510" spans="1:6" x14ac:dyDescent="0.25">
      <c r="A510" s="19">
        <v>34731</v>
      </c>
      <c r="B510" s="20" t="s">
        <v>15</v>
      </c>
      <c r="C510" s="20" t="s">
        <v>12</v>
      </c>
      <c r="D510" s="20">
        <v>105</v>
      </c>
      <c r="E510" s="20">
        <v>105</v>
      </c>
      <c r="F510" s="18" t="str">
        <f t="shared" si="9"/>
        <v>华东</v>
      </c>
    </row>
    <row r="511" spans="1:6" x14ac:dyDescent="0.25">
      <c r="A511" s="19">
        <v>34731</v>
      </c>
      <c r="B511" s="20" t="s">
        <v>11</v>
      </c>
      <c r="C511" s="20" t="s">
        <v>12</v>
      </c>
      <c r="D511" s="20">
        <v>333</v>
      </c>
      <c r="E511" s="20">
        <v>333</v>
      </c>
      <c r="F511" s="18" t="str">
        <f t="shared" si="9"/>
        <v>华东</v>
      </c>
    </row>
    <row r="512" spans="1:6" x14ac:dyDescent="0.25">
      <c r="A512" s="19">
        <v>34731</v>
      </c>
      <c r="B512" s="20" t="s">
        <v>15</v>
      </c>
      <c r="C512" s="23" t="s">
        <v>29</v>
      </c>
      <c r="D512" s="20">
        <v>873</v>
      </c>
      <c r="E512" s="20">
        <v>963</v>
      </c>
      <c r="F512" s="18" t="str">
        <f t="shared" si="9"/>
        <v>华东</v>
      </c>
    </row>
    <row r="513" spans="1:6" x14ac:dyDescent="0.25">
      <c r="A513" s="19">
        <v>34731</v>
      </c>
      <c r="B513" s="20" t="s">
        <v>11</v>
      </c>
      <c r="C513" s="23" t="s">
        <v>24</v>
      </c>
      <c r="D513" s="20">
        <v>1387</v>
      </c>
      <c r="E513" s="20">
        <v>1471</v>
      </c>
      <c r="F513" s="18" t="str">
        <f t="shared" si="9"/>
        <v>华东</v>
      </c>
    </row>
    <row r="514" spans="1:6" x14ac:dyDescent="0.25">
      <c r="A514" s="19">
        <v>34731</v>
      </c>
      <c r="B514" s="20" t="s">
        <v>11</v>
      </c>
      <c r="C514" s="23" t="s">
        <v>24</v>
      </c>
      <c r="D514" s="20">
        <v>1359</v>
      </c>
      <c r="E514" s="20">
        <v>1444</v>
      </c>
      <c r="F514" s="18" t="str">
        <f t="shared" si="9"/>
        <v>华东</v>
      </c>
    </row>
    <row r="515" spans="1:6" x14ac:dyDescent="0.25">
      <c r="A515" s="19">
        <v>34731</v>
      </c>
      <c r="B515" s="20" t="s">
        <v>11</v>
      </c>
      <c r="C515" s="23" t="s">
        <v>25</v>
      </c>
      <c r="D515" s="20">
        <v>55</v>
      </c>
      <c r="E515" s="20">
        <v>55</v>
      </c>
      <c r="F515" s="18" t="str">
        <f t="shared" ref="F515:F578" si="10">INDEX($H$3:$H$12,MATCH(B515,$I$3:$I$12,0))</f>
        <v>华东</v>
      </c>
    </row>
    <row r="516" spans="1:6" x14ac:dyDescent="0.25">
      <c r="A516" s="19">
        <v>34731</v>
      </c>
      <c r="B516" s="20" t="s">
        <v>11</v>
      </c>
      <c r="C516" s="23" t="s">
        <v>24</v>
      </c>
      <c r="D516" s="20">
        <v>63</v>
      </c>
      <c r="E516" s="20">
        <v>63</v>
      </c>
      <c r="F516" s="18" t="str">
        <f t="shared" si="10"/>
        <v>华东</v>
      </c>
    </row>
    <row r="517" spans="1:6" x14ac:dyDescent="0.25">
      <c r="A517" s="19">
        <v>34731</v>
      </c>
      <c r="B517" s="20" t="s">
        <v>15</v>
      </c>
      <c r="C517" s="23" t="s">
        <v>24</v>
      </c>
      <c r="D517" s="20">
        <v>88</v>
      </c>
      <c r="E517" s="20">
        <v>88</v>
      </c>
      <c r="F517" s="18" t="str">
        <f t="shared" si="10"/>
        <v>华东</v>
      </c>
    </row>
    <row r="518" spans="1:6" x14ac:dyDescent="0.25">
      <c r="A518" s="19">
        <v>34731</v>
      </c>
      <c r="B518" s="20" t="s">
        <v>15</v>
      </c>
      <c r="C518" s="23" t="s">
        <v>24</v>
      </c>
      <c r="D518" s="20">
        <v>140</v>
      </c>
      <c r="E518" s="20">
        <v>140</v>
      </c>
      <c r="F518" s="18" t="str">
        <f t="shared" si="10"/>
        <v>华东</v>
      </c>
    </row>
    <row r="519" spans="1:6" x14ac:dyDescent="0.25">
      <c r="A519" s="19">
        <v>34731</v>
      </c>
      <c r="B519" s="20" t="s">
        <v>11</v>
      </c>
      <c r="C519" s="23" t="s">
        <v>24</v>
      </c>
      <c r="D519" s="20">
        <v>79</v>
      </c>
      <c r="E519" s="20">
        <v>79</v>
      </c>
      <c r="F519" s="18" t="str">
        <f t="shared" si="10"/>
        <v>华东</v>
      </c>
    </row>
    <row r="520" spans="1:6" x14ac:dyDescent="0.25">
      <c r="A520" s="19">
        <v>34731</v>
      </c>
      <c r="B520" s="20" t="s">
        <v>11</v>
      </c>
      <c r="C520" s="23" t="s">
        <v>25</v>
      </c>
      <c r="D520" s="20">
        <v>104</v>
      </c>
      <c r="E520" s="20">
        <v>104</v>
      </c>
      <c r="F520" s="18" t="str">
        <f t="shared" si="10"/>
        <v>华东</v>
      </c>
    </row>
    <row r="521" spans="1:6" x14ac:dyDescent="0.25">
      <c r="A521" s="19">
        <v>34731</v>
      </c>
      <c r="B521" s="20" t="s">
        <v>15</v>
      </c>
      <c r="C521" s="23" t="s">
        <v>25</v>
      </c>
      <c r="D521" s="20">
        <v>146</v>
      </c>
      <c r="E521" s="20">
        <v>146</v>
      </c>
      <c r="F521" s="18" t="str">
        <f t="shared" si="10"/>
        <v>华东</v>
      </c>
    </row>
    <row r="522" spans="1:6" x14ac:dyDescent="0.25">
      <c r="A522" s="19">
        <v>34731</v>
      </c>
      <c r="B522" s="20" t="s">
        <v>15</v>
      </c>
      <c r="C522" s="23" t="s">
        <v>24</v>
      </c>
      <c r="D522" s="20">
        <v>180</v>
      </c>
      <c r="E522" s="20">
        <v>180</v>
      </c>
      <c r="F522" s="18" t="str">
        <f t="shared" si="10"/>
        <v>华东</v>
      </c>
    </row>
    <row r="523" spans="1:6" x14ac:dyDescent="0.25">
      <c r="A523" s="19">
        <v>34731</v>
      </c>
      <c r="B523" s="20" t="s">
        <v>15</v>
      </c>
      <c r="C523" s="23" t="s">
        <v>24</v>
      </c>
      <c r="D523" s="20">
        <v>179</v>
      </c>
      <c r="E523" s="20">
        <v>179</v>
      </c>
      <c r="F523" s="18" t="str">
        <f t="shared" si="10"/>
        <v>华东</v>
      </c>
    </row>
    <row r="524" spans="1:6" x14ac:dyDescent="0.25">
      <c r="A524" s="19">
        <v>34731</v>
      </c>
      <c r="B524" s="20" t="s">
        <v>15</v>
      </c>
      <c r="C524" s="23" t="s">
        <v>24</v>
      </c>
      <c r="D524" s="20">
        <v>175</v>
      </c>
      <c r="E524" s="20">
        <v>175</v>
      </c>
      <c r="F524" s="18" t="str">
        <f t="shared" si="10"/>
        <v>华东</v>
      </c>
    </row>
    <row r="525" spans="1:6" x14ac:dyDescent="0.25">
      <c r="A525" s="19">
        <v>34731</v>
      </c>
      <c r="B525" s="20" t="s">
        <v>11</v>
      </c>
      <c r="C525" s="23" t="s">
        <v>24</v>
      </c>
      <c r="D525" s="20">
        <v>175</v>
      </c>
      <c r="E525" s="20">
        <v>175</v>
      </c>
      <c r="F525" s="18" t="str">
        <f t="shared" si="10"/>
        <v>华东</v>
      </c>
    </row>
    <row r="526" spans="1:6" x14ac:dyDescent="0.25">
      <c r="A526" s="19">
        <v>34731</v>
      </c>
      <c r="B526" s="20" t="s">
        <v>15</v>
      </c>
      <c r="C526" s="23" t="s">
        <v>25</v>
      </c>
      <c r="D526" s="20">
        <v>404</v>
      </c>
      <c r="E526" s="20">
        <v>416</v>
      </c>
      <c r="F526" s="18" t="str">
        <f t="shared" si="10"/>
        <v>华东</v>
      </c>
    </row>
    <row r="527" spans="1:6" x14ac:dyDescent="0.25">
      <c r="A527" s="19">
        <v>34731</v>
      </c>
      <c r="B527" s="20" t="s">
        <v>21</v>
      </c>
      <c r="C527" s="23" t="s">
        <v>25</v>
      </c>
      <c r="D527" s="20">
        <v>105</v>
      </c>
      <c r="E527" s="20">
        <v>105</v>
      </c>
      <c r="F527" s="18" t="str">
        <f t="shared" si="10"/>
        <v>华东</v>
      </c>
    </row>
    <row r="528" spans="1:6" x14ac:dyDescent="0.25">
      <c r="A528" s="19">
        <v>34731</v>
      </c>
      <c r="B528" s="20" t="s">
        <v>21</v>
      </c>
      <c r="C528" s="23" t="s">
        <v>24</v>
      </c>
      <c r="D528" s="20">
        <v>270</v>
      </c>
      <c r="E528" s="20">
        <v>270</v>
      </c>
      <c r="F528" s="18" t="str">
        <f t="shared" si="10"/>
        <v>华东</v>
      </c>
    </row>
    <row r="529" spans="1:6" x14ac:dyDescent="0.25">
      <c r="A529" s="19">
        <v>34731</v>
      </c>
      <c r="B529" s="20" t="s">
        <v>21</v>
      </c>
      <c r="C529" s="23" t="s">
        <v>33</v>
      </c>
      <c r="D529" s="20">
        <v>371</v>
      </c>
      <c r="E529" s="20">
        <v>371</v>
      </c>
      <c r="F529" s="18" t="str">
        <f t="shared" si="10"/>
        <v>华东</v>
      </c>
    </row>
    <row r="530" spans="1:6" x14ac:dyDescent="0.25">
      <c r="A530" s="19">
        <v>34731</v>
      </c>
      <c r="B530" s="20" t="s">
        <v>11</v>
      </c>
      <c r="C530" s="23" t="s">
        <v>24</v>
      </c>
      <c r="D530" s="20">
        <v>180</v>
      </c>
      <c r="E530" s="20">
        <v>180</v>
      </c>
      <c r="F530" s="18" t="str">
        <f t="shared" si="10"/>
        <v>华东</v>
      </c>
    </row>
    <row r="531" spans="1:6" x14ac:dyDescent="0.25">
      <c r="A531" s="19">
        <v>34731</v>
      </c>
      <c r="B531" s="20" t="s">
        <v>21</v>
      </c>
      <c r="C531" s="23" t="s">
        <v>25</v>
      </c>
      <c r="D531" s="20">
        <v>341</v>
      </c>
      <c r="E531" s="20">
        <v>341</v>
      </c>
      <c r="F531" s="18" t="str">
        <f t="shared" si="10"/>
        <v>华东</v>
      </c>
    </row>
    <row r="532" spans="1:6" x14ac:dyDescent="0.25">
      <c r="A532" s="19">
        <v>34731</v>
      </c>
      <c r="B532" s="20" t="s">
        <v>11</v>
      </c>
      <c r="C532" s="23" t="s">
        <v>33</v>
      </c>
      <c r="D532" s="20">
        <v>998</v>
      </c>
      <c r="E532" s="20">
        <v>1059</v>
      </c>
      <c r="F532" s="18" t="str">
        <f t="shared" si="10"/>
        <v>华东</v>
      </c>
    </row>
    <row r="533" spans="1:6" x14ac:dyDescent="0.25">
      <c r="A533" s="19">
        <v>34731</v>
      </c>
      <c r="B533" s="20" t="s">
        <v>15</v>
      </c>
      <c r="C533" s="23" t="s">
        <v>24</v>
      </c>
      <c r="D533" s="20">
        <v>1338</v>
      </c>
      <c r="E533" s="20">
        <v>3690</v>
      </c>
      <c r="F533" s="18" t="str">
        <f t="shared" si="10"/>
        <v>华东</v>
      </c>
    </row>
    <row r="534" spans="1:6" x14ac:dyDescent="0.25">
      <c r="A534" s="19">
        <v>34731</v>
      </c>
      <c r="B534" s="20" t="s">
        <v>15</v>
      </c>
      <c r="C534" s="23" t="s">
        <v>33</v>
      </c>
      <c r="D534" s="20">
        <v>1080</v>
      </c>
      <c r="E534" s="20">
        <v>1435</v>
      </c>
      <c r="F534" s="18" t="str">
        <f t="shared" si="10"/>
        <v>华东</v>
      </c>
    </row>
    <row r="535" spans="1:6" x14ac:dyDescent="0.25">
      <c r="A535" s="19">
        <v>34731</v>
      </c>
      <c r="B535" s="20" t="s">
        <v>11</v>
      </c>
      <c r="C535" s="23" t="s">
        <v>29</v>
      </c>
      <c r="D535" s="20">
        <v>404</v>
      </c>
      <c r="E535" s="20">
        <v>416</v>
      </c>
      <c r="F535" s="18" t="str">
        <f t="shared" si="10"/>
        <v>华东</v>
      </c>
    </row>
    <row r="536" spans="1:6" x14ac:dyDescent="0.25">
      <c r="A536" s="19">
        <v>34731</v>
      </c>
      <c r="B536" s="20" t="s">
        <v>11</v>
      </c>
      <c r="C536" s="20" t="s">
        <v>12</v>
      </c>
      <c r="D536" s="20">
        <v>511</v>
      </c>
      <c r="E536" s="20">
        <v>588</v>
      </c>
      <c r="F536" s="18" t="str">
        <f t="shared" si="10"/>
        <v>华东</v>
      </c>
    </row>
    <row r="537" spans="1:6" x14ac:dyDescent="0.25">
      <c r="A537" s="19">
        <v>34731</v>
      </c>
      <c r="B537" s="20" t="s">
        <v>15</v>
      </c>
      <c r="C537" s="20" t="s">
        <v>12</v>
      </c>
      <c r="D537" s="20">
        <v>497</v>
      </c>
      <c r="E537" s="20">
        <v>576</v>
      </c>
      <c r="F537" s="18" t="str">
        <f t="shared" si="10"/>
        <v>华东</v>
      </c>
    </row>
    <row r="538" spans="1:6" x14ac:dyDescent="0.25">
      <c r="A538" s="19">
        <v>34731</v>
      </c>
      <c r="B538" s="20" t="s">
        <v>15</v>
      </c>
      <c r="C538" s="20" t="s">
        <v>12</v>
      </c>
      <c r="D538" s="20">
        <v>394</v>
      </c>
      <c r="E538" s="20">
        <v>394</v>
      </c>
      <c r="F538" s="18" t="str">
        <f t="shared" si="10"/>
        <v>华东</v>
      </c>
    </row>
    <row r="539" spans="1:6" x14ac:dyDescent="0.25">
      <c r="A539" s="19">
        <v>34731</v>
      </c>
      <c r="B539" s="23" t="s">
        <v>31</v>
      </c>
      <c r="C539" s="20" t="s">
        <v>12</v>
      </c>
      <c r="D539" s="20">
        <v>1983</v>
      </c>
      <c r="E539" s="20">
        <v>2240</v>
      </c>
      <c r="F539" s="18" t="str">
        <f t="shared" si="10"/>
        <v>西南</v>
      </c>
    </row>
    <row r="540" spans="1:6" x14ac:dyDescent="0.25">
      <c r="A540" s="19">
        <v>34731</v>
      </c>
      <c r="B540" s="23" t="s">
        <v>31</v>
      </c>
      <c r="C540" s="20" t="s">
        <v>12</v>
      </c>
      <c r="D540" s="20">
        <v>1854</v>
      </c>
      <c r="E540" s="20">
        <v>2104</v>
      </c>
      <c r="F540" s="18" t="str">
        <f t="shared" si="10"/>
        <v>西南</v>
      </c>
    </row>
    <row r="541" spans="1:6" x14ac:dyDescent="0.25">
      <c r="A541" s="19">
        <v>34731</v>
      </c>
      <c r="B541" s="23" t="s">
        <v>32</v>
      </c>
      <c r="C541" s="20" t="s">
        <v>12</v>
      </c>
      <c r="D541" s="20">
        <v>1480</v>
      </c>
      <c r="E541" s="20">
        <v>1845</v>
      </c>
      <c r="F541" s="18" t="str">
        <f t="shared" si="10"/>
        <v>西南</v>
      </c>
    </row>
    <row r="542" spans="1:6" x14ac:dyDescent="0.25">
      <c r="A542" s="19">
        <v>34731</v>
      </c>
      <c r="B542" s="23" t="s">
        <v>39</v>
      </c>
      <c r="C542" s="20" t="s">
        <v>12</v>
      </c>
      <c r="D542" s="20">
        <v>1203</v>
      </c>
      <c r="E542" s="20">
        <v>1278</v>
      </c>
      <c r="F542" s="18" t="str">
        <f t="shared" si="10"/>
        <v>西南</v>
      </c>
    </row>
    <row r="543" spans="1:6" x14ac:dyDescent="0.25">
      <c r="A543" s="19">
        <v>34731</v>
      </c>
      <c r="B543" s="23" t="s">
        <v>39</v>
      </c>
      <c r="C543" s="20" t="s">
        <v>12</v>
      </c>
      <c r="D543" s="20">
        <v>26</v>
      </c>
      <c r="E543" s="20">
        <v>26</v>
      </c>
      <c r="F543" s="18" t="str">
        <f t="shared" si="10"/>
        <v>西南</v>
      </c>
    </row>
    <row r="544" spans="1:6" x14ac:dyDescent="0.25">
      <c r="A544" s="19">
        <v>34731</v>
      </c>
      <c r="B544" s="23" t="s">
        <v>31</v>
      </c>
      <c r="C544" s="20" t="s">
        <v>12</v>
      </c>
      <c r="D544" s="20">
        <v>172</v>
      </c>
      <c r="E544" s="20">
        <v>172</v>
      </c>
      <c r="F544" s="18" t="str">
        <f t="shared" si="10"/>
        <v>西南</v>
      </c>
    </row>
    <row r="545" spans="1:6" x14ac:dyDescent="0.25">
      <c r="A545" s="19">
        <v>34731</v>
      </c>
      <c r="B545" s="23" t="s">
        <v>39</v>
      </c>
      <c r="C545" s="20" t="s">
        <v>12</v>
      </c>
      <c r="D545" s="20">
        <v>171</v>
      </c>
      <c r="E545" s="20">
        <v>171</v>
      </c>
      <c r="F545" s="18" t="str">
        <f t="shared" si="10"/>
        <v>西南</v>
      </c>
    </row>
    <row r="546" spans="1:6" x14ac:dyDescent="0.25">
      <c r="A546" s="19">
        <v>34731</v>
      </c>
      <c r="B546" s="23" t="s">
        <v>31</v>
      </c>
      <c r="C546" s="20" t="s">
        <v>12</v>
      </c>
      <c r="D546" s="20">
        <v>63</v>
      </c>
      <c r="E546" s="20">
        <v>63</v>
      </c>
      <c r="F546" s="18" t="str">
        <f t="shared" si="10"/>
        <v>西南</v>
      </c>
    </row>
    <row r="547" spans="1:6" x14ac:dyDescent="0.25">
      <c r="A547" s="19">
        <v>34731</v>
      </c>
      <c r="B547" s="23" t="s">
        <v>34</v>
      </c>
      <c r="C547" s="20" t="s">
        <v>12</v>
      </c>
      <c r="D547" s="20">
        <v>56</v>
      </c>
      <c r="E547" s="20">
        <v>56</v>
      </c>
      <c r="F547" s="18" t="str">
        <f t="shared" si="10"/>
        <v>西南</v>
      </c>
    </row>
    <row r="548" spans="1:6" x14ac:dyDescent="0.25">
      <c r="A548" s="19">
        <v>34759</v>
      </c>
      <c r="B548" s="20" t="s">
        <v>15</v>
      </c>
      <c r="C548" s="23" t="s">
        <v>24</v>
      </c>
      <c r="D548" s="20">
        <v>338</v>
      </c>
      <c r="E548" s="20">
        <v>338</v>
      </c>
      <c r="F548" s="18" t="str">
        <f t="shared" si="10"/>
        <v>华东</v>
      </c>
    </row>
    <row r="549" spans="1:6" x14ac:dyDescent="0.25">
      <c r="A549" s="19">
        <v>34759</v>
      </c>
      <c r="B549" s="20" t="s">
        <v>21</v>
      </c>
      <c r="C549" s="23" t="s">
        <v>35</v>
      </c>
      <c r="D549" s="20">
        <v>1451</v>
      </c>
      <c r="E549" s="20">
        <v>1804</v>
      </c>
      <c r="F549" s="18" t="str">
        <f t="shared" si="10"/>
        <v>华东</v>
      </c>
    </row>
    <row r="550" spans="1:6" x14ac:dyDescent="0.25">
      <c r="A550" s="19">
        <v>34759</v>
      </c>
      <c r="B550" s="20" t="s">
        <v>15</v>
      </c>
      <c r="C550" s="23" t="s">
        <v>25</v>
      </c>
      <c r="D550" s="20">
        <v>3986</v>
      </c>
      <c r="E550" s="20">
        <v>4646</v>
      </c>
      <c r="F550" s="18" t="str">
        <f t="shared" si="10"/>
        <v>华东</v>
      </c>
    </row>
    <row r="551" spans="1:6" x14ac:dyDescent="0.25">
      <c r="A551" s="19">
        <v>34759</v>
      </c>
      <c r="B551" s="20" t="s">
        <v>21</v>
      </c>
      <c r="C551" s="23" t="s">
        <v>25</v>
      </c>
      <c r="D551" s="20">
        <v>2180</v>
      </c>
      <c r="E551" s="20">
        <v>2464</v>
      </c>
      <c r="F551" s="18" t="str">
        <f t="shared" si="10"/>
        <v>华东</v>
      </c>
    </row>
    <row r="552" spans="1:6" x14ac:dyDescent="0.25">
      <c r="A552" s="19">
        <v>34759</v>
      </c>
      <c r="B552" s="20" t="s">
        <v>15</v>
      </c>
      <c r="C552" s="23" t="s">
        <v>25</v>
      </c>
      <c r="D552" s="20">
        <v>1515</v>
      </c>
      <c r="E552" s="20">
        <v>1609</v>
      </c>
      <c r="F552" s="18" t="str">
        <f t="shared" si="10"/>
        <v>华东</v>
      </c>
    </row>
    <row r="553" spans="1:6" x14ac:dyDescent="0.25">
      <c r="A553" s="19">
        <v>34759</v>
      </c>
      <c r="B553" s="20" t="s">
        <v>11</v>
      </c>
      <c r="C553" s="23" t="s">
        <v>33</v>
      </c>
      <c r="D553" s="20">
        <v>275</v>
      </c>
      <c r="E553" s="20">
        <v>275</v>
      </c>
      <c r="F553" s="18" t="str">
        <f t="shared" si="10"/>
        <v>华东</v>
      </c>
    </row>
    <row r="554" spans="1:6" x14ac:dyDescent="0.25">
      <c r="A554" s="19">
        <v>34759</v>
      </c>
      <c r="B554" s="20" t="s">
        <v>21</v>
      </c>
      <c r="C554" s="23" t="s">
        <v>33</v>
      </c>
      <c r="D554" s="20">
        <v>1092</v>
      </c>
      <c r="E554" s="20">
        <v>1350</v>
      </c>
      <c r="F554" s="18" t="str">
        <f t="shared" si="10"/>
        <v>华东</v>
      </c>
    </row>
    <row r="555" spans="1:6" x14ac:dyDescent="0.25">
      <c r="A555" s="19">
        <v>34759</v>
      </c>
      <c r="B555" s="20" t="s">
        <v>19</v>
      </c>
      <c r="C555" s="23" t="s">
        <v>24</v>
      </c>
      <c r="D555" s="20">
        <v>601</v>
      </c>
      <c r="E555" s="20">
        <v>619</v>
      </c>
      <c r="F555" s="18" t="str">
        <f t="shared" si="10"/>
        <v>西南</v>
      </c>
    </row>
    <row r="556" spans="1:6" x14ac:dyDescent="0.25">
      <c r="A556" s="19">
        <v>34759</v>
      </c>
      <c r="B556" s="20" t="s">
        <v>19</v>
      </c>
      <c r="C556" s="23" t="s">
        <v>25</v>
      </c>
      <c r="D556" s="20">
        <v>504</v>
      </c>
      <c r="E556" s="20">
        <v>504</v>
      </c>
      <c r="F556" s="18" t="str">
        <f t="shared" si="10"/>
        <v>西南</v>
      </c>
    </row>
    <row r="557" spans="1:6" x14ac:dyDescent="0.25">
      <c r="A557" s="19">
        <v>34759</v>
      </c>
      <c r="B557" s="20" t="s">
        <v>19</v>
      </c>
      <c r="C557" s="23" t="s">
        <v>25</v>
      </c>
      <c r="D557" s="20">
        <v>440</v>
      </c>
      <c r="E557" s="20">
        <v>440</v>
      </c>
      <c r="F557" s="18" t="str">
        <f t="shared" si="10"/>
        <v>西南</v>
      </c>
    </row>
    <row r="558" spans="1:6" x14ac:dyDescent="0.25">
      <c r="A558" s="19">
        <v>34759</v>
      </c>
      <c r="B558" s="20" t="s">
        <v>19</v>
      </c>
      <c r="C558" s="23" t="s">
        <v>24</v>
      </c>
      <c r="D558" s="20">
        <v>415</v>
      </c>
      <c r="E558" s="20">
        <v>428</v>
      </c>
      <c r="F558" s="18" t="str">
        <f t="shared" si="10"/>
        <v>西南</v>
      </c>
    </row>
    <row r="559" spans="1:6" x14ac:dyDescent="0.25">
      <c r="A559" s="19">
        <v>34759</v>
      </c>
      <c r="B559" s="20" t="s">
        <v>19</v>
      </c>
      <c r="C559" s="23" t="s">
        <v>25</v>
      </c>
      <c r="D559" s="20">
        <v>358</v>
      </c>
      <c r="E559" s="20">
        <v>358</v>
      </c>
      <c r="F559" s="18" t="str">
        <f t="shared" si="10"/>
        <v>西南</v>
      </c>
    </row>
    <row r="560" spans="1:6" x14ac:dyDescent="0.25">
      <c r="A560" s="19">
        <v>34759</v>
      </c>
      <c r="B560" s="20" t="s">
        <v>19</v>
      </c>
      <c r="C560" s="20" t="s">
        <v>12</v>
      </c>
      <c r="D560" s="20">
        <v>524</v>
      </c>
      <c r="E560" s="20">
        <v>540</v>
      </c>
      <c r="F560" s="18" t="str">
        <f t="shared" si="10"/>
        <v>西南</v>
      </c>
    </row>
    <row r="561" spans="1:6" x14ac:dyDescent="0.25">
      <c r="A561" s="19">
        <v>34759</v>
      </c>
      <c r="B561" s="20" t="s">
        <v>19</v>
      </c>
      <c r="C561" s="20" t="s">
        <v>12</v>
      </c>
      <c r="D561" s="20">
        <v>655</v>
      </c>
      <c r="E561" s="20">
        <v>655</v>
      </c>
      <c r="F561" s="18" t="str">
        <f t="shared" si="10"/>
        <v>西南</v>
      </c>
    </row>
    <row r="562" spans="1:6" x14ac:dyDescent="0.25">
      <c r="A562" s="19">
        <v>34759</v>
      </c>
      <c r="B562" s="20" t="s">
        <v>19</v>
      </c>
      <c r="C562" s="20" t="s">
        <v>12</v>
      </c>
      <c r="D562" s="20">
        <v>458</v>
      </c>
      <c r="E562" s="20">
        <v>473</v>
      </c>
      <c r="F562" s="18" t="str">
        <f t="shared" si="10"/>
        <v>西南</v>
      </c>
    </row>
    <row r="563" spans="1:6" x14ac:dyDescent="0.25">
      <c r="A563" s="19">
        <v>34759</v>
      </c>
      <c r="B563" s="20" t="s">
        <v>21</v>
      </c>
      <c r="C563" s="20" t="s">
        <v>12</v>
      </c>
      <c r="D563" s="20">
        <v>433</v>
      </c>
      <c r="E563" s="20">
        <v>446</v>
      </c>
      <c r="F563" s="18" t="str">
        <f t="shared" si="10"/>
        <v>华东</v>
      </c>
    </row>
    <row r="564" spans="1:6" x14ac:dyDescent="0.25">
      <c r="A564" s="19">
        <v>34759</v>
      </c>
      <c r="B564" s="20" t="s">
        <v>21</v>
      </c>
      <c r="C564" s="20" t="s">
        <v>12</v>
      </c>
      <c r="D564" s="20">
        <v>411</v>
      </c>
      <c r="E564" s="20">
        <v>473</v>
      </c>
      <c r="F564" s="18" t="str">
        <f t="shared" si="10"/>
        <v>华东</v>
      </c>
    </row>
    <row r="565" spans="1:6" x14ac:dyDescent="0.25">
      <c r="A565" s="19">
        <v>34759</v>
      </c>
      <c r="B565" s="20" t="s">
        <v>21</v>
      </c>
      <c r="C565" s="20" t="s">
        <v>12</v>
      </c>
      <c r="D565" s="20">
        <v>368</v>
      </c>
      <c r="E565" s="20">
        <v>368</v>
      </c>
      <c r="F565" s="18" t="str">
        <f t="shared" si="10"/>
        <v>华东</v>
      </c>
    </row>
    <row r="566" spans="1:6" x14ac:dyDescent="0.25">
      <c r="A566" s="19">
        <v>34759</v>
      </c>
      <c r="B566" s="20" t="s">
        <v>15</v>
      </c>
      <c r="C566" s="20" t="s">
        <v>12</v>
      </c>
      <c r="D566" s="20">
        <v>338</v>
      </c>
      <c r="E566" s="20">
        <v>338</v>
      </c>
      <c r="F566" s="18" t="str">
        <f t="shared" si="10"/>
        <v>华东</v>
      </c>
    </row>
    <row r="567" spans="1:6" x14ac:dyDescent="0.25">
      <c r="A567" s="19">
        <v>34759</v>
      </c>
      <c r="B567" s="20" t="s">
        <v>15</v>
      </c>
      <c r="C567" s="20" t="s">
        <v>12</v>
      </c>
      <c r="D567" s="20">
        <v>193</v>
      </c>
      <c r="E567" s="20">
        <v>193</v>
      </c>
      <c r="F567" s="18" t="str">
        <f t="shared" si="10"/>
        <v>华东</v>
      </c>
    </row>
    <row r="568" spans="1:6" x14ac:dyDescent="0.25">
      <c r="A568" s="19">
        <v>34759</v>
      </c>
      <c r="B568" s="20" t="s">
        <v>11</v>
      </c>
      <c r="C568" s="20" t="s">
        <v>12</v>
      </c>
      <c r="D568" s="20">
        <v>171</v>
      </c>
      <c r="E568" s="20">
        <v>171</v>
      </c>
      <c r="F568" s="18" t="str">
        <f t="shared" si="10"/>
        <v>华东</v>
      </c>
    </row>
    <row r="569" spans="1:6" x14ac:dyDescent="0.25">
      <c r="A569" s="19">
        <v>34759</v>
      </c>
      <c r="B569" s="20" t="s">
        <v>15</v>
      </c>
      <c r="C569" s="20" t="s">
        <v>12</v>
      </c>
      <c r="D569" s="20">
        <v>146</v>
      </c>
      <c r="E569" s="20">
        <v>146</v>
      </c>
      <c r="F569" s="18" t="str">
        <f t="shared" si="10"/>
        <v>华东</v>
      </c>
    </row>
    <row r="570" spans="1:6" x14ac:dyDescent="0.25">
      <c r="A570" s="19">
        <v>34759</v>
      </c>
      <c r="B570" s="20" t="s">
        <v>11</v>
      </c>
      <c r="C570" s="20" t="s">
        <v>12</v>
      </c>
      <c r="D570" s="20">
        <v>263</v>
      </c>
      <c r="E570" s="20">
        <v>263</v>
      </c>
      <c r="F570" s="18" t="str">
        <f t="shared" si="10"/>
        <v>华东</v>
      </c>
    </row>
    <row r="571" spans="1:6" x14ac:dyDescent="0.25">
      <c r="A571" s="19">
        <v>34759</v>
      </c>
      <c r="B571" s="20" t="s">
        <v>15</v>
      </c>
      <c r="C571" s="20" t="s">
        <v>12</v>
      </c>
      <c r="D571" s="20">
        <v>88</v>
      </c>
      <c r="E571" s="20">
        <v>88</v>
      </c>
      <c r="F571" s="18" t="str">
        <f t="shared" si="10"/>
        <v>华东</v>
      </c>
    </row>
    <row r="572" spans="1:6" x14ac:dyDescent="0.25">
      <c r="A572" s="19">
        <v>34759</v>
      </c>
      <c r="B572" s="20" t="s">
        <v>11</v>
      </c>
      <c r="C572" s="23" t="s">
        <v>25</v>
      </c>
      <c r="D572" s="20">
        <v>2066</v>
      </c>
      <c r="E572" s="20">
        <v>2345</v>
      </c>
      <c r="F572" s="18" t="str">
        <f t="shared" si="10"/>
        <v>华东</v>
      </c>
    </row>
    <row r="573" spans="1:6" x14ac:dyDescent="0.25">
      <c r="A573" s="19">
        <v>34759</v>
      </c>
      <c r="B573" s="20" t="s">
        <v>15</v>
      </c>
      <c r="C573" s="23" t="s">
        <v>37</v>
      </c>
      <c r="D573" s="20">
        <v>841</v>
      </c>
      <c r="E573" s="20">
        <v>935</v>
      </c>
      <c r="F573" s="18" t="str">
        <f t="shared" si="10"/>
        <v>华东</v>
      </c>
    </row>
    <row r="574" spans="1:6" x14ac:dyDescent="0.25">
      <c r="A574" s="19">
        <v>34759</v>
      </c>
      <c r="B574" s="20" t="s">
        <v>11</v>
      </c>
      <c r="C574" s="23" t="s">
        <v>24</v>
      </c>
      <c r="D574" s="20">
        <v>1400</v>
      </c>
      <c r="E574" s="20">
        <v>1485</v>
      </c>
      <c r="F574" s="18" t="str">
        <f t="shared" si="10"/>
        <v>华东</v>
      </c>
    </row>
    <row r="575" spans="1:6" x14ac:dyDescent="0.25">
      <c r="A575" s="19">
        <v>34759</v>
      </c>
      <c r="B575" s="20" t="s">
        <v>15</v>
      </c>
      <c r="C575" s="23" t="s">
        <v>24</v>
      </c>
      <c r="D575" s="20">
        <v>90</v>
      </c>
      <c r="E575" s="20">
        <v>90</v>
      </c>
      <c r="F575" s="18" t="str">
        <f t="shared" si="10"/>
        <v>华东</v>
      </c>
    </row>
    <row r="576" spans="1:6" x14ac:dyDescent="0.25">
      <c r="A576" s="19">
        <v>34759</v>
      </c>
      <c r="B576" s="20" t="s">
        <v>15</v>
      </c>
      <c r="C576" s="23" t="s">
        <v>24</v>
      </c>
      <c r="D576" s="20">
        <v>70</v>
      </c>
      <c r="E576" s="20">
        <v>70</v>
      </c>
      <c r="F576" s="18" t="str">
        <f t="shared" si="10"/>
        <v>华东</v>
      </c>
    </row>
    <row r="577" spans="1:6" x14ac:dyDescent="0.25">
      <c r="A577" s="19">
        <v>34759</v>
      </c>
      <c r="B577" s="20" t="s">
        <v>11</v>
      </c>
      <c r="C577" s="23" t="s">
        <v>24</v>
      </c>
      <c r="D577" s="20">
        <v>90</v>
      </c>
      <c r="E577" s="20">
        <v>90</v>
      </c>
      <c r="F577" s="18" t="str">
        <f t="shared" si="10"/>
        <v>华东</v>
      </c>
    </row>
    <row r="578" spans="1:6" x14ac:dyDescent="0.25">
      <c r="A578" s="19">
        <v>34759</v>
      </c>
      <c r="B578" s="20" t="s">
        <v>11</v>
      </c>
      <c r="C578" s="23" t="s">
        <v>24</v>
      </c>
      <c r="D578" s="20">
        <v>55</v>
      </c>
      <c r="E578" s="20">
        <v>55</v>
      </c>
      <c r="F578" s="18" t="str">
        <f t="shared" si="10"/>
        <v>华东</v>
      </c>
    </row>
    <row r="579" spans="1:6" x14ac:dyDescent="0.25">
      <c r="A579" s="19">
        <v>34759</v>
      </c>
      <c r="B579" s="20" t="s">
        <v>11</v>
      </c>
      <c r="C579" s="23" t="s">
        <v>25</v>
      </c>
      <c r="D579" s="20">
        <v>53</v>
      </c>
      <c r="E579" s="20">
        <v>53</v>
      </c>
      <c r="F579" s="18" t="str">
        <f t="shared" ref="F579:F642" si="11">INDEX($H$3:$H$12,MATCH(B579,$I$3:$I$12,0))</f>
        <v>华东</v>
      </c>
    </row>
    <row r="580" spans="1:6" x14ac:dyDescent="0.25">
      <c r="A580" s="19">
        <v>34759</v>
      </c>
      <c r="B580" s="20" t="s">
        <v>11</v>
      </c>
      <c r="C580" s="23" t="s">
        <v>24</v>
      </c>
      <c r="D580" s="20">
        <v>113</v>
      </c>
      <c r="E580" s="20">
        <v>113</v>
      </c>
      <c r="F580" s="18" t="str">
        <f t="shared" si="11"/>
        <v>华东</v>
      </c>
    </row>
    <row r="581" spans="1:6" x14ac:dyDescent="0.25">
      <c r="A581" s="19">
        <v>34759</v>
      </c>
      <c r="B581" s="20" t="s">
        <v>15</v>
      </c>
      <c r="C581" s="23" t="s">
        <v>24</v>
      </c>
      <c r="D581" s="20">
        <v>124</v>
      </c>
      <c r="E581" s="20">
        <v>124</v>
      </c>
      <c r="F581" s="18" t="str">
        <f t="shared" si="11"/>
        <v>华东</v>
      </c>
    </row>
    <row r="582" spans="1:6" x14ac:dyDescent="0.25">
      <c r="A582" s="19">
        <v>34759</v>
      </c>
      <c r="B582" s="20" t="s">
        <v>15</v>
      </c>
      <c r="C582" s="23" t="s">
        <v>24</v>
      </c>
      <c r="D582" s="20">
        <v>131</v>
      </c>
      <c r="E582" s="20">
        <v>131</v>
      </c>
      <c r="F582" s="18" t="str">
        <f t="shared" si="11"/>
        <v>华东</v>
      </c>
    </row>
    <row r="583" spans="1:6" x14ac:dyDescent="0.25">
      <c r="A583" s="19">
        <v>34759</v>
      </c>
      <c r="B583" s="20" t="s">
        <v>15</v>
      </c>
      <c r="C583" s="23" t="s">
        <v>24</v>
      </c>
      <c r="D583" s="20">
        <v>151</v>
      </c>
      <c r="E583" s="20">
        <v>151</v>
      </c>
      <c r="F583" s="18" t="str">
        <f t="shared" si="11"/>
        <v>华东</v>
      </c>
    </row>
    <row r="584" spans="1:6" x14ac:dyDescent="0.25">
      <c r="A584" s="19">
        <v>34759</v>
      </c>
      <c r="B584" s="20" t="s">
        <v>19</v>
      </c>
      <c r="C584" s="23" t="s">
        <v>24</v>
      </c>
      <c r="D584" s="20">
        <v>270</v>
      </c>
      <c r="E584" s="20">
        <v>270</v>
      </c>
      <c r="F584" s="18" t="str">
        <f t="shared" si="11"/>
        <v>西南</v>
      </c>
    </row>
    <row r="585" spans="1:6" x14ac:dyDescent="0.25">
      <c r="A585" s="19">
        <v>34759</v>
      </c>
      <c r="B585" s="20" t="s">
        <v>19</v>
      </c>
      <c r="C585" s="23" t="s">
        <v>33</v>
      </c>
      <c r="D585" s="20">
        <v>281</v>
      </c>
      <c r="E585" s="20">
        <v>281</v>
      </c>
      <c r="F585" s="18" t="str">
        <f t="shared" si="11"/>
        <v>西南</v>
      </c>
    </row>
    <row r="586" spans="1:6" x14ac:dyDescent="0.25">
      <c r="A586" s="19">
        <v>34759</v>
      </c>
      <c r="B586" s="20" t="s">
        <v>19</v>
      </c>
      <c r="C586" s="23" t="s">
        <v>25</v>
      </c>
      <c r="D586" s="20">
        <v>408</v>
      </c>
      <c r="E586" s="20">
        <v>420</v>
      </c>
      <c r="F586" s="18" t="str">
        <f t="shared" si="11"/>
        <v>西南</v>
      </c>
    </row>
    <row r="587" spans="1:6" x14ac:dyDescent="0.25">
      <c r="A587" s="19">
        <v>34759</v>
      </c>
      <c r="B587" s="20" t="s">
        <v>19</v>
      </c>
      <c r="C587" s="23" t="s">
        <v>24</v>
      </c>
      <c r="D587" s="20">
        <v>823</v>
      </c>
      <c r="E587" s="20">
        <v>875</v>
      </c>
      <c r="F587" s="18" t="str">
        <f t="shared" si="11"/>
        <v>西南</v>
      </c>
    </row>
    <row r="588" spans="1:6" x14ac:dyDescent="0.25">
      <c r="A588" s="19">
        <v>34759</v>
      </c>
      <c r="B588" s="20" t="s">
        <v>19</v>
      </c>
      <c r="C588" s="23" t="s">
        <v>24</v>
      </c>
      <c r="D588" s="20">
        <v>2302</v>
      </c>
      <c r="E588" s="20">
        <v>4163</v>
      </c>
      <c r="F588" s="18" t="str">
        <f t="shared" si="11"/>
        <v>西南</v>
      </c>
    </row>
    <row r="589" spans="1:6" x14ac:dyDescent="0.25">
      <c r="A589" s="19">
        <v>34759</v>
      </c>
      <c r="B589" s="20" t="s">
        <v>19</v>
      </c>
      <c r="C589" s="23" t="s">
        <v>25</v>
      </c>
      <c r="D589" s="20">
        <v>360</v>
      </c>
      <c r="E589" s="20">
        <v>360</v>
      </c>
      <c r="F589" s="18" t="str">
        <f t="shared" si="11"/>
        <v>西南</v>
      </c>
    </row>
    <row r="590" spans="1:6" x14ac:dyDescent="0.25">
      <c r="A590" s="19">
        <v>34759</v>
      </c>
      <c r="B590" s="20" t="s">
        <v>19</v>
      </c>
      <c r="C590" s="23" t="s">
        <v>24</v>
      </c>
      <c r="D590" s="20">
        <v>371</v>
      </c>
      <c r="E590" s="20">
        <v>371</v>
      </c>
      <c r="F590" s="18" t="str">
        <f t="shared" si="11"/>
        <v>西南</v>
      </c>
    </row>
    <row r="591" spans="1:6" x14ac:dyDescent="0.25">
      <c r="A591" s="19">
        <v>34759</v>
      </c>
      <c r="B591" s="20" t="s">
        <v>19</v>
      </c>
      <c r="C591" s="23" t="s">
        <v>24</v>
      </c>
      <c r="D591" s="20">
        <v>149</v>
      </c>
      <c r="E591" s="20">
        <v>149</v>
      </c>
      <c r="F591" s="18" t="str">
        <f t="shared" si="11"/>
        <v>西南</v>
      </c>
    </row>
    <row r="592" spans="1:6" x14ac:dyDescent="0.25">
      <c r="A592" s="19">
        <v>34759</v>
      </c>
      <c r="B592" s="20" t="s">
        <v>15</v>
      </c>
      <c r="C592" s="23" t="s">
        <v>37</v>
      </c>
      <c r="D592" s="20">
        <v>105</v>
      </c>
      <c r="E592" s="20">
        <v>105</v>
      </c>
      <c r="F592" s="18" t="str">
        <f t="shared" si="11"/>
        <v>华东</v>
      </c>
    </row>
    <row r="593" spans="1:6" x14ac:dyDescent="0.25">
      <c r="A593" s="19">
        <v>34759</v>
      </c>
      <c r="B593" s="20" t="s">
        <v>11</v>
      </c>
      <c r="C593" s="23" t="s">
        <v>35</v>
      </c>
      <c r="D593" s="20">
        <v>90</v>
      </c>
      <c r="E593" s="20">
        <v>90</v>
      </c>
      <c r="F593" s="18" t="str">
        <f t="shared" si="11"/>
        <v>华东</v>
      </c>
    </row>
    <row r="594" spans="1:6" x14ac:dyDescent="0.25">
      <c r="A594" s="19">
        <v>34759</v>
      </c>
      <c r="B594" s="20" t="s">
        <v>11</v>
      </c>
      <c r="C594" s="23" t="s">
        <v>24</v>
      </c>
      <c r="D594" s="20">
        <v>193</v>
      </c>
      <c r="E594" s="20">
        <v>193</v>
      </c>
      <c r="F594" s="18" t="str">
        <f t="shared" si="11"/>
        <v>华东</v>
      </c>
    </row>
    <row r="595" spans="1:6" x14ac:dyDescent="0.25">
      <c r="A595" s="19">
        <v>34759</v>
      </c>
      <c r="B595" s="20" t="s">
        <v>21</v>
      </c>
      <c r="C595" s="23" t="s">
        <v>24</v>
      </c>
      <c r="D595" s="20">
        <v>105</v>
      </c>
      <c r="E595" s="20">
        <v>105</v>
      </c>
      <c r="F595" s="18" t="str">
        <f t="shared" si="11"/>
        <v>华东</v>
      </c>
    </row>
    <row r="596" spans="1:6" x14ac:dyDescent="0.25">
      <c r="A596" s="19">
        <v>34759</v>
      </c>
      <c r="B596" s="20" t="s">
        <v>11</v>
      </c>
      <c r="C596" s="20" t="s">
        <v>12</v>
      </c>
      <c r="D596" s="20">
        <v>637</v>
      </c>
      <c r="E596" s="20">
        <v>711</v>
      </c>
      <c r="F596" s="18" t="str">
        <f t="shared" si="11"/>
        <v>华东</v>
      </c>
    </row>
    <row r="597" spans="1:6" x14ac:dyDescent="0.25">
      <c r="A597" s="19">
        <v>34759</v>
      </c>
      <c r="B597" s="20" t="s">
        <v>15</v>
      </c>
      <c r="C597" s="20" t="s">
        <v>12</v>
      </c>
      <c r="D597" s="20">
        <v>394</v>
      </c>
      <c r="E597" s="20">
        <v>394</v>
      </c>
      <c r="F597" s="18" t="str">
        <f t="shared" si="11"/>
        <v>华东</v>
      </c>
    </row>
    <row r="598" spans="1:6" x14ac:dyDescent="0.25">
      <c r="A598" s="19">
        <v>34759</v>
      </c>
      <c r="B598" s="20" t="s">
        <v>15</v>
      </c>
      <c r="C598" s="20" t="s">
        <v>12</v>
      </c>
      <c r="D598" s="20">
        <v>586</v>
      </c>
      <c r="E598" s="20">
        <v>657</v>
      </c>
      <c r="F598" s="18" t="str">
        <f t="shared" si="11"/>
        <v>华东</v>
      </c>
    </row>
    <row r="599" spans="1:6" x14ac:dyDescent="0.25">
      <c r="A599" s="19">
        <v>34759</v>
      </c>
      <c r="B599" s="20" t="s">
        <v>21</v>
      </c>
      <c r="C599" s="20" t="s">
        <v>12</v>
      </c>
      <c r="D599" s="20">
        <v>56</v>
      </c>
      <c r="E599" s="20">
        <v>56</v>
      </c>
      <c r="F599" s="18" t="str">
        <f t="shared" si="11"/>
        <v>华东</v>
      </c>
    </row>
    <row r="600" spans="1:6" x14ac:dyDescent="0.25">
      <c r="A600" s="19">
        <v>34759</v>
      </c>
      <c r="B600" s="20" t="s">
        <v>11</v>
      </c>
      <c r="C600" s="20" t="s">
        <v>12</v>
      </c>
      <c r="D600" s="20">
        <v>56</v>
      </c>
      <c r="E600" s="20">
        <v>56</v>
      </c>
      <c r="F600" s="18" t="str">
        <f t="shared" si="11"/>
        <v>华东</v>
      </c>
    </row>
    <row r="601" spans="1:6" x14ac:dyDescent="0.25">
      <c r="A601" s="19">
        <v>34759</v>
      </c>
      <c r="B601" s="20" t="s">
        <v>11</v>
      </c>
      <c r="C601" s="20" t="s">
        <v>12</v>
      </c>
      <c r="D601" s="20">
        <v>26</v>
      </c>
      <c r="E601" s="20">
        <v>26</v>
      </c>
      <c r="F601" s="18" t="str">
        <f t="shared" si="11"/>
        <v>华东</v>
      </c>
    </row>
    <row r="602" spans="1:6" x14ac:dyDescent="0.25">
      <c r="A602" s="19">
        <v>34759</v>
      </c>
      <c r="B602" s="20" t="s">
        <v>21</v>
      </c>
      <c r="C602" s="20" t="s">
        <v>12</v>
      </c>
      <c r="D602" s="20">
        <v>252</v>
      </c>
      <c r="E602" s="20">
        <v>252</v>
      </c>
      <c r="F602" s="18" t="str">
        <f t="shared" si="11"/>
        <v>华东</v>
      </c>
    </row>
    <row r="603" spans="1:6" x14ac:dyDescent="0.25">
      <c r="A603" s="19">
        <v>34759</v>
      </c>
      <c r="B603" s="20" t="s">
        <v>15</v>
      </c>
      <c r="C603" s="20" t="s">
        <v>12</v>
      </c>
      <c r="D603" s="20">
        <v>249</v>
      </c>
      <c r="E603" s="20">
        <v>249</v>
      </c>
      <c r="F603" s="18" t="str">
        <f t="shared" si="11"/>
        <v>华东</v>
      </c>
    </row>
    <row r="604" spans="1:6" x14ac:dyDescent="0.25">
      <c r="A604" s="19">
        <v>34759</v>
      </c>
      <c r="B604" s="20" t="s">
        <v>15</v>
      </c>
      <c r="C604" s="20" t="s">
        <v>12</v>
      </c>
      <c r="D604" s="20">
        <v>1811</v>
      </c>
      <c r="E604" s="20">
        <v>1978</v>
      </c>
      <c r="F604" s="18" t="str">
        <f t="shared" si="11"/>
        <v>华东</v>
      </c>
    </row>
    <row r="605" spans="1:6" x14ac:dyDescent="0.25">
      <c r="A605" s="19">
        <v>34759</v>
      </c>
      <c r="B605" s="20" t="s">
        <v>21</v>
      </c>
      <c r="C605" s="20" t="s">
        <v>12</v>
      </c>
      <c r="D605" s="20">
        <v>1621</v>
      </c>
      <c r="E605" s="20">
        <v>1778</v>
      </c>
      <c r="F605" s="18" t="str">
        <f t="shared" si="11"/>
        <v>华东</v>
      </c>
    </row>
    <row r="606" spans="1:6" x14ac:dyDescent="0.25">
      <c r="A606" s="19">
        <v>34759</v>
      </c>
      <c r="B606" s="20" t="s">
        <v>21</v>
      </c>
      <c r="C606" s="20" t="s">
        <v>12</v>
      </c>
      <c r="D606" s="20">
        <v>1130</v>
      </c>
      <c r="E606" s="20">
        <v>1199</v>
      </c>
      <c r="F606" s="18" t="str">
        <f t="shared" si="11"/>
        <v>华东</v>
      </c>
    </row>
    <row r="607" spans="1:6" x14ac:dyDescent="0.25">
      <c r="A607" s="19">
        <v>34759</v>
      </c>
      <c r="B607" s="20" t="s">
        <v>11</v>
      </c>
      <c r="C607" s="20" t="s">
        <v>12</v>
      </c>
      <c r="D607" s="20">
        <v>911</v>
      </c>
      <c r="E607" s="20">
        <v>1013</v>
      </c>
      <c r="F607" s="18" t="str">
        <f t="shared" si="11"/>
        <v>华东</v>
      </c>
    </row>
    <row r="608" spans="1:6" x14ac:dyDescent="0.25">
      <c r="A608" s="19">
        <v>34790</v>
      </c>
      <c r="B608" s="20" t="s">
        <v>20</v>
      </c>
      <c r="C608" s="23" t="s">
        <v>25</v>
      </c>
      <c r="D608" s="20">
        <v>135</v>
      </c>
      <c r="E608" s="20">
        <v>135</v>
      </c>
      <c r="F608" s="18" t="str">
        <f t="shared" si="11"/>
        <v>华东</v>
      </c>
    </row>
    <row r="609" spans="1:6" x14ac:dyDescent="0.25">
      <c r="A609" s="19">
        <v>34790</v>
      </c>
      <c r="B609" s="20" t="s">
        <v>19</v>
      </c>
      <c r="C609" s="23" t="s">
        <v>24</v>
      </c>
      <c r="D609" s="20">
        <v>521</v>
      </c>
      <c r="E609" s="20">
        <v>536</v>
      </c>
      <c r="F609" s="18" t="str">
        <f t="shared" si="11"/>
        <v>西南</v>
      </c>
    </row>
    <row r="610" spans="1:6" x14ac:dyDescent="0.25">
      <c r="A610" s="19">
        <v>34790</v>
      </c>
      <c r="B610" s="20" t="s">
        <v>19</v>
      </c>
      <c r="C610" s="23" t="s">
        <v>33</v>
      </c>
      <c r="D610" s="20">
        <v>516</v>
      </c>
      <c r="E610" s="20">
        <v>594</v>
      </c>
      <c r="F610" s="18" t="str">
        <f t="shared" si="11"/>
        <v>西南</v>
      </c>
    </row>
    <row r="611" spans="1:6" x14ac:dyDescent="0.25">
      <c r="A611" s="19">
        <v>34790</v>
      </c>
      <c r="B611" s="20" t="s">
        <v>19</v>
      </c>
      <c r="C611" s="23" t="s">
        <v>25</v>
      </c>
      <c r="D611" s="20">
        <v>385</v>
      </c>
      <c r="E611" s="20">
        <v>385</v>
      </c>
      <c r="F611" s="18" t="str">
        <f t="shared" si="11"/>
        <v>西南</v>
      </c>
    </row>
    <row r="612" spans="1:6" x14ac:dyDescent="0.25">
      <c r="A612" s="19">
        <v>34790</v>
      </c>
      <c r="B612" s="20" t="s">
        <v>19</v>
      </c>
      <c r="C612" s="23" t="s">
        <v>25</v>
      </c>
      <c r="D612" s="20">
        <v>330</v>
      </c>
      <c r="E612" s="20">
        <v>330</v>
      </c>
      <c r="F612" s="18" t="str">
        <f t="shared" si="11"/>
        <v>西南</v>
      </c>
    </row>
    <row r="613" spans="1:6" x14ac:dyDescent="0.25">
      <c r="A613" s="19">
        <v>34790</v>
      </c>
      <c r="B613" s="20" t="s">
        <v>19</v>
      </c>
      <c r="C613" s="23" t="s">
        <v>24</v>
      </c>
      <c r="D613" s="20">
        <v>270</v>
      </c>
      <c r="E613" s="20">
        <v>270</v>
      </c>
      <c r="F613" s="18" t="str">
        <f t="shared" si="11"/>
        <v>西南</v>
      </c>
    </row>
    <row r="614" spans="1:6" x14ac:dyDescent="0.25">
      <c r="A614" s="19">
        <v>34790</v>
      </c>
      <c r="B614" s="20" t="s">
        <v>19</v>
      </c>
      <c r="C614" s="23" t="s">
        <v>24</v>
      </c>
      <c r="D614" s="20">
        <v>180</v>
      </c>
      <c r="E614" s="20">
        <v>180</v>
      </c>
      <c r="F614" s="18" t="str">
        <f t="shared" si="11"/>
        <v>西南</v>
      </c>
    </row>
    <row r="615" spans="1:6" x14ac:dyDescent="0.25">
      <c r="A615" s="19">
        <v>34790</v>
      </c>
      <c r="B615" s="20" t="s">
        <v>19</v>
      </c>
      <c r="C615" s="23" t="s">
        <v>24</v>
      </c>
      <c r="D615" s="20">
        <v>151</v>
      </c>
      <c r="E615" s="20">
        <v>151</v>
      </c>
      <c r="F615" s="18" t="str">
        <f t="shared" si="11"/>
        <v>西南</v>
      </c>
    </row>
    <row r="616" spans="1:6" x14ac:dyDescent="0.25">
      <c r="A616" s="19">
        <v>34790</v>
      </c>
      <c r="B616" s="20" t="s">
        <v>19</v>
      </c>
      <c r="C616" s="23" t="s">
        <v>24</v>
      </c>
      <c r="D616" s="20">
        <v>814</v>
      </c>
      <c r="E616" s="20">
        <v>908</v>
      </c>
      <c r="F616" s="18" t="str">
        <f t="shared" si="11"/>
        <v>西南</v>
      </c>
    </row>
    <row r="617" spans="1:6" x14ac:dyDescent="0.25">
      <c r="A617" s="19">
        <v>34790</v>
      </c>
      <c r="B617" s="23" t="s">
        <v>31</v>
      </c>
      <c r="C617" s="23" t="s">
        <v>24</v>
      </c>
      <c r="D617" s="20">
        <v>523</v>
      </c>
      <c r="E617" s="20">
        <v>523</v>
      </c>
      <c r="F617" s="18" t="str">
        <f t="shared" si="11"/>
        <v>西南</v>
      </c>
    </row>
    <row r="618" spans="1:6" x14ac:dyDescent="0.25">
      <c r="A618" s="19">
        <v>34790</v>
      </c>
      <c r="B618" s="23" t="s">
        <v>31</v>
      </c>
      <c r="C618" s="23" t="s">
        <v>33</v>
      </c>
      <c r="D618" s="20">
        <v>2227</v>
      </c>
      <c r="E618" s="20">
        <v>2509</v>
      </c>
      <c r="F618" s="18" t="str">
        <f t="shared" si="11"/>
        <v>西南</v>
      </c>
    </row>
    <row r="619" spans="1:6" x14ac:dyDescent="0.25">
      <c r="A619" s="19">
        <v>34790</v>
      </c>
      <c r="B619" s="23" t="s">
        <v>31</v>
      </c>
      <c r="C619" s="23" t="s">
        <v>24</v>
      </c>
      <c r="D619" s="20">
        <v>1888</v>
      </c>
      <c r="E619" s="20">
        <v>2063</v>
      </c>
      <c r="F619" s="18" t="str">
        <f t="shared" si="11"/>
        <v>西南</v>
      </c>
    </row>
    <row r="620" spans="1:6" x14ac:dyDescent="0.25">
      <c r="A620" s="19">
        <v>34790</v>
      </c>
      <c r="B620" s="23" t="s">
        <v>34</v>
      </c>
      <c r="C620" s="23" t="s">
        <v>25</v>
      </c>
      <c r="D620" s="20">
        <v>1782</v>
      </c>
      <c r="E620" s="20">
        <v>1958</v>
      </c>
      <c r="F620" s="18" t="str">
        <f t="shared" si="11"/>
        <v>西南</v>
      </c>
    </row>
    <row r="621" spans="1:6" x14ac:dyDescent="0.25">
      <c r="A621" s="19">
        <v>34790</v>
      </c>
      <c r="B621" s="23" t="s">
        <v>38</v>
      </c>
      <c r="C621" s="23" t="s">
        <v>24</v>
      </c>
      <c r="D621" s="20">
        <v>525</v>
      </c>
      <c r="E621" s="20">
        <v>540</v>
      </c>
      <c r="F621" s="18" t="str">
        <f t="shared" si="11"/>
        <v>西南</v>
      </c>
    </row>
    <row r="622" spans="1:6" x14ac:dyDescent="0.25">
      <c r="A622" s="19">
        <v>34790</v>
      </c>
      <c r="B622" s="23" t="s">
        <v>31</v>
      </c>
      <c r="C622" s="20" t="s">
        <v>12</v>
      </c>
      <c r="D622" s="20">
        <v>146</v>
      </c>
      <c r="E622" s="20">
        <v>146</v>
      </c>
      <c r="F622" s="18" t="str">
        <f t="shared" si="11"/>
        <v>西南</v>
      </c>
    </row>
    <row r="623" spans="1:6" x14ac:dyDescent="0.25">
      <c r="A623" s="19">
        <v>34790</v>
      </c>
      <c r="B623" s="20" t="s">
        <v>20</v>
      </c>
      <c r="C623" s="20" t="s">
        <v>12</v>
      </c>
      <c r="D623" s="20">
        <v>135</v>
      </c>
      <c r="E623" s="20">
        <v>135</v>
      </c>
      <c r="F623" s="18" t="str">
        <f t="shared" si="11"/>
        <v>华东</v>
      </c>
    </row>
    <row r="624" spans="1:6" x14ac:dyDescent="0.25">
      <c r="A624" s="19">
        <v>34790</v>
      </c>
      <c r="B624" s="20" t="s">
        <v>15</v>
      </c>
      <c r="C624" s="20" t="s">
        <v>12</v>
      </c>
      <c r="D624" s="20">
        <v>88</v>
      </c>
      <c r="E624" s="20">
        <v>88</v>
      </c>
      <c r="F624" s="18" t="str">
        <f t="shared" si="11"/>
        <v>华东</v>
      </c>
    </row>
    <row r="625" spans="1:6" x14ac:dyDescent="0.25">
      <c r="A625" s="19">
        <v>34790</v>
      </c>
      <c r="B625" s="20" t="s">
        <v>20</v>
      </c>
      <c r="C625" s="20" t="s">
        <v>12</v>
      </c>
      <c r="D625" s="20">
        <v>96</v>
      </c>
      <c r="E625" s="20">
        <v>96</v>
      </c>
      <c r="F625" s="18" t="str">
        <f t="shared" si="11"/>
        <v>华东</v>
      </c>
    </row>
    <row r="626" spans="1:6" x14ac:dyDescent="0.25">
      <c r="A626" s="19">
        <v>34790</v>
      </c>
      <c r="B626" s="20" t="s">
        <v>21</v>
      </c>
      <c r="C626" s="20" t="s">
        <v>12</v>
      </c>
      <c r="D626" s="20">
        <v>263</v>
      </c>
      <c r="E626" s="20">
        <v>263</v>
      </c>
      <c r="F626" s="18" t="str">
        <f t="shared" si="11"/>
        <v>华东</v>
      </c>
    </row>
    <row r="627" spans="1:6" x14ac:dyDescent="0.25">
      <c r="A627" s="19">
        <v>34790</v>
      </c>
      <c r="B627" s="20" t="s">
        <v>15</v>
      </c>
      <c r="C627" s="20" t="s">
        <v>12</v>
      </c>
      <c r="D627" s="20">
        <v>175</v>
      </c>
      <c r="E627" s="20">
        <v>175</v>
      </c>
      <c r="F627" s="18" t="str">
        <f t="shared" si="11"/>
        <v>华东</v>
      </c>
    </row>
    <row r="628" spans="1:6" x14ac:dyDescent="0.25">
      <c r="A628" s="19">
        <v>34790</v>
      </c>
      <c r="B628" s="20" t="s">
        <v>11</v>
      </c>
      <c r="C628" s="20" t="s">
        <v>12</v>
      </c>
      <c r="D628" s="20">
        <v>546</v>
      </c>
      <c r="E628" s="20">
        <v>563</v>
      </c>
      <c r="F628" s="18" t="str">
        <f t="shared" si="11"/>
        <v>华东</v>
      </c>
    </row>
    <row r="629" spans="1:6" x14ac:dyDescent="0.25">
      <c r="A629" s="19">
        <v>34790</v>
      </c>
      <c r="B629" s="20" t="s">
        <v>21</v>
      </c>
      <c r="C629" s="20" t="s">
        <v>12</v>
      </c>
      <c r="D629" s="20">
        <v>492</v>
      </c>
      <c r="E629" s="20">
        <v>506</v>
      </c>
      <c r="F629" s="18" t="str">
        <f t="shared" si="11"/>
        <v>华东</v>
      </c>
    </row>
    <row r="630" spans="1:6" x14ac:dyDescent="0.25">
      <c r="A630" s="19">
        <v>34790</v>
      </c>
      <c r="B630" s="20" t="s">
        <v>21</v>
      </c>
      <c r="C630" s="20" t="s">
        <v>12</v>
      </c>
      <c r="D630" s="20">
        <v>408</v>
      </c>
      <c r="E630" s="20">
        <v>420</v>
      </c>
      <c r="F630" s="18" t="str">
        <f t="shared" si="11"/>
        <v>华东</v>
      </c>
    </row>
    <row r="631" spans="1:6" x14ac:dyDescent="0.25">
      <c r="A631" s="19">
        <v>34790</v>
      </c>
      <c r="B631" s="20" t="s">
        <v>21</v>
      </c>
      <c r="C631" s="20" t="s">
        <v>12</v>
      </c>
      <c r="D631" s="20">
        <v>405</v>
      </c>
      <c r="E631" s="20">
        <v>405</v>
      </c>
      <c r="F631" s="18" t="str">
        <f t="shared" si="11"/>
        <v>华东</v>
      </c>
    </row>
    <row r="632" spans="1:6" x14ac:dyDescent="0.25">
      <c r="A632" s="19">
        <v>34790</v>
      </c>
      <c r="B632" s="20" t="s">
        <v>15</v>
      </c>
      <c r="C632" s="20" t="s">
        <v>12</v>
      </c>
      <c r="D632" s="20">
        <v>315</v>
      </c>
      <c r="E632" s="20">
        <v>315</v>
      </c>
      <c r="F632" s="18" t="str">
        <f t="shared" si="11"/>
        <v>华东</v>
      </c>
    </row>
    <row r="633" spans="1:6" x14ac:dyDescent="0.25">
      <c r="A633" s="19">
        <v>34790</v>
      </c>
      <c r="B633" s="20" t="s">
        <v>11</v>
      </c>
      <c r="C633" s="20" t="s">
        <v>12</v>
      </c>
      <c r="D633" s="20">
        <v>280</v>
      </c>
      <c r="E633" s="20">
        <v>280</v>
      </c>
      <c r="F633" s="18" t="str">
        <f t="shared" si="11"/>
        <v>华东</v>
      </c>
    </row>
    <row r="634" spans="1:6" x14ac:dyDescent="0.25">
      <c r="A634" s="19">
        <v>34790</v>
      </c>
      <c r="B634" s="20" t="s">
        <v>11</v>
      </c>
      <c r="C634" s="20" t="s">
        <v>12</v>
      </c>
      <c r="D634" s="20">
        <v>194</v>
      </c>
      <c r="E634" s="20">
        <v>194</v>
      </c>
      <c r="F634" s="18" t="str">
        <f t="shared" si="11"/>
        <v>华东</v>
      </c>
    </row>
    <row r="635" spans="1:6" x14ac:dyDescent="0.25">
      <c r="A635" s="19">
        <v>34790</v>
      </c>
      <c r="B635" s="20" t="s">
        <v>11</v>
      </c>
      <c r="C635" s="20" t="s">
        <v>12</v>
      </c>
      <c r="D635" s="20">
        <v>633</v>
      </c>
      <c r="E635" s="20">
        <v>735</v>
      </c>
      <c r="F635" s="18" t="str">
        <f t="shared" si="11"/>
        <v>华东</v>
      </c>
    </row>
    <row r="636" spans="1:6" x14ac:dyDescent="0.25">
      <c r="A636" s="19">
        <v>34790</v>
      </c>
      <c r="B636" s="20" t="s">
        <v>11</v>
      </c>
      <c r="C636" s="23" t="s">
        <v>37</v>
      </c>
      <c r="D636" s="20">
        <v>66</v>
      </c>
      <c r="E636" s="20">
        <v>66</v>
      </c>
      <c r="F636" s="18" t="str">
        <f t="shared" si="11"/>
        <v>华东</v>
      </c>
    </row>
    <row r="637" spans="1:6" x14ac:dyDescent="0.25">
      <c r="A637" s="19">
        <v>34790</v>
      </c>
      <c r="B637" s="20" t="s">
        <v>11</v>
      </c>
      <c r="C637" s="23" t="s">
        <v>33</v>
      </c>
      <c r="D637" s="20">
        <v>46</v>
      </c>
      <c r="E637" s="20">
        <v>46</v>
      </c>
      <c r="F637" s="18" t="str">
        <f t="shared" si="11"/>
        <v>华东</v>
      </c>
    </row>
    <row r="638" spans="1:6" x14ac:dyDescent="0.25">
      <c r="A638" s="19">
        <v>34790</v>
      </c>
      <c r="B638" s="20" t="s">
        <v>15</v>
      </c>
      <c r="C638" s="23" t="s">
        <v>24</v>
      </c>
      <c r="D638" s="20">
        <v>70</v>
      </c>
      <c r="E638" s="20">
        <v>70</v>
      </c>
      <c r="F638" s="18" t="str">
        <f t="shared" si="11"/>
        <v>华东</v>
      </c>
    </row>
    <row r="639" spans="1:6" x14ac:dyDescent="0.25">
      <c r="A639" s="19">
        <v>34790</v>
      </c>
      <c r="B639" s="20" t="s">
        <v>15</v>
      </c>
      <c r="C639" s="23" t="s">
        <v>25</v>
      </c>
      <c r="D639" s="20">
        <v>921</v>
      </c>
      <c r="E639" s="20">
        <v>1018</v>
      </c>
      <c r="F639" s="18" t="str">
        <f t="shared" si="11"/>
        <v>华东</v>
      </c>
    </row>
    <row r="640" spans="1:6" x14ac:dyDescent="0.25">
      <c r="A640" s="19">
        <v>34790</v>
      </c>
      <c r="B640" s="20" t="s">
        <v>11</v>
      </c>
      <c r="C640" s="23" t="s">
        <v>25</v>
      </c>
      <c r="D640" s="20">
        <v>1916</v>
      </c>
      <c r="E640" s="20">
        <v>2170</v>
      </c>
      <c r="F640" s="18" t="str">
        <f t="shared" si="11"/>
        <v>华东</v>
      </c>
    </row>
    <row r="641" spans="1:6" x14ac:dyDescent="0.25">
      <c r="A641" s="19">
        <v>34790</v>
      </c>
      <c r="B641" s="20" t="s">
        <v>11</v>
      </c>
      <c r="C641" s="23" t="s">
        <v>33</v>
      </c>
      <c r="D641" s="20">
        <v>1519</v>
      </c>
      <c r="E641" s="20">
        <v>1664</v>
      </c>
      <c r="F641" s="18" t="str">
        <f t="shared" si="11"/>
        <v>华东</v>
      </c>
    </row>
    <row r="642" spans="1:6" x14ac:dyDescent="0.25">
      <c r="A642" s="19">
        <v>34790</v>
      </c>
      <c r="B642" s="20" t="s">
        <v>15</v>
      </c>
      <c r="C642" s="23" t="s">
        <v>24</v>
      </c>
      <c r="D642" s="20">
        <v>146</v>
      </c>
      <c r="E642" s="20">
        <v>146</v>
      </c>
      <c r="F642" s="18" t="str">
        <f t="shared" si="11"/>
        <v>华东</v>
      </c>
    </row>
    <row r="643" spans="1:6" x14ac:dyDescent="0.25">
      <c r="A643" s="19">
        <v>34790</v>
      </c>
      <c r="B643" s="20" t="s">
        <v>15</v>
      </c>
      <c r="C643" s="23" t="s">
        <v>25</v>
      </c>
      <c r="D643" s="20">
        <v>140</v>
      </c>
      <c r="E643" s="20">
        <v>140</v>
      </c>
      <c r="F643" s="18" t="str">
        <f t="shared" ref="F643:F706" si="12">INDEX($H$3:$H$12,MATCH(B643,$I$3:$I$12,0))</f>
        <v>华东</v>
      </c>
    </row>
    <row r="644" spans="1:6" x14ac:dyDescent="0.25">
      <c r="A644" s="19">
        <v>34790</v>
      </c>
      <c r="B644" s="20" t="s">
        <v>11</v>
      </c>
      <c r="C644" s="23" t="s">
        <v>35</v>
      </c>
      <c r="D644" s="20">
        <v>126</v>
      </c>
      <c r="E644" s="20">
        <v>126</v>
      </c>
      <c r="F644" s="18" t="str">
        <f t="shared" si="12"/>
        <v>华东</v>
      </c>
    </row>
    <row r="645" spans="1:6" x14ac:dyDescent="0.25">
      <c r="A645" s="19">
        <v>34790</v>
      </c>
      <c r="B645" s="20" t="s">
        <v>11</v>
      </c>
      <c r="C645" s="23" t="s">
        <v>24</v>
      </c>
      <c r="D645" s="20">
        <v>113</v>
      </c>
      <c r="E645" s="20">
        <v>113</v>
      </c>
      <c r="F645" s="18" t="str">
        <f t="shared" si="12"/>
        <v>华东</v>
      </c>
    </row>
    <row r="646" spans="1:6" x14ac:dyDescent="0.25">
      <c r="A646" s="19">
        <v>34790</v>
      </c>
      <c r="B646" s="20" t="s">
        <v>15</v>
      </c>
      <c r="C646" s="23" t="s">
        <v>24</v>
      </c>
      <c r="D646" s="20">
        <v>113</v>
      </c>
      <c r="E646" s="20">
        <v>113</v>
      </c>
      <c r="F646" s="18" t="str">
        <f t="shared" si="12"/>
        <v>华东</v>
      </c>
    </row>
    <row r="647" spans="1:6" x14ac:dyDescent="0.25">
      <c r="A647" s="19">
        <v>34790</v>
      </c>
      <c r="B647" s="20" t="s">
        <v>15</v>
      </c>
      <c r="C647" s="23" t="s">
        <v>25</v>
      </c>
      <c r="D647" s="20">
        <v>165</v>
      </c>
      <c r="E647" s="20">
        <v>165</v>
      </c>
      <c r="F647" s="18" t="str">
        <f t="shared" si="12"/>
        <v>华东</v>
      </c>
    </row>
    <row r="648" spans="1:6" x14ac:dyDescent="0.25">
      <c r="A648" s="19">
        <v>34790</v>
      </c>
      <c r="B648" s="20" t="s">
        <v>15</v>
      </c>
      <c r="C648" s="23" t="s">
        <v>25</v>
      </c>
      <c r="D648" s="20">
        <v>1345</v>
      </c>
      <c r="E648" s="20">
        <v>1426</v>
      </c>
      <c r="F648" s="18" t="str">
        <f t="shared" si="12"/>
        <v>华东</v>
      </c>
    </row>
    <row r="649" spans="1:6" x14ac:dyDescent="0.25">
      <c r="A649" s="19">
        <v>34790</v>
      </c>
      <c r="B649" s="20" t="s">
        <v>11</v>
      </c>
      <c r="C649" s="23" t="s">
        <v>25</v>
      </c>
      <c r="D649" s="20">
        <v>956</v>
      </c>
      <c r="E649" s="20">
        <v>1015</v>
      </c>
      <c r="F649" s="18" t="str">
        <f t="shared" si="12"/>
        <v>华东</v>
      </c>
    </row>
    <row r="650" spans="1:6" x14ac:dyDescent="0.25">
      <c r="A650" s="19">
        <v>34790</v>
      </c>
      <c r="B650" s="20" t="s">
        <v>15</v>
      </c>
      <c r="C650" s="23" t="s">
        <v>24</v>
      </c>
      <c r="D650" s="20">
        <v>1553</v>
      </c>
      <c r="E650" s="20">
        <v>4995</v>
      </c>
      <c r="F650" s="18" t="str">
        <f t="shared" si="12"/>
        <v>华东</v>
      </c>
    </row>
    <row r="651" spans="1:6" x14ac:dyDescent="0.25">
      <c r="A651" s="19">
        <v>34790</v>
      </c>
      <c r="B651" s="20" t="s">
        <v>20</v>
      </c>
      <c r="C651" s="23" t="s">
        <v>25</v>
      </c>
      <c r="D651" s="20">
        <v>88</v>
      </c>
      <c r="E651" s="20">
        <v>88</v>
      </c>
      <c r="F651" s="18" t="str">
        <f t="shared" si="12"/>
        <v>华东</v>
      </c>
    </row>
    <row r="652" spans="1:6" x14ac:dyDescent="0.25">
      <c r="A652" s="19">
        <v>34790</v>
      </c>
      <c r="B652" s="20" t="s">
        <v>21</v>
      </c>
      <c r="C652" s="23" t="s">
        <v>24</v>
      </c>
      <c r="D652" s="20">
        <v>210</v>
      </c>
      <c r="E652" s="20">
        <v>210</v>
      </c>
      <c r="F652" s="18" t="str">
        <f t="shared" si="12"/>
        <v>华东</v>
      </c>
    </row>
    <row r="653" spans="1:6" x14ac:dyDescent="0.25">
      <c r="A653" s="19">
        <v>34790</v>
      </c>
      <c r="B653" s="20" t="s">
        <v>11</v>
      </c>
      <c r="C653" s="23" t="s">
        <v>25</v>
      </c>
      <c r="D653" s="20">
        <v>210</v>
      </c>
      <c r="E653" s="20">
        <v>210</v>
      </c>
      <c r="F653" s="18" t="str">
        <f t="shared" si="12"/>
        <v>华东</v>
      </c>
    </row>
    <row r="654" spans="1:6" x14ac:dyDescent="0.25">
      <c r="A654" s="19">
        <v>34790</v>
      </c>
      <c r="B654" s="20" t="s">
        <v>11</v>
      </c>
      <c r="C654" s="23" t="s">
        <v>33</v>
      </c>
      <c r="D654" s="20">
        <v>236</v>
      </c>
      <c r="E654" s="20">
        <v>236</v>
      </c>
      <c r="F654" s="18" t="str">
        <f t="shared" si="12"/>
        <v>华东</v>
      </c>
    </row>
    <row r="655" spans="1:6" x14ac:dyDescent="0.25">
      <c r="A655" s="19">
        <v>34790</v>
      </c>
      <c r="B655" s="20" t="s">
        <v>20</v>
      </c>
      <c r="C655" s="23" t="s">
        <v>24</v>
      </c>
      <c r="D655" s="20">
        <v>124</v>
      </c>
      <c r="E655" s="20">
        <v>124</v>
      </c>
      <c r="F655" s="18" t="str">
        <f t="shared" si="12"/>
        <v>华东</v>
      </c>
    </row>
    <row r="656" spans="1:6" x14ac:dyDescent="0.25">
      <c r="A656" s="19">
        <v>34790</v>
      </c>
      <c r="B656" s="20" t="s">
        <v>15</v>
      </c>
      <c r="C656" s="23" t="s">
        <v>33</v>
      </c>
      <c r="D656" s="20">
        <v>123</v>
      </c>
      <c r="E656" s="20">
        <v>123</v>
      </c>
      <c r="F656" s="18" t="str">
        <f t="shared" si="12"/>
        <v>华东</v>
      </c>
    </row>
    <row r="657" spans="1:6" x14ac:dyDescent="0.25">
      <c r="A657" s="19">
        <v>34790</v>
      </c>
      <c r="B657" s="20" t="s">
        <v>11</v>
      </c>
      <c r="C657" s="23" t="s">
        <v>29</v>
      </c>
      <c r="D657" s="20">
        <v>113</v>
      </c>
      <c r="E657" s="20">
        <v>113</v>
      </c>
      <c r="F657" s="18" t="str">
        <f t="shared" si="12"/>
        <v>华东</v>
      </c>
    </row>
    <row r="658" spans="1:6" x14ac:dyDescent="0.25">
      <c r="A658" s="19">
        <v>34790</v>
      </c>
      <c r="B658" s="20" t="s">
        <v>21</v>
      </c>
      <c r="C658" s="23" t="s">
        <v>25</v>
      </c>
      <c r="D658" s="20">
        <v>270</v>
      </c>
      <c r="E658" s="20">
        <v>270</v>
      </c>
      <c r="F658" s="18" t="str">
        <f t="shared" si="12"/>
        <v>华东</v>
      </c>
    </row>
    <row r="659" spans="1:6" x14ac:dyDescent="0.25">
      <c r="A659" s="19">
        <v>34790</v>
      </c>
      <c r="B659" s="20" t="s">
        <v>15</v>
      </c>
      <c r="C659" s="23" t="s">
        <v>24</v>
      </c>
      <c r="D659" s="20">
        <v>437</v>
      </c>
      <c r="E659" s="20">
        <v>450</v>
      </c>
      <c r="F659" s="18" t="str">
        <f t="shared" si="12"/>
        <v>华东</v>
      </c>
    </row>
    <row r="660" spans="1:6" x14ac:dyDescent="0.25">
      <c r="A660" s="19">
        <v>34790</v>
      </c>
      <c r="B660" s="20" t="s">
        <v>21</v>
      </c>
      <c r="C660" s="23" t="s">
        <v>25</v>
      </c>
      <c r="D660" s="20">
        <v>459</v>
      </c>
      <c r="E660" s="20">
        <v>473</v>
      </c>
      <c r="F660" s="18" t="str">
        <f t="shared" si="12"/>
        <v>华东</v>
      </c>
    </row>
    <row r="661" spans="1:6" x14ac:dyDescent="0.25">
      <c r="A661" s="19">
        <v>34790</v>
      </c>
      <c r="B661" s="20" t="s">
        <v>21</v>
      </c>
      <c r="C661" s="23" t="s">
        <v>25</v>
      </c>
      <c r="D661" s="20">
        <v>341</v>
      </c>
      <c r="E661" s="20">
        <v>341</v>
      </c>
      <c r="F661" s="18" t="str">
        <f t="shared" si="12"/>
        <v>华东</v>
      </c>
    </row>
    <row r="662" spans="1:6" x14ac:dyDescent="0.25">
      <c r="A662" s="19">
        <v>34790</v>
      </c>
      <c r="B662" s="20" t="s">
        <v>21</v>
      </c>
      <c r="C662" s="20" t="s">
        <v>12</v>
      </c>
      <c r="D662" s="20">
        <v>2370</v>
      </c>
      <c r="E662" s="20">
        <v>2756</v>
      </c>
      <c r="F662" s="18" t="str">
        <f t="shared" si="12"/>
        <v>华东</v>
      </c>
    </row>
    <row r="663" spans="1:6" x14ac:dyDescent="0.25">
      <c r="A663" s="19">
        <v>34790</v>
      </c>
      <c r="B663" s="20" t="s">
        <v>21</v>
      </c>
      <c r="C663" s="20" t="s">
        <v>12</v>
      </c>
      <c r="D663" s="20">
        <v>1006</v>
      </c>
      <c r="E663" s="20">
        <v>1068</v>
      </c>
      <c r="F663" s="18" t="str">
        <f t="shared" si="12"/>
        <v>华东</v>
      </c>
    </row>
    <row r="664" spans="1:6" x14ac:dyDescent="0.25">
      <c r="A664" s="19">
        <v>34790</v>
      </c>
      <c r="B664" s="20" t="s">
        <v>11</v>
      </c>
      <c r="C664" s="20" t="s">
        <v>12</v>
      </c>
      <c r="D664" s="20">
        <v>1204</v>
      </c>
      <c r="E664" s="20">
        <v>1602</v>
      </c>
      <c r="F664" s="18" t="str">
        <f t="shared" si="12"/>
        <v>华东</v>
      </c>
    </row>
    <row r="665" spans="1:6" x14ac:dyDescent="0.25">
      <c r="A665" s="19">
        <v>34790</v>
      </c>
      <c r="B665" s="20" t="s">
        <v>11</v>
      </c>
      <c r="C665" s="20" t="s">
        <v>12</v>
      </c>
      <c r="D665" s="20">
        <v>569</v>
      </c>
      <c r="E665" s="20">
        <v>651</v>
      </c>
      <c r="F665" s="18" t="str">
        <f t="shared" si="12"/>
        <v>华东</v>
      </c>
    </row>
    <row r="666" spans="1:6" x14ac:dyDescent="0.25">
      <c r="A666" s="19">
        <v>34790</v>
      </c>
      <c r="B666" s="20" t="s">
        <v>15</v>
      </c>
      <c r="C666" s="20" t="s">
        <v>12</v>
      </c>
      <c r="D666" s="20">
        <v>2061</v>
      </c>
      <c r="E666" s="20">
        <v>2328</v>
      </c>
      <c r="F666" s="18" t="str">
        <f t="shared" si="12"/>
        <v>华东</v>
      </c>
    </row>
    <row r="667" spans="1:6" x14ac:dyDescent="0.25">
      <c r="A667" s="19">
        <v>34790</v>
      </c>
      <c r="B667" s="20" t="s">
        <v>20</v>
      </c>
      <c r="C667" s="20" t="s">
        <v>12</v>
      </c>
      <c r="D667" s="20">
        <v>90</v>
      </c>
      <c r="E667" s="20">
        <v>90</v>
      </c>
      <c r="F667" s="18" t="str">
        <f t="shared" si="12"/>
        <v>华东</v>
      </c>
    </row>
    <row r="668" spans="1:6" x14ac:dyDescent="0.25">
      <c r="A668" s="19">
        <v>34790</v>
      </c>
      <c r="B668" s="20" t="s">
        <v>15</v>
      </c>
      <c r="C668" s="20" t="s">
        <v>12</v>
      </c>
      <c r="D668" s="20">
        <v>117</v>
      </c>
      <c r="E668" s="20">
        <v>117</v>
      </c>
      <c r="F668" s="18" t="str">
        <f t="shared" si="12"/>
        <v>华东</v>
      </c>
    </row>
    <row r="669" spans="1:6" x14ac:dyDescent="0.25">
      <c r="A669" s="19">
        <v>34790</v>
      </c>
      <c r="B669" s="20" t="s">
        <v>21</v>
      </c>
      <c r="C669" s="20" t="s">
        <v>12</v>
      </c>
      <c r="D669" s="20">
        <v>72</v>
      </c>
      <c r="E669" s="20">
        <v>72</v>
      </c>
      <c r="F669" s="18" t="str">
        <f t="shared" si="12"/>
        <v>华东</v>
      </c>
    </row>
    <row r="670" spans="1:6" x14ac:dyDescent="0.25">
      <c r="A670" s="19">
        <v>34790</v>
      </c>
      <c r="B670" s="20" t="s">
        <v>21</v>
      </c>
      <c r="C670" s="20" t="s">
        <v>12</v>
      </c>
      <c r="D670" s="20">
        <v>63</v>
      </c>
      <c r="E670" s="20">
        <v>63</v>
      </c>
      <c r="F670" s="18" t="str">
        <f t="shared" si="12"/>
        <v>华东</v>
      </c>
    </row>
    <row r="671" spans="1:6" x14ac:dyDescent="0.25">
      <c r="A671" s="19">
        <v>34790</v>
      </c>
      <c r="B671" s="20" t="s">
        <v>11</v>
      </c>
      <c r="C671" s="20" t="s">
        <v>12</v>
      </c>
      <c r="D671" s="20">
        <v>35</v>
      </c>
      <c r="E671" s="20">
        <v>35</v>
      </c>
      <c r="F671" s="18" t="str">
        <f t="shared" si="12"/>
        <v>华东</v>
      </c>
    </row>
    <row r="672" spans="1:6" x14ac:dyDescent="0.25">
      <c r="A672" s="19">
        <v>34790</v>
      </c>
      <c r="B672" s="20" t="s">
        <v>11</v>
      </c>
      <c r="C672" s="20" t="s">
        <v>12</v>
      </c>
      <c r="D672" s="20">
        <v>56</v>
      </c>
      <c r="E672" s="20">
        <v>56</v>
      </c>
      <c r="F672" s="18" t="str">
        <f t="shared" si="12"/>
        <v>华东</v>
      </c>
    </row>
    <row r="673" spans="1:6" x14ac:dyDescent="0.25">
      <c r="A673" s="19">
        <v>34790</v>
      </c>
      <c r="B673" s="20" t="s">
        <v>20</v>
      </c>
      <c r="C673" s="20" t="s">
        <v>12</v>
      </c>
      <c r="D673" s="20">
        <v>61</v>
      </c>
      <c r="E673" s="20">
        <v>61</v>
      </c>
      <c r="F673" s="18" t="str">
        <f t="shared" si="12"/>
        <v>华东</v>
      </c>
    </row>
    <row r="674" spans="1:6" x14ac:dyDescent="0.25">
      <c r="A674" s="19">
        <v>34790</v>
      </c>
      <c r="B674" s="20" t="s">
        <v>15</v>
      </c>
      <c r="C674" s="20" t="s">
        <v>12</v>
      </c>
      <c r="D674" s="20">
        <v>437</v>
      </c>
      <c r="E674" s="20">
        <v>450</v>
      </c>
      <c r="F674" s="18" t="str">
        <f t="shared" si="12"/>
        <v>华东</v>
      </c>
    </row>
    <row r="675" spans="1:6" x14ac:dyDescent="0.25">
      <c r="A675" s="19">
        <v>34790</v>
      </c>
      <c r="B675" s="20" t="s">
        <v>15</v>
      </c>
      <c r="C675" s="20" t="s">
        <v>12</v>
      </c>
      <c r="D675" s="20">
        <v>315</v>
      </c>
      <c r="E675" s="20">
        <v>315</v>
      </c>
      <c r="F675" s="18" t="str">
        <f t="shared" si="12"/>
        <v>华东</v>
      </c>
    </row>
    <row r="676" spans="1:6" x14ac:dyDescent="0.25">
      <c r="A676" s="19">
        <v>34820</v>
      </c>
      <c r="B676" s="20" t="s">
        <v>21</v>
      </c>
      <c r="C676" s="23" t="s">
        <v>25</v>
      </c>
      <c r="D676" s="20">
        <v>1817</v>
      </c>
      <c r="E676" s="20">
        <v>2059</v>
      </c>
      <c r="F676" s="18" t="str">
        <f t="shared" si="12"/>
        <v>华东</v>
      </c>
    </row>
    <row r="677" spans="1:6" x14ac:dyDescent="0.25">
      <c r="A677" s="19">
        <v>34820</v>
      </c>
      <c r="B677" s="20" t="s">
        <v>15</v>
      </c>
      <c r="C677" s="23" t="s">
        <v>33</v>
      </c>
      <c r="D677" s="20">
        <v>1667</v>
      </c>
      <c r="E677" s="20">
        <v>1823</v>
      </c>
      <c r="F677" s="18" t="str">
        <f t="shared" si="12"/>
        <v>华东</v>
      </c>
    </row>
    <row r="678" spans="1:6" x14ac:dyDescent="0.25">
      <c r="A678" s="19">
        <v>34820</v>
      </c>
      <c r="B678" s="20" t="s">
        <v>21</v>
      </c>
      <c r="C678" s="23" t="s">
        <v>33</v>
      </c>
      <c r="D678" s="20">
        <v>716</v>
      </c>
      <c r="E678" s="20">
        <v>990</v>
      </c>
      <c r="F678" s="18" t="str">
        <f t="shared" si="12"/>
        <v>华东</v>
      </c>
    </row>
    <row r="679" spans="1:6" x14ac:dyDescent="0.25">
      <c r="A679" s="19">
        <v>34820</v>
      </c>
      <c r="B679" s="20" t="s">
        <v>11</v>
      </c>
      <c r="C679" s="23" t="s">
        <v>24</v>
      </c>
      <c r="D679" s="20">
        <v>608</v>
      </c>
      <c r="E679" s="20">
        <v>608</v>
      </c>
      <c r="F679" s="18" t="str">
        <f t="shared" si="12"/>
        <v>华东</v>
      </c>
    </row>
    <row r="680" spans="1:6" x14ac:dyDescent="0.25">
      <c r="A680" s="19">
        <v>34820</v>
      </c>
      <c r="B680" s="20" t="s">
        <v>15</v>
      </c>
      <c r="C680" s="23" t="s">
        <v>24</v>
      </c>
      <c r="D680" s="20">
        <v>500</v>
      </c>
      <c r="E680" s="20">
        <v>578</v>
      </c>
      <c r="F680" s="18" t="str">
        <f t="shared" si="12"/>
        <v>华东</v>
      </c>
    </row>
    <row r="681" spans="1:6" x14ac:dyDescent="0.25">
      <c r="A681" s="19">
        <v>34820</v>
      </c>
      <c r="B681" s="20" t="s">
        <v>21</v>
      </c>
      <c r="C681" s="23" t="s">
        <v>24</v>
      </c>
      <c r="D681" s="20">
        <v>440</v>
      </c>
      <c r="E681" s="20">
        <v>454</v>
      </c>
      <c r="F681" s="18" t="str">
        <f t="shared" si="12"/>
        <v>华东</v>
      </c>
    </row>
    <row r="682" spans="1:6" x14ac:dyDescent="0.25">
      <c r="A682" s="19">
        <v>34820</v>
      </c>
      <c r="B682" s="20" t="s">
        <v>11</v>
      </c>
      <c r="C682" s="23" t="s">
        <v>24</v>
      </c>
      <c r="D682" s="20">
        <v>429</v>
      </c>
      <c r="E682" s="20">
        <v>429</v>
      </c>
      <c r="F682" s="18" t="str">
        <f t="shared" si="12"/>
        <v>华东</v>
      </c>
    </row>
    <row r="683" spans="1:6" x14ac:dyDescent="0.25">
      <c r="A683" s="19">
        <v>34820</v>
      </c>
      <c r="B683" s="20" t="s">
        <v>15</v>
      </c>
      <c r="C683" s="23" t="s">
        <v>33</v>
      </c>
      <c r="D683" s="20">
        <v>2159</v>
      </c>
      <c r="E683" s="20">
        <v>2530</v>
      </c>
      <c r="F683" s="18" t="str">
        <f t="shared" si="12"/>
        <v>华东</v>
      </c>
    </row>
    <row r="684" spans="1:6" x14ac:dyDescent="0.25">
      <c r="A684" s="19">
        <v>34820</v>
      </c>
      <c r="B684" s="20" t="s">
        <v>11</v>
      </c>
      <c r="C684" s="23" t="s">
        <v>35</v>
      </c>
      <c r="D684" s="20">
        <v>385</v>
      </c>
      <c r="E684" s="20">
        <v>385</v>
      </c>
      <c r="F684" s="18" t="str">
        <f t="shared" si="12"/>
        <v>华东</v>
      </c>
    </row>
    <row r="685" spans="1:6" x14ac:dyDescent="0.25">
      <c r="A685" s="19">
        <v>34820</v>
      </c>
      <c r="B685" s="20" t="s">
        <v>11</v>
      </c>
      <c r="C685" s="23" t="s">
        <v>35</v>
      </c>
      <c r="D685" s="20">
        <v>415</v>
      </c>
      <c r="E685" s="20">
        <v>428</v>
      </c>
      <c r="F685" s="18" t="str">
        <f t="shared" si="12"/>
        <v>华东</v>
      </c>
    </row>
    <row r="686" spans="1:6" x14ac:dyDescent="0.25">
      <c r="A686" s="19">
        <v>34820</v>
      </c>
      <c r="B686" s="20" t="s">
        <v>21</v>
      </c>
      <c r="C686" s="23" t="s">
        <v>24</v>
      </c>
      <c r="D686" s="20">
        <v>270</v>
      </c>
      <c r="E686" s="20">
        <v>270</v>
      </c>
      <c r="F686" s="18" t="str">
        <f t="shared" si="12"/>
        <v>华东</v>
      </c>
    </row>
    <row r="687" spans="1:6" x14ac:dyDescent="0.25">
      <c r="A687" s="19">
        <v>34820</v>
      </c>
      <c r="B687" s="20" t="s">
        <v>15</v>
      </c>
      <c r="C687" s="23" t="s">
        <v>35</v>
      </c>
      <c r="D687" s="20">
        <v>248</v>
      </c>
      <c r="E687" s="20">
        <v>248</v>
      </c>
      <c r="F687" s="18" t="str">
        <f t="shared" si="12"/>
        <v>华东</v>
      </c>
    </row>
    <row r="688" spans="1:6" x14ac:dyDescent="0.25">
      <c r="A688" s="19">
        <v>34820</v>
      </c>
      <c r="B688" s="20" t="s">
        <v>20</v>
      </c>
      <c r="C688" s="23" t="s">
        <v>24</v>
      </c>
      <c r="D688" s="20">
        <v>151</v>
      </c>
      <c r="E688" s="20">
        <v>151</v>
      </c>
      <c r="F688" s="18" t="str">
        <f t="shared" si="12"/>
        <v>华东</v>
      </c>
    </row>
    <row r="689" spans="1:6" x14ac:dyDescent="0.25">
      <c r="A689" s="19">
        <v>34820</v>
      </c>
      <c r="B689" s="20" t="s">
        <v>20</v>
      </c>
      <c r="C689" s="23" t="s">
        <v>29</v>
      </c>
      <c r="D689" s="20">
        <v>113</v>
      </c>
      <c r="E689" s="20">
        <v>113</v>
      </c>
      <c r="F689" s="18" t="str">
        <f t="shared" si="12"/>
        <v>华东</v>
      </c>
    </row>
    <row r="690" spans="1:6" x14ac:dyDescent="0.25">
      <c r="A690" s="19">
        <v>34820</v>
      </c>
      <c r="B690" s="20" t="s">
        <v>21</v>
      </c>
      <c r="C690" s="20" t="s">
        <v>12</v>
      </c>
      <c r="D690" s="20">
        <v>433</v>
      </c>
      <c r="E690" s="20">
        <v>446</v>
      </c>
      <c r="F690" s="18" t="str">
        <f t="shared" si="12"/>
        <v>华东</v>
      </c>
    </row>
    <row r="691" spans="1:6" x14ac:dyDescent="0.25">
      <c r="A691" s="19">
        <v>34820</v>
      </c>
      <c r="B691" s="20" t="s">
        <v>11</v>
      </c>
      <c r="C691" s="20" t="s">
        <v>12</v>
      </c>
      <c r="D691" s="20">
        <v>686</v>
      </c>
      <c r="E691" s="20">
        <v>788</v>
      </c>
      <c r="F691" s="18" t="str">
        <f t="shared" si="12"/>
        <v>华东</v>
      </c>
    </row>
    <row r="692" spans="1:6" x14ac:dyDescent="0.25">
      <c r="A692" s="19">
        <v>34820</v>
      </c>
      <c r="B692" s="20" t="s">
        <v>11</v>
      </c>
      <c r="C692" s="20" t="s">
        <v>12</v>
      </c>
      <c r="D692" s="20">
        <v>535</v>
      </c>
      <c r="E692" s="20">
        <v>551</v>
      </c>
      <c r="F692" s="18" t="str">
        <f t="shared" si="12"/>
        <v>华东</v>
      </c>
    </row>
    <row r="693" spans="1:6" x14ac:dyDescent="0.25">
      <c r="A693" s="19">
        <v>34820</v>
      </c>
      <c r="B693" s="20" t="s">
        <v>21</v>
      </c>
      <c r="C693" s="20" t="s">
        <v>12</v>
      </c>
      <c r="D693" s="20">
        <v>492</v>
      </c>
      <c r="E693" s="20">
        <v>506</v>
      </c>
      <c r="F693" s="18" t="str">
        <f t="shared" si="12"/>
        <v>华东</v>
      </c>
    </row>
    <row r="694" spans="1:6" x14ac:dyDescent="0.25">
      <c r="A694" s="19">
        <v>34820</v>
      </c>
      <c r="B694" s="20" t="s">
        <v>15</v>
      </c>
      <c r="C694" s="20" t="s">
        <v>12</v>
      </c>
      <c r="D694" s="20">
        <v>333</v>
      </c>
      <c r="E694" s="20">
        <v>333</v>
      </c>
      <c r="F694" s="18" t="str">
        <f t="shared" si="12"/>
        <v>华东</v>
      </c>
    </row>
    <row r="695" spans="1:6" x14ac:dyDescent="0.25">
      <c r="A695" s="19">
        <v>34820</v>
      </c>
      <c r="B695" s="20" t="s">
        <v>11</v>
      </c>
      <c r="C695" s="20" t="s">
        <v>12</v>
      </c>
      <c r="D695" s="20">
        <v>289</v>
      </c>
      <c r="E695" s="20">
        <v>289</v>
      </c>
      <c r="F695" s="18" t="str">
        <f t="shared" si="12"/>
        <v>华东</v>
      </c>
    </row>
    <row r="696" spans="1:6" x14ac:dyDescent="0.25">
      <c r="A696" s="19">
        <v>34820</v>
      </c>
      <c r="B696" s="20" t="s">
        <v>21</v>
      </c>
      <c r="C696" s="20" t="s">
        <v>12</v>
      </c>
      <c r="D696" s="20">
        <v>270</v>
      </c>
      <c r="E696" s="20">
        <v>270</v>
      </c>
      <c r="F696" s="18" t="str">
        <f t="shared" si="12"/>
        <v>华东</v>
      </c>
    </row>
    <row r="697" spans="1:6" x14ac:dyDescent="0.25">
      <c r="A697" s="19">
        <v>34820</v>
      </c>
      <c r="B697" s="23" t="s">
        <v>36</v>
      </c>
      <c r="C697" s="20" t="s">
        <v>12</v>
      </c>
      <c r="D697" s="20">
        <v>248</v>
      </c>
      <c r="E697" s="20">
        <v>248</v>
      </c>
      <c r="F697" s="18" t="str">
        <f t="shared" si="12"/>
        <v>西南</v>
      </c>
    </row>
    <row r="698" spans="1:6" x14ac:dyDescent="0.25">
      <c r="A698" s="19">
        <v>34820</v>
      </c>
      <c r="B698" s="23" t="s">
        <v>36</v>
      </c>
      <c r="C698" s="20" t="s">
        <v>12</v>
      </c>
      <c r="D698" s="20">
        <v>203</v>
      </c>
      <c r="E698" s="20">
        <v>203</v>
      </c>
      <c r="F698" s="18" t="str">
        <f t="shared" si="12"/>
        <v>西南</v>
      </c>
    </row>
    <row r="699" spans="1:6" x14ac:dyDescent="0.25">
      <c r="A699" s="19">
        <v>34820</v>
      </c>
      <c r="B699" s="23" t="s">
        <v>31</v>
      </c>
      <c r="C699" s="20" t="s">
        <v>12</v>
      </c>
      <c r="D699" s="20">
        <v>169</v>
      </c>
      <c r="E699" s="20">
        <v>169</v>
      </c>
      <c r="F699" s="18" t="str">
        <f t="shared" si="12"/>
        <v>西南</v>
      </c>
    </row>
    <row r="700" spans="1:6" x14ac:dyDescent="0.25">
      <c r="A700" s="19">
        <v>34820</v>
      </c>
      <c r="B700" s="23" t="s">
        <v>36</v>
      </c>
      <c r="C700" s="20" t="s">
        <v>12</v>
      </c>
      <c r="D700" s="20">
        <v>158</v>
      </c>
      <c r="E700" s="20">
        <v>158</v>
      </c>
      <c r="F700" s="18" t="str">
        <f t="shared" si="12"/>
        <v>西南</v>
      </c>
    </row>
    <row r="701" spans="1:6" x14ac:dyDescent="0.25">
      <c r="A701" s="19">
        <v>34820</v>
      </c>
      <c r="B701" s="23" t="s">
        <v>31</v>
      </c>
      <c r="C701" s="20" t="s">
        <v>12</v>
      </c>
      <c r="D701" s="20">
        <v>96</v>
      </c>
      <c r="E701" s="20">
        <v>96</v>
      </c>
      <c r="F701" s="18" t="str">
        <f t="shared" si="12"/>
        <v>西南</v>
      </c>
    </row>
    <row r="702" spans="1:6" x14ac:dyDescent="0.25">
      <c r="A702" s="19">
        <v>34820</v>
      </c>
      <c r="B702" s="23" t="s">
        <v>38</v>
      </c>
      <c r="C702" s="20" t="s">
        <v>12</v>
      </c>
      <c r="D702" s="20">
        <v>96</v>
      </c>
      <c r="E702" s="20">
        <v>96</v>
      </c>
      <c r="F702" s="18" t="str">
        <f t="shared" si="12"/>
        <v>西南</v>
      </c>
    </row>
    <row r="703" spans="1:6" x14ac:dyDescent="0.25">
      <c r="A703" s="19">
        <v>34820</v>
      </c>
      <c r="B703" s="23" t="s">
        <v>38</v>
      </c>
      <c r="C703" s="20" t="s">
        <v>12</v>
      </c>
      <c r="D703" s="20">
        <v>146</v>
      </c>
      <c r="E703" s="20">
        <v>146</v>
      </c>
      <c r="F703" s="18" t="str">
        <f t="shared" si="12"/>
        <v>西南</v>
      </c>
    </row>
    <row r="704" spans="1:6" x14ac:dyDescent="0.25">
      <c r="A704" s="19">
        <v>34820</v>
      </c>
      <c r="B704" s="23" t="s">
        <v>31</v>
      </c>
      <c r="C704" s="23" t="s">
        <v>25</v>
      </c>
      <c r="D704" s="20">
        <v>950</v>
      </c>
      <c r="E704" s="20">
        <v>1045</v>
      </c>
      <c r="F704" s="18" t="str">
        <f t="shared" si="12"/>
        <v>西南</v>
      </c>
    </row>
    <row r="705" spans="1:6" x14ac:dyDescent="0.25">
      <c r="A705" s="19">
        <v>34820</v>
      </c>
      <c r="B705" s="23" t="s">
        <v>36</v>
      </c>
      <c r="C705" s="23" t="s">
        <v>25</v>
      </c>
      <c r="D705" s="20">
        <v>1424</v>
      </c>
      <c r="E705" s="20">
        <v>1513</v>
      </c>
      <c r="F705" s="18" t="str">
        <f t="shared" si="12"/>
        <v>西南</v>
      </c>
    </row>
    <row r="706" spans="1:6" x14ac:dyDescent="0.25">
      <c r="A706" s="19">
        <v>34820</v>
      </c>
      <c r="B706" s="20" t="s">
        <v>11</v>
      </c>
      <c r="C706" s="23" t="s">
        <v>25</v>
      </c>
      <c r="D706" s="20">
        <v>1672</v>
      </c>
      <c r="E706" s="20">
        <v>1838</v>
      </c>
      <c r="F706" s="18" t="str">
        <f t="shared" si="12"/>
        <v>华东</v>
      </c>
    </row>
    <row r="707" spans="1:6" x14ac:dyDescent="0.25">
      <c r="A707" s="19">
        <v>34820</v>
      </c>
      <c r="B707" s="20" t="s">
        <v>15</v>
      </c>
      <c r="C707" s="23" t="s">
        <v>37</v>
      </c>
      <c r="D707" s="20">
        <v>88</v>
      </c>
      <c r="E707" s="20">
        <v>88</v>
      </c>
      <c r="F707" s="18" t="str">
        <f t="shared" ref="F707:F770" si="13">INDEX($H$3:$H$12,MATCH(B707,$I$3:$I$12,0))</f>
        <v>华东</v>
      </c>
    </row>
    <row r="708" spans="1:6" x14ac:dyDescent="0.25">
      <c r="A708" s="19">
        <v>34820</v>
      </c>
      <c r="B708" s="20" t="s">
        <v>11</v>
      </c>
      <c r="C708" s="23" t="s">
        <v>24</v>
      </c>
      <c r="D708" s="20">
        <v>72</v>
      </c>
      <c r="E708" s="20">
        <v>72</v>
      </c>
      <c r="F708" s="18" t="str">
        <f t="shared" si="13"/>
        <v>华东</v>
      </c>
    </row>
    <row r="709" spans="1:6" x14ac:dyDescent="0.25">
      <c r="A709" s="19">
        <v>34820</v>
      </c>
      <c r="B709" s="20" t="s">
        <v>11</v>
      </c>
      <c r="C709" s="23" t="s">
        <v>25</v>
      </c>
      <c r="D709" s="20">
        <v>46</v>
      </c>
      <c r="E709" s="20">
        <v>46</v>
      </c>
      <c r="F709" s="18" t="str">
        <f t="shared" si="13"/>
        <v>华东</v>
      </c>
    </row>
    <row r="710" spans="1:6" x14ac:dyDescent="0.25">
      <c r="A710" s="19">
        <v>34820</v>
      </c>
      <c r="B710" s="20" t="s">
        <v>15</v>
      </c>
      <c r="C710" s="23" t="s">
        <v>24</v>
      </c>
      <c r="D710" s="20">
        <v>180</v>
      </c>
      <c r="E710" s="20">
        <v>180</v>
      </c>
      <c r="F710" s="18" t="str">
        <f t="shared" si="13"/>
        <v>华东</v>
      </c>
    </row>
    <row r="711" spans="1:6" x14ac:dyDescent="0.25">
      <c r="A711" s="19">
        <v>34820</v>
      </c>
      <c r="B711" s="20" t="s">
        <v>15</v>
      </c>
      <c r="C711" s="23" t="s">
        <v>24</v>
      </c>
      <c r="D711" s="20">
        <v>140</v>
      </c>
      <c r="E711" s="20">
        <v>140</v>
      </c>
      <c r="F711" s="18" t="str">
        <f t="shared" si="13"/>
        <v>华东</v>
      </c>
    </row>
    <row r="712" spans="1:6" x14ac:dyDescent="0.25">
      <c r="A712" s="19">
        <v>34820</v>
      </c>
      <c r="B712" s="20" t="s">
        <v>11</v>
      </c>
      <c r="C712" s="23" t="s">
        <v>25</v>
      </c>
      <c r="D712" s="20">
        <v>113</v>
      </c>
      <c r="E712" s="20">
        <v>113</v>
      </c>
      <c r="F712" s="18" t="str">
        <f t="shared" si="13"/>
        <v>华东</v>
      </c>
    </row>
    <row r="713" spans="1:6" x14ac:dyDescent="0.25">
      <c r="A713" s="19">
        <v>34820</v>
      </c>
      <c r="B713" s="20" t="s">
        <v>15</v>
      </c>
      <c r="C713" s="23" t="s">
        <v>25</v>
      </c>
      <c r="D713" s="20">
        <v>90</v>
      </c>
      <c r="E713" s="20">
        <v>90</v>
      </c>
      <c r="F713" s="18" t="str">
        <f t="shared" si="13"/>
        <v>华东</v>
      </c>
    </row>
    <row r="714" spans="1:6" x14ac:dyDescent="0.25">
      <c r="A714" s="19">
        <v>34820</v>
      </c>
      <c r="B714" s="20" t="s">
        <v>11</v>
      </c>
      <c r="C714" s="23" t="s">
        <v>25</v>
      </c>
      <c r="D714" s="20">
        <v>90</v>
      </c>
      <c r="E714" s="20">
        <v>90</v>
      </c>
      <c r="F714" s="18" t="str">
        <f t="shared" si="13"/>
        <v>华东</v>
      </c>
    </row>
    <row r="715" spans="1:6" x14ac:dyDescent="0.25">
      <c r="A715" s="19">
        <v>34820</v>
      </c>
      <c r="B715" s="20" t="s">
        <v>15</v>
      </c>
      <c r="C715" s="23" t="s">
        <v>24</v>
      </c>
      <c r="D715" s="20">
        <v>193</v>
      </c>
      <c r="E715" s="20">
        <v>193</v>
      </c>
      <c r="F715" s="18" t="str">
        <f t="shared" si="13"/>
        <v>华东</v>
      </c>
    </row>
    <row r="716" spans="1:6" x14ac:dyDescent="0.25">
      <c r="A716" s="19">
        <v>34820</v>
      </c>
      <c r="B716" s="20" t="s">
        <v>21</v>
      </c>
      <c r="C716" s="23" t="s">
        <v>24</v>
      </c>
      <c r="D716" s="20">
        <v>525</v>
      </c>
      <c r="E716" s="20">
        <v>540</v>
      </c>
      <c r="F716" s="18" t="str">
        <f t="shared" si="13"/>
        <v>华东</v>
      </c>
    </row>
    <row r="717" spans="1:6" x14ac:dyDescent="0.25">
      <c r="A717" s="19">
        <v>34820</v>
      </c>
      <c r="B717" s="20" t="s">
        <v>15</v>
      </c>
      <c r="C717" s="23" t="s">
        <v>29</v>
      </c>
      <c r="D717" s="20">
        <v>1260</v>
      </c>
      <c r="E717" s="20">
        <v>1339</v>
      </c>
      <c r="F717" s="18" t="str">
        <f t="shared" si="13"/>
        <v>华东</v>
      </c>
    </row>
    <row r="718" spans="1:6" x14ac:dyDescent="0.25">
      <c r="A718" s="19">
        <v>34820</v>
      </c>
      <c r="B718" s="20" t="s">
        <v>15</v>
      </c>
      <c r="C718" s="23" t="s">
        <v>24</v>
      </c>
      <c r="D718" s="20">
        <v>1132</v>
      </c>
      <c r="E718" s="20">
        <v>3420</v>
      </c>
      <c r="F718" s="18" t="str">
        <f t="shared" si="13"/>
        <v>华东</v>
      </c>
    </row>
    <row r="719" spans="1:6" x14ac:dyDescent="0.25">
      <c r="A719" s="19">
        <v>34820</v>
      </c>
      <c r="B719" s="20" t="s">
        <v>11</v>
      </c>
      <c r="C719" s="23" t="s">
        <v>24</v>
      </c>
      <c r="D719" s="20">
        <v>899</v>
      </c>
      <c r="E719" s="20">
        <v>954</v>
      </c>
      <c r="F719" s="18" t="str">
        <f t="shared" si="13"/>
        <v>华东</v>
      </c>
    </row>
    <row r="720" spans="1:6" x14ac:dyDescent="0.25">
      <c r="A720" s="19">
        <v>34820</v>
      </c>
      <c r="B720" s="23" t="s">
        <v>36</v>
      </c>
      <c r="C720" s="23" t="s">
        <v>24</v>
      </c>
      <c r="D720" s="20">
        <v>437</v>
      </c>
      <c r="E720" s="20">
        <v>450</v>
      </c>
      <c r="F720" s="18" t="str">
        <f t="shared" si="13"/>
        <v>西南</v>
      </c>
    </row>
    <row r="721" spans="1:6" x14ac:dyDescent="0.25">
      <c r="A721" s="19">
        <v>34820</v>
      </c>
      <c r="B721" s="23" t="s">
        <v>31</v>
      </c>
      <c r="C721" s="23" t="s">
        <v>24</v>
      </c>
      <c r="D721" s="20">
        <v>210</v>
      </c>
      <c r="E721" s="20">
        <v>210</v>
      </c>
      <c r="F721" s="18" t="str">
        <f t="shared" si="13"/>
        <v>西南</v>
      </c>
    </row>
    <row r="722" spans="1:6" x14ac:dyDescent="0.25">
      <c r="A722" s="19">
        <v>34820</v>
      </c>
      <c r="B722" s="23" t="s">
        <v>31</v>
      </c>
      <c r="C722" s="23" t="s">
        <v>24</v>
      </c>
      <c r="D722" s="20">
        <v>90</v>
      </c>
      <c r="E722" s="20">
        <v>90</v>
      </c>
      <c r="F722" s="18" t="str">
        <f t="shared" si="13"/>
        <v>西南</v>
      </c>
    </row>
    <row r="723" spans="1:6" x14ac:dyDescent="0.25">
      <c r="A723" s="19">
        <v>34820</v>
      </c>
      <c r="B723" s="23" t="s">
        <v>31</v>
      </c>
      <c r="C723" s="23" t="s">
        <v>24</v>
      </c>
      <c r="D723" s="20">
        <v>88</v>
      </c>
      <c r="E723" s="20">
        <v>88</v>
      </c>
      <c r="F723" s="18" t="str">
        <f t="shared" si="13"/>
        <v>西南</v>
      </c>
    </row>
    <row r="724" spans="1:6" x14ac:dyDescent="0.25">
      <c r="A724" s="19">
        <v>34820</v>
      </c>
      <c r="B724" s="23" t="s">
        <v>31</v>
      </c>
      <c r="C724" s="23" t="s">
        <v>37</v>
      </c>
      <c r="D724" s="20">
        <v>210</v>
      </c>
      <c r="E724" s="20">
        <v>210</v>
      </c>
      <c r="F724" s="18" t="str">
        <f t="shared" si="13"/>
        <v>西南</v>
      </c>
    </row>
    <row r="725" spans="1:6" x14ac:dyDescent="0.25">
      <c r="A725" s="19">
        <v>34820</v>
      </c>
      <c r="B725" s="23" t="s">
        <v>31</v>
      </c>
      <c r="C725" s="23" t="s">
        <v>25</v>
      </c>
      <c r="D725" s="20">
        <v>175</v>
      </c>
      <c r="E725" s="20">
        <v>175</v>
      </c>
      <c r="F725" s="18" t="str">
        <f t="shared" si="13"/>
        <v>西南</v>
      </c>
    </row>
    <row r="726" spans="1:6" x14ac:dyDescent="0.25">
      <c r="A726" s="19">
        <v>34820</v>
      </c>
      <c r="B726" s="23" t="s">
        <v>36</v>
      </c>
      <c r="C726" s="23" t="s">
        <v>24</v>
      </c>
      <c r="D726" s="20">
        <v>124</v>
      </c>
      <c r="E726" s="20">
        <v>124</v>
      </c>
      <c r="F726" s="18" t="str">
        <f t="shared" si="13"/>
        <v>西南</v>
      </c>
    </row>
    <row r="727" spans="1:6" x14ac:dyDescent="0.25">
      <c r="A727" s="19">
        <v>34820</v>
      </c>
      <c r="B727" s="23" t="s">
        <v>31</v>
      </c>
      <c r="C727" s="23" t="s">
        <v>24</v>
      </c>
      <c r="D727" s="20">
        <v>259</v>
      </c>
      <c r="E727" s="20">
        <v>259</v>
      </c>
      <c r="F727" s="18" t="str">
        <f t="shared" si="13"/>
        <v>西南</v>
      </c>
    </row>
    <row r="728" spans="1:6" x14ac:dyDescent="0.25">
      <c r="A728" s="19">
        <v>34820</v>
      </c>
      <c r="B728" s="23" t="s">
        <v>34</v>
      </c>
      <c r="C728" s="23" t="s">
        <v>25</v>
      </c>
      <c r="D728" s="20">
        <v>203</v>
      </c>
      <c r="E728" s="20">
        <v>203</v>
      </c>
      <c r="F728" s="18" t="str">
        <f t="shared" si="13"/>
        <v>西南</v>
      </c>
    </row>
    <row r="729" spans="1:6" x14ac:dyDescent="0.25">
      <c r="A729" s="19">
        <v>34820</v>
      </c>
      <c r="B729" s="20" t="s">
        <v>15</v>
      </c>
      <c r="C729" s="23" t="s">
        <v>24</v>
      </c>
      <c r="D729" s="20">
        <v>263</v>
      </c>
      <c r="E729" s="20">
        <v>263</v>
      </c>
      <c r="F729" s="18" t="str">
        <f t="shared" si="13"/>
        <v>华东</v>
      </c>
    </row>
    <row r="730" spans="1:6" x14ac:dyDescent="0.25">
      <c r="A730" s="19">
        <v>34820</v>
      </c>
      <c r="B730" s="20" t="s">
        <v>15</v>
      </c>
      <c r="C730" s="20" t="s">
        <v>12</v>
      </c>
      <c r="D730" s="20">
        <v>501</v>
      </c>
      <c r="E730" s="20">
        <v>501</v>
      </c>
      <c r="F730" s="18" t="str">
        <f t="shared" si="13"/>
        <v>华东</v>
      </c>
    </row>
    <row r="731" spans="1:6" x14ac:dyDescent="0.25">
      <c r="A731" s="19">
        <v>34820</v>
      </c>
      <c r="B731" s="20" t="s">
        <v>15</v>
      </c>
      <c r="C731" s="20" t="s">
        <v>12</v>
      </c>
      <c r="D731" s="20">
        <v>405</v>
      </c>
      <c r="E731" s="20">
        <v>405</v>
      </c>
      <c r="F731" s="18" t="str">
        <f t="shared" si="13"/>
        <v>华东</v>
      </c>
    </row>
    <row r="732" spans="1:6" x14ac:dyDescent="0.25">
      <c r="A732" s="19">
        <v>34820</v>
      </c>
      <c r="B732" s="20" t="s">
        <v>15</v>
      </c>
      <c r="C732" s="20" t="s">
        <v>12</v>
      </c>
      <c r="D732" s="20">
        <v>2104</v>
      </c>
      <c r="E732" s="20">
        <v>2389</v>
      </c>
      <c r="F732" s="18" t="str">
        <f t="shared" si="13"/>
        <v>华东</v>
      </c>
    </row>
    <row r="733" spans="1:6" x14ac:dyDescent="0.25">
      <c r="A733" s="19">
        <v>34820</v>
      </c>
      <c r="B733" s="20" t="s">
        <v>21</v>
      </c>
      <c r="C733" s="20" t="s">
        <v>12</v>
      </c>
      <c r="D733" s="20">
        <v>1470</v>
      </c>
      <c r="E733" s="20">
        <v>1558</v>
      </c>
      <c r="F733" s="18" t="str">
        <f t="shared" si="13"/>
        <v>华东</v>
      </c>
    </row>
    <row r="734" spans="1:6" x14ac:dyDescent="0.25">
      <c r="A734" s="19">
        <v>34820</v>
      </c>
      <c r="B734" s="20" t="s">
        <v>21</v>
      </c>
      <c r="C734" s="20" t="s">
        <v>12</v>
      </c>
      <c r="D734" s="20">
        <v>1431</v>
      </c>
      <c r="E734" s="20">
        <v>1519</v>
      </c>
      <c r="F734" s="18" t="str">
        <f t="shared" si="13"/>
        <v>华东</v>
      </c>
    </row>
    <row r="735" spans="1:6" x14ac:dyDescent="0.25">
      <c r="A735" s="19">
        <v>34820</v>
      </c>
      <c r="B735" s="20" t="s">
        <v>11</v>
      </c>
      <c r="C735" s="20" t="s">
        <v>12</v>
      </c>
      <c r="D735" s="20">
        <v>778</v>
      </c>
      <c r="E735" s="20">
        <v>851</v>
      </c>
      <c r="F735" s="18" t="str">
        <f t="shared" si="13"/>
        <v>华东</v>
      </c>
    </row>
    <row r="736" spans="1:6" x14ac:dyDescent="0.25">
      <c r="A736" s="19">
        <v>34820</v>
      </c>
      <c r="B736" s="20" t="s">
        <v>11</v>
      </c>
      <c r="C736" s="20" t="s">
        <v>12</v>
      </c>
      <c r="D736" s="20">
        <v>1785</v>
      </c>
      <c r="E736" s="20">
        <v>2255</v>
      </c>
      <c r="F736" s="18" t="str">
        <f t="shared" si="13"/>
        <v>华东</v>
      </c>
    </row>
    <row r="737" spans="1:6" x14ac:dyDescent="0.25">
      <c r="A737" s="19">
        <v>34820</v>
      </c>
      <c r="B737" s="20" t="s">
        <v>20</v>
      </c>
      <c r="C737" s="20" t="s">
        <v>12</v>
      </c>
      <c r="D737" s="20">
        <v>61</v>
      </c>
      <c r="E737" s="20">
        <v>61</v>
      </c>
      <c r="F737" s="18" t="str">
        <f t="shared" si="13"/>
        <v>华东</v>
      </c>
    </row>
    <row r="738" spans="1:6" x14ac:dyDescent="0.25">
      <c r="A738" s="19">
        <v>34820</v>
      </c>
      <c r="B738" s="20" t="s">
        <v>21</v>
      </c>
      <c r="C738" s="20" t="s">
        <v>12</v>
      </c>
      <c r="D738" s="20">
        <v>50</v>
      </c>
      <c r="E738" s="20">
        <v>50</v>
      </c>
      <c r="F738" s="18" t="str">
        <f t="shared" si="13"/>
        <v>华东</v>
      </c>
    </row>
    <row r="739" spans="1:6" x14ac:dyDescent="0.25">
      <c r="A739" s="19">
        <v>34820</v>
      </c>
      <c r="B739" s="20" t="s">
        <v>21</v>
      </c>
      <c r="C739" s="20" t="s">
        <v>12</v>
      </c>
      <c r="D739" s="20">
        <v>39</v>
      </c>
      <c r="E739" s="20">
        <v>39</v>
      </c>
      <c r="F739" s="18" t="str">
        <f t="shared" si="13"/>
        <v>华东</v>
      </c>
    </row>
    <row r="740" spans="1:6" x14ac:dyDescent="0.25">
      <c r="A740" s="19">
        <v>34820</v>
      </c>
      <c r="B740" s="20" t="s">
        <v>11</v>
      </c>
      <c r="C740" s="20" t="s">
        <v>12</v>
      </c>
      <c r="D740" s="20">
        <v>35</v>
      </c>
      <c r="E740" s="20">
        <v>35</v>
      </c>
      <c r="F740" s="18" t="str">
        <f t="shared" si="13"/>
        <v>华东</v>
      </c>
    </row>
    <row r="741" spans="1:6" x14ac:dyDescent="0.25">
      <c r="A741" s="19">
        <v>34820</v>
      </c>
      <c r="B741" s="20" t="s">
        <v>11</v>
      </c>
      <c r="C741" s="20" t="s">
        <v>12</v>
      </c>
      <c r="D741" s="20">
        <v>68</v>
      </c>
      <c r="E741" s="20">
        <v>68</v>
      </c>
      <c r="F741" s="18" t="str">
        <f t="shared" si="13"/>
        <v>华东</v>
      </c>
    </row>
    <row r="742" spans="1:6" x14ac:dyDescent="0.25">
      <c r="A742" s="19">
        <v>34820</v>
      </c>
      <c r="B742" s="20" t="s">
        <v>20</v>
      </c>
      <c r="C742" s="20" t="s">
        <v>12</v>
      </c>
      <c r="D742" s="20">
        <v>90</v>
      </c>
      <c r="E742" s="20">
        <v>90</v>
      </c>
      <c r="F742" s="18" t="str">
        <f t="shared" si="13"/>
        <v>华东</v>
      </c>
    </row>
    <row r="743" spans="1:6" x14ac:dyDescent="0.25">
      <c r="A743" s="19">
        <v>34820</v>
      </c>
      <c r="B743" s="20" t="s">
        <v>15</v>
      </c>
      <c r="C743" s="20" t="s">
        <v>12</v>
      </c>
      <c r="D743" s="20">
        <v>153</v>
      </c>
      <c r="E743" s="20">
        <v>153</v>
      </c>
      <c r="F743" s="18" t="str">
        <f t="shared" si="13"/>
        <v>华东</v>
      </c>
    </row>
    <row r="744" spans="1:6" x14ac:dyDescent="0.25">
      <c r="A744" s="19">
        <v>34820</v>
      </c>
      <c r="B744" s="20" t="s">
        <v>15</v>
      </c>
      <c r="C744" s="23" t="s">
        <v>37</v>
      </c>
      <c r="D744" s="20">
        <v>158</v>
      </c>
      <c r="E744" s="20">
        <v>158</v>
      </c>
      <c r="F744" s="18" t="str">
        <f t="shared" si="13"/>
        <v>华东</v>
      </c>
    </row>
    <row r="745" spans="1:6" x14ac:dyDescent="0.25">
      <c r="A745" s="19">
        <v>34820</v>
      </c>
      <c r="B745" s="20" t="s">
        <v>11</v>
      </c>
      <c r="C745" s="23" t="s">
        <v>24</v>
      </c>
      <c r="D745" s="20">
        <v>179</v>
      </c>
      <c r="E745" s="20">
        <v>179</v>
      </c>
      <c r="F745" s="18" t="str">
        <f t="shared" si="13"/>
        <v>华东</v>
      </c>
    </row>
    <row r="746" spans="1:6" x14ac:dyDescent="0.25">
      <c r="A746" s="19">
        <v>34820</v>
      </c>
      <c r="B746" s="20" t="s">
        <v>15</v>
      </c>
      <c r="C746" s="23" t="s">
        <v>24</v>
      </c>
      <c r="D746" s="20">
        <v>180</v>
      </c>
      <c r="E746" s="20">
        <v>180</v>
      </c>
      <c r="F746" s="18" t="str">
        <f t="shared" si="13"/>
        <v>华东</v>
      </c>
    </row>
    <row r="747" spans="1:6" x14ac:dyDescent="0.25">
      <c r="A747" s="19">
        <v>34820</v>
      </c>
      <c r="B747" s="20" t="s">
        <v>15</v>
      </c>
      <c r="C747" s="23" t="s">
        <v>25</v>
      </c>
      <c r="D747" s="20">
        <v>180</v>
      </c>
      <c r="E747" s="20">
        <v>180</v>
      </c>
      <c r="F747" s="18" t="str">
        <f t="shared" si="13"/>
        <v>华东</v>
      </c>
    </row>
    <row r="748" spans="1:6" x14ac:dyDescent="0.25">
      <c r="A748" s="19">
        <v>34820</v>
      </c>
      <c r="B748" s="20" t="s">
        <v>15</v>
      </c>
      <c r="C748" s="23" t="s">
        <v>25</v>
      </c>
      <c r="D748" s="20">
        <v>193</v>
      </c>
      <c r="E748" s="20">
        <v>193</v>
      </c>
      <c r="F748" s="18" t="str">
        <f t="shared" si="13"/>
        <v>华东</v>
      </c>
    </row>
    <row r="749" spans="1:6" x14ac:dyDescent="0.25">
      <c r="A749" s="19">
        <v>34820</v>
      </c>
      <c r="B749" s="20" t="s">
        <v>15</v>
      </c>
      <c r="C749" s="23" t="s">
        <v>24</v>
      </c>
      <c r="D749" s="20">
        <v>140</v>
      </c>
      <c r="E749" s="20">
        <v>140</v>
      </c>
      <c r="F749" s="18" t="str">
        <f t="shared" si="13"/>
        <v>华东</v>
      </c>
    </row>
    <row r="750" spans="1:6" x14ac:dyDescent="0.25">
      <c r="A750" s="19">
        <v>34820</v>
      </c>
      <c r="B750" s="20" t="s">
        <v>20</v>
      </c>
      <c r="C750" s="23" t="s">
        <v>33</v>
      </c>
      <c r="D750" s="20">
        <v>124</v>
      </c>
      <c r="E750" s="20">
        <v>124</v>
      </c>
      <c r="F750" s="18" t="str">
        <f t="shared" si="13"/>
        <v>华东</v>
      </c>
    </row>
    <row r="751" spans="1:6" x14ac:dyDescent="0.25">
      <c r="A751" s="19">
        <v>34820</v>
      </c>
      <c r="B751" s="20" t="s">
        <v>11</v>
      </c>
      <c r="C751" s="23" t="s">
        <v>24</v>
      </c>
      <c r="D751" s="20">
        <v>124</v>
      </c>
      <c r="E751" s="20">
        <v>124</v>
      </c>
      <c r="F751" s="18" t="str">
        <f t="shared" si="13"/>
        <v>华东</v>
      </c>
    </row>
    <row r="752" spans="1:6" x14ac:dyDescent="0.25">
      <c r="A752" s="19">
        <v>34820</v>
      </c>
      <c r="B752" s="20" t="s">
        <v>20</v>
      </c>
      <c r="C752" s="23" t="s">
        <v>24</v>
      </c>
      <c r="D752" s="20">
        <v>138</v>
      </c>
      <c r="E752" s="20">
        <v>138</v>
      </c>
      <c r="F752" s="18" t="str">
        <f t="shared" si="13"/>
        <v>华东</v>
      </c>
    </row>
    <row r="753" spans="1:6" x14ac:dyDescent="0.25">
      <c r="A753" s="19">
        <v>34820</v>
      </c>
      <c r="B753" s="20" t="s">
        <v>21</v>
      </c>
      <c r="C753" s="23" t="s">
        <v>25</v>
      </c>
      <c r="D753" s="20">
        <v>304</v>
      </c>
      <c r="E753" s="20">
        <v>304</v>
      </c>
      <c r="F753" s="18" t="str">
        <f t="shared" si="13"/>
        <v>华东</v>
      </c>
    </row>
    <row r="754" spans="1:6" x14ac:dyDescent="0.25">
      <c r="A754" s="19">
        <v>34820</v>
      </c>
      <c r="B754" s="20" t="s">
        <v>21</v>
      </c>
      <c r="C754" s="23" t="s">
        <v>25</v>
      </c>
      <c r="D754" s="20">
        <v>400</v>
      </c>
      <c r="E754" s="20">
        <v>413</v>
      </c>
      <c r="F754" s="18" t="str">
        <f t="shared" si="13"/>
        <v>华东</v>
      </c>
    </row>
    <row r="755" spans="1:6" x14ac:dyDescent="0.25">
      <c r="A755" s="19">
        <v>34820</v>
      </c>
      <c r="B755" s="20" t="s">
        <v>21</v>
      </c>
      <c r="C755" s="23" t="s">
        <v>33</v>
      </c>
      <c r="D755" s="20">
        <v>413</v>
      </c>
      <c r="E755" s="20">
        <v>413</v>
      </c>
      <c r="F755" s="18" t="str">
        <f t="shared" si="13"/>
        <v>华东</v>
      </c>
    </row>
    <row r="756" spans="1:6" x14ac:dyDescent="0.25">
      <c r="A756" s="19">
        <v>34820</v>
      </c>
      <c r="B756" s="20" t="s">
        <v>21</v>
      </c>
      <c r="C756" s="23" t="s">
        <v>24</v>
      </c>
      <c r="D756" s="20">
        <v>210</v>
      </c>
      <c r="E756" s="20">
        <v>210</v>
      </c>
      <c r="F756" s="18" t="str">
        <f t="shared" si="13"/>
        <v>华东</v>
      </c>
    </row>
    <row r="757" spans="1:6" x14ac:dyDescent="0.25">
      <c r="A757" s="19">
        <v>34820</v>
      </c>
      <c r="B757" s="23" t="s">
        <v>36</v>
      </c>
      <c r="C757" s="23" t="s">
        <v>25</v>
      </c>
      <c r="D757" s="20">
        <v>220</v>
      </c>
      <c r="E757" s="20">
        <v>220</v>
      </c>
      <c r="F757" s="18" t="str">
        <f t="shared" si="13"/>
        <v>西南</v>
      </c>
    </row>
    <row r="758" spans="1:6" x14ac:dyDescent="0.25">
      <c r="A758" s="19">
        <v>34820</v>
      </c>
      <c r="B758" s="23" t="s">
        <v>31</v>
      </c>
      <c r="C758" s="23" t="s">
        <v>24</v>
      </c>
      <c r="D758" s="20">
        <v>28</v>
      </c>
      <c r="E758" s="20">
        <v>28</v>
      </c>
      <c r="F758" s="18" t="str">
        <f t="shared" si="13"/>
        <v>西南</v>
      </c>
    </row>
    <row r="759" spans="1:6" x14ac:dyDescent="0.25">
      <c r="A759" s="19">
        <v>34820</v>
      </c>
      <c r="B759" s="23" t="s">
        <v>31</v>
      </c>
      <c r="C759" s="23" t="s">
        <v>24</v>
      </c>
      <c r="D759" s="20">
        <v>79</v>
      </c>
      <c r="E759" s="20">
        <v>79</v>
      </c>
      <c r="F759" s="18" t="str">
        <f t="shared" si="13"/>
        <v>西南</v>
      </c>
    </row>
    <row r="760" spans="1:6" x14ac:dyDescent="0.25">
      <c r="A760" s="19">
        <v>34820</v>
      </c>
      <c r="B760" s="23" t="s">
        <v>36</v>
      </c>
      <c r="C760" s="23" t="s">
        <v>24</v>
      </c>
      <c r="D760" s="20">
        <v>105</v>
      </c>
      <c r="E760" s="20">
        <v>105</v>
      </c>
      <c r="F760" s="18" t="str">
        <f t="shared" si="13"/>
        <v>西南</v>
      </c>
    </row>
    <row r="761" spans="1:6" x14ac:dyDescent="0.25">
      <c r="A761" s="19">
        <v>34820</v>
      </c>
      <c r="B761" s="20" t="s">
        <v>11</v>
      </c>
      <c r="C761" s="23" t="s">
        <v>35</v>
      </c>
      <c r="D761" s="20">
        <v>36</v>
      </c>
      <c r="E761" s="20">
        <v>36</v>
      </c>
      <c r="F761" s="18" t="str">
        <f t="shared" si="13"/>
        <v>华东</v>
      </c>
    </row>
    <row r="762" spans="1:6" x14ac:dyDescent="0.25">
      <c r="A762" s="19">
        <v>34820</v>
      </c>
      <c r="B762" s="20" t="s">
        <v>11</v>
      </c>
      <c r="C762" s="23" t="s">
        <v>37</v>
      </c>
      <c r="D762" s="20">
        <v>44</v>
      </c>
      <c r="E762" s="20">
        <v>44</v>
      </c>
      <c r="F762" s="18" t="str">
        <f t="shared" si="13"/>
        <v>华东</v>
      </c>
    </row>
    <row r="763" spans="1:6" x14ac:dyDescent="0.25">
      <c r="A763" s="19">
        <v>34820</v>
      </c>
      <c r="B763" s="20" t="s">
        <v>21</v>
      </c>
      <c r="C763" s="23" t="s">
        <v>24</v>
      </c>
      <c r="D763" s="20">
        <v>68</v>
      </c>
      <c r="E763" s="20">
        <v>68</v>
      </c>
      <c r="F763" s="18" t="str">
        <f t="shared" si="13"/>
        <v>华东</v>
      </c>
    </row>
    <row r="764" spans="1:6" x14ac:dyDescent="0.25">
      <c r="A764" s="19">
        <v>34851</v>
      </c>
      <c r="B764" s="20" t="s">
        <v>15</v>
      </c>
      <c r="C764" s="23" t="s">
        <v>24</v>
      </c>
      <c r="D764" s="20">
        <v>1280</v>
      </c>
      <c r="E764" s="20">
        <v>1361</v>
      </c>
      <c r="F764" s="18" t="str">
        <f t="shared" si="13"/>
        <v>华东</v>
      </c>
    </row>
    <row r="765" spans="1:6" x14ac:dyDescent="0.25">
      <c r="A765" s="19">
        <v>34851</v>
      </c>
      <c r="B765" s="20" t="s">
        <v>15</v>
      </c>
      <c r="C765" s="23" t="s">
        <v>29</v>
      </c>
      <c r="D765" s="20">
        <v>896</v>
      </c>
      <c r="E765" s="20">
        <v>990</v>
      </c>
      <c r="F765" s="18" t="str">
        <f t="shared" si="13"/>
        <v>华东</v>
      </c>
    </row>
    <row r="766" spans="1:6" x14ac:dyDescent="0.25">
      <c r="A766" s="19">
        <v>34851</v>
      </c>
      <c r="B766" s="20" t="s">
        <v>15</v>
      </c>
      <c r="C766" s="23" t="s">
        <v>25</v>
      </c>
      <c r="D766" s="20">
        <v>2131</v>
      </c>
      <c r="E766" s="20">
        <v>2503</v>
      </c>
      <c r="F766" s="18" t="str">
        <f t="shared" si="13"/>
        <v>华东</v>
      </c>
    </row>
    <row r="767" spans="1:6" x14ac:dyDescent="0.25">
      <c r="A767" s="19">
        <v>34851</v>
      </c>
      <c r="B767" s="20" t="s">
        <v>21</v>
      </c>
      <c r="C767" s="23" t="s">
        <v>25</v>
      </c>
      <c r="D767" s="20">
        <v>717</v>
      </c>
      <c r="E767" s="20">
        <v>990</v>
      </c>
      <c r="F767" s="18" t="str">
        <f t="shared" si="13"/>
        <v>华东</v>
      </c>
    </row>
    <row r="768" spans="1:6" x14ac:dyDescent="0.25">
      <c r="A768" s="19">
        <v>34851</v>
      </c>
      <c r="B768" s="20" t="s">
        <v>11</v>
      </c>
      <c r="C768" s="23" t="s">
        <v>25</v>
      </c>
      <c r="D768" s="20">
        <v>525</v>
      </c>
      <c r="E768" s="20">
        <v>599</v>
      </c>
      <c r="F768" s="18" t="str">
        <f t="shared" si="13"/>
        <v>华东</v>
      </c>
    </row>
    <row r="769" spans="1:6" x14ac:dyDescent="0.25">
      <c r="A769" s="19">
        <v>34851</v>
      </c>
      <c r="B769" s="20" t="s">
        <v>11</v>
      </c>
      <c r="C769" s="23" t="s">
        <v>24</v>
      </c>
      <c r="D769" s="20">
        <v>513</v>
      </c>
      <c r="E769" s="20">
        <v>529</v>
      </c>
      <c r="F769" s="18" t="str">
        <f t="shared" si="13"/>
        <v>华东</v>
      </c>
    </row>
    <row r="770" spans="1:6" x14ac:dyDescent="0.25">
      <c r="A770" s="19">
        <v>34851</v>
      </c>
      <c r="B770" s="20" t="s">
        <v>11</v>
      </c>
      <c r="C770" s="23" t="s">
        <v>24</v>
      </c>
      <c r="D770" s="20">
        <v>495</v>
      </c>
      <c r="E770" s="20">
        <v>495</v>
      </c>
      <c r="F770" s="18" t="str">
        <f t="shared" si="13"/>
        <v>华东</v>
      </c>
    </row>
    <row r="771" spans="1:6" x14ac:dyDescent="0.25">
      <c r="A771" s="19">
        <v>34851</v>
      </c>
      <c r="B771" s="20" t="s">
        <v>21</v>
      </c>
      <c r="C771" s="23" t="s">
        <v>24</v>
      </c>
      <c r="D771" s="20">
        <v>441</v>
      </c>
      <c r="E771" s="20">
        <v>454</v>
      </c>
      <c r="F771" s="18" t="str">
        <f t="shared" ref="F771:F834" si="14">INDEX($H$3:$H$12,MATCH(B771,$I$3:$I$12,0))</f>
        <v>华东</v>
      </c>
    </row>
    <row r="772" spans="1:6" x14ac:dyDescent="0.25">
      <c r="A772" s="19">
        <v>34851</v>
      </c>
      <c r="B772" s="20" t="s">
        <v>11</v>
      </c>
      <c r="C772" s="23" t="s">
        <v>24</v>
      </c>
      <c r="D772" s="20">
        <v>427</v>
      </c>
      <c r="E772" s="20">
        <v>440</v>
      </c>
      <c r="F772" s="18" t="str">
        <f t="shared" si="14"/>
        <v>华东</v>
      </c>
    </row>
    <row r="773" spans="1:6" x14ac:dyDescent="0.25">
      <c r="A773" s="19">
        <v>34851</v>
      </c>
      <c r="B773" s="20" t="s">
        <v>20</v>
      </c>
      <c r="C773" s="23" t="s">
        <v>24</v>
      </c>
      <c r="D773" s="20">
        <v>113</v>
      </c>
      <c r="E773" s="20">
        <v>113</v>
      </c>
      <c r="F773" s="18" t="str">
        <f t="shared" si="14"/>
        <v>华东</v>
      </c>
    </row>
    <row r="774" spans="1:6" x14ac:dyDescent="0.25">
      <c r="A774" s="19">
        <v>34851</v>
      </c>
      <c r="B774" s="20" t="s">
        <v>21</v>
      </c>
      <c r="C774" s="23" t="s">
        <v>24</v>
      </c>
      <c r="D774" s="20">
        <v>338</v>
      </c>
      <c r="E774" s="20">
        <v>338</v>
      </c>
      <c r="F774" s="18" t="str">
        <f t="shared" si="14"/>
        <v>华东</v>
      </c>
    </row>
    <row r="775" spans="1:6" x14ac:dyDescent="0.25">
      <c r="A775" s="19">
        <v>34851</v>
      </c>
      <c r="B775" s="20" t="s">
        <v>20</v>
      </c>
      <c r="C775" s="23" t="s">
        <v>33</v>
      </c>
      <c r="D775" s="20">
        <v>151</v>
      </c>
      <c r="E775" s="20">
        <v>151</v>
      </c>
      <c r="F775" s="18" t="str">
        <f t="shared" si="14"/>
        <v>华东</v>
      </c>
    </row>
    <row r="776" spans="1:6" x14ac:dyDescent="0.25">
      <c r="A776" s="19">
        <v>34851</v>
      </c>
      <c r="B776" s="20" t="s">
        <v>15</v>
      </c>
      <c r="C776" s="23" t="s">
        <v>35</v>
      </c>
      <c r="D776" s="20">
        <v>225</v>
      </c>
      <c r="E776" s="20">
        <v>225</v>
      </c>
      <c r="F776" s="18" t="str">
        <f t="shared" si="14"/>
        <v>华东</v>
      </c>
    </row>
    <row r="777" spans="1:6" x14ac:dyDescent="0.25">
      <c r="A777" s="19">
        <v>34851</v>
      </c>
      <c r="B777" s="20" t="s">
        <v>21</v>
      </c>
      <c r="C777" s="23" t="s">
        <v>35</v>
      </c>
      <c r="D777" s="20">
        <v>1916</v>
      </c>
      <c r="E777" s="20">
        <v>2160</v>
      </c>
      <c r="F777" s="18" t="str">
        <f t="shared" si="14"/>
        <v>华东</v>
      </c>
    </row>
    <row r="778" spans="1:6" x14ac:dyDescent="0.25">
      <c r="A778" s="19">
        <v>34851</v>
      </c>
      <c r="B778" s="20" t="s">
        <v>11</v>
      </c>
      <c r="C778" s="20" t="s">
        <v>12</v>
      </c>
      <c r="D778" s="20">
        <v>736</v>
      </c>
      <c r="E778" s="20">
        <v>847</v>
      </c>
      <c r="F778" s="18" t="str">
        <f t="shared" si="14"/>
        <v>华东</v>
      </c>
    </row>
    <row r="779" spans="1:6" x14ac:dyDescent="0.25">
      <c r="A779" s="19">
        <v>34851</v>
      </c>
      <c r="B779" s="20" t="s">
        <v>11</v>
      </c>
      <c r="C779" s="20" t="s">
        <v>12</v>
      </c>
      <c r="D779" s="20">
        <v>721</v>
      </c>
      <c r="E779" s="20">
        <v>743</v>
      </c>
      <c r="F779" s="18" t="str">
        <f t="shared" si="14"/>
        <v>华东</v>
      </c>
    </row>
    <row r="780" spans="1:6" x14ac:dyDescent="0.25">
      <c r="A780" s="19">
        <v>34851</v>
      </c>
      <c r="B780" s="20" t="s">
        <v>21</v>
      </c>
      <c r="C780" s="20" t="s">
        <v>12</v>
      </c>
      <c r="D780" s="20">
        <v>459</v>
      </c>
      <c r="E780" s="20">
        <v>473</v>
      </c>
      <c r="F780" s="18" t="str">
        <f t="shared" si="14"/>
        <v>华东</v>
      </c>
    </row>
    <row r="781" spans="1:6" x14ac:dyDescent="0.25">
      <c r="A781" s="19">
        <v>34851</v>
      </c>
      <c r="B781" s="20" t="s">
        <v>15</v>
      </c>
      <c r="C781" s="20" t="s">
        <v>12</v>
      </c>
      <c r="D781" s="20">
        <v>96</v>
      </c>
      <c r="E781" s="20">
        <v>96</v>
      </c>
      <c r="F781" s="18" t="str">
        <f t="shared" si="14"/>
        <v>华东</v>
      </c>
    </row>
    <row r="782" spans="1:6" x14ac:dyDescent="0.25">
      <c r="A782" s="19">
        <v>34851</v>
      </c>
      <c r="B782" s="20" t="s">
        <v>20</v>
      </c>
      <c r="C782" s="20" t="s">
        <v>12</v>
      </c>
      <c r="D782" s="20">
        <v>105</v>
      </c>
      <c r="E782" s="20">
        <v>105</v>
      </c>
      <c r="F782" s="18" t="str">
        <f t="shared" si="14"/>
        <v>华东</v>
      </c>
    </row>
    <row r="783" spans="1:6" x14ac:dyDescent="0.25">
      <c r="A783" s="19">
        <v>34851</v>
      </c>
      <c r="B783" s="20" t="s">
        <v>11</v>
      </c>
      <c r="C783" s="20" t="s">
        <v>12</v>
      </c>
      <c r="D783" s="20">
        <v>359</v>
      </c>
      <c r="E783" s="20">
        <v>359</v>
      </c>
      <c r="F783" s="18" t="str">
        <f t="shared" si="14"/>
        <v>华东</v>
      </c>
    </row>
    <row r="784" spans="1:6" x14ac:dyDescent="0.25">
      <c r="A784" s="19">
        <v>34851</v>
      </c>
      <c r="B784" s="20" t="s">
        <v>15</v>
      </c>
      <c r="C784" s="20" t="s">
        <v>12</v>
      </c>
      <c r="D784" s="20">
        <v>315</v>
      </c>
      <c r="E784" s="20">
        <v>315</v>
      </c>
      <c r="F784" s="18" t="str">
        <f t="shared" si="14"/>
        <v>华东</v>
      </c>
    </row>
    <row r="785" spans="1:6" x14ac:dyDescent="0.25">
      <c r="A785" s="19">
        <v>34851</v>
      </c>
      <c r="B785" s="20" t="s">
        <v>21</v>
      </c>
      <c r="C785" s="20" t="s">
        <v>12</v>
      </c>
      <c r="D785" s="20">
        <v>315</v>
      </c>
      <c r="E785" s="20">
        <v>315</v>
      </c>
      <c r="F785" s="18" t="str">
        <f t="shared" si="14"/>
        <v>华东</v>
      </c>
    </row>
    <row r="786" spans="1:6" x14ac:dyDescent="0.25">
      <c r="A786" s="19">
        <v>34851</v>
      </c>
      <c r="B786" s="20" t="s">
        <v>15</v>
      </c>
      <c r="C786" s="20" t="s">
        <v>12</v>
      </c>
      <c r="D786" s="20">
        <v>293</v>
      </c>
      <c r="E786" s="20">
        <v>293</v>
      </c>
      <c r="F786" s="18" t="str">
        <f t="shared" si="14"/>
        <v>华东</v>
      </c>
    </row>
    <row r="787" spans="1:6" x14ac:dyDescent="0.25">
      <c r="A787" s="19">
        <v>34851</v>
      </c>
      <c r="B787" s="20" t="s">
        <v>20</v>
      </c>
      <c r="C787" s="20" t="s">
        <v>12</v>
      </c>
      <c r="D787" s="20">
        <v>169</v>
      </c>
      <c r="E787" s="20">
        <v>169</v>
      </c>
      <c r="F787" s="18" t="str">
        <f t="shared" si="14"/>
        <v>华东</v>
      </c>
    </row>
    <row r="788" spans="1:6" x14ac:dyDescent="0.25">
      <c r="A788" s="19">
        <v>34851</v>
      </c>
      <c r="B788" s="20" t="s">
        <v>15</v>
      </c>
      <c r="C788" s="20" t="s">
        <v>12</v>
      </c>
      <c r="D788" s="20">
        <v>169</v>
      </c>
      <c r="E788" s="20">
        <v>169</v>
      </c>
      <c r="F788" s="18" t="str">
        <f t="shared" si="14"/>
        <v>华东</v>
      </c>
    </row>
    <row r="789" spans="1:6" x14ac:dyDescent="0.25">
      <c r="A789" s="19">
        <v>34851</v>
      </c>
      <c r="B789" s="20" t="s">
        <v>21</v>
      </c>
      <c r="C789" s="20" t="s">
        <v>12</v>
      </c>
      <c r="D789" s="20">
        <v>270</v>
      </c>
      <c r="E789" s="20">
        <v>270</v>
      </c>
      <c r="F789" s="18" t="str">
        <f t="shared" si="14"/>
        <v>华东</v>
      </c>
    </row>
    <row r="790" spans="1:6" x14ac:dyDescent="0.25">
      <c r="A790" s="19">
        <v>34851</v>
      </c>
      <c r="B790" s="20" t="s">
        <v>11</v>
      </c>
      <c r="C790" s="20" t="s">
        <v>12</v>
      </c>
      <c r="D790" s="20">
        <v>216</v>
      </c>
      <c r="E790" s="20">
        <v>216</v>
      </c>
      <c r="F790" s="18" t="str">
        <f t="shared" si="14"/>
        <v>华东</v>
      </c>
    </row>
    <row r="791" spans="1:6" x14ac:dyDescent="0.25">
      <c r="A791" s="19">
        <v>34851</v>
      </c>
      <c r="B791" s="20" t="s">
        <v>21</v>
      </c>
      <c r="C791" s="20" t="s">
        <v>12</v>
      </c>
      <c r="D791" s="20">
        <v>524</v>
      </c>
      <c r="E791" s="20">
        <v>540</v>
      </c>
      <c r="F791" s="18" t="str">
        <f t="shared" si="14"/>
        <v>华东</v>
      </c>
    </row>
    <row r="792" spans="1:6" x14ac:dyDescent="0.25">
      <c r="A792" s="19">
        <v>34851</v>
      </c>
      <c r="B792" s="20" t="s">
        <v>15</v>
      </c>
      <c r="C792" s="23" t="s">
        <v>25</v>
      </c>
      <c r="D792" s="20">
        <v>220</v>
      </c>
      <c r="E792" s="20">
        <v>220</v>
      </c>
      <c r="F792" s="18" t="str">
        <f t="shared" si="14"/>
        <v>华东</v>
      </c>
    </row>
    <row r="793" spans="1:6" x14ac:dyDescent="0.25">
      <c r="A793" s="19">
        <v>34851</v>
      </c>
      <c r="B793" s="20" t="s">
        <v>11</v>
      </c>
      <c r="C793" s="23" t="s">
        <v>25</v>
      </c>
      <c r="D793" s="20">
        <v>2443</v>
      </c>
      <c r="E793" s="20">
        <v>2870</v>
      </c>
      <c r="F793" s="18" t="str">
        <f t="shared" si="14"/>
        <v>华东</v>
      </c>
    </row>
    <row r="794" spans="1:6" x14ac:dyDescent="0.25">
      <c r="A794" s="19">
        <v>34851</v>
      </c>
      <c r="B794" s="20" t="s">
        <v>15</v>
      </c>
      <c r="C794" s="23" t="s">
        <v>33</v>
      </c>
      <c r="D794" s="20">
        <v>123</v>
      </c>
      <c r="E794" s="20">
        <v>123</v>
      </c>
      <c r="F794" s="18" t="str">
        <f t="shared" si="14"/>
        <v>华东</v>
      </c>
    </row>
    <row r="795" spans="1:6" x14ac:dyDescent="0.25">
      <c r="A795" s="19">
        <v>34851</v>
      </c>
      <c r="B795" s="20" t="s">
        <v>15</v>
      </c>
      <c r="C795" s="23" t="s">
        <v>33</v>
      </c>
      <c r="D795" s="20">
        <v>45</v>
      </c>
      <c r="E795" s="20">
        <v>45</v>
      </c>
      <c r="F795" s="18" t="str">
        <f t="shared" si="14"/>
        <v>华东</v>
      </c>
    </row>
    <row r="796" spans="1:6" x14ac:dyDescent="0.25">
      <c r="A796" s="19">
        <v>34851</v>
      </c>
      <c r="B796" s="20" t="s">
        <v>11</v>
      </c>
      <c r="C796" s="23" t="s">
        <v>24</v>
      </c>
      <c r="D796" s="20">
        <v>53</v>
      </c>
      <c r="E796" s="20">
        <v>53</v>
      </c>
      <c r="F796" s="18" t="str">
        <f t="shared" si="14"/>
        <v>华东</v>
      </c>
    </row>
    <row r="797" spans="1:6" x14ac:dyDescent="0.25">
      <c r="A797" s="19">
        <v>34851</v>
      </c>
      <c r="B797" s="20" t="s">
        <v>11</v>
      </c>
      <c r="C797" s="23" t="s">
        <v>25</v>
      </c>
      <c r="D797" s="20">
        <v>79</v>
      </c>
      <c r="E797" s="20">
        <v>79</v>
      </c>
      <c r="F797" s="18" t="str">
        <f t="shared" si="14"/>
        <v>华东</v>
      </c>
    </row>
    <row r="798" spans="1:6" x14ac:dyDescent="0.25">
      <c r="A798" s="19">
        <v>34851</v>
      </c>
      <c r="B798" s="20" t="s">
        <v>11</v>
      </c>
      <c r="C798" s="23" t="s">
        <v>25</v>
      </c>
      <c r="D798" s="20">
        <v>94</v>
      </c>
      <c r="E798" s="20">
        <v>94</v>
      </c>
      <c r="F798" s="18" t="str">
        <f t="shared" si="14"/>
        <v>华东</v>
      </c>
    </row>
    <row r="799" spans="1:6" x14ac:dyDescent="0.25">
      <c r="A799" s="19">
        <v>34851</v>
      </c>
      <c r="B799" s="20" t="s">
        <v>11</v>
      </c>
      <c r="C799" s="23" t="s">
        <v>24</v>
      </c>
      <c r="D799" s="20">
        <v>104</v>
      </c>
      <c r="E799" s="20">
        <v>104</v>
      </c>
      <c r="F799" s="18" t="str">
        <f t="shared" si="14"/>
        <v>华东</v>
      </c>
    </row>
    <row r="800" spans="1:6" x14ac:dyDescent="0.25">
      <c r="A800" s="19">
        <v>34851</v>
      </c>
      <c r="B800" s="20" t="s">
        <v>15</v>
      </c>
      <c r="C800" s="23" t="s">
        <v>25</v>
      </c>
      <c r="D800" s="20">
        <v>149</v>
      </c>
      <c r="E800" s="20">
        <v>149</v>
      </c>
      <c r="F800" s="18" t="str">
        <f t="shared" si="14"/>
        <v>华东</v>
      </c>
    </row>
    <row r="801" spans="1:6" x14ac:dyDescent="0.25">
      <c r="A801" s="19">
        <v>34851</v>
      </c>
      <c r="B801" s="20" t="s">
        <v>15</v>
      </c>
      <c r="C801" s="23" t="s">
        <v>25</v>
      </c>
      <c r="D801" s="20">
        <v>146</v>
      </c>
      <c r="E801" s="20">
        <v>146</v>
      </c>
      <c r="F801" s="18" t="str">
        <f t="shared" si="14"/>
        <v>华东</v>
      </c>
    </row>
    <row r="802" spans="1:6" x14ac:dyDescent="0.25">
      <c r="A802" s="19">
        <v>34851</v>
      </c>
      <c r="B802" s="20" t="s">
        <v>11</v>
      </c>
      <c r="C802" s="23" t="s">
        <v>25</v>
      </c>
      <c r="D802" s="20">
        <v>1554</v>
      </c>
      <c r="E802" s="20">
        <v>1650</v>
      </c>
      <c r="F802" s="18" t="str">
        <f t="shared" si="14"/>
        <v>华东</v>
      </c>
    </row>
    <row r="803" spans="1:6" x14ac:dyDescent="0.25">
      <c r="A803" s="19">
        <v>34851</v>
      </c>
      <c r="B803" s="20" t="s">
        <v>15</v>
      </c>
      <c r="C803" s="23" t="s">
        <v>25</v>
      </c>
      <c r="D803" s="20">
        <v>549</v>
      </c>
      <c r="E803" s="20">
        <v>633</v>
      </c>
      <c r="F803" s="18" t="str">
        <f t="shared" si="14"/>
        <v>华东</v>
      </c>
    </row>
    <row r="804" spans="1:6" x14ac:dyDescent="0.25">
      <c r="A804" s="19">
        <v>34851</v>
      </c>
      <c r="B804" s="20" t="s">
        <v>11</v>
      </c>
      <c r="C804" s="23" t="s">
        <v>24</v>
      </c>
      <c r="D804" s="20">
        <v>45</v>
      </c>
      <c r="E804" s="20">
        <v>45</v>
      </c>
      <c r="F804" s="18" t="str">
        <f t="shared" si="14"/>
        <v>华东</v>
      </c>
    </row>
    <row r="805" spans="1:6" x14ac:dyDescent="0.25">
      <c r="A805" s="19">
        <v>34851</v>
      </c>
      <c r="B805" s="20" t="s">
        <v>11</v>
      </c>
      <c r="C805" s="23" t="s">
        <v>24</v>
      </c>
      <c r="D805" s="20">
        <v>980</v>
      </c>
      <c r="E805" s="20">
        <v>1041</v>
      </c>
      <c r="F805" s="18" t="str">
        <f t="shared" si="14"/>
        <v>华东</v>
      </c>
    </row>
    <row r="806" spans="1:6" x14ac:dyDescent="0.25">
      <c r="A806" s="19">
        <v>34851</v>
      </c>
      <c r="B806" s="20" t="s">
        <v>20</v>
      </c>
      <c r="C806" s="23" t="s">
        <v>24</v>
      </c>
      <c r="D806" s="20">
        <v>135</v>
      </c>
      <c r="E806" s="20">
        <v>135</v>
      </c>
      <c r="F806" s="18" t="str">
        <f t="shared" si="14"/>
        <v>华东</v>
      </c>
    </row>
    <row r="807" spans="1:6" x14ac:dyDescent="0.25">
      <c r="A807" s="19">
        <v>34851</v>
      </c>
      <c r="B807" s="20" t="s">
        <v>11</v>
      </c>
      <c r="C807" s="23" t="s">
        <v>25</v>
      </c>
      <c r="D807" s="20">
        <v>140</v>
      </c>
      <c r="E807" s="20">
        <v>140</v>
      </c>
      <c r="F807" s="18" t="str">
        <f t="shared" si="14"/>
        <v>华东</v>
      </c>
    </row>
    <row r="808" spans="1:6" x14ac:dyDescent="0.25">
      <c r="A808" s="19">
        <v>34851</v>
      </c>
      <c r="B808" s="20" t="s">
        <v>11</v>
      </c>
      <c r="C808" s="23" t="s">
        <v>37</v>
      </c>
      <c r="D808" s="20">
        <v>270</v>
      </c>
      <c r="E808" s="20">
        <v>270</v>
      </c>
      <c r="F808" s="18" t="str">
        <f t="shared" si="14"/>
        <v>华东</v>
      </c>
    </row>
    <row r="809" spans="1:6" x14ac:dyDescent="0.25">
      <c r="A809" s="19">
        <v>34851</v>
      </c>
      <c r="B809" s="20" t="s">
        <v>21</v>
      </c>
      <c r="C809" s="23" t="s">
        <v>24</v>
      </c>
      <c r="D809" s="20">
        <v>263</v>
      </c>
      <c r="E809" s="20">
        <v>263</v>
      </c>
      <c r="F809" s="18" t="str">
        <f t="shared" si="14"/>
        <v>华东</v>
      </c>
    </row>
    <row r="810" spans="1:6" x14ac:dyDescent="0.25">
      <c r="A810" s="19">
        <v>34851</v>
      </c>
      <c r="B810" s="20" t="s">
        <v>21</v>
      </c>
      <c r="C810" s="23" t="s">
        <v>24</v>
      </c>
      <c r="D810" s="20">
        <v>203</v>
      </c>
      <c r="E810" s="20">
        <v>203</v>
      </c>
      <c r="F810" s="18" t="str">
        <f t="shared" si="14"/>
        <v>华东</v>
      </c>
    </row>
    <row r="811" spans="1:6" x14ac:dyDescent="0.25">
      <c r="A811" s="19">
        <v>34851</v>
      </c>
      <c r="B811" s="20" t="s">
        <v>15</v>
      </c>
      <c r="C811" s="23" t="s">
        <v>24</v>
      </c>
      <c r="D811" s="20">
        <v>245</v>
      </c>
      <c r="E811" s="20">
        <v>245</v>
      </c>
      <c r="F811" s="18" t="str">
        <f t="shared" si="14"/>
        <v>华东</v>
      </c>
    </row>
    <row r="812" spans="1:6" x14ac:dyDescent="0.25">
      <c r="A812" s="19">
        <v>34851</v>
      </c>
      <c r="B812" s="20" t="s">
        <v>21</v>
      </c>
      <c r="C812" s="23" t="s">
        <v>24</v>
      </c>
      <c r="D812" s="20">
        <v>210</v>
      </c>
      <c r="E812" s="20">
        <v>210</v>
      </c>
      <c r="F812" s="18" t="str">
        <f t="shared" si="14"/>
        <v>华东</v>
      </c>
    </row>
    <row r="813" spans="1:6" x14ac:dyDescent="0.25">
      <c r="A813" s="19">
        <v>34851</v>
      </c>
      <c r="B813" s="20" t="s">
        <v>21</v>
      </c>
      <c r="C813" s="23" t="s">
        <v>24</v>
      </c>
      <c r="D813" s="20">
        <v>622</v>
      </c>
      <c r="E813" s="20">
        <v>641</v>
      </c>
      <c r="F813" s="18" t="str">
        <f t="shared" si="14"/>
        <v>华东</v>
      </c>
    </row>
    <row r="814" spans="1:6" x14ac:dyDescent="0.25">
      <c r="A814" s="19">
        <v>34851</v>
      </c>
      <c r="B814" s="20" t="s">
        <v>20</v>
      </c>
      <c r="C814" s="23" t="s">
        <v>25</v>
      </c>
      <c r="D814" s="20">
        <v>96</v>
      </c>
      <c r="E814" s="20">
        <v>96</v>
      </c>
      <c r="F814" s="18" t="str">
        <f t="shared" si="14"/>
        <v>华东</v>
      </c>
    </row>
    <row r="815" spans="1:6" x14ac:dyDescent="0.25">
      <c r="A815" s="19">
        <v>34851</v>
      </c>
      <c r="B815" s="23" t="s">
        <v>31</v>
      </c>
      <c r="C815" s="23" t="s">
        <v>24</v>
      </c>
      <c r="D815" s="20">
        <v>416</v>
      </c>
      <c r="E815" s="20">
        <v>416</v>
      </c>
      <c r="F815" s="18" t="str">
        <f t="shared" si="14"/>
        <v>西南</v>
      </c>
    </row>
    <row r="816" spans="1:6" x14ac:dyDescent="0.25">
      <c r="A816" s="19">
        <v>34851</v>
      </c>
      <c r="B816" s="23" t="s">
        <v>36</v>
      </c>
      <c r="C816" s="23" t="s">
        <v>24</v>
      </c>
      <c r="D816" s="20">
        <v>1318</v>
      </c>
      <c r="E816" s="20">
        <v>3690</v>
      </c>
      <c r="F816" s="18" t="str">
        <f t="shared" si="14"/>
        <v>西南</v>
      </c>
    </row>
    <row r="817" spans="1:6" x14ac:dyDescent="0.25">
      <c r="A817" s="19">
        <v>34851</v>
      </c>
      <c r="B817" s="23" t="s">
        <v>36</v>
      </c>
      <c r="C817" s="23" t="s">
        <v>24</v>
      </c>
      <c r="D817" s="20">
        <v>1286</v>
      </c>
      <c r="E817" s="20">
        <v>1365</v>
      </c>
      <c r="F817" s="18" t="str">
        <f t="shared" si="14"/>
        <v>西南</v>
      </c>
    </row>
    <row r="818" spans="1:6" x14ac:dyDescent="0.25">
      <c r="A818" s="19">
        <v>34851</v>
      </c>
      <c r="B818" s="23" t="s">
        <v>31</v>
      </c>
      <c r="C818" s="20" t="s">
        <v>12</v>
      </c>
      <c r="D818" s="20">
        <v>2134</v>
      </c>
      <c r="E818" s="20">
        <v>2408</v>
      </c>
      <c r="F818" s="18" t="str">
        <f t="shared" si="14"/>
        <v>西南</v>
      </c>
    </row>
    <row r="819" spans="1:6" x14ac:dyDescent="0.25">
      <c r="A819" s="19">
        <v>34851</v>
      </c>
      <c r="B819" s="20" t="s">
        <v>15</v>
      </c>
      <c r="C819" s="20" t="s">
        <v>12</v>
      </c>
      <c r="D819" s="20">
        <v>697</v>
      </c>
      <c r="E819" s="20">
        <v>697</v>
      </c>
      <c r="F819" s="18" t="str">
        <f t="shared" si="14"/>
        <v>华东</v>
      </c>
    </row>
    <row r="820" spans="1:6" x14ac:dyDescent="0.25">
      <c r="A820" s="19">
        <v>34851</v>
      </c>
      <c r="B820" s="20" t="s">
        <v>11</v>
      </c>
      <c r="C820" s="20" t="s">
        <v>12</v>
      </c>
      <c r="D820" s="20">
        <v>947</v>
      </c>
      <c r="E820" s="20">
        <v>1274</v>
      </c>
      <c r="F820" s="18" t="str">
        <f t="shared" si="14"/>
        <v>华东</v>
      </c>
    </row>
    <row r="821" spans="1:6" x14ac:dyDescent="0.25">
      <c r="A821" s="19">
        <v>34851</v>
      </c>
      <c r="B821" s="20" t="s">
        <v>11</v>
      </c>
      <c r="C821" s="20" t="s">
        <v>12</v>
      </c>
      <c r="D821" s="20">
        <v>737</v>
      </c>
      <c r="E821" s="20">
        <v>805</v>
      </c>
      <c r="F821" s="18" t="str">
        <f t="shared" si="14"/>
        <v>华东</v>
      </c>
    </row>
    <row r="822" spans="1:6" x14ac:dyDescent="0.25">
      <c r="A822" s="19">
        <v>34851</v>
      </c>
      <c r="B822" s="20" t="s">
        <v>15</v>
      </c>
      <c r="C822" s="20" t="s">
        <v>12</v>
      </c>
      <c r="D822" s="20">
        <v>394</v>
      </c>
      <c r="E822" s="20">
        <v>394</v>
      </c>
      <c r="F822" s="18" t="str">
        <f t="shared" si="14"/>
        <v>华东</v>
      </c>
    </row>
    <row r="823" spans="1:6" x14ac:dyDescent="0.25">
      <c r="A823" s="19">
        <v>34851</v>
      </c>
      <c r="B823" s="20" t="s">
        <v>21</v>
      </c>
      <c r="C823" s="20" t="s">
        <v>12</v>
      </c>
      <c r="D823" s="20">
        <v>1188</v>
      </c>
      <c r="E823" s="20">
        <v>1260</v>
      </c>
      <c r="F823" s="18" t="str">
        <f t="shared" si="14"/>
        <v>华东</v>
      </c>
    </row>
    <row r="824" spans="1:6" x14ac:dyDescent="0.25">
      <c r="A824" s="19">
        <v>34851</v>
      </c>
      <c r="B824" s="20" t="s">
        <v>15</v>
      </c>
      <c r="C824" s="20" t="s">
        <v>12</v>
      </c>
      <c r="D824" s="20">
        <v>2279</v>
      </c>
      <c r="E824" s="20">
        <v>2678</v>
      </c>
      <c r="F824" s="18" t="str">
        <f t="shared" si="14"/>
        <v>华东</v>
      </c>
    </row>
    <row r="825" spans="1:6" x14ac:dyDescent="0.25">
      <c r="A825" s="19">
        <v>34851</v>
      </c>
      <c r="B825" s="20" t="s">
        <v>21</v>
      </c>
      <c r="C825" s="20" t="s">
        <v>12</v>
      </c>
      <c r="D825" s="20">
        <v>32</v>
      </c>
      <c r="E825" s="20">
        <v>32</v>
      </c>
      <c r="F825" s="18" t="str">
        <f t="shared" si="14"/>
        <v>华东</v>
      </c>
    </row>
    <row r="826" spans="1:6" x14ac:dyDescent="0.25">
      <c r="A826" s="19">
        <v>34851</v>
      </c>
      <c r="B826" s="20" t="s">
        <v>11</v>
      </c>
      <c r="C826" s="20" t="s">
        <v>12</v>
      </c>
      <c r="D826" s="20">
        <v>44</v>
      </c>
      <c r="E826" s="20">
        <v>44</v>
      </c>
      <c r="F826" s="18" t="str">
        <f t="shared" si="14"/>
        <v>华东</v>
      </c>
    </row>
    <row r="827" spans="1:6" x14ac:dyDescent="0.25">
      <c r="A827" s="19">
        <v>34851</v>
      </c>
      <c r="B827" s="20" t="s">
        <v>11</v>
      </c>
      <c r="C827" s="20" t="s">
        <v>12</v>
      </c>
      <c r="D827" s="20">
        <v>68</v>
      </c>
      <c r="E827" s="20">
        <v>68</v>
      </c>
      <c r="F827" s="18" t="str">
        <f t="shared" si="14"/>
        <v>华东</v>
      </c>
    </row>
    <row r="828" spans="1:6" x14ac:dyDescent="0.25">
      <c r="A828" s="19">
        <v>34851</v>
      </c>
      <c r="B828" s="20" t="s">
        <v>21</v>
      </c>
      <c r="C828" s="20" t="s">
        <v>12</v>
      </c>
      <c r="D828" s="20">
        <v>56</v>
      </c>
      <c r="E828" s="20">
        <v>56</v>
      </c>
      <c r="F828" s="18" t="str">
        <f t="shared" si="14"/>
        <v>华东</v>
      </c>
    </row>
    <row r="829" spans="1:6" x14ac:dyDescent="0.25">
      <c r="A829" s="19">
        <v>34851</v>
      </c>
      <c r="B829" s="20" t="s">
        <v>20</v>
      </c>
      <c r="C829" s="20" t="s">
        <v>12</v>
      </c>
      <c r="D829" s="20">
        <v>70</v>
      </c>
      <c r="E829" s="20">
        <v>70</v>
      </c>
      <c r="F829" s="18" t="str">
        <f t="shared" si="14"/>
        <v>华东</v>
      </c>
    </row>
    <row r="830" spans="1:6" x14ac:dyDescent="0.25">
      <c r="A830" s="19">
        <v>34851</v>
      </c>
      <c r="B830" s="20" t="s">
        <v>20</v>
      </c>
      <c r="C830" s="20" t="s">
        <v>12</v>
      </c>
      <c r="D830" s="20">
        <v>90</v>
      </c>
      <c r="E830" s="20">
        <v>90</v>
      </c>
      <c r="F830" s="18" t="str">
        <f t="shared" si="14"/>
        <v>华东</v>
      </c>
    </row>
    <row r="831" spans="1:6" x14ac:dyDescent="0.25">
      <c r="A831" s="19">
        <v>34851</v>
      </c>
      <c r="B831" s="20" t="s">
        <v>15</v>
      </c>
      <c r="C831" s="20" t="s">
        <v>12</v>
      </c>
      <c r="D831" s="20">
        <v>171</v>
      </c>
      <c r="E831" s="20">
        <v>171</v>
      </c>
      <c r="F831" s="18" t="str">
        <f t="shared" si="14"/>
        <v>华东</v>
      </c>
    </row>
    <row r="832" spans="1:6" x14ac:dyDescent="0.25">
      <c r="A832" s="19">
        <v>34851</v>
      </c>
      <c r="B832" s="20" t="s">
        <v>15</v>
      </c>
      <c r="C832" s="23" t="s">
        <v>29</v>
      </c>
      <c r="D832" s="20">
        <v>293</v>
      </c>
      <c r="E832" s="20">
        <v>293</v>
      </c>
      <c r="F832" s="18" t="str">
        <f t="shared" si="14"/>
        <v>华东</v>
      </c>
    </row>
    <row r="833" spans="1:6" x14ac:dyDescent="0.25">
      <c r="A833" s="19">
        <v>34851</v>
      </c>
      <c r="B833" s="20" t="s">
        <v>15</v>
      </c>
      <c r="C833" s="23" t="s">
        <v>37</v>
      </c>
      <c r="D833" s="20">
        <v>149</v>
      </c>
      <c r="E833" s="20">
        <v>149</v>
      </c>
      <c r="F833" s="18" t="str">
        <f t="shared" si="14"/>
        <v>华东</v>
      </c>
    </row>
    <row r="834" spans="1:6" x14ac:dyDescent="0.25">
      <c r="A834" s="19">
        <v>34851</v>
      </c>
      <c r="B834" s="20" t="s">
        <v>20</v>
      </c>
      <c r="C834" s="23" t="s">
        <v>24</v>
      </c>
      <c r="D834" s="20">
        <v>151</v>
      </c>
      <c r="E834" s="20">
        <v>151</v>
      </c>
      <c r="F834" s="18" t="str">
        <f t="shared" si="14"/>
        <v>华东</v>
      </c>
    </row>
    <row r="835" spans="1:6" x14ac:dyDescent="0.25">
      <c r="A835" s="19">
        <v>34851</v>
      </c>
      <c r="B835" s="20" t="s">
        <v>11</v>
      </c>
      <c r="C835" s="23" t="s">
        <v>24</v>
      </c>
      <c r="D835" s="20">
        <v>165</v>
      </c>
      <c r="E835" s="20">
        <v>165</v>
      </c>
      <c r="F835" s="18" t="str">
        <f t="shared" ref="F835:F898" si="15">INDEX($H$3:$H$12,MATCH(B835,$I$3:$I$12,0))</f>
        <v>华东</v>
      </c>
    </row>
    <row r="836" spans="1:6" x14ac:dyDescent="0.25">
      <c r="A836" s="19">
        <v>34851</v>
      </c>
      <c r="B836" s="20" t="s">
        <v>21</v>
      </c>
      <c r="C836" s="23" t="s">
        <v>24</v>
      </c>
      <c r="D836" s="20">
        <v>289</v>
      </c>
      <c r="E836" s="20">
        <v>289</v>
      </c>
      <c r="F836" s="18" t="str">
        <f t="shared" si="15"/>
        <v>华东</v>
      </c>
    </row>
    <row r="837" spans="1:6" x14ac:dyDescent="0.25">
      <c r="A837" s="19">
        <v>34851</v>
      </c>
      <c r="B837" s="20" t="s">
        <v>15</v>
      </c>
      <c r="C837" s="23" t="s">
        <v>24</v>
      </c>
      <c r="D837" s="20">
        <v>140</v>
      </c>
      <c r="E837" s="20">
        <v>140</v>
      </c>
      <c r="F837" s="18" t="str">
        <f t="shared" si="15"/>
        <v>华东</v>
      </c>
    </row>
    <row r="838" spans="1:6" x14ac:dyDescent="0.25">
      <c r="A838" s="19">
        <v>34851</v>
      </c>
      <c r="B838" s="20" t="s">
        <v>11</v>
      </c>
      <c r="C838" s="23" t="s">
        <v>24</v>
      </c>
      <c r="D838" s="20">
        <v>146</v>
      </c>
      <c r="E838" s="20">
        <v>146</v>
      </c>
      <c r="F838" s="18" t="str">
        <f t="shared" si="15"/>
        <v>华东</v>
      </c>
    </row>
    <row r="839" spans="1:6" x14ac:dyDescent="0.25">
      <c r="A839" s="19">
        <v>34851</v>
      </c>
      <c r="B839" s="20" t="s">
        <v>15</v>
      </c>
      <c r="C839" s="23" t="s">
        <v>33</v>
      </c>
      <c r="D839" s="20">
        <v>193</v>
      </c>
      <c r="E839" s="20">
        <v>193</v>
      </c>
      <c r="F839" s="18" t="str">
        <f t="shared" si="15"/>
        <v>华东</v>
      </c>
    </row>
    <row r="840" spans="1:6" x14ac:dyDescent="0.25">
      <c r="A840" s="19">
        <v>34851</v>
      </c>
      <c r="B840" s="23" t="s">
        <v>36</v>
      </c>
      <c r="C840" s="23" t="s">
        <v>33</v>
      </c>
      <c r="D840" s="20">
        <v>206</v>
      </c>
      <c r="E840" s="20">
        <v>206</v>
      </c>
      <c r="F840" s="18" t="str">
        <f t="shared" si="15"/>
        <v>西南</v>
      </c>
    </row>
    <row r="841" spans="1:6" x14ac:dyDescent="0.25">
      <c r="A841" s="19">
        <v>34851</v>
      </c>
      <c r="B841" s="23" t="s">
        <v>36</v>
      </c>
      <c r="C841" s="23" t="s">
        <v>24</v>
      </c>
      <c r="D841" s="20">
        <v>225</v>
      </c>
      <c r="E841" s="20">
        <v>225</v>
      </c>
      <c r="F841" s="18" t="str">
        <f t="shared" si="15"/>
        <v>西南</v>
      </c>
    </row>
    <row r="842" spans="1:6" x14ac:dyDescent="0.25">
      <c r="A842" s="19">
        <v>34851</v>
      </c>
      <c r="B842" s="23" t="s">
        <v>36</v>
      </c>
      <c r="C842" s="23" t="s">
        <v>24</v>
      </c>
      <c r="D842" s="20">
        <v>338</v>
      </c>
      <c r="E842" s="20">
        <v>338</v>
      </c>
      <c r="F842" s="18" t="str">
        <f t="shared" si="15"/>
        <v>西南</v>
      </c>
    </row>
    <row r="843" spans="1:6" x14ac:dyDescent="0.25">
      <c r="A843" s="19">
        <v>34851</v>
      </c>
      <c r="B843" s="23" t="s">
        <v>31</v>
      </c>
      <c r="C843" s="23" t="s">
        <v>24</v>
      </c>
      <c r="D843" s="20">
        <v>540</v>
      </c>
      <c r="E843" s="20">
        <v>540</v>
      </c>
      <c r="F843" s="18" t="str">
        <f t="shared" si="15"/>
        <v>西南</v>
      </c>
    </row>
    <row r="844" spans="1:6" x14ac:dyDescent="0.25">
      <c r="A844" s="19">
        <v>34851</v>
      </c>
      <c r="B844" s="20" t="s">
        <v>11</v>
      </c>
      <c r="C844" s="23" t="s">
        <v>37</v>
      </c>
      <c r="D844" s="20">
        <v>39</v>
      </c>
      <c r="E844" s="20">
        <v>39</v>
      </c>
      <c r="F844" s="18" t="str">
        <f t="shared" si="15"/>
        <v>华东</v>
      </c>
    </row>
    <row r="845" spans="1:6" x14ac:dyDescent="0.25">
      <c r="A845" s="19">
        <v>34851</v>
      </c>
      <c r="B845" s="20" t="s">
        <v>11</v>
      </c>
      <c r="C845" s="23" t="s">
        <v>35</v>
      </c>
      <c r="D845" s="20">
        <v>28</v>
      </c>
      <c r="E845" s="20">
        <v>28</v>
      </c>
      <c r="F845" s="18" t="str">
        <f t="shared" si="15"/>
        <v>华东</v>
      </c>
    </row>
    <row r="846" spans="1:6" x14ac:dyDescent="0.25">
      <c r="A846" s="19">
        <v>34851</v>
      </c>
      <c r="B846" s="20" t="s">
        <v>21</v>
      </c>
      <c r="C846" s="23" t="s">
        <v>24</v>
      </c>
      <c r="D846" s="20">
        <v>53</v>
      </c>
      <c r="E846" s="20">
        <v>53</v>
      </c>
      <c r="F846" s="18" t="str">
        <f t="shared" si="15"/>
        <v>华东</v>
      </c>
    </row>
    <row r="847" spans="1:6" x14ac:dyDescent="0.25">
      <c r="A847" s="19">
        <v>34851</v>
      </c>
      <c r="B847" s="20" t="s">
        <v>21</v>
      </c>
      <c r="C847" s="23" t="s">
        <v>24</v>
      </c>
      <c r="D847" s="20">
        <v>413</v>
      </c>
      <c r="E847" s="20">
        <v>413</v>
      </c>
      <c r="F847" s="18" t="str">
        <f t="shared" si="15"/>
        <v>华东</v>
      </c>
    </row>
    <row r="848" spans="1:6" x14ac:dyDescent="0.25">
      <c r="A848" s="19">
        <v>34851</v>
      </c>
      <c r="B848" s="20" t="s">
        <v>20</v>
      </c>
      <c r="C848" s="23" t="s">
        <v>24</v>
      </c>
      <c r="D848" s="20">
        <v>88</v>
      </c>
      <c r="E848" s="20">
        <v>88</v>
      </c>
      <c r="F848" s="18" t="str">
        <f t="shared" si="15"/>
        <v>华东</v>
      </c>
    </row>
    <row r="849" spans="1:6" x14ac:dyDescent="0.25">
      <c r="A849" s="19">
        <v>34851</v>
      </c>
      <c r="B849" s="20" t="s">
        <v>11</v>
      </c>
      <c r="C849" s="23" t="s">
        <v>24</v>
      </c>
      <c r="D849" s="20">
        <v>96</v>
      </c>
      <c r="E849" s="20">
        <v>96</v>
      </c>
      <c r="F849" s="18" t="str">
        <f t="shared" si="15"/>
        <v>华东</v>
      </c>
    </row>
    <row r="850" spans="1:6" x14ac:dyDescent="0.25">
      <c r="A850" s="19">
        <v>34851</v>
      </c>
      <c r="B850" s="20" t="s">
        <v>20</v>
      </c>
      <c r="C850" s="23" t="s">
        <v>24</v>
      </c>
      <c r="D850" s="20">
        <v>135</v>
      </c>
      <c r="E850" s="20">
        <v>135</v>
      </c>
      <c r="F850" s="18" t="str">
        <f t="shared" si="15"/>
        <v>华东</v>
      </c>
    </row>
    <row r="851" spans="1:6" x14ac:dyDescent="0.25">
      <c r="A851" s="19">
        <v>34851</v>
      </c>
      <c r="B851" s="20" t="s">
        <v>11</v>
      </c>
      <c r="C851" s="23" t="s">
        <v>24</v>
      </c>
      <c r="D851" s="20">
        <v>41</v>
      </c>
      <c r="E851" s="20">
        <v>41</v>
      </c>
      <c r="F851" s="18" t="str">
        <f t="shared" si="15"/>
        <v>华东</v>
      </c>
    </row>
    <row r="852" spans="1:6" x14ac:dyDescent="0.25">
      <c r="A852" s="19">
        <v>34851</v>
      </c>
      <c r="B852" s="20" t="s">
        <v>21</v>
      </c>
      <c r="C852" s="23" t="s">
        <v>24</v>
      </c>
      <c r="D852" s="20">
        <v>210</v>
      </c>
      <c r="E852" s="20">
        <v>210</v>
      </c>
      <c r="F852" s="18" t="str">
        <f t="shared" si="15"/>
        <v>华东</v>
      </c>
    </row>
    <row r="853" spans="1:6" x14ac:dyDescent="0.25">
      <c r="A853" s="19">
        <v>34881</v>
      </c>
      <c r="B853" s="20" t="s">
        <v>21</v>
      </c>
      <c r="C853" s="23" t="s">
        <v>25</v>
      </c>
      <c r="D853" s="20">
        <v>1758</v>
      </c>
      <c r="E853" s="20">
        <v>1924</v>
      </c>
      <c r="F853" s="18" t="str">
        <f t="shared" si="15"/>
        <v>华东</v>
      </c>
    </row>
    <row r="854" spans="1:6" x14ac:dyDescent="0.25">
      <c r="A854" s="19">
        <v>34881</v>
      </c>
      <c r="B854" s="20" t="s">
        <v>21</v>
      </c>
      <c r="C854" s="23" t="s">
        <v>25</v>
      </c>
      <c r="D854" s="20">
        <v>338</v>
      </c>
      <c r="E854" s="20">
        <v>338</v>
      </c>
      <c r="F854" s="18" t="str">
        <f t="shared" si="15"/>
        <v>华东</v>
      </c>
    </row>
    <row r="855" spans="1:6" x14ac:dyDescent="0.25">
      <c r="A855" s="19">
        <v>34881</v>
      </c>
      <c r="B855" s="20" t="s">
        <v>15</v>
      </c>
      <c r="C855" s="23" t="s">
        <v>24</v>
      </c>
      <c r="D855" s="20">
        <v>338</v>
      </c>
      <c r="E855" s="20">
        <v>338</v>
      </c>
      <c r="F855" s="18" t="str">
        <f t="shared" si="15"/>
        <v>华东</v>
      </c>
    </row>
    <row r="856" spans="1:6" x14ac:dyDescent="0.25">
      <c r="A856" s="19">
        <v>34881</v>
      </c>
      <c r="B856" s="20" t="s">
        <v>21</v>
      </c>
      <c r="C856" s="23" t="s">
        <v>33</v>
      </c>
      <c r="D856" s="20">
        <v>441</v>
      </c>
      <c r="E856" s="20">
        <v>454</v>
      </c>
      <c r="F856" s="18" t="str">
        <f t="shared" si="15"/>
        <v>华东</v>
      </c>
    </row>
    <row r="857" spans="1:6" x14ac:dyDescent="0.25">
      <c r="A857" s="19">
        <v>34881</v>
      </c>
      <c r="B857" s="20" t="s">
        <v>11</v>
      </c>
      <c r="C857" s="23" t="s">
        <v>25</v>
      </c>
      <c r="D857" s="20">
        <v>546</v>
      </c>
      <c r="E857" s="20">
        <v>563</v>
      </c>
      <c r="F857" s="18" t="str">
        <f t="shared" si="15"/>
        <v>华东</v>
      </c>
    </row>
    <row r="858" spans="1:6" x14ac:dyDescent="0.25">
      <c r="A858" s="19">
        <v>34881</v>
      </c>
      <c r="B858" s="20" t="s">
        <v>21</v>
      </c>
      <c r="C858" s="23" t="s">
        <v>25</v>
      </c>
      <c r="D858" s="20">
        <v>570</v>
      </c>
      <c r="E858" s="20">
        <v>660</v>
      </c>
      <c r="F858" s="18" t="str">
        <f t="shared" si="15"/>
        <v>华东</v>
      </c>
    </row>
    <row r="859" spans="1:6" x14ac:dyDescent="0.25">
      <c r="A859" s="19">
        <v>34881</v>
      </c>
      <c r="B859" s="20" t="s">
        <v>11</v>
      </c>
      <c r="C859" s="23" t="s">
        <v>24</v>
      </c>
      <c r="D859" s="20">
        <v>581</v>
      </c>
      <c r="E859" s="20">
        <v>671</v>
      </c>
      <c r="F859" s="18" t="str">
        <f t="shared" si="15"/>
        <v>华东</v>
      </c>
    </row>
    <row r="860" spans="1:6" x14ac:dyDescent="0.25">
      <c r="A860" s="19">
        <v>34881</v>
      </c>
      <c r="B860" s="20" t="s">
        <v>11</v>
      </c>
      <c r="C860" s="23" t="s">
        <v>24</v>
      </c>
      <c r="D860" s="20">
        <v>730</v>
      </c>
      <c r="E860" s="20">
        <v>797</v>
      </c>
      <c r="F860" s="18" t="str">
        <f t="shared" si="15"/>
        <v>华东</v>
      </c>
    </row>
    <row r="861" spans="1:6" x14ac:dyDescent="0.25">
      <c r="A861" s="19">
        <v>34881</v>
      </c>
      <c r="B861" s="20" t="s">
        <v>15</v>
      </c>
      <c r="C861" s="23" t="s">
        <v>24</v>
      </c>
      <c r="D861" s="20">
        <v>1040</v>
      </c>
      <c r="E861" s="20">
        <v>1348</v>
      </c>
      <c r="F861" s="18" t="str">
        <f t="shared" si="15"/>
        <v>华东</v>
      </c>
    </row>
    <row r="862" spans="1:6" x14ac:dyDescent="0.25">
      <c r="A862" s="19">
        <v>34881</v>
      </c>
      <c r="B862" s="20" t="s">
        <v>15</v>
      </c>
      <c r="C862" s="23" t="s">
        <v>24</v>
      </c>
      <c r="D862" s="20">
        <v>995</v>
      </c>
      <c r="E862" s="20">
        <v>1058</v>
      </c>
      <c r="F862" s="18" t="str">
        <f t="shared" si="15"/>
        <v>华东</v>
      </c>
    </row>
    <row r="863" spans="1:6" x14ac:dyDescent="0.25">
      <c r="A863" s="19">
        <v>34881</v>
      </c>
      <c r="B863" s="20" t="s">
        <v>11</v>
      </c>
      <c r="C863" s="23" t="s">
        <v>24</v>
      </c>
      <c r="D863" s="20">
        <v>303</v>
      </c>
      <c r="E863" s="20">
        <v>303</v>
      </c>
      <c r="F863" s="18" t="str">
        <f t="shared" si="15"/>
        <v>华东</v>
      </c>
    </row>
    <row r="864" spans="1:6" x14ac:dyDescent="0.25">
      <c r="A864" s="19">
        <v>34881</v>
      </c>
      <c r="B864" s="20" t="s">
        <v>20</v>
      </c>
      <c r="C864" s="23" t="s">
        <v>25</v>
      </c>
      <c r="D864" s="20">
        <v>72</v>
      </c>
      <c r="E864" s="20">
        <v>72</v>
      </c>
      <c r="F864" s="18" t="str">
        <f t="shared" si="15"/>
        <v>华东</v>
      </c>
    </row>
    <row r="865" spans="1:6" x14ac:dyDescent="0.25">
      <c r="A865" s="19">
        <v>34881</v>
      </c>
      <c r="B865" s="20" t="s">
        <v>15</v>
      </c>
      <c r="C865" s="23" t="s">
        <v>25</v>
      </c>
      <c r="D865" s="20">
        <v>96</v>
      </c>
      <c r="E865" s="20">
        <v>96</v>
      </c>
      <c r="F865" s="18" t="str">
        <f t="shared" si="15"/>
        <v>华东</v>
      </c>
    </row>
    <row r="866" spans="1:6" x14ac:dyDescent="0.25">
      <c r="A866" s="19">
        <v>34881</v>
      </c>
      <c r="B866" s="20" t="s">
        <v>19</v>
      </c>
      <c r="C866" s="23" t="s">
        <v>24</v>
      </c>
      <c r="D866" s="20">
        <v>101</v>
      </c>
      <c r="E866" s="20">
        <v>101</v>
      </c>
      <c r="F866" s="18" t="str">
        <f t="shared" si="15"/>
        <v>西南</v>
      </c>
    </row>
    <row r="867" spans="1:6" x14ac:dyDescent="0.25">
      <c r="A867" s="19">
        <v>34881</v>
      </c>
      <c r="B867" s="20" t="s">
        <v>19</v>
      </c>
      <c r="C867" s="23" t="s">
        <v>25</v>
      </c>
      <c r="D867" s="20">
        <v>122</v>
      </c>
      <c r="E867" s="20">
        <v>122</v>
      </c>
      <c r="F867" s="18" t="str">
        <f t="shared" si="15"/>
        <v>西南</v>
      </c>
    </row>
    <row r="868" spans="1:6" x14ac:dyDescent="0.25">
      <c r="A868" s="19">
        <v>34881</v>
      </c>
      <c r="B868" s="20" t="s">
        <v>19</v>
      </c>
      <c r="C868" s="23" t="s">
        <v>24</v>
      </c>
      <c r="D868" s="20">
        <v>151</v>
      </c>
      <c r="E868" s="20">
        <v>151</v>
      </c>
      <c r="F868" s="18" t="str">
        <f t="shared" si="15"/>
        <v>西南</v>
      </c>
    </row>
    <row r="869" spans="1:6" x14ac:dyDescent="0.25">
      <c r="A869" s="19">
        <v>34881</v>
      </c>
      <c r="B869" s="20" t="s">
        <v>19</v>
      </c>
      <c r="C869" s="20" t="s">
        <v>12</v>
      </c>
      <c r="D869" s="20">
        <v>477</v>
      </c>
      <c r="E869" s="20">
        <v>540</v>
      </c>
      <c r="F869" s="18" t="str">
        <f t="shared" si="15"/>
        <v>西南</v>
      </c>
    </row>
    <row r="870" spans="1:6" x14ac:dyDescent="0.25">
      <c r="A870" s="19">
        <v>34881</v>
      </c>
      <c r="B870" s="20" t="s">
        <v>19</v>
      </c>
      <c r="C870" s="20" t="s">
        <v>12</v>
      </c>
      <c r="D870" s="20">
        <v>640</v>
      </c>
      <c r="E870" s="20">
        <v>718</v>
      </c>
      <c r="F870" s="18" t="str">
        <f t="shared" si="15"/>
        <v>西南</v>
      </c>
    </row>
    <row r="871" spans="1:6" x14ac:dyDescent="0.25">
      <c r="A871" s="19">
        <v>34881</v>
      </c>
      <c r="B871" s="20" t="s">
        <v>19</v>
      </c>
      <c r="C871" s="20" t="s">
        <v>12</v>
      </c>
      <c r="D871" s="20">
        <v>732</v>
      </c>
      <c r="E871" s="20">
        <v>754</v>
      </c>
      <c r="F871" s="18" t="str">
        <f t="shared" si="15"/>
        <v>西南</v>
      </c>
    </row>
    <row r="872" spans="1:6" x14ac:dyDescent="0.25">
      <c r="A872" s="19">
        <v>34881</v>
      </c>
      <c r="B872" s="20" t="s">
        <v>19</v>
      </c>
      <c r="C872" s="20" t="s">
        <v>12</v>
      </c>
      <c r="D872" s="20">
        <v>945</v>
      </c>
      <c r="E872" s="20">
        <v>1033</v>
      </c>
      <c r="F872" s="18" t="str">
        <f t="shared" si="15"/>
        <v>西南</v>
      </c>
    </row>
    <row r="873" spans="1:6" x14ac:dyDescent="0.25">
      <c r="A873" s="19">
        <v>34881</v>
      </c>
      <c r="B873" s="20" t="s">
        <v>19</v>
      </c>
      <c r="C873" s="20" t="s">
        <v>12</v>
      </c>
      <c r="D873" s="20">
        <v>407</v>
      </c>
      <c r="E873" s="20">
        <v>420</v>
      </c>
      <c r="F873" s="18" t="str">
        <f t="shared" si="15"/>
        <v>西南</v>
      </c>
    </row>
    <row r="874" spans="1:6" x14ac:dyDescent="0.25">
      <c r="A874" s="19">
        <v>34881</v>
      </c>
      <c r="B874" s="20" t="s">
        <v>15</v>
      </c>
      <c r="C874" s="20" t="s">
        <v>12</v>
      </c>
      <c r="D874" s="20">
        <v>53</v>
      </c>
      <c r="E874" s="20">
        <v>53</v>
      </c>
      <c r="F874" s="18" t="str">
        <f t="shared" si="15"/>
        <v>华东</v>
      </c>
    </row>
    <row r="875" spans="1:6" x14ac:dyDescent="0.25">
      <c r="A875" s="19">
        <v>34881</v>
      </c>
      <c r="B875" s="20" t="s">
        <v>21</v>
      </c>
      <c r="C875" s="20" t="s">
        <v>12</v>
      </c>
      <c r="D875" s="20">
        <v>459</v>
      </c>
      <c r="E875" s="20">
        <v>473</v>
      </c>
      <c r="F875" s="18" t="str">
        <f t="shared" si="15"/>
        <v>华东</v>
      </c>
    </row>
    <row r="876" spans="1:6" x14ac:dyDescent="0.25">
      <c r="A876" s="19">
        <v>34881</v>
      </c>
      <c r="B876" s="20" t="s">
        <v>21</v>
      </c>
      <c r="C876" s="20" t="s">
        <v>12</v>
      </c>
      <c r="D876" s="20">
        <v>420</v>
      </c>
      <c r="E876" s="20">
        <v>420</v>
      </c>
      <c r="F876" s="18" t="str">
        <f t="shared" si="15"/>
        <v>华东</v>
      </c>
    </row>
    <row r="877" spans="1:6" x14ac:dyDescent="0.25">
      <c r="A877" s="19">
        <v>34881</v>
      </c>
      <c r="B877" s="20" t="s">
        <v>20</v>
      </c>
      <c r="C877" s="20" t="s">
        <v>12</v>
      </c>
      <c r="D877" s="20">
        <v>54</v>
      </c>
      <c r="E877" s="20">
        <v>54</v>
      </c>
      <c r="F877" s="18" t="str">
        <f t="shared" si="15"/>
        <v>华东</v>
      </c>
    </row>
    <row r="878" spans="1:6" x14ac:dyDescent="0.25">
      <c r="A878" s="19">
        <v>34881</v>
      </c>
      <c r="B878" s="20" t="s">
        <v>20</v>
      </c>
      <c r="C878" s="20" t="s">
        <v>12</v>
      </c>
      <c r="D878" s="20">
        <v>67</v>
      </c>
      <c r="E878" s="20">
        <v>67</v>
      </c>
      <c r="F878" s="18" t="str">
        <f t="shared" si="15"/>
        <v>华东</v>
      </c>
    </row>
    <row r="879" spans="1:6" x14ac:dyDescent="0.25">
      <c r="A879" s="19">
        <v>34881</v>
      </c>
      <c r="B879" s="20" t="s">
        <v>20</v>
      </c>
      <c r="C879" s="20" t="s">
        <v>12</v>
      </c>
      <c r="D879" s="20">
        <v>105</v>
      </c>
      <c r="E879" s="20">
        <v>105</v>
      </c>
      <c r="F879" s="18" t="str">
        <f t="shared" si="15"/>
        <v>华东</v>
      </c>
    </row>
    <row r="880" spans="1:6" x14ac:dyDescent="0.25">
      <c r="A880" s="19">
        <v>34881</v>
      </c>
      <c r="B880" s="20" t="s">
        <v>20</v>
      </c>
      <c r="C880" s="20" t="s">
        <v>12</v>
      </c>
      <c r="D880" s="20">
        <v>146</v>
      </c>
      <c r="E880" s="20">
        <v>146</v>
      </c>
      <c r="F880" s="18" t="str">
        <f t="shared" si="15"/>
        <v>华东</v>
      </c>
    </row>
    <row r="881" spans="1:6" x14ac:dyDescent="0.25">
      <c r="A881" s="19">
        <v>34881</v>
      </c>
      <c r="B881" s="20" t="s">
        <v>15</v>
      </c>
      <c r="C881" s="20" t="s">
        <v>12</v>
      </c>
      <c r="D881" s="20">
        <v>169</v>
      </c>
      <c r="E881" s="20">
        <v>169</v>
      </c>
      <c r="F881" s="18" t="str">
        <f t="shared" si="15"/>
        <v>华东</v>
      </c>
    </row>
    <row r="882" spans="1:6" x14ac:dyDescent="0.25">
      <c r="A882" s="19">
        <v>34881</v>
      </c>
      <c r="B882" s="20" t="s">
        <v>11</v>
      </c>
      <c r="C882" s="20" t="s">
        <v>12</v>
      </c>
      <c r="D882" s="20">
        <v>261</v>
      </c>
      <c r="E882" s="20">
        <v>261</v>
      </c>
      <c r="F882" s="18" t="str">
        <f t="shared" si="15"/>
        <v>华东</v>
      </c>
    </row>
    <row r="883" spans="1:6" x14ac:dyDescent="0.25">
      <c r="A883" s="19">
        <v>34881</v>
      </c>
      <c r="B883" s="20" t="s">
        <v>21</v>
      </c>
      <c r="C883" s="20" t="s">
        <v>12</v>
      </c>
      <c r="D883" s="20">
        <v>338</v>
      </c>
      <c r="E883" s="20">
        <v>338</v>
      </c>
      <c r="F883" s="18" t="str">
        <f t="shared" si="15"/>
        <v>华东</v>
      </c>
    </row>
    <row r="884" spans="1:6" x14ac:dyDescent="0.25">
      <c r="A884" s="19">
        <v>34881</v>
      </c>
      <c r="B884" s="20" t="s">
        <v>11</v>
      </c>
      <c r="C884" s="20" t="s">
        <v>12</v>
      </c>
      <c r="D884" s="20">
        <v>341</v>
      </c>
      <c r="E884" s="20">
        <v>341</v>
      </c>
      <c r="F884" s="18" t="str">
        <f t="shared" si="15"/>
        <v>华东</v>
      </c>
    </row>
    <row r="885" spans="1:6" x14ac:dyDescent="0.25">
      <c r="A885" s="19">
        <v>34881</v>
      </c>
      <c r="B885" s="20" t="s">
        <v>11</v>
      </c>
      <c r="C885" s="23" t="s">
        <v>25</v>
      </c>
      <c r="D885" s="20">
        <v>99</v>
      </c>
      <c r="E885" s="20">
        <v>99</v>
      </c>
      <c r="F885" s="18" t="str">
        <f t="shared" si="15"/>
        <v>华东</v>
      </c>
    </row>
    <row r="886" spans="1:6" x14ac:dyDescent="0.25">
      <c r="A886" s="19">
        <v>34881</v>
      </c>
      <c r="B886" s="20" t="s">
        <v>15</v>
      </c>
      <c r="C886" s="23" t="s">
        <v>33</v>
      </c>
      <c r="D886" s="20">
        <v>113</v>
      </c>
      <c r="E886" s="20">
        <v>113</v>
      </c>
      <c r="F886" s="18" t="str">
        <f t="shared" si="15"/>
        <v>华东</v>
      </c>
    </row>
    <row r="887" spans="1:6" x14ac:dyDescent="0.25">
      <c r="A887" s="19">
        <v>34881</v>
      </c>
      <c r="B887" s="20" t="s">
        <v>15</v>
      </c>
      <c r="C887" s="23" t="s">
        <v>33</v>
      </c>
      <c r="D887" s="20">
        <v>193</v>
      </c>
      <c r="E887" s="20">
        <v>193</v>
      </c>
      <c r="F887" s="18" t="str">
        <f t="shared" si="15"/>
        <v>华东</v>
      </c>
    </row>
    <row r="888" spans="1:6" x14ac:dyDescent="0.25">
      <c r="A888" s="19">
        <v>34881</v>
      </c>
      <c r="B888" s="20" t="s">
        <v>15</v>
      </c>
      <c r="C888" s="23" t="s">
        <v>24</v>
      </c>
      <c r="D888" s="20">
        <v>175</v>
      </c>
      <c r="E888" s="20">
        <v>175</v>
      </c>
      <c r="F888" s="18" t="str">
        <f t="shared" si="15"/>
        <v>华东</v>
      </c>
    </row>
    <row r="889" spans="1:6" x14ac:dyDescent="0.25">
      <c r="A889" s="19">
        <v>34881</v>
      </c>
      <c r="B889" s="20" t="s">
        <v>15</v>
      </c>
      <c r="C889" s="23" t="s">
        <v>25</v>
      </c>
      <c r="D889" s="20">
        <v>140</v>
      </c>
      <c r="E889" s="20">
        <v>140</v>
      </c>
      <c r="F889" s="18" t="str">
        <f t="shared" si="15"/>
        <v>华东</v>
      </c>
    </row>
    <row r="890" spans="1:6" x14ac:dyDescent="0.25">
      <c r="A890" s="19">
        <v>34881</v>
      </c>
      <c r="B890" s="20" t="s">
        <v>19</v>
      </c>
      <c r="C890" s="23" t="s">
        <v>24</v>
      </c>
      <c r="D890" s="20">
        <v>90</v>
      </c>
      <c r="E890" s="20">
        <v>90</v>
      </c>
      <c r="F890" s="18" t="str">
        <f t="shared" si="15"/>
        <v>西南</v>
      </c>
    </row>
    <row r="891" spans="1:6" x14ac:dyDescent="0.25">
      <c r="A891" s="19">
        <v>34881</v>
      </c>
      <c r="B891" s="20" t="s">
        <v>19</v>
      </c>
      <c r="C891" s="23" t="s">
        <v>25</v>
      </c>
      <c r="D891" s="20">
        <v>60</v>
      </c>
      <c r="E891" s="20">
        <v>60</v>
      </c>
      <c r="F891" s="18" t="str">
        <f t="shared" si="15"/>
        <v>西南</v>
      </c>
    </row>
    <row r="892" spans="1:6" x14ac:dyDescent="0.25">
      <c r="A892" s="19">
        <v>34881</v>
      </c>
      <c r="B892" s="20" t="s">
        <v>19</v>
      </c>
      <c r="C892" s="23" t="s">
        <v>24</v>
      </c>
      <c r="D892" s="20">
        <v>56</v>
      </c>
      <c r="E892" s="20">
        <v>56</v>
      </c>
      <c r="F892" s="18" t="str">
        <f t="shared" si="15"/>
        <v>西南</v>
      </c>
    </row>
    <row r="893" spans="1:6" x14ac:dyDescent="0.25">
      <c r="A893" s="19">
        <v>34881</v>
      </c>
      <c r="B893" s="20" t="s">
        <v>19</v>
      </c>
      <c r="C893" s="23" t="s">
        <v>24</v>
      </c>
      <c r="D893" s="20">
        <v>72</v>
      </c>
      <c r="E893" s="20">
        <v>72</v>
      </c>
      <c r="F893" s="18" t="str">
        <f t="shared" si="15"/>
        <v>西南</v>
      </c>
    </row>
    <row r="894" spans="1:6" x14ac:dyDescent="0.25">
      <c r="A894" s="19">
        <v>34881</v>
      </c>
      <c r="B894" s="20" t="s">
        <v>19</v>
      </c>
      <c r="C894" s="23" t="s">
        <v>24</v>
      </c>
      <c r="D894" s="20">
        <v>1483</v>
      </c>
      <c r="E894" s="20">
        <v>1575</v>
      </c>
      <c r="F894" s="18" t="str">
        <f t="shared" si="15"/>
        <v>西南</v>
      </c>
    </row>
    <row r="895" spans="1:6" x14ac:dyDescent="0.25">
      <c r="A895" s="19">
        <v>34881</v>
      </c>
      <c r="B895" s="20" t="s">
        <v>19</v>
      </c>
      <c r="C895" s="23" t="s">
        <v>24</v>
      </c>
      <c r="D895" s="20">
        <v>1567</v>
      </c>
      <c r="E895" s="20">
        <v>1719</v>
      </c>
      <c r="F895" s="18" t="str">
        <f t="shared" si="15"/>
        <v>西南</v>
      </c>
    </row>
    <row r="896" spans="1:6" x14ac:dyDescent="0.25">
      <c r="A896" s="19">
        <v>34881</v>
      </c>
      <c r="B896" s="20" t="s">
        <v>19</v>
      </c>
      <c r="C896" s="23" t="s">
        <v>29</v>
      </c>
      <c r="D896" s="20">
        <v>766</v>
      </c>
      <c r="E896" s="20">
        <v>880</v>
      </c>
      <c r="F896" s="18" t="str">
        <f t="shared" si="15"/>
        <v>西南</v>
      </c>
    </row>
    <row r="897" spans="1:6" x14ac:dyDescent="0.25">
      <c r="A897" s="19">
        <v>34881</v>
      </c>
      <c r="B897" s="20" t="s">
        <v>19</v>
      </c>
      <c r="C897" s="23" t="s">
        <v>25</v>
      </c>
      <c r="D897" s="20">
        <v>383</v>
      </c>
      <c r="E897" s="20">
        <v>383</v>
      </c>
      <c r="F897" s="18" t="str">
        <f t="shared" si="15"/>
        <v>西南</v>
      </c>
    </row>
    <row r="898" spans="1:6" x14ac:dyDescent="0.25">
      <c r="A898" s="19">
        <v>34881</v>
      </c>
      <c r="B898" s="20" t="s">
        <v>15</v>
      </c>
      <c r="C898" s="23" t="s">
        <v>24</v>
      </c>
      <c r="D898" s="20">
        <v>1740</v>
      </c>
      <c r="E898" s="20">
        <v>4208</v>
      </c>
      <c r="F898" s="18" t="str">
        <f t="shared" si="15"/>
        <v>华东</v>
      </c>
    </row>
    <row r="899" spans="1:6" x14ac:dyDescent="0.25">
      <c r="A899" s="19">
        <v>34881</v>
      </c>
      <c r="B899" s="20" t="s">
        <v>21</v>
      </c>
      <c r="C899" s="23" t="s">
        <v>24</v>
      </c>
      <c r="D899" s="20">
        <v>826</v>
      </c>
      <c r="E899" s="20">
        <v>878</v>
      </c>
      <c r="F899" s="18" t="str">
        <f t="shared" ref="F899:F962" si="16">INDEX($H$3:$H$12,MATCH(B899,$I$3:$I$12,0))</f>
        <v>华东</v>
      </c>
    </row>
    <row r="900" spans="1:6" x14ac:dyDescent="0.25">
      <c r="A900" s="19">
        <v>34881</v>
      </c>
      <c r="B900" s="20" t="s">
        <v>11</v>
      </c>
      <c r="C900" s="23" t="s">
        <v>25</v>
      </c>
      <c r="D900" s="20">
        <v>922</v>
      </c>
      <c r="E900" s="20">
        <v>980</v>
      </c>
      <c r="F900" s="18" t="str">
        <f t="shared" si="16"/>
        <v>华东</v>
      </c>
    </row>
    <row r="901" spans="1:6" x14ac:dyDescent="0.25">
      <c r="A901" s="19">
        <v>34881</v>
      </c>
      <c r="B901" s="20" t="s">
        <v>15</v>
      </c>
      <c r="C901" s="23" t="s">
        <v>24</v>
      </c>
      <c r="D901" s="20">
        <v>1138</v>
      </c>
      <c r="E901" s="20">
        <v>1208</v>
      </c>
      <c r="F901" s="18" t="str">
        <f t="shared" si="16"/>
        <v>华东</v>
      </c>
    </row>
    <row r="902" spans="1:6" x14ac:dyDescent="0.25">
      <c r="A902" s="19">
        <v>34881</v>
      </c>
      <c r="B902" s="20" t="s">
        <v>15</v>
      </c>
      <c r="C902" s="23" t="s">
        <v>24</v>
      </c>
      <c r="D902" s="20">
        <v>403</v>
      </c>
      <c r="E902" s="20">
        <v>403</v>
      </c>
      <c r="F902" s="18" t="str">
        <f t="shared" si="16"/>
        <v>华东</v>
      </c>
    </row>
    <row r="903" spans="1:6" x14ac:dyDescent="0.25">
      <c r="A903" s="19">
        <v>34881</v>
      </c>
      <c r="B903" s="20" t="s">
        <v>20</v>
      </c>
      <c r="C903" s="23" t="s">
        <v>25</v>
      </c>
      <c r="D903" s="20">
        <v>86</v>
      </c>
      <c r="E903" s="20">
        <v>86</v>
      </c>
      <c r="F903" s="18" t="str">
        <f t="shared" si="16"/>
        <v>华东</v>
      </c>
    </row>
    <row r="904" spans="1:6" x14ac:dyDescent="0.25">
      <c r="A904" s="19">
        <v>34881</v>
      </c>
      <c r="B904" s="20" t="s">
        <v>20</v>
      </c>
      <c r="C904" s="23" t="s">
        <v>25</v>
      </c>
      <c r="D904" s="20">
        <v>53</v>
      </c>
      <c r="E904" s="20">
        <v>53</v>
      </c>
      <c r="F904" s="18" t="str">
        <f t="shared" si="16"/>
        <v>华东</v>
      </c>
    </row>
    <row r="905" spans="1:6" x14ac:dyDescent="0.25">
      <c r="A905" s="19">
        <v>34881</v>
      </c>
      <c r="B905" s="20" t="s">
        <v>11</v>
      </c>
      <c r="C905" s="23" t="s">
        <v>24</v>
      </c>
      <c r="D905" s="20">
        <v>259</v>
      </c>
      <c r="E905" s="20">
        <v>259</v>
      </c>
      <c r="F905" s="18" t="str">
        <f t="shared" si="16"/>
        <v>华东</v>
      </c>
    </row>
    <row r="906" spans="1:6" x14ac:dyDescent="0.25">
      <c r="A906" s="19">
        <v>34881</v>
      </c>
      <c r="B906" s="20" t="s">
        <v>21</v>
      </c>
      <c r="C906" s="23" t="s">
        <v>25</v>
      </c>
      <c r="D906" s="20">
        <v>270</v>
      </c>
      <c r="E906" s="20">
        <v>270</v>
      </c>
      <c r="F906" s="18" t="str">
        <f t="shared" si="16"/>
        <v>华东</v>
      </c>
    </row>
    <row r="907" spans="1:6" x14ac:dyDescent="0.25">
      <c r="A907" s="19">
        <v>34881</v>
      </c>
      <c r="B907" s="20" t="s">
        <v>21</v>
      </c>
      <c r="C907" s="23" t="s">
        <v>37</v>
      </c>
      <c r="D907" s="20">
        <v>184</v>
      </c>
      <c r="E907" s="20">
        <v>184</v>
      </c>
      <c r="F907" s="18" t="str">
        <f t="shared" si="16"/>
        <v>华东</v>
      </c>
    </row>
    <row r="908" spans="1:6" x14ac:dyDescent="0.25">
      <c r="A908" s="19">
        <v>34881</v>
      </c>
      <c r="B908" s="23" t="s">
        <v>36</v>
      </c>
      <c r="C908" s="23" t="s">
        <v>25</v>
      </c>
      <c r="D908" s="20">
        <v>315</v>
      </c>
      <c r="E908" s="20">
        <v>315</v>
      </c>
      <c r="F908" s="18" t="str">
        <f t="shared" si="16"/>
        <v>西南</v>
      </c>
    </row>
    <row r="909" spans="1:6" x14ac:dyDescent="0.25">
      <c r="A909" s="19">
        <v>34881</v>
      </c>
      <c r="B909" s="23" t="s">
        <v>36</v>
      </c>
      <c r="C909" s="23" t="s">
        <v>25</v>
      </c>
      <c r="D909" s="20">
        <v>96</v>
      </c>
      <c r="E909" s="20">
        <v>96</v>
      </c>
      <c r="F909" s="18" t="str">
        <f t="shared" si="16"/>
        <v>西南</v>
      </c>
    </row>
    <row r="910" spans="1:6" x14ac:dyDescent="0.25">
      <c r="A910" s="19">
        <v>34881</v>
      </c>
      <c r="B910" s="23" t="s">
        <v>32</v>
      </c>
      <c r="C910" s="23" t="s">
        <v>24</v>
      </c>
      <c r="D910" s="20">
        <v>140</v>
      </c>
      <c r="E910" s="20">
        <v>140</v>
      </c>
      <c r="F910" s="18" t="str">
        <f t="shared" si="16"/>
        <v>西南</v>
      </c>
    </row>
    <row r="911" spans="1:6" x14ac:dyDescent="0.25">
      <c r="A911" s="19">
        <v>34881</v>
      </c>
      <c r="B911" s="23" t="s">
        <v>36</v>
      </c>
      <c r="C911" s="23" t="s">
        <v>24</v>
      </c>
      <c r="D911" s="20">
        <v>113</v>
      </c>
      <c r="E911" s="20">
        <v>113</v>
      </c>
      <c r="F911" s="18" t="str">
        <f t="shared" si="16"/>
        <v>西南</v>
      </c>
    </row>
    <row r="912" spans="1:6" x14ac:dyDescent="0.25">
      <c r="A912" s="19">
        <v>34881</v>
      </c>
      <c r="B912" s="20" t="s">
        <v>20</v>
      </c>
      <c r="C912" s="23" t="s">
        <v>24</v>
      </c>
      <c r="D912" s="20">
        <v>124</v>
      </c>
      <c r="E912" s="20">
        <v>124</v>
      </c>
      <c r="F912" s="18" t="str">
        <f t="shared" si="16"/>
        <v>华东</v>
      </c>
    </row>
    <row r="913" spans="1:6" x14ac:dyDescent="0.25">
      <c r="A913" s="19">
        <v>34881</v>
      </c>
      <c r="B913" s="20" t="s">
        <v>15</v>
      </c>
      <c r="C913" s="20" t="s">
        <v>12</v>
      </c>
      <c r="D913" s="20">
        <v>326</v>
      </c>
      <c r="E913" s="20">
        <v>326</v>
      </c>
      <c r="F913" s="18" t="str">
        <f t="shared" si="16"/>
        <v>华东</v>
      </c>
    </row>
    <row r="914" spans="1:6" x14ac:dyDescent="0.25">
      <c r="A914" s="19">
        <v>34881</v>
      </c>
      <c r="B914" s="20" t="s">
        <v>20</v>
      </c>
      <c r="C914" s="20" t="s">
        <v>12</v>
      </c>
      <c r="D914" s="20">
        <v>90</v>
      </c>
      <c r="E914" s="20">
        <v>90</v>
      </c>
      <c r="F914" s="18" t="str">
        <f t="shared" si="16"/>
        <v>华东</v>
      </c>
    </row>
    <row r="915" spans="1:6" x14ac:dyDescent="0.25">
      <c r="A915" s="19">
        <v>34881</v>
      </c>
      <c r="B915" s="20" t="s">
        <v>21</v>
      </c>
      <c r="C915" s="20" t="s">
        <v>12</v>
      </c>
      <c r="D915" s="20">
        <v>81</v>
      </c>
      <c r="E915" s="20">
        <v>81</v>
      </c>
      <c r="F915" s="18" t="str">
        <f t="shared" si="16"/>
        <v>华东</v>
      </c>
    </row>
    <row r="916" spans="1:6" x14ac:dyDescent="0.25">
      <c r="A916" s="19">
        <v>34881</v>
      </c>
      <c r="B916" s="20" t="s">
        <v>11</v>
      </c>
      <c r="C916" s="20" t="s">
        <v>12</v>
      </c>
      <c r="D916" s="20">
        <v>68</v>
      </c>
      <c r="E916" s="20">
        <v>68</v>
      </c>
      <c r="F916" s="18" t="str">
        <f t="shared" si="16"/>
        <v>华东</v>
      </c>
    </row>
    <row r="917" spans="1:6" x14ac:dyDescent="0.25">
      <c r="A917" s="19">
        <v>34881</v>
      </c>
      <c r="B917" s="20" t="s">
        <v>21</v>
      </c>
      <c r="C917" s="20" t="s">
        <v>12</v>
      </c>
      <c r="D917" s="20">
        <v>2892</v>
      </c>
      <c r="E917" s="20">
        <v>3398</v>
      </c>
      <c r="F917" s="18" t="str">
        <f t="shared" si="16"/>
        <v>华东</v>
      </c>
    </row>
    <row r="918" spans="1:6" x14ac:dyDescent="0.25">
      <c r="A918" s="19">
        <v>34881</v>
      </c>
      <c r="B918" s="20" t="s">
        <v>15</v>
      </c>
      <c r="C918" s="20" t="s">
        <v>12</v>
      </c>
      <c r="D918" s="20">
        <v>1999</v>
      </c>
      <c r="E918" s="20">
        <v>2266</v>
      </c>
      <c r="F918" s="18" t="str">
        <f t="shared" si="16"/>
        <v>华东</v>
      </c>
    </row>
    <row r="919" spans="1:6" x14ac:dyDescent="0.25">
      <c r="A919" s="19">
        <v>34881</v>
      </c>
      <c r="B919" s="20" t="s">
        <v>11</v>
      </c>
      <c r="C919" s="20" t="s">
        <v>12</v>
      </c>
      <c r="D919" s="20">
        <v>1220</v>
      </c>
      <c r="E919" s="20">
        <v>2637</v>
      </c>
      <c r="F919" s="18" t="str">
        <f t="shared" si="16"/>
        <v>华东</v>
      </c>
    </row>
    <row r="920" spans="1:6" x14ac:dyDescent="0.25">
      <c r="A920" s="19">
        <v>34881</v>
      </c>
      <c r="B920" s="20" t="s">
        <v>21</v>
      </c>
      <c r="C920" s="20" t="s">
        <v>12</v>
      </c>
      <c r="D920" s="20">
        <v>1079</v>
      </c>
      <c r="E920" s="20">
        <v>1146</v>
      </c>
      <c r="F920" s="18" t="str">
        <f t="shared" si="16"/>
        <v>华东</v>
      </c>
    </row>
    <row r="921" spans="1:6" x14ac:dyDescent="0.25">
      <c r="A921" s="19">
        <v>34881</v>
      </c>
      <c r="B921" s="20" t="s">
        <v>15</v>
      </c>
      <c r="C921" s="20" t="s">
        <v>12</v>
      </c>
      <c r="D921" s="20">
        <v>793</v>
      </c>
      <c r="E921" s="20">
        <v>879</v>
      </c>
      <c r="F921" s="18" t="str">
        <f t="shared" si="16"/>
        <v>华东</v>
      </c>
    </row>
    <row r="922" spans="1:6" x14ac:dyDescent="0.25">
      <c r="A922" s="19">
        <v>34881</v>
      </c>
      <c r="B922" s="20" t="s">
        <v>15</v>
      </c>
      <c r="C922" s="20" t="s">
        <v>12</v>
      </c>
      <c r="D922" s="20">
        <v>221</v>
      </c>
      <c r="E922" s="20">
        <v>221</v>
      </c>
      <c r="F922" s="18" t="str">
        <f t="shared" si="16"/>
        <v>华东</v>
      </c>
    </row>
    <row r="923" spans="1:6" x14ac:dyDescent="0.25">
      <c r="A923" s="19">
        <v>34881</v>
      </c>
      <c r="B923" s="20" t="s">
        <v>11</v>
      </c>
      <c r="C923" s="20" t="s">
        <v>12</v>
      </c>
      <c r="D923" s="20">
        <v>650</v>
      </c>
      <c r="E923" s="20">
        <v>711</v>
      </c>
      <c r="F923" s="18" t="str">
        <f t="shared" si="16"/>
        <v>华东</v>
      </c>
    </row>
    <row r="924" spans="1:6" x14ac:dyDescent="0.25">
      <c r="A924" s="19">
        <v>34881</v>
      </c>
      <c r="B924" s="20" t="s">
        <v>20</v>
      </c>
      <c r="C924" s="20" t="s">
        <v>12</v>
      </c>
      <c r="D924" s="20">
        <v>61</v>
      </c>
      <c r="E924" s="20">
        <v>61</v>
      </c>
      <c r="F924" s="18" t="str">
        <f t="shared" si="16"/>
        <v>华东</v>
      </c>
    </row>
    <row r="925" spans="1:6" x14ac:dyDescent="0.25">
      <c r="A925" s="19">
        <v>34881</v>
      </c>
      <c r="B925" s="20" t="s">
        <v>21</v>
      </c>
      <c r="C925" s="20" t="s">
        <v>12</v>
      </c>
      <c r="D925" s="20">
        <v>50</v>
      </c>
      <c r="E925" s="20">
        <v>50</v>
      </c>
      <c r="F925" s="18" t="str">
        <f t="shared" si="16"/>
        <v>华东</v>
      </c>
    </row>
    <row r="926" spans="1:6" x14ac:dyDescent="0.25">
      <c r="A926" s="19">
        <v>34881</v>
      </c>
      <c r="B926" s="20" t="s">
        <v>20</v>
      </c>
      <c r="C926" s="20" t="s">
        <v>12</v>
      </c>
      <c r="D926" s="20">
        <v>49</v>
      </c>
      <c r="E926" s="20">
        <v>49</v>
      </c>
      <c r="F926" s="18" t="str">
        <f t="shared" si="16"/>
        <v>华东</v>
      </c>
    </row>
    <row r="927" spans="1:6" x14ac:dyDescent="0.25">
      <c r="A927" s="19">
        <v>34881</v>
      </c>
      <c r="B927" s="20" t="s">
        <v>11</v>
      </c>
      <c r="C927" s="20" t="s">
        <v>12</v>
      </c>
      <c r="D927" s="20">
        <v>44</v>
      </c>
      <c r="E927" s="20">
        <v>44</v>
      </c>
      <c r="F927" s="18" t="str">
        <f t="shared" si="16"/>
        <v>华东</v>
      </c>
    </row>
    <row r="928" spans="1:6" x14ac:dyDescent="0.25">
      <c r="A928" s="19">
        <v>34881</v>
      </c>
      <c r="B928" s="20" t="s">
        <v>20</v>
      </c>
      <c r="C928" s="20" t="s">
        <v>12</v>
      </c>
      <c r="D928" s="20">
        <v>27</v>
      </c>
      <c r="E928" s="20">
        <v>27</v>
      </c>
      <c r="F928" s="18" t="str">
        <f t="shared" si="16"/>
        <v>华东</v>
      </c>
    </row>
    <row r="929" spans="1:6" x14ac:dyDescent="0.25">
      <c r="A929" s="19">
        <v>34881</v>
      </c>
      <c r="B929" s="20" t="s">
        <v>11</v>
      </c>
      <c r="C929" s="23" t="s">
        <v>33</v>
      </c>
      <c r="D929" s="20">
        <v>39</v>
      </c>
      <c r="E929" s="20">
        <v>39</v>
      </c>
      <c r="F929" s="18" t="str">
        <f t="shared" si="16"/>
        <v>华东</v>
      </c>
    </row>
    <row r="930" spans="1:6" x14ac:dyDescent="0.25">
      <c r="A930" s="19">
        <v>34881</v>
      </c>
      <c r="B930" s="23" t="s">
        <v>31</v>
      </c>
      <c r="C930" s="23" t="s">
        <v>24</v>
      </c>
      <c r="D930" s="20">
        <v>32</v>
      </c>
      <c r="E930" s="20">
        <v>32</v>
      </c>
      <c r="F930" s="18" t="str">
        <f t="shared" si="16"/>
        <v>西南</v>
      </c>
    </row>
    <row r="931" spans="1:6" x14ac:dyDescent="0.25">
      <c r="A931" s="19">
        <v>34881</v>
      </c>
      <c r="B931" s="23" t="s">
        <v>36</v>
      </c>
      <c r="C931" s="23" t="s">
        <v>24</v>
      </c>
      <c r="D931" s="20">
        <v>28</v>
      </c>
      <c r="E931" s="20">
        <v>28</v>
      </c>
      <c r="F931" s="18" t="str">
        <f t="shared" si="16"/>
        <v>西南</v>
      </c>
    </row>
    <row r="932" spans="1:6" x14ac:dyDescent="0.25">
      <c r="A932" s="19">
        <v>34881</v>
      </c>
      <c r="B932" s="23" t="s">
        <v>31</v>
      </c>
      <c r="C932" s="23" t="s">
        <v>24</v>
      </c>
      <c r="D932" s="20">
        <v>140</v>
      </c>
      <c r="E932" s="20">
        <v>140</v>
      </c>
      <c r="F932" s="18" t="str">
        <f t="shared" si="16"/>
        <v>西南</v>
      </c>
    </row>
    <row r="933" spans="1:6" x14ac:dyDescent="0.25">
      <c r="A933" s="19">
        <v>34881</v>
      </c>
      <c r="B933" s="23" t="s">
        <v>31</v>
      </c>
      <c r="C933" s="23" t="s">
        <v>25</v>
      </c>
      <c r="D933" s="20">
        <v>236</v>
      </c>
      <c r="E933" s="20">
        <v>236</v>
      </c>
      <c r="F933" s="18" t="str">
        <f t="shared" si="16"/>
        <v>西南</v>
      </c>
    </row>
    <row r="934" spans="1:6" x14ac:dyDescent="0.25">
      <c r="A934" s="19">
        <v>34881</v>
      </c>
      <c r="B934" s="20" t="s">
        <v>15</v>
      </c>
      <c r="C934" s="23" t="s">
        <v>24</v>
      </c>
      <c r="D934" s="20">
        <v>214</v>
      </c>
      <c r="E934" s="20">
        <v>214</v>
      </c>
      <c r="F934" s="18" t="str">
        <f t="shared" si="16"/>
        <v>华东</v>
      </c>
    </row>
    <row r="935" spans="1:6" x14ac:dyDescent="0.25">
      <c r="A935" s="19">
        <v>34881</v>
      </c>
      <c r="B935" s="20" t="s">
        <v>15</v>
      </c>
      <c r="C935" s="23" t="s">
        <v>35</v>
      </c>
      <c r="D935" s="20">
        <v>179</v>
      </c>
      <c r="E935" s="20">
        <v>179</v>
      </c>
      <c r="F935" s="18" t="str">
        <f t="shared" si="16"/>
        <v>华东</v>
      </c>
    </row>
    <row r="936" spans="1:6" x14ac:dyDescent="0.25">
      <c r="A936" s="19">
        <v>34881</v>
      </c>
      <c r="B936" s="20" t="s">
        <v>21</v>
      </c>
      <c r="C936" s="23" t="s">
        <v>37</v>
      </c>
      <c r="D936" s="20">
        <v>330</v>
      </c>
      <c r="E936" s="20">
        <v>330</v>
      </c>
      <c r="F936" s="18" t="str">
        <f t="shared" si="16"/>
        <v>华东</v>
      </c>
    </row>
    <row r="937" spans="1:6" x14ac:dyDescent="0.25">
      <c r="A937" s="19">
        <v>34881</v>
      </c>
      <c r="B937" s="20" t="s">
        <v>15</v>
      </c>
      <c r="C937" s="23" t="s">
        <v>24</v>
      </c>
      <c r="D937" s="20">
        <v>165</v>
      </c>
      <c r="E937" s="20">
        <v>165</v>
      </c>
      <c r="F937" s="18" t="str">
        <f t="shared" si="16"/>
        <v>华东</v>
      </c>
    </row>
    <row r="938" spans="1:6" x14ac:dyDescent="0.25">
      <c r="A938" s="19">
        <v>34881</v>
      </c>
      <c r="B938" s="20" t="s">
        <v>15</v>
      </c>
      <c r="C938" s="23" t="s">
        <v>24</v>
      </c>
      <c r="D938" s="20">
        <v>293</v>
      </c>
      <c r="E938" s="20">
        <v>293</v>
      </c>
      <c r="F938" s="18" t="str">
        <f t="shared" si="16"/>
        <v>华东</v>
      </c>
    </row>
    <row r="939" spans="1:6" x14ac:dyDescent="0.25">
      <c r="A939" s="19">
        <v>34881</v>
      </c>
      <c r="B939" s="20" t="s">
        <v>21</v>
      </c>
      <c r="C939" s="23" t="s">
        <v>29</v>
      </c>
      <c r="D939" s="20">
        <v>657</v>
      </c>
      <c r="E939" s="20">
        <v>743</v>
      </c>
      <c r="F939" s="18" t="str">
        <f t="shared" si="16"/>
        <v>华东</v>
      </c>
    </row>
    <row r="940" spans="1:6" x14ac:dyDescent="0.25">
      <c r="A940" s="19">
        <v>34881</v>
      </c>
      <c r="B940" s="20" t="s">
        <v>21</v>
      </c>
      <c r="C940" s="23" t="s">
        <v>25</v>
      </c>
      <c r="D940" s="20">
        <v>426</v>
      </c>
      <c r="E940" s="20">
        <v>439</v>
      </c>
      <c r="F940" s="18" t="str">
        <f t="shared" si="16"/>
        <v>华东</v>
      </c>
    </row>
    <row r="941" spans="1:6" x14ac:dyDescent="0.25">
      <c r="A941" s="19">
        <v>34881</v>
      </c>
      <c r="B941" s="20" t="s">
        <v>21</v>
      </c>
      <c r="C941" s="23" t="s">
        <v>24</v>
      </c>
      <c r="D941" s="20">
        <v>413</v>
      </c>
      <c r="E941" s="20">
        <v>413</v>
      </c>
      <c r="F941" s="18" t="str">
        <f t="shared" si="16"/>
        <v>华东</v>
      </c>
    </row>
    <row r="942" spans="1:6" x14ac:dyDescent="0.25">
      <c r="A942" s="19">
        <v>34881</v>
      </c>
      <c r="B942" s="20" t="s">
        <v>11</v>
      </c>
      <c r="C942" s="23" t="s">
        <v>24</v>
      </c>
      <c r="D942" s="20">
        <v>88</v>
      </c>
      <c r="E942" s="20">
        <v>88</v>
      </c>
      <c r="F942" s="18" t="str">
        <f t="shared" si="16"/>
        <v>华东</v>
      </c>
    </row>
    <row r="943" spans="1:6" x14ac:dyDescent="0.25">
      <c r="A943" s="19">
        <v>34881</v>
      </c>
      <c r="B943" s="20" t="s">
        <v>20</v>
      </c>
      <c r="C943" s="23" t="s">
        <v>24</v>
      </c>
      <c r="D943" s="20">
        <v>79</v>
      </c>
      <c r="E943" s="20">
        <v>79</v>
      </c>
      <c r="F943" s="18" t="str">
        <f t="shared" si="16"/>
        <v>华东</v>
      </c>
    </row>
    <row r="944" spans="1:6" x14ac:dyDescent="0.25">
      <c r="A944" s="19">
        <v>34881</v>
      </c>
      <c r="B944" s="20" t="s">
        <v>20</v>
      </c>
      <c r="C944" s="23" t="s">
        <v>37</v>
      </c>
      <c r="D944" s="20">
        <v>67</v>
      </c>
      <c r="E944" s="20">
        <v>67</v>
      </c>
      <c r="F944" s="18" t="str">
        <f t="shared" si="16"/>
        <v>华东</v>
      </c>
    </row>
    <row r="945" spans="1:6" x14ac:dyDescent="0.25">
      <c r="A945" s="19">
        <v>34881</v>
      </c>
      <c r="B945" s="20" t="s">
        <v>20</v>
      </c>
      <c r="C945" s="23" t="s">
        <v>24</v>
      </c>
      <c r="D945" s="20">
        <v>122</v>
      </c>
      <c r="E945" s="20">
        <v>122</v>
      </c>
      <c r="F945" s="18" t="str">
        <f t="shared" si="16"/>
        <v>华东</v>
      </c>
    </row>
    <row r="946" spans="1:6" x14ac:dyDescent="0.25">
      <c r="A946" s="19">
        <v>34881</v>
      </c>
      <c r="B946" s="20" t="s">
        <v>21</v>
      </c>
      <c r="C946" s="23" t="s">
        <v>24</v>
      </c>
      <c r="D946" s="20">
        <v>53</v>
      </c>
      <c r="E946" s="20">
        <v>53</v>
      </c>
      <c r="F946" s="18" t="str">
        <f t="shared" si="16"/>
        <v>华东</v>
      </c>
    </row>
    <row r="947" spans="1:6" x14ac:dyDescent="0.25">
      <c r="A947" s="19">
        <v>34881</v>
      </c>
      <c r="B947" s="20" t="s">
        <v>11</v>
      </c>
      <c r="C947" s="23" t="s">
        <v>33</v>
      </c>
      <c r="D947" s="20">
        <v>124</v>
      </c>
      <c r="E947" s="20">
        <v>124</v>
      </c>
      <c r="F947" s="18" t="str">
        <f t="shared" si="16"/>
        <v>华东</v>
      </c>
    </row>
    <row r="948" spans="1:6" x14ac:dyDescent="0.25">
      <c r="A948" s="19">
        <v>34881</v>
      </c>
      <c r="B948" s="20" t="s">
        <v>20</v>
      </c>
      <c r="C948" s="23" t="s">
        <v>25</v>
      </c>
      <c r="D948" s="20">
        <v>138</v>
      </c>
      <c r="E948" s="20">
        <v>138</v>
      </c>
      <c r="F948" s="18" t="str">
        <f t="shared" si="16"/>
        <v>华东</v>
      </c>
    </row>
    <row r="949" spans="1:6" x14ac:dyDescent="0.25">
      <c r="A949" s="19">
        <v>34881</v>
      </c>
      <c r="B949" s="20" t="s">
        <v>11</v>
      </c>
      <c r="C949" s="23" t="s">
        <v>25</v>
      </c>
      <c r="D949" s="20">
        <v>124</v>
      </c>
      <c r="E949" s="20">
        <v>124</v>
      </c>
      <c r="F949" s="18" t="str">
        <f t="shared" si="16"/>
        <v>华东</v>
      </c>
    </row>
    <row r="950" spans="1:6" x14ac:dyDescent="0.25">
      <c r="A950" s="19">
        <v>34881</v>
      </c>
      <c r="B950" s="20" t="s">
        <v>20</v>
      </c>
      <c r="C950" s="23" t="s">
        <v>24</v>
      </c>
      <c r="D950" s="20">
        <v>124</v>
      </c>
      <c r="E950" s="20">
        <v>124</v>
      </c>
      <c r="F950" s="18" t="str">
        <f t="shared" si="16"/>
        <v>华东</v>
      </c>
    </row>
    <row r="951" spans="1:6" x14ac:dyDescent="0.25">
      <c r="A951" s="19">
        <v>34881</v>
      </c>
      <c r="B951" s="23" t="s">
        <v>31</v>
      </c>
      <c r="C951" s="23" t="s">
        <v>24</v>
      </c>
      <c r="D951" s="20">
        <v>123</v>
      </c>
      <c r="E951" s="20">
        <v>123</v>
      </c>
      <c r="F951" s="18" t="str">
        <f t="shared" si="16"/>
        <v>西南</v>
      </c>
    </row>
    <row r="952" spans="1:6" x14ac:dyDescent="0.25">
      <c r="A952" s="19">
        <v>34881</v>
      </c>
      <c r="B952" s="23" t="s">
        <v>38</v>
      </c>
      <c r="C952" s="23" t="s">
        <v>25</v>
      </c>
      <c r="D952" s="20">
        <v>127</v>
      </c>
      <c r="E952" s="20">
        <v>127</v>
      </c>
      <c r="F952" s="18" t="str">
        <f t="shared" si="16"/>
        <v>西南</v>
      </c>
    </row>
    <row r="953" spans="1:6" x14ac:dyDescent="0.25">
      <c r="A953" s="19">
        <v>34912</v>
      </c>
      <c r="B953" s="23" t="s">
        <v>31</v>
      </c>
      <c r="C953" s="23" t="s">
        <v>24</v>
      </c>
      <c r="D953" s="20">
        <v>61</v>
      </c>
      <c r="E953" s="20">
        <v>61</v>
      </c>
      <c r="F953" s="18" t="str">
        <f t="shared" si="16"/>
        <v>西南</v>
      </c>
    </row>
    <row r="954" spans="1:6" x14ac:dyDescent="0.25">
      <c r="A954" s="19">
        <v>34912</v>
      </c>
      <c r="B954" s="23" t="s">
        <v>31</v>
      </c>
      <c r="C954" s="23" t="s">
        <v>24</v>
      </c>
      <c r="D954" s="20">
        <v>101</v>
      </c>
      <c r="E954" s="20">
        <v>101</v>
      </c>
      <c r="F954" s="18" t="str">
        <f t="shared" si="16"/>
        <v>西南</v>
      </c>
    </row>
    <row r="955" spans="1:6" x14ac:dyDescent="0.25">
      <c r="A955" s="19">
        <v>34912</v>
      </c>
      <c r="B955" s="20" t="s">
        <v>20</v>
      </c>
      <c r="C955" s="23" t="s">
        <v>24</v>
      </c>
      <c r="D955" s="20">
        <v>117</v>
      </c>
      <c r="E955" s="20">
        <v>117</v>
      </c>
      <c r="F955" s="18" t="str">
        <f t="shared" si="16"/>
        <v>华东</v>
      </c>
    </row>
    <row r="956" spans="1:6" x14ac:dyDescent="0.25">
      <c r="A956" s="19">
        <v>34912</v>
      </c>
      <c r="B956" s="20" t="s">
        <v>15</v>
      </c>
      <c r="C956" s="23" t="s">
        <v>24</v>
      </c>
      <c r="D956" s="20">
        <v>860</v>
      </c>
      <c r="E956" s="20">
        <v>911</v>
      </c>
      <c r="F956" s="18" t="str">
        <f t="shared" si="16"/>
        <v>华东</v>
      </c>
    </row>
    <row r="957" spans="1:6" x14ac:dyDescent="0.25">
      <c r="A957" s="19">
        <v>34912</v>
      </c>
      <c r="B957" s="20" t="s">
        <v>20</v>
      </c>
      <c r="C957" s="23" t="s">
        <v>24</v>
      </c>
      <c r="D957" s="20">
        <v>151</v>
      </c>
      <c r="E957" s="20">
        <v>151</v>
      </c>
      <c r="F957" s="18" t="str">
        <f t="shared" si="16"/>
        <v>华东</v>
      </c>
    </row>
    <row r="958" spans="1:6" x14ac:dyDescent="0.25">
      <c r="A958" s="19">
        <v>34912</v>
      </c>
      <c r="B958" s="20" t="s">
        <v>21</v>
      </c>
      <c r="C958" s="23" t="s">
        <v>33</v>
      </c>
      <c r="D958" s="20">
        <v>203</v>
      </c>
      <c r="E958" s="20">
        <v>203</v>
      </c>
      <c r="F958" s="18" t="str">
        <f t="shared" si="16"/>
        <v>华东</v>
      </c>
    </row>
    <row r="959" spans="1:6" x14ac:dyDescent="0.25">
      <c r="A959" s="19">
        <v>34912</v>
      </c>
      <c r="B959" s="20" t="s">
        <v>15</v>
      </c>
      <c r="C959" s="23" t="s">
        <v>24</v>
      </c>
      <c r="D959" s="20">
        <v>293</v>
      </c>
      <c r="E959" s="20">
        <v>293</v>
      </c>
      <c r="F959" s="18" t="str">
        <f t="shared" si="16"/>
        <v>华东</v>
      </c>
    </row>
    <row r="960" spans="1:6" x14ac:dyDescent="0.25">
      <c r="A960" s="19">
        <v>34912</v>
      </c>
      <c r="B960" s="20" t="s">
        <v>11</v>
      </c>
      <c r="C960" s="23" t="s">
        <v>25</v>
      </c>
      <c r="D960" s="20">
        <v>303</v>
      </c>
      <c r="E960" s="20">
        <v>303</v>
      </c>
      <c r="F960" s="18" t="str">
        <f t="shared" si="16"/>
        <v>华东</v>
      </c>
    </row>
    <row r="961" spans="1:6" x14ac:dyDescent="0.25">
      <c r="A961" s="19">
        <v>34912</v>
      </c>
      <c r="B961" s="20" t="s">
        <v>21</v>
      </c>
      <c r="C961" s="23" t="s">
        <v>25</v>
      </c>
      <c r="D961" s="20">
        <v>440</v>
      </c>
      <c r="E961" s="20">
        <v>454</v>
      </c>
      <c r="F961" s="18" t="str">
        <f t="shared" si="16"/>
        <v>华东</v>
      </c>
    </row>
    <row r="962" spans="1:6" x14ac:dyDescent="0.25">
      <c r="A962" s="19">
        <v>34912</v>
      </c>
      <c r="B962" s="20" t="s">
        <v>11</v>
      </c>
      <c r="C962" s="23" t="s">
        <v>37</v>
      </c>
      <c r="D962" s="20">
        <v>594</v>
      </c>
      <c r="E962" s="20">
        <v>594</v>
      </c>
      <c r="F962" s="18" t="str">
        <f t="shared" si="16"/>
        <v>华东</v>
      </c>
    </row>
    <row r="963" spans="1:6" x14ac:dyDescent="0.25">
      <c r="A963" s="19">
        <v>34912</v>
      </c>
      <c r="B963" s="20" t="s">
        <v>11</v>
      </c>
      <c r="C963" s="23" t="s">
        <v>33</v>
      </c>
      <c r="D963" s="20">
        <v>618</v>
      </c>
      <c r="E963" s="20">
        <v>699</v>
      </c>
      <c r="F963" s="18" t="str">
        <f t="shared" ref="F963:F1026" si="17">INDEX($H$3:$H$12,MATCH(B963,$I$3:$I$12,0))</f>
        <v>华东</v>
      </c>
    </row>
    <row r="964" spans="1:6" x14ac:dyDescent="0.25">
      <c r="A964" s="19">
        <v>34912</v>
      </c>
      <c r="B964" s="20" t="s">
        <v>21</v>
      </c>
      <c r="C964" s="23" t="s">
        <v>24</v>
      </c>
      <c r="D964" s="20">
        <v>813</v>
      </c>
      <c r="E964" s="20">
        <v>1073</v>
      </c>
      <c r="F964" s="18" t="str">
        <f t="shared" si="17"/>
        <v>华东</v>
      </c>
    </row>
    <row r="965" spans="1:6" x14ac:dyDescent="0.25">
      <c r="A965" s="19">
        <v>34912</v>
      </c>
      <c r="B965" s="20" t="s">
        <v>15</v>
      </c>
      <c r="C965" s="23" t="s">
        <v>25</v>
      </c>
      <c r="D965" s="20">
        <v>1202</v>
      </c>
      <c r="E965" s="20">
        <v>1485</v>
      </c>
      <c r="F965" s="18" t="str">
        <f t="shared" si="17"/>
        <v>华东</v>
      </c>
    </row>
    <row r="966" spans="1:6" x14ac:dyDescent="0.25">
      <c r="A966" s="19">
        <v>34912</v>
      </c>
      <c r="B966" s="20" t="s">
        <v>21</v>
      </c>
      <c r="C966" s="23" t="s">
        <v>25</v>
      </c>
      <c r="D966" s="20">
        <v>1943</v>
      </c>
      <c r="E966" s="20">
        <v>2194</v>
      </c>
      <c r="F966" s="18" t="str">
        <f t="shared" si="17"/>
        <v>华东</v>
      </c>
    </row>
    <row r="967" spans="1:6" x14ac:dyDescent="0.25">
      <c r="A967" s="19">
        <v>34912</v>
      </c>
      <c r="B967" s="20" t="s">
        <v>15</v>
      </c>
      <c r="C967" s="23" t="s">
        <v>33</v>
      </c>
      <c r="D967" s="20">
        <v>138</v>
      </c>
      <c r="E967" s="20">
        <v>138</v>
      </c>
      <c r="F967" s="18" t="str">
        <f t="shared" si="17"/>
        <v>华东</v>
      </c>
    </row>
    <row r="968" spans="1:6" x14ac:dyDescent="0.25">
      <c r="A968" s="19">
        <v>34912</v>
      </c>
      <c r="B968" s="20" t="s">
        <v>11</v>
      </c>
      <c r="C968" s="23" t="s">
        <v>24</v>
      </c>
      <c r="D968" s="20">
        <v>689</v>
      </c>
      <c r="E968" s="20">
        <v>709</v>
      </c>
      <c r="F968" s="18" t="str">
        <f t="shared" si="17"/>
        <v>华东</v>
      </c>
    </row>
    <row r="969" spans="1:6" x14ac:dyDescent="0.25">
      <c r="A969" s="19">
        <v>34912</v>
      </c>
      <c r="B969" s="20" t="s">
        <v>20</v>
      </c>
      <c r="C969" s="20" t="s">
        <v>12</v>
      </c>
      <c r="D969" s="20">
        <v>50</v>
      </c>
      <c r="E969" s="20">
        <v>50</v>
      </c>
      <c r="F969" s="18" t="str">
        <f t="shared" si="17"/>
        <v>华东</v>
      </c>
    </row>
    <row r="970" spans="1:6" x14ac:dyDescent="0.25">
      <c r="A970" s="19">
        <v>34912</v>
      </c>
      <c r="B970" s="20" t="s">
        <v>20</v>
      </c>
      <c r="C970" s="20" t="s">
        <v>12</v>
      </c>
      <c r="D970" s="20">
        <v>67</v>
      </c>
      <c r="E970" s="20">
        <v>67</v>
      </c>
      <c r="F970" s="18" t="str">
        <f t="shared" si="17"/>
        <v>华东</v>
      </c>
    </row>
    <row r="971" spans="1:6" x14ac:dyDescent="0.25">
      <c r="A971" s="19">
        <v>34912</v>
      </c>
      <c r="B971" s="20" t="s">
        <v>15</v>
      </c>
      <c r="C971" s="20" t="s">
        <v>12</v>
      </c>
      <c r="D971" s="20">
        <v>70</v>
      </c>
      <c r="E971" s="20">
        <v>70</v>
      </c>
      <c r="F971" s="18" t="str">
        <f t="shared" si="17"/>
        <v>华东</v>
      </c>
    </row>
    <row r="972" spans="1:6" x14ac:dyDescent="0.25">
      <c r="A972" s="19">
        <v>34912</v>
      </c>
      <c r="B972" s="20" t="s">
        <v>11</v>
      </c>
      <c r="C972" s="20" t="s">
        <v>12</v>
      </c>
      <c r="D972" s="20">
        <v>368</v>
      </c>
      <c r="E972" s="20">
        <v>368</v>
      </c>
      <c r="F972" s="18" t="str">
        <f t="shared" si="17"/>
        <v>华东</v>
      </c>
    </row>
    <row r="973" spans="1:6" x14ac:dyDescent="0.25">
      <c r="A973" s="19">
        <v>34912</v>
      </c>
      <c r="B973" s="20" t="s">
        <v>20</v>
      </c>
      <c r="C973" s="20" t="s">
        <v>12</v>
      </c>
      <c r="D973" s="20">
        <v>146</v>
      </c>
      <c r="E973" s="20">
        <v>146</v>
      </c>
      <c r="F973" s="18" t="str">
        <f t="shared" si="17"/>
        <v>华东</v>
      </c>
    </row>
    <row r="974" spans="1:6" x14ac:dyDescent="0.25">
      <c r="A974" s="19">
        <v>34912</v>
      </c>
      <c r="B974" s="20" t="s">
        <v>15</v>
      </c>
      <c r="C974" s="20" t="s">
        <v>12</v>
      </c>
      <c r="D974" s="20">
        <v>180</v>
      </c>
      <c r="E974" s="20">
        <v>180</v>
      </c>
      <c r="F974" s="18" t="str">
        <f t="shared" si="17"/>
        <v>华东</v>
      </c>
    </row>
    <row r="975" spans="1:6" x14ac:dyDescent="0.25">
      <c r="A975" s="19">
        <v>34912</v>
      </c>
      <c r="B975" s="23" t="s">
        <v>31</v>
      </c>
      <c r="C975" s="20" t="s">
        <v>12</v>
      </c>
      <c r="D975" s="20">
        <v>270</v>
      </c>
      <c r="E975" s="20">
        <v>270</v>
      </c>
      <c r="F975" s="18" t="str">
        <f t="shared" si="17"/>
        <v>西南</v>
      </c>
    </row>
    <row r="976" spans="1:6" x14ac:dyDescent="0.25">
      <c r="A976" s="19">
        <v>34912</v>
      </c>
      <c r="B976" s="23" t="s">
        <v>36</v>
      </c>
      <c r="C976" s="20" t="s">
        <v>12</v>
      </c>
      <c r="D976" s="20">
        <v>279</v>
      </c>
      <c r="E976" s="20">
        <v>279</v>
      </c>
      <c r="F976" s="18" t="str">
        <f t="shared" si="17"/>
        <v>西南</v>
      </c>
    </row>
    <row r="977" spans="1:6" x14ac:dyDescent="0.25">
      <c r="A977" s="19">
        <v>34912</v>
      </c>
      <c r="B977" s="23" t="s">
        <v>36</v>
      </c>
      <c r="C977" s="20" t="s">
        <v>12</v>
      </c>
      <c r="D977" s="20">
        <v>114</v>
      </c>
      <c r="E977" s="20">
        <v>114</v>
      </c>
      <c r="F977" s="18" t="str">
        <f t="shared" si="17"/>
        <v>西南</v>
      </c>
    </row>
    <row r="978" spans="1:6" x14ac:dyDescent="0.25">
      <c r="A978" s="19">
        <v>34912</v>
      </c>
      <c r="B978" s="23" t="s">
        <v>36</v>
      </c>
      <c r="C978" s="20" t="s">
        <v>12</v>
      </c>
      <c r="D978" s="20">
        <v>420</v>
      </c>
      <c r="E978" s="20">
        <v>420</v>
      </c>
      <c r="F978" s="18" t="str">
        <f t="shared" si="17"/>
        <v>西南</v>
      </c>
    </row>
    <row r="979" spans="1:6" x14ac:dyDescent="0.25">
      <c r="A979" s="19">
        <v>34912</v>
      </c>
      <c r="B979" s="20" t="s">
        <v>21</v>
      </c>
      <c r="C979" s="20" t="s">
        <v>12</v>
      </c>
      <c r="D979" s="20">
        <v>459</v>
      </c>
      <c r="E979" s="20">
        <v>473</v>
      </c>
      <c r="F979" s="18" t="str">
        <f t="shared" si="17"/>
        <v>华东</v>
      </c>
    </row>
    <row r="980" spans="1:6" x14ac:dyDescent="0.25">
      <c r="A980" s="19">
        <v>34912</v>
      </c>
      <c r="B980" s="20" t="s">
        <v>21</v>
      </c>
      <c r="C980" s="20" t="s">
        <v>12</v>
      </c>
      <c r="D980" s="20">
        <v>557</v>
      </c>
      <c r="E980" s="20">
        <v>574</v>
      </c>
      <c r="F980" s="18" t="str">
        <f t="shared" si="17"/>
        <v>华东</v>
      </c>
    </row>
    <row r="981" spans="1:6" x14ac:dyDescent="0.25">
      <c r="A981" s="19">
        <v>34912</v>
      </c>
      <c r="B981" s="20" t="s">
        <v>15</v>
      </c>
      <c r="C981" s="20" t="s">
        <v>12</v>
      </c>
      <c r="D981" s="20">
        <v>604</v>
      </c>
      <c r="E981" s="20">
        <v>698</v>
      </c>
      <c r="F981" s="18" t="str">
        <f t="shared" si="17"/>
        <v>华东</v>
      </c>
    </row>
    <row r="982" spans="1:6" x14ac:dyDescent="0.25">
      <c r="A982" s="19">
        <v>34912</v>
      </c>
      <c r="B982" s="20" t="s">
        <v>15</v>
      </c>
      <c r="C982" s="20" t="s">
        <v>12</v>
      </c>
      <c r="D982" s="20">
        <v>834</v>
      </c>
      <c r="E982" s="20">
        <v>945</v>
      </c>
      <c r="F982" s="18" t="str">
        <f t="shared" si="17"/>
        <v>华东</v>
      </c>
    </row>
    <row r="983" spans="1:6" x14ac:dyDescent="0.25">
      <c r="A983" s="19">
        <v>34912</v>
      </c>
      <c r="B983" s="20" t="s">
        <v>11</v>
      </c>
      <c r="C983" s="20" t="s">
        <v>12</v>
      </c>
      <c r="D983" s="20">
        <v>836</v>
      </c>
      <c r="E983" s="20">
        <v>889</v>
      </c>
      <c r="F983" s="18" t="str">
        <f t="shared" si="17"/>
        <v>华东</v>
      </c>
    </row>
    <row r="984" spans="1:6" x14ac:dyDescent="0.25">
      <c r="A984" s="19">
        <v>34912</v>
      </c>
      <c r="B984" s="20" t="s">
        <v>11</v>
      </c>
      <c r="C984" s="20" t="s">
        <v>12</v>
      </c>
      <c r="D984" s="20">
        <v>862</v>
      </c>
      <c r="E984" s="20">
        <v>952</v>
      </c>
      <c r="F984" s="18" t="str">
        <f t="shared" si="17"/>
        <v>华东</v>
      </c>
    </row>
    <row r="985" spans="1:6" x14ac:dyDescent="0.25">
      <c r="A985" s="19">
        <v>34912</v>
      </c>
      <c r="B985" s="20" t="s">
        <v>15</v>
      </c>
      <c r="C985" s="23" t="s">
        <v>25</v>
      </c>
      <c r="D985" s="20">
        <v>45</v>
      </c>
      <c r="E985" s="20">
        <v>45</v>
      </c>
      <c r="F985" s="18" t="str">
        <f t="shared" si="17"/>
        <v>华东</v>
      </c>
    </row>
    <row r="986" spans="1:6" x14ac:dyDescent="0.25">
      <c r="A986" s="19">
        <v>34912</v>
      </c>
      <c r="B986" s="20" t="s">
        <v>11</v>
      </c>
      <c r="C986" s="23" t="s">
        <v>33</v>
      </c>
      <c r="D986" s="20">
        <v>42</v>
      </c>
      <c r="E986" s="20">
        <v>42</v>
      </c>
      <c r="F986" s="18" t="str">
        <f t="shared" si="17"/>
        <v>华东</v>
      </c>
    </row>
    <row r="987" spans="1:6" x14ac:dyDescent="0.25">
      <c r="A987" s="19">
        <v>34912</v>
      </c>
      <c r="B987" s="20" t="s">
        <v>15</v>
      </c>
      <c r="C987" s="23" t="s">
        <v>24</v>
      </c>
      <c r="D987" s="20">
        <v>140</v>
      </c>
      <c r="E987" s="20">
        <v>140</v>
      </c>
      <c r="F987" s="18" t="str">
        <f t="shared" si="17"/>
        <v>华东</v>
      </c>
    </row>
    <row r="988" spans="1:6" x14ac:dyDescent="0.25">
      <c r="A988" s="19">
        <v>34912</v>
      </c>
      <c r="B988" s="20" t="s">
        <v>11</v>
      </c>
      <c r="C988" s="23" t="s">
        <v>33</v>
      </c>
      <c r="D988" s="20">
        <v>1477</v>
      </c>
      <c r="E988" s="20">
        <v>1623</v>
      </c>
      <c r="F988" s="18" t="str">
        <f t="shared" si="17"/>
        <v>华东</v>
      </c>
    </row>
    <row r="989" spans="1:6" x14ac:dyDescent="0.25">
      <c r="A989" s="19">
        <v>34912</v>
      </c>
      <c r="B989" s="20" t="s">
        <v>11</v>
      </c>
      <c r="C989" s="23" t="s">
        <v>29</v>
      </c>
      <c r="D989" s="20">
        <v>2207</v>
      </c>
      <c r="E989" s="20">
        <v>2494</v>
      </c>
      <c r="F989" s="18" t="str">
        <f t="shared" si="17"/>
        <v>华东</v>
      </c>
    </row>
    <row r="990" spans="1:6" x14ac:dyDescent="0.25">
      <c r="A990" s="19">
        <v>34912</v>
      </c>
      <c r="B990" s="20" t="s">
        <v>15</v>
      </c>
      <c r="C990" s="23" t="s">
        <v>25</v>
      </c>
      <c r="D990" s="20">
        <v>90</v>
      </c>
      <c r="E990" s="20">
        <v>90</v>
      </c>
      <c r="F990" s="18" t="str">
        <f t="shared" si="17"/>
        <v>华东</v>
      </c>
    </row>
    <row r="991" spans="1:6" x14ac:dyDescent="0.25">
      <c r="A991" s="19">
        <v>34912</v>
      </c>
      <c r="B991" s="20" t="s">
        <v>11</v>
      </c>
      <c r="C991" s="23" t="s">
        <v>24</v>
      </c>
      <c r="D991" s="20">
        <v>126</v>
      </c>
      <c r="E991" s="20">
        <v>126</v>
      </c>
      <c r="F991" s="18" t="str">
        <f t="shared" si="17"/>
        <v>华东</v>
      </c>
    </row>
    <row r="992" spans="1:6" x14ac:dyDescent="0.25">
      <c r="A992" s="19">
        <v>34912</v>
      </c>
      <c r="B992" s="20" t="s">
        <v>15</v>
      </c>
      <c r="C992" s="23" t="s">
        <v>25</v>
      </c>
      <c r="D992" s="20">
        <v>206</v>
      </c>
      <c r="E992" s="20">
        <v>206</v>
      </c>
      <c r="F992" s="18" t="str">
        <f t="shared" si="17"/>
        <v>华东</v>
      </c>
    </row>
    <row r="993" spans="1:6" x14ac:dyDescent="0.25">
      <c r="A993" s="19">
        <v>34912</v>
      </c>
      <c r="B993" s="20" t="s">
        <v>11</v>
      </c>
      <c r="C993" s="23" t="s">
        <v>25</v>
      </c>
      <c r="D993" s="20">
        <v>68</v>
      </c>
      <c r="E993" s="20">
        <v>68</v>
      </c>
      <c r="F993" s="18" t="str">
        <f t="shared" si="17"/>
        <v>华东</v>
      </c>
    </row>
    <row r="994" spans="1:6" x14ac:dyDescent="0.25">
      <c r="A994" s="19">
        <v>34912</v>
      </c>
      <c r="B994" s="20" t="s">
        <v>11</v>
      </c>
      <c r="C994" s="23" t="s">
        <v>25</v>
      </c>
      <c r="D994" s="20">
        <v>66</v>
      </c>
      <c r="E994" s="20">
        <v>66</v>
      </c>
      <c r="F994" s="18" t="str">
        <f t="shared" si="17"/>
        <v>华东</v>
      </c>
    </row>
    <row r="995" spans="1:6" x14ac:dyDescent="0.25">
      <c r="A995" s="19">
        <v>34912</v>
      </c>
      <c r="B995" s="23" t="s">
        <v>36</v>
      </c>
      <c r="C995" s="23" t="s">
        <v>35</v>
      </c>
      <c r="D995" s="20">
        <v>158</v>
      </c>
      <c r="E995" s="20">
        <v>158</v>
      </c>
      <c r="F995" s="18" t="str">
        <f t="shared" si="17"/>
        <v>西南</v>
      </c>
    </row>
    <row r="996" spans="1:6" x14ac:dyDescent="0.25">
      <c r="A996" s="19">
        <v>34912</v>
      </c>
      <c r="B996" s="23" t="s">
        <v>31</v>
      </c>
      <c r="C996" s="23" t="s">
        <v>24</v>
      </c>
      <c r="D996" s="20">
        <v>832</v>
      </c>
      <c r="E996" s="20">
        <v>1073</v>
      </c>
      <c r="F996" s="18" t="str">
        <f t="shared" si="17"/>
        <v>西南</v>
      </c>
    </row>
    <row r="997" spans="1:6" x14ac:dyDescent="0.25">
      <c r="A997" s="19">
        <v>34912</v>
      </c>
      <c r="B997" s="23" t="s">
        <v>31</v>
      </c>
      <c r="C997" s="23" t="s">
        <v>24</v>
      </c>
      <c r="D997" s="20">
        <v>184</v>
      </c>
      <c r="E997" s="20">
        <v>184</v>
      </c>
      <c r="F997" s="18" t="str">
        <f t="shared" si="17"/>
        <v>西南</v>
      </c>
    </row>
    <row r="998" spans="1:6" x14ac:dyDescent="0.25">
      <c r="A998" s="19">
        <v>34912</v>
      </c>
      <c r="B998" s="23" t="s">
        <v>34</v>
      </c>
      <c r="C998" s="23" t="s">
        <v>24</v>
      </c>
      <c r="D998" s="20">
        <v>88</v>
      </c>
      <c r="E998" s="20">
        <v>88</v>
      </c>
      <c r="F998" s="18" t="str">
        <f t="shared" si="17"/>
        <v>西南</v>
      </c>
    </row>
    <row r="999" spans="1:6" x14ac:dyDescent="0.25">
      <c r="A999" s="19">
        <v>34912</v>
      </c>
      <c r="B999" s="20" t="s">
        <v>11</v>
      </c>
      <c r="C999" s="23" t="s">
        <v>25</v>
      </c>
      <c r="D999" s="20">
        <v>45</v>
      </c>
      <c r="E999" s="20">
        <v>45</v>
      </c>
      <c r="F999" s="18" t="str">
        <f t="shared" si="17"/>
        <v>华东</v>
      </c>
    </row>
    <row r="1000" spans="1:6" x14ac:dyDescent="0.25">
      <c r="A1000" s="19">
        <v>34912</v>
      </c>
      <c r="B1000" s="20" t="s">
        <v>20</v>
      </c>
      <c r="C1000" s="23" t="s">
        <v>24</v>
      </c>
      <c r="D1000" s="20">
        <v>53</v>
      </c>
      <c r="E1000" s="20">
        <v>53</v>
      </c>
      <c r="F1000" s="18" t="str">
        <f t="shared" si="17"/>
        <v>华东</v>
      </c>
    </row>
    <row r="1001" spans="1:6" x14ac:dyDescent="0.25">
      <c r="A1001" s="19">
        <v>34912</v>
      </c>
      <c r="B1001" s="20" t="s">
        <v>20</v>
      </c>
      <c r="C1001" s="23" t="s">
        <v>29</v>
      </c>
      <c r="D1001" s="20">
        <v>86</v>
      </c>
      <c r="E1001" s="20">
        <v>86</v>
      </c>
      <c r="F1001" s="18" t="str">
        <f t="shared" si="17"/>
        <v>华东</v>
      </c>
    </row>
    <row r="1002" spans="1:6" x14ac:dyDescent="0.25">
      <c r="A1002" s="19">
        <v>34912</v>
      </c>
      <c r="B1002" s="20" t="s">
        <v>20</v>
      </c>
      <c r="C1002" s="23" t="s">
        <v>25</v>
      </c>
      <c r="D1002" s="20">
        <v>113</v>
      </c>
      <c r="E1002" s="20">
        <v>113</v>
      </c>
      <c r="F1002" s="18" t="str">
        <f t="shared" si="17"/>
        <v>华东</v>
      </c>
    </row>
    <row r="1003" spans="1:6" x14ac:dyDescent="0.25">
      <c r="A1003" s="19">
        <v>34912</v>
      </c>
      <c r="B1003" s="20" t="s">
        <v>20</v>
      </c>
      <c r="C1003" s="23" t="s">
        <v>25</v>
      </c>
      <c r="D1003" s="20">
        <v>96</v>
      </c>
      <c r="E1003" s="20">
        <v>96</v>
      </c>
      <c r="F1003" s="18" t="str">
        <f t="shared" si="17"/>
        <v>华东</v>
      </c>
    </row>
    <row r="1004" spans="1:6" x14ac:dyDescent="0.25">
      <c r="A1004" s="19">
        <v>34912</v>
      </c>
      <c r="B1004" s="20" t="s">
        <v>21</v>
      </c>
      <c r="C1004" s="23" t="s">
        <v>24</v>
      </c>
      <c r="D1004" s="20">
        <v>688</v>
      </c>
      <c r="E1004" s="20">
        <v>709</v>
      </c>
      <c r="F1004" s="18" t="str">
        <f t="shared" si="17"/>
        <v>华东</v>
      </c>
    </row>
    <row r="1005" spans="1:6" x14ac:dyDescent="0.25">
      <c r="A1005" s="19">
        <v>34912</v>
      </c>
      <c r="B1005" s="20" t="s">
        <v>15</v>
      </c>
      <c r="C1005" s="23" t="s">
        <v>25</v>
      </c>
      <c r="D1005" s="20">
        <v>525</v>
      </c>
      <c r="E1005" s="20">
        <v>525</v>
      </c>
      <c r="F1005" s="18" t="str">
        <f t="shared" si="17"/>
        <v>华东</v>
      </c>
    </row>
    <row r="1006" spans="1:6" x14ac:dyDescent="0.25">
      <c r="A1006" s="19">
        <v>34912</v>
      </c>
      <c r="B1006" s="20" t="s">
        <v>15</v>
      </c>
      <c r="C1006" s="23" t="s">
        <v>25</v>
      </c>
      <c r="D1006" s="20">
        <v>349</v>
      </c>
      <c r="E1006" s="20">
        <v>349</v>
      </c>
      <c r="F1006" s="18" t="str">
        <f t="shared" si="17"/>
        <v>华东</v>
      </c>
    </row>
    <row r="1007" spans="1:6" x14ac:dyDescent="0.25">
      <c r="A1007" s="19">
        <v>34912</v>
      </c>
      <c r="B1007" s="20" t="s">
        <v>15</v>
      </c>
      <c r="C1007" s="23" t="s">
        <v>24</v>
      </c>
      <c r="D1007" s="20">
        <v>1560</v>
      </c>
      <c r="E1007" s="20">
        <v>4050</v>
      </c>
      <c r="F1007" s="18" t="str">
        <f t="shared" si="17"/>
        <v>华东</v>
      </c>
    </row>
    <row r="1008" spans="1:6" x14ac:dyDescent="0.25">
      <c r="A1008" s="19">
        <v>34912</v>
      </c>
      <c r="B1008" s="20" t="s">
        <v>11</v>
      </c>
      <c r="C1008" s="23" t="s">
        <v>25</v>
      </c>
      <c r="D1008" s="20">
        <v>1039</v>
      </c>
      <c r="E1008" s="20">
        <v>1103</v>
      </c>
      <c r="F1008" s="18" t="str">
        <f t="shared" si="17"/>
        <v>华东</v>
      </c>
    </row>
    <row r="1009" spans="1:6" x14ac:dyDescent="0.25">
      <c r="A1009" s="19">
        <v>34912</v>
      </c>
      <c r="B1009" s="20" t="s">
        <v>15</v>
      </c>
      <c r="C1009" s="23" t="s">
        <v>24</v>
      </c>
      <c r="D1009" s="20">
        <v>1031</v>
      </c>
      <c r="E1009" s="20">
        <v>1094</v>
      </c>
      <c r="F1009" s="18" t="str">
        <f t="shared" si="17"/>
        <v>华东</v>
      </c>
    </row>
    <row r="1010" spans="1:6" x14ac:dyDescent="0.25">
      <c r="A1010" s="19">
        <v>34912</v>
      </c>
      <c r="B1010" s="20" t="s">
        <v>21</v>
      </c>
      <c r="C1010" s="23" t="s">
        <v>37</v>
      </c>
      <c r="D1010" s="20">
        <v>263</v>
      </c>
      <c r="E1010" s="20">
        <v>263</v>
      </c>
      <c r="F1010" s="18" t="str">
        <f t="shared" si="17"/>
        <v>华东</v>
      </c>
    </row>
    <row r="1011" spans="1:6" x14ac:dyDescent="0.25">
      <c r="A1011" s="19">
        <v>34912</v>
      </c>
      <c r="B1011" s="20" t="s">
        <v>21</v>
      </c>
      <c r="C1011" s="23" t="s">
        <v>37</v>
      </c>
      <c r="D1011" s="20">
        <v>203</v>
      </c>
      <c r="E1011" s="20">
        <v>203</v>
      </c>
      <c r="F1011" s="18" t="str">
        <f t="shared" si="17"/>
        <v>华东</v>
      </c>
    </row>
    <row r="1012" spans="1:6" x14ac:dyDescent="0.25">
      <c r="A1012" s="19">
        <v>34912</v>
      </c>
      <c r="B1012" s="20" t="s">
        <v>11</v>
      </c>
      <c r="C1012" s="23" t="s">
        <v>24</v>
      </c>
      <c r="D1012" s="20">
        <v>293</v>
      </c>
      <c r="E1012" s="20">
        <v>293</v>
      </c>
      <c r="F1012" s="18" t="str">
        <f t="shared" si="17"/>
        <v>华东</v>
      </c>
    </row>
    <row r="1013" spans="1:6" x14ac:dyDescent="0.25">
      <c r="A1013" s="19">
        <v>34912</v>
      </c>
      <c r="B1013" s="20" t="s">
        <v>20</v>
      </c>
      <c r="C1013" s="20" t="s">
        <v>12</v>
      </c>
      <c r="D1013" s="20">
        <v>61</v>
      </c>
      <c r="E1013" s="20">
        <v>61</v>
      </c>
      <c r="F1013" s="18" t="str">
        <f t="shared" si="17"/>
        <v>华东</v>
      </c>
    </row>
    <row r="1014" spans="1:6" x14ac:dyDescent="0.25">
      <c r="A1014" s="19">
        <v>34912</v>
      </c>
      <c r="B1014" s="20" t="s">
        <v>20</v>
      </c>
      <c r="C1014" s="20" t="s">
        <v>12</v>
      </c>
      <c r="D1014" s="20">
        <v>49</v>
      </c>
      <c r="E1014" s="20">
        <v>49</v>
      </c>
      <c r="F1014" s="18" t="str">
        <f t="shared" si="17"/>
        <v>华东</v>
      </c>
    </row>
    <row r="1015" spans="1:6" x14ac:dyDescent="0.25">
      <c r="A1015" s="19">
        <v>34912</v>
      </c>
      <c r="B1015" s="20" t="s">
        <v>15</v>
      </c>
      <c r="C1015" s="20" t="s">
        <v>12</v>
      </c>
      <c r="D1015" s="20">
        <v>360</v>
      </c>
      <c r="E1015" s="20">
        <v>360</v>
      </c>
      <c r="F1015" s="18" t="str">
        <f t="shared" si="17"/>
        <v>华东</v>
      </c>
    </row>
    <row r="1016" spans="1:6" x14ac:dyDescent="0.25">
      <c r="A1016" s="19">
        <v>34912</v>
      </c>
      <c r="B1016" s="23" t="s">
        <v>36</v>
      </c>
      <c r="C1016" s="20" t="s">
        <v>12</v>
      </c>
      <c r="D1016" s="20">
        <v>44</v>
      </c>
      <c r="E1016" s="20">
        <v>44</v>
      </c>
      <c r="F1016" s="18" t="str">
        <f t="shared" si="17"/>
        <v>西南</v>
      </c>
    </row>
    <row r="1017" spans="1:6" x14ac:dyDescent="0.25">
      <c r="A1017" s="19">
        <v>34912</v>
      </c>
      <c r="B1017" s="23" t="s">
        <v>36</v>
      </c>
      <c r="C1017" s="20" t="s">
        <v>12</v>
      </c>
      <c r="D1017" s="20">
        <v>863</v>
      </c>
      <c r="E1017" s="20">
        <v>959</v>
      </c>
      <c r="F1017" s="18" t="str">
        <f t="shared" si="17"/>
        <v>西南</v>
      </c>
    </row>
    <row r="1018" spans="1:6" x14ac:dyDescent="0.25">
      <c r="A1018" s="19">
        <v>34912</v>
      </c>
      <c r="B1018" s="23" t="s">
        <v>31</v>
      </c>
      <c r="C1018" s="20" t="s">
        <v>12</v>
      </c>
      <c r="D1018" s="20">
        <v>50</v>
      </c>
      <c r="E1018" s="20">
        <v>50</v>
      </c>
      <c r="F1018" s="18" t="str">
        <f t="shared" si="17"/>
        <v>西南</v>
      </c>
    </row>
    <row r="1019" spans="1:6" x14ac:dyDescent="0.25">
      <c r="A1019" s="19">
        <v>34912</v>
      </c>
      <c r="B1019" s="23" t="s">
        <v>31</v>
      </c>
      <c r="C1019" s="20" t="s">
        <v>12</v>
      </c>
      <c r="D1019" s="20">
        <v>56</v>
      </c>
      <c r="E1019" s="20">
        <v>56</v>
      </c>
      <c r="F1019" s="18" t="str">
        <f t="shared" si="17"/>
        <v>西南</v>
      </c>
    </row>
    <row r="1020" spans="1:6" x14ac:dyDescent="0.25">
      <c r="A1020" s="19">
        <v>34912</v>
      </c>
      <c r="B1020" s="20" t="s">
        <v>11</v>
      </c>
      <c r="C1020" s="20" t="s">
        <v>12</v>
      </c>
      <c r="D1020" s="20">
        <v>56</v>
      </c>
      <c r="E1020" s="20">
        <v>56</v>
      </c>
      <c r="F1020" s="18" t="str">
        <f t="shared" si="17"/>
        <v>华东</v>
      </c>
    </row>
    <row r="1021" spans="1:6" x14ac:dyDescent="0.25">
      <c r="A1021" s="19">
        <v>34912</v>
      </c>
      <c r="B1021" s="20" t="s">
        <v>15</v>
      </c>
      <c r="C1021" s="20" t="s">
        <v>12</v>
      </c>
      <c r="D1021" s="20">
        <v>221</v>
      </c>
      <c r="E1021" s="20">
        <v>221</v>
      </c>
      <c r="F1021" s="18" t="str">
        <f t="shared" si="17"/>
        <v>华东</v>
      </c>
    </row>
    <row r="1022" spans="1:6" x14ac:dyDescent="0.25">
      <c r="A1022" s="19">
        <v>34912</v>
      </c>
      <c r="B1022" s="20" t="s">
        <v>20</v>
      </c>
      <c r="C1022" s="20" t="s">
        <v>12</v>
      </c>
      <c r="D1022" s="20">
        <v>90</v>
      </c>
      <c r="E1022" s="20">
        <v>90</v>
      </c>
      <c r="F1022" s="18" t="str">
        <f t="shared" si="17"/>
        <v>华东</v>
      </c>
    </row>
    <row r="1023" spans="1:6" x14ac:dyDescent="0.25">
      <c r="A1023" s="19">
        <v>34912</v>
      </c>
      <c r="B1023" s="20" t="s">
        <v>20</v>
      </c>
      <c r="C1023" s="20" t="s">
        <v>12</v>
      </c>
      <c r="D1023" s="20">
        <v>23</v>
      </c>
      <c r="E1023" s="20">
        <v>23</v>
      </c>
      <c r="F1023" s="18" t="str">
        <f t="shared" si="17"/>
        <v>华东</v>
      </c>
    </row>
    <row r="1024" spans="1:6" x14ac:dyDescent="0.25">
      <c r="A1024" s="19">
        <v>34912</v>
      </c>
      <c r="B1024" s="20" t="s">
        <v>15</v>
      </c>
      <c r="C1024" s="20" t="s">
        <v>12</v>
      </c>
      <c r="D1024" s="20">
        <v>1850</v>
      </c>
      <c r="E1024" s="20">
        <v>2091</v>
      </c>
      <c r="F1024" s="18" t="str">
        <f t="shared" si="17"/>
        <v>华东</v>
      </c>
    </row>
    <row r="1025" spans="1:6" x14ac:dyDescent="0.25">
      <c r="A1025" s="19">
        <v>34912</v>
      </c>
      <c r="B1025" s="20" t="s">
        <v>11</v>
      </c>
      <c r="C1025" s="20" t="s">
        <v>12</v>
      </c>
      <c r="D1025" s="20">
        <v>1787</v>
      </c>
      <c r="E1025" s="20">
        <v>2174</v>
      </c>
      <c r="F1025" s="18" t="str">
        <f t="shared" si="17"/>
        <v>华东</v>
      </c>
    </row>
    <row r="1026" spans="1:6" x14ac:dyDescent="0.25">
      <c r="A1026" s="19">
        <v>34912</v>
      </c>
      <c r="B1026" s="20" t="s">
        <v>21</v>
      </c>
      <c r="C1026" s="20" t="s">
        <v>12</v>
      </c>
      <c r="D1026" s="20">
        <v>1741</v>
      </c>
      <c r="E1026" s="20">
        <v>1901</v>
      </c>
      <c r="F1026" s="18" t="str">
        <f t="shared" si="17"/>
        <v>华东</v>
      </c>
    </row>
    <row r="1027" spans="1:6" x14ac:dyDescent="0.25">
      <c r="A1027" s="19">
        <v>34912</v>
      </c>
      <c r="B1027" s="20" t="s">
        <v>21</v>
      </c>
      <c r="C1027" s="20" t="s">
        <v>12</v>
      </c>
      <c r="D1027" s="20">
        <v>1041</v>
      </c>
      <c r="E1027" s="20">
        <v>1103</v>
      </c>
      <c r="F1027" s="18" t="str">
        <f t="shared" ref="F1027:F1090" si="18">INDEX($H$3:$H$12,MATCH(B1027,$I$3:$I$12,0))</f>
        <v>华东</v>
      </c>
    </row>
    <row r="1028" spans="1:6" x14ac:dyDescent="0.25">
      <c r="A1028" s="19">
        <v>34912</v>
      </c>
      <c r="B1028" s="20" t="s">
        <v>11</v>
      </c>
      <c r="C1028" s="20" t="s">
        <v>12</v>
      </c>
      <c r="D1028" s="20">
        <v>936</v>
      </c>
      <c r="E1028" s="20">
        <v>1043</v>
      </c>
      <c r="F1028" s="18" t="str">
        <f t="shared" si="18"/>
        <v>华东</v>
      </c>
    </row>
    <row r="1029" spans="1:6" x14ac:dyDescent="0.25">
      <c r="A1029" s="19">
        <v>34912</v>
      </c>
      <c r="B1029" s="20" t="s">
        <v>21</v>
      </c>
      <c r="C1029" s="23" t="s">
        <v>25</v>
      </c>
      <c r="D1029" s="20">
        <v>639</v>
      </c>
      <c r="E1029" s="20">
        <v>743</v>
      </c>
      <c r="F1029" s="18" t="str">
        <f t="shared" si="18"/>
        <v>华东</v>
      </c>
    </row>
    <row r="1030" spans="1:6" x14ac:dyDescent="0.25">
      <c r="A1030" s="19">
        <v>34912</v>
      </c>
      <c r="B1030" s="20" t="s">
        <v>15</v>
      </c>
      <c r="C1030" s="23" t="s">
        <v>24</v>
      </c>
      <c r="D1030" s="20">
        <v>214</v>
      </c>
      <c r="E1030" s="20">
        <v>214</v>
      </c>
      <c r="F1030" s="18" t="str">
        <f t="shared" si="18"/>
        <v>华东</v>
      </c>
    </row>
    <row r="1031" spans="1:6" x14ac:dyDescent="0.25">
      <c r="A1031" s="19">
        <v>34912</v>
      </c>
      <c r="B1031" s="20" t="s">
        <v>15</v>
      </c>
      <c r="C1031" s="23" t="s">
        <v>24</v>
      </c>
      <c r="D1031" s="20">
        <v>193</v>
      </c>
      <c r="E1031" s="20">
        <v>193</v>
      </c>
      <c r="F1031" s="18" t="str">
        <f t="shared" si="18"/>
        <v>华东</v>
      </c>
    </row>
    <row r="1032" spans="1:6" x14ac:dyDescent="0.25">
      <c r="A1032" s="19">
        <v>34912</v>
      </c>
      <c r="B1032" s="20" t="s">
        <v>21</v>
      </c>
      <c r="C1032" s="23" t="s">
        <v>29</v>
      </c>
      <c r="D1032" s="20">
        <v>236</v>
      </c>
      <c r="E1032" s="20">
        <v>236</v>
      </c>
      <c r="F1032" s="18" t="str">
        <f t="shared" si="18"/>
        <v>华东</v>
      </c>
    </row>
    <row r="1033" spans="1:6" x14ac:dyDescent="0.25">
      <c r="A1033" s="19">
        <v>34912</v>
      </c>
      <c r="B1033" s="20" t="s">
        <v>21</v>
      </c>
      <c r="C1033" s="23" t="s">
        <v>24</v>
      </c>
      <c r="D1033" s="20">
        <v>165</v>
      </c>
      <c r="E1033" s="20">
        <v>165</v>
      </c>
      <c r="F1033" s="18" t="str">
        <f t="shared" si="18"/>
        <v>华东</v>
      </c>
    </row>
    <row r="1034" spans="1:6" x14ac:dyDescent="0.25">
      <c r="A1034" s="19">
        <v>34912</v>
      </c>
      <c r="B1034" s="20" t="s">
        <v>15</v>
      </c>
      <c r="C1034" s="23" t="s">
        <v>24</v>
      </c>
      <c r="D1034" s="20">
        <v>151</v>
      </c>
      <c r="E1034" s="20">
        <v>151</v>
      </c>
      <c r="F1034" s="18" t="str">
        <f t="shared" si="18"/>
        <v>华东</v>
      </c>
    </row>
    <row r="1035" spans="1:6" x14ac:dyDescent="0.25">
      <c r="A1035" s="19">
        <v>34912</v>
      </c>
      <c r="B1035" s="20" t="s">
        <v>11</v>
      </c>
      <c r="C1035" s="23" t="s">
        <v>25</v>
      </c>
      <c r="D1035" s="20">
        <v>135</v>
      </c>
      <c r="E1035" s="20">
        <v>135</v>
      </c>
      <c r="F1035" s="18" t="str">
        <f t="shared" si="18"/>
        <v>华东</v>
      </c>
    </row>
    <row r="1036" spans="1:6" x14ac:dyDescent="0.25">
      <c r="A1036" s="19">
        <v>34912</v>
      </c>
      <c r="B1036" s="20" t="s">
        <v>20</v>
      </c>
      <c r="C1036" s="23" t="s">
        <v>24</v>
      </c>
      <c r="D1036" s="20">
        <v>124</v>
      </c>
      <c r="E1036" s="20">
        <v>124</v>
      </c>
      <c r="F1036" s="18" t="str">
        <f t="shared" si="18"/>
        <v>华东</v>
      </c>
    </row>
    <row r="1037" spans="1:6" x14ac:dyDescent="0.25">
      <c r="A1037" s="19">
        <v>34912</v>
      </c>
      <c r="B1037" s="23" t="s">
        <v>31</v>
      </c>
      <c r="C1037" s="23" t="s">
        <v>24</v>
      </c>
      <c r="D1037" s="20">
        <v>123</v>
      </c>
      <c r="E1037" s="20">
        <v>123</v>
      </c>
      <c r="F1037" s="18" t="str">
        <f t="shared" si="18"/>
        <v>西南</v>
      </c>
    </row>
    <row r="1038" spans="1:6" x14ac:dyDescent="0.25">
      <c r="A1038" s="19">
        <v>34912</v>
      </c>
      <c r="B1038" s="23" t="s">
        <v>31</v>
      </c>
      <c r="C1038" s="23" t="s">
        <v>24</v>
      </c>
      <c r="D1038" s="20">
        <v>338</v>
      </c>
      <c r="E1038" s="20">
        <v>338</v>
      </c>
      <c r="F1038" s="18" t="str">
        <f t="shared" si="18"/>
        <v>西南</v>
      </c>
    </row>
    <row r="1039" spans="1:6" x14ac:dyDescent="0.25">
      <c r="A1039" s="19">
        <v>34912</v>
      </c>
      <c r="B1039" s="23" t="s">
        <v>36</v>
      </c>
      <c r="C1039" s="23" t="s">
        <v>25</v>
      </c>
      <c r="D1039" s="20">
        <v>330</v>
      </c>
      <c r="E1039" s="20">
        <v>330</v>
      </c>
      <c r="F1039" s="18" t="str">
        <f t="shared" si="18"/>
        <v>西南</v>
      </c>
    </row>
    <row r="1040" spans="1:6" x14ac:dyDescent="0.25">
      <c r="A1040" s="19">
        <v>34912</v>
      </c>
      <c r="B1040" s="23" t="s">
        <v>38</v>
      </c>
      <c r="C1040" s="23" t="s">
        <v>24</v>
      </c>
      <c r="D1040" s="20">
        <v>315</v>
      </c>
      <c r="E1040" s="20">
        <v>315</v>
      </c>
      <c r="F1040" s="18" t="str">
        <f t="shared" si="18"/>
        <v>西南</v>
      </c>
    </row>
    <row r="1041" spans="1:6" x14ac:dyDescent="0.25">
      <c r="A1041" s="19">
        <v>34912</v>
      </c>
      <c r="B1041" s="20" t="s">
        <v>11</v>
      </c>
      <c r="C1041" s="23" t="s">
        <v>24</v>
      </c>
      <c r="D1041" s="20">
        <v>23</v>
      </c>
      <c r="E1041" s="20">
        <v>23</v>
      </c>
      <c r="F1041" s="18" t="str">
        <f t="shared" si="18"/>
        <v>华东</v>
      </c>
    </row>
    <row r="1042" spans="1:6" x14ac:dyDescent="0.25">
      <c r="A1042" s="19">
        <v>34912</v>
      </c>
      <c r="B1042" s="20" t="s">
        <v>11</v>
      </c>
      <c r="C1042" s="23" t="s">
        <v>24</v>
      </c>
      <c r="D1042" s="20">
        <v>32</v>
      </c>
      <c r="E1042" s="20">
        <v>32</v>
      </c>
      <c r="F1042" s="18" t="str">
        <f t="shared" si="18"/>
        <v>华东</v>
      </c>
    </row>
    <row r="1043" spans="1:6" x14ac:dyDescent="0.25">
      <c r="A1043" s="19">
        <v>34912</v>
      </c>
      <c r="B1043" s="20" t="s">
        <v>11</v>
      </c>
      <c r="C1043" s="23" t="s">
        <v>24</v>
      </c>
      <c r="D1043" s="20">
        <v>44</v>
      </c>
      <c r="E1043" s="20">
        <v>44</v>
      </c>
      <c r="F1043" s="18" t="str">
        <f t="shared" si="18"/>
        <v>华东</v>
      </c>
    </row>
    <row r="1044" spans="1:6" x14ac:dyDescent="0.25">
      <c r="A1044" s="19">
        <v>34912</v>
      </c>
      <c r="B1044" s="20" t="s">
        <v>21</v>
      </c>
      <c r="C1044" s="23" t="s">
        <v>25</v>
      </c>
      <c r="D1044" s="20">
        <v>53</v>
      </c>
      <c r="E1044" s="20">
        <v>53</v>
      </c>
      <c r="F1044" s="18" t="str">
        <f t="shared" si="18"/>
        <v>华东</v>
      </c>
    </row>
    <row r="1045" spans="1:6" x14ac:dyDescent="0.25">
      <c r="A1045" s="19">
        <v>34912</v>
      </c>
      <c r="B1045" s="20" t="s">
        <v>11</v>
      </c>
      <c r="C1045" s="23" t="s">
        <v>25</v>
      </c>
      <c r="D1045" s="20">
        <v>110</v>
      </c>
      <c r="E1045" s="20">
        <v>110</v>
      </c>
      <c r="F1045" s="18" t="str">
        <f t="shared" si="18"/>
        <v>华东</v>
      </c>
    </row>
    <row r="1046" spans="1:6" x14ac:dyDescent="0.25">
      <c r="A1046" s="19">
        <v>34912</v>
      </c>
      <c r="B1046" s="20" t="s">
        <v>20</v>
      </c>
      <c r="C1046" s="23" t="s">
        <v>24</v>
      </c>
      <c r="D1046" s="20">
        <v>113</v>
      </c>
      <c r="E1046" s="20">
        <v>113</v>
      </c>
      <c r="F1046" s="18" t="str">
        <f t="shared" si="18"/>
        <v>华东</v>
      </c>
    </row>
    <row r="1047" spans="1:6" x14ac:dyDescent="0.25">
      <c r="A1047" s="19">
        <v>34912</v>
      </c>
      <c r="B1047" s="20" t="s">
        <v>20</v>
      </c>
      <c r="C1047" s="23" t="s">
        <v>33</v>
      </c>
      <c r="D1047" s="20">
        <v>121</v>
      </c>
      <c r="E1047" s="20">
        <v>121</v>
      </c>
      <c r="F1047" s="18" t="str">
        <f t="shared" si="18"/>
        <v>华东</v>
      </c>
    </row>
    <row r="1048" spans="1:6" x14ac:dyDescent="0.25">
      <c r="A1048" s="19">
        <v>34912</v>
      </c>
      <c r="B1048" s="20" t="s">
        <v>20</v>
      </c>
      <c r="C1048" s="23" t="s">
        <v>24</v>
      </c>
      <c r="D1048" s="20">
        <v>122</v>
      </c>
      <c r="E1048" s="20">
        <v>122</v>
      </c>
      <c r="F1048" s="18" t="str">
        <f t="shared" si="18"/>
        <v>华东</v>
      </c>
    </row>
    <row r="1049" spans="1:6" x14ac:dyDescent="0.25">
      <c r="A1049" s="19">
        <v>34912</v>
      </c>
      <c r="B1049" s="20" t="s">
        <v>11</v>
      </c>
      <c r="C1049" s="23" t="s">
        <v>24</v>
      </c>
      <c r="D1049" s="20">
        <v>96</v>
      </c>
      <c r="E1049" s="20">
        <v>96</v>
      </c>
      <c r="F1049" s="18" t="str">
        <f t="shared" si="18"/>
        <v>华东</v>
      </c>
    </row>
    <row r="1050" spans="1:6" x14ac:dyDescent="0.25">
      <c r="A1050" s="19">
        <v>34912</v>
      </c>
      <c r="B1050" s="20" t="s">
        <v>20</v>
      </c>
      <c r="C1050" s="23" t="s">
        <v>24</v>
      </c>
      <c r="D1050" s="20">
        <v>67</v>
      </c>
      <c r="E1050" s="20">
        <v>67</v>
      </c>
      <c r="F1050" s="18" t="str">
        <f t="shared" si="18"/>
        <v>华东</v>
      </c>
    </row>
    <row r="1051" spans="1:6" x14ac:dyDescent="0.25">
      <c r="A1051" s="19">
        <v>34912</v>
      </c>
      <c r="B1051" s="20" t="s">
        <v>20</v>
      </c>
      <c r="C1051" s="23" t="s">
        <v>25</v>
      </c>
      <c r="D1051" s="20">
        <v>79</v>
      </c>
      <c r="E1051" s="20">
        <v>79</v>
      </c>
      <c r="F1051" s="18" t="str">
        <f t="shared" si="18"/>
        <v>华东</v>
      </c>
    </row>
    <row r="1052" spans="1:6" x14ac:dyDescent="0.25">
      <c r="A1052" s="19">
        <v>34912</v>
      </c>
      <c r="B1052" s="20" t="s">
        <v>15</v>
      </c>
      <c r="C1052" s="23" t="s">
        <v>24</v>
      </c>
      <c r="D1052" s="20">
        <v>123</v>
      </c>
      <c r="E1052" s="20">
        <v>123</v>
      </c>
      <c r="F1052" s="18" t="str">
        <f t="shared" si="18"/>
        <v>华东</v>
      </c>
    </row>
    <row r="1053" spans="1:6" x14ac:dyDescent="0.25">
      <c r="A1053" s="19">
        <v>34943</v>
      </c>
      <c r="B1053" s="23" t="s">
        <v>31</v>
      </c>
      <c r="C1053" s="23" t="s">
        <v>37</v>
      </c>
      <c r="D1053" s="20">
        <v>248</v>
      </c>
      <c r="E1053" s="20">
        <v>248</v>
      </c>
      <c r="F1053" s="18" t="str">
        <f t="shared" si="18"/>
        <v>西南</v>
      </c>
    </row>
    <row r="1054" spans="1:6" x14ac:dyDescent="0.25">
      <c r="A1054" s="19">
        <v>34943</v>
      </c>
      <c r="B1054" s="23" t="s">
        <v>31</v>
      </c>
      <c r="C1054" s="23" t="s">
        <v>25</v>
      </c>
      <c r="D1054" s="20">
        <v>289</v>
      </c>
      <c r="E1054" s="20">
        <v>289</v>
      </c>
      <c r="F1054" s="18" t="str">
        <f t="shared" si="18"/>
        <v>西南</v>
      </c>
    </row>
    <row r="1055" spans="1:6" x14ac:dyDescent="0.25">
      <c r="A1055" s="19">
        <v>34943</v>
      </c>
      <c r="B1055" s="23" t="s">
        <v>36</v>
      </c>
      <c r="C1055" s="23" t="s">
        <v>24</v>
      </c>
      <c r="D1055" s="20">
        <v>330</v>
      </c>
      <c r="E1055" s="20">
        <v>330</v>
      </c>
      <c r="F1055" s="18" t="str">
        <f t="shared" si="18"/>
        <v>西南</v>
      </c>
    </row>
    <row r="1056" spans="1:6" x14ac:dyDescent="0.25">
      <c r="A1056" s="19">
        <v>34943</v>
      </c>
      <c r="B1056" s="23" t="s">
        <v>31</v>
      </c>
      <c r="C1056" s="23" t="s">
        <v>24</v>
      </c>
      <c r="D1056" s="20">
        <v>330</v>
      </c>
      <c r="E1056" s="20">
        <v>330</v>
      </c>
      <c r="F1056" s="18" t="str">
        <f t="shared" si="18"/>
        <v>西南</v>
      </c>
    </row>
    <row r="1057" spans="1:6" x14ac:dyDescent="0.25">
      <c r="A1057" s="19">
        <v>34943</v>
      </c>
      <c r="B1057" s="20" t="s">
        <v>21</v>
      </c>
      <c r="C1057" s="23" t="s">
        <v>29</v>
      </c>
      <c r="D1057" s="20">
        <v>338</v>
      </c>
      <c r="E1057" s="20">
        <v>338</v>
      </c>
      <c r="F1057" s="18" t="str">
        <f t="shared" si="18"/>
        <v>华东</v>
      </c>
    </row>
    <row r="1058" spans="1:6" x14ac:dyDescent="0.25">
      <c r="A1058" s="19">
        <v>34943</v>
      </c>
      <c r="B1058" s="20" t="s">
        <v>11</v>
      </c>
      <c r="C1058" s="23" t="s">
        <v>24</v>
      </c>
      <c r="D1058" s="20">
        <v>613</v>
      </c>
      <c r="E1058" s="20">
        <v>698</v>
      </c>
      <c r="F1058" s="18" t="str">
        <f t="shared" si="18"/>
        <v>华东</v>
      </c>
    </row>
    <row r="1059" spans="1:6" x14ac:dyDescent="0.25">
      <c r="A1059" s="19">
        <v>34943</v>
      </c>
      <c r="B1059" s="20" t="s">
        <v>11</v>
      </c>
      <c r="C1059" s="23" t="s">
        <v>24</v>
      </c>
      <c r="D1059" s="20">
        <v>666</v>
      </c>
      <c r="E1059" s="20">
        <v>754</v>
      </c>
      <c r="F1059" s="18" t="str">
        <f t="shared" si="18"/>
        <v>华东</v>
      </c>
    </row>
    <row r="1060" spans="1:6" x14ac:dyDescent="0.25">
      <c r="A1060" s="19">
        <v>34943</v>
      </c>
      <c r="B1060" s="20" t="s">
        <v>11</v>
      </c>
      <c r="C1060" s="23" t="s">
        <v>25</v>
      </c>
      <c r="D1060" s="20">
        <v>732</v>
      </c>
      <c r="E1060" s="20">
        <v>754</v>
      </c>
      <c r="F1060" s="18" t="str">
        <f t="shared" si="18"/>
        <v>华东</v>
      </c>
    </row>
    <row r="1061" spans="1:6" x14ac:dyDescent="0.25">
      <c r="A1061" s="19">
        <v>34943</v>
      </c>
      <c r="B1061" s="20" t="s">
        <v>20</v>
      </c>
      <c r="C1061" s="23" t="s">
        <v>24</v>
      </c>
      <c r="D1061" s="20">
        <v>113</v>
      </c>
      <c r="E1061" s="20">
        <v>113</v>
      </c>
      <c r="F1061" s="18" t="str">
        <f t="shared" si="18"/>
        <v>华东</v>
      </c>
    </row>
    <row r="1062" spans="1:6" x14ac:dyDescent="0.25">
      <c r="A1062" s="19">
        <v>34943</v>
      </c>
      <c r="B1062" s="20" t="s">
        <v>21</v>
      </c>
      <c r="C1062" s="23" t="s">
        <v>24</v>
      </c>
      <c r="D1062" s="20">
        <v>1062</v>
      </c>
      <c r="E1062" s="20">
        <v>1155</v>
      </c>
      <c r="F1062" s="18" t="str">
        <f t="shared" si="18"/>
        <v>华东</v>
      </c>
    </row>
    <row r="1063" spans="1:6" x14ac:dyDescent="0.25">
      <c r="A1063" s="19">
        <v>34943</v>
      </c>
      <c r="B1063" s="20" t="s">
        <v>21</v>
      </c>
      <c r="C1063" s="23" t="s">
        <v>24</v>
      </c>
      <c r="D1063" s="20">
        <v>1813</v>
      </c>
      <c r="E1063" s="20">
        <v>1991</v>
      </c>
      <c r="F1063" s="18" t="str">
        <f t="shared" si="18"/>
        <v>华东</v>
      </c>
    </row>
    <row r="1064" spans="1:6" x14ac:dyDescent="0.25">
      <c r="A1064" s="19">
        <v>34943</v>
      </c>
      <c r="B1064" s="20" t="s">
        <v>20</v>
      </c>
      <c r="C1064" s="23" t="s">
        <v>24</v>
      </c>
      <c r="D1064" s="20">
        <v>179</v>
      </c>
      <c r="E1064" s="20">
        <v>179</v>
      </c>
      <c r="F1064" s="18" t="str">
        <f t="shared" si="18"/>
        <v>华东</v>
      </c>
    </row>
    <row r="1065" spans="1:6" x14ac:dyDescent="0.25">
      <c r="A1065" s="19">
        <v>34943</v>
      </c>
      <c r="B1065" s="20" t="s">
        <v>15</v>
      </c>
      <c r="C1065" s="23" t="s">
        <v>25</v>
      </c>
      <c r="D1065" s="20">
        <v>68</v>
      </c>
      <c r="E1065" s="20">
        <v>68</v>
      </c>
      <c r="F1065" s="18" t="str">
        <f t="shared" si="18"/>
        <v>华东</v>
      </c>
    </row>
    <row r="1066" spans="1:6" x14ac:dyDescent="0.25">
      <c r="A1066" s="19">
        <v>34943</v>
      </c>
      <c r="B1066" s="20" t="s">
        <v>15</v>
      </c>
      <c r="C1066" s="23" t="s">
        <v>25</v>
      </c>
      <c r="D1066" s="20">
        <v>68</v>
      </c>
      <c r="E1066" s="20">
        <v>68</v>
      </c>
      <c r="F1066" s="18" t="str">
        <f t="shared" si="18"/>
        <v>华东</v>
      </c>
    </row>
    <row r="1067" spans="1:6" x14ac:dyDescent="0.25">
      <c r="A1067" s="19">
        <v>34943</v>
      </c>
      <c r="B1067" s="20" t="s">
        <v>20</v>
      </c>
      <c r="C1067" s="23" t="s">
        <v>24</v>
      </c>
      <c r="D1067" s="20">
        <v>72</v>
      </c>
      <c r="E1067" s="20">
        <v>72</v>
      </c>
      <c r="F1067" s="18" t="str">
        <f t="shared" si="18"/>
        <v>华东</v>
      </c>
    </row>
    <row r="1068" spans="1:6" x14ac:dyDescent="0.25">
      <c r="A1068" s="19">
        <v>34943</v>
      </c>
      <c r="B1068" s="20" t="s">
        <v>20</v>
      </c>
      <c r="C1068" s="23" t="s">
        <v>24</v>
      </c>
      <c r="D1068" s="20">
        <v>99</v>
      </c>
      <c r="E1068" s="20">
        <v>99</v>
      </c>
      <c r="F1068" s="18" t="str">
        <f t="shared" si="18"/>
        <v>华东</v>
      </c>
    </row>
    <row r="1069" spans="1:6" x14ac:dyDescent="0.25">
      <c r="A1069" s="19">
        <v>34943</v>
      </c>
      <c r="B1069" s="20" t="s">
        <v>11</v>
      </c>
      <c r="C1069" s="20" t="s">
        <v>12</v>
      </c>
      <c r="D1069" s="20">
        <v>834</v>
      </c>
      <c r="E1069" s="20">
        <v>928</v>
      </c>
      <c r="F1069" s="18" t="str">
        <f t="shared" si="18"/>
        <v>华东</v>
      </c>
    </row>
    <row r="1070" spans="1:6" x14ac:dyDescent="0.25">
      <c r="A1070" s="19">
        <v>34943</v>
      </c>
      <c r="B1070" s="20" t="s">
        <v>15</v>
      </c>
      <c r="C1070" s="20" t="s">
        <v>12</v>
      </c>
      <c r="D1070" s="20">
        <v>203</v>
      </c>
      <c r="E1070" s="20">
        <v>203</v>
      </c>
      <c r="F1070" s="18" t="str">
        <f t="shared" si="18"/>
        <v>华东</v>
      </c>
    </row>
    <row r="1071" spans="1:6" x14ac:dyDescent="0.25">
      <c r="A1071" s="19">
        <v>34943</v>
      </c>
      <c r="B1071" s="20" t="s">
        <v>20</v>
      </c>
      <c r="C1071" s="20" t="s">
        <v>12</v>
      </c>
      <c r="D1071" s="20">
        <v>63</v>
      </c>
      <c r="E1071" s="20">
        <v>63</v>
      </c>
      <c r="F1071" s="18" t="str">
        <f t="shared" si="18"/>
        <v>华东</v>
      </c>
    </row>
    <row r="1072" spans="1:6" x14ac:dyDescent="0.25">
      <c r="A1072" s="19">
        <v>34943</v>
      </c>
      <c r="B1072" s="20" t="s">
        <v>20</v>
      </c>
      <c r="C1072" s="20" t="s">
        <v>12</v>
      </c>
      <c r="D1072" s="20">
        <v>96</v>
      </c>
      <c r="E1072" s="20">
        <v>96</v>
      </c>
      <c r="F1072" s="18" t="str">
        <f t="shared" si="18"/>
        <v>华东</v>
      </c>
    </row>
    <row r="1073" spans="1:6" x14ac:dyDescent="0.25">
      <c r="A1073" s="19">
        <v>34943</v>
      </c>
      <c r="B1073" s="20" t="s">
        <v>15</v>
      </c>
      <c r="C1073" s="20" t="s">
        <v>12</v>
      </c>
      <c r="D1073" s="20">
        <v>96</v>
      </c>
      <c r="E1073" s="20">
        <v>96</v>
      </c>
      <c r="F1073" s="18" t="str">
        <f t="shared" si="18"/>
        <v>华东</v>
      </c>
    </row>
    <row r="1074" spans="1:6" x14ac:dyDescent="0.25">
      <c r="A1074" s="19">
        <v>34943</v>
      </c>
      <c r="B1074" s="20" t="s">
        <v>20</v>
      </c>
      <c r="C1074" s="20" t="s">
        <v>12</v>
      </c>
      <c r="D1074" s="20">
        <v>102</v>
      </c>
      <c r="E1074" s="20">
        <v>102</v>
      </c>
      <c r="F1074" s="18" t="str">
        <f t="shared" si="18"/>
        <v>华东</v>
      </c>
    </row>
    <row r="1075" spans="1:6" x14ac:dyDescent="0.25">
      <c r="A1075" s="19">
        <v>34943</v>
      </c>
      <c r="B1075" s="20" t="s">
        <v>20</v>
      </c>
      <c r="C1075" s="20" t="s">
        <v>12</v>
      </c>
      <c r="D1075" s="20">
        <v>146</v>
      </c>
      <c r="E1075" s="20">
        <v>146</v>
      </c>
      <c r="F1075" s="18" t="str">
        <f t="shared" si="18"/>
        <v>华东</v>
      </c>
    </row>
    <row r="1076" spans="1:6" x14ac:dyDescent="0.25">
      <c r="A1076" s="19">
        <v>34943</v>
      </c>
      <c r="B1076" s="20" t="s">
        <v>21</v>
      </c>
      <c r="C1076" s="20" t="s">
        <v>12</v>
      </c>
      <c r="D1076" s="20">
        <v>158</v>
      </c>
      <c r="E1076" s="20">
        <v>158</v>
      </c>
      <c r="F1076" s="18" t="str">
        <f t="shared" si="18"/>
        <v>华东</v>
      </c>
    </row>
    <row r="1077" spans="1:6" x14ac:dyDescent="0.25">
      <c r="A1077" s="19">
        <v>34943</v>
      </c>
      <c r="B1077" s="20" t="s">
        <v>15</v>
      </c>
      <c r="C1077" s="20" t="s">
        <v>12</v>
      </c>
      <c r="D1077" s="20">
        <v>994</v>
      </c>
      <c r="E1077" s="20">
        <v>1085</v>
      </c>
      <c r="F1077" s="18" t="str">
        <f t="shared" si="18"/>
        <v>华东</v>
      </c>
    </row>
    <row r="1078" spans="1:6" x14ac:dyDescent="0.25">
      <c r="A1078" s="19">
        <v>34943</v>
      </c>
      <c r="B1078" s="20" t="s">
        <v>11</v>
      </c>
      <c r="C1078" s="20" t="s">
        <v>12</v>
      </c>
      <c r="D1078" s="20">
        <v>859</v>
      </c>
      <c r="E1078" s="20">
        <v>911</v>
      </c>
      <c r="F1078" s="18" t="str">
        <f t="shared" si="18"/>
        <v>华东</v>
      </c>
    </row>
    <row r="1079" spans="1:6" x14ac:dyDescent="0.25">
      <c r="A1079" s="19">
        <v>34943</v>
      </c>
      <c r="B1079" s="20" t="s">
        <v>11</v>
      </c>
      <c r="C1079" s="20" t="s">
        <v>12</v>
      </c>
      <c r="D1079" s="20">
        <v>302</v>
      </c>
      <c r="E1079" s="20">
        <v>302</v>
      </c>
      <c r="F1079" s="18" t="str">
        <f t="shared" si="18"/>
        <v>华东</v>
      </c>
    </row>
    <row r="1080" spans="1:6" x14ac:dyDescent="0.25">
      <c r="A1080" s="19">
        <v>34943</v>
      </c>
      <c r="B1080" s="20" t="s">
        <v>21</v>
      </c>
      <c r="C1080" s="20" t="s">
        <v>12</v>
      </c>
      <c r="D1080" s="20">
        <v>394</v>
      </c>
      <c r="E1080" s="20">
        <v>394</v>
      </c>
      <c r="F1080" s="18" t="str">
        <f t="shared" si="18"/>
        <v>华东</v>
      </c>
    </row>
    <row r="1081" spans="1:6" x14ac:dyDescent="0.25">
      <c r="A1081" s="19">
        <v>34943</v>
      </c>
      <c r="B1081" s="20" t="s">
        <v>11</v>
      </c>
      <c r="C1081" s="20" t="s">
        <v>12</v>
      </c>
      <c r="D1081" s="20">
        <v>411</v>
      </c>
      <c r="E1081" s="20">
        <v>411</v>
      </c>
      <c r="F1081" s="18" t="str">
        <f t="shared" si="18"/>
        <v>华东</v>
      </c>
    </row>
    <row r="1082" spans="1:6" x14ac:dyDescent="0.25">
      <c r="A1082" s="19">
        <v>34943</v>
      </c>
      <c r="B1082" s="20" t="s">
        <v>21</v>
      </c>
      <c r="C1082" s="20" t="s">
        <v>12</v>
      </c>
      <c r="D1082" s="20">
        <v>473</v>
      </c>
      <c r="E1082" s="20">
        <v>473</v>
      </c>
      <c r="F1082" s="18" t="str">
        <f t="shared" si="18"/>
        <v>华东</v>
      </c>
    </row>
    <row r="1083" spans="1:6" x14ac:dyDescent="0.25">
      <c r="A1083" s="19">
        <v>34943</v>
      </c>
      <c r="B1083" s="20" t="s">
        <v>15</v>
      </c>
      <c r="C1083" s="20" t="s">
        <v>12</v>
      </c>
      <c r="D1083" s="20">
        <v>603</v>
      </c>
      <c r="E1083" s="20">
        <v>675</v>
      </c>
      <c r="F1083" s="18" t="str">
        <f t="shared" si="18"/>
        <v>华东</v>
      </c>
    </row>
    <row r="1084" spans="1:6" x14ac:dyDescent="0.25">
      <c r="A1084" s="19">
        <v>34943</v>
      </c>
      <c r="B1084" s="20" t="s">
        <v>21</v>
      </c>
      <c r="C1084" s="20" t="s">
        <v>12</v>
      </c>
      <c r="D1084" s="20">
        <v>655</v>
      </c>
      <c r="E1084" s="20">
        <v>675</v>
      </c>
      <c r="F1084" s="18" t="str">
        <f t="shared" si="18"/>
        <v>华东</v>
      </c>
    </row>
    <row r="1085" spans="1:6" x14ac:dyDescent="0.25">
      <c r="A1085" s="19">
        <v>34943</v>
      </c>
      <c r="B1085" s="20" t="s">
        <v>15</v>
      </c>
      <c r="C1085" s="23" t="s">
        <v>24</v>
      </c>
      <c r="D1085" s="20">
        <v>885</v>
      </c>
      <c r="E1085" s="20">
        <v>1155</v>
      </c>
      <c r="F1085" s="18" t="str">
        <f t="shared" si="18"/>
        <v>华东</v>
      </c>
    </row>
    <row r="1086" spans="1:6" x14ac:dyDescent="0.25">
      <c r="A1086" s="19">
        <v>34943</v>
      </c>
      <c r="B1086" s="20" t="s">
        <v>11</v>
      </c>
      <c r="C1086" s="23" t="s">
        <v>24</v>
      </c>
      <c r="D1086" s="20">
        <v>1609</v>
      </c>
      <c r="E1086" s="20">
        <v>1705</v>
      </c>
      <c r="F1086" s="18" t="str">
        <f t="shared" si="18"/>
        <v>华东</v>
      </c>
    </row>
    <row r="1087" spans="1:6" x14ac:dyDescent="0.25">
      <c r="A1087" s="19">
        <v>34943</v>
      </c>
      <c r="B1087" s="20" t="s">
        <v>19</v>
      </c>
      <c r="C1087" s="23" t="s">
        <v>24</v>
      </c>
      <c r="D1087" s="20">
        <v>2999</v>
      </c>
      <c r="E1087" s="20">
        <v>3509</v>
      </c>
      <c r="F1087" s="18" t="str">
        <f t="shared" si="18"/>
        <v>西南</v>
      </c>
    </row>
    <row r="1088" spans="1:6" x14ac:dyDescent="0.25">
      <c r="A1088" s="19">
        <v>34943</v>
      </c>
      <c r="B1088" s="20" t="s">
        <v>19</v>
      </c>
      <c r="C1088" s="23" t="s">
        <v>25</v>
      </c>
      <c r="D1088" s="20">
        <v>206</v>
      </c>
      <c r="E1088" s="20">
        <v>206</v>
      </c>
      <c r="F1088" s="18" t="str">
        <f t="shared" si="18"/>
        <v>西南</v>
      </c>
    </row>
    <row r="1089" spans="1:6" x14ac:dyDescent="0.25">
      <c r="A1089" s="19">
        <v>34943</v>
      </c>
      <c r="B1089" s="20" t="s">
        <v>19</v>
      </c>
      <c r="C1089" s="23" t="s">
        <v>24</v>
      </c>
      <c r="D1089" s="20">
        <v>210</v>
      </c>
      <c r="E1089" s="20">
        <v>210</v>
      </c>
      <c r="F1089" s="18" t="str">
        <f t="shared" si="18"/>
        <v>西南</v>
      </c>
    </row>
    <row r="1090" spans="1:6" x14ac:dyDescent="0.25">
      <c r="A1090" s="19">
        <v>34943</v>
      </c>
      <c r="B1090" s="20" t="s">
        <v>19</v>
      </c>
      <c r="C1090" s="23" t="s">
        <v>24</v>
      </c>
      <c r="D1090" s="20">
        <v>68</v>
      </c>
      <c r="E1090" s="20">
        <v>68</v>
      </c>
      <c r="F1090" s="18" t="str">
        <f t="shared" si="18"/>
        <v>西南</v>
      </c>
    </row>
    <row r="1091" spans="1:6" x14ac:dyDescent="0.25">
      <c r="A1091" s="19">
        <v>34943</v>
      </c>
      <c r="B1091" s="20" t="s">
        <v>19</v>
      </c>
      <c r="C1091" s="23" t="s">
        <v>24</v>
      </c>
      <c r="D1091" s="20">
        <v>79</v>
      </c>
      <c r="E1091" s="20">
        <v>79</v>
      </c>
      <c r="F1091" s="18" t="str">
        <f t="shared" ref="F1091:F1154" si="19">INDEX($H$3:$H$12,MATCH(B1091,$I$3:$I$12,0))</f>
        <v>西南</v>
      </c>
    </row>
    <row r="1092" spans="1:6" x14ac:dyDescent="0.25">
      <c r="A1092" s="19">
        <v>34943</v>
      </c>
      <c r="B1092" s="20" t="s">
        <v>19</v>
      </c>
      <c r="C1092" s="23" t="s">
        <v>25</v>
      </c>
      <c r="D1092" s="20">
        <v>131</v>
      </c>
      <c r="E1092" s="20">
        <v>131</v>
      </c>
      <c r="F1092" s="18" t="str">
        <f t="shared" si="19"/>
        <v>西南</v>
      </c>
    </row>
    <row r="1093" spans="1:6" x14ac:dyDescent="0.25">
      <c r="A1093" s="19">
        <v>34943</v>
      </c>
      <c r="B1093" s="20" t="s">
        <v>19</v>
      </c>
      <c r="C1093" s="23" t="s">
        <v>37</v>
      </c>
      <c r="D1093" s="20">
        <v>126</v>
      </c>
      <c r="E1093" s="20">
        <v>126</v>
      </c>
      <c r="F1093" s="18" t="str">
        <f t="shared" si="19"/>
        <v>西南</v>
      </c>
    </row>
    <row r="1094" spans="1:6" x14ac:dyDescent="0.25">
      <c r="A1094" s="19">
        <v>34943</v>
      </c>
      <c r="B1094" s="20" t="s">
        <v>19</v>
      </c>
      <c r="C1094" s="23" t="s">
        <v>24</v>
      </c>
      <c r="D1094" s="20">
        <v>44</v>
      </c>
      <c r="E1094" s="20">
        <v>44</v>
      </c>
      <c r="F1094" s="18" t="str">
        <f t="shared" si="19"/>
        <v>西南</v>
      </c>
    </row>
    <row r="1095" spans="1:6" x14ac:dyDescent="0.25">
      <c r="A1095" s="19">
        <v>34943</v>
      </c>
      <c r="B1095" s="20" t="s">
        <v>11</v>
      </c>
      <c r="C1095" s="23" t="s">
        <v>24</v>
      </c>
      <c r="D1095" s="20">
        <v>68</v>
      </c>
      <c r="E1095" s="20">
        <v>68</v>
      </c>
      <c r="F1095" s="18" t="str">
        <f t="shared" si="19"/>
        <v>华东</v>
      </c>
    </row>
    <row r="1096" spans="1:6" x14ac:dyDescent="0.25">
      <c r="A1096" s="19">
        <v>34943</v>
      </c>
      <c r="B1096" s="20" t="s">
        <v>11</v>
      </c>
      <c r="C1096" s="23" t="s">
        <v>25</v>
      </c>
      <c r="D1096" s="20">
        <v>60</v>
      </c>
      <c r="E1096" s="20">
        <v>60</v>
      </c>
      <c r="F1096" s="18" t="str">
        <f t="shared" si="19"/>
        <v>华东</v>
      </c>
    </row>
    <row r="1097" spans="1:6" x14ac:dyDescent="0.25">
      <c r="A1097" s="19">
        <v>34943</v>
      </c>
      <c r="B1097" s="20" t="s">
        <v>15</v>
      </c>
      <c r="C1097" s="23" t="s">
        <v>29</v>
      </c>
      <c r="D1097" s="20">
        <v>990</v>
      </c>
      <c r="E1097" s="20">
        <v>1050</v>
      </c>
      <c r="F1097" s="18" t="str">
        <f t="shared" si="19"/>
        <v>华东</v>
      </c>
    </row>
    <row r="1098" spans="1:6" x14ac:dyDescent="0.25">
      <c r="A1098" s="19">
        <v>34943</v>
      </c>
      <c r="B1098" s="20" t="s">
        <v>11</v>
      </c>
      <c r="C1098" s="23" t="s">
        <v>37</v>
      </c>
      <c r="D1098" s="20">
        <v>1111</v>
      </c>
      <c r="E1098" s="20">
        <v>1181</v>
      </c>
      <c r="F1098" s="18" t="str">
        <f t="shared" si="19"/>
        <v>华东</v>
      </c>
    </row>
    <row r="1099" spans="1:6" x14ac:dyDescent="0.25">
      <c r="A1099" s="19">
        <v>34943</v>
      </c>
      <c r="B1099" s="20" t="s">
        <v>15</v>
      </c>
      <c r="C1099" s="23" t="s">
        <v>24</v>
      </c>
      <c r="D1099" s="20">
        <v>180</v>
      </c>
      <c r="E1099" s="20">
        <v>180</v>
      </c>
      <c r="F1099" s="18" t="str">
        <f t="shared" si="19"/>
        <v>华东</v>
      </c>
    </row>
    <row r="1100" spans="1:6" x14ac:dyDescent="0.25">
      <c r="A1100" s="19">
        <v>34943</v>
      </c>
      <c r="B1100" s="20" t="s">
        <v>11</v>
      </c>
      <c r="C1100" s="23" t="s">
        <v>25</v>
      </c>
      <c r="D1100" s="20">
        <v>68</v>
      </c>
      <c r="E1100" s="20">
        <v>68</v>
      </c>
      <c r="F1100" s="18" t="str">
        <f t="shared" si="19"/>
        <v>华东</v>
      </c>
    </row>
    <row r="1101" spans="1:6" x14ac:dyDescent="0.25">
      <c r="A1101" s="19">
        <v>34943</v>
      </c>
      <c r="B1101" s="20" t="s">
        <v>20</v>
      </c>
      <c r="C1101" s="23" t="s">
        <v>33</v>
      </c>
      <c r="D1101" s="20">
        <v>49</v>
      </c>
      <c r="E1101" s="20">
        <v>49</v>
      </c>
      <c r="F1101" s="18" t="str">
        <f t="shared" si="19"/>
        <v>华东</v>
      </c>
    </row>
    <row r="1102" spans="1:6" x14ac:dyDescent="0.25">
      <c r="A1102" s="19">
        <v>34943</v>
      </c>
      <c r="B1102" s="20" t="s">
        <v>20</v>
      </c>
      <c r="C1102" s="23" t="s">
        <v>24</v>
      </c>
      <c r="D1102" s="20">
        <v>114</v>
      </c>
      <c r="E1102" s="20">
        <v>114</v>
      </c>
      <c r="F1102" s="18" t="str">
        <f t="shared" si="19"/>
        <v>华东</v>
      </c>
    </row>
    <row r="1103" spans="1:6" x14ac:dyDescent="0.25">
      <c r="A1103" s="19">
        <v>34943</v>
      </c>
      <c r="B1103" s="20" t="s">
        <v>20</v>
      </c>
      <c r="C1103" s="23" t="s">
        <v>24</v>
      </c>
      <c r="D1103" s="20">
        <v>113</v>
      </c>
      <c r="E1103" s="20">
        <v>113</v>
      </c>
      <c r="F1103" s="18" t="str">
        <f t="shared" si="19"/>
        <v>华东</v>
      </c>
    </row>
    <row r="1104" spans="1:6" x14ac:dyDescent="0.25">
      <c r="A1104" s="19">
        <v>34943</v>
      </c>
      <c r="B1104" s="20" t="s">
        <v>11</v>
      </c>
      <c r="C1104" s="23" t="s">
        <v>24</v>
      </c>
      <c r="D1104" s="20">
        <v>70</v>
      </c>
      <c r="E1104" s="20">
        <v>70</v>
      </c>
      <c r="F1104" s="18" t="str">
        <f t="shared" si="19"/>
        <v>华东</v>
      </c>
    </row>
    <row r="1105" spans="1:6" x14ac:dyDescent="0.25">
      <c r="A1105" s="19">
        <v>34943</v>
      </c>
      <c r="B1105" s="23" t="s">
        <v>38</v>
      </c>
      <c r="C1105" s="23" t="s">
        <v>33</v>
      </c>
      <c r="D1105" s="20">
        <v>72</v>
      </c>
      <c r="E1105" s="20">
        <v>72</v>
      </c>
      <c r="F1105" s="18" t="str">
        <f t="shared" si="19"/>
        <v>西南</v>
      </c>
    </row>
    <row r="1106" spans="1:6" x14ac:dyDescent="0.25">
      <c r="A1106" s="19">
        <v>34943</v>
      </c>
      <c r="B1106" s="23" t="s">
        <v>31</v>
      </c>
      <c r="C1106" s="23" t="s">
        <v>24</v>
      </c>
      <c r="D1106" s="20">
        <v>590</v>
      </c>
      <c r="E1106" s="20">
        <v>608</v>
      </c>
      <c r="F1106" s="18" t="str">
        <f t="shared" si="19"/>
        <v>西南</v>
      </c>
    </row>
    <row r="1107" spans="1:6" x14ac:dyDescent="0.25">
      <c r="A1107" s="19">
        <v>34943</v>
      </c>
      <c r="B1107" s="23" t="s">
        <v>31</v>
      </c>
      <c r="C1107" s="23" t="s">
        <v>29</v>
      </c>
      <c r="D1107" s="20">
        <v>420</v>
      </c>
      <c r="E1107" s="20">
        <v>420</v>
      </c>
      <c r="F1107" s="18" t="str">
        <f t="shared" si="19"/>
        <v>西南</v>
      </c>
    </row>
    <row r="1108" spans="1:6" x14ac:dyDescent="0.25">
      <c r="A1108" s="19">
        <v>34943</v>
      </c>
      <c r="B1108" s="23" t="s">
        <v>36</v>
      </c>
      <c r="C1108" s="23" t="s">
        <v>24</v>
      </c>
      <c r="D1108" s="20">
        <v>304</v>
      </c>
      <c r="E1108" s="20">
        <v>304</v>
      </c>
      <c r="F1108" s="18" t="str">
        <f t="shared" si="19"/>
        <v>西南</v>
      </c>
    </row>
    <row r="1109" spans="1:6" x14ac:dyDescent="0.25">
      <c r="A1109" s="19">
        <v>34943</v>
      </c>
      <c r="B1109" s="20" t="s">
        <v>21</v>
      </c>
      <c r="C1109" s="23" t="s">
        <v>24</v>
      </c>
      <c r="D1109" s="20">
        <v>315</v>
      </c>
      <c r="E1109" s="20">
        <v>315</v>
      </c>
      <c r="F1109" s="18" t="str">
        <f t="shared" si="19"/>
        <v>华东</v>
      </c>
    </row>
    <row r="1110" spans="1:6" x14ac:dyDescent="0.25">
      <c r="A1110" s="19">
        <v>34943</v>
      </c>
      <c r="B1110" s="20" t="s">
        <v>21</v>
      </c>
      <c r="C1110" s="23" t="s">
        <v>24</v>
      </c>
      <c r="D1110" s="20">
        <v>210</v>
      </c>
      <c r="E1110" s="20">
        <v>210</v>
      </c>
      <c r="F1110" s="18" t="str">
        <f t="shared" si="19"/>
        <v>华东</v>
      </c>
    </row>
    <row r="1111" spans="1:6" x14ac:dyDescent="0.25">
      <c r="A1111" s="19">
        <v>34943</v>
      </c>
      <c r="B1111" s="20" t="s">
        <v>15</v>
      </c>
      <c r="C1111" s="23" t="s">
        <v>33</v>
      </c>
      <c r="D1111" s="20">
        <v>326</v>
      </c>
      <c r="E1111" s="20">
        <v>326</v>
      </c>
      <c r="F1111" s="18" t="str">
        <f t="shared" si="19"/>
        <v>华东</v>
      </c>
    </row>
    <row r="1112" spans="1:6" x14ac:dyDescent="0.25">
      <c r="A1112" s="19">
        <v>34943</v>
      </c>
      <c r="B1112" s="20" t="s">
        <v>21</v>
      </c>
      <c r="C1112" s="23" t="s">
        <v>35</v>
      </c>
      <c r="D1112" s="20">
        <v>338</v>
      </c>
      <c r="E1112" s="20">
        <v>338</v>
      </c>
      <c r="F1112" s="18" t="str">
        <f t="shared" si="19"/>
        <v>华东</v>
      </c>
    </row>
    <row r="1113" spans="1:6" x14ac:dyDescent="0.25">
      <c r="A1113" s="19">
        <v>34943</v>
      </c>
      <c r="B1113" s="20" t="s">
        <v>20</v>
      </c>
      <c r="C1113" s="20" t="s">
        <v>12</v>
      </c>
      <c r="D1113" s="20">
        <v>32</v>
      </c>
      <c r="E1113" s="20">
        <v>32</v>
      </c>
      <c r="F1113" s="18" t="str">
        <f t="shared" si="19"/>
        <v>华东</v>
      </c>
    </row>
    <row r="1114" spans="1:6" x14ac:dyDescent="0.25">
      <c r="A1114" s="19">
        <v>34943</v>
      </c>
      <c r="B1114" s="20" t="s">
        <v>20</v>
      </c>
      <c r="C1114" s="20" t="s">
        <v>12</v>
      </c>
      <c r="D1114" s="20">
        <v>60</v>
      </c>
      <c r="E1114" s="20">
        <v>60</v>
      </c>
      <c r="F1114" s="18" t="str">
        <f t="shared" si="19"/>
        <v>华东</v>
      </c>
    </row>
    <row r="1115" spans="1:6" x14ac:dyDescent="0.25">
      <c r="A1115" s="19">
        <v>34943</v>
      </c>
      <c r="B1115" s="20" t="s">
        <v>11</v>
      </c>
      <c r="C1115" s="20" t="s">
        <v>12</v>
      </c>
      <c r="D1115" s="20">
        <v>44</v>
      </c>
      <c r="E1115" s="20">
        <v>44</v>
      </c>
      <c r="F1115" s="18" t="str">
        <f t="shared" si="19"/>
        <v>华东</v>
      </c>
    </row>
    <row r="1116" spans="1:6" x14ac:dyDescent="0.25">
      <c r="A1116" s="19">
        <v>34943</v>
      </c>
      <c r="B1116" s="20" t="s">
        <v>21</v>
      </c>
      <c r="C1116" s="20" t="s">
        <v>12</v>
      </c>
      <c r="D1116" s="20">
        <v>50</v>
      </c>
      <c r="E1116" s="20">
        <v>50</v>
      </c>
      <c r="F1116" s="18" t="str">
        <f t="shared" si="19"/>
        <v>华东</v>
      </c>
    </row>
    <row r="1117" spans="1:6" x14ac:dyDescent="0.25">
      <c r="A1117" s="19">
        <v>34943</v>
      </c>
      <c r="B1117" s="20" t="s">
        <v>21</v>
      </c>
      <c r="C1117" s="20" t="s">
        <v>12</v>
      </c>
      <c r="D1117" s="20">
        <v>1131</v>
      </c>
      <c r="E1117" s="20">
        <v>1199</v>
      </c>
      <c r="F1117" s="18" t="str">
        <f t="shared" si="19"/>
        <v>华东</v>
      </c>
    </row>
    <row r="1118" spans="1:6" x14ac:dyDescent="0.25">
      <c r="A1118" s="19">
        <v>34943</v>
      </c>
      <c r="B1118" s="20" t="s">
        <v>15</v>
      </c>
      <c r="C1118" s="20" t="s">
        <v>12</v>
      </c>
      <c r="D1118" s="20">
        <v>1176</v>
      </c>
      <c r="E1118" s="20">
        <v>1288</v>
      </c>
      <c r="F1118" s="18" t="str">
        <f t="shared" si="19"/>
        <v>华东</v>
      </c>
    </row>
    <row r="1119" spans="1:6" x14ac:dyDescent="0.25">
      <c r="A1119" s="19">
        <v>34943</v>
      </c>
      <c r="B1119" s="20" t="s">
        <v>15</v>
      </c>
      <c r="C1119" s="20" t="s">
        <v>12</v>
      </c>
      <c r="D1119" s="20">
        <v>1825</v>
      </c>
      <c r="E1119" s="20">
        <v>2004</v>
      </c>
      <c r="F1119" s="18" t="str">
        <f t="shared" si="19"/>
        <v>华东</v>
      </c>
    </row>
    <row r="1120" spans="1:6" x14ac:dyDescent="0.25">
      <c r="A1120" s="19">
        <v>34943</v>
      </c>
      <c r="B1120" s="20" t="s">
        <v>21</v>
      </c>
      <c r="C1120" s="20" t="s">
        <v>12</v>
      </c>
      <c r="D1120" s="20">
        <v>3376</v>
      </c>
      <c r="E1120" s="20">
        <v>3949</v>
      </c>
      <c r="F1120" s="18" t="str">
        <f t="shared" si="19"/>
        <v>华东</v>
      </c>
    </row>
    <row r="1121" spans="1:6" x14ac:dyDescent="0.25">
      <c r="A1121" s="19">
        <v>34943</v>
      </c>
      <c r="B1121" s="20" t="s">
        <v>21</v>
      </c>
      <c r="C1121" s="20" t="s">
        <v>12</v>
      </c>
      <c r="D1121" s="20">
        <v>56</v>
      </c>
      <c r="E1121" s="20">
        <v>56</v>
      </c>
      <c r="F1121" s="18" t="str">
        <f t="shared" si="19"/>
        <v>华东</v>
      </c>
    </row>
    <row r="1122" spans="1:6" x14ac:dyDescent="0.25">
      <c r="A1122" s="19">
        <v>34943</v>
      </c>
      <c r="B1122" s="20" t="s">
        <v>11</v>
      </c>
      <c r="C1122" s="20" t="s">
        <v>12</v>
      </c>
      <c r="D1122" s="20">
        <v>68</v>
      </c>
      <c r="E1122" s="20">
        <v>68</v>
      </c>
      <c r="F1122" s="18" t="str">
        <f t="shared" si="19"/>
        <v>华东</v>
      </c>
    </row>
    <row r="1123" spans="1:6" x14ac:dyDescent="0.25">
      <c r="A1123" s="19">
        <v>34943</v>
      </c>
      <c r="B1123" s="20" t="s">
        <v>20</v>
      </c>
      <c r="C1123" s="20" t="s">
        <v>12</v>
      </c>
      <c r="D1123" s="20">
        <v>70</v>
      </c>
      <c r="E1123" s="20">
        <v>70</v>
      </c>
      <c r="F1123" s="18" t="str">
        <f t="shared" si="19"/>
        <v>华东</v>
      </c>
    </row>
    <row r="1124" spans="1:6" x14ac:dyDescent="0.25">
      <c r="A1124" s="19">
        <v>34943</v>
      </c>
      <c r="B1124" s="23" t="s">
        <v>36</v>
      </c>
      <c r="C1124" s="20" t="s">
        <v>12</v>
      </c>
      <c r="D1124" s="20">
        <v>101</v>
      </c>
      <c r="E1124" s="20">
        <v>101</v>
      </c>
      <c r="F1124" s="18" t="str">
        <f t="shared" si="19"/>
        <v>西南</v>
      </c>
    </row>
    <row r="1125" spans="1:6" x14ac:dyDescent="0.25">
      <c r="A1125" s="19">
        <v>34943</v>
      </c>
      <c r="B1125" s="23" t="s">
        <v>31</v>
      </c>
      <c r="C1125" s="20" t="s">
        <v>12</v>
      </c>
      <c r="D1125" s="20">
        <v>1016</v>
      </c>
      <c r="E1125" s="20">
        <v>1125</v>
      </c>
      <c r="F1125" s="18" t="str">
        <f t="shared" si="19"/>
        <v>西南</v>
      </c>
    </row>
    <row r="1126" spans="1:6" x14ac:dyDescent="0.25">
      <c r="A1126" s="19">
        <v>34943</v>
      </c>
      <c r="B1126" s="23" t="s">
        <v>34</v>
      </c>
      <c r="C1126" s="20" t="s">
        <v>12</v>
      </c>
      <c r="D1126" s="20">
        <v>221</v>
      </c>
      <c r="E1126" s="20">
        <v>221</v>
      </c>
      <c r="F1126" s="18" t="str">
        <f t="shared" si="19"/>
        <v>西南</v>
      </c>
    </row>
    <row r="1127" spans="1:6" x14ac:dyDescent="0.25">
      <c r="A1127" s="19">
        <v>34943</v>
      </c>
      <c r="B1127" s="23" t="s">
        <v>36</v>
      </c>
      <c r="C1127" s="20" t="s">
        <v>12</v>
      </c>
      <c r="D1127" s="20">
        <v>727</v>
      </c>
      <c r="E1127" s="20">
        <v>844</v>
      </c>
      <c r="F1127" s="18" t="str">
        <f t="shared" si="19"/>
        <v>西南</v>
      </c>
    </row>
    <row r="1128" spans="1:6" x14ac:dyDescent="0.25">
      <c r="A1128" s="19">
        <v>34943</v>
      </c>
      <c r="B1128" s="20" t="s">
        <v>15</v>
      </c>
      <c r="C1128" s="20" t="s">
        <v>12</v>
      </c>
      <c r="D1128" s="20">
        <v>338</v>
      </c>
      <c r="E1128" s="20">
        <v>338</v>
      </c>
      <c r="F1128" s="18" t="str">
        <f t="shared" si="19"/>
        <v>华东</v>
      </c>
    </row>
    <row r="1129" spans="1:6" x14ac:dyDescent="0.25">
      <c r="A1129" s="19">
        <v>34943</v>
      </c>
      <c r="B1129" s="20" t="s">
        <v>21</v>
      </c>
      <c r="C1129" s="23" t="s">
        <v>33</v>
      </c>
      <c r="D1129" s="20">
        <v>371</v>
      </c>
      <c r="E1129" s="20">
        <v>371</v>
      </c>
      <c r="F1129" s="18" t="str">
        <f t="shared" si="19"/>
        <v>华东</v>
      </c>
    </row>
    <row r="1130" spans="1:6" x14ac:dyDescent="0.25">
      <c r="A1130" s="19">
        <v>34943</v>
      </c>
      <c r="B1130" s="20" t="s">
        <v>15</v>
      </c>
      <c r="C1130" s="23" t="s">
        <v>33</v>
      </c>
      <c r="D1130" s="20">
        <v>533</v>
      </c>
      <c r="E1130" s="20">
        <v>608</v>
      </c>
      <c r="F1130" s="18" t="str">
        <f t="shared" si="19"/>
        <v>华东</v>
      </c>
    </row>
    <row r="1131" spans="1:6" x14ac:dyDescent="0.25">
      <c r="A1131" s="19">
        <v>34943</v>
      </c>
      <c r="B1131" s="20" t="s">
        <v>21</v>
      </c>
      <c r="C1131" s="23" t="s">
        <v>24</v>
      </c>
      <c r="D1131" s="20">
        <v>597</v>
      </c>
      <c r="E1131" s="20">
        <v>675</v>
      </c>
      <c r="F1131" s="18" t="str">
        <f t="shared" si="19"/>
        <v>华东</v>
      </c>
    </row>
    <row r="1132" spans="1:6" x14ac:dyDescent="0.25">
      <c r="A1132" s="19">
        <v>34943</v>
      </c>
      <c r="B1132" s="20" t="s">
        <v>20</v>
      </c>
      <c r="C1132" s="23" t="s">
        <v>25</v>
      </c>
      <c r="D1132" s="20">
        <v>94</v>
      </c>
      <c r="E1132" s="20">
        <v>94</v>
      </c>
      <c r="F1132" s="18" t="str">
        <f t="shared" si="19"/>
        <v>华东</v>
      </c>
    </row>
    <row r="1133" spans="1:6" x14ac:dyDescent="0.25">
      <c r="A1133" s="19">
        <v>34943</v>
      </c>
      <c r="B1133" s="20" t="s">
        <v>21</v>
      </c>
      <c r="C1133" s="23" t="s">
        <v>25</v>
      </c>
      <c r="D1133" s="20">
        <v>289</v>
      </c>
      <c r="E1133" s="20">
        <v>289</v>
      </c>
      <c r="F1133" s="18" t="str">
        <f t="shared" si="19"/>
        <v>华东</v>
      </c>
    </row>
    <row r="1134" spans="1:6" x14ac:dyDescent="0.25">
      <c r="A1134" s="19">
        <v>34943</v>
      </c>
      <c r="B1134" s="20" t="s">
        <v>20</v>
      </c>
      <c r="C1134" s="23" t="s">
        <v>24</v>
      </c>
      <c r="D1134" s="20">
        <v>77</v>
      </c>
      <c r="E1134" s="20">
        <v>77</v>
      </c>
      <c r="F1134" s="18" t="str">
        <f t="shared" si="19"/>
        <v>华东</v>
      </c>
    </row>
    <row r="1135" spans="1:6" x14ac:dyDescent="0.25">
      <c r="A1135" s="19">
        <v>34943</v>
      </c>
      <c r="B1135" s="20" t="s">
        <v>11</v>
      </c>
      <c r="C1135" s="23" t="s">
        <v>25</v>
      </c>
      <c r="D1135" s="20">
        <v>23</v>
      </c>
      <c r="E1135" s="20">
        <v>23</v>
      </c>
      <c r="F1135" s="18" t="str">
        <f t="shared" si="19"/>
        <v>华东</v>
      </c>
    </row>
    <row r="1136" spans="1:6" x14ac:dyDescent="0.25">
      <c r="A1136" s="19">
        <v>34943</v>
      </c>
      <c r="B1136" s="20" t="s">
        <v>11</v>
      </c>
      <c r="C1136" s="23" t="s">
        <v>25</v>
      </c>
      <c r="D1136" s="20">
        <v>28</v>
      </c>
      <c r="E1136" s="20">
        <v>28</v>
      </c>
      <c r="F1136" s="18" t="str">
        <f t="shared" si="19"/>
        <v>华东</v>
      </c>
    </row>
    <row r="1137" spans="1:6" x14ac:dyDescent="0.25">
      <c r="A1137" s="19">
        <v>34943</v>
      </c>
      <c r="B1137" s="20" t="s">
        <v>11</v>
      </c>
      <c r="C1137" s="23" t="s">
        <v>25</v>
      </c>
      <c r="D1137" s="20">
        <v>44</v>
      </c>
      <c r="E1137" s="20">
        <v>44</v>
      </c>
      <c r="F1137" s="18" t="str">
        <f t="shared" si="19"/>
        <v>华东</v>
      </c>
    </row>
    <row r="1138" spans="1:6" x14ac:dyDescent="0.25">
      <c r="A1138" s="19">
        <v>34943</v>
      </c>
      <c r="B1138" s="20" t="s">
        <v>21</v>
      </c>
      <c r="C1138" s="23" t="s">
        <v>25</v>
      </c>
      <c r="D1138" s="20">
        <v>165</v>
      </c>
      <c r="E1138" s="20">
        <v>165</v>
      </c>
      <c r="F1138" s="18" t="str">
        <f t="shared" si="19"/>
        <v>华东</v>
      </c>
    </row>
    <row r="1139" spans="1:6" x14ac:dyDescent="0.25">
      <c r="A1139" s="19">
        <v>34943</v>
      </c>
      <c r="B1139" s="20" t="s">
        <v>15</v>
      </c>
      <c r="C1139" s="23" t="s">
        <v>24</v>
      </c>
      <c r="D1139" s="20">
        <v>165</v>
      </c>
      <c r="E1139" s="20">
        <v>165</v>
      </c>
      <c r="F1139" s="18" t="str">
        <f t="shared" si="19"/>
        <v>华东</v>
      </c>
    </row>
    <row r="1140" spans="1:6" x14ac:dyDescent="0.25">
      <c r="A1140" s="19">
        <v>34943</v>
      </c>
      <c r="B1140" s="20" t="s">
        <v>20</v>
      </c>
      <c r="C1140" s="23" t="s">
        <v>24</v>
      </c>
      <c r="D1140" s="20">
        <v>165</v>
      </c>
      <c r="E1140" s="20">
        <v>165</v>
      </c>
      <c r="F1140" s="18" t="str">
        <f t="shared" si="19"/>
        <v>华东</v>
      </c>
    </row>
    <row r="1141" spans="1:6" x14ac:dyDescent="0.25">
      <c r="A1141" s="19">
        <v>34943</v>
      </c>
      <c r="B1141" s="20" t="s">
        <v>15</v>
      </c>
      <c r="C1141" s="23" t="s">
        <v>24</v>
      </c>
      <c r="D1141" s="20">
        <v>203</v>
      </c>
      <c r="E1141" s="20">
        <v>203</v>
      </c>
      <c r="F1141" s="18" t="str">
        <f t="shared" si="19"/>
        <v>华东</v>
      </c>
    </row>
    <row r="1142" spans="1:6" x14ac:dyDescent="0.25">
      <c r="A1142" s="19">
        <v>34943</v>
      </c>
      <c r="B1142" s="20" t="s">
        <v>11</v>
      </c>
      <c r="C1142" s="23" t="s">
        <v>25</v>
      </c>
      <c r="D1142" s="20">
        <v>146</v>
      </c>
      <c r="E1142" s="20">
        <v>146</v>
      </c>
      <c r="F1142" s="18" t="str">
        <f t="shared" si="19"/>
        <v>华东</v>
      </c>
    </row>
    <row r="1143" spans="1:6" x14ac:dyDescent="0.25">
      <c r="A1143" s="19">
        <v>34943</v>
      </c>
      <c r="B1143" s="20" t="s">
        <v>21</v>
      </c>
      <c r="C1143" s="23" t="s">
        <v>37</v>
      </c>
      <c r="D1143" s="20">
        <v>289</v>
      </c>
      <c r="E1143" s="20">
        <v>289</v>
      </c>
      <c r="F1143" s="18" t="str">
        <f t="shared" si="19"/>
        <v>华东</v>
      </c>
    </row>
    <row r="1144" spans="1:6" x14ac:dyDescent="0.25">
      <c r="A1144" s="19">
        <v>34943</v>
      </c>
      <c r="B1144" s="20" t="s">
        <v>11</v>
      </c>
      <c r="C1144" s="23" t="s">
        <v>24</v>
      </c>
      <c r="D1144" s="20">
        <v>124</v>
      </c>
      <c r="E1144" s="20">
        <v>124</v>
      </c>
      <c r="F1144" s="18" t="str">
        <f t="shared" si="19"/>
        <v>华东</v>
      </c>
    </row>
    <row r="1145" spans="1:6" x14ac:dyDescent="0.25">
      <c r="A1145" s="19">
        <v>34943</v>
      </c>
      <c r="B1145" s="20" t="s">
        <v>20</v>
      </c>
      <c r="C1145" s="23" t="s">
        <v>24</v>
      </c>
      <c r="D1145" s="20">
        <v>105</v>
      </c>
      <c r="E1145" s="20">
        <v>105</v>
      </c>
      <c r="F1145" s="18" t="str">
        <f t="shared" si="19"/>
        <v>华东</v>
      </c>
    </row>
    <row r="1146" spans="1:6" x14ac:dyDescent="0.25">
      <c r="A1146" s="19">
        <v>34943</v>
      </c>
      <c r="B1146" s="20" t="s">
        <v>11</v>
      </c>
      <c r="C1146" s="23" t="s">
        <v>24</v>
      </c>
      <c r="D1146" s="20">
        <v>105</v>
      </c>
      <c r="E1146" s="20">
        <v>105</v>
      </c>
      <c r="F1146" s="18" t="str">
        <f t="shared" si="19"/>
        <v>华东</v>
      </c>
    </row>
    <row r="1147" spans="1:6" x14ac:dyDescent="0.25">
      <c r="A1147" s="19">
        <v>34943</v>
      </c>
      <c r="B1147" s="20" t="s">
        <v>15</v>
      </c>
      <c r="C1147" s="23" t="s">
        <v>33</v>
      </c>
      <c r="D1147" s="20">
        <v>114</v>
      </c>
      <c r="E1147" s="20">
        <v>114</v>
      </c>
      <c r="F1147" s="18" t="str">
        <f t="shared" si="19"/>
        <v>华东</v>
      </c>
    </row>
    <row r="1148" spans="1:6" x14ac:dyDescent="0.25">
      <c r="A1148" s="19">
        <v>34943</v>
      </c>
      <c r="B1148" s="20" t="s">
        <v>20</v>
      </c>
      <c r="C1148" s="23" t="s">
        <v>35</v>
      </c>
      <c r="D1148" s="20">
        <v>126</v>
      </c>
      <c r="E1148" s="20">
        <v>126</v>
      </c>
      <c r="F1148" s="18" t="str">
        <f t="shared" si="19"/>
        <v>华东</v>
      </c>
    </row>
    <row r="1149" spans="1:6" x14ac:dyDescent="0.25">
      <c r="A1149" s="19">
        <v>34943</v>
      </c>
      <c r="B1149" s="20" t="s">
        <v>15</v>
      </c>
      <c r="C1149" s="23" t="s">
        <v>35</v>
      </c>
      <c r="D1149" s="20">
        <v>138</v>
      </c>
      <c r="E1149" s="20">
        <v>138</v>
      </c>
      <c r="F1149" s="18" t="str">
        <f t="shared" si="19"/>
        <v>华东</v>
      </c>
    </row>
    <row r="1150" spans="1:6" x14ac:dyDescent="0.25">
      <c r="A1150" s="19">
        <v>34943</v>
      </c>
      <c r="B1150" s="20" t="s">
        <v>15</v>
      </c>
      <c r="C1150" s="23" t="s">
        <v>24</v>
      </c>
      <c r="D1150" s="20">
        <v>140</v>
      </c>
      <c r="E1150" s="20">
        <v>140</v>
      </c>
      <c r="F1150" s="18" t="str">
        <f t="shared" si="19"/>
        <v>华东</v>
      </c>
    </row>
    <row r="1151" spans="1:6" x14ac:dyDescent="0.25">
      <c r="A1151" s="19">
        <v>34943</v>
      </c>
      <c r="B1151" s="20" t="s">
        <v>20</v>
      </c>
      <c r="C1151" s="23" t="s">
        <v>35</v>
      </c>
      <c r="D1151" s="20">
        <v>124</v>
      </c>
      <c r="E1151" s="20">
        <v>124</v>
      </c>
      <c r="F1151" s="18" t="str">
        <f t="shared" si="19"/>
        <v>华东</v>
      </c>
    </row>
    <row r="1152" spans="1:6" x14ac:dyDescent="0.25">
      <c r="A1152" s="19">
        <v>34973</v>
      </c>
      <c r="B1152" s="20" t="s">
        <v>11</v>
      </c>
      <c r="C1152" s="23" t="s">
        <v>24</v>
      </c>
      <c r="D1152" s="20">
        <v>776</v>
      </c>
      <c r="E1152" s="20">
        <v>799</v>
      </c>
      <c r="F1152" s="18" t="str">
        <f t="shared" si="19"/>
        <v>华东</v>
      </c>
    </row>
    <row r="1153" spans="1:6" x14ac:dyDescent="0.25">
      <c r="A1153" s="19">
        <v>34973</v>
      </c>
      <c r="B1153" s="20" t="s">
        <v>15</v>
      </c>
      <c r="C1153" s="23" t="s">
        <v>29</v>
      </c>
      <c r="D1153" s="20">
        <v>220</v>
      </c>
      <c r="E1153" s="20">
        <v>220</v>
      </c>
      <c r="F1153" s="18" t="str">
        <f t="shared" si="19"/>
        <v>华东</v>
      </c>
    </row>
    <row r="1154" spans="1:6" x14ac:dyDescent="0.25">
      <c r="A1154" s="19">
        <v>34973</v>
      </c>
      <c r="B1154" s="20" t="s">
        <v>21</v>
      </c>
      <c r="C1154" s="23" t="s">
        <v>24</v>
      </c>
      <c r="D1154" s="20">
        <v>270</v>
      </c>
      <c r="E1154" s="20">
        <v>270</v>
      </c>
      <c r="F1154" s="18" t="str">
        <f t="shared" si="19"/>
        <v>华东</v>
      </c>
    </row>
    <row r="1155" spans="1:6" x14ac:dyDescent="0.25">
      <c r="A1155" s="19">
        <v>34973</v>
      </c>
      <c r="B1155" s="20" t="s">
        <v>20</v>
      </c>
      <c r="C1155" s="23" t="s">
        <v>35</v>
      </c>
      <c r="D1155" s="20">
        <v>275</v>
      </c>
      <c r="E1155" s="20">
        <v>275</v>
      </c>
      <c r="F1155" s="18" t="str">
        <f t="shared" ref="F1155:F1218" si="20">INDEX($H$3:$H$12,MATCH(B1155,$I$3:$I$12,0))</f>
        <v>华东</v>
      </c>
    </row>
    <row r="1156" spans="1:6" x14ac:dyDescent="0.25">
      <c r="A1156" s="19">
        <v>34973</v>
      </c>
      <c r="B1156" s="20" t="s">
        <v>21</v>
      </c>
      <c r="C1156" s="23" t="s">
        <v>25</v>
      </c>
      <c r="D1156" s="20">
        <v>330</v>
      </c>
      <c r="E1156" s="20">
        <v>330</v>
      </c>
      <c r="F1156" s="18" t="str">
        <f t="shared" si="20"/>
        <v>华东</v>
      </c>
    </row>
    <row r="1157" spans="1:6" x14ac:dyDescent="0.25">
      <c r="A1157" s="19">
        <v>34973</v>
      </c>
      <c r="B1157" s="20" t="s">
        <v>11</v>
      </c>
      <c r="C1157" s="23" t="s">
        <v>25</v>
      </c>
      <c r="D1157" s="20">
        <v>358</v>
      </c>
      <c r="E1157" s="20">
        <v>358</v>
      </c>
      <c r="F1157" s="18" t="str">
        <f t="shared" si="20"/>
        <v>华东</v>
      </c>
    </row>
    <row r="1158" spans="1:6" x14ac:dyDescent="0.25">
      <c r="A1158" s="19">
        <v>34973</v>
      </c>
      <c r="B1158" s="20" t="s">
        <v>15</v>
      </c>
      <c r="C1158" s="23" t="s">
        <v>25</v>
      </c>
      <c r="D1158" s="20">
        <v>694</v>
      </c>
      <c r="E1158" s="20">
        <v>715</v>
      </c>
      <c r="F1158" s="18" t="str">
        <f t="shared" si="20"/>
        <v>华东</v>
      </c>
    </row>
    <row r="1159" spans="1:6" x14ac:dyDescent="0.25">
      <c r="A1159" s="19">
        <v>34973</v>
      </c>
      <c r="B1159" s="20" t="s">
        <v>11</v>
      </c>
      <c r="C1159" s="23" t="s">
        <v>33</v>
      </c>
      <c r="D1159" s="20">
        <v>734</v>
      </c>
      <c r="E1159" s="20">
        <v>842</v>
      </c>
      <c r="F1159" s="18" t="str">
        <f t="shared" si="20"/>
        <v>华东</v>
      </c>
    </row>
    <row r="1160" spans="1:6" x14ac:dyDescent="0.25">
      <c r="A1160" s="19">
        <v>34973</v>
      </c>
      <c r="B1160" s="20" t="s">
        <v>21</v>
      </c>
      <c r="C1160" s="23" t="s">
        <v>33</v>
      </c>
      <c r="D1160" s="20">
        <v>979</v>
      </c>
      <c r="E1160" s="20">
        <v>1073</v>
      </c>
      <c r="F1160" s="18" t="str">
        <f t="shared" si="20"/>
        <v>华东</v>
      </c>
    </row>
    <row r="1161" spans="1:6" x14ac:dyDescent="0.25">
      <c r="A1161" s="19">
        <v>34973</v>
      </c>
      <c r="B1161" s="20" t="s">
        <v>21</v>
      </c>
      <c r="C1161" s="23" t="s">
        <v>24</v>
      </c>
      <c r="D1161" s="20">
        <v>2287</v>
      </c>
      <c r="E1161" s="20">
        <v>2666</v>
      </c>
      <c r="F1161" s="18" t="str">
        <f t="shared" si="20"/>
        <v>华东</v>
      </c>
    </row>
    <row r="1162" spans="1:6" x14ac:dyDescent="0.25">
      <c r="A1162" s="19">
        <v>34973</v>
      </c>
      <c r="B1162" s="20" t="s">
        <v>11</v>
      </c>
      <c r="C1162" s="23" t="s">
        <v>25</v>
      </c>
      <c r="D1162" s="20">
        <v>709</v>
      </c>
      <c r="E1162" s="20">
        <v>968</v>
      </c>
      <c r="F1162" s="18" t="str">
        <f t="shared" si="20"/>
        <v>华东</v>
      </c>
    </row>
    <row r="1163" spans="1:6" x14ac:dyDescent="0.25">
      <c r="A1163" s="19">
        <v>34973</v>
      </c>
      <c r="B1163" s="20" t="s">
        <v>20</v>
      </c>
      <c r="C1163" s="23" t="s">
        <v>25</v>
      </c>
      <c r="D1163" s="20">
        <v>50</v>
      </c>
      <c r="E1163" s="20">
        <v>50</v>
      </c>
      <c r="F1163" s="18" t="str">
        <f t="shared" si="20"/>
        <v>华东</v>
      </c>
    </row>
    <row r="1164" spans="1:6" x14ac:dyDescent="0.25">
      <c r="A1164" s="19">
        <v>34973</v>
      </c>
      <c r="B1164" s="20" t="s">
        <v>15</v>
      </c>
      <c r="C1164" s="23" t="s">
        <v>24</v>
      </c>
      <c r="D1164" s="20">
        <v>90</v>
      </c>
      <c r="E1164" s="20">
        <v>90</v>
      </c>
      <c r="F1164" s="18" t="str">
        <f t="shared" si="20"/>
        <v>华东</v>
      </c>
    </row>
    <row r="1165" spans="1:6" x14ac:dyDescent="0.25">
      <c r="A1165" s="19">
        <v>34973</v>
      </c>
      <c r="B1165" s="20" t="s">
        <v>20</v>
      </c>
      <c r="C1165" s="23" t="s">
        <v>25</v>
      </c>
      <c r="D1165" s="20">
        <v>113</v>
      </c>
      <c r="E1165" s="20">
        <v>113</v>
      </c>
      <c r="F1165" s="18" t="str">
        <f t="shared" si="20"/>
        <v>华东</v>
      </c>
    </row>
    <row r="1166" spans="1:6" x14ac:dyDescent="0.25">
      <c r="A1166" s="19">
        <v>34973</v>
      </c>
      <c r="B1166" s="20" t="s">
        <v>20</v>
      </c>
      <c r="C1166" s="23" t="s">
        <v>25</v>
      </c>
      <c r="D1166" s="20">
        <v>131</v>
      </c>
      <c r="E1166" s="20">
        <v>131</v>
      </c>
      <c r="F1166" s="18" t="str">
        <f t="shared" si="20"/>
        <v>华东</v>
      </c>
    </row>
    <row r="1167" spans="1:6" x14ac:dyDescent="0.25">
      <c r="A1167" s="19">
        <v>34973</v>
      </c>
      <c r="B1167" s="20" t="s">
        <v>11</v>
      </c>
      <c r="C1167" s="20" t="s">
        <v>12</v>
      </c>
      <c r="D1167" s="20">
        <v>459</v>
      </c>
      <c r="E1167" s="20">
        <v>473</v>
      </c>
      <c r="F1167" s="18" t="str">
        <f t="shared" si="20"/>
        <v>华东</v>
      </c>
    </row>
    <row r="1168" spans="1:6" x14ac:dyDescent="0.25">
      <c r="A1168" s="19">
        <v>34973</v>
      </c>
      <c r="B1168" s="20" t="s">
        <v>20</v>
      </c>
      <c r="C1168" s="20" t="s">
        <v>12</v>
      </c>
      <c r="D1168" s="20">
        <v>149</v>
      </c>
      <c r="E1168" s="20">
        <v>149</v>
      </c>
      <c r="F1168" s="18" t="str">
        <f t="shared" si="20"/>
        <v>华东</v>
      </c>
    </row>
    <row r="1169" spans="1:6" x14ac:dyDescent="0.25">
      <c r="A1169" s="19">
        <v>34973</v>
      </c>
      <c r="B1169" s="20" t="s">
        <v>15</v>
      </c>
      <c r="C1169" s="20" t="s">
        <v>12</v>
      </c>
      <c r="D1169" s="20">
        <v>169</v>
      </c>
      <c r="E1169" s="20">
        <v>169</v>
      </c>
      <c r="F1169" s="18" t="str">
        <f t="shared" si="20"/>
        <v>华东</v>
      </c>
    </row>
    <row r="1170" spans="1:6" x14ac:dyDescent="0.25">
      <c r="A1170" s="19">
        <v>34973</v>
      </c>
      <c r="B1170" s="20" t="s">
        <v>15</v>
      </c>
      <c r="C1170" s="20" t="s">
        <v>12</v>
      </c>
      <c r="D1170" s="20">
        <v>175</v>
      </c>
      <c r="E1170" s="20">
        <v>175</v>
      </c>
      <c r="F1170" s="18" t="str">
        <f t="shared" si="20"/>
        <v>华东</v>
      </c>
    </row>
    <row r="1171" spans="1:6" x14ac:dyDescent="0.25">
      <c r="A1171" s="19">
        <v>34973</v>
      </c>
      <c r="B1171" s="20" t="s">
        <v>20</v>
      </c>
      <c r="C1171" s="20" t="s">
        <v>12</v>
      </c>
      <c r="D1171" s="20">
        <v>203</v>
      </c>
      <c r="E1171" s="20">
        <v>203</v>
      </c>
      <c r="F1171" s="18" t="str">
        <f t="shared" si="20"/>
        <v>华东</v>
      </c>
    </row>
    <row r="1172" spans="1:6" x14ac:dyDescent="0.25">
      <c r="A1172" s="19">
        <v>34973</v>
      </c>
      <c r="B1172" s="20" t="s">
        <v>21</v>
      </c>
      <c r="C1172" s="20" t="s">
        <v>12</v>
      </c>
      <c r="D1172" s="20">
        <v>210</v>
      </c>
      <c r="E1172" s="20">
        <v>210</v>
      </c>
      <c r="F1172" s="18" t="str">
        <f t="shared" si="20"/>
        <v>华东</v>
      </c>
    </row>
    <row r="1173" spans="1:6" x14ac:dyDescent="0.25">
      <c r="A1173" s="19">
        <v>34973</v>
      </c>
      <c r="B1173" s="20" t="s">
        <v>20</v>
      </c>
      <c r="C1173" s="20" t="s">
        <v>12</v>
      </c>
      <c r="D1173" s="20">
        <v>116</v>
      </c>
      <c r="E1173" s="20">
        <v>116</v>
      </c>
      <c r="F1173" s="18" t="str">
        <f t="shared" si="20"/>
        <v>华东</v>
      </c>
    </row>
    <row r="1174" spans="1:6" x14ac:dyDescent="0.25">
      <c r="A1174" s="19">
        <v>34973</v>
      </c>
      <c r="B1174" s="20" t="s">
        <v>11</v>
      </c>
      <c r="C1174" s="20" t="s">
        <v>12</v>
      </c>
      <c r="D1174" s="20">
        <v>360</v>
      </c>
      <c r="E1174" s="20">
        <v>360</v>
      </c>
      <c r="F1174" s="18" t="str">
        <f t="shared" si="20"/>
        <v>华东</v>
      </c>
    </row>
    <row r="1175" spans="1:6" x14ac:dyDescent="0.25">
      <c r="A1175" s="19">
        <v>34973</v>
      </c>
      <c r="B1175" s="20" t="s">
        <v>15</v>
      </c>
      <c r="C1175" s="20" t="s">
        <v>12</v>
      </c>
      <c r="D1175" s="20">
        <v>105</v>
      </c>
      <c r="E1175" s="20">
        <v>105</v>
      </c>
      <c r="F1175" s="18" t="str">
        <f t="shared" si="20"/>
        <v>华东</v>
      </c>
    </row>
    <row r="1176" spans="1:6" x14ac:dyDescent="0.25">
      <c r="A1176" s="19">
        <v>34973</v>
      </c>
      <c r="B1176" s="20" t="s">
        <v>21</v>
      </c>
      <c r="C1176" s="20" t="s">
        <v>12</v>
      </c>
      <c r="D1176" s="20">
        <v>472</v>
      </c>
      <c r="E1176" s="20">
        <v>540</v>
      </c>
      <c r="F1176" s="18" t="str">
        <f t="shared" si="20"/>
        <v>华东</v>
      </c>
    </row>
    <row r="1177" spans="1:6" x14ac:dyDescent="0.25">
      <c r="A1177" s="19">
        <v>34973</v>
      </c>
      <c r="B1177" s="20" t="s">
        <v>21</v>
      </c>
      <c r="C1177" s="20" t="s">
        <v>12</v>
      </c>
      <c r="D1177" s="20">
        <v>590</v>
      </c>
      <c r="E1177" s="20">
        <v>608</v>
      </c>
      <c r="F1177" s="18" t="str">
        <f t="shared" si="20"/>
        <v>华东</v>
      </c>
    </row>
    <row r="1178" spans="1:6" x14ac:dyDescent="0.25">
      <c r="A1178" s="19">
        <v>34973</v>
      </c>
      <c r="B1178" s="20" t="s">
        <v>15</v>
      </c>
      <c r="C1178" s="20" t="s">
        <v>12</v>
      </c>
      <c r="D1178" s="20">
        <v>739</v>
      </c>
      <c r="E1178" s="20">
        <v>855</v>
      </c>
      <c r="F1178" s="18" t="str">
        <f t="shared" si="20"/>
        <v>华东</v>
      </c>
    </row>
    <row r="1179" spans="1:6" x14ac:dyDescent="0.25">
      <c r="A1179" s="19">
        <v>34973</v>
      </c>
      <c r="B1179" s="20" t="s">
        <v>11</v>
      </c>
      <c r="C1179" s="20" t="s">
        <v>12</v>
      </c>
      <c r="D1179" s="20">
        <v>846</v>
      </c>
      <c r="E1179" s="20">
        <v>900</v>
      </c>
      <c r="F1179" s="18" t="str">
        <f t="shared" si="20"/>
        <v>华东</v>
      </c>
    </row>
    <row r="1180" spans="1:6" x14ac:dyDescent="0.25">
      <c r="A1180" s="19">
        <v>34973</v>
      </c>
      <c r="B1180" s="20" t="s">
        <v>11</v>
      </c>
      <c r="C1180" s="20" t="s">
        <v>12</v>
      </c>
      <c r="D1180" s="20">
        <v>873</v>
      </c>
      <c r="E1180" s="20">
        <v>956</v>
      </c>
      <c r="F1180" s="18" t="str">
        <f t="shared" si="20"/>
        <v>华东</v>
      </c>
    </row>
    <row r="1181" spans="1:6" x14ac:dyDescent="0.25">
      <c r="A1181" s="19">
        <v>34973</v>
      </c>
      <c r="B1181" s="20" t="s">
        <v>21</v>
      </c>
      <c r="C1181" s="20" t="s">
        <v>12</v>
      </c>
      <c r="D1181" s="20">
        <v>341</v>
      </c>
      <c r="E1181" s="20">
        <v>341</v>
      </c>
      <c r="F1181" s="18" t="str">
        <f t="shared" si="20"/>
        <v>华东</v>
      </c>
    </row>
    <row r="1182" spans="1:6" x14ac:dyDescent="0.25">
      <c r="A1182" s="19">
        <v>34973</v>
      </c>
      <c r="B1182" s="20" t="s">
        <v>20</v>
      </c>
      <c r="C1182" s="20" t="s">
        <v>12</v>
      </c>
      <c r="D1182" s="20">
        <v>90</v>
      </c>
      <c r="E1182" s="20">
        <v>90</v>
      </c>
      <c r="F1182" s="18" t="str">
        <f t="shared" si="20"/>
        <v>华东</v>
      </c>
    </row>
    <row r="1183" spans="1:6" x14ac:dyDescent="0.25">
      <c r="A1183" s="19">
        <v>34973</v>
      </c>
      <c r="B1183" s="20" t="s">
        <v>15</v>
      </c>
      <c r="C1183" s="23" t="s">
        <v>24</v>
      </c>
      <c r="D1183" s="20">
        <v>193</v>
      </c>
      <c r="E1183" s="20">
        <v>193</v>
      </c>
      <c r="F1183" s="18" t="str">
        <f t="shared" si="20"/>
        <v>华东</v>
      </c>
    </row>
    <row r="1184" spans="1:6" x14ac:dyDescent="0.25">
      <c r="A1184" s="19">
        <v>34973</v>
      </c>
      <c r="B1184" s="20" t="s">
        <v>15</v>
      </c>
      <c r="C1184" s="23" t="s">
        <v>24</v>
      </c>
      <c r="D1184" s="20">
        <v>193</v>
      </c>
      <c r="E1184" s="20">
        <v>193</v>
      </c>
      <c r="F1184" s="18" t="str">
        <f t="shared" si="20"/>
        <v>华东</v>
      </c>
    </row>
    <row r="1185" spans="1:6" x14ac:dyDescent="0.25">
      <c r="A1185" s="19">
        <v>34973</v>
      </c>
      <c r="B1185" s="20" t="s">
        <v>15</v>
      </c>
      <c r="C1185" s="23" t="s">
        <v>24</v>
      </c>
      <c r="D1185" s="20">
        <v>131</v>
      </c>
      <c r="E1185" s="20">
        <v>131</v>
      </c>
      <c r="F1185" s="18" t="str">
        <f t="shared" si="20"/>
        <v>华东</v>
      </c>
    </row>
    <row r="1186" spans="1:6" x14ac:dyDescent="0.25">
      <c r="A1186" s="19">
        <v>34973</v>
      </c>
      <c r="B1186" s="20" t="s">
        <v>11</v>
      </c>
      <c r="C1186" s="23" t="s">
        <v>24</v>
      </c>
      <c r="D1186" s="20">
        <v>55</v>
      </c>
      <c r="E1186" s="20">
        <v>55</v>
      </c>
      <c r="F1186" s="18" t="str">
        <f t="shared" si="20"/>
        <v>华东</v>
      </c>
    </row>
    <row r="1187" spans="1:6" x14ac:dyDescent="0.25">
      <c r="A1187" s="19">
        <v>34973</v>
      </c>
      <c r="B1187" s="20" t="s">
        <v>15</v>
      </c>
      <c r="C1187" s="23" t="s">
        <v>25</v>
      </c>
      <c r="D1187" s="20">
        <v>68</v>
      </c>
      <c r="E1187" s="20">
        <v>68</v>
      </c>
      <c r="F1187" s="18" t="str">
        <f t="shared" si="20"/>
        <v>华东</v>
      </c>
    </row>
    <row r="1188" spans="1:6" x14ac:dyDescent="0.25">
      <c r="A1188" s="19">
        <v>34973</v>
      </c>
      <c r="B1188" s="20" t="s">
        <v>11</v>
      </c>
      <c r="C1188" s="23" t="s">
        <v>24</v>
      </c>
      <c r="D1188" s="20">
        <v>79</v>
      </c>
      <c r="E1188" s="20">
        <v>79</v>
      </c>
      <c r="F1188" s="18" t="str">
        <f t="shared" si="20"/>
        <v>华东</v>
      </c>
    </row>
    <row r="1189" spans="1:6" x14ac:dyDescent="0.25">
      <c r="A1189" s="19">
        <v>34973</v>
      </c>
      <c r="B1189" s="20" t="s">
        <v>15</v>
      </c>
      <c r="C1189" s="23" t="s">
        <v>29</v>
      </c>
      <c r="D1189" s="20">
        <v>123</v>
      </c>
      <c r="E1189" s="20">
        <v>123</v>
      </c>
      <c r="F1189" s="18" t="str">
        <f t="shared" si="20"/>
        <v>华东</v>
      </c>
    </row>
    <row r="1190" spans="1:6" x14ac:dyDescent="0.25">
      <c r="A1190" s="19">
        <v>34973</v>
      </c>
      <c r="B1190" s="20" t="s">
        <v>11</v>
      </c>
      <c r="C1190" s="23" t="s">
        <v>24</v>
      </c>
      <c r="D1190" s="20">
        <v>122</v>
      </c>
      <c r="E1190" s="20">
        <v>122</v>
      </c>
      <c r="F1190" s="18" t="str">
        <f t="shared" si="20"/>
        <v>华东</v>
      </c>
    </row>
    <row r="1191" spans="1:6" x14ac:dyDescent="0.25">
      <c r="A1191" s="19">
        <v>34973</v>
      </c>
      <c r="B1191" s="20" t="s">
        <v>11</v>
      </c>
      <c r="C1191" s="23" t="s">
        <v>24</v>
      </c>
      <c r="D1191" s="20">
        <v>70</v>
      </c>
      <c r="E1191" s="20">
        <v>70</v>
      </c>
      <c r="F1191" s="18" t="str">
        <f t="shared" si="20"/>
        <v>华东</v>
      </c>
    </row>
    <row r="1192" spans="1:6" x14ac:dyDescent="0.25">
      <c r="A1192" s="19">
        <v>34973</v>
      </c>
      <c r="B1192" s="20" t="s">
        <v>15</v>
      </c>
      <c r="C1192" s="23" t="s">
        <v>24</v>
      </c>
      <c r="D1192" s="20">
        <v>79</v>
      </c>
      <c r="E1192" s="20">
        <v>79</v>
      </c>
      <c r="F1192" s="18" t="str">
        <f t="shared" si="20"/>
        <v>华东</v>
      </c>
    </row>
    <row r="1193" spans="1:6" x14ac:dyDescent="0.25">
      <c r="A1193" s="19">
        <v>34973</v>
      </c>
      <c r="B1193" s="20" t="s">
        <v>11</v>
      </c>
      <c r="C1193" s="23" t="s">
        <v>24</v>
      </c>
      <c r="D1193" s="20">
        <v>1810</v>
      </c>
      <c r="E1193" s="20">
        <v>1978</v>
      </c>
      <c r="F1193" s="18" t="str">
        <f t="shared" si="20"/>
        <v>华东</v>
      </c>
    </row>
    <row r="1194" spans="1:6" x14ac:dyDescent="0.25">
      <c r="A1194" s="19">
        <v>34973</v>
      </c>
      <c r="B1194" s="20" t="s">
        <v>11</v>
      </c>
      <c r="C1194" s="23" t="s">
        <v>25</v>
      </c>
      <c r="D1194" s="20">
        <v>1681</v>
      </c>
      <c r="E1194" s="20">
        <v>1843</v>
      </c>
      <c r="F1194" s="18" t="str">
        <f t="shared" si="20"/>
        <v>华东</v>
      </c>
    </row>
    <row r="1195" spans="1:6" x14ac:dyDescent="0.25">
      <c r="A1195" s="19">
        <v>34973</v>
      </c>
      <c r="B1195" s="20" t="s">
        <v>21</v>
      </c>
      <c r="C1195" s="23" t="s">
        <v>25</v>
      </c>
      <c r="D1195" s="20">
        <v>210</v>
      </c>
      <c r="E1195" s="20">
        <v>210</v>
      </c>
      <c r="F1195" s="18" t="str">
        <f t="shared" si="20"/>
        <v>华东</v>
      </c>
    </row>
    <row r="1196" spans="1:6" x14ac:dyDescent="0.25">
      <c r="A1196" s="19">
        <v>34973</v>
      </c>
      <c r="B1196" s="20" t="s">
        <v>20</v>
      </c>
      <c r="C1196" s="23" t="s">
        <v>37</v>
      </c>
      <c r="D1196" s="20">
        <v>123</v>
      </c>
      <c r="E1196" s="20">
        <v>123</v>
      </c>
      <c r="F1196" s="18" t="str">
        <f t="shared" si="20"/>
        <v>华东</v>
      </c>
    </row>
    <row r="1197" spans="1:6" x14ac:dyDescent="0.25">
      <c r="A1197" s="19">
        <v>34973</v>
      </c>
      <c r="B1197" s="20" t="s">
        <v>20</v>
      </c>
      <c r="C1197" s="23" t="s">
        <v>24</v>
      </c>
      <c r="D1197" s="20">
        <v>46</v>
      </c>
      <c r="E1197" s="20">
        <v>46</v>
      </c>
      <c r="F1197" s="18" t="str">
        <f t="shared" si="20"/>
        <v>华东</v>
      </c>
    </row>
    <row r="1198" spans="1:6" x14ac:dyDescent="0.25">
      <c r="A1198" s="19">
        <v>34973</v>
      </c>
      <c r="B1198" s="20" t="s">
        <v>11</v>
      </c>
      <c r="C1198" s="23" t="s">
        <v>25</v>
      </c>
      <c r="D1198" s="20">
        <v>70</v>
      </c>
      <c r="E1198" s="20">
        <v>70</v>
      </c>
      <c r="F1198" s="18" t="str">
        <f t="shared" si="20"/>
        <v>华东</v>
      </c>
    </row>
    <row r="1199" spans="1:6" x14ac:dyDescent="0.25">
      <c r="A1199" s="19">
        <v>34973</v>
      </c>
      <c r="B1199" s="20" t="s">
        <v>11</v>
      </c>
      <c r="C1199" s="23" t="s">
        <v>24</v>
      </c>
      <c r="D1199" s="20">
        <v>68</v>
      </c>
      <c r="E1199" s="20">
        <v>68</v>
      </c>
      <c r="F1199" s="18" t="str">
        <f t="shared" si="20"/>
        <v>华东</v>
      </c>
    </row>
    <row r="1200" spans="1:6" x14ac:dyDescent="0.25">
      <c r="A1200" s="19">
        <v>34973</v>
      </c>
      <c r="B1200" s="20" t="s">
        <v>20</v>
      </c>
      <c r="C1200" s="23" t="s">
        <v>24</v>
      </c>
      <c r="D1200" s="20">
        <v>68</v>
      </c>
      <c r="E1200" s="20">
        <v>68</v>
      </c>
      <c r="F1200" s="18" t="str">
        <f t="shared" si="20"/>
        <v>华东</v>
      </c>
    </row>
    <row r="1201" spans="1:6" x14ac:dyDescent="0.25">
      <c r="A1201" s="19">
        <v>34973</v>
      </c>
      <c r="B1201" s="20" t="s">
        <v>20</v>
      </c>
      <c r="C1201" s="23" t="s">
        <v>37</v>
      </c>
      <c r="D1201" s="20">
        <v>113</v>
      </c>
      <c r="E1201" s="20">
        <v>113</v>
      </c>
      <c r="F1201" s="18" t="str">
        <f t="shared" si="20"/>
        <v>华东</v>
      </c>
    </row>
    <row r="1202" spans="1:6" x14ac:dyDescent="0.25">
      <c r="A1202" s="19">
        <v>34973</v>
      </c>
      <c r="B1202" s="20" t="s">
        <v>11</v>
      </c>
      <c r="C1202" s="23" t="s">
        <v>35</v>
      </c>
      <c r="D1202" s="20">
        <v>326</v>
      </c>
      <c r="E1202" s="20">
        <v>326</v>
      </c>
      <c r="F1202" s="18" t="str">
        <f t="shared" si="20"/>
        <v>华东</v>
      </c>
    </row>
    <row r="1203" spans="1:6" x14ac:dyDescent="0.25">
      <c r="A1203" s="19">
        <v>34973</v>
      </c>
      <c r="B1203" s="20" t="s">
        <v>21</v>
      </c>
      <c r="C1203" s="23" t="s">
        <v>24</v>
      </c>
      <c r="D1203" s="20">
        <v>656</v>
      </c>
      <c r="E1203" s="20">
        <v>675</v>
      </c>
      <c r="F1203" s="18" t="str">
        <f t="shared" si="20"/>
        <v>华东</v>
      </c>
    </row>
    <row r="1204" spans="1:6" x14ac:dyDescent="0.25">
      <c r="A1204" s="19">
        <v>34973</v>
      </c>
      <c r="B1204" s="20" t="s">
        <v>21</v>
      </c>
      <c r="C1204" s="23" t="s">
        <v>24</v>
      </c>
      <c r="D1204" s="20">
        <v>405</v>
      </c>
      <c r="E1204" s="20">
        <v>405</v>
      </c>
      <c r="F1204" s="18" t="str">
        <f t="shared" si="20"/>
        <v>华东</v>
      </c>
    </row>
    <row r="1205" spans="1:6" x14ac:dyDescent="0.25">
      <c r="A1205" s="19">
        <v>34973</v>
      </c>
      <c r="B1205" s="20" t="s">
        <v>15</v>
      </c>
      <c r="C1205" s="23" t="s">
        <v>24</v>
      </c>
      <c r="D1205" s="20">
        <v>326</v>
      </c>
      <c r="E1205" s="20">
        <v>326</v>
      </c>
      <c r="F1205" s="18" t="str">
        <f t="shared" si="20"/>
        <v>华东</v>
      </c>
    </row>
    <row r="1206" spans="1:6" x14ac:dyDescent="0.25">
      <c r="A1206" s="19">
        <v>34973</v>
      </c>
      <c r="B1206" s="20" t="s">
        <v>15</v>
      </c>
      <c r="C1206" s="23" t="s">
        <v>24</v>
      </c>
      <c r="D1206" s="20">
        <v>270</v>
      </c>
      <c r="E1206" s="20">
        <v>270</v>
      </c>
      <c r="F1206" s="18" t="str">
        <f t="shared" si="20"/>
        <v>华东</v>
      </c>
    </row>
    <row r="1207" spans="1:6" x14ac:dyDescent="0.25">
      <c r="A1207" s="19">
        <v>34973</v>
      </c>
      <c r="B1207" s="20" t="s">
        <v>15</v>
      </c>
      <c r="C1207" s="23" t="s">
        <v>24</v>
      </c>
      <c r="D1207" s="20">
        <v>263</v>
      </c>
      <c r="E1207" s="20">
        <v>263</v>
      </c>
      <c r="F1207" s="18" t="str">
        <f t="shared" si="20"/>
        <v>华东</v>
      </c>
    </row>
    <row r="1208" spans="1:6" x14ac:dyDescent="0.25">
      <c r="A1208" s="19">
        <v>34973</v>
      </c>
      <c r="B1208" s="20" t="s">
        <v>21</v>
      </c>
      <c r="C1208" s="23" t="s">
        <v>24</v>
      </c>
      <c r="D1208" s="20">
        <v>263</v>
      </c>
      <c r="E1208" s="20">
        <v>263</v>
      </c>
      <c r="F1208" s="18" t="str">
        <f t="shared" si="20"/>
        <v>华东</v>
      </c>
    </row>
    <row r="1209" spans="1:6" x14ac:dyDescent="0.25">
      <c r="A1209" s="19">
        <v>34973</v>
      </c>
      <c r="B1209" s="20" t="s">
        <v>15</v>
      </c>
      <c r="C1209" s="23" t="s">
        <v>24</v>
      </c>
      <c r="D1209" s="20">
        <v>949</v>
      </c>
      <c r="E1209" s="20">
        <v>1006</v>
      </c>
      <c r="F1209" s="18" t="str">
        <f t="shared" si="20"/>
        <v>华东</v>
      </c>
    </row>
    <row r="1210" spans="1:6" x14ac:dyDescent="0.25">
      <c r="A1210" s="19">
        <v>34973</v>
      </c>
      <c r="B1210" s="20" t="s">
        <v>11</v>
      </c>
      <c r="C1210" s="23" t="s">
        <v>25</v>
      </c>
      <c r="D1210" s="20">
        <v>1196</v>
      </c>
      <c r="E1210" s="20">
        <v>1269</v>
      </c>
      <c r="F1210" s="18" t="str">
        <f t="shared" si="20"/>
        <v>华东</v>
      </c>
    </row>
    <row r="1211" spans="1:6" x14ac:dyDescent="0.25">
      <c r="A1211" s="19">
        <v>34973</v>
      </c>
      <c r="B1211" s="20" t="s">
        <v>15</v>
      </c>
      <c r="C1211" s="20" t="s">
        <v>12</v>
      </c>
      <c r="D1211" s="20">
        <v>338</v>
      </c>
      <c r="E1211" s="20">
        <v>338</v>
      </c>
      <c r="F1211" s="18" t="str">
        <f t="shared" si="20"/>
        <v>华东</v>
      </c>
    </row>
    <row r="1212" spans="1:6" x14ac:dyDescent="0.25">
      <c r="A1212" s="19">
        <v>34973</v>
      </c>
      <c r="B1212" s="20" t="s">
        <v>11</v>
      </c>
      <c r="C1212" s="20" t="s">
        <v>12</v>
      </c>
      <c r="D1212" s="20">
        <v>694</v>
      </c>
      <c r="E1212" s="20">
        <v>756</v>
      </c>
      <c r="F1212" s="18" t="str">
        <f t="shared" si="20"/>
        <v>华东</v>
      </c>
    </row>
    <row r="1213" spans="1:6" x14ac:dyDescent="0.25">
      <c r="A1213" s="19">
        <v>34973</v>
      </c>
      <c r="B1213" s="20" t="s">
        <v>21</v>
      </c>
      <c r="C1213" s="20" t="s">
        <v>12</v>
      </c>
      <c r="D1213" s="20">
        <v>908</v>
      </c>
      <c r="E1213" s="20">
        <v>963</v>
      </c>
      <c r="F1213" s="18" t="str">
        <f t="shared" si="20"/>
        <v>华东</v>
      </c>
    </row>
    <row r="1214" spans="1:6" x14ac:dyDescent="0.25">
      <c r="A1214" s="19">
        <v>34973</v>
      </c>
      <c r="B1214" s="20" t="s">
        <v>11</v>
      </c>
      <c r="C1214" s="20" t="s">
        <v>12</v>
      </c>
      <c r="D1214" s="20">
        <v>1051</v>
      </c>
      <c r="E1214" s="20">
        <v>1436</v>
      </c>
      <c r="F1214" s="18" t="str">
        <f t="shared" si="20"/>
        <v>华东</v>
      </c>
    </row>
    <row r="1215" spans="1:6" x14ac:dyDescent="0.25">
      <c r="A1215" s="19">
        <v>34973</v>
      </c>
      <c r="B1215" s="20" t="s">
        <v>21</v>
      </c>
      <c r="C1215" s="20" t="s">
        <v>12</v>
      </c>
      <c r="D1215" s="20">
        <v>2797</v>
      </c>
      <c r="E1215" s="20">
        <v>3263</v>
      </c>
      <c r="F1215" s="18" t="str">
        <f t="shared" si="20"/>
        <v>华东</v>
      </c>
    </row>
    <row r="1216" spans="1:6" x14ac:dyDescent="0.25">
      <c r="A1216" s="19">
        <v>34973</v>
      </c>
      <c r="B1216" s="20" t="s">
        <v>20</v>
      </c>
      <c r="C1216" s="20" t="s">
        <v>12</v>
      </c>
      <c r="D1216" s="20">
        <v>36</v>
      </c>
      <c r="E1216" s="20">
        <v>36</v>
      </c>
      <c r="F1216" s="18" t="str">
        <f t="shared" si="20"/>
        <v>华东</v>
      </c>
    </row>
    <row r="1217" spans="1:6" x14ac:dyDescent="0.25">
      <c r="A1217" s="19">
        <v>34973</v>
      </c>
      <c r="B1217" s="20" t="s">
        <v>15</v>
      </c>
      <c r="C1217" s="20" t="s">
        <v>12</v>
      </c>
      <c r="D1217" s="20">
        <v>1783</v>
      </c>
      <c r="E1217" s="20">
        <v>1951</v>
      </c>
      <c r="F1217" s="18" t="str">
        <f t="shared" si="20"/>
        <v>华东</v>
      </c>
    </row>
    <row r="1218" spans="1:6" x14ac:dyDescent="0.25">
      <c r="A1218" s="19">
        <v>34973</v>
      </c>
      <c r="B1218" s="20" t="s">
        <v>20</v>
      </c>
      <c r="C1218" s="20" t="s">
        <v>12</v>
      </c>
      <c r="D1218" s="20">
        <v>53</v>
      </c>
      <c r="E1218" s="20">
        <v>53</v>
      </c>
      <c r="F1218" s="18" t="str">
        <f t="shared" si="20"/>
        <v>华东</v>
      </c>
    </row>
    <row r="1219" spans="1:6" x14ac:dyDescent="0.25">
      <c r="A1219" s="19">
        <v>34973</v>
      </c>
      <c r="B1219" s="20" t="s">
        <v>21</v>
      </c>
      <c r="C1219" s="20" t="s">
        <v>12</v>
      </c>
      <c r="D1219" s="20">
        <v>39</v>
      </c>
      <c r="E1219" s="20">
        <v>39</v>
      </c>
      <c r="F1219" s="18" t="str">
        <f t="shared" ref="F1219:F1282" si="21">INDEX($H$3:$H$12,MATCH(B1219,$I$3:$I$12,0))</f>
        <v>华东</v>
      </c>
    </row>
    <row r="1220" spans="1:6" x14ac:dyDescent="0.25">
      <c r="A1220" s="19">
        <v>34973</v>
      </c>
      <c r="B1220" s="20" t="s">
        <v>15</v>
      </c>
      <c r="C1220" s="20" t="s">
        <v>12</v>
      </c>
      <c r="D1220" s="20">
        <v>203</v>
      </c>
      <c r="E1220" s="20">
        <v>203</v>
      </c>
      <c r="F1220" s="18" t="str">
        <f t="shared" si="21"/>
        <v>华东</v>
      </c>
    </row>
    <row r="1221" spans="1:6" x14ac:dyDescent="0.25">
      <c r="A1221" s="19">
        <v>34973</v>
      </c>
      <c r="B1221" s="20" t="s">
        <v>11</v>
      </c>
      <c r="C1221" s="20" t="s">
        <v>12</v>
      </c>
      <c r="D1221" s="20">
        <v>68</v>
      </c>
      <c r="E1221" s="20">
        <v>68</v>
      </c>
      <c r="F1221" s="18" t="str">
        <f t="shared" si="21"/>
        <v>华东</v>
      </c>
    </row>
    <row r="1222" spans="1:6" x14ac:dyDescent="0.25">
      <c r="A1222" s="19">
        <v>34973</v>
      </c>
      <c r="B1222" s="20" t="s">
        <v>21</v>
      </c>
      <c r="C1222" s="20" t="s">
        <v>12</v>
      </c>
      <c r="D1222" s="20">
        <v>72</v>
      </c>
      <c r="E1222" s="20">
        <v>72</v>
      </c>
      <c r="F1222" s="18" t="str">
        <f t="shared" si="21"/>
        <v>华东</v>
      </c>
    </row>
    <row r="1223" spans="1:6" x14ac:dyDescent="0.25">
      <c r="A1223" s="19">
        <v>34973</v>
      </c>
      <c r="B1223" s="20" t="s">
        <v>20</v>
      </c>
      <c r="C1223" s="20" t="s">
        <v>12</v>
      </c>
      <c r="D1223" s="20">
        <v>77</v>
      </c>
      <c r="E1223" s="20">
        <v>77</v>
      </c>
      <c r="F1223" s="18" t="str">
        <f t="shared" si="21"/>
        <v>华东</v>
      </c>
    </row>
    <row r="1224" spans="1:6" x14ac:dyDescent="0.25">
      <c r="A1224" s="19">
        <v>34973</v>
      </c>
      <c r="B1224" s="20" t="s">
        <v>20</v>
      </c>
      <c r="C1224" s="20" t="s">
        <v>12</v>
      </c>
      <c r="D1224" s="20">
        <v>90</v>
      </c>
      <c r="E1224" s="20">
        <v>90</v>
      </c>
      <c r="F1224" s="18" t="str">
        <f t="shared" si="21"/>
        <v>华东</v>
      </c>
    </row>
    <row r="1225" spans="1:6" x14ac:dyDescent="0.25">
      <c r="A1225" s="19">
        <v>34973</v>
      </c>
      <c r="B1225" s="20" t="s">
        <v>11</v>
      </c>
      <c r="C1225" s="20" t="s">
        <v>12</v>
      </c>
      <c r="D1225" s="20">
        <v>44</v>
      </c>
      <c r="E1225" s="20">
        <v>44</v>
      </c>
      <c r="F1225" s="18" t="str">
        <f t="shared" si="21"/>
        <v>华东</v>
      </c>
    </row>
    <row r="1226" spans="1:6" x14ac:dyDescent="0.25">
      <c r="A1226" s="19">
        <v>34973</v>
      </c>
      <c r="B1226" s="20" t="s">
        <v>15</v>
      </c>
      <c r="C1226" s="20" t="s">
        <v>12</v>
      </c>
      <c r="D1226" s="20">
        <v>977</v>
      </c>
      <c r="E1226" s="20">
        <v>1341</v>
      </c>
      <c r="F1226" s="18" t="str">
        <f t="shared" si="21"/>
        <v>华东</v>
      </c>
    </row>
    <row r="1227" spans="1:6" x14ac:dyDescent="0.25">
      <c r="A1227" s="19">
        <v>34973</v>
      </c>
      <c r="B1227" s="20" t="s">
        <v>20</v>
      </c>
      <c r="C1227" s="23" t="s">
        <v>24</v>
      </c>
      <c r="D1227" s="20">
        <v>121</v>
      </c>
      <c r="E1227" s="20">
        <v>121</v>
      </c>
      <c r="F1227" s="18" t="str">
        <f t="shared" si="21"/>
        <v>华东</v>
      </c>
    </row>
    <row r="1228" spans="1:6" x14ac:dyDescent="0.25">
      <c r="A1228" s="19">
        <v>34973</v>
      </c>
      <c r="B1228" s="20" t="s">
        <v>11</v>
      </c>
      <c r="C1228" s="23" t="s">
        <v>24</v>
      </c>
      <c r="D1228" s="20">
        <v>105</v>
      </c>
      <c r="E1228" s="20">
        <v>105</v>
      </c>
      <c r="F1228" s="18" t="str">
        <f t="shared" si="21"/>
        <v>华东</v>
      </c>
    </row>
    <row r="1229" spans="1:6" x14ac:dyDescent="0.25">
      <c r="A1229" s="19">
        <v>34973</v>
      </c>
      <c r="B1229" s="20" t="s">
        <v>19</v>
      </c>
      <c r="C1229" s="23" t="s">
        <v>24</v>
      </c>
      <c r="D1229" s="20">
        <v>110</v>
      </c>
      <c r="E1229" s="20">
        <v>110</v>
      </c>
      <c r="F1229" s="18" t="str">
        <f t="shared" si="21"/>
        <v>西南</v>
      </c>
    </row>
    <row r="1230" spans="1:6" x14ac:dyDescent="0.25">
      <c r="A1230" s="19">
        <v>34973</v>
      </c>
      <c r="B1230" s="20" t="s">
        <v>19</v>
      </c>
      <c r="C1230" s="23" t="s">
        <v>33</v>
      </c>
      <c r="D1230" s="20">
        <v>88</v>
      </c>
      <c r="E1230" s="20">
        <v>88</v>
      </c>
      <c r="F1230" s="18" t="str">
        <f t="shared" si="21"/>
        <v>西南</v>
      </c>
    </row>
    <row r="1231" spans="1:6" x14ac:dyDescent="0.25">
      <c r="A1231" s="19">
        <v>34973</v>
      </c>
      <c r="B1231" s="20" t="s">
        <v>19</v>
      </c>
      <c r="C1231" s="23" t="s">
        <v>24</v>
      </c>
      <c r="D1231" s="20">
        <v>124</v>
      </c>
      <c r="E1231" s="20">
        <v>124</v>
      </c>
      <c r="F1231" s="18" t="str">
        <f t="shared" si="21"/>
        <v>西南</v>
      </c>
    </row>
    <row r="1232" spans="1:6" x14ac:dyDescent="0.25">
      <c r="A1232" s="19">
        <v>34973</v>
      </c>
      <c r="B1232" s="20" t="s">
        <v>19</v>
      </c>
      <c r="C1232" s="23" t="s">
        <v>25</v>
      </c>
      <c r="D1232" s="20">
        <v>138</v>
      </c>
      <c r="E1232" s="20">
        <v>138</v>
      </c>
      <c r="F1232" s="18" t="str">
        <f t="shared" si="21"/>
        <v>西南</v>
      </c>
    </row>
    <row r="1233" spans="1:6" x14ac:dyDescent="0.25">
      <c r="A1233" s="19">
        <v>34973</v>
      </c>
      <c r="B1233" s="20" t="s">
        <v>19</v>
      </c>
      <c r="C1233" s="23" t="s">
        <v>25</v>
      </c>
      <c r="D1233" s="20">
        <v>138</v>
      </c>
      <c r="E1233" s="20">
        <v>138</v>
      </c>
      <c r="F1233" s="18" t="str">
        <f t="shared" si="21"/>
        <v>西南</v>
      </c>
    </row>
    <row r="1234" spans="1:6" x14ac:dyDescent="0.25">
      <c r="A1234" s="19">
        <v>34973</v>
      </c>
      <c r="B1234" s="20" t="s">
        <v>19</v>
      </c>
      <c r="C1234" s="23" t="s">
        <v>37</v>
      </c>
      <c r="D1234" s="20">
        <v>140</v>
      </c>
      <c r="E1234" s="20">
        <v>140</v>
      </c>
      <c r="F1234" s="18" t="str">
        <f t="shared" si="21"/>
        <v>西南</v>
      </c>
    </row>
    <row r="1235" spans="1:6" x14ac:dyDescent="0.25">
      <c r="A1235" s="19">
        <v>34973</v>
      </c>
      <c r="B1235" s="20" t="s">
        <v>19</v>
      </c>
      <c r="C1235" s="23" t="s">
        <v>33</v>
      </c>
      <c r="D1235" s="20">
        <v>146</v>
      </c>
      <c r="E1235" s="20">
        <v>146</v>
      </c>
      <c r="F1235" s="18" t="str">
        <f t="shared" si="21"/>
        <v>西南</v>
      </c>
    </row>
    <row r="1236" spans="1:6" x14ac:dyDescent="0.25">
      <c r="A1236" s="19">
        <v>34973</v>
      </c>
      <c r="B1236" s="20" t="s">
        <v>19</v>
      </c>
      <c r="C1236" s="23" t="s">
        <v>24</v>
      </c>
      <c r="D1236" s="20">
        <v>114</v>
      </c>
      <c r="E1236" s="20">
        <v>114</v>
      </c>
      <c r="F1236" s="18" t="str">
        <f t="shared" si="21"/>
        <v>西南</v>
      </c>
    </row>
    <row r="1237" spans="1:6" x14ac:dyDescent="0.25">
      <c r="A1237" s="19">
        <v>34973</v>
      </c>
      <c r="B1237" s="20" t="s">
        <v>11</v>
      </c>
      <c r="C1237" s="23" t="s">
        <v>25</v>
      </c>
      <c r="D1237" s="20">
        <v>39</v>
      </c>
      <c r="E1237" s="20">
        <v>39</v>
      </c>
      <c r="F1237" s="18" t="str">
        <f t="shared" si="21"/>
        <v>华东</v>
      </c>
    </row>
    <row r="1238" spans="1:6" x14ac:dyDescent="0.25">
      <c r="A1238" s="19">
        <v>34973</v>
      </c>
      <c r="B1238" s="20" t="s">
        <v>20</v>
      </c>
      <c r="C1238" s="23" t="s">
        <v>25</v>
      </c>
      <c r="D1238" s="20">
        <v>81</v>
      </c>
      <c r="E1238" s="20">
        <v>81</v>
      </c>
      <c r="F1238" s="18" t="str">
        <f t="shared" si="21"/>
        <v>华东</v>
      </c>
    </row>
    <row r="1239" spans="1:6" x14ac:dyDescent="0.25">
      <c r="A1239" s="19">
        <v>34973</v>
      </c>
      <c r="B1239" s="20" t="s">
        <v>15</v>
      </c>
      <c r="C1239" s="23" t="s">
        <v>33</v>
      </c>
      <c r="D1239" s="20">
        <v>629</v>
      </c>
      <c r="E1239" s="20">
        <v>720</v>
      </c>
      <c r="F1239" s="18" t="str">
        <f t="shared" si="21"/>
        <v>华东</v>
      </c>
    </row>
    <row r="1240" spans="1:6" x14ac:dyDescent="0.25">
      <c r="A1240" s="19">
        <v>34973</v>
      </c>
      <c r="B1240" s="20" t="s">
        <v>21</v>
      </c>
      <c r="C1240" s="23" t="s">
        <v>24</v>
      </c>
      <c r="D1240" s="20">
        <v>304</v>
      </c>
      <c r="E1240" s="20">
        <v>304</v>
      </c>
      <c r="F1240" s="18" t="str">
        <f t="shared" si="21"/>
        <v>华东</v>
      </c>
    </row>
    <row r="1241" spans="1:6" x14ac:dyDescent="0.25">
      <c r="A1241" s="19">
        <v>34973</v>
      </c>
      <c r="B1241" s="20" t="s">
        <v>20</v>
      </c>
      <c r="C1241" s="23" t="s">
        <v>25</v>
      </c>
      <c r="D1241" s="20">
        <v>149</v>
      </c>
      <c r="E1241" s="20">
        <v>149</v>
      </c>
      <c r="F1241" s="18" t="str">
        <f t="shared" si="21"/>
        <v>华东</v>
      </c>
    </row>
    <row r="1242" spans="1:6" x14ac:dyDescent="0.25">
      <c r="A1242" s="19">
        <v>34973</v>
      </c>
      <c r="B1242" s="20" t="s">
        <v>15</v>
      </c>
      <c r="C1242" s="23" t="s">
        <v>35</v>
      </c>
      <c r="D1242" s="20">
        <v>191</v>
      </c>
      <c r="E1242" s="20">
        <v>191</v>
      </c>
      <c r="F1242" s="18" t="str">
        <f t="shared" si="21"/>
        <v>华东</v>
      </c>
    </row>
    <row r="1243" spans="1:6" x14ac:dyDescent="0.25">
      <c r="A1243" s="19">
        <v>34973</v>
      </c>
      <c r="B1243" s="20" t="s">
        <v>21</v>
      </c>
      <c r="C1243" s="23" t="s">
        <v>24</v>
      </c>
      <c r="D1243" s="20">
        <v>206</v>
      </c>
      <c r="E1243" s="20">
        <v>206</v>
      </c>
      <c r="F1243" s="18" t="str">
        <f t="shared" si="21"/>
        <v>华东</v>
      </c>
    </row>
    <row r="1244" spans="1:6" x14ac:dyDescent="0.25">
      <c r="A1244" s="19">
        <v>34973</v>
      </c>
      <c r="B1244" s="20" t="s">
        <v>21</v>
      </c>
      <c r="C1244" s="23" t="s">
        <v>24</v>
      </c>
      <c r="D1244" s="20">
        <v>330</v>
      </c>
      <c r="E1244" s="20">
        <v>330</v>
      </c>
      <c r="F1244" s="18" t="str">
        <f t="shared" si="21"/>
        <v>华东</v>
      </c>
    </row>
    <row r="1245" spans="1:6" x14ac:dyDescent="0.25">
      <c r="A1245" s="19">
        <v>34973</v>
      </c>
      <c r="B1245" s="20" t="s">
        <v>21</v>
      </c>
      <c r="C1245" s="23" t="s">
        <v>25</v>
      </c>
      <c r="D1245" s="20">
        <v>315</v>
      </c>
      <c r="E1245" s="20">
        <v>315</v>
      </c>
      <c r="F1245" s="18" t="str">
        <f t="shared" si="21"/>
        <v>华东</v>
      </c>
    </row>
    <row r="1246" spans="1:6" x14ac:dyDescent="0.25">
      <c r="A1246" s="19">
        <v>34973</v>
      </c>
      <c r="B1246" s="20" t="s">
        <v>11</v>
      </c>
      <c r="C1246" s="23" t="s">
        <v>25</v>
      </c>
      <c r="D1246" s="20">
        <v>146</v>
      </c>
      <c r="E1246" s="20">
        <v>146</v>
      </c>
      <c r="F1246" s="18" t="str">
        <f t="shared" si="21"/>
        <v>华东</v>
      </c>
    </row>
    <row r="1247" spans="1:6" x14ac:dyDescent="0.25">
      <c r="A1247" s="19">
        <v>34973</v>
      </c>
      <c r="B1247" s="20" t="s">
        <v>11</v>
      </c>
      <c r="C1247" s="23" t="s">
        <v>25</v>
      </c>
      <c r="D1247" s="20">
        <v>28</v>
      </c>
      <c r="E1247" s="20">
        <v>28</v>
      </c>
      <c r="F1247" s="18" t="str">
        <f t="shared" si="21"/>
        <v>华东</v>
      </c>
    </row>
    <row r="1248" spans="1:6" x14ac:dyDescent="0.25">
      <c r="A1248" s="19">
        <v>34973</v>
      </c>
      <c r="B1248" s="20" t="s">
        <v>11</v>
      </c>
      <c r="C1248" s="23" t="s">
        <v>24</v>
      </c>
      <c r="D1248" s="20">
        <v>23</v>
      </c>
      <c r="E1248" s="20">
        <v>23</v>
      </c>
      <c r="F1248" s="18" t="str">
        <f t="shared" si="21"/>
        <v>华东</v>
      </c>
    </row>
    <row r="1249" spans="1:6" x14ac:dyDescent="0.25">
      <c r="A1249" s="19">
        <v>34973</v>
      </c>
      <c r="B1249" s="20" t="s">
        <v>21</v>
      </c>
      <c r="C1249" s="23" t="s">
        <v>24</v>
      </c>
      <c r="D1249" s="20">
        <v>777</v>
      </c>
      <c r="E1249" s="20">
        <v>878</v>
      </c>
      <c r="F1249" s="18" t="str">
        <f t="shared" si="21"/>
        <v>华东</v>
      </c>
    </row>
    <row r="1250" spans="1:6" x14ac:dyDescent="0.25">
      <c r="A1250" s="19">
        <v>35004</v>
      </c>
      <c r="B1250" s="20" t="s">
        <v>11</v>
      </c>
      <c r="C1250" s="23" t="s">
        <v>24</v>
      </c>
      <c r="D1250" s="20">
        <v>923</v>
      </c>
      <c r="E1250" s="20">
        <v>979</v>
      </c>
      <c r="F1250" s="18" t="str">
        <f t="shared" si="21"/>
        <v>华东</v>
      </c>
    </row>
    <row r="1251" spans="1:6" x14ac:dyDescent="0.25">
      <c r="A1251" s="19">
        <v>35004</v>
      </c>
      <c r="B1251" s="20" t="s">
        <v>20</v>
      </c>
      <c r="C1251" s="23" t="s">
        <v>24</v>
      </c>
      <c r="D1251" s="20">
        <v>212</v>
      </c>
      <c r="E1251" s="20">
        <v>212</v>
      </c>
      <c r="F1251" s="18" t="str">
        <f t="shared" si="21"/>
        <v>华东</v>
      </c>
    </row>
    <row r="1252" spans="1:6" x14ac:dyDescent="0.25">
      <c r="A1252" s="19">
        <v>35004</v>
      </c>
      <c r="B1252" s="20" t="s">
        <v>15</v>
      </c>
      <c r="C1252" s="23" t="s">
        <v>24</v>
      </c>
      <c r="D1252" s="20">
        <v>248</v>
      </c>
      <c r="E1252" s="20">
        <v>248</v>
      </c>
      <c r="F1252" s="18" t="str">
        <f t="shared" si="21"/>
        <v>华东</v>
      </c>
    </row>
    <row r="1253" spans="1:6" x14ac:dyDescent="0.25">
      <c r="A1253" s="19">
        <v>35004</v>
      </c>
      <c r="B1253" s="20" t="s">
        <v>20</v>
      </c>
      <c r="C1253" s="23" t="s">
        <v>25</v>
      </c>
      <c r="D1253" s="20">
        <v>248</v>
      </c>
      <c r="E1253" s="20">
        <v>248</v>
      </c>
      <c r="F1253" s="18" t="str">
        <f t="shared" si="21"/>
        <v>华东</v>
      </c>
    </row>
    <row r="1254" spans="1:6" x14ac:dyDescent="0.25">
      <c r="A1254" s="19">
        <v>35004</v>
      </c>
      <c r="B1254" s="20" t="s">
        <v>21</v>
      </c>
      <c r="C1254" s="23" t="s">
        <v>24</v>
      </c>
      <c r="D1254" s="20">
        <v>270</v>
      </c>
      <c r="E1254" s="20">
        <v>270</v>
      </c>
      <c r="F1254" s="18" t="str">
        <f t="shared" si="21"/>
        <v>华东</v>
      </c>
    </row>
    <row r="1255" spans="1:6" x14ac:dyDescent="0.25">
      <c r="A1255" s="19">
        <v>35004</v>
      </c>
      <c r="B1255" s="20" t="s">
        <v>19</v>
      </c>
      <c r="C1255" s="23" t="s">
        <v>29</v>
      </c>
      <c r="D1255" s="20">
        <v>413</v>
      </c>
      <c r="E1255" s="20">
        <v>413</v>
      </c>
      <c r="F1255" s="18" t="str">
        <f t="shared" si="21"/>
        <v>西南</v>
      </c>
    </row>
    <row r="1256" spans="1:6" x14ac:dyDescent="0.25">
      <c r="A1256" s="19">
        <v>35004</v>
      </c>
      <c r="B1256" s="20" t="s">
        <v>19</v>
      </c>
      <c r="C1256" s="23" t="s">
        <v>25</v>
      </c>
      <c r="D1256" s="20">
        <v>427</v>
      </c>
      <c r="E1256" s="20">
        <v>440</v>
      </c>
      <c r="F1256" s="18" t="str">
        <f t="shared" si="21"/>
        <v>西南</v>
      </c>
    </row>
    <row r="1257" spans="1:6" x14ac:dyDescent="0.25">
      <c r="A1257" s="19">
        <v>35004</v>
      </c>
      <c r="B1257" s="20" t="s">
        <v>19</v>
      </c>
      <c r="C1257" s="23" t="s">
        <v>25</v>
      </c>
      <c r="D1257" s="20">
        <v>534</v>
      </c>
      <c r="E1257" s="20">
        <v>550</v>
      </c>
      <c r="F1257" s="18" t="str">
        <f t="shared" si="21"/>
        <v>西南</v>
      </c>
    </row>
    <row r="1258" spans="1:6" x14ac:dyDescent="0.25">
      <c r="A1258" s="19">
        <v>35004</v>
      </c>
      <c r="B1258" s="20" t="s">
        <v>19</v>
      </c>
      <c r="C1258" s="23" t="s">
        <v>24</v>
      </c>
      <c r="D1258" s="20">
        <v>563</v>
      </c>
      <c r="E1258" s="20">
        <v>653</v>
      </c>
      <c r="F1258" s="18" t="str">
        <f t="shared" si="21"/>
        <v>西南</v>
      </c>
    </row>
    <row r="1259" spans="1:6" x14ac:dyDescent="0.25">
      <c r="A1259" s="19">
        <v>35004</v>
      </c>
      <c r="B1259" s="20" t="s">
        <v>19</v>
      </c>
      <c r="C1259" s="23" t="s">
        <v>25</v>
      </c>
      <c r="D1259" s="20">
        <v>588</v>
      </c>
      <c r="E1259" s="20">
        <v>605</v>
      </c>
      <c r="F1259" s="18" t="str">
        <f t="shared" si="21"/>
        <v>西南</v>
      </c>
    </row>
    <row r="1260" spans="1:6" x14ac:dyDescent="0.25">
      <c r="A1260" s="19">
        <v>35004</v>
      </c>
      <c r="B1260" s="20" t="s">
        <v>19</v>
      </c>
      <c r="C1260" s="23" t="s">
        <v>24</v>
      </c>
      <c r="D1260" s="20">
        <v>902</v>
      </c>
      <c r="E1260" s="20">
        <v>956</v>
      </c>
      <c r="F1260" s="18" t="str">
        <f t="shared" si="21"/>
        <v>西南</v>
      </c>
    </row>
    <row r="1261" spans="1:6" x14ac:dyDescent="0.25">
      <c r="A1261" s="19">
        <v>35004</v>
      </c>
      <c r="B1261" s="20" t="s">
        <v>19</v>
      </c>
      <c r="C1261" s="23" t="s">
        <v>37</v>
      </c>
      <c r="D1261" s="20">
        <v>972</v>
      </c>
      <c r="E1261" s="20">
        <v>1073</v>
      </c>
      <c r="F1261" s="18" t="str">
        <f t="shared" si="21"/>
        <v>西南</v>
      </c>
    </row>
    <row r="1262" spans="1:6" x14ac:dyDescent="0.25">
      <c r="A1262" s="19">
        <v>35004</v>
      </c>
      <c r="B1262" s="20" t="s">
        <v>19</v>
      </c>
      <c r="C1262" s="23" t="s">
        <v>37</v>
      </c>
      <c r="D1262" s="20">
        <v>1600</v>
      </c>
      <c r="E1262" s="20">
        <v>1755</v>
      </c>
      <c r="F1262" s="18" t="str">
        <f t="shared" si="21"/>
        <v>西南</v>
      </c>
    </row>
    <row r="1263" spans="1:6" x14ac:dyDescent="0.25">
      <c r="A1263" s="19">
        <v>35004</v>
      </c>
      <c r="B1263" s="20" t="s">
        <v>11</v>
      </c>
      <c r="C1263" s="23" t="s">
        <v>24</v>
      </c>
      <c r="D1263" s="20">
        <v>658</v>
      </c>
      <c r="E1263" s="20">
        <v>754</v>
      </c>
      <c r="F1263" s="18" t="str">
        <f t="shared" si="21"/>
        <v>华东</v>
      </c>
    </row>
    <row r="1264" spans="1:6" x14ac:dyDescent="0.25">
      <c r="A1264" s="19">
        <v>35004</v>
      </c>
      <c r="B1264" s="20" t="s">
        <v>20</v>
      </c>
      <c r="C1264" s="23" t="s">
        <v>25</v>
      </c>
      <c r="D1264" s="20">
        <v>169</v>
      </c>
      <c r="E1264" s="20">
        <v>169</v>
      </c>
      <c r="F1264" s="18" t="str">
        <f t="shared" si="21"/>
        <v>华东</v>
      </c>
    </row>
    <row r="1265" spans="1:6" x14ac:dyDescent="0.25">
      <c r="A1265" s="19">
        <v>35004</v>
      </c>
      <c r="B1265" s="20" t="s">
        <v>20</v>
      </c>
      <c r="C1265" s="23" t="s">
        <v>25</v>
      </c>
      <c r="D1265" s="20">
        <v>66</v>
      </c>
      <c r="E1265" s="20">
        <v>66</v>
      </c>
      <c r="F1265" s="18" t="str">
        <f t="shared" si="21"/>
        <v>华东</v>
      </c>
    </row>
    <row r="1266" spans="1:6" x14ac:dyDescent="0.25">
      <c r="A1266" s="19">
        <v>35004</v>
      </c>
      <c r="B1266" s="20" t="s">
        <v>15</v>
      </c>
      <c r="C1266" s="23" t="s">
        <v>25</v>
      </c>
      <c r="D1266" s="20">
        <v>113</v>
      </c>
      <c r="E1266" s="20">
        <v>113</v>
      </c>
      <c r="F1266" s="18" t="str">
        <f t="shared" si="21"/>
        <v>华东</v>
      </c>
    </row>
    <row r="1267" spans="1:6" x14ac:dyDescent="0.25">
      <c r="A1267" s="19">
        <v>35004</v>
      </c>
      <c r="B1267" s="20" t="s">
        <v>15</v>
      </c>
      <c r="C1267" s="20" t="s">
        <v>12</v>
      </c>
      <c r="D1267" s="20">
        <v>114</v>
      </c>
      <c r="E1267" s="20">
        <v>114</v>
      </c>
      <c r="F1267" s="18" t="str">
        <f t="shared" si="21"/>
        <v>华东</v>
      </c>
    </row>
    <row r="1268" spans="1:6" x14ac:dyDescent="0.25">
      <c r="A1268" s="19">
        <v>35004</v>
      </c>
      <c r="B1268" s="20" t="s">
        <v>18</v>
      </c>
      <c r="C1268" s="20" t="s">
        <v>12</v>
      </c>
      <c r="D1268" s="20">
        <v>131</v>
      </c>
      <c r="E1268" s="20">
        <v>131</v>
      </c>
      <c r="F1268" s="18" t="str">
        <f t="shared" si="21"/>
        <v>华南</v>
      </c>
    </row>
    <row r="1269" spans="1:6" x14ac:dyDescent="0.25">
      <c r="A1269" s="19">
        <v>35004</v>
      </c>
      <c r="B1269" s="20" t="s">
        <v>15</v>
      </c>
      <c r="C1269" s="20" t="s">
        <v>12</v>
      </c>
      <c r="D1269" s="20">
        <v>140</v>
      </c>
      <c r="E1269" s="20">
        <v>140</v>
      </c>
      <c r="F1269" s="18" t="str">
        <f t="shared" si="21"/>
        <v>华东</v>
      </c>
    </row>
    <row r="1270" spans="1:6" x14ac:dyDescent="0.25">
      <c r="A1270" s="19">
        <v>35004</v>
      </c>
      <c r="B1270" s="20" t="s">
        <v>20</v>
      </c>
      <c r="C1270" s="20" t="s">
        <v>12</v>
      </c>
      <c r="D1270" s="20">
        <v>144</v>
      </c>
      <c r="E1270" s="20">
        <v>144</v>
      </c>
      <c r="F1270" s="18" t="str">
        <f t="shared" si="21"/>
        <v>华东</v>
      </c>
    </row>
    <row r="1271" spans="1:6" x14ac:dyDescent="0.25">
      <c r="A1271" s="19">
        <v>35004</v>
      </c>
      <c r="B1271" s="20" t="s">
        <v>20</v>
      </c>
      <c r="C1271" s="20" t="s">
        <v>12</v>
      </c>
      <c r="D1271" s="20">
        <v>196</v>
      </c>
      <c r="E1271" s="20">
        <v>196</v>
      </c>
      <c r="F1271" s="18" t="str">
        <f t="shared" si="21"/>
        <v>华东</v>
      </c>
    </row>
    <row r="1272" spans="1:6" x14ac:dyDescent="0.25">
      <c r="A1272" s="19">
        <v>35004</v>
      </c>
      <c r="B1272" s="20" t="s">
        <v>15</v>
      </c>
      <c r="C1272" s="20" t="s">
        <v>12</v>
      </c>
      <c r="D1272" s="20">
        <v>169</v>
      </c>
      <c r="E1272" s="20">
        <v>169</v>
      </c>
      <c r="F1272" s="18" t="str">
        <f t="shared" si="21"/>
        <v>华东</v>
      </c>
    </row>
    <row r="1273" spans="1:6" x14ac:dyDescent="0.25">
      <c r="A1273" s="19">
        <v>35004</v>
      </c>
      <c r="B1273" s="20" t="s">
        <v>15</v>
      </c>
      <c r="C1273" s="20" t="s">
        <v>12</v>
      </c>
      <c r="D1273" s="20">
        <v>450</v>
      </c>
      <c r="E1273" s="20">
        <v>450</v>
      </c>
      <c r="F1273" s="18" t="str">
        <f t="shared" si="21"/>
        <v>华东</v>
      </c>
    </row>
    <row r="1274" spans="1:6" x14ac:dyDescent="0.25">
      <c r="A1274" s="19">
        <v>35004</v>
      </c>
      <c r="B1274" s="20" t="s">
        <v>18</v>
      </c>
      <c r="C1274" s="20" t="s">
        <v>12</v>
      </c>
      <c r="D1274" s="20">
        <v>214</v>
      </c>
      <c r="E1274" s="20">
        <v>214</v>
      </c>
      <c r="F1274" s="18" t="str">
        <f t="shared" si="21"/>
        <v>华南</v>
      </c>
    </row>
    <row r="1275" spans="1:6" x14ac:dyDescent="0.25">
      <c r="A1275" s="19">
        <v>35004</v>
      </c>
      <c r="B1275" s="20" t="s">
        <v>20</v>
      </c>
      <c r="C1275" s="20" t="s">
        <v>12</v>
      </c>
      <c r="D1275" s="20">
        <v>245</v>
      </c>
      <c r="E1275" s="20">
        <v>245</v>
      </c>
      <c r="F1275" s="18" t="str">
        <f t="shared" si="21"/>
        <v>华东</v>
      </c>
    </row>
    <row r="1276" spans="1:6" x14ac:dyDescent="0.25">
      <c r="A1276" s="19">
        <v>35004</v>
      </c>
      <c r="B1276" s="20" t="s">
        <v>21</v>
      </c>
      <c r="C1276" s="20" t="s">
        <v>12</v>
      </c>
      <c r="D1276" s="20">
        <v>263</v>
      </c>
      <c r="E1276" s="20">
        <v>263</v>
      </c>
      <c r="F1276" s="18" t="str">
        <f t="shared" si="21"/>
        <v>华东</v>
      </c>
    </row>
    <row r="1277" spans="1:6" x14ac:dyDescent="0.25">
      <c r="A1277" s="19">
        <v>35004</v>
      </c>
      <c r="B1277" s="20" t="s">
        <v>11</v>
      </c>
      <c r="C1277" s="20" t="s">
        <v>12</v>
      </c>
      <c r="D1277" s="20">
        <v>306</v>
      </c>
      <c r="E1277" s="20">
        <v>306</v>
      </c>
      <c r="F1277" s="18" t="str">
        <f t="shared" si="21"/>
        <v>华东</v>
      </c>
    </row>
    <row r="1278" spans="1:6" x14ac:dyDescent="0.25">
      <c r="A1278" s="19">
        <v>35004</v>
      </c>
      <c r="B1278" s="20" t="s">
        <v>20</v>
      </c>
      <c r="C1278" s="20" t="s">
        <v>12</v>
      </c>
      <c r="D1278" s="20">
        <v>315</v>
      </c>
      <c r="E1278" s="20">
        <v>315</v>
      </c>
      <c r="F1278" s="18" t="str">
        <f t="shared" si="21"/>
        <v>华东</v>
      </c>
    </row>
    <row r="1279" spans="1:6" x14ac:dyDescent="0.25">
      <c r="A1279" s="19">
        <v>35004</v>
      </c>
      <c r="B1279" s="20" t="s">
        <v>11</v>
      </c>
      <c r="C1279" s="20" t="s">
        <v>12</v>
      </c>
      <c r="D1279" s="20">
        <v>620</v>
      </c>
      <c r="E1279" s="20">
        <v>639</v>
      </c>
      <c r="F1279" s="18" t="str">
        <f t="shared" si="21"/>
        <v>华东</v>
      </c>
    </row>
    <row r="1280" spans="1:6" x14ac:dyDescent="0.25">
      <c r="A1280" s="19">
        <v>35004</v>
      </c>
      <c r="B1280" s="20" t="s">
        <v>21</v>
      </c>
      <c r="C1280" s="20" t="s">
        <v>12</v>
      </c>
      <c r="D1280" s="20">
        <v>623</v>
      </c>
      <c r="E1280" s="20">
        <v>641</v>
      </c>
      <c r="F1280" s="18" t="str">
        <f t="shared" si="21"/>
        <v>华东</v>
      </c>
    </row>
    <row r="1281" spans="1:6" x14ac:dyDescent="0.25">
      <c r="A1281" s="19">
        <v>35004</v>
      </c>
      <c r="B1281" s="20" t="s">
        <v>11</v>
      </c>
      <c r="C1281" s="20" t="s">
        <v>12</v>
      </c>
      <c r="D1281" s="20">
        <v>690</v>
      </c>
      <c r="E1281" s="20">
        <v>753</v>
      </c>
      <c r="F1281" s="18" t="str">
        <f t="shared" si="21"/>
        <v>华东</v>
      </c>
    </row>
    <row r="1282" spans="1:6" x14ac:dyDescent="0.25">
      <c r="A1282" s="19">
        <v>35004</v>
      </c>
      <c r="B1282" s="20" t="s">
        <v>19</v>
      </c>
      <c r="C1282" s="20" t="s">
        <v>12</v>
      </c>
      <c r="D1282" s="20">
        <v>696</v>
      </c>
      <c r="E1282" s="20">
        <v>945</v>
      </c>
      <c r="F1282" s="18" t="str">
        <f t="shared" si="21"/>
        <v>西南</v>
      </c>
    </row>
    <row r="1283" spans="1:6" x14ac:dyDescent="0.25">
      <c r="A1283" s="19">
        <v>35004</v>
      </c>
      <c r="B1283" s="20" t="s">
        <v>19</v>
      </c>
      <c r="C1283" s="20" t="s">
        <v>12</v>
      </c>
      <c r="D1283" s="20">
        <v>1124</v>
      </c>
      <c r="E1283" s="20">
        <v>1193</v>
      </c>
      <c r="F1283" s="18" t="str">
        <f t="shared" ref="F1283:F1346" si="22">INDEX($H$3:$H$12,MATCH(B1283,$I$3:$I$12,0))</f>
        <v>西南</v>
      </c>
    </row>
    <row r="1284" spans="1:6" x14ac:dyDescent="0.25">
      <c r="A1284" s="19">
        <v>35004</v>
      </c>
      <c r="B1284" s="20" t="s">
        <v>19</v>
      </c>
      <c r="C1284" s="20" t="s">
        <v>12</v>
      </c>
      <c r="D1284" s="20">
        <v>394</v>
      </c>
      <c r="E1284" s="20">
        <v>394</v>
      </c>
      <c r="F1284" s="18" t="str">
        <f t="shared" si="22"/>
        <v>西南</v>
      </c>
    </row>
    <row r="1285" spans="1:6" x14ac:dyDescent="0.25">
      <c r="A1285" s="19">
        <v>35004</v>
      </c>
      <c r="B1285" s="20" t="s">
        <v>19</v>
      </c>
      <c r="C1285" s="23" t="s">
        <v>24</v>
      </c>
      <c r="D1285" s="20">
        <v>105</v>
      </c>
      <c r="E1285" s="20">
        <v>105</v>
      </c>
      <c r="F1285" s="18" t="str">
        <f t="shared" si="22"/>
        <v>西南</v>
      </c>
    </row>
    <row r="1286" spans="1:6" x14ac:dyDescent="0.25">
      <c r="A1286" s="19">
        <v>35004</v>
      </c>
      <c r="B1286" s="20" t="s">
        <v>19</v>
      </c>
      <c r="C1286" s="23" t="s">
        <v>29</v>
      </c>
      <c r="D1286" s="20">
        <v>90</v>
      </c>
      <c r="E1286" s="20">
        <v>90</v>
      </c>
      <c r="F1286" s="18" t="str">
        <f t="shared" si="22"/>
        <v>西南</v>
      </c>
    </row>
    <row r="1287" spans="1:6" x14ac:dyDescent="0.25">
      <c r="A1287" s="19">
        <v>35004</v>
      </c>
      <c r="B1287" s="20" t="s">
        <v>19</v>
      </c>
      <c r="C1287" s="23" t="s">
        <v>24</v>
      </c>
      <c r="D1287" s="20">
        <v>90</v>
      </c>
      <c r="E1287" s="20">
        <v>90</v>
      </c>
      <c r="F1287" s="18" t="str">
        <f t="shared" si="22"/>
        <v>西南</v>
      </c>
    </row>
    <row r="1288" spans="1:6" x14ac:dyDescent="0.25">
      <c r="A1288" s="19">
        <v>35004</v>
      </c>
      <c r="B1288" s="20" t="s">
        <v>19</v>
      </c>
      <c r="C1288" s="23" t="s">
        <v>24</v>
      </c>
      <c r="D1288" s="20">
        <v>90</v>
      </c>
      <c r="E1288" s="20">
        <v>90</v>
      </c>
      <c r="F1288" s="18" t="str">
        <f t="shared" si="22"/>
        <v>西南</v>
      </c>
    </row>
    <row r="1289" spans="1:6" x14ac:dyDescent="0.25">
      <c r="A1289" s="19">
        <v>35004</v>
      </c>
      <c r="B1289" s="20" t="s">
        <v>19</v>
      </c>
      <c r="C1289" s="23" t="s">
        <v>25</v>
      </c>
      <c r="D1289" s="20">
        <v>81</v>
      </c>
      <c r="E1289" s="20">
        <v>81</v>
      </c>
      <c r="F1289" s="18" t="str">
        <f t="shared" si="22"/>
        <v>西南</v>
      </c>
    </row>
    <row r="1290" spans="1:6" x14ac:dyDescent="0.25">
      <c r="A1290" s="19">
        <v>35004</v>
      </c>
      <c r="B1290" s="20" t="s">
        <v>11</v>
      </c>
      <c r="C1290" s="23" t="s">
        <v>24</v>
      </c>
      <c r="D1290" s="20">
        <v>55</v>
      </c>
      <c r="E1290" s="20">
        <v>55</v>
      </c>
      <c r="F1290" s="18" t="str">
        <f t="shared" si="22"/>
        <v>华东</v>
      </c>
    </row>
    <row r="1291" spans="1:6" x14ac:dyDescent="0.25">
      <c r="A1291" s="19">
        <v>35004</v>
      </c>
      <c r="B1291" s="20" t="s">
        <v>11</v>
      </c>
      <c r="C1291" s="23" t="s">
        <v>24</v>
      </c>
      <c r="D1291" s="20">
        <v>1975</v>
      </c>
      <c r="E1291" s="20">
        <v>2228</v>
      </c>
      <c r="F1291" s="18" t="str">
        <f t="shared" si="22"/>
        <v>华东</v>
      </c>
    </row>
    <row r="1292" spans="1:6" x14ac:dyDescent="0.25">
      <c r="A1292" s="19">
        <v>35004</v>
      </c>
      <c r="B1292" s="20" t="s">
        <v>11</v>
      </c>
      <c r="C1292" s="23" t="s">
        <v>24</v>
      </c>
      <c r="D1292" s="20">
        <v>3490</v>
      </c>
      <c r="E1292" s="20">
        <v>4104</v>
      </c>
      <c r="F1292" s="18" t="str">
        <f t="shared" si="22"/>
        <v>华东</v>
      </c>
    </row>
    <row r="1293" spans="1:6" x14ac:dyDescent="0.25">
      <c r="A1293" s="19">
        <v>35004</v>
      </c>
      <c r="B1293" s="20" t="s">
        <v>11</v>
      </c>
      <c r="C1293" s="23" t="s">
        <v>24</v>
      </c>
      <c r="D1293" s="20">
        <v>113</v>
      </c>
      <c r="E1293" s="20">
        <v>113</v>
      </c>
      <c r="F1293" s="18" t="str">
        <f t="shared" si="22"/>
        <v>华东</v>
      </c>
    </row>
    <row r="1294" spans="1:6" x14ac:dyDescent="0.25">
      <c r="A1294" s="19">
        <v>35004</v>
      </c>
      <c r="B1294" s="20" t="s">
        <v>15</v>
      </c>
      <c r="C1294" s="23" t="s">
        <v>25</v>
      </c>
      <c r="D1294" s="20">
        <v>140</v>
      </c>
      <c r="E1294" s="20">
        <v>140</v>
      </c>
      <c r="F1294" s="18" t="str">
        <f t="shared" si="22"/>
        <v>华东</v>
      </c>
    </row>
    <row r="1295" spans="1:6" x14ac:dyDescent="0.25">
      <c r="A1295" s="19">
        <v>35004</v>
      </c>
      <c r="B1295" s="20" t="s">
        <v>15</v>
      </c>
      <c r="C1295" s="23" t="s">
        <v>25</v>
      </c>
      <c r="D1295" s="20">
        <v>234</v>
      </c>
      <c r="E1295" s="20">
        <v>234</v>
      </c>
      <c r="F1295" s="18" t="str">
        <f t="shared" si="22"/>
        <v>华东</v>
      </c>
    </row>
    <row r="1296" spans="1:6" x14ac:dyDescent="0.25">
      <c r="A1296" s="19">
        <v>35004</v>
      </c>
      <c r="B1296" s="20" t="s">
        <v>15</v>
      </c>
      <c r="C1296" s="23" t="s">
        <v>24</v>
      </c>
      <c r="D1296" s="20">
        <v>248</v>
      </c>
      <c r="E1296" s="20">
        <v>248</v>
      </c>
      <c r="F1296" s="18" t="str">
        <f t="shared" si="22"/>
        <v>华东</v>
      </c>
    </row>
    <row r="1297" spans="1:6" x14ac:dyDescent="0.25">
      <c r="A1297" s="19">
        <v>35004</v>
      </c>
      <c r="B1297" s="20" t="s">
        <v>11</v>
      </c>
      <c r="C1297" s="23" t="s">
        <v>24</v>
      </c>
      <c r="D1297" s="20">
        <v>1456</v>
      </c>
      <c r="E1297" s="20">
        <v>1549</v>
      </c>
      <c r="F1297" s="18" t="str">
        <f t="shared" si="22"/>
        <v>华东</v>
      </c>
    </row>
    <row r="1298" spans="1:6" x14ac:dyDescent="0.25">
      <c r="A1298" s="19">
        <v>35004</v>
      </c>
      <c r="B1298" s="20" t="s">
        <v>18</v>
      </c>
      <c r="C1298" s="23" t="s">
        <v>24</v>
      </c>
      <c r="D1298" s="20">
        <v>140</v>
      </c>
      <c r="E1298" s="20">
        <v>140</v>
      </c>
      <c r="F1298" s="18" t="str">
        <f t="shared" si="22"/>
        <v>华南</v>
      </c>
    </row>
    <row r="1299" spans="1:6" x14ac:dyDescent="0.25">
      <c r="A1299" s="19">
        <v>35004</v>
      </c>
      <c r="B1299" s="20" t="s">
        <v>15</v>
      </c>
      <c r="C1299" s="23" t="s">
        <v>24</v>
      </c>
      <c r="D1299" s="20">
        <v>135</v>
      </c>
      <c r="E1299" s="20">
        <v>135</v>
      </c>
      <c r="F1299" s="18" t="str">
        <f t="shared" si="22"/>
        <v>华东</v>
      </c>
    </row>
    <row r="1300" spans="1:6" x14ac:dyDescent="0.25">
      <c r="A1300" s="19">
        <v>35004</v>
      </c>
      <c r="B1300" s="20" t="s">
        <v>11</v>
      </c>
      <c r="C1300" s="23" t="s">
        <v>25</v>
      </c>
      <c r="D1300" s="20">
        <v>90</v>
      </c>
      <c r="E1300" s="20">
        <v>90</v>
      </c>
      <c r="F1300" s="18" t="str">
        <f t="shared" si="22"/>
        <v>华东</v>
      </c>
    </row>
    <row r="1301" spans="1:6" x14ac:dyDescent="0.25">
      <c r="A1301" s="19">
        <v>35004</v>
      </c>
      <c r="B1301" s="20" t="s">
        <v>11</v>
      </c>
      <c r="C1301" s="23" t="s">
        <v>24</v>
      </c>
      <c r="D1301" s="20">
        <v>88</v>
      </c>
      <c r="E1301" s="20">
        <v>88</v>
      </c>
      <c r="F1301" s="18" t="str">
        <f t="shared" si="22"/>
        <v>华东</v>
      </c>
    </row>
    <row r="1302" spans="1:6" x14ac:dyDescent="0.25">
      <c r="A1302" s="19">
        <v>35004</v>
      </c>
      <c r="B1302" s="20" t="s">
        <v>18</v>
      </c>
      <c r="C1302" s="23" t="s">
        <v>33</v>
      </c>
      <c r="D1302" s="20">
        <v>79</v>
      </c>
      <c r="E1302" s="20">
        <v>79</v>
      </c>
      <c r="F1302" s="18" t="str">
        <f t="shared" si="22"/>
        <v>华南</v>
      </c>
    </row>
    <row r="1303" spans="1:6" x14ac:dyDescent="0.25">
      <c r="A1303" s="19">
        <v>35004</v>
      </c>
      <c r="B1303" s="20" t="s">
        <v>20</v>
      </c>
      <c r="C1303" s="23" t="s">
        <v>25</v>
      </c>
      <c r="D1303" s="20">
        <v>53</v>
      </c>
      <c r="E1303" s="20">
        <v>53</v>
      </c>
      <c r="F1303" s="18" t="str">
        <f t="shared" si="22"/>
        <v>华东</v>
      </c>
    </row>
    <row r="1304" spans="1:6" x14ac:dyDescent="0.25">
      <c r="A1304" s="19">
        <v>35004</v>
      </c>
      <c r="B1304" s="20" t="s">
        <v>20</v>
      </c>
      <c r="C1304" s="23" t="s">
        <v>25</v>
      </c>
      <c r="D1304" s="20">
        <v>81</v>
      </c>
      <c r="E1304" s="20">
        <v>81</v>
      </c>
      <c r="F1304" s="18" t="str">
        <f t="shared" si="22"/>
        <v>华东</v>
      </c>
    </row>
    <row r="1305" spans="1:6" x14ac:dyDescent="0.25">
      <c r="A1305" s="19">
        <v>35004</v>
      </c>
      <c r="B1305" s="20" t="s">
        <v>20</v>
      </c>
      <c r="C1305" s="23" t="s">
        <v>24</v>
      </c>
      <c r="D1305" s="20">
        <v>113</v>
      </c>
      <c r="E1305" s="20">
        <v>113</v>
      </c>
      <c r="F1305" s="18" t="str">
        <f t="shared" si="22"/>
        <v>华东</v>
      </c>
    </row>
    <row r="1306" spans="1:6" x14ac:dyDescent="0.25">
      <c r="A1306" s="19">
        <v>35004</v>
      </c>
      <c r="B1306" s="20" t="s">
        <v>19</v>
      </c>
      <c r="C1306" s="23" t="s">
        <v>24</v>
      </c>
      <c r="D1306" s="20">
        <v>394</v>
      </c>
      <c r="E1306" s="20">
        <v>394</v>
      </c>
      <c r="F1306" s="18" t="str">
        <f t="shared" si="22"/>
        <v>西南</v>
      </c>
    </row>
    <row r="1307" spans="1:6" x14ac:dyDescent="0.25">
      <c r="A1307" s="19">
        <v>35004</v>
      </c>
      <c r="B1307" s="20" t="s">
        <v>19</v>
      </c>
      <c r="C1307" s="23" t="s">
        <v>24</v>
      </c>
      <c r="D1307" s="20">
        <v>349</v>
      </c>
      <c r="E1307" s="20">
        <v>349</v>
      </c>
      <c r="F1307" s="18" t="str">
        <f t="shared" si="22"/>
        <v>西南</v>
      </c>
    </row>
    <row r="1308" spans="1:6" x14ac:dyDescent="0.25">
      <c r="A1308" s="19">
        <v>35004</v>
      </c>
      <c r="B1308" s="20" t="s">
        <v>19</v>
      </c>
      <c r="C1308" s="23" t="s">
        <v>24</v>
      </c>
      <c r="D1308" s="20">
        <v>408</v>
      </c>
      <c r="E1308" s="20">
        <v>473</v>
      </c>
      <c r="F1308" s="18" t="str">
        <f t="shared" si="22"/>
        <v>西南</v>
      </c>
    </row>
    <row r="1309" spans="1:6" x14ac:dyDescent="0.25">
      <c r="A1309" s="19">
        <v>35004</v>
      </c>
      <c r="B1309" s="20" t="s">
        <v>19</v>
      </c>
      <c r="C1309" s="23" t="s">
        <v>24</v>
      </c>
      <c r="D1309" s="20">
        <v>1055</v>
      </c>
      <c r="E1309" s="20">
        <v>1120</v>
      </c>
      <c r="F1309" s="18" t="str">
        <f t="shared" si="22"/>
        <v>西南</v>
      </c>
    </row>
    <row r="1310" spans="1:6" x14ac:dyDescent="0.25">
      <c r="A1310" s="19">
        <v>35004</v>
      </c>
      <c r="B1310" s="20" t="s">
        <v>19</v>
      </c>
      <c r="C1310" s="23" t="s">
        <v>24</v>
      </c>
      <c r="D1310" s="20">
        <v>166</v>
      </c>
      <c r="E1310" s="20">
        <v>166</v>
      </c>
      <c r="F1310" s="18" t="str">
        <f t="shared" si="22"/>
        <v>西南</v>
      </c>
    </row>
    <row r="1311" spans="1:6" x14ac:dyDescent="0.25">
      <c r="A1311" s="19">
        <v>35004</v>
      </c>
      <c r="B1311" s="20" t="s">
        <v>19</v>
      </c>
      <c r="C1311" s="23" t="s">
        <v>33</v>
      </c>
      <c r="D1311" s="20">
        <v>193</v>
      </c>
      <c r="E1311" s="20">
        <v>193</v>
      </c>
      <c r="F1311" s="18" t="str">
        <f t="shared" si="22"/>
        <v>西南</v>
      </c>
    </row>
    <row r="1312" spans="1:6" x14ac:dyDescent="0.25">
      <c r="A1312" s="19">
        <v>35004</v>
      </c>
      <c r="B1312" s="20" t="s">
        <v>19</v>
      </c>
      <c r="C1312" s="23" t="s">
        <v>24</v>
      </c>
      <c r="D1312" s="20">
        <v>210</v>
      </c>
      <c r="E1312" s="20">
        <v>210</v>
      </c>
      <c r="F1312" s="18" t="str">
        <f t="shared" si="22"/>
        <v>西南</v>
      </c>
    </row>
    <row r="1313" spans="1:6" x14ac:dyDescent="0.25">
      <c r="A1313" s="19">
        <v>35004</v>
      </c>
      <c r="B1313" s="20" t="s">
        <v>19</v>
      </c>
      <c r="C1313" s="23" t="s">
        <v>25</v>
      </c>
      <c r="D1313" s="20">
        <v>210</v>
      </c>
      <c r="E1313" s="20">
        <v>210</v>
      </c>
      <c r="F1313" s="18" t="str">
        <f t="shared" si="22"/>
        <v>西南</v>
      </c>
    </row>
    <row r="1314" spans="1:6" x14ac:dyDescent="0.25">
      <c r="A1314" s="19">
        <v>35004</v>
      </c>
      <c r="B1314" s="20" t="s">
        <v>21</v>
      </c>
      <c r="C1314" s="23" t="s">
        <v>25</v>
      </c>
      <c r="D1314" s="20">
        <v>623</v>
      </c>
      <c r="E1314" s="20">
        <v>641</v>
      </c>
      <c r="F1314" s="18" t="str">
        <f t="shared" si="22"/>
        <v>华东</v>
      </c>
    </row>
    <row r="1315" spans="1:6" x14ac:dyDescent="0.25">
      <c r="A1315" s="19">
        <v>35004</v>
      </c>
      <c r="B1315" s="20" t="s">
        <v>20</v>
      </c>
      <c r="C1315" s="20" t="s">
        <v>12</v>
      </c>
      <c r="D1315" s="20">
        <v>102</v>
      </c>
      <c r="E1315" s="20">
        <v>102</v>
      </c>
      <c r="F1315" s="18" t="str">
        <f t="shared" si="22"/>
        <v>华东</v>
      </c>
    </row>
    <row r="1316" spans="1:6" x14ac:dyDescent="0.25">
      <c r="A1316" s="19">
        <v>35004</v>
      </c>
      <c r="B1316" s="20" t="s">
        <v>20</v>
      </c>
      <c r="C1316" s="20" t="s">
        <v>12</v>
      </c>
      <c r="D1316" s="20">
        <v>45</v>
      </c>
      <c r="E1316" s="20">
        <v>45</v>
      </c>
      <c r="F1316" s="18" t="str">
        <f t="shared" si="22"/>
        <v>华东</v>
      </c>
    </row>
    <row r="1317" spans="1:6" x14ac:dyDescent="0.25">
      <c r="A1317" s="19">
        <v>35004</v>
      </c>
      <c r="B1317" s="20" t="s">
        <v>21</v>
      </c>
      <c r="C1317" s="20" t="s">
        <v>12</v>
      </c>
      <c r="D1317" s="20">
        <v>50</v>
      </c>
      <c r="E1317" s="20">
        <v>50</v>
      </c>
      <c r="F1317" s="18" t="str">
        <f t="shared" si="22"/>
        <v>华东</v>
      </c>
    </row>
    <row r="1318" spans="1:6" x14ac:dyDescent="0.25">
      <c r="A1318" s="19">
        <v>35004</v>
      </c>
      <c r="B1318" s="20" t="s">
        <v>11</v>
      </c>
      <c r="C1318" s="20" t="s">
        <v>12</v>
      </c>
      <c r="D1318" s="20">
        <v>53</v>
      </c>
      <c r="E1318" s="20">
        <v>53</v>
      </c>
      <c r="F1318" s="18" t="str">
        <f t="shared" si="22"/>
        <v>华东</v>
      </c>
    </row>
    <row r="1319" spans="1:6" x14ac:dyDescent="0.25">
      <c r="A1319" s="19">
        <v>35004</v>
      </c>
      <c r="B1319" s="20" t="s">
        <v>21</v>
      </c>
      <c r="C1319" s="20" t="s">
        <v>12</v>
      </c>
      <c r="D1319" s="20">
        <v>56</v>
      </c>
      <c r="E1319" s="20">
        <v>56</v>
      </c>
      <c r="F1319" s="18" t="str">
        <f t="shared" si="22"/>
        <v>华东</v>
      </c>
    </row>
    <row r="1320" spans="1:6" x14ac:dyDescent="0.25">
      <c r="A1320" s="19">
        <v>35004</v>
      </c>
      <c r="B1320" s="20" t="s">
        <v>20</v>
      </c>
      <c r="C1320" s="20" t="s">
        <v>12</v>
      </c>
      <c r="D1320" s="20">
        <v>79</v>
      </c>
      <c r="E1320" s="20">
        <v>79</v>
      </c>
      <c r="F1320" s="18" t="str">
        <f t="shared" si="22"/>
        <v>华东</v>
      </c>
    </row>
    <row r="1321" spans="1:6" x14ac:dyDescent="0.25">
      <c r="A1321" s="19">
        <v>35004</v>
      </c>
      <c r="B1321" s="20" t="s">
        <v>11</v>
      </c>
      <c r="C1321" s="20" t="s">
        <v>12</v>
      </c>
      <c r="D1321" s="20">
        <v>90</v>
      </c>
      <c r="E1321" s="20">
        <v>90</v>
      </c>
      <c r="F1321" s="18" t="str">
        <f t="shared" si="22"/>
        <v>华东</v>
      </c>
    </row>
    <row r="1322" spans="1:6" x14ac:dyDescent="0.25">
      <c r="A1322" s="19">
        <v>35004</v>
      </c>
      <c r="B1322" s="20" t="s">
        <v>20</v>
      </c>
      <c r="C1322" s="20" t="s">
        <v>12</v>
      </c>
      <c r="D1322" s="20">
        <v>90</v>
      </c>
      <c r="E1322" s="20">
        <v>90</v>
      </c>
      <c r="F1322" s="18" t="str">
        <f t="shared" si="22"/>
        <v>华东</v>
      </c>
    </row>
    <row r="1323" spans="1:6" x14ac:dyDescent="0.25">
      <c r="A1323" s="19">
        <v>35004</v>
      </c>
      <c r="B1323" s="20" t="s">
        <v>15</v>
      </c>
      <c r="C1323" s="20" t="s">
        <v>12</v>
      </c>
      <c r="D1323" s="20">
        <v>371</v>
      </c>
      <c r="E1323" s="20">
        <v>371</v>
      </c>
      <c r="F1323" s="18" t="str">
        <f t="shared" si="22"/>
        <v>华东</v>
      </c>
    </row>
    <row r="1324" spans="1:6" x14ac:dyDescent="0.25">
      <c r="A1324" s="19">
        <v>35004</v>
      </c>
      <c r="B1324" s="20" t="s">
        <v>15</v>
      </c>
      <c r="C1324" s="20" t="s">
        <v>12</v>
      </c>
      <c r="D1324" s="20">
        <v>252</v>
      </c>
      <c r="E1324" s="20">
        <v>252</v>
      </c>
      <c r="F1324" s="18" t="str">
        <f t="shared" si="22"/>
        <v>华东</v>
      </c>
    </row>
    <row r="1325" spans="1:6" x14ac:dyDescent="0.25">
      <c r="A1325" s="19">
        <v>35004</v>
      </c>
      <c r="B1325" s="20" t="s">
        <v>18</v>
      </c>
      <c r="C1325" s="20" t="s">
        <v>12</v>
      </c>
      <c r="D1325" s="20">
        <v>113</v>
      </c>
      <c r="E1325" s="20">
        <v>113</v>
      </c>
      <c r="F1325" s="18" t="str">
        <f t="shared" si="22"/>
        <v>华南</v>
      </c>
    </row>
    <row r="1326" spans="1:6" x14ac:dyDescent="0.25">
      <c r="A1326" s="19">
        <v>35004</v>
      </c>
      <c r="B1326" s="20" t="s">
        <v>18</v>
      </c>
      <c r="C1326" s="20" t="s">
        <v>12</v>
      </c>
      <c r="D1326" s="20">
        <v>123</v>
      </c>
      <c r="E1326" s="20">
        <v>123</v>
      </c>
      <c r="F1326" s="18" t="str">
        <f t="shared" si="22"/>
        <v>华南</v>
      </c>
    </row>
    <row r="1327" spans="1:6" x14ac:dyDescent="0.25">
      <c r="A1327" s="19">
        <v>35004</v>
      </c>
      <c r="B1327" s="20" t="s">
        <v>11</v>
      </c>
      <c r="C1327" s="20" t="s">
        <v>12</v>
      </c>
      <c r="D1327" s="20">
        <v>586</v>
      </c>
      <c r="E1327" s="20">
        <v>648</v>
      </c>
      <c r="F1327" s="18" t="str">
        <f t="shared" si="22"/>
        <v>华东</v>
      </c>
    </row>
    <row r="1328" spans="1:6" x14ac:dyDescent="0.25">
      <c r="A1328" s="19">
        <v>35004</v>
      </c>
      <c r="B1328" s="20" t="s">
        <v>11</v>
      </c>
      <c r="C1328" s="20" t="s">
        <v>12</v>
      </c>
      <c r="D1328" s="20">
        <v>642</v>
      </c>
      <c r="E1328" s="20">
        <v>739</v>
      </c>
      <c r="F1328" s="18" t="str">
        <f t="shared" si="22"/>
        <v>华东</v>
      </c>
    </row>
    <row r="1329" spans="1:6" x14ac:dyDescent="0.25">
      <c r="A1329" s="19">
        <v>35004</v>
      </c>
      <c r="B1329" s="20" t="s">
        <v>21</v>
      </c>
      <c r="C1329" s="20" t="s">
        <v>12</v>
      </c>
      <c r="D1329" s="20">
        <v>747</v>
      </c>
      <c r="E1329" s="20">
        <v>770</v>
      </c>
      <c r="F1329" s="18" t="str">
        <f t="shared" si="22"/>
        <v>华东</v>
      </c>
    </row>
    <row r="1330" spans="1:6" x14ac:dyDescent="0.25">
      <c r="A1330" s="19">
        <v>35004</v>
      </c>
      <c r="B1330" s="20" t="s">
        <v>19</v>
      </c>
      <c r="C1330" s="20" t="s">
        <v>12</v>
      </c>
      <c r="D1330" s="20">
        <v>1238</v>
      </c>
      <c r="E1330" s="20">
        <v>1589</v>
      </c>
      <c r="F1330" s="18" t="str">
        <f t="shared" si="22"/>
        <v>西南</v>
      </c>
    </row>
    <row r="1331" spans="1:6" x14ac:dyDescent="0.25">
      <c r="A1331" s="19">
        <v>35004</v>
      </c>
      <c r="B1331" s="20" t="s">
        <v>19</v>
      </c>
      <c r="C1331" s="20" t="s">
        <v>12</v>
      </c>
      <c r="D1331" s="20">
        <v>1603</v>
      </c>
      <c r="E1331" s="20">
        <v>1699</v>
      </c>
      <c r="F1331" s="18" t="str">
        <f t="shared" si="22"/>
        <v>西南</v>
      </c>
    </row>
    <row r="1332" spans="1:6" x14ac:dyDescent="0.25">
      <c r="A1332" s="19">
        <v>35004</v>
      </c>
      <c r="B1332" s="20" t="s">
        <v>19</v>
      </c>
      <c r="C1332" s="20" t="s">
        <v>12</v>
      </c>
      <c r="D1332" s="20">
        <v>1938</v>
      </c>
      <c r="E1332" s="20">
        <v>2118</v>
      </c>
      <c r="F1332" s="18" t="str">
        <f t="shared" si="22"/>
        <v>西南</v>
      </c>
    </row>
    <row r="1333" spans="1:6" x14ac:dyDescent="0.25">
      <c r="A1333" s="19">
        <v>35004</v>
      </c>
      <c r="B1333" s="20" t="s">
        <v>19</v>
      </c>
      <c r="C1333" s="23" t="s">
        <v>24</v>
      </c>
      <c r="D1333" s="20">
        <v>180</v>
      </c>
      <c r="E1333" s="20">
        <v>180</v>
      </c>
      <c r="F1333" s="18" t="str">
        <f t="shared" si="22"/>
        <v>西南</v>
      </c>
    </row>
    <row r="1334" spans="1:6" x14ac:dyDescent="0.25">
      <c r="A1334" s="19">
        <v>35004</v>
      </c>
      <c r="B1334" s="20" t="s">
        <v>19</v>
      </c>
      <c r="C1334" s="23" t="s">
        <v>24</v>
      </c>
      <c r="D1334" s="20">
        <v>203</v>
      </c>
      <c r="E1334" s="20">
        <v>203</v>
      </c>
      <c r="F1334" s="18" t="str">
        <f t="shared" si="22"/>
        <v>西南</v>
      </c>
    </row>
    <row r="1335" spans="1:6" x14ac:dyDescent="0.25">
      <c r="A1335" s="19">
        <v>35004</v>
      </c>
      <c r="B1335" s="20" t="s">
        <v>19</v>
      </c>
      <c r="C1335" s="23" t="s">
        <v>25</v>
      </c>
      <c r="D1335" s="20">
        <v>171</v>
      </c>
      <c r="E1335" s="20">
        <v>171</v>
      </c>
      <c r="F1335" s="18" t="str">
        <f t="shared" si="22"/>
        <v>西南</v>
      </c>
    </row>
    <row r="1336" spans="1:6" x14ac:dyDescent="0.25">
      <c r="A1336" s="19">
        <v>35004</v>
      </c>
      <c r="B1336" s="20" t="s">
        <v>19</v>
      </c>
      <c r="C1336" s="23" t="s">
        <v>25</v>
      </c>
      <c r="D1336" s="20">
        <v>203</v>
      </c>
      <c r="E1336" s="20">
        <v>203</v>
      </c>
      <c r="F1336" s="18" t="str">
        <f t="shared" si="22"/>
        <v>西南</v>
      </c>
    </row>
    <row r="1337" spans="1:6" x14ac:dyDescent="0.25">
      <c r="A1337" s="19">
        <v>35004</v>
      </c>
      <c r="B1337" s="20" t="s">
        <v>19</v>
      </c>
      <c r="C1337" s="23" t="s">
        <v>25</v>
      </c>
      <c r="D1337" s="20">
        <v>228</v>
      </c>
      <c r="E1337" s="20">
        <v>228</v>
      </c>
      <c r="F1337" s="18" t="str">
        <f t="shared" si="22"/>
        <v>西南</v>
      </c>
    </row>
    <row r="1338" spans="1:6" x14ac:dyDescent="0.25">
      <c r="A1338" s="19">
        <v>35004</v>
      </c>
      <c r="B1338" s="20" t="s">
        <v>20</v>
      </c>
      <c r="C1338" s="23" t="s">
        <v>24</v>
      </c>
      <c r="D1338" s="20">
        <v>151</v>
      </c>
      <c r="E1338" s="20">
        <v>151</v>
      </c>
      <c r="F1338" s="18" t="str">
        <f t="shared" si="22"/>
        <v>华东</v>
      </c>
    </row>
    <row r="1339" spans="1:6" x14ac:dyDescent="0.25">
      <c r="A1339" s="19">
        <v>35004</v>
      </c>
      <c r="B1339" s="20" t="s">
        <v>20</v>
      </c>
      <c r="C1339" s="23" t="s">
        <v>25</v>
      </c>
      <c r="D1339" s="20">
        <v>105</v>
      </c>
      <c r="E1339" s="20">
        <v>105</v>
      </c>
      <c r="F1339" s="18" t="str">
        <f t="shared" si="22"/>
        <v>华东</v>
      </c>
    </row>
    <row r="1340" spans="1:6" x14ac:dyDescent="0.25">
      <c r="A1340" s="19">
        <v>35004</v>
      </c>
      <c r="B1340" s="20" t="s">
        <v>20</v>
      </c>
      <c r="C1340" s="23" t="s">
        <v>24</v>
      </c>
      <c r="D1340" s="20">
        <v>105</v>
      </c>
      <c r="E1340" s="20">
        <v>105</v>
      </c>
      <c r="F1340" s="18" t="str">
        <f t="shared" si="22"/>
        <v>华东</v>
      </c>
    </row>
    <row r="1341" spans="1:6" x14ac:dyDescent="0.25">
      <c r="A1341" s="19">
        <v>35004</v>
      </c>
      <c r="B1341" s="20" t="s">
        <v>11</v>
      </c>
      <c r="C1341" s="23" t="s">
        <v>25</v>
      </c>
      <c r="D1341" s="20">
        <v>114</v>
      </c>
      <c r="E1341" s="20">
        <v>114</v>
      </c>
      <c r="F1341" s="18" t="str">
        <f t="shared" si="22"/>
        <v>华东</v>
      </c>
    </row>
    <row r="1342" spans="1:6" x14ac:dyDescent="0.25">
      <c r="A1342" s="19">
        <v>35004</v>
      </c>
      <c r="B1342" s="20" t="s">
        <v>15</v>
      </c>
      <c r="C1342" s="23" t="s">
        <v>33</v>
      </c>
      <c r="D1342" s="20">
        <v>123</v>
      </c>
      <c r="E1342" s="20">
        <v>123</v>
      </c>
      <c r="F1342" s="18" t="str">
        <f t="shared" si="22"/>
        <v>华东</v>
      </c>
    </row>
    <row r="1343" spans="1:6" x14ac:dyDescent="0.25">
      <c r="A1343" s="19">
        <v>35004</v>
      </c>
      <c r="B1343" s="20" t="s">
        <v>21</v>
      </c>
      <c r="C1343" s="23" t="s">
        <v>24</v>
      </c>
      <c r="D1343" s="20">
        <v>124</v>
      </c>
      <c r="E1343" s="20">
        <v>124</v>
      </c>
      <c r="F1343" s="18" t="str">
        <f t="shared" si="22"/>
        <v>华东</v>
      </c>
    </row>
    <row r="1344" spans="1:6" x14ac:dyDescent="0.25">
      <c r="A1344" s="19">
        <v>35004</v>
      </c>
      <c r="B1344" s="20" t="s">
        <v>15</v>
      </c>
      <c r="C1344" s="23" t="s">
        <v>33</v>
      </c>
      <c r="D1344" s="20">
        <v>175</v>
      </c>
      <c r="E1344" s="20">
        <v>175</v>
      </c>
      <c r="F1344" s="18" t="str">
        <f t="shared" si="22"/>
        <v>华东</v>
      </c>
    </row>
    <row r="1345" spans="1:6" x14ac:dyDescent="0.25">
      <c r="A1345" s="19">
        <v>35004</v>
      </c>
      <c r="B1345" s="20" t="s">
        <v>15</v>
      </c>
      <c r="C1345" s="23" t="s">
        <v>29</v>
      </c>
      <c r="D1345" s="20">
        <v>138</v>
      </c>
      <c r="E1345" s="20">
        <v>138</v>
      </c>
      <c r="F1345" s="18" t="str">
        <f t="shared" si="22"/>
        <v>华东</v>
      </c>
    </row>
    <row r="1346" spans="1:6" x14ac:dyDescent="0.25">
      <c r="A1346" s="19">
        <v>35004</v>
      </c>
      <c r="B1346" s="20" t="s">
        <v>11</v>
      </c>
      <c r="C1346" s="23" t="s">
        <v>25</v>
      </c>
      <c r="D1346" s="20">
        <v>44</v>
      </c>
      <c r="E1346" s="20">
        <v>44</v>
      </c>
      <c r="F1346" s="18" t="str">
        <f t="shared" si="22"/>
        <v>华东</v>
      </c>
    </row>
    <row r="1347" spans="1:6" x14ac:dyDescent="0.25">
      <c r="A1347" s="19">
        <v>35004</v>
      </c>
      <c r="B1347" s="20" t="s">
        <v>11</v>
      </c>
      <c r="C1347" s="23" t="s">
        <v>24</v>
      </c>
      <c r="D1347" s="20">
        <v>32</v>
      </c>
      <c r="E1347" s="20">
        <v>32</v>
      </c>
      <c r="F1347" s="18" t="str">
        <f t="shared" ref="F1347:F1410" si="23">INDEX($H$3:$H$12,MATCH(B1347,$I$3:$I$12,0))</f>
        <v>华东</v>
      </c>
    </row>
    <row r="1348" spans="1:6" x14ac:dyDescent="0.25">
      <c r="A1348" s="19">
        <v>35004</v>
      </c>
      <c r="B1348" s="20" t="s">
        <v>11</v>
      </c>
      <c r="C1348" s="23" t="s">
        <v>25</v>
      </c>
      <c r="D1348" s="20">
        <v>23</v>
      </c>
      <c r="E1348" s="20">
        <v>23</v>
      </c>
      <c r="F1348" s="18" t="str">
        <f t="shared" si="23"/>
        <v>华东</v>
      </c>
    </row>
    <row r="1349" spans="1:6" x14ac:dyDescent="0.25">
      <c r="A1349" s="19">
        <v>35004</v>
      </c>
      <c r="B1349" s="20" t="s">
        <v>15</v>
      </c>
      <c r="C1349" s="23" t="s">
        <v>25</v>
      </c>
      <c r="D1349" s="20">
        <v>151</v>
      </c>
      <c r="E1349" s="20">
        <v>151</v>
      </c>
      <c r="F1349" s="18" t="str">
        <f t="shared" si="23"/>
        <v>华东</v>
      </c>
    </row>
    <row r="1350" spans="1:6" x14ac:dyDescent="0.25">
      <c r="A1350" s="19">
        <v>35004</v>
      </c>
      <c r="B1350" s="20" t="s">
        <v>11</v>
      </c>
      <c r="C1350" s="23" t="s">
        <v>25</v>
      </c>
      <c r="D1350" s="20">
        <v>151</v>
      </c>
      <c r="E1350" s="20">
        <v>151</v>
      </c>
      <c r="F1350" s="18" t="str">
        <f t="shared" si="23"/>
        <v>华东</v>
      </c>
    </row>
    <row r="1351" spans="1:6" x14ac:dyDescent="0.25">
      <c r="A1351" s="19">
        <v>35004</v>
      </c>
      <c r="B1351" s="20" t="s">
        <v>19</v>
      </c>
      <c r="C1351" s="23" t="s">
        <v>24</v>
      </c>
      <c r="D1351" s="20">
        <v>158</v>
      </c>
      <c r="E1351" s="20">
        <v>158</v>
      </c>
      <c r="F1351" s="18" t="str">
        <f t="shared" si="23"/>
        <v>西南</v>
      </c>
    </row>
    <row r="1352" spans="1:6" x14ac:dyDescent="0.25">
      <c r="A1352" s="19">
        <v>35004</v>
      </c>
      <c r="B1352" s="20" t="s">
        <v>19</v>
      </c>
      <c r="C1352" s="23" t="s">
        <v>25</v>
      </c>
      <c r="D1352" s="20">
        <v>135</v>
      </c>
      <c r="E1352" s="20">
        <v>135</v>
      </c>
      <c r="F1352" s="18" t="str">
        <f t="shared" si="23"/>
        <v>西南</v>
      </c>
    </row>
    <row r="1353" spans="1:6" x14ac:dyDescent="0.25">
      <c r="A1353" s="19">
        <v>35004</v>
      </c>
      <c r="B1353" s="20" t="s">
        <v>19</v>
      </c>
      <c r="C1353" s="23" t="s">
        <v>24</v>
      </c>
      <c r="D1353" s="20">
        <v>1057</v>
      </c>
      <c r="E1353" s="20">
        <v>1170</v>
      </c>
      <c r="F1353" s="18" t="str">
        <f t="shared" si="23"/>
        <v>西南</v>
      </c>
    </row>
    <row r="1354" spans="1:6" x14ac:dyDescent="0.25">
      <c r="A1354" s="19">
        <v>35004</v>
      </c>
      <c r="B1354" s="20" t="s">
        <v>19</v>
      </c>
      <c r="C1354" s="23" t="s">
        <v>24</v>
      </c>
      <c r="D1354" s="20">
        <v>413</v>
      </c>
      <c r="E1354" s="20">
        <v>413</v>
      </c>
      <c r="F1354" s="18" t="str">
        <f t="shared" si="23"/>
        <v>西南</v>
      </c>
    </row>
    <row r="1355" spans="1:6" x14ac:dyDescent="0.25">
      <c r="A1355" s="19">
        <v>35004</v>
      </c>
      <c r="B1355" s="20" t="s">
        <v>19</v>
      </c>
      <c r="C1355" s="23" t="s">
        <v>25</v>
      </c>
      <c r="D1355" s="20">
        <v>263</v>
      </c>
      <c r="E1355" s="20">
        <v>263</v>
      </c>
      <c r="F1355" s="18" t="str">
        <f t="shared" si="23"/>
        <v>西南</v>
      </c>
    </row>
    <row r="1356" spans="1:6" x14ac:dyDescent="0.25">
      <c r="A1356" s="19">
        <v>35004</v>
      </c>
      <c r="B1356" s="20" t="s">
        <v>19</v>
      </c>
      <c r="C1356" s="23" t="s">
        <v>25</v>
      </c>
      <c r="D1356" s="20">
        <v>270</v>
      </c>
      <c r="E1356" s="20">
        <v>270</v>
      </c>
      <c r="F1356" s="18" t="str">
        <f t="shared" si="23"/>
        <v>西南</v>
      </c>
    </row>
    <row r="1357" spans="1:6" x14ac:dyDescent="0.25">
      <c r="A1357" s="19">
        <v>35004</v>
      </c>
      <c r="B1357" s="20" t="s">
        <v>19</v>
      </c>
      <c r="C1357" s="23" t="s">
        <v>25</v>
      </c>
      <c r="D1357" s="20">
        <v>405</v>
      </c>
      <c r="E1357" s="20">
        <v>405</v>
      </c>
      <c r="F1357" s="18" t="str">
        <f t="shared" si="23"/>
        <v>西南</v>
      </c>
    </row>
    <row r="1358" spans="1:6" x14ac:dyDescent="0.25">
      <c r="A1358" s="19">
        <v>35004</v>
      </c>
      <c r="B1358" s="20" t="s">
        <v>19</v>
      </c>
      <c r="C1358" s="23" t="s">
        <v>24</v>
      </c>
      <c r="D1358" s="20">
        <v>110</v>
      </c>
      <c r="E1358" s="20">
        <v>110</v>
      </c>
      <c r="F1358" s="18" t="str">
        <f t="shared" si="23"/>
        <v>西南</v>
      </c>
    </row>
    <row r="1359" spans="1:6" x14ac:dyDescent="0.25">
      <c r="A1359" s="19">
        <v>35034</v>
      </c>
      <c r="B1359" s="20" t="s">
        <v>20</v>
      </c>
      <c r="C1359" s="23" t="s">
        <v>24</v>
      </c>
      <c r="D1359" s="20">
        <v>220</v>
      </c>
      <c r="E1359" s="20">
        <v>220</v>
      </c>
      <c r="F1359" s="18" t="str">
        <f t="shared" si="23"/>
        <v>华东</v>
      </c>
    </row>
    <row r="1360" spans="1:6" x14ac:dyDescent="0.25">
      <c r="A1360" s="19">
        <v>35034</v>
      </c>
      <c r="B1360" s="20" t="s">
        <v>20</v>
      </c>
      <c r="C1360" s="23" t="s">
        <v>29</v>
      </c>
      <c r="D1360" s="20">
        <v>61</v>
      </c>
      <c r="E1360" s="20">
        <v>61</v>
      </c>
      <c r="F1360" s="18" t="str">
        <f t="shared" si="23"/>
        <v>华东</v>
      </c>
    </row>
    <row r="1361" spans="1:6" x14ac:dyDescent="0.25">
      <c r="A1361" s="19">
        <v>35034</v>
      </c>
      <c r="B1361" s="20" t="s">
        <v>15</v>
      </c>
      <c r="C1361" s="23" t="s">
        <v>24</v>
      </c>
      <c r="D1361" s="20">
        <v>79</v>
      </c>
      <c r="E1361" s="20">
        <v>79</v>
      </c>
      <c r="F1361" s="18" t="str">
        <f t="shared" si="23"/>
        <v>华东</v>
      </c>
    </row>
    <row r="1362" spans="1:6" x14ac:dyDescent="0.25">
      <c r="A1362" s="19">
        <v>35034</v>
      </c>
      <c r="B1362" s="20" t="s">
        <v>21</v>
      </c>
      <c r="C1362" s="23" t="s">
        <v>24</v>
      </c>
      <c r="D1362" s="20">
        <v>124</v>
      </c>
      <c r="E1362" s="20">
        <v>124</v>
      </c>
      <c r="F1362" s="18" t="str">
        <f t="shared" si="23"/>
        <v>华东</v>
      </c>
    </row>
    <row r="1363" spans="1:6" x14ac:dyDescent="0.25">
      <c r="A1363" s="19">
        <v>35034</v>
      </c>
      <c r="B1363" s="20" t="s">
        <v>20</v>
      </c>
      <c r="C1363" s="23" t="s">
        <v>25</v>
      </c>
      <c r="D1363" s="20">
        <v>191</v>
      </c>
      <c r="E1363" s="20">
        <v>191</v>
      </c>
      <c r="F1363" s="18" t="str">
        <f t="shared" si="23"/>
        <v>华东</v>
      </c>
    </row>
    <row r="1364" spans="1:6" x14ac:dyDescent="0.25">
      <c r="A1364" s="19">
        <v>35034</v>
      </c>
      <c r="B1364" s="20" t="s">
        <v>20</v>
      </c>
      <c r="C1364" s="23" t="s">
        <v>24</v>
      </c>
      <c r="D1364" s="20">
        <v>230</v>
      </c>
      <c r="E1364" s="20">
        <v>230</v>
      </c>
      <c r="F1364" s="18" t="str">
        <f t="shared" si="23"/>
        <v>华东</v>
      </c>
    </row>
    <row r="1365" spans="1:6" x14ac:dyDescent="0.25">
      <c r="A1365" s="19">
        <v>35034</v>
      </c>
      <c r="B1365" s="20" t="s">
        <v>15</v>
      </c>
      <c r="C1365" s="23" t="s">
        <v>24</v>
      </c>
      <c r="D1365" s="20">
        <v>220</v>
      </c>
      <c r="E1365" s="20">
        <v>220</v>
      </c>
      <c r="F1365" s="18" t="str">
        <f t="shared" si="23"/>
        <v>华东</v>
      </c>
    </row>
    <row r="1366" spans="1:6" x14ac:dyDescent="0.25">
      <c r="A1366" s="19">
        <v>35034</v>
      </c>
      <c r="B1366" s="20" t="s">
        <v>21</v>
      </c>
      <c r="C1366" s="23" t="s">
        <v>24</v>
      </c>
      <c r="D1366" s="20">
        <v>270</v>
      </c>
      <c r="E1366" s="20">
        <v>270</v>
      </c>
      <c r="F1366" s="18" t="str">
        <f t="shared" si="23"/>
        <v>华东</v>
      </c>
    </row>
    <row r="1367" spans="1:6" x14ac:dyDescent="0.25">
      <c r="A1367" s="19">
        <v>35034</v>
      </c>
      <c r="B1367" s="20" t="s">
        <v>11</v>
      </c>
      <c r="C1367" s="23" t="s">
        <v>24</v>
      </c>
      <c r="D1367" s="20">
        <v>507</v>
      </c>
      <c r="E1367" s="20">
        <v>523</v>
      </c>
      <c r="F1367" s="18" t="str">
        <f t="shared" si="23"/>
        <v>华东</v>
      </c>
    </row>
    <row r="1368" spans="1:6" x14ac:dyDescent="0.25">
      <c r="A1368" s="19">
        <v>35034</v>
      </c>
      <c r="B1368" s="20" t="s">
        <v>18</v>
      </c>
      <c r="C1368" s="23" t="s">
        <v>25</v>
      </c>
      <c r="D1368" s="20">
        <v>534</v>
      </c>
      <c r="E1368" s="20">
        <v>550</v>
      </c>
      <c r="F1368" s="18" t="str">
        <f t="shared" si="23"/>
        <v>华南</v>
      </c>
    </row>
    <row r="1369" spans="1:6" x14ac:dyDescent="0.25">
      <c r="A1369" s="19">
        <v>35034</v>
      </c>
      <c r="B1369" s="20" t="s">
        <v>21</v>
      </c>
      <c r="C1369" s="23" t="s">
        <v>25</v>
      </c>
      <c r="D1369" s="20">
        <v>658</v>
      </c>
      <c r="E1369" s="20">
        <v>908</v>
      </c>
      <c r="F1369" s="18" t="str">
        <f t="shared" si="23"/>
        <v>华东</v>
      </c>
    </row>
    <row r="1370" spans="1:6" x14ac:dyDescent="0.25">
      <c r="A1370" s="19">
        <v>35034</v>
      </c>
      <c r="B1370" s="20" t="s">
        <v>11</v>
      </c>
      <c r="C1370" s="23" t="s">
        <v>24</v>
      </c>
      <c r="D1370" s="20">
        <v>659</v>
      </c>
      <c r="E1370" s="20">
        <v>754</v>
      </c>
      <c r="F1370" s="18" t="str">
        <f t="shared" si="23"/>
        <v>华东</v>
      </c>
    </row>
    <row r="1371" spans="1:6" x14ac:dyDescent="0.25">
      <c r="A1371" s="19">
        <v>35034</v>
      </c>
      <c r="B1371" s="20" t="s">
        <v>11</v>
      </c>
      <c r="C1371" s="23" t="s">
        <v>24</v>
      </c>
      <c r="D1371" s="20">
        <v>770</v>
      </c>
      <c r="E1371" s="20">
        <v>878</v>
      </c>
      <c r="F1371" s="18" t="str">
        <f t="shared" si="23"/>
        <v>华东</v>
      </c>
    </row>
    <row r="1372" spans="1:6" x14ac:dyDescent="0.25">
      <c r="A1372" s="19">
        <v>35034</v>
      </c>
      <c r="B1372" s="20" t="s">
        <v>19</v>
      </c>
      <c r="C1372" s="23" t="s">
        <v>24</v>
      </c>
      <c r="D1372" s="20">
        <v>836</v>
      </c>
      <c r="E1372" s="20">
        <v>889</v>
      </c>
      <c r="F1372" s="18" t="str">
        <f t="shared" si="23"/>
        <v>西南</v>
      </c>
    </row>
    <row r="1373" spans="1:6" x14ac:dyDescent="0.25">
      <c r="A1373" s="19">
        <v>35034</v>
      </c>
      <c r="B1373" s="20" t="s">
        <v>19</v>
      </c>
      <c r="C1373" s="23" t="s">
        <v>24</v>
      </c>
      <c r="D1373" s="20">
        <v>923</v>
      </c>
      <c r="E1373" s="20">
        <v>979</v>
      </c>
      <c r="F1373" s="18" t="str">
        <f t="shared" si="23"/>
        <v>西南</v>
      </c>
    </row>
    <row r="1374" spans="1:6" x14ac:dyDescent="0.25">
      <c r="A1374" s="19">
        <v>35034</v>
      </c>
      <c r="B1374" s="20" t="s">
        <v>19</v>
      </c>
      <c r="C1374" s="23" t="s">
        <v>25</v>
      </c>
      <c r="D1374" s="20">
        <v>2068</v>
      </c>
      <c r="E1374" s="20">
        <v>2329</v>
      </c>
      <c r="F1374" s="18" t="str">
        <f t="shared" si="23"/>
        <v>西南</v>
      </c>
    </row>
    <row r="1375" spans="1:6" x14ac:dyDescent="0.25">
      <c r="A1375" s="19">
        <v>35034</v>
      </c>
      <c r="B1375" s="20" t="s">
        <v>19</v>
      </c>
      <c r="C1375" s="23" t="s">
        <v>25</v>
      </c>
      <c r="D1375" s="20">
        <v>945</v>
      </c>
      <c r="E1375" s="20">
        <v>1004</v>
      </c>
      <c r="F1375" s="18" t="str">
        <f t="shared" si="23"/>
        <v>西南</v>
      </c>
    </row>
    <row r="1376" spans="1:6" x14ac:dyDescent="0.25">
      <c r="A1376" s="19">
        <v>35034</v>
      </c>
      <c r="B1376" s="20" t="s">
        <v>19</v>
      </c>
      <c r="C1376" s="20" t="s">
        <v>12</v>
      </c>
      <c r="D1376" s="20">
        <v>146</v>
      </c>
      <c r="E1376" s="20">
        <v>146</v>
      </c>
      <c r="F1376" s="18" t="str">
        <f t="shared" si="23"/>
        <v>西南</v>
      </c>
    </row>
    <row r="1377" spans="1:6" x14ac:dyDescent="0.25">
      <c r="A1377" s="19">
        <v>35034</v>
      </c>
      <c r="B1377" s="20" t="s">
        <v>19</v>
      </c>
      <c r="C1377" s="20" t="s">
        <v>12</v>
      </c>
      <c r="D1377" s="20">
        <v>270</v>
      </c>
      <c r="E1377" s="20">
        <v>270</v>
      </c>
      <c r="F1377" s="18" t="str">
        <f t="shared" si="23"/>
        <v>西南</v>
      </c>
    </row>
    <row r="1378" spans="1:6" x14ac:dyDescent="0.25">
      <c r="A1378" s="19">
        <v>35034</v>
      </c>
      <c r="B1378" s="20" t="s">
        <v>19</v>
      </c>
      <c r="C1378" s="20" t="s">
        <v>12</v>
      </c>
      <c r="D1378" s="20">
        <v>315</v>
      </c>
      <c r="E1378" s="20">
        <v>315</v>
      </c>
      <c r="F1378" s="18" t="str">
        <f t="shared" si="23"/>
        <v>西南</v>
      </c>
    </row>
    <row r="1379" spans="1:6" x14ac:dyDescent="0.25">
      <c r="A1379" s="19">
        <v>35034</v>
      </c>
      <c r="B1379" s="20" t="s">
        <v>19</v>
      </c>
      <c r="C1379" s="20" t="s">
        <v>12</v>
      </c>
      <c r="D1379" s="20">
        <v>368</v>
      </c>
      <c r="E1379" s="20">
        <v>368</v>
      </c>
      <c r="F1379" s="18" t="str">
        <f t="shared" si="23"/>
        <v>西南</v>
      </c>
    </row>
    <row r="1380" spans="1:6" x14ac:dyDescent="0.25">
      <c r="A1380" s="19">
        <v>35034</v>
      </c>
      <c r="B1380" s="20" t="s">
        <v>21</v>
      </c>
      <c r="C1380" s="20" t="s">
        <v>12</v>
      </c>
      <c r="D1380" s="20">
        <v>368</v>
      </c>
      <c r="E1380" s="20">
        <v>368</v>
      </c>
      <c r="F1380" s="18" t="str">
        <f t="shared" si="23"/>
        <v>华东</v>
      </c>
    </row>
    <row r="1381" spans="1:6" x14ac:dyDescent="0.25">
      <c r="A1381" s="19">
        <v>35034</v>
      </c>
      <c r="B1381" s="20" t="s">
        <v>15</v>
      </c>
      <c r="C1381" s="20" t="s">
        <v>12</v>
      </c>
      <c r="D1381" s="20">
        <v>477</v>
      </c>
      <c r="E1381" s="20">
        <v>540</v>
      </c>
      <c r="F1381" s="18" t="str">
        <f t="shared" si="23"/>
        <v>华东</v>
      </c>
    </row>
    <row r="1382" spans="1:6" x14ac:dyDescent="0.25">
      <c r="A1382" s="19">
        <v>35034</v>
      </c>
      <c r="B1382" s="20" t="s">
        <v>21</v>
      </c>
      <c r="C1382" s="20" t="s">
        <v>12</v>
      </c>
      <c r="D1382" s="20">
        <v>557</v>
      </c>
      <c r="E1382" s="20">
        <v>574</v>
      </c>
      <c r="F1382" s="18" t="str">
        <f t="shared" si="23"/>
        <v>华东</v>
      </c>
    </row>
    <row r="1383" spans="1:6" x14ac:dyDescent="0.25">
      <c r="A1383" s="19">
        <v>35034</v>
      </c>
      <c r="B1383" s="20" t="s">
        <v>11</v>
      </c>
      <c r="C1383" s="20" t="s">
        <v>12</v>
      </c>
      <c r="D1383" s="20">
        <v>630</v>
      </c>
      <c r="E1383" s="20">
        <v>630</v>
      </c>
      <c r="F1383" s="18" t="str">
        <f t="shared" si="23"/>
        <v>华东</v>
      </c>
    </row>
    <row r="1384" spans="1:6" x14ac:dyDescent="0.25">
      <c r="A1384" s="19">
        <v>35034</v>
      </c>
      <c r="B1384" s="20" t="s">
        <v>11</v>
      </c>
      <c r="C1384" s="20" t="s">
        <v>12</v>
      </c>
      <c r="D1384" s="20">
        <v>646</v>
      </c>
      <c r="E1384" s="20">
        <v>665</v>
      </c>
      <c r="F1384" s="18" t="str">
        <f t="shared" si="23"/>
        <v>华东</v>
      </c>
    </row>
    <row r="1385" spans="1:6" x14ac:dyDescent="0.25">
      <c r="A1385" s="19">
        <v>35034</v>
      </c>
      <c r="B1385" s="20" t="s">
        <v>11</v>
      </c>
      <c r="C1385" s="20" t="s">
        <v>12</v>
      </c>
      <c r="D1385" s="20">
        <v>838</v>
      </c>
      <c r="E1385" s="20">
        <v>889</v>
      </c>
      <c r="F1385" s="18" t="str">
        <f t="shared" si="23"/>
        <v>华东</v>
      </c>
    </row>
    <row r="1386" spans="1:6" x14ac:dyDescent="0.25">
      <c r="A1386" s="19">
        <v>35034</v>
      </c>
      <c r="B1386" s="20" t="s">
        <v>21</v>
      </c>
      <c r="C1386" s="20" t="s">
        <v>12</v>
      </c>
      <c r="D1386" s="20">
        <v>862</v>
      </c>
      <c r="E1386" s="20">
        <v>1148</v>
      </c>
      <c r="F1386" s="18" t="str">
        <f t="shared" si="23"/>
        <v>华东</v>
      </c>
    </row>
    <row r="1387" spans="1:6" x14ac:dyDescent="0.25">
      <c r="A1387" s="19">
        <v>35034</v>
      </c>
      <c r="B1387" s="20" t="s">
        <v>15</v>
      </c>
      <c r="C1387" s="20" t="s">
        <v>12</v>
      </c>
      <c r="D1387" s="20">
        <v>105</v>
      </c>
      <c r="E1387" s="20">
        <v>105</v>
      </c>
      <c r="F1387" s="18" t="str">
        <f t="shared" si="23"/>
        <v>华东</v>
      </c>
    </row>
    <row r="1388" spans="1:6" x14ac:dyDescent="0.25">
      <c r="A1388" s="19">
        <v>35034</v>
      </c>
      <c r="B1388" s="20" t="s">
        <v>20</v>
      </c>
      <c r="C1388" s="20" t="s">
        <v>12</v>
      </c>
      <c r="D1388" s="20">
        <v>259</v>
      </c>
      <c r="E1388" s="20">
        <v>259</v>
      </c>
      <c r="F1388" s="18" t="str">
        <f t="shared" si="23"/>
        <v>华东</v>
      </c>
    </row>
    <row r="1389" spans="1:6" x14ac:dyDescent="0.25">
      <c r="A1389" s="19">
        <v>35034</v>
      </c>
      <c r="B1389" s="20" t="s">
        <v>18</v>
      </c>
      <c r="C1389" s="20" t="s">
        <v>12</v>
      </c>
      <c r="D1389" s="20">
        <v>131</v>
      </c>
      <c r="E1389" s="20">
        <v>131</v>
      </c>
      <c r="F1389" s="18" t="str">
        <f t="shared" si="23"/>
        <v>华南</v>
      </c>
    </row>
    <row r="1390" spans="1:6" x14ac:dyDescent="0.25">
      <c r="A1390" s="19">
        <v>35034</v>
      </c>
      <c r="B1390" s="20" t="s">
        <v>19</v>
      </c>
      <c r="C1390" s="20" t="s">
        <v>12</v>
      </c>
      <c r="D1390" s="20">
        <v>175</v>
      </c>
      <c r="E1390" s="20">
        <v>175</v>
      </c>
      <c r="F1390" s="18" t="str">
        <f t="shared" si="23"/>
        <v>西南</v>
      </c>
    </row>
    <row r="1391" spans="1:6" x14ac:dyDescent="0.25">
      <c r="A1391" s="19">
        <v>35034</v>
      </c>
      <c r="B1391" s="20" t="s">
        <v>19</v>
      </c>
      <c r="C1391" s="20" t="s">
        <v>12</v>
      </c>
      <c r="D1391" s="20">
        <v>176</v>
      </c>
      <c r="E1391" s="20">
        <v>176</v>
      </c>
      <c r="F1391" s="18" t="str">
        <f t="shared" si="23"/>
        <v>西南</v>
      </c>
    </row>
    <row r="1392" spans="1:6" x14ac:dyDescent="0.25">
      <c r="A1392" s="19">
        <v>35034</v>
      </c>
      <c r="B1392" s="20" t="s">
        <v>19</v>
      </c>
      <c r="C1392" s="20" t="s">
        <v>12</v>
      </c>
      <c r="D1392" s="20">
        <v>201</v>
      </c>
      <c r="E1392" s="20">
        <v>201</v>
      </c>
      <c r="F1392" s="18" t="str">
        <f t="shared" si="23"/>
        <v>西南</v>
      </c>
    </row>
    <row r="1393" spans="1:6" x14ac:dyDescent="0.25">
      <c r="A1393" s="19">
        <v>35034</v>
      </c>
      <c r="B1393" s="20" t="s">
        <v>19</v>
      </c>
      <c r="C1393" s="20" t="s">
        <v>12</v>
      </c>
      <c r="D1393" s="20">
        <v>214</v>
      </c>
      <c r="E1393" s="20">
        <v>214</v>
      </c>
      <c r="F1393" s="18" t="str">
        <f t="shared" si="23"/>
        <v>西南</v>
      </c>
    </row>
    <row r="1394" spans="1:6" x14ac:dyDescent="0.25">
      <c r="A1394" s="19">
        <v>35034</v>
      </c>
      <c r="B1394" s="20" t="s">
        <v>19</v>
      </c>
      <c r="C1394" s="23" t="s">
        <v>24</v>
      </c>
      <c r="D1394" s="20">
        <v>1874</v>
      </c>
      <c r="E1394" s="20">
        <v>2049</v>
      </c>
      <c r="F1394" s="18" t="str">
        <f t="shared" si="23"/>
        <v>西南</v>
      </c>
    </row>
    <row r="1395" spans="1:6" x14ac:dyDescent="0.25">
      <c r="A1395" s="19">
        <v>35034</v>
      </c>
      <c r="B1395" s="20" t="s">
        <v>19</v>
      </c>
      <c r="C1395" s="23" t="s">
        <v>24</v>
      </c>
      <c r="D1395" s="20">
        <v>2875</v>
      </c>
      <c r="E1395" s="20">
        <v>3378</v>
      </c>
      <c r="F1395" s="18" t="str">
        <f t="shared" si="23"/>
        <v>西南</v>
      </c>
    </row>
    <row r="1396" spans="1:6" x14ac:dyDescent="0.25">
      <c r="A1396" s="19">
        <v>35034</v>
      </c>
      <c r="B1396" s="20" t="s">
        <v>19</v>
      </c>
      <c r="C1396" s="23" t="s">
        <v>25</v>
      </c>
      <c r="D1396" s="20">
        <v>248</v>
      </c>
      <c r="E1396" s="20">
        <v>248</v>
      </c>
      <c r="F1396" s="18" t="str">
        <f t="shared" si="23"/>
        <v>西南</v>
      </c>
    </row>
    <row r="1397" spans="1:6" x14ac:dyDescent="0.25">
      <c r="A1397" s="19">
        <v>35034</v>
      </c>
      <c r="B1397" s="20" t="s">
        <v>19</v>
      </c>
      <c r="C1397" s="23" t="s">
        <v>37</v>
      </c>
      <c r="D1397" s="20">
        <v>66</v>
      </c>
      <c r="E1397" s="20">
        <v>66</v>
      </c>
      <c r="F1397" s="18" t="str">
        <f t="shared" si="23"/>
        <v>西南</v>
      </c>
    </row>
    <row r="1398" spans="1:6" x14ac:dyDescent="0.25">
      <c r="A1398" s="19">
        <v>35034</v>
      </c>
      <c r="B1398" s="20" t="s">
        <v>11</v>
      </c>
      <c r="C1398" s="23" t="s">
        <v>24</v>
      </c>
      <c r="D1398" s="20">
        <v>126</v>
      </c>
      <c r="E1398" s="20">
        <v>126</v>
      </c>
      <c r="F1398" s="18" t="str">
        <f t="shared" si="23"/>
        <v>华东</v>
      </c>
    </row>
    <row r="1399" spans="1:6" x14ac:dyDescent="0.25">
      <c r="A1399" s="19">
        <v>35034</v>
      </c>
      <c r="B1399" s="20" t="s">
        <v>15</v>
      </c>
      <c r="C1399" s="23" t="s">
        <v>24</v>
      </c>
      <c r="D1399" s="20">
        <v>123</v>
      </c>
      <c r="E1399" s="20">
        <v>123</v>
      </c>
      <c r="F1399" s="18" t="str">
        <f t="shared" si="23"/>
        <v>华东</v>
      </c>
    </row>
    <row r="1400" spans="1:6" x14ac:dyDescent="0.25">
      <c r="A1400" s="19">
        <v>35034</v>
      </c>
      <c r="B1400" s="20" t="s">
        <v>15</v>
      </c>
      <c r="C1400" s="23" t="s">
        <v>25</v>
      </c>
      <c r="D1400" s="20">
        <v>220</v>
      </c>
      <c r="E1400" s="20">
        <v>220</v>
      </c>
      <c r="F1400" s="18" t="str">
        <f t="shared" si="23"/>
        <v>华东</v>
      </c>
    </row>
    <row r="1401" spans="1:6" x14ac:dyDescent="0.25">
      <c r="A1401" s="19">
        <v>35034</v>
      </c>
      <c r="B1401" s="20" t="s">
        <v>15</v>
      </c>
      <c r="C1401" s="23" t="s">
        <v>29</v>
      </c>
      <c r="D1401" s="20">
        <v>88</v>
      </c>
      <c r="E1401" s="20">
        <v>88</v>
      </c>
      <c r="F1401" s="18" t="str">
        <f t="shared" si="23"/>
        <v>华东</v>
      </c>
    </row>
    <row r="1402" spans="1:6" x14ac:dyDescent="0.25">
      <c r="A1402" s="19">
        <v>35034</v>
      </c>
      <c r="B1402" s="20" t="s">
        <v>15</v>
      </c>
      <c r="C1402" s="23" t="s">
        <v>37</v>
      </c>
      <c r="D1402" s="20">
        <v>90</v>
      </c>
      <c r="E1402" s="20">
        <v>90</v>
      </c>
      <c r="F1402" s="18" t="str">
        <f t="shared" si="23"/>
        <v>华东</v>
      </c>
    </row>
    <row r="1403" spans="1:6" x14ac:dyDescent="0.25">
      <c r="A1403" s="19">
        <v>35034</v>
      </c>
      <c r="B1403" s="20" t="s">
        <v>11</v>
      </c>
      <c r="C1403" s="23" t="s">
        <v>25</v>
      </c>
      <c r="D1403" s="20">
        <v>90</v>
      </c>
      <c r="E1403" s="20">
        <v>90</v>
      </c>
      <c r="F1403" s="18" t="str">
        <f t="shared" si="23"/>
        <v>华东</v>
      </c>
    </row>
    <row r="1404" spans="1:6" x14ac:dyDescent="0.25">
      <c r="A1404" s="19">
        <v>35034</v>
      </c>
      <c r="B1404" s="20" t="s">
        <v>15</v>
      </c>
      <c r="C1404" s="23" t="s">
        <v>25</v>
      </c>
      <c r="D1404" s="20">
        <v>90</v>
      </c>
      <c r="E1404" s="20">
        <v>90</v>
      </c>
      <c r="F1404" s="18" t="str">
        <f t="shared" si="23"/>
        <v>华东</v>
      </c>
    </row>
    <row r="1405" spans="1:6" x14ac:dyDescent="0.25">
      <c r="A1405" s="19">
        <v>35034</v>
      </c>
      <c r="B1405" s="20" t="s">
        <v>11</v>
      </c>
      <c r="C1405" s="23" t="s">
        <v>24</v>
      </c>
      <c r="D1405" s="20">
        <v>70</v>
      </c>
      <c r="E1405" s="20">
        <v>70</v>
      </c>
      <c r="F1405" s="18" t="str">
        <f t="shared" si="23"/>
        <v>华东</v>
      </c>
    </row>
    <row r="1406" spans="1:6" x14ac:dyDescent="0.25">
      <c r="A1406" s="19">
        <v>35034</v>
      </c>
      <c r="B1406" s="20" t="s">
        <v>11</v>
      </c>
      <c r="C1406" s="23" t="s">
        <v>33</v>
      </c>
      <c r="D1406" s="20">
        <v>123</v>
      </c>
      <c r="E1406" s="20">
        <v>123</v>
      </c>
      <c r="F1406" s="18" t="str">
        <f t="shared" si="23"/>
        <v>华东</v>
      </c>
    </row>
    <row r="1407" spans="1:6" x14ac:dyDescent="0.25">
      <c r="A1407" s="19">
        <v>35034</v>
      </c>
      <c r="B1407" s="20" t="s">
        <v>18</v>
      </c>
      <c r="C1407" s="23" t="s">
        <v>24</v>
      </c>
      <c r="D1407" s="20">
        <v>140</v>
      </c>
      <c r="E1407" s="20">
        <v>140</v>
      </c>
      <c r="F1407" s="18" t="str">
        <f t="shared" si="23"/>
        <v>华南</v>
      </c>
    </row>
    <row r="1408" spans="1:6" x14ac:dyDescent="0.25">
      <c r="A1408" s="19">
        <v>35034</v>
      </c>
      <c r="B1408" s="20" t="s">
        <v>20</v>
      </c>
      <c r="C1408" s="23" t="s">
        <v>24</v>
      </c>
      <c r="D1408" s="20">
        <v>149</v>
      </c>
      <c r="E1408" s="20">
        <v>149</v>
      </c>
      <c r="F1408" s="18" t="str">
        <f t="shared" si="23"/>
        <v>华东</v>
      </c>
    </row>
    <row r="1409" spans="1:6" x14ac:dyDescent="0.25">
      <c r="A1409" s="19">
        <v>35034</v>
      </c>
      <c r="B1409" s="20" t="s">
        <v>21</v>
      </c>
      <c r="C1409" s="23" t="s">
        <v>24</v>
      </c>
      <c r="D1409" s="20">
        <v>236</v>
      </c>
      <c r="E1409" s="20">
        <v>236</v>
      </c>
      <c r="F1409" s="18" t="str">
        <f t="shared" si="23"/>
        <v>华东</v>
      </c>
    </row>
    <row r="1410" spans="1:6" x14ac:dyDescent="0.25">
      <c r="A1410" s="19">
        <v>35034</v>
      </c>
      <c r="B1410" s="20" t="s">
        <v>21</v>
      </c>
      <c r="C1410" s="23" t="s">
        <v>24</v>
      </c>
      <c r="D1410" s="20">
        <v>263</v>
      </c>
      <c r="E1410" s="20">
        <v>263</v>
      </c>
      <c r="F1410" s="18" t="str">
        <f t="shared" si="23"/>
        <v>华东</v>
      </c>
    </row>
    <row r="1411" spans="1:6" x14ac:dyDescent="0.25">
      <c r="A1411" s="19">
        <v>35034</v>
      </c>
      <c r="B1411" s="20" t="s">
        <v>19</v>
      </c>
      <c r="C1411" s="23" t="s">
        <v>24</v>
      </c>
      <c r="D1411" s="20">
        <v>263</v>
      </c>
      <c r="E1411" s="20">
        <v>263</v>
      </c>
      <c r="F1411" s="18" t="str">
        <f t="shared" ref="F1411:F1474" si="24">INDEX($H$3:$H$12,MATCH(B1411,$I$3:$I$12,0))</f>
        <v>西南</v>
      </c>
    </row>
    <row r="1412" spans="1:6" x14ac:dyDescent="0.25">
      <c r="A1412" s="19">
        <v>35034</v>
      </c>
      <c r="B1412" s="20" t="s">
        <v>19</v>
      </c>
      <c r="C1412" s="23" t="s">
        <v>25</v>
      </c>
      <c r="D1412" s="20">
        <v>49</v>
      </c>
      <c r="E1412" s="20">
        <v>49</v>
      </c>
      <c r="F1412" s="18" t="str">
        <f t="shared" si="24"/>
        <v>西南</v>
      </c>
    </row>
    <row r="1413" spans="1:6" x14ac:dyDescent="0.25">
      <c r="A1413" s="19">
        <v>35034</v>
      </c>
      <c r="B1413" s="20" t="s">
        <v>19</v>
      </c>
      <c r="C1413" s="23" t="s">
        <v>24</v>
      </c>
      <c r="D1413" s="20">
        <v>113</v>
      </c>
      <c r="E1413" s="20">
        <v>113</v>
      </c>
      <c r="F1413" s="18" t="str">
        <f t="shared" si="24"/>
        <v>西南</v>
      </c>
    </row>
    <row r="1414" spans="1:6" x14ac:dyDescent="0.25">
      <c r="A1414" s="19">
        <v>35034</v>
      </c>
      <c r="B1414" s="20" t="s">
        <v>19</v>
      </c>
      <c r="C1414" s="23" t="s">
        <v>24</v>
      </c>
      <c r="D1414" s="20">
        <v>113</v>
      </c>
      <c r="E1414" s="20">
        <v>113</v>
      </c>
      <c r="F1414" s="18" t="str">
        <f t="shared" si="24"/>
        <v>西南</v>
      </c>
    </row>
    <row r="1415" spans="1:6" x14ac:dyDescent="0.25">
      <c r="A1415" s="19">
        <v>35034</v>
      </c>
      <c r="B1415" s="20" t="s">
        <v>19</v>
      </c>
      <c r="C1415" s="23" t="s">
        <v>24</v>
      </c>
      <c r="D1415" s="20">
        <v>90</v>
      </c>
      <c r="E1415" s="20">
        <v>90</v>
      </c>
      <c r="F1415" s="18" t="str">
        <f t="shared" si="24"/>
        <v>西南</v>
      </c>
    </row>
    <row r="1416" spans="1:6" x14ac:dyDescent="0.25">
      <c r="A1416" s="19">
        <v>35034</v>
      </c>
      <c r="B1416" s="20" t="s">
        <v>19</v>
      </c>
      <c r="C1416" s="23" t="s">
        <v>25</v>
      </c>
      <c r="D1416" s="20">
        <v>113</v>
      </c>
      <c r="E1416" s="20">
        <v>113</v>
      </c>
      <c r="F1416" s="18" t="str">
        <f t="shared" si="24"/>
        <v>西南</v>
      </c>
    </row>
    <row r="1417" spans="1:6" x14ac:dyDescent="0.25">
      <c r="A1417" s="19">
        <v>35034</v>
      </c>
      <c r="B1417" s="20" t="s">
        <v>19</v>
      </c>
      <c r="C1417" s="23" t="s">
        <v>37</v>
      </c>
      <c r="D1417" s="20">
        <v>72</v>
      </c>
      <c r="E1417" s="20">
        <v>72</v>
      </c>
      <c r="F1417" s="18" t="str">
        <f t="shared" si="24"/>
        <v>西南</v>
      </c>
    </row>
    <row r="1418" spans="1:6" x14ac:dyDescent="0.25">
      <c r="A1418" s="19">
        <v>35034</v>
      </c>
      <c r="B1418" s="20" t="s">
        <v>19</v>
      </c>
      <c r="C1418" s="23" t="s">
        <v>24</v>
      </c>
      <c r="D1418" s="20">
        <v>958</v>
      </c>
      <c r="E1418" s="20">
        <v>1015</v>
      </c>
      <c r="F1418" s="18" t="str">
        <f t="shared" si="24"/>
        <v>西南</v>
      </c>
    </row>
    <row r="1419" spans="1:6" x14ac:dyDescent="0.25">
      <c r="A1419" s="19">
        <v>35034</v>
      </c>
      <c r="B1419" s="20" t="s">
        <v>11</v>
      </c>
      <c r="C1419" s="23" t="s">
        <v>24</v>
      </c>
      <c r="D1419" s="20">
        <v>1343</v>
      </c>
      <c r="E1419" s="20">
        <v>1426</v>
      </c>
      <c r="F1419" s="18" t="str">
        <f t="shared" si="24"/>
        <v>华东</v>
      </c>
    </row>
    <row r="1420" spans="1:6" x14ac:dyDescent="0.25">
      <c r="A1420" s="19">
        <v>35034</v>
      </c>
      <c r="B1420" s="20" t="s">
        <v>15</v>
      </c>
      <c r="C1420" s="23" t="s">
        <v>25</v>
      </c>
      <c r="D1420" s="20">
        <v>371</v>
      </c>
      <c r="E1420" s="20">
        <v>371</v>
      </c>
      <c r="F1420" s="18" t="str">
        <f t="shared" si="24"/>
        <v>华东</v>
      </c>
    </row>
    <row r="1421" spans="1:6" x14ac:dyDescent="0.25">
      <c r="A1421" s="19">
        <v>35034</v>
      </c>
      <c r="B1421" s="20" t="s">
        <v>11</v>
      </c>
      <c r="C1421" s="23" t="s">
        <v>29</v>
      </c>
      <c r="D1421" s="20">
        <v>404</v>
      </c>
      <c r="E1421" s="20">
        <v>416</v>
      </c>
      <c r="F1421" s="18" t="str">
        <f t="shared" si="24"/>
        <v>华东</v>
      </c>
    </row>
    <row r="1422" spans="1:6" x14ac:dyDescent="0.25">
      <c r="A1422" s="19">
        <v>35034</v>
      </c>
      <c r="B1422" s="20" t="s">
        <v>21</v>
      </c>
      <c r="C1422" s="23" t="s">
        <v>37</v>
      </c>
      <c r="D1422" s="20">
        <v>859</v>
      </c>
      <c r="E1422" s="20">
        <v>911</v>
      </c>
      <c r="F1422" s="18" t="str">
        <f t="shared" si="24"/>
        <v>华东</v>
      </c>
    </row>
    <row r="1423" spans="1:6" x14ac:dyDescent="0.25">
      <c r="A1423" s="19">
        <v>35034</v>
      </c>
      <c r="B1423" s="20" t="s">
        <v>21</v>
      </c>
      <c r="C1423" s="23" t="s">
        <v>24</v>
      </c>
      <c r="D1423" s="20">
        <v>706</v>
      </c>
      <c r="E1423" s="20">
        <v>810</v>
      </c>
      <c r="F1423" s="18" t="str">
        <f t="shared" si="24"/>
        <v>华东</v>
      </c>
    </row>
    <row r="1424" spans="1:6" x14ac:dyDescent="0.25">
      <c r="A1424" s="19">
        <v>35034</v>
      </c>
      <c r="B1424" s="20" t="s">
        <v>21</v>
      </c>
      <c r="C1424" s="20" t="s">
        <v>12</v>
      </c>
      <c r="D1424" s="20">
        <v>72</v>
      </c>
      <c r="E1424" s="20">
        <v>72</v>
      </c>
      <c r="F1424" s="18" t="str">
        <f t="shared" si="24"/>
        <v>华东</v>
      </c>
    </row>
    <row r="1425" spans="1:6" x14ac:dyDescent="0.25">
      <c r="A1425" s="19">
        <v>35034</v>
      </c>
      <c r="B1425" s="20" t="s">
        <v>11</v>
      </c>
      <c r="C1425" s="20" t="s">
        <v>12</v>
      </c>
      <c r="D1425" s="20">
        <v>739</v>
      </c>
      <c r="E1425" s="20">
        <v>805</v>
      </c>
      <c r="F1425" s="18" t="str">
        <f t="shared" si="24"/>
        <v>华东</v>
      </c>
    </row>
    <row r="1426" spans="1:6" x14ac:dyDescent="0.25">
      <c r="A1426" s="19">
        <v>35034</v>
      </c>
      <c r="B1426" s="20" t="s">
        <v>11</v>
      </c>
      <c r="C1426" s="20" t="s">
        <v>12</v>
      </c>
      <c r="D1426" s="20">
        <v>44</v>
      </c>
      <c r="E1426" s="20">
        <v>44</v>
      </c>
      <c r="F1426" s="18" t="str">
        <f t="shared" si="24"/>
        <v>华东</v>
      </c>
    </row>
    <row r="1427" spans="1:6" x14ac:dyDescent="0.25">
      <c r="A1427" s="19">
        <v>35034</v>
      </c>
      <c r="B1427" s="20" t="s">
        <v>20</v>
      </c>
      <c r="C1427" s="20" t="s">
        <v>12</v>
      </c>
      <c r="D1427" s="20">
        <v>50</v>
      </c>
      <c r="E1427" s="20">
        <v>50</v>
      </c>
      <c r="F1427" s="18" t="str">
        <f t="shared" si="24"/>
        <v>华东</v>
      </c>
    </row>
    <row r="1428" spans="1:6" x14ac:dyDescent="0.25">
      <c r="A1428" s="19">
        <v>35034</v>
      </c>
      <c r="B1428" s="20" t="s">
        <v>21</v>
      </c>
      <c r="C1428" s="20" t="s">
        <v>12</v>
      </c>
      <c r="D1428" s="20">
        <v>63</v>
      </c>
      <c r="E1428" s="20">
        <v>63</v>
      </c>
      <c r="F1428" s="18" t="str">
        <f t="shared" si="24"/>
        <v>华东</v>
      </c>
    </row>
    <row r="1429" spans="1:6" x14ac:dyDescent="0.25">
      <c r="A1429" s="19">
        <v>35034</v>
      </c>
      <c r="B1429" s="20" t="s">
        <v>20</v>
      </c>
      <c r="C1429" s="20" t="s">
        <v>12</v>
      </c>
      <c r="D1429" s="20">
        <v>70</v>
      </c>
      <c r="E1429" s="20">
        <v>70</v>
      </c>
      <c r="F1429" s="18" t="str">
        <f t="shared" si="24"/>
        <v>华东</v>
      </c>
    </row>
    <row r="1430" spans="1:6" x14ac:dyDescent="0.25">
      <c r="A1430" s="19">
        <v>35034</v>
      </c>
      <c r="B1430" s="20" t="s">
        <v>20</v>
      </c>
      <c r="C1430" s="20" t="s">
        <v>12</v>
      </c>
      <c r="D1430" s="20">
        <v>79</v>
      </c>
      <c r="E1430" s="20">
        <v>79</v>
      </c>
      <c r="F1430" s="18" t="str">
        <f t="shared" si="24"/>
        <v>华东</v>
      </c>
    </row>
    <row r="1431" spans="1:6" x14ac:dyDescent="0.25">
      <c r="A1431" s="19">
        <v>35034</v>
      </c>
      <c r="B1431" s="20" t="s">
        <v>11</v>
      </c>
      <c r="C1431" s="20" t="s">
        <v>12</v>
      </c>
      <c r="D1431" s="20">
        <v>79</v>
      </c>
      <c r="E1431" s="20">
        <v>79</v>
      </c>
      <c r="F1431" s="18" t="str">
        <f t="shared" si="24"/>
        <v>华东</v>
      </c>
    </row>
    <row r="1432" spans="1:6" x14ac:dyDescent="0.25">
      <c r="A1432" s="19">
        <v>35034</v>
      </c>
      <c r="B1432" s="20" t="s">
        <v>19</v>
      </c>
      <c r="C1432" s="20" t="s">
        <v>12</v>
      </c>
      <c r="D1432" s="20">
        <v>98</v>
      </c>
      <c r="E1432" s="20">
        <v>98</v>
      </c>
      <c r="F1432" s="18" t="str">
        <f t="shared" si="24"/>
        <v>西南</v>
      </c>
    </row>
    <row r="1433" spans="1:6" x14ac:dyDescent="0.25">
      <c r="A1433" s="19">
        <v>35034</v>
      </c>
      <c r="B1433" s="20" t="s">
        <v>19</v>
      </c>
      <c r="C1433" s="20" t="s">
        <v>12</v>
      </c>
      <c r="D1433" s="20">
        <v>113</v>
      </c>
      <c r="E1433" s="20">
        <v>113</v>
      </c>
      <c r="F1433" s="18" t="str">
        <f t="shared" si="24"/>
        <v>西南</v>
      </c>
    </row>
    <row r="1434" spans="1:6" x14ac:dyDescent="0.25">
      <c r="A1434" s="19">
        <v>35034</v>
      </c>
      <c r="B1434" s="20" t="s">
        <v>19</v>
      </c>
      <c r="C1434" s="20" t="s">
        <v>12</v>
      </c>
      <c r="D1434" s="20">
        <v>175</v>
      </c>
      <c r="E1434" s="20">
        <v>175</v>
      </c>
      <c r="F1434" s="18" t="str">
        <f t="shared" si="24"/>
        <v>西南</v>
      </c>
    </row>
    <row r="1435" spans="1:6" x14ac:dyDescent="0.25">
      <c r="A1435" s="19">
        <v>35034</v>
      </c>
      <c r="B1435" s="20" t="s">
        <v>19</v>
      </c>
      <c r="C1435" s="20" t="s">
        <v>12</v>
      </c>
      <c r="D1435" s="20">
        <v>371</v>
      </c>
      <c r="E1435" s="20">
        <v>371</v>
      </c>
      <c r="F1435" s="18" t="str">
        <f t="shared" si="24"/>
        <v>西南</v>
      </c>
    </row>
    <row r="1436" spans="1:6" x14ac:dyDescent="0.25">
      <c r="A1436" s="19">
        <v>35034</v>
      </c>
      <c r="B1436" s="20" t="s">
        <v>19</v>
      </c>
      <c r="C1436" s="20" t="s">
        <v>12</v>
      </c>
      <c r="D1436" s="20">
        <v>933</v>
      </c>
      <c r="E1436" s="20">
        <v>989</v>
      </c>
      <c r="F1436" s="18" t="str">
        <f t="shared" si="24"/>
        <v>西南</v>
      </c>
    </row>
    <row r="1437" spans="1:6" x14ac:dyDescent="0.25">
      <c r="A1437" s="19">
        <v>35034</v>
      </c>
      <c r="B1437" s="20" t="s">
        <v>19</v>
      </c>
      <c r="C1437" s="20" t="s">
        <v>12</v>
      </c>
      <c r="D1437" s="20">
        <v>1206</v>
      </c>
      <c r="E1437" s="20">
        <v>1313</v>
      </c>
      <c r="F1437" s="18" t="str">
        <f t="shared" si="24"/>
        <v>西南</v>
      </c>
    </row>
    <row r="1438" spans="1:6" x14ac:dyDescent="0.25">
      <c r="A1438" s="19">
        <v>35034</v>
      </c>
      <c r="B1438" s="20" t="s">
        <v>19</v>
      </c>
      <c r="C1438" s="20" t="s">
        <v>12</v>
      </c>
      <c r="D1438" s="20">
        <v>1867</v>
      </c>
      <c r="E1438" s="20">
        <v>2039</v>
      </c>
      <c r="F1438" s="18" t="str">
        <f t="shared" si="24"/>
        <v>西南</v>
      </c>
    </row>
    <row r="1439" spans="1:6" x14ac:dyDescent="0.25">
      <c r="A1439" s="19">
        <v>35034</v>
      </c>
      <c r="B1439" s="20" t="s">
        <v>19</v>
      </c>
      <c r="C1439" s="20" t="s">
        <v>12</v>
      </c>
      <c r="D1439" s="20">
        <v>1900</v>
      </c>
      <c r="E1439" s="20">
        <v>2149</v>
      </c>
      <c r="F1439" s="18" t="str">
        <f t="shared" si="24"/>
        <v>西南</v>
      </c>
    </row>
    <row r="1440" spans="1:6" x14ac:dyDescent="0.25">
      <c r="A1440" s="19">
        <v>35034</v>
      </c>
      <c r="B1440" s="20" t="s">
        <v>11</v>
      </c>
      <c r="C1440" s="20" t="s">
        <v>12</v>
      </c>
      <c r="D1440" s="20">
        <v>1976</v>
      </c>
      <c r="E1440" s="20">
        <v>2354</v>
      </c>
      <c r="F1440" s="18" t="str">
        <f t="shared" si="24"/>
        <v>华东</v>
      </c>
    </row>
    <row r="1441" spans="1:6" x14ac:dyDescent="0.25">
      <c r="A1441" s="19">
        <v>35034</v>
      </c>
      <c r="B1441" s="20" t="s">
        <v>15</v>
      </c>
      <c r="C1441" s="20" t="s">
        <v>12</v>
      </c>
      <c r="D1441" s="20">
        <v>239</v>
      </c>
      <c r="E1441" s="20">
        <v>239</v>
      </c>
      <c r="F1441" s="18" t="str">
        <f t="shared" si="24"/>
        <v>华东</v>
      </c>
    </row>
    <row r="1442" spans="1:6" x14ac:dyDescent="0.25">
      <c r="A1442" s="19">
        <v>35034</v>
      </c>
      <c r="B1442" s="20" t="s">
        <v>18</v>
      </c>
      <c r="C1442" s="23" t="s">
        <v>24</v>
      </c>
      <c r="D1442" s="20">
        <v>254</v>
      </c>
      <c r="E1442" s="20">
        <v>254</v>
      </c>
      <c r="F1442" s="18" t="str">
        <f t="shared" si="24"/>
        <v>华南</v>
      </c>
    </row>
    <row r="1443" spans="1:6" x14ac:dyDescent="0.25">
      <c r="A1443" s="19">
        <v>35034</v>
      </c>
      <c r="B1443" s="20" t="s">
        <v>21</v>
      </c>
      <c r="C1443" s="23" t="s">
        <v>24</v>
      </c>
      <c r="D1443" s="20">
        <v>615</v>
      </c>
      <c r="E1443" s="20">
        <v>675</v>
      </c>
      <c r="F1443" s="18" t="str">
        <f t="shared" si="24"/>
        <v>华东</v>
      </c>
    </row>
    <row r="1444" spans="1:6" x14ac:dyDescent="0.25">
      <c r="A1444" s="19">
        <v>35034</v>
      </c>
      <c r="B1444" s="20" t="s">
        <v>21</v>
      </c>
      <c r="C1444" s="23" t="s">
        <v>37</v>
      </c>
      <c r="D1444" s="20">
        <v>413</v>
      </c>
      <c r="E1444" s="20">
        <v>413</v>
      </c>
      <c r="F1444" s="18" t="str">
        <f t="shared" si="24"/>
        <v>华东</v>
      </c>
    </row>
    <row r="1445" spans="1:6" x14ac:dyDescent="0.25">
      <c r="A1445" s="19">
        <v>35034</v>
      </c>
      <c r="B1445" s="20" t="s">
        <v>15</v>
      </c>
      <c r="C1445" s="23" t="s">
        <v>35</v>
      </c>
      <c r="D1445" s="20">
        <v>1165</v>
      </c>
      <c r="E1445" s="20">
        <v>1283</v>
      </c>
      <c r="F1445" s="18" t="str">
        <f t="shared" si="24"/>
        <v>华东</v>
      </c>
    </row>
    <row r="1446" spans="1:6" x14ac:dyDescent="0.25">
      <c r="A1446" s="19">
        <v>35034</v>
      </c>
      <c r="B1446" s="20" t="s">
        <v>21</v>
      </c>
      <c r="C1446" s="23" t="s">
        <v>24</v>
      </c>
      <c r="D1446" s="20">
        <v>263</v>
      </c>
      <c r="E1446" s="20">
        <v>263</v>
      </c>
      <c r="F1446" s="18" t="str">
        <f t="shared" si="24"/>
        <v>华东</v>
      </c>
    </row>
    <row r="1447" spans="1:6" x14ac:dyDescent="0.25">
      <c r="A1447" s="19">
        <v>35034</v>
      </c>
      <c r="B1447" s="20" t="s">
        <v>18</v>
      </c>
      <c r="C1447" s="23" t="s">
        <v>24</v>
      </c>
      <c r="D1447" s="20">
        <v>225</v>
      </c>
      <c r="E1447" s="20">
        <v>225</v>
      </c>
      <c r="F1447" s="18" t="str">
        <f t="shared" si="24"/>
        <v>华南</v>
      </c>
    </row>
    <row r="1448" spans="1:6" x14ac:dyDescent="0.25">
      <c r="A1448" s="19">
        <v>35034</v>
      </c>
      <c r="B1448" s="20" t="s">
        <v>20</v>
      </c>
      <c r="C1448" s="23" t="s">
        <v>24</v>
      </c>
      <c r="D1448" s="20">
        <v>191</v>
      </c>
      <c r="E1448" s="20">
        <v>191</v>
      </c>
      <c r="F1448" s="18" t="str">
        <f t="shared" si="24"/>
        <v>华东</v>
      </c>
    </row>
    <row r="1449" spans="1:6" x14ac:dyDescent="0.25">
      <c r="A1449" s="19">
        <v>35034</v>
      </c>
      <c r="B1449" s="20" t="s">
        <v>15</v>
      </c>
      <c r="C1449" s="23" t="s">
        <v>24</v>
      </c>
      <c r="D1449" s="20">
        <v>180</v>
      </c>
      <c r="E1449" s="20">
        <v>180</v>
      </c>
      <c r="F1449" s="18" t="str">
        <f t="shared" si="24"/>
        <v>华东</v>
      </c>
    </row>
    <row r="1450" spans="1:6" x14ac:dyDescent="0.25">
      <c r="A1450" s="19">
        <v>35034</v>
      </c>
      <c r="B1450" s="20" t="s">
        <v>11</v>
      </c>
      <c r="C1450" s="23" t="s">
        <v>24</v>
      </c>
      <c r="D1450" s="20">
        <v>169</v>
      </c>
      <c r="E1450" s="20">
        <v>169</v>
      </c>
      <c r="F1450" s="18" t="str">
        <f t="shared" si="24"/>
        <v>华东</v>
      </c>
    </row>
    <row r="1451" spans="1:6" x14ac:dyDescent="0.25">
      <c r="A1451" s="19">
        <v>35034</v>
      </c>
      <c r="B1451" s="20" t="s">
        <v>21</v>
      </c>
      <c r="C1451" s="23" t="s">
        <v>24</v>
      </c>
      <c r="D1451" s="20">
        <v>270</v>
      </c>
      <c r="E1451" s="20">
        <v>270</v>
      </c>
      <c r="F1451" s="18" t="str">
        <f t="shared" si="24"/>
        <v>华东</v>
      </c>
    </row>
    <row r="1452" spans="1:6" x14ac:dyDescent="0.25">
      <c r="A1452" s="19">
        <v>35034</v>
      </c>
      <c r="B1452" s="20" t="s">
        <v>20</v>
      </c>
      <c r="C1452" s="23" t="s">
        <v>24</v>
      </c>
      <c r="D1452" s="20">
        <v>151</v>
      </c>
      <c r="E1452" s="20">
        <v>151</v>
      </c>
      <c r="F1452" s="18" t="str">
        <f t="shared" si="24"/>
        <v>华东</v>
      </c>
    </row>
    <row r="1453" spans="1:6" x14ac:dyDescent="0.25">
      <c r="A1453" s="19">
        <v>35034</v>
      </c>
      <c r="B1453" s="20" t="s">
        <v>11</v>
      </c>
      <c r="C1453" s="23" t="s">
        <v>25</v>
      </c>
      <c r="D1453" s="20">
        <v>28</v>
      </c>
      <c r="E1453" s="20">
        <v>28</v>
      </c>
      <c r="F1453" s="18" t="str">
        <f t="shared" si="24"/>
        <v>华东</v>
      </c>
    </row>
    <row r="1454" spans="1:6" x14ac:dyDescent="0.25">
      <c r="A1454" s="19">
        <v>35034</v>
      </c>
      <c r="B1454" s="20" t="s">
        <v>11</v>
      </c>
      <c r="C1454" s="23" t="s">
        <v>25</v>
      </c>
      <c r="D1454" s="20">
        <v>27</v>
      </c>
      <c r="E1454" s="20">
        <v>27</v>
      </c>
      <c r="F1454" s="18" t="str">
        <f t="shared" si="24"/>
        <v>华东</v>
      </c>
    </row>
    <row r="1455" spans="1:6" x14ac:dyDescent="0.25">
      <c r="A1455" s="19">
        <v>35034</v>
      </c>
      <c r="B1455" s="20" t="s">
        <v>15</v>
      </c>
      <c r="C1455" s="23" t="s">
        <v>33</v>
      </c>
      <c r="D1455" s="20">
        <v>158</v>
      </c>
      <c r="E1455" s="20">
        <v>158</v>
      </c>
      <c r="F1455" s="18" t="str">
        <f t="shared" si="24"/>
        <v>华东</v>
      </c>
    </row>
    <row r="1456" spans="1:6" x14ac:dyDescent="0.25">
      <c r="A1456" s="19">
        <v>35034</v>
      </c>
      <c r="B1456" s="20" t="s">
        <v>20</v>
      </c>
      <c r="C1456" s="23" t="s">
        <v>24</v>
      </c>
      <c r="D1456" s="20">
        <v>149</v>
      </c>
      <c r="E1456" s="20">
        <v>149</v>
      </c>
      <c r="F1456" s="18" t="str">
        <f t="shared" si="24"/>
        <v>华东</v>
      </c>
    </row>
    <row r="1457" spans="1:6" x14ac:dyDescent="0.25">
      <c r="A1457" s="19">
        <v>35034</v>
      </c>
      <c r="B1457" s="20" t="s">
        <v>19</v>
      </c>
      <c r="C1457" s="23" t="s">
        <v>33</v>
      </c>
      <c r="D1457" s="20">
        <v>149</v>
      </c>
      <c r="E1457" s="20">
        <v>149</v>
      </c>
      <c r="F1457" s="18" t="str">
        <f t="shared" si="24"/>
        <v>西南</v>
      </c>
    </row>
    <row r="1458" spans="1:6" x14ac:dyDescent="0.25">
      <c r="A1458" s="19">
        <v>35034</v>
      </c>
      <c r="B1458" s="20" t="s">
        <v>19</v>
      </c>
      <c r="C1458" s="23" t="s">
        <v>29</v>
      </c>
      <c r="D1458" s="20">
        <v>124</v>
      </c>
      <c r="E1458" s="20">
        <v>124</v>
      </c>
      <c r="F1458" s="18" t="str">
        <f t="shared" si="24"/>
        <v>西南</v>
      </c>
    </row>
    <row r="1459" spans="1:6" x14ac:dyDescent="0.25">
      <c r="A1459" s="19">
        <v>35034</v>
      </c>
      <c r="B1459" s="20" t="s">
        <v>19</v>
      </c>
      <c r="C1459" s="23" t="s">
        <v>25</v>
      </c>
      <c r="D1459" s="20">
        <v>124</v>
      </c>
      <c r="E1459" s="20">
        <v>124</v>
      </c>
      <c r="F1459" s="18" t="str">
        <f t="shared" si="24"/>
        <v>西南</v>
      </c>
    </row>
    <row r="1460" spans="1:6" x14ac:dyDescent="0.25">
      <c r="A1460" s="19">
        <v>35034</v>
      </c>
      <c r="B1460" s="20" t="s">
        <v>19</v>
      </c>
      <c r="C1460" s="23" t="s">
        <v>24</v>
      </c>
      <c r="D1460" s="20">
        <v>114</v>
      </c>
      <c r="E1460" s="20">
        <v>114</v>
      </c>
      <c r="F1460" s="18" t="str">
        <f t="shared" si="24"/>
        <v>西南</v>
      </c>
    </row>
    <row r="1461" spans="1:6" x14ac:dyDescent="0.25">
      <c r="A1461" s="19">
        <v>35034</v>
      </c>
      <c r="B1461" s="20" t="s">
        <v>19</v>
      </c>
      <c r="C1461" s="23" t="s">
        <v>25</v>
      </c>
      <c r="D1461" s="20">
        <v>44</v>
      </c>
      <c r="E1461" s="20">
        <v>44</v>
      </c>
      <c r="F1461" s="18" t="str">
        <f t="shared" si="24"/>
        <v>西南</v>
      </c>
    </row>
    <row r="1462" spans="1:6" x14ac:dyDescent="0.25">
      <c r="A1462" s="19">
        <v>35034</v>
      </c>
      <c r="B1462" s="20" t="s">
        <v>19</v>
      </c>
      <c r="C1462" s="23" t="s">
        <v>25</v>
      </c>
      <c r="D1462" s="20">
        <v>110</v>
      </c>
      <c r="E1462" s="20">
        <v>110</v>
      </c>
      <c r="F1462" s="18" t="str">
        <f t="shared" si="24"/>
        <v>西南</v>
      </c>
    </row>
    <row r="1463" spans="1:6" x14ac:dyDescent="0.25">
      <c r="A1463" s="19">
        <v>35034</v>
      </c>
      <c r="B1463" s="20" t="s">
        <v>19</v>
      </c>
      <c r="C1463" s="23" t="s">
        <v>25</v>
      </c>
      <c r="D1463" s="20">
        <v>53</v>
      </c>
      <c r="E1463" s="20">
        <v>53</v>
      </c>
      <c r="F1463" s="18" t="str">
        <f t="shared" si="24"/>
        <v>西南</v>
      </c>
    </row>
    <row r="1464" spans="1:6" x14ac:dyDescent="0.25">
      <c r="A1464" s="19">
        <v>35034</v>
      </c>
      <c r="B1464" s="20" t="s">
        <v>19</v>
      </c>
      <c r="C1464" s="23" t="s">
        <v>25</v>
      </c>
      <c r="D1464" s="20">
        <v>96</v>
      </c>
      <c r="E1464" s="20">
        <v>96</v>
      </c>
      <c r="F1464" s="18" t="str">
        <f t="shared" si="24"/>
        <v>西南</v>
      </c>
    </row>
    <row r="1465" spans="1:6" x14ac:dyDescent="0.25">
      <c r="A1465" s="19">
        <v>35034</v>
      </c>
      <c r="B1465" s="20" t="s">
        <v>20</v>
      </c>
      <c r="C1465" s="23" t="s">
        <v>24</v>
      </c>
      <c r="D1465" s="20">
        <v>95</v>
      </c>
      <c r="E1465" s="20">
        <v>95</v>
      </c>
      <c r="F1465" s="18" t="str">
        <f t="shared" si="24"/>
        <v>华东</v>
      </c>
    </row>
    <row r="1466" spans="1:6" x14ac:dyDescent="0.25">
      <c r="A1466" s="19">
        <v>35034</v>
      </c>
      <c r="B1466" s="20" t="s">
        <v>18</v>
      </c>
      <c r="C1466" s="23" t="s">
        <v>24</v>
      </c>
      <c r="D1466" s="20">
        <v>83</v>
      </c>
      <c r="E1466" s="20">
        <v>83</v>
      </c>
      <c r="F1466" s="18" t="str">
        <f t="shared" si="24"/>
        <v>华南</v>
      </c>
    </row>
    <row r="1467" spans="1:6" x14ac:dyDescent="0.25">
      <c r="A1467" s="19">
        <v>35034</v>
      </c>
      <c r="B1467" s="20" t="s">
        <v>15</v>
      </c>
      <c r="C1467" s="23" t="s">
        <v>24</v>
      </c>
      <c r="D1467" s="20">
        <v>151</v>
      </c>
      <c r="E1467" s="20">
        <v>151</v>
      </c>
      <c r="F1467" s="18" t="str">
        <f t="shared" si="24"/>
        <v>华东</v>
      </c>
    </row>
    <row r="1468" spans="1:6" x14ac:dyDescent="0.25">
      <c r="A1468" s="19">
        <v>35034</v>
      </c>
      <c r="B1468" s="20" t="s">
        <v>15</v>
      </c>
      <c r="C1468" s="23" t="s">
        <v>24</v>
      </c>
      <c r="D1468" s="20">
        <v>114</v>
      </c>
      <c r="E1468" s="20">
        <v>114</v>
      </c>
      <c r="F1468" s="18" t="str">
        <f t="shared" si="24"/>
        <v>华东</v>
      </c>
    </row>
    <row r="1469" spans="1:6" x14ac:dyDescent="0.25">
      <c r="A1469" s="19">
        <v>35065</v>
      </c>
      <c r="B1469" s="20" t="s">
        <v>21</v>
      </c>
      <c r="C1469" s="23" t="s">
        <v>24</v>
      </c>
      <c r="D1469" s="20">
        <v>441</v>
      </c>
      <c r="E1469" s="20">
        <v>454</v>
      </c>
      <c r="F1469" s="18" t="str">
        <f t="shared" si="24"/>
        <v>华东</v>
      </c>
    </row>
    <row r="1470" spans="1:6" x14ac:dyDescent="0.25">
      <c r="A1470" s="19">
        <v>35065</v>
      </c>
      <c r="B1470" s="20" t="s">
        <v>18</v>
      </c>
      <c r="C1470" s="23" t="s">
        <v>25</v>
      </c>
      <c r="D1470" s="20">
        <v>588</v>
      </c>
      <c r="E1470" s="20">
        <v>605</v>
      </c>
      <c r="F1470" s="18" t="str">
        <f t="shared" si="24"/>
        <v>华南</v>
      </c>
    </row>
    <row r="1471" spans="1:6" x14ac:dyDescent="0.25">
      <c r="A1471" s="19">
        <v>35065</v>
      </c>
      <c r="B1471" s="20" t="s">
        <v>11</v>
      </c>
      <c r="C1471" s="23" t="s">
        <v>24</v>
      </c>
      <c r="D1471" s="20">
        <v>681</v>
      </c>
      <c r="E1471" s="20">
        <v>701</v>
      </c>
      <c r="F1471" s="18" t="str">
        <f t="shared" si="24"/>
        <v>华东</v>
      </c>
    </row>
    <row r="1472" spans="1:6" x14ac:dyDescent="0.25">
      <c r="A1472" s="19">
        <v>35065</v>
      </c>
      <c r="B1472" s="20" t="s">
        <v>11</v>
      </c>
      <c r="C1472" s="23" t="s">
        <v>29</v>
      </c>
      <c r="D1472" s="20">
        <v>735</v>
      </c>
      <c r="E1472" s="20">
        <v>999</v>
      </c>
      <c r="F1472" s="18" t="str">
        <f t="shared" si="24"/>
        <v>华东</v>
      </c>
    </row>
    <row r="1473" spans="1:6" x14ac:dyDescent="0.25">
      <c r="A1473" s="19">
        <v>35065</v>
      </c>
      <c r="B1473" s="20" t="s">
        <v>11</v>
      </c>
      <c r="C1473" s="23" t="s">
        <v>25</v>
      </c>
      <c r="D1473" s="20">
        <v>770</v>
      </c>
      <c r="E1473" s="20">
        <v>853</v>
      </c>
      <c r="F1473" s="18" t="str">
        <f t="shared" si="24"/>
        <v>华东</v>
      </c>
    </row>
    <row r="1474" spans="1:6" x14ac:dyDescent="0.25">
      <c r="A1474" s="19">
        <v>35065</v>
      </c>
      <c r="B1474" s="20" t="s">
        <v>19</v>
      </c>
      <c r="C1474" s="23" t="s">
        <v>25</v>
      </c>
      <c r="D1474" s="20">
        <v>782</v>
      </c>
      <c r="E1474" s="20">
        <v>1073</v>
      </c>
      <c r="F1474" s="18" t="str">
        <f t="shared" si="24"/>
        <v>西南</v>
      </c>
    </row>
    <row r="1475" spans="1:6" x14ac:dyDescent="0.25">
      <c r="A1475" s="19">
        <v>35065</v>
      </c>
      <c r="B1475" s="20" t="s">
        <v>19</v>
      </c>
      <c r="C1475" s="23" t="s">
        <v>24</v>
      </c>
      <c r="D1475" s="20">
        <v>848</v>
      </c>
      <c r="E1475" s="20">
        <v>900</v>
      </c>
      <c r="F1475" s="18" t="str">
        <f t="shared" ref="F1475:F1538" si="25">INDEX($H$3:$H$12,MATCH(B1475,$I$3:$I$12,0))</f>
        <v>西南</v>
      </c>
    </row>
    <row r="1476" spans="1:6" x14ac:dyDescent="0.25">
      <c r="A1476" s="19">
        <v>35065</v>
      </c>
      <c r="B1476" s="20" t="s">
        <v>19</v>
      </c>
      <c r="C1476" s="23" t="s">
        <v>25</v>
      </c>
      <c r="D1476" s="20">
        <v>1075</v>
      </c>
      <c r="E1476" s="20">
        <v>1141</v>
      </c>
      <c r="F1476" s="18" t="str">
        <f t="shared" si="25"/>
        <v>西南</v>
      </c>
    </row>
    <row r="1477" spans="1:6" x14ac:dyDescent="0.25">
      <c r="A1477" s="19">
        <v>35065</v>
      </c>
      <c r="B1477" s="20" t="s">
        <v>19</v>
      </c>
      <c r="C1477" s="23" t="s">
        <v>24</v>
      </c>
      <c r="D1477" s="20">
        <v>248</v>
      </c>
      <c r="E1477" s="20">
        <v>248</v>
      </c>
      <c r="F1477" s="18" t="str">
        <f t="shared" si="25"/>
        <v>西南</v>
      </c>
    </row>
    <row r="1478" spans="1:6" x14ac:dyDescent="0.25">
      <c r="A1478" s="19">
        <v>35065</v>
      </c>
      <c r="B1478" s="20" t="s">
        <v>19</v>
      </c>
      <c r="C1478" s="23" t="s">
        <v>37</v>
      </c>
      <c r="D1478" s="20">
        <v>2443</v>
      </c>
      <c r="E1478" s="20">
        <v>2869</v>
      </c>
      <c r="F1478" s="18" t="str">
        <f t="shared" si="25"/>
        <v>西南</v>
      </c>
    </row>
    <row r="1479" spans="1:6" x14ac:dyDescent="0.25">
      <c r="A1479" s="19">
        <v>35065</v>
      </c>
      <c r="B1479" s="20" t="s">
        <v>19</v>
      </c>
      <c r="C1479" s="23" t="s">
        <v>37</v>
      </c>
      <c r="D1479" s="20">
        <v>50</v>
      </c>
      <c r="E1479" s="20">
        <v>50</v>
      </c>
      <c r="F1479" s="18" t="str">
        <f t="shared" si="25"/>
        <v>西南</v>
      </c>
    </row>
    <row r="1480" spans="1:6" x14ac:dyDescent="0.25">
      <c r="A1480" s="19">
        <v>35065</v>
      </c>
      <c r="B1480" s="20" t="s">
        <v>19</v>
      </c>
      <c r="C1480" s="23" t="s">
        <v>24</v>
      </c>
      <c r="D1480" s="20">
        <v>302</v>
      </c>
      <c r="E1480" s="20">
        <v>302</v>
      </c>
      <c r="F1480" s="18" t="str">
        <f t="shared" si="25"/>
        <v>西南</v>
      </c>
    </row>
    <row r="1481" spans="1:6" x14ac:dyDescent="0.25">
      <c r="A1481" s="19">
        <v>35065</v>
      </c>
      <c r="B1481" s="20" t="s">
        <v>19</v>
      </c>
      <c r="C1481" s="23" t="s">
        <v>25</v>
      </c>
      <c r="D1481" s="20">
        <v>270</v>
      </c>
      <c r="E1481" s="20">
        <v>270</v>
      </c>
      <c r="F1481" s="18" t="str">
        <f t="shared" si="25"/>
        <v>西南</v>
      </c>
    </row>
    <row r="1482" spans="1:6" x14ac:dyDescent="0.25">
      <c r="A1482" s="19">
        <v>35065</v>
      </c>
      <c r="B1482" s="20" t="s">
        <v>15</v>
      </c>
      <c r="C1482" s="23" t="s">
        <v>25</v>
      </c>
      <c r="D1482" s="20">
        <v>90</v>
      </c>
      <c r="E1482" s="20">
        <v>90</v>
      </c>
      <c r="F1482" s="18" t="str">
        <f t="shared" si="25"/>
        <v>华东</v>
      </c>
    </row>
    <row r="1483" spans="1:6" x14ac:dyDescent="0.25">
      <c r="A1483" s="19">
        <v>35065</v>
      </c>
      <c r="B1483" s="20" t="s">
        <v>18</v>
      </c>
      <c r="C1483" s="23" t="s">
        <v>25</v>
      </c>
      <c r="D1483" s="20">
        <v>113</v>
      </c>
      <c r="E1483" s="20">
        <v>113</v>
      </c>
      <c r="F1483" s="18" t="str">
        <f t="shared" si="25"/>
        <v>华南</v>
      </c>
    </row>
    <row r="1484" spans="1:6" x14ac:dyDescent="0.25">
      <c r="A1484" s="19">
        <v>35065</v>
      </c>
      <c r="B1484" s="20" t="s">
        <v>20</v>
      </c>
      <c r="C1484" s="23" t="s">
        <v>37</v>
      </c>
      <c r="D1484" s="20">
        <v>225</v>
      </c>
      <c r="E1484" s="20">
        <v>225</v>
      </c>
      <c r="F1484" s="18" t="str">
        <f t="shared" si="25"/>
        <v>华东</v>
      </c>
    </row>
    <row r="1485" spans="1:6" x14ac:dyDescent="0.25">
      <c r="A1485" s="19">
        <v>35065</v>
      </c>
      <c r="B1485" s="20" t="s">
        <v>15</v>
      </c>
      <c r="C1485" s="23" t="s">
        <v>24</v>
      </c>
      <c r="D1485" s="20">
        <v>248</v>
      </c>
      <c r="E1485" s="20">
        <v>248</v>
      </c>
      <c r="F1485" s="18" t="str">
        <f t="shared" si="25"/>
        <v>华东</v>
      </c>
    </row>
    <row r="1486" spans="1:6" x14ac:dyDescent="0.25">
      <c r="A1486" s="19">
        <v>35065</v>
      </c>
      <c r="B1486" s="20" t="s">
        <v>21</v>
      </c>
      <c r="C1486" s="20" t="s">
        <v>12</v>
      </c>
      <c r="D1486" s="20">
        <v>420</v>
      </c>
      <c r="E1486" s="20">
        <v>420</v>
      </c>
      <c r="F1486" s="18" t="str">
        <f t="shared" si="25"/>
        <v>华东</v>
      </c>
    </row>
    <row r="1487" spans="1:6" x14ac:dyDescent="0.25">
      <c r="A1487" s="19">
        <v>35065</v>
      </c>
      <c r="B1487" s="23" t="s">
        <v>28</v>
      </c>
      <c r="C1487" s="20" t="s">
        <v>12</v>
      </c>
      <c r="D1487" s="20">
        <v>245</v>
      </c>
      <c r="E1487" s="20">
        <v>245</v>
      </c>
      <c r="F1487" s="18" t="str">
        <f t="shared" si="25"/>
        <v>西南</v>
      </c>
    </row>
    <row r="1488" spans="1:6" x14ac:dyDescent="0.25">
      <c r="A1488" s="19">
        <v>35065</v>
      </c>
      <c r="B1488" s="23" t="s">
        <v>40</v>
      </c>
      <c r="C1488" s="20" t="s">
        <v>12</v>
      </c>
      <c r="D1488" s="20">
        <v>273</v>
      </c>
      <c r="E1488" s="20">
        <v>273</v>
      </c>
      <c r="F1488" s="18" t="str">
        <f t="shared" si="25"/>
        <v>西南</v>
      </c>
    </row>
    <row r="1489" spans="1:6" x14ac:dyDescent="0.25">
      <c r="A1489" s="19">
        <v>35065</v>
      </c>
      <c r="B1489" s="23" t="s">
        <v>41</v>
      </c>
      <c r="C1489" s="20" t="s">
        <v>12</v>
      </c>
      <c r="D1489" s="20">
        <v>293</v>
      </c>
      <c r="E1489" s="20">
        <v>293</v>
      </c>
      <c r="F1489" s="18" t="str">
        <f t="shared" si="25"/>
        <v>西南</v>
      </c>
    </row>
    <row r="1490" spans="1:6" x14ac:dyDescent="0.25">
      <c r="A1490" s="19">
        <v>35065</v>
      </c>
      <c r="B1490" s="23" t="s">
        <v>28</v>
      </c>
      <c r="C1490" s="20" t="s">
        <v>12</v>
      </c>
      <c r="D1490" s="20">
        <v>315</v>
      </c>
      <c r="E1490" s="20">
        <v>315</v>
      </c>
      <c r="F1490" s="18" t="str">
        <f t="shared" si="25"/>
        <v>西南</v>
      </c>
    </row>
    <row r="1491" spans="1:6" x14ac:dyDescent="0.25">
      <c r="A1491" s="19">
        <v>35065</v>
      </c>
      <c r="B1491" s="23" t="s">
        <v>28</v>
      </c>
      <c r="C1491" s="20" t="s">
        <v>12</v>
      </c>
      <c r="D1491" s="20">
        <v>360</v>
      </c>
      <c r="E1491" s="20">
        <v>360</v>
      </c>
      <c r="F1491" s="18" t="str">
        <f t="shared" si="25"/>
        <v>西南</v>
      </c>
    </row>
    <row r="1492" spans="1:6" x14ac:dyDescent="0.25">
      <c r="A1492" s="19">
        <v>35065</v>
      </c>
      <c r="B1492" s="23" t="s">
        <v>28</v>
      </c>
      <c r="C1492" s="20" t="s">
        <v>12</v>
      </c>
      <c r="D1492" s="20">
        <v>185</v>
      </c>
      <c r="E1492" s="20">
        <v>185</v>
      </c>
      <c r="F1492" s="18" t="str">
        <f t="shared" si="25"/>
        <v>西南</v>
      </c>
    </row>
    <row r="1493" spans="1:6" x14ac:dyDescent="0.25">
      <c r="A1493" s="19">
        <v>35065</v>
      </c>
      <c r="B1493" s="23" t="s">
        <v>28</v>
      </c>
      <c r="C1493" s="20" t="s">
        <v>12</v>
      </c>
      <c r="D1493" s="20">
        <v>175</v>
      </c>
      <c r="E1493" s="20">
        <v>175</v>
      </c>
      <c r="F1493" s="18" t="str">
        <f t="shared" si="25"/>
        <v>西南</v>
      </c>
    </row>
    <row r="1494" spans="1:6" x14ac:dyDescent="0.25">
      <c r="A1494" s="19">
        <v>35065</v>
      </c>
      <c r="B1494" s="23" t="s">
        <v>28</v>
      </c>
      <c r="C1494" s="20" t="s">
        <v>12</v>
      </c>
      <c r="D1494" s="20">
        <v>557</v>
      </c>
      <c r="E1494" s="20">
        <v>574</v>
      </c>
      <c r="F1494" s="18" t="str">
        <f t="shared" si="25"/>
        <v>西南</v>
      </c>
    </row>
    <row r="1495" spans="1:6" x14ac:dyDescent="0.25">
      <c r="A1495" s="19">
        <v>35065</v>
      </c>
      <c r="B1495" s="20" t="s">
        <v>11</v>
      </c>
      <c r="C1495" s="20" t="s">
        <v>12</v>
      </c>
      <c r="D1495" s="20">
        <v>606</v>
      </c>
      <c r="E1495" s="20">
        <v>606</v>
      </c>
      <c r="F1495" s="18" t="str">
        <f t="shared" si="25"/>
        <v>华东</v>
      </c>
    </row>
    <row r="1496" spans="1:6" x14ac:dyDescent="0.25">
      <c r="A1496" s="19">
        <v>35065</v>
      </c>
      <c r="B1496" s="20" t="s">
        <v>15</v>
      </c>
      <c r="C1496" s="20" t="s">
        <v>12</v>
      </c>
      <c r="D1496" s="20">
        <v>630</v>
      </c>
      <c r="E1496" s="20">
        <v>630</v>
      </c>
      <c r="F1496" s="18" t="str">
        <f t="shared" si="25"/>
        <v>华东</v>
      </c>
    </row>
    <row r="1497" spans="1:6" x14ac:dyDescent="0.25">
      <c r="A1497" s="19">
        <v>35065</v>
      </c>
      <c r="B1497" s="20" t="s">
        <v>21</v>
      </c>
      <c r="C1497" s="20" t="s">
        <v>12</v>
      </c>
      <c r="D1497" s="20">
        <v>394</v>
      </c>
      <c r="E1497" s="20">
        <v>394</v>
      </c>
      <c r="F1497" s="18" t="str">
        <f t="shared" si="25"/>
        <v>华东</v>
      </c>
    </row>
    <row r="1498" spans="1:6" x14ac:dyDescent="0.25">
      <c r="A1498" s="19">
        <v>35065</v>
      </c>
      <c r="B1498" s="20" t="s">
        <v>15</v>
      </c>
      <c r="C1498" s="20" t="s">
        <v>12</v>
      </c>
      <c r="D1498" s="20">
        <v>79</v>
      </c>
      <c r="E1498" s="20">
        <v>79</v>
      </c>
      <c r="F1498" s="18" t="str">
        <f t="shared" si="25"/>
        <v>华东</v>
      </c>
    </row>
    <row r="1499" spans="1:6" x14ac:dyDescent="0.25">
      <c r="A1499" s="19">
        <v>35065</v>
      </c>
      <c r="B1499" s="20" t="s">
        <v>18</v>
      </c>
      <c r="C1499" s="20" t="s">
        <v>12</v>
      </c>
      <c r="D1499" s="20">
        <v>123</v>
      </c>
      <c r="E1499" s="20">
        <v>123</v>
      </c>
      <c r="F1499" s="18" t="str">
        <f t="shared" si="25"/>
        <v>华南</v>
      </c>
    </row>
    <row r="1500" spans="1:6" x14ac:dyDescent="0.25">
      <c r="A1500" s="19">
        <v>35065</v>
      </c>
      <c r="B1500" s="20" t="s">
        <v>15</v>
      </c>
      <c r="C1500" s="20" t="s">
        <v>12</v>
      </c>
      <c r="D1500" s="20">
        <v>135</v>
      </c>
      <c r="E1500" s="20">
        <v>135</v>
      </c>
      <c r="F1500" s="18" t="str">
        <f t="shared" si="25"/>
        <v>华东</v>
      </c>
    </row>
    <row r="1501" spans="1:6" x14ac:dyDescent="0.25">
      <c r="A1501" s="19">
        <v>35065</v>
      </c>
      <c r="B1501" s="20" t="s">
        <v>21</v>
      </c>
      <c r="C1501" s="20" t="s">
        <v>12</v>
      </c>
      <c r="D1501" s="20">
        <v>952</v>
      </c>
      <c r="E1501" s="20">
        <v>1283</v>
      </c>
      <c r="F1501" s="18" t="str">
        <f t="shared" si="25"/>
        <v>华东</v>
      </c>
    </row>
    <row r="1502" spans="1:6" x14ac:dyDescent="0.25">
      <c r="A1502" s="19">
        <v>35065</v>
      </c>
      <c r="B1502" s="20" t="s">
        <v>11</v>
      </c>
      <c r="C1502" s="20" t="s">
        <v>12</v>
      </c>
      <c r="D1502" s="20">
        <v>985</v>
      </c>
      <c r="E1502" s="20">
        <v>1046</v>
      </c>
      <c r="F1502" s="18" t="str">
        <f t="shared" si="25"/>
        <v>华东</v>
      </c>
    </row>
    <row r="1503" spans="1:6" x14ac:dyDescent="0.25">
      <c r="A1503" s="19">
        <v>35065</v>
      </c>
      <c r="B1503" s="20" t="s">
        <v>11</v>
      </c>
      <c r="C1503" s="20" t="s">
        <v>12</v>
      </c>
      <c r="D1503" s="20">
        <v>696</v>
      </c>
      <c r="E1503" s="20">
        <v>718</v>
      </c>
      <c r="F1503" s="18" t="str">
        <f t="shared" si="25"/>
        <v>华东</v>
      </c>
    </row>
    <row r="1504" spans="1:6" x14ac:dyDescent="0.25">
      <c r="A1504" s="19">
        <v>35065</v>
      </c>
      <c r="B1504" s="20" t="s">
        <v>11</v>
      </c>
      <c r="C1504" s="23" t="s">
        <v>24</v>
      </c>
      <c r="D1504" s="20">
        <v>90</v>
      </c>
      <c r="E1504" s="20">
        <v>90</v>
      </c>
      <c r="F1504" s="18" t="str">
        <f t="shared" si="25"/>
        <v>华东</v>
      </c>
    </row>
    <row r="1505" spans="1:6" x14ac:dyDescent="0.25">
      <c r="A1505" s="19">
        <v>35065</v>
      </c>
      <c r="B1505" s="20" t="s">
        <v>11</v>
      </c>
      <c r="C1505" s="23" t="s">
        <v>24</v>
      </c>
      <c r="D1505" s="20">
        <v>63</v>
      </c>
      <c r="E1505" s="20">
        <v>63</v>
      </c>
      <c r="F1505" s="18" t="str">
        <f t="shared" si="25"/>
        <v>华东</v>
      </c>
    </row>
    <row r="1506" spans="1:6" x14ac:dyDescent="0.25">
      <c r="A1506" s="19">
        <v>35065</v>
      </c>
      <c r="B1506" s="20" t="s">
        <v>15</v>
      </c>
      <c r="C1506" s="23" t="s">
        <v>29</v>
      </c>
      <c r="D1506" s="20">
        <v>90</v>
      </c>
      <c r="E1506" s="20">
        <v>90</v>
      </c>
      <c r="F1506" s="18" t="str">
        <f t="shared" si="25"/>
        <v>华东</v>
      </c>
    </row>
    <row r="1507" spans="1:6" x14ac:dyDescent="0.25">
      <c r="A1507" s="19">
        <v>35065</v>
      </c>
      <c r="B1507" s="20" t="s">
        <v>15</v>
      </c>
      <c r="C1507" s="23" t="s">
        <v>24</v>
      </c>
      <c r="D1507" s="20">
        <v>234</v>
      </c>
      <c r="E1507" s="20">
        <v>234</v>
      </c>
      <c r="F1507" s="18" t="str">
        <f t="shared" si="25"/>
        <v>华东</v>
      </c>
    </row>
    <row r="1508" spans="1:6" x14ac:dyDescent="0.25">
      <c r="A1508" s="19">
        <v>35065</v>
      </c>
      <c r="B1508" s="20" t="s">
        <v>15</v>
      </c>
      <c r="C1508" s="23" t="s">
        <v>24</v>
      </c>
      <c r="D1508" s="20">
        <v>140</v>
      </c>
      <c r="E1508" s="20">
        <v>140</v>
      </c>
      <c r="F1508" s="18" t="str">
        <f t="shared" si="25"/>
        <v>华东</v>
      </c>
    </row>
    <row r="1509" spans="1:6" x14ac:dyDescent="0.25">
      <c r="A1509" s="19">
        <v>35065</v>
      </c>
      <c r="B1509" s="20" t="s">
        <v>11</v>
      </c>
      <c r="C1509" s="23" t="s">
        <v>25</v>
      </c>
      <c r="D1509" s="20">
        <v>72</v>
      </c>
      <c r="E1509" s="20">
        <v>72</v>
      </c>
      <c r="F1509" s="18" t="str">
        <f t="shared" si="25"/>
        <v>华东</v>
      </c>
    </row>
    <row r="1510" spans="1:6" x14ac:dyDescent="0.25">
      <c r="A1510" s="19">
        <v>35065</v>
      </c>
      <c r="B1510" s="20" t="s">
        <v>15</v>
      </c>
      <c r="C1510" s="23" t="s">
        <v>24</v>
      </c>
      <c r="D1510" s="20">
        <v>149</v>
      </c>
      <c r="E1510" s="20">
        <v>149</v>
      </c>
      <c r="F1510" s="18" t="str">
        <f t="shared" si="25"/>
        <v>华东</v>
      </c>
    </row>
    <row r="1511" spans="1:6" x14ac:dyDescent="0.25">
      <c r="A1511" s="19">
        <v>35065</v>
      </c>
      <c r="B1511" s="20" t="s">
        <v>11</v>
      </c>
      <c r="C1511" s="23" t="s">
        <v>24</v>
      </c>
      <c r="D1511" s="20">
        <v>113</v>
      </c>
      <c r="E1511" s="20">
        <v>113</v>
      </c>
      <c r="F1511" s="18" t="str">
        <f t="shared" si="25"/>
        <v>华东</v>
      </c>
    </row>
    <row r="1512" spans="1:6" x14ac:dyDescent="0.25">
      <c r="A1512" s="19">
        <v>35065</v>
      </c>
      <c r="B1512" s="20" t="s">
        <v>15</v>
      </c>
      <c r="C1512" s="23" t="s">
        <v>24</v>
      </c>
      <c r="D1512" s="20">
        <v>113</v>
      </c>
      <c r="E1512" s="20">
        <v>113</v>
      </c>
      <c r="F1512" s="18" t="str">
        <f t="shared" si="25"/>
        <v>华东</v>
      </c>
    </row>
    <row r="1513" spans="1:6" x14ac:dyDescent="0.25">
      <c r="A1513" s="19">
        <v>35065</v>
      </c>
      <c r="B1513" s="20" t="s">
        <v>11</v>
      </c>
      <c r="C1513" s="23" t="s">
        <v>24</v>
      </c>
      <c r="D1513" s="20">
        <v>2290</v>
      </c>
      <c r="E1513" s="20">
        <v>2668</v>
      </c>
      <c r="F1513" s="18" t="str">
        <f t="shared" si="25"/>
        <v>华东</v>
      </c>
    </row>
    <row r="1514" spans="1:6" x14ac:dyDescent="0.25">
      <c r="A1514" s="19">
        <v>35065</v>
      </c>
      <c r="B1514" s="20" t="s">
        <v>11</v>
      </c>
      <c r="C1514" s="23" t="s">
        <v>25</v>
      </c>
      <c r="D1514" s="20">
        <v>1601</v>
      </c>
      <c r="E1514" s="20">
        <v>1750</v>
      </c>
      <c r="F1514" s="18" t="str">
        <f t="shared" si="25"/>
        <v>华东</v>
      </c>
    </row>
    <row r="1515" spans="1:6" x14ac:dyDescent="0.25">
      <c r="A1515" s="19">
        <v>35065</v>
      </c>
      <c r="B1515" s="20" t="s">
        <v>15</v>
      </c>
      <c r="C1515" s="23" t="s">
        <v>25</v>
      </c>
      <c r="D1515" s="20">
        <v>358</v>
      </c>
      <c r="E1515" s="20">
        <v>358</v>
      </c>
      <c r="F1515" s="18" t="str">
        <f t="shared" si="25"/>
        <v>华东</v>
      </c>
    </row>
    <row r="1516" spans="1:6" x14ac:dyDescent="0.25">
      <c r="A1516" s="19">
        <v>35065</v>
      </c>
      <c r="B1516" s="20" t="s">
        <v>20</v>
      </c>
      <c r="C1516" s="23" t="s">
        <v>24</v>
      </c>
      <c r="D1516" s="20">
        <v>56</v>
      </c>
      <c r="E1516" s="20">
        <v>56</v>
      </c>
      <c r="F1516" s="18" t="str">
        <f t="shared" si="25"/>
        <v>华东</v>
      </c>
    </row>
    <row r="1517" spans="1:6" x14ac:dyDescent="0.25">
      <c r="A1517" s="19">
        <v>35065</v>
      </c>
      <c r="B1517" s="20" t="s">
        <v>15</v>
      </c>
      <c r="C1517" s="23" t="s">
        <v>24</v>
      </c>
      <c r="D1517" s="20">
        <v>45</v>
      </c>
      <c r="E1517" s="20">
        <v>45</v>
      </c>
      <c r="F1517" s="18" t="str">
        <f t="shared" si="25"/>
        <v>华东</v>
      </c>
    </row>
    <row r="1518" spans="1:6" x14ac:dyDescent="0.25">
      <c r="A1518" s="19">
        <v>35065</v>
      </c>
      <c r="B1518" s="20" t="s">
        <v>20</v>
      </c>
      <c r="C1518" s="23" t="s">
        <v>24</v>
      </c>
      <c r="D1518" s="20">
        <v>135</v>
      </c>
      <c r="E1518" s="20">
        <v>135</v>
      </c>
      <c r="F1518" s="18" t="str">
        <f t="shared" si="25"/>
        <v>华东</v>
      </c>
    </row>
    <row r="1519" spans="1:6" x14ac:dyDescent="0.25">
      <c r="A1519" s="19">
        <v>35065</v>
      </c>
      <c r="B1519" s="23" t="s">
        <v>28</v>
      </c>
      <c r="C1519" s="23" t="s">
        <v>25</v>
      </c>
      <c r="D1519" s="20">
        <v>210</v>
      </c>
      <c r="E1519" s="20">
        <v>210</v>
      </c>
      <c r="F1519" s="18" t="str">
        <f t="shared" si="25"/>
        <v>西南</v>
      </c>
    </row>
    <row r="1520" spans="1:6" x14ac:dyDescent="0.25">
      <c r="A1520" s="19">
        <v>35065</v>
      </c>
      <c r="B1520" s="23" t="s">
        <v>28</v>
      </c>
      <c r="C1520" s="23" t="s">
        <v>25</v>
      </c>
      <c r="D1520" s="20">
        <v>440</v>
      </c>
      <c r="E1520" s="20">
        <v>508</v>
      </c>
      <c r="F1520" s="18" t="str">
        <f t="shared" si="25"/>
        <v>西南</v>
      </c>
    </row>
    <row r="1521" spans="1:6" x14ac:dyDescent="0.25">
      <c r="A1521" s="19">
        <v>35065</v>
      </c>
      <c r="B1521" s="23" t="s">
        <v>28</v>
      </c>
      <c r="C1521" s="23" t="s">
        <v>24</v>
      </c>
      <c r="D1521" s="20">
        <v>158</v>
      </c>
      <c r="E1521" s="20">
        <v>158</v>
      </c>
      <c r="F1521" s="18" t="str">
        <f t="shared" si="25"/>
        <v>西南</v>
      </c>
    </row>
    <row r="1522" spans="1:6" x14ac:dyDescent="0.25">
      <c r="A1522" s="19">
        <v>35065</v>
      </c>
      <c r="B1522" s="23" t="s">
        <v>28</v>
      </c>
      <c r="C1522" s="23" t="s">
        <v>24</v>
      </c>
      <c r="D1522" s="20">
        <v>166</v>
      </c>
      <c r="E1522" s="20">
        <v>166</v>
      </c>
      <c r="F1522" s="18" t="str">
        <f t="shared" si="25"/>
        <v>西南</v>
      </c>
    </row>
    <row r="1523" spans="1:6" x14ac:dyDescent="0.25">
      <c r="A1523" s="19">
        <v>35065</v>
      </c>
      <c r="B1523" s="23" t="s">
        <v>28</v>
      </c>
      <c r="C1523" s="23" t="s">
        <v>25</v>
      </c>
      <c r="D1523" s="20">
        <v>175</v>
      </c>
      <c r="E1523" s="20">
        <v>175</v>
      </c>
      <c r="F1523" s="18" t="str">
        <f t="shared" si="25"/>
        <v>西南</v>
      </c>
    </row>
    <row r="1524" spans="1:6" x14ac:dyDescent="0.25">
      <c r="A1524" s="19">
        <v>35065</v>
      </c>
      <c r="B1524" s="23" t="s">
        <v>42</v>
      </c>
      <c r="C1524" s="23" t="s">
        <v>24</v>
      </c>
      <c r="D1524" s="20">
        <v>184</v>
      </c>
      <c r="E1524" s="20">
        <v>184</v>
      </c>
      <c r="F1524" s="18" t="str">
        <f t="shared" si="25"/>
        <v>西南</v>
      </c>
    </row>
    <row r="1525" spans="1:6" x14ac:dyDescent="0.25">
      <c r="A1525" s="19">
        <v>35065</v>
      </c>
      <c r="B1525" s="23" t="s">
        <v>28</v>
      </c>
      <c r="C1525" s="23" t="s">
        <v>25</v>
      </c>
      <c r="D1525" s="20">
        <v>437</v>
      </c>
      <c r="E1525" s="20">
        <v>450</v>
      </c>
      <c r="F1525" s="18" t="str">
        <f t="shared" si="25"/>
        <v>西南</v>
      </c>
    </row>
    <row r="1526" spans="1:6" x14ac:dyDescent="0.25">
      <c r="A1526" s="19">
        <v>35065</v>
      </c>
      <c r="B1526" s="23" t="s">
        <v>28</v>
      </c>
      <c r="C1526" s="23" t="s">
        <v>24</v>
      </c>
      <c r="D1526" s="20">
        <v>1115</v>
      </c>
      <c r="E1526" s="20">
        <v>1181</v>
      </c>
      <c r="F1526" s="18" t="str">
        <f t="shared" si="25"/>
        <v>西南</v>
      </c>
    </row>
    <row r="1527" spans="1:6" x14ac:dyDescent="0.25">
      <c r="A1527" s="19">
        <v>35065</v>
      </c>
      <c r="B1527" s="20" t="s">
        <v>20</v>
      </c>
      <c r="C1527" s="23" t="s">
        <v>24</v>
      </c>
      <c r="D1527" s="20">
        <v>86</v>
      </c>
      <c r="E1527" s="20">
        <v>86</v>
      </c>
      <c r="F1527" s="18" t="str">
        <f t="shared" si="25"/>
        <v>华东</v>
      </c>
    </row>
    <row r="1528" spans="1:6" x14ac:dyDescent="0.25">
      <c r="A1528" s="19">
        <v>35065</v>
      </c>
      <c r="B1528" s="20" t="s">
        <v>11</v>
      </c>
      <c r="C1528" s="23" t="s">
        <v>24</v>
      </c>
      <c r="D1528" s="20">
        <v>1310</v>
      </c>
      <c r="E1528" s="20">
        <v>1391</v>
      </c>
      <c r="F1528" s="18" t="str">
        <f t="shared" si="25"/>
        <v>华东</v>
      </c>
    </row>
    <row r="1529" spans="1:6" x14ac:dyDescent="0.25">
      <c r="A1529" s="19">
        <v>35065</v>
      </c>
      <c r="B1529" s="20" t="s">
        <v>11</v>
      </c>
      <c r="C1529" s="23" t="s">
        <v>25</v>
      </c>
      <c r="D1529" s="20">
        <v>113</v>
      </c>
      <c r="E1529" s="20">
        <v>113</v>
      </c>
      <c r="F1529" s="18" t="str">
        <f t="shared" si="25"/>
        <v>华东</v>
      </c>
    </row>
    <row r="1530" spans="1:6" x14ac:dyDescent="0.25">
      <c r="A1530" s="19">
        <v>35065</v>
      </c>
      <c r="B1530" s="20" t="s">
        <v>18</v>
      </c>
      <c r="C1530" s="23" t="s">
        <v>37</v>
      </c>
      <c r="D1530" s="20">
        <v>131</v>
      </c>
      <c r="E1530" s="20">
        <v>131</v>
      </c>
      <c r="F1530" s="18" t="str">
        <f t="shared" si="25"/>
        <v>华南</v>
      </c>
    </row>
    <row r="1531" spans="1:6" x14ac:dyDescent="0.25">
      <c r="A1531" s="19">
        <v>35065</v>
      </c>
      <c r="B1531" s="20" t="s">
        <v>21</v>
      </c>
      <c r="C1531" s="23" t="s">
        <v>24</v>
      </c>
      <c r="D1531" s="20">
        <v>468</v>
      </c>
      <c r="E1531" s="20">
        <v>540</v>
      </c>
      <c r="F1531" s="18" t="str">
        <f t="shared" si="25"/>
        <v>华东</v>
      </c>
    </row>
    <row r="1532" spans="1:6" x14ac:dyDescent="0.25">
      <c r="A1532" s="19">
        <v>35065</v>
      </c>
      <c r="B1532" s="20" t="s">
        <v>21</v>
      </c>
      <c r="C1532" s="23" t="s">
        <v>24</v>
      </c>
      <c r="D1532" s="20">
        <v>786</v>
      </c>
      <c r="E1532" s="20">
        <v>810</v>
      </c>
      <c r="F1532" s="18" t="str">
        <f t="shared" si="25"/>
        <v>华东</v>
      </c>
    </row>
    <row r="1533" spans="1:6" x14ac:dyDescent="0.25">
      <c r="A1533" s="19">
        <v>35065</v>
      </c>
      <c r="B1533" s="20" t="s">
        <v>15</v>
      </c>
      <c r="C1533" s="23" t="s">
        <v>25</v>
      </c>
      <c r="D1533" s="20">
        <v>458</v>
      </c>
      <c r="E1533" s="20">
        <v>473</v>
      </c>
      <c r="F1533" s="18" t="str">
        <f t="shared" si="25"/>
        <v>华东</v>
      </c>
    </row>
    <row r="1534" spans="1:6" x14ac:dyDescent="0.25">
      <c r="A1534" s="19">
        <v>35065</v>
      </c>
      <c r="B1534" s="20" t="s">
        <v>15</v>
      </c>
      <c r="C1534" s="20" t="s">
        <v>12</v>
      </c>
      <c r="D1534" s="20">
        <v>1272</v>
      </c>
      <c r="E1534" s="20">
        <v>1523</v>
      </c>
      <c r="F1534" s="18" t="str">
        <f t="shared" si="25"/>
        <v>华东</v>
      </c>
    </row>
    <row r="1535" spans="1:6" x14ac:dyDescent="0.25">
      <c r="A1535" s="19">
        <v>35065</v>
      </c>
      <c r="B1535" s="20" t="s">
        <v>11</v>
      </c>
      <c r="C1535" s="20" t="s">
        <v>12</v>
      </c>
      <c r="D1535" s="20">
        <v>1630</v>
      </c>
      <c r="E1535" s="20">
        <v>2466</v>
      </c>
      <c r="F1535" s="18" t="str">
        <f t="shared" si="25"/>
        <v>华东</v>
      </c>
    </row>
    <row r="1536" spans="1:6" x14ac:dyDescent="0.25">
      <c r="A1536" s="19">
        <v>35065</v>
      </c>
      <c r="B1536" s="20" t="s">
        <v>15</v>
      </c>
      <c r="C1536" s="20" t="s">
        <v>12</v>
      </c>
      <c r="D1536" s="20">
        <v>2083</v>
      </c>
      <c r="E1536" s="20">
        <v>2450</v>
      </c>
      <c r="F1536" s="18" t="str">
        <f t="shared" si="25"/>
        <v>华东</v>
      </c>
    </row>
    <row r="1537" spans="1:6" x14ac:dyDescent="0.25">
      <c r="A1537" s="19">
        <v>35065</v>
      </c>
      <c r="B1537" s="20" t="s">
        <v>11</v>
      </c>
      <c r="C1537" s="20" t="s">
        <v>12</v>
      </c>
      <c r="D1537" s="20">
        <v>644</v>
      </c>
      <c r="E1537" s="20">
        <v>644</v>
      </c>
      <c r="F1537" s="18" t="str">
        <f t="shared" si="25"/>
        <v>华东</v>
      </c>
    </row>
    <row r="1538" spans="1:6" x14ac:dyDescent="0.25">
      <c r="A1538" s="19">
        <v>35065</v>
      </c>
      <c r="B1538" s="20" t="s">
        <v>21</v>
      </c>
      <c r="C1538" s="20" t="s">
        <v>12</v>
      </c>
      <c r="D1538" s="20">
        <v>1129</v>
      </c>
      <c r="E1538" s="20">
        <v>1199</v>
      </c>
      <c r="F1538" s="18" t="str">
        <f t="shared" si="25"/>
        <v>华东</v>
      </c>
    </row>
    <row r="1539" spans="1:6" x14ac:dyDescent="0.25">
      <c r="A1539" s="19">
        <v>35065</v>
      </c>
      <c r="B1539" s="20" t="s">
        <v>21</v>
      </c>
      <c r="C1539" s="20" t="s">
        <v>12</v>
      </c>
      <c r="D1539" s="20">
        <v>912</v>
      </c>
      <c r="E1539" s="20">
        <v>968</v>
      </c>
      <c r="F1539" s="18" t="str">
        <f t="shared" ref="F1539:F1602" si="26">INDEX($H$3:$H$12,MATCH(B1539,$I$3:$I$12,0))</f>
        <v>华东</v>
      </c>
    </row>
    <row r="1540" spans="1:6" x14ac:dyDescent="0.25">
      <c r="A1540" s="19">
        <v>35065</v>
      </c>
      <c r="B1540" s="23" t="s">
        <v>28</v>
      </c>
      <c r="C1540" s="20" t="s">
        <v>12</v>
      </c>
      <c r="D1540" s="20">
        <v>44</v>
      </c>
      <c r="E1540" s="20">
        <v>44</v>
      </c>
      <c r="F1540" s="18" t="str">
        <f t="shared" si="26"/>
        <v>西南</v>
      </c>
    </row>
    <row r="1541" spans="1:6" x14ac:dyDescent="0.25">
      <c r="A1541" s="19">
        <v>35065</v>
      </c>
      <c r="B1541" s="23" t="s">
        <v>28</v>
      </c>
      <c r="C1541" s="20" t="s">
        <v>12</v>
      </c>
      <c r="D1541" s="20">
        <v>56</v>
      </c>
      <c r="E1541" s="20">
        <v>56</v>
      </c>
      <c r="F1541" s="18" t="str">
        <f t="shared" si="26"/>
        <v>西南</v>
      </c>
    </row>
    <row r="1542" spans="1:6" x14ac:dyDescent="0.25">
      <c r="A1542" s="19">
        <v>35065</v>
      </c>
      <c r="B1542" s="23" t="s">
        <v>28</v>
      </c>
      <c r="C1542" s="20" t="s">
        <v>12</v>
      </c>
      <c r="D1542" s="20">
        <v>63</v>
      </c>
      <c r="E1542" s="20">
        <v>63</v>
      </c>
      <c r="F1542" s="18" t="str">
        <f t="shared" si="26"/>
        <v>西南</v>
      </c>
    </row>
    <row r="1543" spans="1:6" x14ac:dyDescent="0.25">
      <c r="A1543" s="19">
        <v>35065</v>
      </c>
      <c r="B1543" s="23" t="s">
        <v>28</v>
      </c>
      <c r="C1543" s="20" t="s">
        <v>12</v>
      </c>
      <c r="D1543" s="20">
        <v>72</v>
      </c>
      <c r="E1543" s="20">
        <v>72</v>
      </c>
      <c r="F1543" s="18" t="str">
        <f t="shared" si="26"/>
        <v>西南</v>
      </c>
    </row>
    <row r="1544" spans="1:6" x14ac:dyDescent="0.25">
      <c r="A1544" s="19">
        <v>35065</v>
      </c>
      <c r="B1544" s="23" t="s">
        <v>40</v>
      </c>
      <c r="C1544" s="20" t="s">
        <v>12</v>
      </c>
      <c r="D1544" s="20">
        <v>79</v>
      </c>
      <c r="E1544" s="20">
        <v>79</v>
      </c>
      <c r="F1544" s="18" t="str">
        <f t="shared" si="26"/>
        <v>西南</v>
      </c>
    </row>
    <row r="1545" spans="1:6" x14ac:dyDescent="0.25">
      <c r="A1545" s="19">
        <v>35065</v>
      </c>
      <c r="B1545" s="23" t="s">
        <v>41</v>
      </c>
      <c r="C1545" s="20" t="s">
        <v>12</v>
      </c>
      <c r="D1545" s="20">
        <v>79</v>
      </c>
      <c r="E1545" s="20">
        <v>79</v>
      </c>
      <c r="F1545" s="18" t="str">
        <f t="shared" si="26"/>
        <v>西南</v>
      </c>
    </row>
    <row r="1546" spans="1:6" x14ac:dyDescent="0.25">
      <c r="A1546" s="19">
        <v>35065</v>
      </c>
      <c r="B1546" s="23" t="s">
        <v>28</v>
      </c>
      <c r="C1546" s="20" t="s">
        <v>12</v>
      </c>
      <c r="D1546" s="20">
        <v>90</v>
      </c>
      <c r="E1546" s="20">
        <v>90</v>
      </c>
      <c r="F1546" s="18" t="str">
        <f t="shared" si="26"/>
        <v>西南</v>
      </c>
    </row>
    <row r="1547" spans="1:6" x14ac:dyDescent="0.25">
      <c r="A1547" s="19">
        <v>35065</v>
      </c>
      <c r="B1547" s="23" t="s">
        <v>28</v>
      </c>
      <c r="C1547" s="20" t="s">
        <v>12</v>
      </c>
      <c r="D1547" s="20">
        <v>105</v>
      </c>
      <c r="E1547" s="20">
        <v>105</v>
      </c>
      <c r="F1547" s="18" t="str">
        <f t="shared" si="26"/>
        <v>西南</v>
      </c>
    </row>
    <row r="1548" spans="1:6" x14ac:dyDescent="0.25">
      <c r="A1548" s="19">
        <v>35065</v>
      </c>
      <c r="B1548" s="20" t="s">
        <v>18</v>
      </c>
      <c r="C1548" s="20" t="s">
        <v>12</v>
      </c>
      <c r="D1548" s="20">
        <v>124</v>
      </c>
      <c r="E1548" s="20">
        <v>124</v>
      </c>
      <c r="F1548" s="18" t="str">
        <f t="shared" si="26"/>
        <v>华南</v>
      </c>
    </row>
    <row r="1549" spans="1:6" x14ac:dyDescent="0.25">
      <c r="A1549" s="19">
        <v>35065</v>
      </c>
      <c r="B1549" s="20" t="s">
        <v>18</v>
      </c>
      <c r="C1549" s="20" t="s">
        <v>12</v>
      </c>
      <c r="D1549" s="20">
        <v>140</v>
      </c>
      <c r="E1549" s="20">
        <v>140</v>
      </c>
      <c r="F1549" s="18" t="str">
        <f t="shared" si="26"/>
        <v>华南</v>
      </c>
    </row>
    <row r="1550" spans="1:6" x14ac:dyDescent="0.25">
      <c r="A1550" s="19">
        <v>35065</v>
      </c>
      <c r="B1550" s="20" t="s">
        <v>15</v>
      </c>
      <c r="C1550" s="20" t="s">
        <v>12</v>
      </c>
      <c r="D1550" s="20">
        <v>252</v>
      </c>
      <c r="E1550" s="20">
        <v>252</v>
      </c>
      <c r="F1550" s="18" t="str">
        <f t="shared" si="26"/>
        <v>华东</v>
      </c>
    </row>
    <row r="1551" spans="1:6" x14ac:dyDescent="0.25">
      <c r="A1551" s="19">
        <v>35065</v>
      </c>
      <c r="B1551" s="20" t="s">
        <v>15</v>
      </c>
      <c r="C1551" s="20" t="s">
        <v>12</v>
      </c>
      <c r="D1551" s="20">
        <v>415</v>
      </c>
      <c r="E1551" s="20">
        <v>428</v>
      </c>
      <c r="F1551" s="18" t="str">
        <f t="shared" si="26"/>
        <v>华东</v>
      </c>
    </row>
    <row r="1552" spans="1:6" x14ac:dyDescent="0.25">
      <c r="A1552" s="19">
        <v>35065</v>
      </c>
      <c r="B1552" s="20" t="s">
        <v>11</v>
      </c>
      <c r="C1552" s="23" t="s">
        <v>24</v>
      </c>
      <c r="D1552" s="20">
        <v>191</v>
      </c>
      <c r="E1552" s="20">
        <v>191</v>
      </c>
      <c r="F1552" s="18" t="str">
        <f t="shared" si="26"/>
        <v>华东</v>
      </c>
    </row>
    <row r="1553" spans="1:6" x14ac:dyDescent="0.25">
      <c r="A1553" s="19">
        <v>35065</v>
      </c>
      <c r="B1553" s="20" t="s">
        <v>11</v>
      </c>
      <c r="C1553" s="23" t="s">
        <v>33</v>
      </c>
      <c r="D1553" s="20">
        <v>27</v>
      </c>
      <c r="E1553" s="20">
        <v>27</v>
      </c>
      <c r="F1553" s="18" t="str">
        <f t="shared" si="26"/>
        <v>华东</v>
      </c>
    </row>
    <row r="1554" spans="1:6" x14ac:dyDescent="0.25">
      <c r="A1554" s="19">
        <v>35065</v>
      </c>
      <c r="B1554" s="20" t="s">
        <v>11</v>
      </c>
      <c r="C1554" s="23" t="s">
        <v>24</v>
      </c>
      <c r="D1554" s="20">
        <v>61</v>
      </c>
      <c r="E1554" s="20">
        <v>61</v>
      </c>
      <c r="F1554" s="18" t="str">
        <f t="shared" si="26"/>
        <v>华东</v>
      </c>
    </row>
    <row r="1555" spans="1:6" x14ac:dyDescent="0.25">
      <c r="A1555" s="19">
        <v>35065</v>
      </c>
      <c r="B1555" s="20" t="s">
        <v>20</v>
      </c>
      <c r="C1555" s="23" t="s">
        <v>24</v>
      </c>
      <c r="D1555" s="20">
        <v>171</v>
      </c>
      <c r="E1555" s="20">
        <v>171</v>
      </c>
      <c r="F1555" s="18" t="str">
        <f t="shared" si="26"/>
        <v>华东</v>
      </c>
    </row>
    <row r="1556" spans="1:6" x14ac:dyDescent="0.25">
      <c r="A1556" s="19">
        <v>35065</v>
      </c>
      <c r="B1556" s="20" t="s">
        <v>15</v>
      </c>
      <c r="C1556" s="23" t="s">
        <v>25</v>
      </c>
      <c r="D1556" s="20">
        <v>158</v>
      </c>
      <c r="E1556" s="20">
        <v>158</v>
      </c>
      <c r="F1556" s="18" t="str">
        <f t="shared" si="26"/>
        <v>华东</v>
      </c>
    </row>
    <row r="1557" spans="1:6" x14ac:dyDescent="0.25">
      <c r="A1557" s="19">
        <v>35065</v>
      </c>
      <c r="B1557" s="20" t="s">
        <v>20</v>
      </c>
      <c r="C1557" s="23" t="s">
        <v>25</v>
      </c>
      <c r="D1557" s="20">
        <v>158</v>
      </c>
      <c r="E1557" s="20">
        <v>158</v>
      </c>
      <c r="F1557" s="18" t="str">
        <f t="shared" si="26"/>
        <v>华东</v>
      </c>
    </row>
    <row r="1558" spans="1:6" x14ac:dyDescent="0.25">
      <c r="A1558" s="19">
        <v>35065</v>
      </c>
      <c r="B1558" s="20" t="s">
        <v>20</v>
      </c>
      <c r="C1558" s="23" t="s">
        <v>33</v>
      </c>
      <c r="D1558" s="20">
        <v>151</v>
      </c>
      <c r="E1558" s="20">
        <v>151</v>
      </c>
      <c r="F1558" s="18" t="str">
        <f t="shared" si="26"/>
        <v>华东</v>
      </c>
    </row>
    <row r="1559" spans="1:6" x14ac:dyDescent="0.25">
      <c r="A1559" s="19">
        <v>35065</v>
      </c>
      <c r="B1559" s="20" t="s">
        <v>11</v>
      </c>
      <c r="C1559" s="23" t="s">
        <v>24</v>
      </c>
      <c r="D1559" s="20">
        <v>28</v>
      </c>
      <c r="E1559" s="20">
        <v>28</v>
      </c>
      <c r="F1559" s="18" t="str">
        <f t="shared" si="26"/>
        <v>华东</v>
      </c>
    </row>
    <row r="1560" spans="1:6" x14ac:dyDescent="0.25">
      <c r="A1560" s="19">
        <v>35065</v>
      </c>
      <c r="B1560" s="20" t="s">
        <v>11</v>
      </c>
      <c r="C1560" s="23" t="s">
        <v>25</v>
      </c>
      <c r="D1560" s="20">
        <v>131</v>
      </c>
      <c r="E1560" s="20">
        <v>131</v>
      </c>
      <c r="F1560" s="18" t="str">
        <f t="shared" si="26"/>
        <v>华东</v>
      </c>
    </row>
    <row r="1561" spans="1:6" x14ac:dyDescent="0.25">
      <c r="A1561" s="19">
        <v>35065</v>
      </c>
      <c r="B1561" s="20" t="s">
        <v>15</v>
      </c>
      <c r="C1561" s="23" t="s">
        <v>24</v>
      </c>
      <c r="D1561" s="20">
        <v>123</v>
      </c>
      <c r="E1561" s="20">
        <v>123</v>
      </c>
      <c r="F1561" s="18" t="str">
        <f t="shared" si="26"/>
        <v>华东</v>
      </c>
    </row>
    <row r="1562" spans="1:6" x14ac:dyDescent="0.25">
      <c r="A1562" s="19">
        <v>35065</v>
      </c>
      <c r="B1562" s="20" t="s">
        <v>18</v>
      </c>
      <c r="C1562" s="23" t="s">
        <v>24</v>
      </c>
      <c r="D1562" s="20">
        <v>113</v>
      </c>
      <c r="E1562" s="20">
        <v>113</v>
      </c>
      <c r="F1562" s="18" t="str">
        <f t="shared" si="26"/>
        <v>华南</v>
      </c>
    </row>
    <row r="1563" spans="1:6" x14ac:dyDescent="0.25">
      <c r="A1563" s="19">
        <v>35065</v>
      </c>
      <c r="B1563" s="20" t="s">
        <v>20</v>
      </c>
      <c r="C1563" s="23" t="s">
        <v>24</v>
      </c>
      <c r="D1563" s="20">
        <v>105</v>
      </c>
      <c r="E1563" s="20">
        <v>105</v>
      </c>
      <c r="F1563" s="18" t="str">
        <f t="shared" si="26"/>
        <v>华东</v>
      </c>
    </row>
    <row r="1564" spans="1:6" x14ac:dyDescent="0.25">
      <c r="A1564" s="19">
        <v>35065</v>
      </c>
      <c r="B1564" s="23" t="s">
        <v>40</v>
      </c>
      <c r="C1564" s="23" t="s">
        <v>25</v>
      </c>
      <c r="D1564" s="20">
        <v>102</v>
      </c>
      <c r="E1564" s="20">
        <v>102</v>
      </c>
      <c r="F1564" s="18" t="str">
        <f t="shared" si="26"/>
        <v>西南</v>
      </c>
    </row>
    <row r="1565" spans="1:6" x14ac:dyDescent="0.25">
      <c r="A1565" s="19">
        <v>35065</v>
      </c>
      <c r="B1565" s="23" t="s">
        <v>41</v>
      </c>
      <c r="C1565" s="23" t="s">
        <v>35</v>
      </c>
      <c r="D1565" s="20">
        <v>83</v>
      </c>
      <c r="E1565" s="20">
        <v>83</v>
      </c>
      <c r="F1565" s="18" t="str">
        <f t="shared" si="26"/>
        <v>西南</v>
      </c>
    </row>
    <row r="1566" spans="1:6" x14ac:dyDescent="0.25">
      <c r="A1566" s="19">
        <v>35065</v>
      </c>
      <c r="B1566" s="23" t="s">
        <v>41</v>
      </c>
      <c r="C1566" s="23" t="s">
        <v>24</v>
      </c>
      <c r="D1566" s="20">
        <v>138</v>
      </c>
      <c r="E1566" s="20">
        <v>138</v>
      </c>
      <c r="F1566" s="18" t="str">
        <f t="shared" si="26"/>
        <v>西南</v>
      </c>
    </row>
    <row r="1567" spans="1:6" x14ac:dyDescent="0.25">
      <c r="A1567" s="19">
        <v>35065</v>
      </c>
      <c r="B1567" s="23" t="s">
        <v>40</v>
      </c>
      <c r="C1567" s="23" t="s">
        <v>24</v>
      </c>
      <c r="D1567" s="20">
        <v>193</v>
      </c>
      <c r="E1567" s="20">
        <v>193</v>
      </c>
      <c r="F1567" s="18" t="str">
        <f t="shared" si="26"/>
        <v>西南</v>
      </c>
    </row>
    <row r="1568" spans="1:6" x14ac:dyDescent="0.25">
      <c r="A1568" s="19">
        <v>35065</v>
      </c>
      <c r="B1568" s="23" t="s">
        <v>43</v>
      </c>
      <c r="C1568" s="23" t="s">
        <v>24</v>
      </c>
      <c r="D1568" s="20">
        <v>191</v>
      </c>
      <c r="E1568" s="20">
        <v>191</v>
      </c>
      <c r="F1568" s="18" t="str">
        <f t="shared" si="26"/>
        <v>西南</v>
      </c>
    </row>
    <row r="1569" spans="1:6" x14ac:dyDescent="0.25">
      <c r="A1569" s="19">
        <v>35065</v>
      </c>
      <c r="B1569" s="23" t="s">
        <v>28</v>
      </c>
      <c r="C1569" s="23" t="s">
        <v>25</v>
      </c>
      <c r="D1569" s="20">
        <v>1180</v>
      </c>
      <c r="E1569" s="20">
        <v>1283</v>
      </c>
      <c r="F1569" s="18" t="str">
        <f t="shared" si="26"/>
        <v>西南</v>
      </c>
    </row>
    <row r="1570" spans="1:6" x14ac:dyDescent="0.25">
      <c r="A1570" s="19">
        <v>35065</v>
      </c>
      <c r="B1570" s="23" t="s">
        <v>28</v>
      </c>
      <c r="C1570" s="23" t="s">
        <v>25</v>
      </c>
      <c r="D1570" s="20">
        <v>1136</v>
      </c>
      <c r="E1570" s="20">
        <v>1395</v>
      </c>
      <c r="F1570" s="18" t="str">
        <f t="shared" si="26"/>
        <v>西南</v>
      </c>
    </row>
    <row r="1571" spans="1:6" x14ac:dyDescent="0.25">
      <c r="A1571" s="19">
        <v>35065</v>
      </c>
      <c r="B1571" s="23" t="s">
        <v>41</v>
      </c>
      <c r="C1571" s="23" t="s">
        <v>25</v>
      </c>
      <c r="D1571" s="20">
        <v>304</v>
      </c>
      <c r="E1571" s="20">
        <v>304</v>
      </c>
      <c r="F1571" s="18" t="str">
        <f t="shared" si="26"/>
        <v>西南</v>
      </c>
    </row>
    <row r="1572" spans="1:6" x14ac:dyDescent="0.25">
      <c r="A1572" s="19">
        <v>35065</v>
      </c>
      <c r="B1572" s="20" t="s">
        <v>21</v>
      </c>
      <c r="C1572" s="23" t="s">
        <v>25</v>
      </c>
      <c r="D1572" s="20">
        <v>289</v>
      </c>
      <c r="E1572" s="20">
        <v>289</v>
      </c>
      <c r="F1572" s="18" t="str">
        <f t="shared" si="26"/>
        <v>华东</v>
      </c>
    </row>
    <row r="1573" spans="1:6" x14ac:dyDescent="0.25">
      <c r="A1573" s="19">
        <v>35065</v>
      </c>
      <c r="B1573" s="20" t="s">
        <v>18</v>
      </c>
      <c r="C1573" s="23" t="s">
        <v>25</v>
      </c>
      <c r="D1573" s="20">
        <v>236</v>
      </c>
      <c r="E1573" s="20">
        <v>236</v>
      </c>
      <c r="F1573" s="18" t="str">
        <f t="shared" si="26"/>
        <v>华南</v>
      </c>
    </row>
    <row r="1574" spans="1:6" x14ac:dyDescent="0.25">
      <c r="A1574" s="19">
        <v>35065</v>
      </c>
      <c r="B1574" s="20" t="s">
        <v>18</v>
      </c>
      <c r="C1574" s="23" t="s">
        <v>24</v>
      </c>
      <c r="D1574" s="20">
        <v>220</v>
      </c>
      <c r="E1574" s="20">
        <v>220</v>
      </c>
      <c r="F1574" s="18" t="str">
        <f t="shared" si="26"/>
        <v>华南</v>
      </c>
    </row>
    <row r="1575" spans="1:6" x14ac:dyDescent="0.25">
      <c r="A1575" s="19">
        <v>35065</v>
      </c>
      <c r="B1575" s="20" t="s">
        <v>21</v>
      </c>
      <c r="C1575" s="23" t="s">
        <v>24</v>
      </c>
      <c r="D1575" s="20">
        <v>206</v>
      </c>
      <c r="E1575" s="20">
        <v>206</v>
      </c>
      <c r="F1575" s="18" t="str">
        <f t="shared" si="26"/>
        <v>华东</v>
      </c>
    </row>
    <row r="1576" spans="1:6" x14ac:dyDescent="0.25">
      <c r="A1576" s="19">
        <v>35065</v>
      </c>
      <c r="B1576" s="20" t="s">
        <v>20</v>
      </c>
      <c r="C1576" s="23" t="s">
        <v>29</v>
      </c>
      <c r="D1576" s="20">
        <v>203</v>
      </c>
      <c r="E1576" s="20">
        <v>203</v>
      </c>
      <c r="F1576" s="18" t="str">
        <f t="shared" si="26"/>
        <v>华东</v>
      </c>
    </row>
    <row r="1577" spans="1:6" x14ac:dyDescent="0.25">
      <c r="A1577" s="19">
        <v>35065</v>
      </c>
      <c r="B1577" s="20" t="s">
        <v>21</v>
      </c>
      <c r="C1577" s="23" t="s">
        <v>24</v>
      </c>
      <c r="D1577" s="20">
        <v>655</v>
      </c>
      <c r="E1577" s="20">
        <v>743</v>
      </c>
      <c r="F1577" s="18" t="str">
        <f t="shared" si="26"/>
        <v>华东</v>
      </c>
    </row>
    <row r="1578" spans="1:6" x14ac:dyDescent="0.25">
      <c r="A1578" s="19">
        <v>35096</v>
      </c>
      <c r="B1578" s="20" t="s">
        <v>20</v>
      </c>
      <c r="C1578" s="23" t="s">
        <v>24</v>
      </c>
      <c r="D1578" s="20">
        <v>330</v>
      </c>
      <c r="E1578" s="20">
        <v>330</v>
      </c>
      <c r="F1578" s="18" t="str">
        <f t="shared" si="26"/>
        <v>华东</v>
      </c>
    </row>
    <row r="1579" spans="1:6" x14ac:dyDescent="0.25">
      <c r="A1579" s="19">
        <v>35096</v>
      </c>
      <c r="B1579" s="20" t="s">
        <v>15</v>
      </c>
      <c r="C1579" s="23" t="s">
        <v>25</v>
      </c>
      <c r="D1579" s="20">
        <v>45</v>
      </c>
      <c r="E1579" s="20">
        <v>45</v>
      </c>
      <c r="F1579" s="18" t="str">
        <f t="shared" si="26"/>
        <v>华东</v>
      </c>
    </row>
    <row r="1580" spans="1:6" x14ac:dyDescent="0.25">
      <c r="A1580" s="19">
        <v>35096</v>
      </c>
      <c r="B1580" s="20" t="s">
        <v>18</v>
      </c>
      <c r="C1580" s="23" t="s">
        <v>24</v>
      </c>
      <c r="D1580" s="20">
        <v>124</v>
      </c>
      <c r="E1580" s="20">
        <v>124</v>
      </c>
      <c r="F1580" s="18" t="str">
        <f t="shared" si="26"/>
        <v>华南</v>
      </c>
    </row>
    <row r="1581" spans="1:6" x14ac:dyDescent="0.25">
      <c r="A1581" s="19">
        <v>35096</v>
      </c>
      <c r="B1581" s="20" t="s">
        <v>15</v>
      </c>
      <c r="C1581" s="23" t="s">
        <v>24</v>
      </c>
      <c r="D1581" s="20">
        <v>193</v>
      </c>
      <c r="E1581" s="20">
        <v>193</v>
      </c>
      <c r="F1581" s="18" t="str">
        <f t="shared" si="26"/>
        <v>华东</v>
      </c>
    </row>
    <row r="1582" spans="1:6" x14ac:dyDescent="0.25">
      <c r="A1582" s="19">
        <v>35096</v>
      </c>
      <c r="B1582" s="20" t="s">
        <v>15</v>
      </c>
      <c r="C1582" s="23" t="s">
        <v>24</v>
      </c>
      <c r="D1582" s="20">
        <v>225</v>
      </c>
      <c r="E1582" s="20">
        <v>225</v>
      </c>
      <c r="F1582" s="18" t="str">
        <f t="shared" si="26"/>
        <v>华东</v>
      </c>
    </row>
    <row r="1583" spans="1:6" x14ac:dyDescent="0.25">
      <c r="A1583" s="19">
        <v>35096</v>
      </c>
      <c r="B1583" s="20" t="s">
        <v>21</v>
      </c>
      <c r="C1583" s="23" t="s">
        <v>24</v>
      </c>
      <c r="D1583" s="20">
        <v>270</v>
      </c>
      <c r="E1583" s="20">
        <v>270</v>
      </c>
      <c r="F1583" s="18" t="str">
        <f t="shared" si="26"/>
        <v>华东</v>
      </c>
    </row>
    <row r="1584" spans="1:6" x14ac:dyDescent="0.25">
      <c r="A1584" s="19">
        <v>35096</v>
      </c>
      <c r="B1584" s="20" t="s">
        <v>20</v>
      </c>
      <c r="C1584" s="23" t="s">
        <v>25</v>
      </c>
      <c r="D1584" s="20">
        <v>66</v>
      </c>
      <c r="E1584" s="20">
        <v>66</v>
      </c>
      <c r="F1584" s="18" t="str">
        <f t="shared" si="26"/>
        <v>华东</v>
      </c>
    </row>
    <row r="1585" spans="1:6" x14ac:dyDescent="0.25">
      <c r="A1585" s="19">
        <v>35096</v>
      </c>
      <c r="B1585" s="20" t="s">
        <v>21</v>
      </c>
      <c r="C1585" s="23" t="s">
        <v>24</v>
      </c>
      <c r="D1585" s="20">
        <v>371</v>
      </c>
      <c r="E1585" s="20">
        <v>371</v>
      </c>
      <c r="F1585" s="18" t="str">
        <f t="shared" si="26"/>
        <v>华东</v>
      </c>
    </row>
    <row r="1586" spans="1:6" x14ac:dyDescent="0.25">
      <c r="A1586" s="19">
        <v>35096</v>
      </c>
      <c r="B1586" s="20" t="s">
        <v>20</v>
      </c>
      <c r="C1586" s="23" t="s">
        <v>24</v>
      </c>
      <c r="D1586" s="20">
        <v>270</v>
      </c>
      <c r="E1586" s="20">
        <v>270</v>
      </c>
      <c r="F1586" s="18" t="str">
        <f t="shared" si="26"/>
        <v>华东</v>
      </c>
    </row>
    <row r="1587" spans="1:6" x14ac:dyDescent="0.25">
      <c r="A1587" s="19">
        <v>35096</v>
      </c>
      <c r="B1587" s="20" t="s">
        <v>20</v>
      </c>
      <c r="C1587" s="23" t="s">
        <v>33</v>
      </c>
      <c r="D1587" s="20">
        <v>441</v>
      </c>
      <c r="E1587" s="20">
        <v>441</v>
      </c>
      <c r="F1587" s="18" t="str">
        <f t="shared" si="26"/>
        <v>华东</v>
      </c>
    </row>
    <row r="1588" spans="1:6" x14ac:dyDescent="0.25">
      <c r="A1588" s="19">
        <v>35096</v>
      </c>
      <c r="B1588" s="23" t="s">
        <v>44</v>
      </c>
      <c r="C1588" s="23" t="s">
        <v>25</v>
      </c>
      <c r="D1588" s="20">
        <v>587</v>
      </c>
      <c r="E1588" s="20">
        <v>605</v>
      </c>
      <c r="F1588" s="18" t="str">
        <f t="shared" si="26"/>
        <v>西南</v>
      </c>
    </row>
    <row r="1589" spans="1:6" x14ac:dyDescent="0.25">
      <c r="A1589" s="19">
        <v>35096</v>
      </c>
      <c r="B1589" s="23" t="s">
        <v>28</v>
      </c>
      <c r="C1589" s="23" t="s">
        <v>24</v>
      </c>
      <c r="D1589" s="20">
        <v>615</v>
      </c>
      <c r="E1589" s="20">
        <v>633</v>
      </c>
      <c r="F1589" s="18" t="str">
        <f t="shared" si="26"/>
        <v>西南</v>
      </c>
    </row>
    <row r="1590" spans="1:6" x14ac:dyDescent="0.25">
      <c r="A1590" s="19">
        <v>35096</v>
      </c>
      <c r="B1590" s="23" t="s">
        <v>44</v>
      </c>
      <c r="C1590" s="23" t="s">
        <v>24</v>
      </c>
      <c r="D1590" s="20">
        <v>633</v>
      </c>
      <c r="E1590" s="20">
        <v>699</v>
      </c>
      <c r="F1590" s="18" t="str">
        <f t="shared" si="26"/>
        <v>西南</v>
      </c>
    </row>
    <row r="1591" spans="1:6" x14ac:dyDescent="0.25">
      <c r="A1591" s="19">
        <v>35096</v>
      </c>
      <c r="B1591" s="23" t="s">
        <v>28</v>
      </c>
      <c r="C1591" s="23" t="s">
        <v>29</v>
      </c>
      <c r="D1591" s="20">
        <v>774</v>
      </c>
      <c r="E1591" s="20">
        <v>855</v>
      </c>
      <c r="F1591" s="18" t="str">
        <f t="shared" si="26"/>
        <v>西南</v>
      </c>
    </row>
    <row r="1592" spans="1:6" x14ac:dyDescent="0.25">
      <c r="A1592" s="19">
        <v>35096</v>
      </c>
      <c r="B1592" s="23" t="s">
        <v>28</v>
      </c>
      <c r="C1592" s="23" t="s">
        <v>25</v>
      </c>
      <c r="D1592" s="20">
        <v>976</v>
      </c>
      <c r="E1592" s="20">
        <v>1035</v>
      </c>
      <c r="F1592" s="18" t="str">
        <f t="shared" si="26"/>
        <v>西南</v>
      </c>
    </row>
    <row r="1593" spans="1:6" x14ac:dyDescent="0.25">
      <c r="A1593" s="19">
        <v>35096</v>
      </c>
      <c r="B1593" s="23" t="s">
        <v>28</v>
      </c>
      <c r="C1593" s="23" t="s">
        <v>25</v>
      </c>
      <c r="D1593" s="20">
        <v>1039</v>
      </c>
      <c r="E1593" s="20">
        <v>1155</v>
      </c>
      <c r="F1593" s="18" t="str">
        <f t="shared" si="26"/>
        <v>西南</v>
      </c>
    </row>
    <row r="1594" spans="1:6" x14ac:dyDescent="0.25">
      <c r="A1594" s="19">
        <v>35096</v>
      </c>
      <c r="B1594" s="23" t="s">
        <v>40</v>
      </c>
      <c r="C1594" s="23" t="s">
        <v>25</v>
      </c>
      <c r="D1594" s="20">
        <v>1081</v>
      </c>
      <c r="E1594" s="20">
        <v>3438</v>
      </c>
      <c r="F1594" s="18" t="str">
        <f t="shared" si="26"/>
        <v>西南</v>
      </c>
    </row>
    <row r="1595" spans="1:6" x14ac:dyDescent="0.25">
      <c r="A1595" s="19">
        <v>35096</v>
      </c>
      <c r="B1595" s="23" t="s">
        <v>40</v>
      </c>
      <c r="C1595" s="23" t="s">
        <v>33</v>
      </c>
      <c r="D1595" s="20">
        <v>1134</v>
      </c>
      <c r="E1595" s="20">
        <v>1395</v>
      </c>
      <c r="F1595" s="18" t="str">
        <f t="shared" si="26"/>
        <v>西南</v>
      </c>
    </row>
    <row r="1596" spans="1:6" x14ac:dyDescent="0.25">
      <c r="A1596" s="19">
        <v>35096</v>
      </c>
      <c r="B1596" s="20" t="s">
        <v>21</v>
      </c>
      <c r="C1596" s="23" t="s">
        <v>33</v>
      </c>
      <c r="D1596" s="20">
        <v>2517</v>
      </c>
      <c r="E1596" s="20">
        <v>2936</v>
      </c>
      <c r="F1596" s="18" t="str">
        <f t="shared" si="26"/>
        <v>华东</v>
      </c>
    </row>
    <row r="1597" spans="1:6" x14ac:dyDescent="0.25">
      <c r="A1597" s="19">
        <v>35096</v>
      </c>
      <c r="B1597" s="20" t="s">
        <v>15</v>
      </c>
      <c r="C1597" s="23" t="s">
        <v>24</v>
      </c>
      <c r="D1597" s="20">
        <v>1475</v>
      </c>
      <c r="E1597" s="20">
        <v>1568</v>
      </c>
      <c r="F1597" s="18" t="str">
        <f t="shared" si="26"/>
        <v>华东</v>
      </c>
    </row>
    <row r="1598" spans="1:6" x14ac:dyDescent="0.25">
      <c r="A1598" s="19">
        <v>35096</v>
      </c>
      <c r="B1598" s="20" t="s">
        <v>21</v>
      </c>
      <c r="C1598" s="20" t="s">
        <v>12</v>
      </c>
      <c r="D1598" s="20">
        <v>368</v>
      </c>
      <c r="E1598" s="20">
        <v>368</v>
      </c>
      <c r="F1598" s="18" t="str">
        <f t="shared" si="26"/>
        <v>华东</v>
      </c>
    </row>
    <row r="1599" spans="1:6" x14ac:dyDescent="0.25">
      <c r="A1599" s="19">
        <v>35096</v>
      </c>
      <c r="B1599" s="20" t="s">
        <v>11</v>
      </c>
      <c r="C1599" s="20" t="s">
        <v>12</v>
      </c>
      <c r="D1599" s="20">
        <v>448</v>
      </c>
      <c r="E1599" s="20">
        <v>448</v>
      </c>
      <c r="F1599" s="18" t="str">
        <f t="shared" si="26"/>
        <v>华东</v>
      </c>
    </row>
    <row r="1600" spans="1:6" x14ac:dyDescent="0.25">
      <c r="A1600" s="19">
        <v>35096</v>
      </c>
      <c r="B1600" s="20" t="s">
        <v>18</v>
      </c>
      <c r="C1600" s="20" t="s">
        <v>12</v>
      </c>
      <c r="D1600" s="20">
        <v>473</v>
      </c>
      <c r="E1600" s="20">
        <v>473</v>
      </c>
      <c r="F1600" s="18" t="str">
        <f t="shared" si="26"/>
        <v>华南</v>
      </c>
    </row>
    <row r="1601" spans="1:6" x14ac:dyDescent="0.25">
      <c r="A1601" s="19">
        <v>35096</v>
      </c>
      <c r="B1601" s="20" t="s">
        <v>20</v>
      </c>
      <c r="C1601" s="20" t="s">
        <v>12</v>
      </c>
      <c r="D1601" s="20">
        <v>480</v>
      </c>
      <c r="E1601" s="20">
        <v>495</v>
      </c>
      <c r="F1601" s="18" t="str">
        <f t="shared" si="26"/>
        <v>华东</v>
      </c>
    </row>
    <row r="1602" spans="1:6" x14ac:dyDescent="0.25">
      <c r="A1602" s="19">
        <v>35096</v>
      </c>
      <c r="B1602" s="20" t="s">
        <v>15</v>
      </c>
      <c r="C1602" s="20" t="s">
        <v>12</v>
      </c>
      <c r="D1602" s="20">
        <v>193</v>
      </c>
      <c r="E1602" s="20">
        <v>193</v>
      </c>
      <c r="F1602" s="18" t="str">
        <f t="shared" si="26"/>
        <v>华东</v>
      </c>
    </row>
    <row r="1603" spans="1:6" x14ac:dyDescent="0.25">
      <c r="A1603" s="19">
        <v>35096</v>
      </c>
      <c r="B1603" s="20" t="s">
        <v>15</v>
      </c>
      <c r="C1603" s="20" t="s">
        <v>12</v>
      </c>
      <c r="D1603" s="20">
        <v>90</v>
      </c>
      <c r="E1603" s="20">
        <v>90</v>
      </c>
      <c r="F1603" s="18" t="str">
        <f t="shared" ref="F1603:F1666" si="27">INDEX($H$3:$H$12,MATCH(B1603,$I$3:$I$12,0))</f>
        <v>华东</v>
      </c>
    </row>
    <row r="1604" spans="1:6" x14ac:dyDescent="0.25">
      <c r="A1604" s="19">
        <v>35096</v>
      </c>
      <c r="B1604" s="20" t="s">
        <v>21</v>
      </c>
      <c r="C1604" s="20" t="s">
        <v>12</v>
      </c>
      <c r="D1604" s="20">
        <v>270</v>
      </c>
      <c r="E1604" s="20">
        <v>270</v>
      </c>
      <c r="F1604" s="18" t="str">
        <f t="shared" si="27"/>
        <v>华东</v>
      </c>
    </row>
    <row r="1605" spans="1:6" x14ac:dyDescent="0.25">
      <c r="A1605" s="19">
        <v>35096</v>
      </c>
      <c r="B1605" s="20" t="s">
        <v>18</v>
      </c>
      <c r="C1605" s="20" t="s">
        <v>12</v>
      </c>
      <c r="D1605" s="20">
        <v>149</v>
      </c>
      <c r="E1605" s="20">
        <v>149</v>
      </c>
      <c r="F1605" s="18" t="str">
        <f t="shared" si="27"/>
        <v>华南</v>
      </c>
    </row>
    <row r="1606" spans="1:6" x14ac:dyDescent="0.25">
      <c r="A1606" s="19">
        <v>35096</v>
      </c>
      <c r="B1606" s="20" t="s">
        <v>20</v>
      </c>
      <c r="C1606" s="20" t="s">
        <v>12</v>
      </c>
      <c r="D1606" s="20">
        <v>230</v>
      </c>
      <c r="E1606" s="20">
        <v>230</v>
      </c>
      <c r="F1606" s="18" t="str">
        <f t="shared" si="27"/>
        <v>华东</v>
      </c>
    </row>
    <row r="1607" spans="1:6" x14ac:dyDescent="0.25">
      <c r="A1607" s="19">
        <v>35096</v>
      </c>
      <c r="B1607" s="20" t="s">
        <v>11</v>
      </c>
      <c r="C1607" s="20" t="s">
        <v>12</v>
      </c>
      <c r="D1607" s="20">
        <v>261</v>
      </c>
      <c r="E1607" s="20">
        <v>261</v>
      </c>
      <c r="F1607" s="18" t="str">
        <f t="shared" si="27"/>
        <v>华东</v>
      </c>
    </row>
    <row r="1608" spans="1:6" x14ac:dyDescent="0.25">
      <c r="A1608" s="19">
        <v>35096</v>
      </c>
      <c r="B1608" s="20" t="s">
        <v>20</v>
      </c>
      <c r="C1608" s="20" t="s">
        <v>12</v>
      </c>
      <c r="D1608" s="20">
        <v>263</v>
      </c>
      <c r="E1608" s="20">
        <v>263</v>
      </c>
      <c r="F1608" s="18" t="str">
        <f t="shared" si="27"/>
        <v>华东</v>
      </c>
    </row>
    <row r="1609" spans="1:6" x14ac:dyDescent="0.25">
      <c r="A1609" s="19">
        <v>35096</v>
      </c>
      <c r="B1609" s="20" t="s">
        <v>20</v>
      </c>
      <c r="C1609" s="20" t="s">
        <v>12</v>
      </c>
      <c r="D1609" s="20">
        <v>312</v>
      </c>
      <c r="E1609" s="20">
        <v>312</v>
      </c>
      <c r="F1609" s="18" t="str">
        <f t="shared" si="27"/>
        <v>华东</v>
      </c>
    </row>
    <row r="1610" spans="1:6" x14ac:dyDescent="0.25">
      <c r="A1610" s="19">
        <v>35096</v>
      </c>
      <c r="B1610" s="20" t="s">
        <v>21</v>
      </c>
      <c r="C1610" s="20" t="s">
        <v>12</v>
      </c>
      <c r="D1610" s="20">
        <v>368</v>
      </c>
      <c r="E1610" s="20">
        <v>368</v>
      </c>
      <c r="F1610" s="18" t="str">
        <f t="shared" si="27"/>
        <v>华东</v>
      </c>
    </row>
    <row r="1611" spans="1:6" x14ac:dyDescent="0.25">
      <c r="A1611" s="19">
        <v>35096</v>
      </c>
      <c r="B1611" s="20" t="s">
        <v>18</v>
      </c>
      <c r="C1611" s="20" t="s">
        <v>12</v>
      </c>
      <c r="D1611" s="20">
        <v>146</v>
      </c>
      <c r="E1611" s="20">
        <v>146</v>
      </c>
      <c r="F1611" s="18" t="str">
        <f t="shared" si="27"/>
        <v>华南</v>
      </c>
    </row>
    <row r="1612" spans="1:6" x14ac:dyDescent="0.25">
      <c r="A1612" s="19">
        <v>35096</v>
      </c>
      <c r="B1612" s="23" t="s">
        <v>28</v>
      </c>
      <c r="C1612" s="20" t="s">
        <v>12</v>
      </c>
      <c r="D1612" s="20">
        <v>70</v>
      </c>
      <c r="E1612" s="20">
        <v>70</v>
      </c>
      <c r="F1612" s="18" t="str">
        <f t="shared" si="27"/>
        <v>西南</v>
      </c>
    </row>
    <row r="1613" spans="1:6" x14ac:dyDescent="0.25">
      <c r="A1613" s="19">
        <v>35096</v>
      </c>
      <c r="B1613" s="23" t="s">
        <v>28</v>
      </c>
      <c r="C1613" s="20" t="s">
        <v>12</v>
      </c>
      <c r="D1613" s="20">
        <v>620</v>
      </c>
      <c r="E1613" s="20">
        <v>720</v>
      </c>
      <c r="F1613" s="18" t="str">
        <f t="shared" si="27"/>
        <v>西南</v>
      </c>
    </row>
    <row r="1614" spans="1:6" x14ac:dyDescent="0.25">
      <c r="A1614" s="19">
        <v>35096</v>
      </c>
      <c r="B1614" s="23" t="s">
        <v>28</v>
      </c>
      <c r="C1614" s="20" t="s">
        <v>12</v>
      </c>
      <c r="D1614" s="20">
        <v>653</v>
      </c>
      <c r="E1614" s="20">
        <v>653</v>
      </c>
      <c r="F1614" s="18" t="str">
        <f t="shared" si="27"/>
        <v>西南</v>
      </c>
    </row>
    <row r="1615" spans="1:6" x14ac:dyDescent="0.25">
      <c r="A1615" s="19">
        <v>35096</v>
      </c>
      <c r="B1615" s="23" t="s">
        <v>40</v>
      </c>
      <c r="C1615" s="20" t="s">
        <v>12</v>
      </c>
      <c r="D1615" s="20">
        <v>688</v>
      </c>
      <c r="E1615" s="20">
        <v>709</v>
      </c>
      <c r="F1615" s="18" t="str">
        <f t="shared" si="27"/>
        <v>西南</v>
      </c>
    </row>
    <row r="1616" spans="1:6" x14ac:dyDescent="0.25">
      <c r="A1616" s="19">
        <v>35096</v>
      </c>
      <c r="B1616" s="23" t="s">
        <v>41</v>
      </c>
      <c r="C1616" s="20" t="s">
        <v>12</v>
      </c>
      <c r="D1616" s="20">
        <v>782</v>
      </c>
      <c r="E1616" s="20">
        <v>805</v>
      </c>
      <c r="F1616" s="18" t="str">
        <f t="shared" si="27"/>
        <v>西南</v>
      </c>
    </row>
    <row r="1617" spans="1:6" x14ac:dyDescent="0.25">
      <c r="A1617" s="19">
        <v>35096</v>
      </c>
      <c r="B1617" s="23" t="s">
        <v>28</v>
      </c>
      <c r="C1617" s="20" t="s">
        <v>12</v>
      </c>
      <c r="D1617" s="20">
        <v>1365</v>
      </c>
      <c r="E1617" s="20">
        <v>1451</v>
      </c>
      <c r="F1617" s="18" t="str">
        <f t="shared" si="27"/>
        <v>西南</v>
      </c>
    </row>
    <row r="1618" spans="1:6" x14ac:dyDescent="0.25">
      <c r="A1618" s="19">
        <v>35096</v>
      </c>
      <c r="B1618" s="23" t="s">
        <v>28</v>
      </c>
      <c r="C1618" s="23" t="s">
        <v>25</v>
      </c>
      <c r="D1618" s="20">
        <v>1979</v>
      </c>
      <c r="E1618" s="20">
        <v>2231</v>
      </c>
      <c r="F1618" s="18" t="str">
        <f t="shared" si="27"/>
        <v>西南</v>
      </c>
    </row>
    <row r="1619" spans="1:6" x14ac:dyDescent="0.25">
      <c r="A1619" s="19">
        <v>35096</v>
      </c>
      <c r="B1619" s="23" t="s">
        <v>28</v>
      </c>
      <c r="C1619" s="23" t="s">
        <v>24</v>
      </c>
      <c r="D1619" s="20">
        <v>2166</v>
      </c>
      <c r="E1619" s="20">
        <v>2530</v>
      </c>
      <c r="F1619" s="18" t="str">
        <f t="shared" si="27"/>
        <v>西南</v>
      </c>
    </row>
    <row r="1620" spans="1:6" x14ac:dyDescent="0.25">
      <c r="A1620" s="19">
        <v>35096</v>
      </c>
      <c r="B1620" s="20" t="s">
        <v>15</v>
      </c>
      <c r="C1620" s="23" t="s">
        <v>24</v>
      </c>
      <c r="D1620" s="20">
        <v>175</v>
      </c>
      <c r="E1620" s="20">
        <v>175</v>
      </c>
      <c r="F1620" s="18" t="str">
        <f t="shared" si="27"/>
        <v>华东</v>
      </c>
    </row>
    <row r="1621" spans="1:6" x14ac:dyDescent="0.25">
      <c r="A1621" s="19">
        <v>35096</v>
      </c>
      <c r="B1621" s="20" t="s">
        <v>15</v>
      </c>
      <c r="C1621" s="23" t="s">
        <v>25</v>
      </c>
      <c r="D1621" s="20">
        <v>248</v>
      </c>
      <c r="E1621" s="20">
        <v>248</v>
      </c>
      <c r="F1621" s="18" t="str">
        <f t="shared" si="27"/>
        <v>华东</v>
      </c>
    </row>
    <row r="1622" spans="1:6" x14ac:dyDescent="0.25">
      <c r="A1622" s="19">
        <v>35096</v>
      </c>
      <c r="B1622" s="20" t="s">
        <v>11</v>
      </c>
      <c r="C1622" s="23" t="s">
        <v>24</v>
      </c>
      <c r="D1622" s="20">
        <v>126</v>
      </c>
      <c r="E1622" s="20">
        <v>126</v>
      </c>
      <c r="F1622" s="18" t="str">
        <f t="shared" si="27"/>
        <v>华东</v>
      </c>
    </row>
    <row r="1623" spans="1:6" x14ac:dyDescent="0.25">
      <c r="A1623" s="19">
        <v>35096</v>
      </c>
      <c r="B1623" s="20" t="s">
        <v>11</v>
      </c>
      <c r="C1623" s="23" t="s">
        <v>29</v>
      </c>
      <c r="D1623" s="20">
        <v>101</v>
      </c>
      <c r="E1623" s="20">
        <v>101</v>
      </c>
      <c r="F1623" s="18" t="str">
        <f t="shared" si="27"/>
        <v>华东</v>
      </c>
    </row>
    <row r="1624" spans="1:6" x14ac:dyDescent="0.25">
      <c r="A1624" s="19">
        <v>35096</v>
      </c>
      <c r="B1624" s="20" t="s">
        <v>15</v>
      </c>
      <c r="C1624" s="23" t="s">
        <v>24</v>
      </c>
      <c r="D1624" s="20">
        <v>101</v>
      </c>
      <c r="E1624" s="20">
        <v>101</v>
      </c>
      <c r="F1624" s="18" t="str">
        <f t="shared" si="27"/>
        <v>华东</v>
      </c>
    </row>
    <row r="1625" spans="1:6" x14ac:dyDescent="0.25">
      <c r="A1625" s="19">
        <v>35096</v>
      </c>
      <c r="B1625" s="20" t="s">
        <v>15</v>
      </c>
      <c r="C1625" s="23" t="s">
        <v>24</v>
      </c>
      <c r="D1625" s="20">
        <v>113</v>
      </c>
      <c r="E1625" s="20">
        <v>113</v>
      </c>
      <c r="F1625" s="18" t="str">
        <f t="shared" si="27"/>
        <v>华东</v>
      </c>
    </row>
    <row r="1626" spans="1:6" x14ac:dyDescent="0.25">
      <c r="A1626" s="19">
        <v>35096</v>
      </c>
      <c r="B1626" s="20" t="s">
        <v>11</v>
      </c>
      <c r="C1626" s="23" t="s">
        <v>24</v>
      </c>
      <c r="D1626" s="20">
        <v>60</v>
      </c>
      <c r="E1626" s="20">
        <v>60</v>
      </c>
      <c r="F1626" s="18" t="str">
        <f t="shared" si="27"/>
        <v>华东</v>
      </c>
    </row>
    <row r="1627" spans="1:6" x14ac:dyDescent="0.25">
      <c r="A1627" s="19">
        <v>35096</v>
      </c>
      <c r="B1627" s="20" t="s">
        <v>15</v>
      </c>
      <c r="C1627" s="23" t="s">
        <v>24</v>
      </c>
      <c r="D1627" s="20">
        <v>88</v>
      </c>
      <c r="E1627" s="20">
        <v>88</v>
      </c>
      <c r="F1627" s="18" t="str">
        <f t="shared" si="27"/>
        <v>华东</v>
      </c>
    </row>
    <row r="1628" spans="1:6" x14ac:dyDescent="0.25">
      <c r="A1628" s="19">
        <v>35096</v>
      </c>
      <c r="B1628" s="20" t="s">
        <v>15</v>
      </c>
      <c r="C1628" s="23" t="s">
        <v>25</v>
      </c>
      <c r="D1628" s="20">
        <v>275</v>
      </c>
      <c r="E1628" s="20">
        <v>275</v>
      </c>
      <c r="F1628" s="18" t="str">
        <f t="shared" si="27"/>
        <v>华东</v>
      </c>
    </row>
    <row r="1629" spans="1:6" x14ac:dyDescent="0.25">
      <c r="A1629" s="19">
        <v>35096</v>
      </c>
      <c r="B1629" s="20" t="s">
        <v>11</v>
      </c>
      <c r="C1629" s="23" t="s">
        <v>25</v>
      </c>
      <c r="D1629" s="20">
        <v>72</v>
      </c>
      <c r="E1629" s="20">
        <v>72</v>
      </c>
      <c r="F1629" s="18" t="str">
        <f t="shared" si="27"/>
        <v>华东</v>
      </c>
    </row>
    <row r="1630" spans="1:6" x14ac:dyDescent="0.25">
      <c r="A1630" s="19">
        <v>35096</v>
      </c>
      <c r="B1630" s="20" t="s">
        <v>11</v>
      </c>
      <c r="C1630" s="23" t="s">
        <v>33</v>
      </c>
      <c r="D1630" s="20">
        <v>113</v>
      </c>
      <c r="E1630" s="20">
        <v>113</v>
      </c>
      <c r="F1630" s="18" t="str">
        <f t="shared" si="27"/>
        <v>华东</v>
      </c>
    </row>
    <row r="1631" spans="1:6" x14ac:dyDescent="0.25">
      <c r="A1631" s="19">
        <v>35096</v>
      </c>
      <c r="B1631" s="20" t="s">
        <v>20</v>
      </c>
      <c r="C1631" s="23" t="s">
        <v>24</v>
      </c>
      <c r="D1631" s="20">
        <v>63</v>
      </c>
      <c r="E1631" s="20">
        <v>63</v>
      </c>
      <c r="F1631" s="18" t="str">
        <f t="shared" si="27"/>
        <v>华东</v>
      </c>
    </row>
    <row r="1632" spans="1:6" x14ac:dyDescent="0.25">
      <c r="A1632" s="19">
        <v>35096</v>
      </c>
      <c r="B1632" s="20" t="s">
        <v>15</v>
      </c>
      <c r="C1632" s="23" t="s">
        <v>24</v>
      </c>
      <c r="D1632" s="20">
        <v>68</v>
      </c>
      <c r="E1632" s="20">
        <v>68</v>
      </c>
      <c r="F1632" s="18" t="str">
        <f t="shared" si="27"/>
        <v>华东</v>
      </c>
    </row>
    <row r="1633" spans="1:6" x14ac:dyDescent="0.25">
      <c r="A1633" s="19">
        <v>35096</v>
      </c>
      <c r="B1633" s="23" t="s">
        <v>28</v>
      </c>
      <c r="C1633" s="23" t="s">
        <v>25</v>
      </c>
      <c r="D1633" s="20">
        <v>1326</v>
      </c>
      <c r="E1633" s="20">
        <v>1409</v>
      </c>
      <c r="F1633" s="18" t="str">
        <f t="shared" si="27"/>
        <v>西南</v>
      </c>
    </row>
    <row r="1634" spans="1:6" x14ac:dyDescent="0.25">
      <c r="A1634" s="19">
        <v>35096</v>
      </c>
      <c r="B1634" s="23" t="s">
        <v>42</v>
      </c>
      <c r="C1634" s="23" t="s">
        <v>25</v>
      </c>
      <c r="D1634" s="20">
        <v>99</v>
      </c>
      <c r="E1634" s="20">
        <v>99</v>
      </c>
      <c r="F1634" s="18" t="str">
        <f t="shared" si="27"/>
        <v>西南</v>
      </c>
    </row>
    <row r="1635" spans="1:6" x14ac:dyDescent="0.25">
      <c r="A1635" s="19">
        <v>35096</v>
      </c>
      <c r="B1635" s="23" t="s">
        <v>28</v>
      </c>
      <c r="C1635" s="23" t="s">
        <v>33</v>
      </c>
      <c r="D1635" s="20">
        <v>630</v>
      </c>
      <c r="E1635" s="20">
        <v>630</v>
      </c>
      <c r="F1635" s="18" t="str">
        <f t="shared" si="27"/>
        <v>西南</v>
      </c>
    </row>
    <row r="1636" spans="1:6" x14ac:dyDescent="0.25">
      <c r="A1636" s="19">
        <v>35096</v>
      </c>
      <c r="B1636" s="23" t="s">
        <v>43</v>
      </c>
      <c r="C1636" s="23" t="s">
        <v>24</v>
      </c>
      <c r="D1636" s="20">
        <v>668</v>
      </c>
      <c r="E1636" s="20">
        <v>753</v>
      </c>
      <c r="F1636" s="18" t="str">
        <f t="shared" si="27"/>
        <v>西南</v>
      </c>
    </row>
    <row r="1637" spans="1:6" x14ac:dyDescent="0.25">
      <c r="A1637" s="19">
        <v>35096</v>
      </c>
      <c r="B1637" s="23" t="s">
        <v>28</v>
      </c>
      <c r="C1637" s="23" t="s">
        <v>24</v>
      </c>
      <c r="D1637" s="20">
        <v>858</v>
      </c>
      <c r="E1637" s="20">
        <v>911</v>
      </c>
      <c r="F1637" s="18" t="str">
        <f t="shared" si="27"/>
        <v>西南</v>
      </c>
    </row>
    <row r="1638" spans="1:6" x14ac:dyDescent="0.25">
      <c r="A1638" s="19">
        <v>35096</v>
      </c>
      <c r="B1638" s="23" t="s">
        <v>40</v>
      </c>
      <c r="C1638" s="23" t="s">
        <v>24</v>
      </c>
      <c r="D1638" s="20">
        <v>611</v>
      </c>
      <c r="E1638" s="20">
        <v>630</v>
      </c>
      <c r="F1638" s="18" t="str">
        <f t="shared" si="27"/>
        <v>西南</v>
      </c>
    </row>
    <row r="1639" spans="1:6" x14ac:dyDescent="0.25">
      <c r="A1639" s="19">
        <v>35096</v>
      </c>
      <c r="B1639" s="23" t="s">
        <v>42</v>
      </c>
      <c r="C1639" s="23" t="s">
        <v>25</v>
      </c>
      <c r="D1639" s="20">
        <v>1354</v>
      </c>
      <c r="E1639" s="20">
        <v>1435</v>
      </c>
      <c r="F1639" s="18" t="str">
        <f t="shared" si="27"/>
        <v>西南</v>
      </c>
    </row>
    <row r="1640" spans="1:6" x14ac:dyDescent="0.25">
      <c r="A1640" s="19">
        <v>35096</v>
      </c>
      <c r="B1640" s="23" t="s">
        <v>40</v>
      </c>
      <c r="C1640" s="23" t="s">
        <v>35</v>
      </c>
      <c r="D1640" s="20">
        <v>124</v>
      </c>
      <c r="E1640" s="20">
        <v>124</v>
      </c>
      <c r="F1640" s="18" t="str">
        <f t="shared" si="27"/>
        <v>西南</v>
      </c>
    </row>
    <row r="1641" spans="1:6" x14ac:dyDescent="0.25">
      <c r="A1641" s="19">
        <v>35096</v>
      </c>
      <c r="B1641" s="20" t="s">
        <v>18</v>
      </c>
      <c r="C1641" s="23" t="s">
        <v>24</v>
      </c>
      <c r="D1641" s="20">
        <v>131</v>
      </c>
      <c r="E1641" s="20">
        <v>131</v>
      </c>
      <c r="F1641" s="18" t="str">
        <f t="shared" si="27"/>
        <v>华南</v>
      </c>
    </row>
    <row r="1642" spans="1:6" x14ac:dyDescent="0.25">
      <c r="A1642" s="19">
        <v>35096</v>
      </c>
      <c r="B1642" s="20" t="s">
        <v>11</v>
      </c>
      <c r="C1642" s="23" t="s">
        <v>35</v>
      </c>
      <c r="D1642" s="20">
        <v>158</v>
      </c>
      <c r="E1642" s="20">
        <v>158</v>
      </c>
      <c r="F1642" s="18" t="str">
        <f t="shared" si="27"/>
        <v>华东</v>
      </c>
    </row>
    <row r="1643" spans="1:6" x14ac:dyDescent="0.25">
      <c r="A1643" s="19">
        <v>35096</v>
      </c>
      <c r="B1643" s="20" t="s">
        <v>20</v>
      </c>
      <c r="C1643" s="23" t="s">
        <v>24</v>
      </c>
      <c r="D1643" s="20">
        <v>169</v>
      </c>
      <c r="E1643" s="20">
        <v>169</v>
      </c>
      <c r="F1643" s="18" t="str">
        <f t="shared" si="27"/>
        <v>华东</v>
      </c>
    </row>
    <row r="1644" spans="1:6" x14ac:dyDescent="0.25">
      <c r="A1644" s="19">
        <v>35096</v>
      </c>
      <c r="B1644" s="20" t="s">
        <v>20</v>
      </c>
      <c r="C1644" s="23" t="s">
        <v>29</v>
      </c>
      <c r="D1644" s="20">
        <v>201</v>
      </c>
      <c r="E1644" s="20">
        <v>201</v>
      </c>
      <c r="F1644" s="18" t="str">
        <f t="shared" si="27"/>
        <v>华东</v>
      </c>
    </row>
    <row r="1645" spans="1:6" x14ac:dyDescent="0.25">
      <c r="A1645" s="19">
        <v>35096</v>
      </c>
      <c r="B1645" s="20" t="s">
        <v>21</v>
      </c>
      <c r="C1645" s="23" t="s">
        <v>24</v>
      </c>
      <c r="D1645" s="20">
        <v>210</v>
      </c>
      <c r="E1645" s="20">
        <v>210</v>
      </c>
      <c r="F1645" s="18" t="str">
        <f t="shared" si="27"/>
        <v>华东</v>
      </c>
    </row>
    <row r="1646" spans="1:6" x14ac:dyDescent="0.25">
      <c r="A1646" s="19">
        <v>35096</v>
      </c>
      <c r="B1646" s="20" t="s">
        <v>21</v>
      </c>
      <c r="C1646" s="23" t="s">
        <v>35</v>
      </c>
      <c r="D1646" s="20">
        <v>210</v>
      </c>
      <c r="E1646" s="20">
        <v>210</v>
      </c>
      <c r="F1646" s="18" t="str">
        <f t="shared" si="27"/>
        <v>华东</v>
      </c>
    </row>
    <row r="1647" spans="1:6" x14ac:dyDescent="0.25">
      <c r="A1647" s="19">
        <v>35096</v>
      </c>
      <c r="B1647" s="20" t="s">
        <v>18</v>
      </c>
      <c r="C1647" s="23" t="s">
        <v>25</v>
      </c>
      <c r="D1647" s="20">
        <v>630</v>
      </c>
      <c r="E1647" s="20">
        <v>630</v>
      </c>
      <c r="F1647" s="18" t="str">
        <f t="shared" si="27"/>
        <v>华南</v>
      </c>
    </row>
    <row r="1648" spans="1:6" x14ac:dyDescent="0.25">
      <c r="A1648" s="19">
        <v>35096</v>
      </c>
      <c r="B1648" s="20" t="s">
        <v>11</v>
      </c>
      <c r="C1648" s="23" t="s">
        <v>25</v>
      </c>
      <c r="D1648" s="20">
        <v>525</v>
      </c>
      <c r="E1648" s="20">
        <v>540</v>
      </c>
      <c r="F1648" s="18" t="str">
        <f t="shared" si="27"/>
        <v>华东</v>
      </c>
    </row>
    <row r="1649" spans="1:6" x14ac:dyDescent="0.25">
      <c r="A1649" s="19">
        <v>35096</v>
      </c>
      <c r="B1649" s="20" t="s">
        <v>21</v>
      </c>
      <c r="C1649" s="23" t="s">
        <v>25</v>
      </c>
      <c r="D1649" s="20">
        <v>540</v>
      </c>
      <c r="E1649" s="20">
        <v>540</v>
      </c>
      <c r="F1649" s="18" t="str">
        <f t="shared" si="27"/>
        <v>华东</v>
      </c>
    </row>
    <row r="1650" spans="1:6" x14ac:dyDescent="0.25">
      <c r="A1650" s="19">
        <v>35096</v>
      </c>
      <c r="B1650" s="20" t="s">
        <v>11</v>
      </c>
      <c r="C1650" s="20" t="s">
        <v>12</v>
      </c>
      <c r="D1650" s="20">
        <v>79</v>
      </c>
      <c r="E1650" s="20">
        <v>79</v>
      </c>
      <c r="F1650" s="18" t="str">
        <f t="shared" si="27"/>
        <v>华东</v>
      </c>
    </row>
    <row r="1651" spans="1:6" x14ac:dyDescent="0.25">
      <c r="A1651" s="19">
        <v>35096</v>
      </c>
      <c r="B1651" s="20" t="s">
        <v>11</v>
      </c>
      <c r="C1651" s="20" t="s">
        <v>12</v>
      </c>
      <c r="D1651" s="20">
        <v>53</v>
      </c>
      <c r="E1651" s="20">
        <v>53</v>
      </c>
      <c r="F1651" s="18" t="str">
        <f t="shared" si="27"/>
        <v>华东</v>
      </c>
    </row>
    <row r="1652" spans="1:6" x14ac:dyDescent="0.25">
      <c r="A1652" s="19">
        <v>35096</v>
      </c>
      <c r="B1652" s="20" t="s">
        <v>21</v>
      </c>
      <c r="C1652" s="20" t="s">
        <v>12</v>
      </c>
      <c r="D1652" s="20">
        <v>56</v>
      </c>
      <c r="E1652" s="20">
        <v>56</v>
      </c>
      <c r="F1652" s="18" t="str">
        <f t="shared" si="27"/>
        <v>华东</v>
      </c>
    </row>
    <row r="1653" spans="1:6" x14ac:dyDescent="0.25">
      <c r="A1653" s="19">
        <v>35096</v>
      </c>
      <c r="B1653" s="20" t="s">
        <v>21</v>
      </c>
      <c r="C1653" s="20" t="s">
        <v>12</v>
      </c>
      <c r="D1653" s="20">
        <v>81</v>
      </c>
      <c r="E1653" s="20">
        <v>81</v>
      </c>
      <c r="F1653" s="18" t="str">
        <f t="shared" si="27"/>
        <v>华东</v>
      </c>
    </row>
    <row r="1654" spans="1:6" x14ac:dyDescent="0.25">
      <c r="A1654" s="19">
        <v>35096</v>
      </c>
      <c r="B1654" s="23" t="s">
        <v>28</v>
      </c>
      <c r="C1654" s="20" t="s">
        <v>12</v>
      </c>
      <c r="D1654" s="20">
        <v>63</v>
      </c>
      <c r="E1654" s="20">
        <v>63</v>
      </c>
      <c r="F1654" s="18" t="str">
        <f t="shared" si="27"/>
        <v>西南</v>
      </c>
    </row>
    <row r="1655" spans="1:6" x14ac:dyDescent="0.25">
      <c r="A1655" s="19">
        <v>35096</v>
      </c>
      <c r="B1655" s="23" t="s">
        <v>40</v>
      </c>
      <c r="C1655" s="20" t="s">
        <v>12</v>
      </c>
      <c r="D1655" s="20">
        <v>3002</v>
      </c>
      <c r="E1655" s="20">
        <v>3521</v>
      </c>
      <c r="F1655" s="18" t="str">
        <f t="shared" si="27"/>
        <v>西南</v>
      </c>
    </row>
    <row r="1656" spans="1:6" x14ac:dyDescent="0.25">
      <c r="A1656" s="19">
        <v>35096</v>
      </c>
      <c r="B1656" s="23" t="s">
        <v>40</v>
      </c>
      <c r="C1656" s="20" t="s">
        <v>12</v>
      </c>
      <c r="D1656" s="20">
        <v>96</v>
      </c>
      <c r="E1656" s="20">
        <v>96</v>
      </c>
      <c r="F1656" s="18" t="str">
        <f t="shared" si="27"/>
        <v>西南</v>
      </c>
    </row>
    <row r="1657" spans="1:6" x14ac:dyDescent="0.25">
      <c r="A1657" s="19">
        <v>35096</v>
      </c>
      <c r="B1657" s="23" t="s">
        <v>28</v>
      </c>
      <c r="C1657" s="20" t="s">
        <v>12</v>
      </c>
      <c r="D1657" s="20">
        <v>113</v>
      </c>
      <c r="E1657" s="20">
        <v>113</v>
      </c>
      <c r="F1657" s="18" t="str">
        <f t="shared" si="27"/>
        <v>西南</v>
      </c>
    </row>
    <row r="1658" spans="1:6" x14ac:dyDescent="0.25">
      <c r="A1658" s="19">
        <v>35096</v>
      </c>
      <c r="B1658" s="23" t="s">
        <v>40</v>
      </c>
      <c r="C1658" s="20" t="s">
        <v>12</v>
      </c>
      <c r="D1658" s="20">
        <v>123</v>
      </c>
      <c r="E1658" s="20">
        <v>123</v>
      </c>
      <c r="F1658" s="18" t="str">
        <f t="shared" si="27"/>
        <v>西南</v>
      </c>
    </row>
    <row r="1659" spans="1:6" x14ac:dyDescent="0.25">
      <c r="A1659" s="19">
        <v>35096</v>
      </c>
      <c r="B1659" s="23" t="s">
        <v>40</v>
      </c>
      <c r="C1659" s="20" t="s">
        <v>12</v>
      </c>
      <c r="D1659" s="20">
        <v>123</v>
      </c>
      <c r="E1659" s="20">
        <v>123</v>
      </c>
      <c r="F1659" s="18" t="str">
        <f t="shared" si="27"/>
        <v>西南</v>
      </c>
    </row>
    <row r="1660" spans="1:6" x14ac:dyDescent="0.25">
      <c r="A1660" s="19">
        <v>35096</v>
      </c>
      <c r="B1660" s="23" t="s">
        <v>40</v>
      </c>
      <c r="C1660" s="20" t="s">
        <v>12</v>
      </c>
      <c r="D1660" s="20">
        <v>124</v>
      </c>
      <c r="E1660" s="20">
        <v>124</v>
      </c>
      <c r="F1660" s="18" t="str">
        <f t="shared" si="27"/>
        <v>西南</v>
      </c>
    </row>
    <row r="1661" spans="1:6" x14ac:dyDescent="0.25">
      <c r="A1661" s="19">
        <v>35096</v>
      </c>
      <c r="B1661" s="23" t="s">
        <v>40</v>
      </c>
      <c r="C1661" s="20" t="s">
        <v>12</v>
      </c>
      <c r="D1661" s="20">
        <v>291</v>
      </c>
      <c r="E1661" s="20">
        <v>291</v>
      </c>
      <c r="F1661" s="18" t="str">
        <f t="shared" si="27"/>
        <v>西南</v>
      </c>
    </row>
    <row r="1662" spans="1:6" x14ac:dyDescent="0.25">
      <c r="A1662" s="19">
        <v>35096</v>
      </c>
      <c r="B1662" s="20" t="s">
        <v>18</v>
      </c>
      <c r="C1662" s="20" t="s">
        <v>12</v>
      </c>
      <c r="D1662" s="20">
        <v>356</v>
      </c>
      <c r="E1662" s="20">
        <v>356</v>
      </c>
      <c r="F1662" s="18" t="str">
        <f t="shared" si="27"/>
        <v>华南</v>
      </c>
    </row>
    <row r="1663" spans="1:6" x14ac:dyDescent="0.25">
      <c r="A1663" s="19">
        <v>35096</v>
      </c>
      <c r="B1663" s="20" t="s">
        <v>15</v>
      </c>
      <c r="C1663" s="20" t="s">
        <v>12</v>
      </c>
      <c r="D1663" s="20">
        <v>374</v>
      </c>
      <c r="E1663" s="20">
        <v>374</v>
      </c>
      <c r="F1663" s="18" t="str">
        <f t="shared" si="27"/>
        <v>华东</v>
      </c>
    </row>
    <row r="1664" spans="1:6" x14ac:dyDescent="0.25">
      <c r="A1664" s="19">
        <v>35096</v>
      </c>
      <c r="B1664" s="20" t="s">
        <v>11</v>
      </c>
      <c r="C1664" s="20" t="s">
        <v>12</v>
      </c>
      <c r="D1664" s="20">
        <v>511</v>
      </c>
      <c r="E1664" s="20">
        <v>511</v>
      </c>
      <c r="F1664" s="18" t="str">
        <f t="shared" si="27"/>
        <v>华东</v>
      </c>
    </row>
    <row r="1665" spans="1:6" x14ac:dyDescent="0.25">
      <c r="A1665" s="19">
        <v>35096</v>
      </c>
      <c r="B1665" s="20" t="s">
        <v>15</v>
      </c>
      <c r="C1665" s="20" t="s">
        <v>12</v>
      </c>
      <c r="D1665" s="20">
        <v>601</v>
      </c>
      <c r="E1665" s="20">
        <v>619</v>
      </c>
      <c r="F1665" s="18" t="str">
        <f t="shared" si="27"/>
        <v>华东</v>
      </c>
    </row>
    <row r="1666" spans="1:6" x14ac:dyDescent="0.25">
      <c r="A1666" s="19">
        <v>35096</v>
      </c>
      <c r="B1666" s="20" t="s">
        <v>15</v>
      </c>
      <c r="C1666" s="20" t="s">
        <v>12</v>
      </c>
      <c r="D1666" s="20">
        <v>1050</v>
      </c>
      <c r="E1666" s="20">
        <v>1432</v>
      </c>
      <c r="F1666" s="18" t="str">
        <f t="shared" si="27"/>
        <v>华东</v>
      </c>
    </row>
    <row r="1667" spans="1:6" x14ac:dyDescent="0.25">
      <c r="A1667" s="19">
        <v>35096</v>
      </c>
      <c r="B1667" s="20" t="s">
        <v>21</v>
      </c>
      <c r="C1667" s="20" t="s">
        <v>12</v>
      </c>
      <c r="D1667" s="20">
        <v>1131</v>
      </c>
      <c r="E1667" s="20">
        <v>1199</v>
      </c>
      <c r="F1667" s="18" t="str">
        <f t="shared" ref="F1667:F1730" si="28">INDEX($H$3:$H$12,MATCH(B1667,$I$3:$I$12,0))</f>
        <v>华东</v>
      </c>
    </row>
    <row r="1668" spans="1:6" x14ac:dyDescent="0.25">
      <c r="A1668" s="19">
        <v>35096</v>
      </c>
      <c r="B1668" s="20" t="s">
        <v>15</v>
      </c>
      <c r="C1668" s="20" t="s">
        <v>12</v>
      </c>
      <c r="D1668" s="20">
        <v>2516</v>
      </c>
      <c r="E1668" s="20">
        <v>2958</v>
      </c>
      <c r="F1668" s="18" t="str">
        <f t="shared" si="28"/>
        <v>华东</v>
      </c>
    </row>
    <row r="1669" spans="1:6" x14ac:dyDescent="0.25">
      <c r="A1669" s="19">
        <v>35096</v>
      </c>
      <c r="B1669" s="20" t="s">
        <v>11</v>
      </c>
      <c r="C1669" s="20" t="s">
        <v>12</v>
      </c>
      <c r="D1669" s="20">
        <v>1431</v>
      </c>
      <c r="E1669" s="20">
        <v>2196</v>
      </c>
      <c r="F1669" s="18" t="str">
        <f t="shared" si="28"/>
        <v>华东</v>
      </c>
    </row>
    <row r="1670" spans="1:6" x14ac:dyDescent="0.25">
      <c r="A1670" s="19">
        <v>35096</v>
      </c>
      <c r="B1670" s="20" t="s">
        <v>18</v>
      </c>
      <c r="C1670" s="23" t="s">
        <v>37</v>
      </c>
      <c r="D1670" s="20">
        <v>1662</v>
      </c>
      <c r="E1670" s="20">
        <v>2048</v>
      </c>
      <c r="F1670" s="18" t="str">
        <f t="shared" si="28"/>
        <v>华南</v>
      </c>
    </row>
    <row r="1671" spans="1:6" x14ac:dyDescent="0.25">
      <c r="A1671" s="19">
        <v>35096</v>
      </c>
      <c r="B1671" s="20" t="s">
        <v>18</v>
      </c>
      <c r="C1671" s="23" t="s">
        <v>24</v>
      </c>
      <c r="D1671" s="20">
        <v>1164</v>
      </c>
      <c r="E1671" s="20">
        <v>3740</v>
      </c>
      <c r="F1671" s="18" t="str">
        <f t="shared" si="28"/>
        <v>华南</v>
      </c>
    </row>
    <row r="1672" spans="1:6" x14ac:dyDescent="0.25">
      <c r="A1672" s="19">
        <v>35096</v>
      </c>
      <c r="B1672" s="20" t="s">
        <v>15</v>
      </c>
      <c r="C1672" s="23" t="s">
        <v>24</v>
      </c>
      <c r="D1672" s="20">
        <v>627</v>
      </c>
      <c r="E1672" s="20">
        <v>707</v>
      </c>
      <c r="F1672" s="18" t="str">
        <f t="shared" si="28"/>
        <v>华东</v>
      </c>
    </row>
    <row r="1673" spans="1:6" x14ac:dyDescent="0.25">
      <c r="A1673" s="19">
        <v>35096</v>
      </c>
      <c r="B1673" s="20" t="s">
        <v>21</v>
      </c>
      <c r="C1673" s="23" t="s">
        <v>24</v>
      </c>
      <c r="D1673" s="20">
        <v>165</v>
      </c>
      <c r="E1673" s="20">
        <v>165</v>
      </c>
      <c r="F1673" s="18" t="str">
        <f t="shared" si="28"/>
        <v>华东</v>
      </c>
    </row>
    <row r="1674" spans="1:6" x14ac:dyDescent="0.25">
      <c r="A1674" s="19">
        <v>35096</v>
      </c>
      <c r="B1674" s="20" t="s">
        <v>15</v>
      </c>
      <c r="C1674" s="23" t="s">
        <v>25</v>
      </c>
      <c r="D1674" s="20">
        <v>53</v>
      </c>
      <c r="E1674" s="20">
        <v>53</v>
      </c>
      <c r="F1674" s="18" t="str">
        <f t="shared" si="28"/>
        <v>华东</v>
      </c>
    </row>
    <row r="1675" spans="1:6" x14ac:dyDescent="0.25">
      <c r="A1675" s="19">
        <v>35096</v>
      </c>
      <c r="B1675" s="23" t="s">
        <v>28</v>
      </c>
      <c r="C1675" s="23" t="s">
        <v>24</v>
      </c>
      <c r="D1675" s="20">
        <v>69</v>
      </c>
      <c r="E1675" s="20">
        <v>69</v>
      </c>
      <c r="F1675" s="18" t="str">
        <f t="shared" si="28"/>
        <v>西南</v>
      </c>
    </row>
    <row r="1676" spans="1:6" x14ac:dyDescent="0.25">
      <c r="A1676" s="19">
        <v>35096</v>
      </c>
      <c r="B1676" s="23" t="s">
        <v>42</v>
      </c>
      <c r="C1676" s="23" t="s">
        <v>25</v>
      </c>
      <c r="D1676" s="20">
        <v>69</v>
      </c>
      <c r="E1676" s="20">
        <v>69</v>
      </c>
      <c r="F1676" s="18" t="str">
        <f t="shared" si="28"/>
        <v>西南</v>
      </c>
    </row>
    <row r="1677" spans="1:6" x14ac:dyDescent="0.25">
      <c r="A1677" s="19">
        <v>35096</v>
      </c>
      <c r="B1677" s="23" t="s">
        <v>42</v>
      </c>
      <c r="C1677" s="23" t="s">
        <v>25</v>
      </c>
      <c r="D1677" s="20">
        <v>56</v>
      </c>
      <c r="E1677" s="20">
        <v>56</v>
      </c>
      <c r="F1677" s="18" t="str">
        <f t="shared" si="28"/>
        <v>西南</v>
      </c>
    </row>
    <row r="1678" spans="1:6" x14ac:dyDescent="0.25">
      <c r="A1678" s="19">
        <v>35096</v>
      </c>
      <c r="B1678" s="23" t="s">
        <v>28</v>
      </c>
      <c r="C1678" s="23" t="s">
        <v>24</v>
      </c>
      <c r="D1678" s="20">
        <v>55</v>
      </c>
      <c r="E1678" s="20">
        <v>55</v>
      </c>
      <c r="F1678" s="18" t="str">
        <f t="shared" si="28"/>
        <v>西南</v>
      </c>
    </row>
    <row r="1679" spans="1:6" x14ac:dyDescent="0.25">
      <c r="A1679" s="19">
        <v>35096</v>
      </c>
      <c r="B1679" s="23" t="s">
        <v>40</v>
      </c>
      <c r="C1679" s="23" t="s">
        <v>24</v>
      </c>
      <c r="D1679" s="20">
        <v>306</v>
      </c>
      <c r="E1679" s="20">
        <v>306</v>
      </c>
      <c r="F1679" s="18" t="str">
        <f t="shared" si="28"/>
        <v>西南</v>
      </c>
    </row>
    <row r="1680" spans="1:6" x14ac:dyDescent="0.25">
      <c r="A1680" s="19">
        <v>35096</v>
      </c>
      <c r="B1680" s="23" t="s">
        <v>28</v>
      </c>
      <c r="C1680" s="23" t="s">
        <v>25</v>
      </c>
      <c r="D1680" s="20">
        <v>53</v>
      </c>
      <c r="E1680" s="20">
        <v>53</v>
      </c>
      <c r="F1680" s="18" t="str">
        <f t="shared" si="28"/>
        <v>西南</v>
      </c>
    </row>
    <row r="1681" spans="1:6" x14ac:dyDescent="0.25">
      <c r="A1681" s="19">
        <v>35096</v>
      </c>
      <c r="B1681" s="23" t="s">
        <v>28</v>
      </c>
      <c r="C1681" s="23" t="s">
        <v>24</v>
      </c>
      <c r="D1681" s="20">
        <v>79</v>
      </c>
      <c r="E1681" s="20">
        <v>79</v>
      </c>
      <c r="F1681" s="18" t="str">
        <f t="shared" si="28"/>
        <v>西南</v>
      </c>
    </row>
    <row r="1682" spans="1:6" x14ac:dyDescent="0.25">
      <c r="A1682" s="19">
        <v>35096</v>
      </c>
      <c r="B1682" s="23" t="s">
        <v>42</v>
      </c>
      <c r="C1682" s="23" t="s">
        <v>24</v>
      </c>
      <c r="D1682" s="20">
        <v>44</v>
      </c>
      <c r="E1682" s="20">
        <v>44</v>
      </c>
      <c r="F1682" s="18" t="str">
        <f t="shared" si="28"/>
        <v>西南</v>
      </c>
    </row>
    <row r="1683" spans="1:6" x14ac:dyDescent="0.25">
      <c r="A1683" s="19">
        <v>35096</v>
      </c>
      <c r="B1683" s="20" t="s">
        <v>20</v>
      </c>
      <c r="C1683" s="23" t="s">
        <v>24</v>
      </c>
      <c r="D1683" s="20">
        <v>44</v>
      </c>
      <c r="E1683" s="20">
        <v>44</v>
      </c>
      <c r="F1683" s="18" t="str">
        <f t="shared" si="28"/>
        <v>华东</v>
      </c>
    </row>
    <row r="1684" spans="1:6" x14ac:dyDescent="0.25">
      <c r="A1684" s="19">
        <v>35096</v>
      </c>
      <c r="B1684" s="20" t="s">
        <v>20</v>
      </c>
      <c r="C1684" s="23" t="s">
        <v>29</v>
      </c>
      <c r="D1684" s="20">
        <v>39</v>
      </c>
      <c r="E1684" s="20">
        <v>39</v>
      </c>
      <c r="F1684" s="18" t="str">
        <f t="shared" si="28"/>
        <v>华东</v>
      </c>
    </row>
    <row r="1685" spans="1:6" x14ac:dyDescent="0.25">
      <c r="A1685" s="19">
        <v>35096</v>
      </c>
      <c r="B1685" s="20" t="s">
        <v>11</v>
      </c>
      <c r="C1685" s="23" t="s">
        <v>25</v>
      </c>
      <c r="D1685" s="20">
        <v>28</v>
      </c>
      <c r="E1685" s="20">
        <v>28</v>
      </c>
      <c r="F1685" s="18" t="str">
        <f t="shared" si="28"/>
        <v>华东</v>
      </c>
    </row>
    <row r="1686" spans="1:6" x14ac:dyDescent="0.25">
      <c r="A1686" s="19">
        <v>35096</v>
      </c>
      <c r="B1686" s="20" t="s">
        <v>18</v>
      </c>
      <c r="C1686" s="23" t="s">
        <v>24</v>
      </c>
      <c r="D1686" s="20">
        <v>23</v>
      </c>
      <c r="E1686" s="20">
        <v>23</v>
      </c>
      <c r="F1686" s="18" t="str">
        <f t="shared" si="28"/>
        <v>华南</v>
      </c>
    </row>
    <row r="1687" spans="1:6" x14ac:dyDescent="0.25">
      <c r="A1687" s="19">
        <v>35096</v>
      </c>
      <c r="B1687" s="20" t="s">
        <v>11</v>
      </c>
      <c r="C1687" s="23" t="s">
        <v>24</v>
      </c>
      <c r="D1687" s="20">
        <v>14</v>
      </c>
      <c r="E1687" s="20">
        <v>14</v>
      </c>
      <c r="F1687" s="18" t="str">
        <f t="shared" si="28"/>
        <v>华东</v>
      </c>
    </row>
    <row r="1688" spans="1:6" x14ac:dyDescent="0.25">
      <c r="A1688" s="19">
        <v>35096</v>
      </c>
      <c r="B1688" s="20" t="s">
        <v>20</v>
      </c>
      <c r="C1688" s="23" t="s">
        <v>25</v>
      </c>
      <c r="D1688" s="20">
        <v>54</v>
      </c>
      <c r="E1688" s="20">
        <v>54</v>
      </c>
      <c r="F1688" s="18" t="str">
        <f t="shared" si="28"/>
        <v>华东</v>
      </c>
    </row>
    <row r="1689" spans="1:6" x14ac:dyDescent="0.25">
      <c r="A1689" s="19">
        <v>35096</v>
      </c>
      <c r="B1689" s="20" t="s">
        <v>21</v>
      </c>
      <c r="C1689" s="23" t="s">
        <v>24</v>
      </c>
      <c r="D1689" s="20">
        <v>158</v>
      </c>
      <c r="E1689" s="20">
        <v>158</v>
      </c>
      <c r="F1689" s="18" t="str">
        <f t="shared" si="28"/>
        <v>华东</v>
      </c>
    </row>
    <row r="1690" spans="1:6" x14ac:dyDescent="0.25">
      <c r="A1690" s="19">
        <v>35096</v>
      </c>
      <c r="B1690" s="20" t="s">
        <v>21</v>
      </c>
      <c r="C1690" s="23" t="s">
        <v>24</v>
      </c>
      <c r="D1690" s="20">
        <v>113</v>
      </c>
      <c r="E1690" s="20">
        <v>113</v>
      </c>
      <c r="F1690" s="18" t="str">
        <f t="shared" si="28"/>
        <v>华东</v>
      </c>
    </row>
    <row r="1691" spans="1:6" x14ac:dyDescent="0.25">
      <c r="A1691" s="19">
        <v>35096</v>
      </c>
      <c r="B1691" s="20" t="s">
        <v>20</v>
      </c>
      <c r="C1691" s="23" t="s">
        <v>25</v>
      </c>
      <c r="D1691" s="20">
        <v>77</v>
      </c>
      <c r="E1691" s="20">
        <v>77</v>
      </c>
      <c r="F1691" s="18" t="str">
        <f t="shared" si="28"/>
        <v>华东</v>
      </c>
    </row>
    <row r="1692" spans="1:6" x14ac:dyDescent="0.25">
      <c r="A1692" s="19">
        <v>35096</v>
      </c>
      <c r="B1692" s="20" t="s">
        <v>21</v>
      </c>
      <c r="C1692" s="23" t="s">
        <v>25</v>
      </c>
      <c r="D1692" s="20">
        <v>96</v>
      </c>
      <c r="E1692" s="20">
        <v>96</v>
      </c>
      <c r="F1692" s="18" t="str">
        <f t="shared" si="28"/>
        <v>华东</v>
      </c>
    </row>
    <row r="1693" spans="1:6" x14ac:dyDescent="0.25">
      <c r="A1693" s="19">
        <v>35096</v>
      </c>
      <c r="B1693" s="20" t="s">
        <v>15</v>
      </c>
      <c r="C1693" s="23" t="s">
        <v>24</v>
      </c>
      <c r="D1693" s="20">
        <v>94</v>
      </c>
      <c r="E1693" s="20">
        <v>94</v>
      </c>
      <c r="F1693" s="18" t="str">
        <f t="shared" si="28"/>
        <v>华东</v>
      </c>
    </row>
    <row r="1694" spans="1:6" x14ac:dyDescent="0.25">
      <c r="A1694" s="19">
        <v>35096</v>
      </c>
      <c r="B1694" s="20" t="s">
        <v>20</v>
      </c>
      <c r="C1694" s="23" t="s">
        <v>25</v>
      </c>
      <c r="D1694" s="20">
        <v>90</v>
      </c>
      <c r="E1694" s="20">
        <v>90</v>
      </c>
      <c r="F1694" s="18" t="str">
        <f t="shared" si="28"/>
        <v>华东</v>
      </c>
    </row>
    <row r="1695" spans="1:6" x14ac:dyDescent="0.25">
      <c r="A1695" s="19">
        <v>35096</v>
      </c>
      <c r="B1695" s="20" t="s">
        <v>21</v>
      </c>
      <c r="C1695" s="23" t="s">
        <v>37</v>
      </c>
      <c r="D1695" s="20">
        <v>83</v>
      </c>
      <c r="E1695" s="20">
        <v>83</v>
      </c>
      <c r="F1695" s="18" t="str">
        <f t="shared" si="28"/>
        <v>华东</v>
      </c>
    </row>
    <row r="1696" spans="1:6" x14ac:dyDescent="0.25">
      <c r="A1696" s="19">
        <v>35096</v>
      </c>
      <c r="B1696" s="23" t="s">
        <v>40</v>
      </c>
      <c r="C1696" s="23" t="s">
        <v>25</v>
      </c>
      <c r="D1696" s="20">
        <v>79</v>
      </c>
      <c r="E1696" s="20">
        <v>79</v>
      </c>
      <c r="F1696" s="18" t="str">
        <f t="shared" si="28"/>
        <v>西南</v>
      </c>
    </row>
    <row r="1697" spans="1:6" x14ac:dyDescent="0.25">
      <c r="A1697" s="19">
        <v>35096</v>
      </c>
      <c r="B1697" s="23" t="s">
        <v>40</v>
      </c>
      <c r="C1697" s="23" t="s">
        <v>25</v>
      </c>
      <c r="D1697" s="20">
        <v>96</v>
      </c>
      <c r="E1697" s="20">
        <v>96</v>
      </c>
      <c r="F1697" s="18" t="str">
        <f t="shared" si="28"/>
        <v>西南</v>
      </c>
    </row>
    <row r="1698" spans="1:6" x14ac:dyDescent="0.25">
      <c r="A1698" s="19">
        <v>35096</v>
      </c>
      <c r="B1698" s="23" t="s">
        <v>42</v>
      </c>
      <c r="C1698" s="23" t="s">
        <v>24</v>
      </c>
      <c r="D1698" s="20">
        <v>11</v>
      </c>
      <c r="E1698" s="20">
        <v>11</v>
      </c>
      <c r="F1698" s="18" t="str">
        <f t="shared" si="28"/>
        <v>西南</v>
      </c>
    </row>
    <row r="1699" spans="1:6" x14ac:dyDescent="0.25">
      <c r="A1699" s="19">
        <v>35125</v>
      </c>
      <c r="B1699" s="23" t="s">
        <v>40</v>
      </c>
      <c r="C1699" s="23" t="s">
        <v>24</v>
      </c>
      <c r="D1699" s="20">
        <v>1050</v>
      </c>
      <c r="E1699" s="20">
        <v>1155</v>
      </c>
      <c r="F1699" s="18" t="str">
        <f t="shared" si="28"/>
        <v>西南</v>
      </c>
    </row>
    <row r="1700" spans="1:6" x14ac:dyDescent="0.25">
      <c r="A1700" s="19">
        <v>35125</v>
      </c>
      <c r="B1700" s="23" t="s">
        <v>28</v>
      </c>
      <c r="C1700" s="23" t="s">
        <v>25</v>
      </c>
      <c r="D1700" s="20">
        <v>1142</v>
      </c>
      <c r="E1700" s="20">
        <v>3300</v>
      </c>
      <c r="F1700" s="18" t="str">
        <f t="shared" si="28"/>
        <v>西南</v>
      </c>
    </row>
    <row r="1701" spans="1:6" x14ac:dyDescent="0.25">
      <c r="A1701" s="19">
        <v>35125</v>
      </c>
      <c r="B1701" s="23" t="s">
        <v>42</v>
      </c>
      <c r="C1701" s="23" t="s">
        <v>25</v>
      </c>
      <c r="D1701" s="20">
        <v>1156</v>
      </c>
      <c r="E1701" s="20">
        <v>1226</v>
      </c>
      <c r="F1701" s="18" t="str">
        <f t="shared" si="28"/>
        <v>西南</v>
      </c>
    </row>
    <row r="1702" spans="1:6" x14ac:dyDescent="0.25">
      <c r="A1702" s="19">
        <v>35125</v>
      </c>
      <c r="B1702" s="23" t="s">
        <v>28</v>
      </c>
      <c r="C1702" s="23" t="s">
        <v>33</v>
      </c>
      <c r="D1702" s="20">
        <v>1182</v>
      </c>
      <c r="E1702" s="20">
        <v>1485</v>
      </c>
      <c r="F1702" s="18" t="str">
        <f t="shared" si="28"/>
        <v>西南</v>
      </c>
    </row>
    <row r="1703" spans="1:6" x14ac:dyDescent="0.25">
      <c r="A1703" s="19">
        <v>35125</v>
      </c>
      <c r="B1703" s="23" t="s">
        <v>43</v>
      </c>
      <c r="C1703" s="23" t="s">
        <v>24</v>
      </c>
      <c r="D1703" s="20">
        <v>825</v>
      </c>
      <c r="E1703" s="20">
        <v>914</v>
      </c>
      <c r="F1703" s="18" t="str">
        <f t="shared" si="28"/>
        <v>西南</v>
      </c>
    </row>
    <row r="1704" spans="1:6" x14ac:dyDescent="0.25">
      <c r="A1704" s="19">
        <v>35125</v>
      </c>
      <c r="B1704" s="20" t="s">
        <v>20</v>
      </c>
      <c r="C1704" s="23" t="s">
        <v>24</v>
      </c>
      <c r="D1704" s="20">
        <v>214</v>
      </c>
      <c r="E1704" s="20">
        <v>214</v>
      </c>
      <c r="F1704" s="18" t="str">
        <f t="shared" si="28"/>
        <v>华东</v>
      </c>
    </row>
    <row r="1705" spans="1:6" x14ac:dyDescent="0.25">
      <c r="A1705" s="19">
        <v>35125</v>
      </c>
      <c r="B1705" s="20" t="s">
        <v>20</v>
      </c>
      <c r="C1705" s="23" t="s">
        <v>24</v>
      </c>
      <c r="D1705" s="20">
        <v>55</v>
      </c>
      <c r="E1705" s="20">
        <v>55</v>
      </c>
      <c r="F1705" s="18" t="str">
        <f t="shared" si="28"/>
        <v>华东</v>
      </c>
    </row>
    <row r="1706" spans="1:6" x14ac:dyDescent="0.25">
      <c r="A1706" s="19">
        <v>35125</v>
      </c>
      <c r="B1706" s="20" t="s">
        <v>15</v>
      </c>
      <c r="C1706" s="23" t="s">
        <v>24</v>
      </c>
      <c r="D1706" s="20">
        <v>79</v>
      </c>
      <c r="E1706" s="20">
        <v>79</v>
      </c>
      <c r="F1706" s="18" t="str">
        <f t="shared" si="28"/>
        <v>华东</v>
      </c>
    </row>
    <row r="1707" spans="1:6" x14ac:dyDescent="0.25">
      <c r="A1707" s="19">
        <v>35125</v>
      </c>
      <c r="B1707" s="20" t="s">
        <v>18</v>
      </c>
      <c r="C1707" s="23" t="s">
        <v>33</v>
      </c>
      <c r="D1707" s="20">
        <v>124</v>
      </c>
      <c r="E1707" s="20">
        <v>124</v>
      </c>
      <c r="F1707" s="18" t="str">
        <f t="shared" si="28"/>
        <v>华南</v>
      </c>
    </row>
    <row r="1708" spans="1:6" x14ac:dyDescent="0.25">
      <c r="A1708" s="19">
        <v>35125</v>
      </c>
      <c r="B1708" s="20" t="s">
        <v>21</v>
      </c>
      <c r="C1708" s="23" t="s">
        <v>35</v>
      </c>
      <c r="D1708" s="20">
        <v>855</v>
      </c>
      <c r="E1708" s="20">
        <v>908</v>
      </c>
      <c r="F1708" s="18" t="str">
        <f t="shared" si="28"/>
        <v>华东</v>
      </c>
    </row>
    <row r="1709" spans="1:6" x14ac:dyDescent="0.25">
      <c r="A1709" s="19">
        <v>35125</v>
      </c>
      <c r="B1709" s="20" t="s">
        <v>15</v>
      </c>
      <c r="C1709" s="23" t="s">
        <v>24</v>
      </c>
      <c r="D1709" s="20">
        <v>827</v>
      </c>
      <c r="E1709" s="20">
        <v>880</v>
      </c>
      <c r="F1709" s="18" t="str">
        <f t="shared" si="28"/>
        <v>华东</v>
      </c>
    </row>
    <row r="1710" spans="1:6" x14ac:dyDescent="0.25">
      <c r="A1710" s="19">
        <v>35125</v>
      </c>
      <c r="B1710" s="20" t="s">
        <v>15</v>
      </c>
      <c r="C1710" s="23" t="s">
        <v>25</v>
      </c>
      <c r="D1710" s="20">
        <v>225</v>
      </c>
      <c r="E1710" s="20">
        <v>225</v>
      </c>
      <c r="F1710" s="18" t="str">
        <f t="shared" si="28"/>
        <v>华东</v>
      </c>
    </row>
    <row r="1711" spans="1:6" x14ac:dyDescent="0.25">
      <c r="A1711" s="19">
        <v>35125</v>
      </c>
      <c r="B1711" s="20" t="s">
        <v>15</v>
      </c>
      <c r="C1711" s="23" t="s">
        <v>24</v>
      </c>
      <c r="D1711" s="20">
        <v>248</v>
      </c>
      <c r="E1711" s="20">
        <v>248</v>
      </c>
      <c r="F1711" s="18" t="str">
        <f t="shared" si="28"/>
        <v>华东</v>
      </c>
    </row>
    <row r="1712" spans="1:6" x14ac:dyDescent="0.25">
      <c r="A1712" s="19">
        <v>35125</v>
      </c>
      <c r="B1712" s="20" t="s">
        <v>21</v>
      </c>
      <c r="C1712" s="23" t="s">
        <v>24</v>
      </c>
      <c r="D1712" s="20">
        <v>270</v>
      </c>
      <c r="E1712" s="20">
        <v>270</v>
      </c>
      <c r="F1712" s="18" t="str">
        <f t="shared" si="28"/>
        <v>华东</v>
      </c>
    </row>
    <row r="1713" spans="1:6" x14ac:dyDescent="0.25">
      <c r="A1713" s="19">
        <v>35125</v>
      </c>
      <c r="B1713" s="20" t="s">
        <v>21</v>
      </c>
      <c r="C1713" s="23" t="s">
        <v>24</v>
      </c>
      <c r="D1713" s="20">
        <v>338</v>
      </c>
      <c r="E1713" s="20">
        <v>338</v>
      </c>
      <c r="F1713" s="18" t="str">
        <f t="shared" si="28"/>
        <v>华东</v>
      </c>
    </row>
    <row r="1714" spans="1:6" x14ac:dyDescent="0.25">
      <c r="A1714" s="19">
        <v>35125</v>
      </c>
      <c r="B1714" s="20" t="s">
        <v>20</v>
      </c>
      <c r="C1714" s="23" t="s">
        <v>25</v>
      </c>
      <c r="D1714" s="20">
        <v>371</v>
      </c>
      <c r="E1714" s="20">
        <v>371</v>
      </c>
      <c r="F1714" s="18" t="str">
        <f t="shared" si="28"/>
        <v>华东</v>
      </c>
    </row>
    <row r="1715" spans="1:6" x14ac:dyDescent="0.25">
      <c r="A1715" s="19">
        <v>35125</v>
      </c>
      <c r="B1715" s="20" t="s">
        <v>20</v>
      </c>
      <c r="C1715" s="23" t="s">
        <v>24</v>
      </c>
      <c r="D1715" s="20">
        <v>410</v>
      </c>
      <c r="E1715" s="20">
        <v>410</v>
      </c>
      <c r="F1715" s="18" t="str">
        <f t="shared" si="28"/>
        <v>华东</v>
      </c>
    </row>
    <row r="1716" spans="1:6" x14ac:dyDescent="0.25">
      <c r="A1716" s="19">
        <v>35125</v>
      </c>
      <c r="B1716" s="20" t="s">
        <v>11</v>
      </c>
      <c r="C1716" s="23" t="s">
        <v>35</v>
      </c>
      <c r="D1716" s="20">
        <v>534</v>
      </c>
      <c r="E1716" s="20">
        <v>550</v>
      </c>
      <c r="F1716" s="18" t="str">
        <f t="shared" si="28"/>
        <v>华东</v>
      </c>
    </row>
    <row r="1717" spans="1:6" x14ac:dyDescent="0.25">
      <c r="A1717" s="19">
        <v>35125</v>
      </c>
      <c r="B1717" s="23" t="s">
        <v>41</v>
      </c>
      <c r="C1717" s="23" t="s">
        <v>24</v>
      </c>
      <c r="D1717" s="20">
        <v>681</v>
      </c>
      <c r="E1717" s="20">
        <v>701</v>
      </c>
      <c r="F1717" s="18" t="str">
        <f t="shared" si="28"/>
        <v>西南</v>
      </c>
    </row>
    <row r="1718" spans="1:6" x14ac:dyDescent="0.25">
      <c r="A1718" s="19">
        <v>35125</v>
      </c>
      <c r="B1718" s="23" t="s">
        <v>40</v>
      </c>
      <c r="C1718" s="23" t="s">
        <v>24</v>
      </c>
      <c r="D1718" s="20">
        <v>699</v>
      </c>
      <c r="E1718" s="20">
        <v>699</v>
      </c>
      <c r="F1718" s="18" t="str">
        <f t="shared" si="28"/>
        <v>西南</v>
      </c>
    </row>
    <row r="1719" spans="1:6" x14ac:dyDescent="0.25">
      <c r="A1719" s="19">
        <v>35125</v>
      </c>
      <c r="B1719" s="23" t="s">
        <v>43</v>
      </c>
      <c r="C1719" s="20" t="s">
        <v>12</v>
      </c>
      <c r="D1719" s="20">
        <v>79</v>
      </c>
      <c r="E1719" s="20">
        <v>79</v>
      </c>
      <c r="F1719" s="18" t="str">
        <f t="shared" si="28"/>
        <v>西南</v>
      </c>
    </row>
    <row r="1720" spans="1:6" x14ac:dyDescent="0.25">
      <c r="A1720" s="19">
        <v>35125</v>
      </c>
      <c r="B1720" s="23" t="s">
        <v>40</v>
      </c>
      <c r="C1720" s="20" t="s">
        <v>12</v>
      </c>
      <c r="D1720" s="20">
        <v>923</v>
      </c>
      <c r="E1720" s="20">
        <v>979</v>
      </c>
      <c r="F1720" s="18" t="str">
        <f t="shared" si="28"/>
        <v>西南</v>
      </c>
    </row>
    <row r="1721" spans="1:6" x14ac:dyDescent="0.25">
      <c r="A1721" s="19">
        <v>35125</v>
      </c>
      <c r="B1721" s="23" t="s">
        <v>28</v>
      </c>
      <c r="C1721" s="20" t="s">
        <v>12</v>
      </c>
      <c r="D1721" s="20">
        <v>101</v>
      </c>
      <c r="E1721" s="20">
        <v>101</v>
      </c>
      <c r="F1721" s="18" t="str">
        <f t="shared" si="28"/>
        <v>西南</v>
      </c>
    </row>
    <row r="1722" spans="1:6" x14ac:dyDescent="0.25">
      <c r="A1722" s="19">
        <v>35125</v>
      </c>
      <c r="B1722" s="23" t="s">
        <v>28</v>
      </c>
      <c r="C1722" s="20" t="s">
        <v>12</v>
      </c>
      <c r="D1722" s="20">
        <v>438</v>
      </c>
      <c r="E1722" s="20">
        <v>438</v>
      </c>
      <c r="F1722" s="18" t="str">
        <f t="shared" si="28"/>
        <v>西南</v>
      </c>
    </row>
    <row r="1723" spans="1:6" x14ac:dyDescent="0.25">
      <c r="A1723" s="19">
        <v>35125</v>
      </c>
      <c r="B1723" s="23" t="s">
        <v>28</v>
      </c>
      <c r="C1723" s="20" t="s">
        <v>12</v>
      </c>
      <c r="D1723" s="20">
        <v>484</v>
      </c>
      <c r="E1723" s="20">
        <v>499</v>
      </c>
      <c r="F1723" s="18" t="str">
        <f t="shared" si="28"/>
        <v>西南</v>
      </c>
    </row>
    <row r="1724" spans="1:6" x14ac:dyDescent="0.25">
      <c r="A1724" s="19">
        <v>35125</v>
      </c>
      <c r="B1724" s="23" t="s">
        <v>41</v>
      </c>
      <c r="C1724" s="20" t="s">
        <v>12</v>
      </c>
      <c r="D1724" s="20">
        <v>492</v>
      </c>
      <c r="E1724" s="20">
        <v>506</v>
      </c>
      <c r="F1724" s="18" t="str">
        <f t="shared" si="28"/>
        <v>西南</v>
      </c>
    </row>
    <row r="1725" spans="1:6" x14ac:dyDescent="0.25">
      <c r="A1725" s="19">
        <v>35125</v>
      </c>
      <c r="B1725" s="20" t="s">
        <v>15</v>
      </c>
      <c r="C1725" s="20" t="s">
        <v>12</v>
      </c>
      <c r="D1725" s="20">
        <v>495</v>
      </c>
      <c r="E1725" s="20">
        <v>495</v>
      </c>
      <c r="F1725" s="18" t="str">
        <f t="shared" si="28"/>
        <v>华东</v>
      </c>
    </row>
    <row r="1726" spans="1:6" x14ac:dyDescent="0.25">
      <c r="A1726" s="19">
        <v>35125</v>
      </c>
      <c r="B1726" s="20" t="s">
        <v>20</v>
      </c>
      <c r="C1726" s="20" t="s">
        <v>12</v>
      </c>
      <c r="D1726" s="20">
        <v>513</v>
      </c>
      <c r="E1726" s="20">
        <v>529</v>
      </c>
      <c r="F1726" s="18" t="str">
        <f t="shared" si="28"/>
        <v>华东</v>
      </c>
    </row>
    <row r="1727" spans="1:6" x14ac:dyDescent="0.25">
      <c r="A1727" s="19">
        <v>35125</v>
      </c>
      <c r="B1727" s="20" t="s">
        <v>11</v>
      </c>
      <c r="C1727" s="20" t="s">
        <v>12</v>
      </c>
      <c r="D1727" s="20">
        <v>377</v>
      </c>
      <c r="E1727" s="20">
        <v>438</v>
      </c>
      <c r="F1727" s="18" t="str">
        <f t="shared" si="28"/>
        <v>华东</v>
      </c>
    </row>
    <row r="1728" spans="1:6" x14ac:dyDescent="0.25">
      <c r="A1728" s="19">
        <v>35125</v>
      </c>
      <c r="B1728" s="20" t="s">
        <v>18</v>
      </c>
      <c r="C1728" s="20" t="s">
        <v>12</v>
      </c>
      <c r="D1728" s="20">
        <v>653</v>
      </c>
      <c r="E1728" s="20">
        <v>653</v>
      </c>
      <c r="F1728" s="18" t="str">
        <f t="shared" si="28"/>
        <v>华南</v>
      </c>
    </row>
    <row r="1729" spans="1:6" x14ac:dyDescent="0.25">
      <c r="A1729" s="19">
        <v>35125</v>
      </c>
      <c r="B1729" s="20" t="s">
        <v>11</v>
      </c>
      <c r="C1729" s="20" t="s">
        <v>12</v>
      </c>
      <c r="D1729" s="20">
        <v>697</v>
      </c>
      <c r="E1729" s="20">
        <v>718</v>
      </c>
      <c r="F1729" s="18" t="str">
        <f t="shared" si="28"/>
        <v>华东</v>
      </c>
    </row>
    <row r="1730" spans="1:6" x14ac:dyDescent="0.25">
      <c r="A1730" s="19">
        <v>35125</v>
      </c>
      <c r="B1730" s="20" t="s">
        <v>20</v>
      </c>
      <c r="C1730" s="20" t="s">
        <v>12</v>
      </c>
      <c r="D1730" s="20">
        <v>245</v>
      </c>
      <c r="E1730" s="20">
        <v>245</v>
      </c>
      <c r="F1730" s="18" t="str">
        <f t="shared" si="28"/>
        <v>华东</v>
      </c>
    </row>
    <row r="1731" spans="1:6" x14ac:dyDescent="0.25">
      <c r="A1731" s="19">
        <v>35125</v>
      </c>
      <c r="B1731" s="20" t="s">
        <v>15</v>
      </c>
      <c r="C1731" s="20" t="s">
        <v>12</v>
      </c>
      <c r="D1731" s="20">
        <v>124</v>
      </c>
      <c r="E1731" s="20">
        <v>124</v>
      </c>
      <c r="F1731" s="18" t="str">
        <f t="shared" ref="F1731:F1794" si="29">INDEX($H$3:$H$12,MATCH(B1731,$I$3:$I$12,0))</f>
        <v>华东</v>
      </c>
    </row>
    <row r="1732" spans="1:6" x14ac:dyDescent="0.25">
      <c r="A1732" s="19">
        <v>35125</v>
      </c>
      <c r="B1732" s="20" t="s">
        <v>18</v>
      </c>
      <c r="C1732" s="20" t="s">
        <v>12</v>
      </c>
      <c r="D1732" s="20">
        <v>140</v>
      </c>
      <c r="E1732" s="20">
        <v>140</v>
      </c>
      <c r="F1732" s="18" t="str">
        <f t="shared" si="29"/>
        <v>华南</v>
      </c>
    </row>
    <row r="1733" spans="1:6" x14ac:dyDescent="0.25">
      <c r="A1733" s="19">
        <v>35125</v>
      </c>
      <c r="B1733" s="20" t="s">
        <v>15</v>
      </c>
      <c r="C1733" s="20" t="s">
        <v>12</v>
      </c>
      <c r="D1733" s="20">
        <v>175</v>
      </c>
      <c r="E1733" s="20">
        <v>175</v>
      </c>
      <c r="F1733" s="18" t="str">
        <f t="shared" si="29"/>
        <v>华东</v>
      </c>
    </row>
    <row r="1734" spans="1:6" x14ac:dyDescent="0.25">
      <c r="A1734" s="19">
        <v>35125</v>
      </c>
      <c r="B1734" s="20" t="s">
        <v>20</v>
      </c>
      <c r="C1734" s="20" t="s">
        <v>12</v>
      </c>
      <c r="D1734" s="20">
        <v>248</v>
      </c>
      <c r="E1734" s="20">
        <v>248</v>
      </c>
      <c r="F1734" s="18" t="str">
        <f t="shared" si="29"/>
        <v>华东</v>
      </c>
    </row>
    <row r="1735" spans="1:6" x14ac:dyDescent="0.25">
      <c r="A1735" s="19">
        <v>35125</v>
      </c>
      <c r="B1735" s="20" t="s">
        <v>11</v>
      </c>
      <c r="C1735" s="20" t="s">
        <v>12</v>
      </c>
      <c r="D1735" s="20">
        <v>257</v>
      </c>
      <c r="E1735" s="20">
        <v>257</v>
      </c>
      <c r="F1735" s="18" t="str">
        <f t="shared" si="29"/>
        <v>华东</v>
      </c>
    </row>
    <row r="1736" spans="1:6" x14ac:dyDescent="0.25">
      <c r="A1736" s="19">
        <v>35125</v>
      </c>
      <c r="B1736" s="20" t="s">
        <v>21</v>
      </c>
      <c r="C1736" s="20" t="s">
        <v>12</v>
      </c>
      <c r="D1736" s="20">
        <v>315</v>
      </c>
      <c r="E1736" s="20">
        <v>315</v>
      </c>
      <c r="F1736" s="18" t="str">
        <f t="shared" si="29"/>
        <v>华东</v>
      </c>
    </row>
    <row r="1737" spans="1:6" x14ac:dyDescent="0.25">
      <c r="A1737" s="19">
        <v>35125</v>
      </c>
      <c r="B1737" s="20" t="s">
        <v>20</v>
      </c>
      <c r="C1737" s="20" t="s">
        <v>12</v>
      </c>
      <c r="D1737" s="20">
        <v>322</v>
      </c>
      <c r="E1737" s="20">
        <v>322</v>
      </c>
      <c r="F1737" s="18" t="str">
        <f t="shared" si="29"/>
        <v>华东</v>
      </c>
    </row>
    <row r="1738" spans="1:6" x14ac:dyDescent="0.25">
      <c r="A1738" s="19">
        <v>35125</v>
      </c>
      <c r="B1738" s="23" t="s">
        <v>28</v>
      </c>
      <c r="C1738" s="20" t="s">
        <v>12</v>
      </c>
      <c r="D1738" s="20">
        <v>203</v>
      </c>
      <c r="E1738" s="20">
        <v>203</v>
      </c>
      <c r="F1738" s="18" t="str">
        <f t="shared" si="29"/>
        <v>西南</v>
      </c>
    </row>
    <row r="1739" spans="1:6" x14ac:dyDescent="0.25">
      <c r="A1739" s="19">
        <v>35125</v>
      </c>
      <c r="B1739" s="23" t="s">
        <v>41</v>
      </c>
      <c r="C1739" s="20" t="s">
        <v>12</v>
      </c>
      <c r="D1739" s="20">
        <v>79</v>
      </c>
      <c r="E1739" s="20">
        <v>79</v>
      </c>
      <c r="F1739" s="18" t="str">
        <f t="shared" si="29"/>
        <v>西南</v>
      </c>
    </row>
    <row r="1740" spans="1:6" x14ac:dyDescent="0.25">
      <c r="A1740" s="19">
        <v>35125</v>
      </c>
      <c r="B1740" s="23" t="s">
        <v>44</v>
      </c>
      <c r="C1740" s="20" t="s">
        <v>12</v>
      </c>
      <c r="D1740" s="20">
        <v>11</v>
      </c>
      <c r="E1740" s="20">
        <v>11</v>
      </c>
      <c r="F1740" s="18" t="str">
        <f t="shared" si="29"/>
        <v>西南</v>
      </c>
    </row>
    <row r="1741" spans="1:6" x14ac:dyDescent="0.25">
      <c r="A1741" s="19">
        <v>35125</v>
      </c>
      <c r="B1741" s="23" t="s">
        <v>28</v>
      </c>
      <c r="C1741" s="20" t="s">
        <v>12</v>
      </c>
      <c r="D1741" s="20">
        <v>116</v>
      </c>
      <c r="E1741" s="20">
        <v>116</v>
      </c>
      <c r="F1741" s="18" t="str">
        <f t="shared" si="29"/>
        <v>西南</v>
      </c>
    </row>
    <row r="1742" spans="1:6" x14ac:dyDescent="0.25">
      <c r="A1742" s="19">
        <v>35125</v>
      </c>
      <c r="B1742" s="23" t="s">
        <v>28</v>
      </c>
      <c r="C1742" s="20" t="s">
        <v>12</v>
      </c>
      <c r="D1742" s="20">
        <v>158</v>
      </c>
      <c r="E1742" s="20">
        <v>158</v>
      </c>
      <c r="F1742" s="18" t="str">
        <f t="shared" si="29"/>
        <v>西南</v>
      </c>
    </row>
    <row r="1743" spans="1:6" x14ac:dyDescent="0.25">
      <c r="A1743" s="19">
        <v>35125</v>
      </c>
      <c r="B1743" s="23" t="s">
        <v>28</v>
      </c>
      <c r="C1743" s="20" t="s">
        <v>12</v>
      </c>
      <c r="D1743" s="20">
        <v>167</v>
      </c>
      <c r="E1743" s="20">
        <v>167</v>
      </c>
      <c r="F1743" s="18" t="str">
        <f t="shared" si="29"/>
        <v>西南</v>
      </c>
    </row>
    <row r="1744" spans="1:6" x14ac:dyDescent="0.25">
      <c r="A1744" s="19">
        <v>35125</v>
      </c>
      <c r="B1744" s="23" t="s">
        <v>28</v>
      </c>
      <c r="C1744" s="20" t="s">
        <v>12</v>
      </c>
      <c r="D1744" s="20">
        <v>594</v>
      </c>
      <c r="E1744" s="20">
        <v>594</v>
      </c>
      <c r="F1744" s="18" t="str">
        <f t="shared" si="29"/>
        <v>西南</v>
      </c>
    </row>
    <row r="1745" spans="1:6" x14ac:dyDescent="0.25">
      <c r="A1745" s="19">
        <v>35125</v>
      </c>
      <c r="B1745" s="23" t="s">
        <v>28</v>
      </c>
      <c r="C1745" s="20" t="s">
        <v>12</v>
      </c>
      <c r="D1745" s="20">
        <v>287</v>
      </c>
      <c r="E1745" s="20">
        <v>287</v>
      </c>
      <c r="F1745" s="18" t="str">
        <f t="shared" si="29"/>
        <v>西南</v>
      </c>
    </row>
    <row r="1746" spans="1:6" x14ac:dyDescent="0.25">
      <c r="A1746" s="19">
        <v>35125</v>
      </c>
      <c r="B1746" s="20" t="s">
        <v>21</v>
      </c>
      <c r="C1746" s="20" t="s">
        <v>12</v>
      </c>
      <c r="D1746" s="20">
        <v>338</v>
      </c>
      <c r="E1746" s="20">
        <v>338</v>
      </c>
      <c r="F1746" s="18" t="str">
        <f t="shared" si="29"/>
        <v>华东</v>
      </c>
    </row>
    <row r="1747" spans="1:6" x14ac:dyDescent="0.25">
      <c r="A1747" s="19">
        <v>35125</v>
      </c>
      <c r="B1747" s="20" t="s">
        <v>20</v>
      </c>
      <c r="C1747" s="20" t="s">
        <v>12</v>
      </c>
      <c r="D1747" s="20">
        <v>23</v>
      </c>
      <c r="E1747" s="20">
        <v>23</v>
      </c>
      <c r="F1747" s="18" t="str">
        <f t="shared" si="29"/>
        <v>华东</v>
      </c>
    </row>
    <row r="1748" spans="1:6" x14ac:dyDescent="0.25">
      <c r="A1748" s="19">
        <v>35125</v>
      </c>
      <c r="B1748" s="20" t="s">
        <v>18</v>
      </c>
      <c r="C1748" s="20" t="s">
        <v>12</v>
      </c>
      <c r="D1748" s="20">
        <v>23</v>
      </c>
      <c r="E1748" s="20">
        <v>23</v>
      </c>
      <c r="F1748" s="18" t="str">
        <f t="shared" si="29"/>
        <v>华南</v>
      </c>
    </row>
    <row r="1749" spans="1:6" x14ac:dyDescent="0.25">
      <c r="A1749" s="19">
        <v>35125</v>
      </c>
      <c r="B1749" s="20" t="s">
        <v>20</v>
      </c>
      <c r="C1749" s="20" t="s">
        <v>12</v>
      </c>
      <c r="D1749" s="20">
        <v>23</v>
      </c>
      <c r="E1749" s="20">
        <v>23</v>
      </c>
      <c r="F1749" s="18" t="str">
        <f t="shared" si="29"/>
        <v>华东</v>
      </c>
    </row>
    <row r="1750" spans="1:6" x14ac:dyDescent="0.25">
      <c r="A1750" s="19">
        <v>35125</v>
      </c>
      <c r="B1750" s="20" t="s">
        <v>11</v>
      </c>
      <c r="C1750" s="20" t="s">
        <v>12</v>
      </c>
      <c r="D1750" s="20">
        <v>32</v>
      </c>
      <c r="E1750" s="20">
        <v>32</v>
      </c>
      <c r="F1750" s="18" t="str">
        <f t="shared" si="29"/>
        <v>华东</v>
      </c>
    </row>
    <row r="1751" spans="1:6" x14ac:dyDescent="0.25">
      <c r="A1751" s="19">
        <v>35125</v>
      </c>
      <c r="B1751" s="20" t="s">
        <v>11</v>
      </c>
      <c r="C1751" s="20" t="s">
        <v>12</v>
      </c>
      <c r="D1751" s="20">
        <v>34</v>
      </c>
      <c r="E1751" s="20">
        <v>34</v>
      </c>
      <c r="F1751" s="18" t="str">
        <f t="shared" si="29"/>
        <v>华东</v>
      </c>
    </row>
    <row r="1752" spans="1:6" x14ac:dyDescent="0.25">
      <c r="A1752" s="19">
        <v>35125</v>
      </c>
      <c r="B1752" s="20" t="s">
        <v>11</v>
      </c>
      <c r="C1752" s="20" t="s">
        <v>12</v>
      </c>
      <c r="D1752" s="20">
        <v>35</v>
      </c>
      <c r="E1752" s="20">
        <v>35</v>
      </c>
      <c r="F1752" s="18" t="str">
        <f t="shared" si="29"/>
        <v>华东</v>
      </c>
    </row>
    <row r="1753" spans="1:6" x14ac:dyDescent="0.25">
      <c r="A1753" s="19">
        <v>35125</v>
      </c>
      <c r="B1753" s="20" t="s">
        <v>20</v>
      </c>
      <c r="C1753" s="20" t="s">
        <v>12</v>
      </c>
      <c r="D1753" s="20">
        <v>46</v>
      </c>
      <c r="E1753" s="20">
        <v>46</v>
      </c>
      <c r="F1753" s="18" t="str">
        <f t="shared" si="29"/>
        <v>华东</v>
      </c>
    </row>
    <row r="1754" spans="1:6" x14ac:dyDescent="0.25">
      <c r="A1754" s="19">
        <v>35125</v>
      </c>
      <c r="B1754" s="20" t="s">
        <v>21</v>
      </c>
      <c r="C1754" s="20" t="s">
        <v>12</v>
      </c>
      <c r="D1754" s="20">
        <v>70</v>
      </c>
      <c r="E1754" s="20">
        <v>70</v>
      </c>
      <c r="F1754" s="18" t="str">
        <f t="shared" si="29"/>
        <v>华东</v>
      </c>
    </row>
    <row r="1755" spans="1:6" x14ac:dyDescent="0.25">
      <c r="A1755" s="19">
        <v>35125</v>
      </c>
      <c r="B1755" s="20" t="s">
        <v>20</v>
      </c>
      <c r="C1755" s="20" t="s">
        <v>12</v>
      </c>
      <c r="D1755" s="20">
        <v>70</v>
      </c>
      <c r="E1755" s="20">
        <v>70</v>
      </c>
      <c r="F1755" s="18" t="str">
        <f t="shared" si="29"/>
        <v>华东</v>
      </c>
    </row>
    <row r="1756" spans="1:6" x14ac:dyDescent="0.25">
      <c r="A1756" s="19">
        <v>35125</v>
      </c>
      <c r="B1756" s="20" t="s">
        <v>21</v>
      </c>
      <c r="C1756" s="20" t="s">
        <v>12</v>
      </c>
      <c r="D1756" s="20">
        <v>79</v>
      </c>
      <c r="E1756" s="20">
        <v>79</v>
      </c>
      <c r="F1756" s="18" t="str">
        <f t="shared" si="29"/>
        <v>华东</v>
      </c>
    </row>
    <row r="1757" spans="1:6" x14ac:dyDescent="0.25">
      <c r="A1757" s="19">
        <v>35125</v>
      </c>
      <c r="B1757" s="20" t="s">
        <v>15</v>
      </c>
      <c r="C1757" s="20" t="s">
        <v>12</v>
      </c>
      <c r="D1757" s="20">
        <v>79</v>
      </c>
      <c r="E1757" s="20">
        <v>79</v>
      </c>
      <c r="F1757" s="18" t="str">
        <f t="shared" si="29"/>
        <v>华东</v>
      </c>
    </row>
    <row r="1758" spans="1:6" x14ac:dyDescent="0.25">
      <c r="A1758" s="19">
        <v>35125</v>
      </c>
      <c r="B1758" s="20" t="s">
        <v>18</v>
      </c>
      <c r="C1758" s="20" t="s">
        <v>12</v>
      </c>
      <c r="D1758" s="20">
        <v>18</v>
      </c>
      <c r="E1758" s="20">
        <v>18</v>
      </c>
      <c r="F1758" s="18" t="str">
        <f t="shared" si="29"/>
        <v>华南</v>
      </c>
    </row>
    <row r="1759" spans="1:6" x14ac:dyDescent="0.25">
      <c r="A1759" s="19">
        <v>35125</v>
      </c>
      <c r="B1759" s="23" t="s">
        <v>42</v>
      </c>
      <c r="C1759" s="23" t="s">
        <v>25</v>
      </c>
      <c r="D1759" s="20">
        <v>149</v>
      </c>
      <c r="E1759" s="20">
        <v>149</v>
      </c>
      <c r="F1759" s="18" t="str">
        <f t="shared" si="29"/>
        <v>西南</v>
      </c>
    </row>
    <row r="1760" spans="1:6" x14ac:dyDescent="0.25">
      <c r="A1760" s="19">
        <v>35125</v>
      </c>
      <c r="B1760" s="23" t="s">
        <v>28</v>
      </c>
      <c r="C1760" s="23" t="s">
        <v>24</v>
      </c>
      <c r="D1760" s="20">
        <v>135</v>
      </c>
      <c r="E1760" s="20">
        <v>135</v>
      </c>
      <c r="F1760" s="18" t="str">
        <f t="shared" si="29"/>
        <v>西南</v>
      </c>
    </row>
    <row r="1761" spans="1:6" x14ac:dyDescent="0.25">
      <c r="A1761" s="19">
        <v>35125</v>
      </c>
      <c r="B1761" s="23" t="s">
        <v>40</v>
      </c>
      <c r="C1761" s="23" t="s">
        <v>24</v>
      </c>
      <c r="D1761" s="20">
        <v>101</v>
      </c>
      <c r="E1761" s="20">
        <v>101</v>
      </c>
      <c r="F1761" s="18" t="str">
        <f t="shared" si="29"/>
        <v>西南</v>
      </c>
    </row>
    <row r="1762" spans="1:6" x14ac:dyDescent="0.25">
      <c r="A1762" s="19">
        <v>35125</v>
      </c>
      <c r="B1762" s="23" t="s">
        <v>28</v>
      </c>
      <c r="C1762" s="23" t="s">
        <v>24</v>
      </c>
      <c r="D1762" s="20">
        <v>88</v>
      </c>
      <c r="E1762" s="20">
        <v>88</v>
      </c>
      <c r="F1762" s="18" t="str">
        <f t="shared" si="29"/>
        <v>西南</v>
      </c>
    </row>
    <row r="1763" spans="1:6" x14ac:dyDescent="0.25">
      <c r="A1763" s="19">
        <v>35125</v>
      </c>
      <c r="B1763" s="23" t="s">
        <v>40</v>
      </c>
      <c r="C1763" s="23" t="s">
        <v>25</v>
      </c>
      <c r="D1763" s="20">
        <v>79</v>
      </c>
      <c r="E1763" s="20">
        <v>79</v>
      </c>
      <c r="F1763" s="18" t="str">
        <f t="shared" si="29"/>
        <v>西南</v>
      </c>
    </row>
    <row r="1764" spans="1:6" x14ac:dyDescent="0.25">
      <c r="A1764" s="19">
        <v>35125</v>
      </c>
      <c r="B1764" s="23" t="s">
        <v>40</v>
      </c>
      <c r="C1764" s="23" t="s">
        <v>37</v>
      </c>
      <c r="D1764" s="20">
        <v>72</v>
      </c>
      <c r="E1764" s="20">
        <v>72</v>
      </c>
      <c r="F1764" s="18" t="str">
        <f t="shared" si="29"/>
        <v>西南</v>
      </c>
    </row>
    <row r="1765" spans="1:6" x14ac:dyDescent="0.25">
      <c r="A1765" s="19">
        <v>35125</v>
      </c>
      <c r="B1765" s="23" t="s">
        <v>28</v>
      </c>
      <c r="C1765" s="23" t="s">
        <v>24</v>
      </c>
      <c r="D1765" s="20">
        <v>63</v>
      </c>
      <c r="E1765" s="20">
        <v>63</v>
      </c>
      <c r="F1765" s="18" t="str">
        <f t="shared" si="29"/>
        <v>西南</v>
      </c>
    </row>
    <row r="1766" spans="1:6" x14ac:dyDescent="0.25">
      <c r="A1766" s="19">
        <v>35125</v>
      </c>
      <c r="B1766" s="23" t="s">
        <v>28</v>
      </c>
      <c r="C1766" s="23" t="s">
        <v>25</v>
      </c>
      <c r="D1766" s="20">
        <v>950</v>
      </c>
      <c r="E1766" s="20">
        <v>1006</v>
      </c>
      <c r="F1766" s="18" t="str">
        <f t="shared" si="29"/>
        <v>西南</v>
      </c>
    </row>
    <row r="1767" spans="1:6" x14ac:dyDescent="0.25">
      <c r="A1767" s="19">
        <v>35125</v>
      </c>
      <c r="B1767" s="20" t="s">
        <v>11</v>
      </c>
      <c r="C1767" s="23" t="s">
        <v>25</v>
      </c>
      <c r="D1767" s="20">
        <v>1976</v>
      </c>
      <c r="E1767" s="20">
        <v>2228</v>
      </c>
      <c r="F1767" s="18" t="str">
        <f t="shared" si="29"/>
        <v>华东</v>
      </c>
    </row>
    <row r="1768" spans="1:6" x14ac:dyDescent="0.25">
      <c r="A1768" s="19">
        <v>35125</v>
      </c>
      <c r="B1768" s="20" t="s">
        <v>15</v>
      </c>
      <c r="C1768" s="23" t="s">
        <v>24</v>
      </c>
      <c r="D1768" s="20">
        <v>220</v>
      </c>
      <c r="E1768" s="20">
        <v>220</v>
      </c>
      <c r="F1768" s="18" t="str">
        <f t="shared" si="29"/>
        <v>华东</v>
      </c>
    </row>
    <row r="1769" spans="1:6" x14ac:dyDescent="0.25">
      <c r="A1769" s="19">
        <v>35125</v>
      </c>
      <c r="B1769" s="20" t="s">
        <v>15</v>
      </c>
      <c r="C1769" s="23" t="s">
        <v>33</v>
      </c>
      <c r="D1769" s="20">
        <v>275</v>
      </c>
      <c r="E1769" s="20">
        <v>275</v>
      </c>
      <c r="F1769" s="18" t="str">
        <f t="shared" si="29"/>
        <v>华东</v>
      </c>
    </row>
    <row r="1770" spans="1:6" x14ac:dyDescent="0.25">
      <c r="A1770" s="19">
        <v>35125</v>
      </c>
      <c r="B1770" s="20" t="s">
        <v>15</v>
      </c>
      <c r="C1770" s="23" t="s">
        <v>24</v>
      </c>
      <c r="D1770" s="20">
        <v>158</v>
      </c>
      <c r="E1770" s="20">
        <v>158</v>
      </c>
      <c r="F1770" s="18" t="str">
        <f t="shared" si="29"/>
        <v>华东</v>
      </c>
    </row>
    <row r="1771" spans="1:6" x14ac:dyDescent="0.25">
      <c r="A1771" s="19">
        <v>35125</v>
      </c>
      <c r="B1771" s="20" t="s">
        <v>21</v>
      </c>
      <c r="C1771" s="23" t="s">
        <v>24</v>
      </c>
      <c r="D1771" s="20">
        <v>1079</v>
      </c>
      <c r="E1771" s="20">
        <v>1148</v>
      </c>
      <c r="F1771" s="18" t="str">
        <f t="shared" si="29"/>
        <v>华东</v>
      </c>
    </row>
    <row r="1772" spans="1:6" x14ac:dyDescent="0.25">
      <c r="A1772" s="19">
        <v>35125</v>
      </c>
      <c r="B1772" s="20" t="s">
        <v>15</v>
      </c>
      <c r="C1772" s="23" t="s">
        <v>25</v>
      </c>
      <c r="D1772" s="20">
        <v>525</v>
      </c>
      <c r="E1772" s="20">
        <v>540</v>
      </c>
      <c r="F1772" s="18" t="str">
        <f t="shared" si="29"/>
        <v>华东</v>
      </c>
    </row>
    <row r="1773" spans="1:6" x14ac:dyDescent="0.25">
      <c r="A1773" s="19">
        <v>35125</v>
      </c>
      <c r="B1773" s="20" t="s">
        <v>18</v>
      </c>
      <c r="C1773" s="23" t="s">
        <v>25</v>
      </c>
      <c r="D1773" s="20">
        <v>525</v>
      </c>
      <c r="E1773" s="20">
        <v>525</v>
      </c>
      <c r="F1773" s="18" t="str">
        <f t="shared" si="29"/>
        <v>华南</v>
      </c>
    </row>
    <row r="1774" spans="1:6" x14ac:dyDescent="0.25">
      <c r="A1774" s="19">
        <v>35125</v>
      </c>
      <c r="B1774" s="20" t="s">
        <v>15</v>
      </c>
      <c r="C1774" s="23" t="s">
        <v>33</v>
      </c>
      <c r="D1774" s="20">
        <v>565</v>
      </c>
      <c r="E1774" s="20">
        <v>630</v>
      </c>
      <c r="F1774" s="18" t="str">
        <f t="shared" si="29"/>
        <v>华东</v>
      </c>
    </row>
    <row r="1775" spans="1:6" x14ac:dyDescent="0.25">
      <c r="A1775" s="19">
        <v>35125</v>
      </c>
      <c r="B1775" s="20" t="s">
        <v>15</v>
      </c>
      <c r="C1775" s="23" t="s">
        <v>24</v>
      </c>
      <c r="D1775" s="20">
        <v>1047</v>
      </c>
      <c r="E1775" s="20">
        <v>1111</v>
      </c>
      <c r="F1775" s="18" t="str">
        <f t="shared" si="29"/>
        <v>华东</v>
      </c>
    </row>
    <row r="1776" spans="1:6" x14ac:dyDescent="0.25">
      <c r="A1776" s="19">
        <v>35125</v>
      </c>
      <c r="B1776" s="20" t="s">
        <v>11</v>
      </c>
      <c r="C1776" s="23" t="s">
        <v>25</v>
      </c>
      <c r="D1776" s="20">
        <v>1062</v>
      </c>
      <c r="E1776" s="20">
        <v>1129</v>
      </c>
      <c r="F1776" s="18" t="str">
        <f t="shared" si="29"/>
        <v>华东</v>
      </c>
    </row>
    <row r="1777" spans="1:6" x14ac:dyDescent="0.25">
      <c r="A1777" s="19">
        <v>35125</v>
      </c>
      <c r="B1777" s="20" t="s">
        <v>11</v>
      </c>
      <c r="C1777" s="23" t="s">
        <v>24</v>
      </c>
      <c r="D1777" s="20">
        <v>448</v>
      </c>
      <c r="E1777" s="20">
        <v>461</v>
      </c>
      <c r="F1777" s="18" t="str">
        <f t="shared" si="29"/>
        <v>华东</v>
      </c>
    </row>
    <row r="1778" spans="1:6" x14ac:dyDescent="0.25">
      <c r="A1778" s="19">
        <v>35125</v>
      </c>
      <c r="B1778" s="20" t="s">
        <v>11</v>
      </c>
      <c r="C1778" s="23" t="s">
        <v>24</v>
      </c>
      <c r="D1778" s="20">
        <v>210</v>
      </c>
      <c r="E1778" s="20">
        <v>210</v>
      </c>
      <c r="F1778" s="18" t="str">
        <f t="shared" si="29"/>
        <v>华东</v>
      </c>
    </row>
    <row r="1779" spans="1:6" x14ac:dyDescent="0.25">
      <c r="A1779" s="19">
        <v>35125</v>
      </c>
      <c r="B1779" s="20" t="s">
        <v>11</v>
      </c>
      <c r="C1779" s="23" t="s">
        <v>24</v>
      </c>
      <c r="D1779" s="20">
        <v>135</v>
      </c>
      <c r="E1779" s="20">
        <v>135</v>
      </c>
      <c r="F1779" s="18" t="str">
        <f t="shared" si="29"/>
        <v>华东</v>
      </c>
    </row>
    <row r="1780" spans="1:6" x14ac:dyDescent="0.25">
      <c r="A1780" s="19">
        <v>35125</v>
      </c>
      <c r="B1780" s="23" t="s">
        <v>40</v>
      </c>
      <c r="C1780" s="23" t="s">
        <v>25</v>
      </c>
      <c r="D1780" s="20">
        <v>135</v>
      </c>
      <c r="E1780" s="20">
        <v>135</v>
      </c>
      <c r="F1780" s="18" t="str">
        <f t="shared" si="29"/>
        <v>西南</v>
      </c>
    </row>
    <row r="1781" spans="1:6" x14ac:dyDescent="0.25">
      <c r="A1781" s="19">
        <v>35125</v>
      </c>
      <c r="B1781" s="23" t="s">
        <v>41</v>
      </c>
      <c r="C1781" s="23" t="s">
        <v>35</v>
      </c>
      <c r="D1781" s="20">
        <v>140</v>
      </c>
      <c r="E1781" s="20">
        <v>140</v>
      </c>
      <c r="F1781" s="18" t="str">
        <f t="shared" si="29"/>
        <v>西南</v>
      </c>
    </row>
    <row r="1782" spans="1:6" x14ac:dyDescent="0.25">
      <c r="A1782" s="19">
        <v>35125</v>
      </c>
      <c r="B1782" s="23" t="s">
        <v>41</v>
      </c>
      <c r="C1782" s="23" t="s">
        <v>24</v>
      </c>
      <c r="D1782" s="20">
        <v>146</v>
      </c>
      <c r="E1782" s="20">
        <v>146</v>
      </c>
      <c r="F1782" s="18" t="str">
        <f t="shared" si="29"/>
        <v>西南</v>
      </c>
    </row>
    <row r="1783" spans="1:6" x14ac:dyDescent="0.25">
      <c r="A1783" s="19">
        <v>35125</v>
      </c>
      <c r="B1783" s="23" t="s">
        <v>40</v>
      </c>
      <c r="C1783" s="23" t="s">
        <v>24</v>
      </c>
      <c r="D1783" s="20">
        <v>158</v>
      </c>
      <c r="E1783" s="20">
        <v>158</v>
      </c>
      <c r="F1783" s="18" t="str">
        <f t="shared" si="29"/>
        <v>西南</v>
      </c>
    </row>
    <row r="1784" spans="1:6" x14ac:dyDescent="0.25">
      <c r="A1784" s="19">
        <v>35125</v>
      </c>
      <c r="B1784" s="23" t="s">
        <v>43</v>
      </c>
      <c r="C1784" s="23" t="s">
        <v>37</v>
      </c>
      <c r="D1784" s="20">
        <v>473</v>
      </c>
      <c r="E1784" s="20">
        <v>473</v>
      </c>
      <c r="F1784" s="18" t="str">
        <f t="shared" si="29"/>
        <v>西南</v>
      </c>
    </row>
    <row r="1785" spans="1:6" x14ac:dyDescent="0.25">
      <c r="A1785" s="19">
        <v>35125</v>
      </c>
      <c r="B1785" s="23" t="s">
        <v>28</v>
      </c>
      <c r="C1785" s="23" t="s">
        <v>24</v>
      </c>
      <c r="D1785" s="20">
        <v>184</v>
      </c>
      <c r="E1785" s="20">
        <v>184</v>
      </c>
      <c r="F1785" s="18" t="str">
        <f t="shared" si="29"/>
        <v>西南</v>
      </c>
    </row>
    <row r="1786" spans="1:6" x14ac:dyDescent="0.25">
      <c r="A1786" s="19">
        <v>35125</v>
      </c>
      <c r="B1786" s="23" t="s">
        <v>28</v>
      </c>
      <c r="C1786" s="23" t="s">
        <v>24</v>
      </c>
      <c r="D1786" s="20">
        <v>408</v>
      </c>
      <c r="E1786" s="20">
        <v>473</v>
      </c>
      <c r="F1786" s="18" t="str">
        <f t="shared" si="29"/>
        <v>西南</v>
      </c>
    </row>
    <row r="1787" spans="1:6" x14ac:dyDescent="0.25">
      <c r="A1787" s="19">
        <v>35125</v>
      </c>
      <c r="B1787" s="23" t="s">
        <v>28</v>
      </c>
      <c r="C1787" s="23" t="s">
        <v>37</v>
      </c>
      <c r="D1787" s="20">
        <v>184</v>
      </c>
      <c r="E1787" s="20">
        <v>184</v>
      </c>
      <c r="F1787" s="18" t="str">
        <f t="shared" si="29"/>
        <v>西南</v>
      </c>
    </row>
    <row r="1788" spans="1:6" x14ac:dyDescent="0.25">
      <c r="A1788" s="19">
        <v>35125</v>
      </c>
      <c r="B1788" s="20" t="s">
        <v>15</v>
      </c>
      <c r="C1788" s="23" t="s">
        <v>24</v>
      </c>
      <c r="D1788" s="20">
        <v>135</v>
      </c>
      <c r="E1788" s="20">
        <v>135</v>
      </c>
      <c r="F1788" s="18" t="str">
        <f t="shared" si="29"/>
        <v>华东</v>
      </c>
    </row>
    <row r="1789" spans="1:6" x14ac:dyDescent="0.25">
      <c r="A1789" s="19">
        <v>35125</v>
      </c>
      <c r="B1789" s="20" t="s">
        <v>20</v>
      </c>
      <c r="C1789" s="23" t="s">
        <v>24</v>
      </c>
      <c r="D1789" s="20">
        <v>53</v>
      </c>
      <c r="E1789" s="20">
        <v>53</v>
      </c>
      <c r="F1789" s="18" t="str">
        <f t="shared" si="29"/>
        <v>华东</v>
      </c>
    </row>
    <row r="1790" spans="1:6" x14ac:dyDescent="0.25">
      <c r="A1790" s="19">
        <v>35125</v>
      </c>
      <c r="B1790" s="20" t="s">
        <v>20</v>
      </c>
      <c r="C1790" s="23" t="s">
        <v>33</v>
      </c>
      <c r="D1790" s="20">
        <v>86</v>
      </c>
      <c r="E1790" s="20">
        <v>86</v>
      </c>
      <c r="F1790" s="18" t="str">
        <f t="shared" si="29"/>
        <v>华东</v>
      </c>
    </row>
    <row r="1791" spans="1:6" x14ac:dyDescent="0.25">
      <c r="A1791" s="19">
        <v>35125</v>
      </c>
      <c r="B1791" s="20" t="s">
        <v>20</v>
      </c>
      <c r="C1791" s="20" t="s">
        <v>12</v>
      </c>
      <c r="D1791" s="20">
        <v>124</v>
      </c>
      <c r="E1791" s="20">
        <v>124</v>
      </c>
      <c r="F1791" s="18" t="str">
        <f t="shared" si="29"/>
        <v>华东</v>
      </c>
    </row>
    <row r="1792" spans="1:6" x14ac:dyDescent="0.25">
      <c r="A1792" s="19">
        <v>35125</v>
      </c>
      <c r="B1792" s="20" t="s">
        <v>11</v>
      </c>
      <c r="C1792" s="20" t="s">
        <v>12</v>
      </c>
      <c r="D1792" s="20">
        <v>44</v>
      </c>
      <c r="E1792" s="20">
        <v>44</v>
      </c>
      <c r="F1792" s="18" t="str">
        <f t="shared" si="29"/>
        <v>华东</v>
      </c>
    </row>
    <row r="1793" spans="1:6" x14ac:dyDescent="0.25">
      <c r="A1793" s="19">
        <v>35125</v>
      </c>
      <c r="B1793" s="20" t="s">
        <v>21</v>
      </c>
      <c r="C1793" s="20" t="s">
        <v>12</v>
      </c>
      <c r="D1793" s="20">
        <v>44</v>
      </c>
      <c r="E1793" s="20">
        <v>44</v>
      </c>
      <c r="F1793" s="18" t="str">
        <f t="shared" si="29"/>
        <v>华东</v>
      </c>
    </row>
    <row r="1794" spans="1:6" x14ac:dyDescent="0.25">
      <c r="A1794" s="19">
        <v>35125</v>
      </c>
      <c r="B1794" s="20" t="s">
        <v>20</v>
      </c>
      <c r="C1794" s="20" t="s">
        <v>12</v>
      </c>
      <c r="D1794" s="20">
        <v>50</v>
      </c>
      <c r="E1794" s="20">
        <v>50</v>
      </c>
      <c r="F1794" s="18" t="str">
        <f t="shared" si="29"/>
        <v>华东</v>
      </c>
    </row>
    <row r="1795" spans="1:6" x14ac:dyDescent="0.25">
      <c r="A1795" s="19">
        <v>35125</v>
      </c>
      <c r="B1795" s="20" t="s">
        <v>21</v>
      </c>
      <c r="C1795" s="20" t="s">
        <v>12</v>
      </c>
      <c r="D1795" s="20">
        <v>56</v>
      </c>
      <c r="E1795" s="20">
        <v>56</v>
      </c>
      <c r="F1795" s="18" t="str">
        <f t="shared" ref="F1795:F1858" si="30">INDEX($H$3:$H$12,MATCH(B1795,$I$3:$I$12,0))</f>
        <v>华东</v>
      </c>
    </row>
    <row r="1796" spans="1:6" x14ac:dyDescent="0.25">
      <c r="A1796" s="19">
        <v>35125</v>
      </c>
      <c r="B1796" s="20" t="s">
        <v>11</v>
      </c>
      <c r="C1796" s="20" t="s">
        <v>12</v>
      </c>
      <c r="D1796" s="20">
        <v>56</v>
      </c>
      <c r="E1796" s="20">
        <v>56</v>
      </c>
      <c r="F1796" s="18" t="str">
        <f t="shared" si="30"/>
        <v>华东</v>
      </c>
    </row>
    <row r="1797" spans="1:6" x14ac:dyDescent="0.25">
      <c r="A1797" s="19">
        <v>35125</v>
      </c>
      <c r="B1797" s="20" t="s">
        <v>21</v>
      </c>
      <c r="C1797" s="20" t="s">
        <v>12</v>
      </c>
      <c r="D1797" s="20">
        <v>72</v>
      </c>
      <c r="E1797" s="20">
        <v>72</v>
      </c>
      <c r="F1797" s="18" t="str">
        <f t="shared" si="30"/>
        <v>华东</v>
      </c>
    </row>
    <row r="1798" spans="1:6" x14ac:dyDescent="0.25">
      <c r="A1798" s="19">
        <v>35125</v>
      </c>
      <c r="B1798" s="20" t="s">
        <v>20</v>
      </c>
      <c r="C1798" s="20" t="s">
        <v>12</v>
      </c>
      <c r="D1798" s="20">
        <v>79</v>
      </c>
      <c r="E1798" s="20">
        <v>79</v>
      </c>
      <c r="F1798" s="18" t="str">
        <f t="shared" si="30"/>
        <v>华东</v>
      </c>
    </row>
    <row r="1799" spans="1:6" x14ac:dyDescent="0.25">
      <c r="A1799" s="19">
        <v>35125</v>
      </c>
      <c r="B1799" s="20" t="s">
        <v>18</v>
      </c>
      <c r="C1799" s="20" t="s">
        <v>12</v>
      </c>
      <c r="D1799" s="20">
        <v>277</v>
      </c>
      <c r="E1799" s="20">
        <v>277</v>
      </c>
      <c r="F1799" s="18" t="str">
        <f t="shared" si="30"/>
        <v>华南</v>
      </c>
    </row>
    <row r="1800" spans="1:6" x14ac:dyDescent="0.25">
      <c r="A1800" s="19">
        <v>35125</v>
      </c>
      <c r="B1800" s="20" t="s">
        <v>15</v>
      </c>
      <c r="C1800" s="20" t="s">
        <v>12</v>
      </c>
      <c r="D1800" s="20">
        <v>455</v>
      </c>
      <c r="E1800" s="20">
        <v>455</v>
      </c>
      <c r="F1800" s="18" t="str">
        <f t="shared" si="30"/>
        <v>华东</v>
      </c>
    </row>
    <row r="1801" spans="1:6" x14ac:dyDescent="0.25">
      <c r="A1801" s="19">
        <v>35125</v>
      </c>
      <c r="B1801" s="23" t="s">
        <v>40</v>
      </c>
      <c r="C1801" s="20" t="s">
        <v>12</v>
      </c>
      <c r="D1801" s="20">
        <v>481</v>
      </c>
      <c r="E1801" s="20">
        <v>495</v>
      </c>
      <c r="F1801" s="18" t="str">
        <f t="shared" si="30"/>
        <v>西南</v>
      </c>
    </row>
    <row r="1802" spans="1:6" x14ac:dyDescent="0.25">
      <c r="A1802" s="19">
        <v>35125</v>
      </c>
      <c r="B1802" s="23" t="s">
        <v>28</v>
      </c>
      <c r="C1802" s="20" t="s">
        <v>12</v>
      </c>
      <c r="D1802" s="20">
        <v>590</v>
      </c>
      <c r="E1802" s="20">
        <v>658</v>
      </c>
      <c r="F1802" s="18" t="str">
        <f t="shared" si="30"/>
        <v>西南</v>
      </c>
    </row>
    <row r="1803" spans="1:6" x14ac:dyDescent="0.25">
      <c r="A1803" s="19">
        <v>35125</v>
      </c>
      <c r="B1803" s="23" t="s">
        <v>42</v>
      </c>
      <c r="C1803" s="20" t="s">
        <v>12</v>
      </c>
      <c r="D1803" s="20">
        <v>716</v>
      </c>
      <c r="E1803" s="20">
        <v>779</v>
      </c>
      <c r="F1803" s="18" t="str">
        <f t="shared" si="30"/>
        <v>西南</v>
      </c>
    </row>
    <row r="1804" spans="1:6" x14ac:dyDescent="0.25">
      <c r="A1804" s="19">
        <v>35125</v>
      </c>
      <c r="B1804" s="23" t="s">
        <v>28</v>
      </c>
      <c r="C1804" s="20" t="s">
        <v>12</v>
      </c>
      <c r="D1804" s="20">
        <v>1269</v>
      </c>
      <c r="E1804" s="20">
        <v>1561</v>
      </c>
      <c r="F1804" s="18" t="str">
        <f t="shared" si="30"/>
        <v>西南</v>
      </c>
    </row>
    <row r="1805" spans="1:6" x14ac:dyDescent="0.25">
      <c r="A1805" s="19">
        <v>35125</v>
      </c>
      <c r="B1805" s="23" t="s">
        <v>40</v>
      </c>
      <c r="C1805" s="20" t="s">
        <v>12</v>
      </c>
      <c r="D1805" s="20">
        <v>1549</v>
      </c>
      <c r="E1805" s="20">
        <v>1917</v>
      </c>
      <c r="F1805" s="18" t="str">
        <f t="shared" si="30"/>
        <v>西南</v>
      </c>
    </row>
    <row r="1806" spans="1:6" x14ac:dyDescent="0.25">
      <c r="A1806" s="19">
        <v>35125</v>
      </c>
      <c r="B1806" s="23" t="s">
        <v>40</v>
      </c>
      <c r="C1806" s="20" t="s">
        <v>12</v>
      </c>
      <c r="D1806" s="20">
        <v>2338</v>
      </c>
      <c r="E1806" s="20">
        <v>2748</v>
      </c>
      <c r="F1806" s="18" t="str">
        <f t="shared" si="30"/>
        <v>西南</v>
      </c>
    </row>
    <row r="1807" spans="1:6" x14ac:dyDescent="0.25">
      <c r="A1807" s="19">
        <v>35125</v>
      </c>
      <c r="B1807" s="23" t="s">
        <v>42</v>
      </c>
      <c r="C1807" s="20" t="s">
        <v>12</v>
      </c>
      <c r="D1807" s="20">
        <v>3157</v>
      </c>
      <c r="E1807" s="20">
        <v>3701</v>
      </c>
      <c r="F1807" s="18" t="str">
        <f t="shared" si="30"/>
        <v>西南</v>
      </c>
    </row>
    <row r="1808" spans="1:6" x14ac:dyDescent="0.25">
      <c r="A1808" s="19">
        <v>35125</v>
      </c>
      <c r="B1808" s="23" t="s">
        <v>28</v>
      </c>
      <c r="C1808" s="20" t="s">
        <v>12</v>
      </c>
      <c r="D1808" s="20">
        <v>112</v>
      </c>
      <c r="E1808" s="20">
        <v>112</v>
      </c>
      <c r="F1808" s="18" t="str">
        <f t="shared" si="30"/>
        <v>西南</v>
      </c>
    </row>
    <row r="1809" spans="1:6" x14ac:dyDescent="0.25">
      <c r="A1809" s="19">
        <v>35125</v>
      </c>
      <c r="B1809" s="20" t="s">
        <v>18</v>
      </c>
      <c r="C1809" s="20" t="s">
        <v>12</v>
      </c>
      <c r="D1809" s="20">
        <v>131</v>
      </c>
      <c r="E1809" s="20">
        <v>131</v>
      </c>
      <c r="F1809" s="18" t="str">
        <f t="shared" si="30"/>
        <v>华南</v>
      </c>
    </row>
    <row r="1810" spans="1:6" x14ac:dyDescent="0.25">
      <c r="A1810" s="19">
        <v>35125</v>
      </c>
      <c r="B1810" s="20" t="s">
        <v>18</v>
      </c>
      <c r="C1810" s="20" t="s">
        <v>12</v>
      </c>
      <c r="D1810" s="20">
        <v>124</v>
      </c>
      <c r="E1810" s="20">
        <v>124</v>
      </c>
      <c r="F1810" s="18" t="str">
        <f t="shared" si="30"/>
        <v>华南</v>
      </c>
    </row>
    <row r="1811" spans="1:6" x14ac:dyDescent="0.25">
      <c r="A1811" s="19">
        <v>35125</v>
      </c>
      <c r="B1811" s="20" t="s">
        <v>18</v>
      </c>
      <c r="C1811" s="23" t="s">
        <v>35</v>
      </c>
      <c r="D1811" s="20">
        <v>1860</v>
      </c>
      <c r="E1811" s="20">
        <v>3163</v>
      </c>
      <c r="F1811" s="18" t="str">
        <f t="shared" si="30"/>
        <v>华南</v>
      </c>
    </row>
    <row r="1812" spans="1:6" x14ac:dyDescent="0.25">
      <c r="A1812" s="19">
        <v>35125</v>
      </c>
      <c r="B1812" s="20" t="s">
        <v>20</v>
      </c>
      <c r="C1812" s="23" t="s">
        <v>24</v>
      </c>
      <c r="D1812" s="20">
        <v>69</v>
      </c>
      <c r="E1812" s="20">
        <v>69</v>
      </c>
      <c r="F1812" s="18" t="str">
        <f t="shared" si="30"/>
        <v>华东</v>
      </c>
    </row>
    <row r="1813" spans="1:6" x14ac:dyDescent="0.25">
      <c r="A1813" s="19">
        <v>35125</v>
      </c>
      <c r="B1813" s="20" t="s">
        <v>15</v>
      </c>
      <c r="C1813" s="23" t="s">
        <v>24</v>
      </c>
      <c r="D1813" s="20">
        <v>66</v>
      </c>
      <c r="E1813" s="20">
        <v>66</v>
      </c>
      <c r="F1813" s="18" t="str">
        <f t="shared" si="30"/>
        <v>华东</v>
      </c>
    </row>
    <row r="1814" spans="1:6" x14ac:dyDescent="0.25">
      <c r="A1814" s="19">
        <v>35125</v>
      </c>
      <c r="B1814" s="20" t="s">
        <v>18</v>
      </c>
      <c r="C1814" s="23" t="s">
        <v>25</v>
      </c>
      <c r="D1814" s="20">
        <v>61</v>
      </c>
      <c r="E1814" s="20">
        <v>61</v>
      </c>
      <c r="F1814" s="18" t="str">
        <f t="shared" si="30"/>
        <v>华南</v>
      </c>
    </row>
    <row r="1815" spans="1:6" x14ac:dyDescent="0.25">
      <c r="A1815" s="19">
        <v>35125</v>
      </c>
      <c r="B1815" s="20" t="s">
        <v>11</v>
      </c>
      <c r="C1815" s="23" t="s">
        <v>25</v>
      </c>
      <c r="D1815" s="20">
        <v>56</v>
      </c>
      <c r="E1815" s="20">
        <v>56</v>
      </c>
      <c r="F1815" s="18" t="str">
        <f t="shared" si="30"/>
        <v>华东</v>
      </c>
    </row>
    <row r="1816" spans="1:6" x14ac:dyDescent="0.25">
      <c r="A1816" s="19">
        <v>35125</v>
      </c>
      <c r="B1816" s="20" t="s">
        <v>21</v>
      </c>
      <c r="C1816" s="23" t="s">
        <v>25</v>
      </c>
      <c r="D1816" s="20">
        <v>53</v>
      </c>
      <c r="E1816" s="20">
        <v>53</v>
      </c>
      <c r="F1816" s="18" t="str">
        <f t="shared" si="30"/>
        <v>华东</v>
      </c>
    </row>
    <row r="1817" spans="1:6" x14ac:dyDescent="0.25">
      <c r="A1817" s="19">
        <v>35125</v>
      </c>
      <c r="B1817" s="20" t="s">
        <v>18</v>
      </c>
      <c r="C1817" s="23" t="s">
        <v>24</v>
      </c>
      <c r="D1817" s="20">
        <v>34</v>
      </c>
      <c r="E1817" s="20">
        <v>34</v>
      </c>
      <c r="F1817" s="18" t="str">
        <f t="shared" si="30"/>
        <v>华南</v>
      </c>
    </row>
    <row r="1818" spans="1:6" x14ac:dyDescent="0.25">
      <c r="A1818" s="19">
        <v>35125</v>
      </c>
      <c r="B1818" s="20" t="s">
        <v>20</v>
      </c>
      <c r="C1818" s="23" t="s">
        <v>25</v>
      </c>
      <c r="D1818" s="20">
        <v>50</v>
      </c>
      <c r="E1818" s="20">
        <v>50</v>
      </c>
      <c r="F1818" s="18" t="str">
        <f t="shared" si="30"/>
        <v>华东</v>
      </c>
    </row>
    <row r="1819" spans="1:6" x14ac:dyDescent="0.25">
      <c r="A1819" s="19">
        <v>35125</v>
      </c>
      <c r="B1819" s="20" t="s">
        <v>21</v>
      </c>
      <c r="C1819" s="23" t="s">
        <v>24</v>
      </c>
      <c r="D1819" s="20">
        <v>83</v>
      </c>
      <c r="E1819" s="20">
        <v>83</v>
      </c>
      <c r="F1819" s="18" t="str">
        <f t="shared" si="30"/>
        <v>华东</v>
      </c>
    </row>
    <row r="1820" spans="1:6" x14ac:dyDescent="0.25">
      <c r="A1820" s="19">
        <v>35125</v>
      </c>
      <c r="B1820" s="20" t="s">
        <v>11</v>
      </c>
      <c r="C1820" s="23" t="s">
        <v>25</v>
      </c>
      <c r="D1820" s="20">
        <v>44</v>
      </c>
      <c r="E1820" s="20">
        <v>44</v>
      </c>
      <c r="F1820" s="18" t="str">
        <f t="shared" si="30"/>
        <v>华东</v>
      </c>
    </row>
    <row r="1821" spans="1:6" x14ac:dyDescent="0.25">
      <c r="A1821" s="19">
        <v>35125</v>
      </c>
      <c r="B1821" s="20" t="s">
        <v>15</v>
      </c>
      <c r="C1821" s="23" t="s">
        <v>33</v>
      </c>
      <c r="D1821" s="20">
        <v>44</v>
      </c>
      <c r="E1821" s="20">
        <v>44</v>
      </c>
      <c r="F1821" s="18" t="str">
        <f t="shared" si="30"/>
        <v>华东</v>
      </c>
    </row>
    <row r="1822" spans="1:6" x14ac:dyDescent="0.25">
      <c r="A1822" s="19">
        <v>35125</v>
      </c>
      <c r="B1822" s="20" t="s">
        <v>15</v>
      </c>
      <c r="C1822" s="23" t="s">
        <v>24</v>
      </c>
      <c r="D1822" s="20">
        <v>42</v>
      </c>
      <c r="E1822" s="20">
        <v>42</v>
      </c>
      <c r="F1822" s="18" t="str">
        <f t="shared" si="30"/>
        <v>华东</v>
      </c>
    </row>
    <row r="1823" spans="1:6" x14ac:dyDescent="0.25">
      <c r="A1823" s="19">
        <v>35125</v>
      </c>
      <c r="B1823" s="20" t="s">
        <v>11</v>
      </c>
      <c r="C1823" s="23" t="s">
        <v>33</v>
      </c>
      <c r="D1823" s="20">
        <v>41</v>
      </c>
      <c r="E1823" s="20">
        <v>41</v>
      </c>
      <c r="F1823" s="18" t="str">
        <f t="shared" si="30"/>
        <v>华东</v>
      </c>
    </row>
    <row r="1824" spans="1:6" x14ac:dyDescent="0.25">
      <c r="A1824" s="19">
        <v>35125</v>
      </c>
      <c r="B1824" s="20" t="s">
        <v>20</v>
      </c>
      <c r="C1824" s="23" t="s">
        <v>29</v>
      </c>
      <c r="D1824" s="20">
        <v>35</v>
      </c>
      <c r="E1824" s="20">
        <v>35</v>
      </c>
      <c r="F1824" s="18" t="str">
        <f t="shared" si="30"/>
        <v>华东</v>
      </c>
    </row>
    <row r="1825" spans="1:6" x14ac:dyDescent="0.25">
      <c r="A1825" s="19">
        <v>35125</v>
      </c>
      <c r="B1825" s="23" t="s">
        <v>40</v>
      </c>
      <c r="C1825" s="23" t="s">
        <v>24</v>
      </c>
      <c r="D1825" s="20">
        <v>1172</v>
      </c>
      <c r="E1825" s="20">
        <v>1943</v>
      </c>
      <c r="F1825" s="18" t="str">
        <f t="shared" si="30"/>
        <v>西南</v>
      </c>
    </row>
    <row r="1826" spans="1:6" x14ac:dyDescent="0.25">
      <c r="A1826" s="19">
        <v>35125</v>
      </c>
      <c r="B1826" s="23" t="s">
        <v>28</v>
      </c>
      <c r="C1826" s="23" t="s">
        <v>25</v>
      </c>
      <c r="D1826" s="20">
        <v>450</v>
      </c>
      <c r="E1826" s="20">
        <v>450</v>
      </c>
      <c r="F1826" s="18" t="str">
        <f t="shared" si="30"/>
        <v>西南</v>
      </c>
    </row>
    <row r="1827" spans="1:6" x14ac:dyDescent="0.25">
      <c r="A1827" s="19">
        <v>35125</v>
      </c>
      <c r="B1827" s="23" t="s">
        <v>40</v>
      </c>
      <c r="C1827" s="23" t="s">
        <v>33</v>
      </c>
      <c r="D1827" s="20">
        <v>338</v>
      </c>
      <c r="E1827" s="20">
        <v>338</v>
      </c>
      <c r="F1827" s="18" t="str">
        <f t="shared" si="30"/>
        <v>西南</v>
      </c>
    </row>
    <row r="1828" spans="1:6" x14ac:dyDescent="0.25">
      <c r="A1828" s="19">
        <v>35125</v>
      </c>
      <c r="B1828" s="23" t="s">
        <v>44</v>
      </c>
      <c r="C1828" s="23" t="s">
        <v>25</v>
      </c>
      <c r="D1828" s="20">
        <v>79</v>
      </c>
      <c r="E1828" s="20">
        <v>79</v>
      </c>
      <c r="F1828" s="18" t="str">
        <f t="shared" si="30"/>
        <v>西南</v>
      </c>
    </row>
    <row r="1829" spans="1:6" x14ac:dyDescent="0.25">
      <c r="A1829" s="19">
        <v>35125</v>
      </c>
      <c r="B1829" s="23" t="s">
        <v>28</v>
      </c>
      <c r="C1829" s="23" t="s">
        <v>24</v>
      </c>
      <c r="D1829" s="20">
        <v>165</v>
      </c>
      <c r="E1829" s="20">
        <v>165</v>
      </c>
      <c r="F1829" s="18" t="str">
        <f t="shared" si="30"/>
        <v>西南</v>
      </c>
    </row>
    <row r="1830" spans="1:6" x14ac:dyDescent="0.25">
      <c r="A1830" s="19">
        <v>35125</v>
      </c>
      <c r="B1830" s="23" t="s">
        <v>44</v>
      </c>
      <c r="C1830" s="23" t="s">
        <v>24</v>
      </c>
      <c r="D1830" s="20">
        <v>79</v>
      </c>
      <c r="E1830" s="20">
        <v>79</v>
      </c>
      <c r="F1830" s="18" t="str">
        <f t="shared" si="30"/>
        <v>西南</v>
      </c>
    </row>
    <row r="1831" spans="1:6" x14ac:dyDescent="0.25">
      <c r="A1831" s="19">
        <v>35125</v>
      </c>
      <c r="B1831" s="23" t="s">
        <v>28</v>
      </c>
      <c r="C1831" s="23" t="s">
        <v>29</v>
      </c>
      <c r="D1831" s="20">
        <v>90</v>
      </c>
      <c r="E1831" s="20">
        <v>90</v>
      </c>
      <c r="F1831" s="18" t="str">
        <f t="shared" si="30"/>
        <v>西南</v>
      </c>
    </row>
    <row r="1832" spans="1:6" x14ac:dyDescent="0.25">
      <c r="A1832" s="19">
        <v>35125</v>
      </c>
      <c r="B1832" s="23" t="s">
        <v>28</v>
      </c>
      <c r="C1832" s="23" t="s">
        <v>25</v>
      </c>
      <c r="D1832" s="20">
        <v>88</v>
      </c>
      <c r="E1832" s="20">
        <v>88</v>
      </c>
      <c r="F1832" s="18" t="str">
        <f t="shared" si="30"/>
        <v>西南</v>
      </c>
    </row>
    <row r="1833" spans="1:6" x14ac:dyDescent="0.25">
      <c r="A1833" s="19">
        <v>35125</v>
      </c>
      <c r="B1833" s="20" t="s">
        <v>15</v>
      </c>
      <c r="C1833" s="23" t="s">
        <v>24</v>
      </c>
      <c r="D1833" s="20">
        <v>83</v>
      </c>
      <c r="E1833" s="20">
        <v>83</v>
      </c>
      <c r="F1833" s="18" t="str">
        <f t="shared" si="30"/>
        <v>华东</v>
      </c>
    </row>
    <row r="1834" spans="1:6" x14ac:dyDescent="0.25">
      <c r="A1834" s="19">
        <v>35125</v>
      </c>
      <c r="B1834" s="20" t="s">
        <v>18</v>
      </c>
      <c r="C1834" s="23" t="s">
        <v>29</v>
      </c>
      <c r="D1834" s="20">
        <v>83</v>
      </c>
      <c r="E1834" s="20">
        <v>83</v>
      </c>
      <c r="F1834" s="18" t="str">
        <f t="shared" si="30"/>
        <v>华南</v>
      </c>
    </row>
    <row r="1835" spans="1:6" x14ac:dyDescent="0.25">
      <c r="A1835" s="19">
        <v>35125</v>
      </c>
      <c r="B1835" s="20" t="s">
        <v>11</v>
      </c>
      <c r="C1835" s="23" t="s">
        <v>25</v>
      </c>
      <c r="D1835" s="20">
        <v>33</v>
      </c>
      <c r="E1835" s="20">
        <v>33</v>
      </c>
      <c r="F1835" s="18" t="str">
        <f t="shared" si="30"/>
        <v>华东</v>
      </c>
    </row>
    <row r="1836" spans="1:6" x14ac:dyDescent="0.25">
      <c r="A1836" s="19">
        <v>35125</v>
      </c>
      <c r="B1836" s="20" t="s">
        <v>21</v>
      </c>
      <c r="C1836" s="23" t="s">
        <v>25</v>
      </c>
      <c r="D1836" s="20">
        <v>180</v>
      </c>
      <c r="E1836" s="20">
        <v>180</v>
      </c>
      <c r="F1836" s="18" t="str">
        <f t="shared" si="30"/>
        <v>华东</v>
      </c>
    </row>
    <row r="1837" spans="1:6" x14ac:dyDescent="0.25">
      <c r="A1837" s="19">
        <v>35125</v>
      </c>
      <c r="B1837" s="20" t="s">
        <v>20</v>
      </c>
      <c r="C1837" s="23" t="s">
        <v>24</v>
      </c>
      <c r="D1837" s="20">
        <v>35</v>
      </c>
      <c r="E1837" s="20">
        <v>35</v>
      </c>
      <c r="F1837" s="18" t="str">
        <f t="shared" si="30"/>
        <v>华东</v>
      </c>
    </row>
    <row r="1838" spans="1:6" x14ac:dyDescent="0.25">
      <c r="A1838" s="19">
        <v>35125</v>
      </c>
      <c r="B1838" s="20" t="s">
        <v>21</v>
      </c>
      <c r="C1838" s="23" t="s">
        <v>25</v>
      </c>
      <c r="D1838" s="20">
        <v>18</v>
      </c>
      <c r="E1838" s="20">
        <v>18</v>
      </c>
      <c r="F1838" s="18" t="str">
        <f t="shared" si="30"/>
        <v>华东</v>
      </c>
    </row>
    <row r="1839" spans="1:6" x14ac:dyDescent="0.25">
      <c r="A1839" s="19">
        <v>35125</v>
      </c>
      <c r="B1839" s="20" t="s">
        <v>11</v>
      </c>
      <c r="C1839" s="23" t="s">
        <v>24</v>
      </c>
      <c r="D1839" s="20">
        <v>11</v>
      </c>
      <c r="E1839" s="20">
        <v>11</v>
      </c>
      <c r="F1839" s="18" t="str">
        <f t="shared" si="30"/>
        <v>华东</v>
      </c>
    </row>
    <row r="1840" spans="1:6" x14ac:dyDescent="0.25">
      <c r="A1840" s="19">
        <v>35125</v>
      </c>
      <c r="B1840" s="20" t="s">
        <v>11</v>
      </c>
      <c r="C1840" s="23" t="s">
        <v>37</v>
      </c>
      <c r="D1840" s="20">
        <v>9</v>
      </c>
      <c r="E1840" s="20">
        <v>9</v>
      </c>
      <c r="F1840" s="18" t="str">
        <f t="shared" si="30"/>
        <v>华东</v>
      </c>
    </row>
    <row r="1841" spans="1:6" x14ac:dyDescent="0.25">
      <c r="A1841" s="19">
        <v>35156</v>
      </c>
      <c r="B1841" s="20" t="s">
        <v>15</v>
      </c>
      <c r="C1841" s="23" t="s">
        <v>37</v>
      </c>
      <c r="D1841" s="20">
        <v>358</v>
      </c>
      <c r="E1841" s="20">
        <v>358</v>
      </c>
      <c r="F1841" s="18" t="str">
        <f t="shared" si="30"/>
        <v>华东</v>
      </c>
    </row>
    <row r="1842" spans="1:6" x14ac:dyDescent="0.25">
      <c r="A1842" s="19">
        <v>35156</v>
      </c>
      <c r="B1842" s="20" t="s">
        <v>18</v>
      </c>
      <c r="C1842" s="23" t="s">
        <v>24</v>
      </c>
      <c r="D1842" s="20">
        <v>169</v>
      </c>
      <c r="E1842" s="20">
        <v>169</v>
      </c>
      <c r="F1842" s="18" t="str">
        <f t="shared" si="30"/>
        <v>华南</v>
      </c>
    </row>
    <row r="1843" spans="1:6" x14ac:dyDescent="0.25">
      <c r="A1843" s="19">
        <v>35156</v>
      </c>
      <c r="B1843" s="20" t="s">
        <v>20</v>
      </c>
      <c r="C1843" s="23" t="s">
        <v>24</v>
      </c>
      <c r="D1843" s="20">
        <v>180</v>
      </c>
      <c r="E1843" s="20">
        <v>180</v>
      </c>
      <c r="F1843" s="18" t="str">
        <f t="shared" si="30"/>
        <v>华东</v>
      </c>
    </row>
    <row r="1844" spans="1:6" x14ac:dyDescent="0.25">
      <c r="A1844" s="19">
        <v>35156</v>
      </c>
      <c r="B1844" s="20" t="s">
        <v>15</v>
      </c>
      <c r="C1844" s="23" t="s">
        <v>24</v>
      </c>
      <c r="D1844" s="20">
        <v>225</v>
      </c>
      <c r="E1844" s="20">
        <v>225</v>
      </c>
      <c r="F1844" s="18" t="str">
        <f t="shared" si="30"/>
        <v>华东</v>
      </c>
    </row>
    <row r="1845" spans="1:6" x14ac:dyDescent="0.25">
      <c r="A1845" s="19">
        <v>35156</v>
      </c>
      <c r="B1845" s="20" t="s">
        <v>20</v>
      </c>
      <c r="C1845" s="23" t="s">
        <v>25</v>
      </c>
      <c r="D1845" s="20">
        <v>358</v>
      </c>
      <c r="E1845" s="20">
        <v>358</v>
      </c>
      <c r="F1845" s="18" t="str">
        <f t="shared" si="30"/>
        <v>华东</v>
      </c>
    </row>
    <row r="1846" spans="1:6" x14ac:dyDescent="0.25">
      <c r="A1846" s="19">
        <v>35156</v>
      </c>
      <c r="B1846" s="20" t="s">
        <v>20</v>
      </c>
      <c r="C1846" s="23" t="s">
        <v>25</v>
      </c>
      <c r="D1846" s="20">
        <v>66</v>
      </c>
      <c r="E1846" s="20">
        <v>66</v>
      </c>
      <c r="F1846" s="18" t="str">
        <f t="shared" si="30"/>
        <v>华东</v>
      </c>
    </row>
    <row r="1847" spans="1:6" x14ac:dyDescent="0.25">
      <c r="A1847" s="19">
        <v>35156</v>
      </c>
      <c r="B1847" s="20" t="s">
        <v>21</v>
      </c>
      <c r="C1847" s="23" t="s">
        <v>24</v>
      </c>
      <c r="D1847" s="20">
        <v>371</v>
      </c>
      <c r="E1847" s="20">
        <v>371</v>
      </c>
      <c r="F1847" s="18" t="str">
        <f t="shared" si="30"/>
        <v>华东</v>
      </c>
    </row>
    <row r="1848" spans="1:6" x14ac:dyDescent="0.25">
      <c r="A1848" s="19">
        <v>35156</v>
      </c>
      <c r="B1848" s="20" t="s">
        <v>20</v>
      </c>
      <c r="C1848" s="23" t="s">
        <v>25</v>
      </c>
      <c r="D1848" s="20">
        <v>378</v>
      </c>
      <c r="E1848" s="20">
        <v>378</v>
      </c>
      <c r="F1848" s="18" t="str">
        <f t="shared" si="30"/>
        <v>华东</v>
      </c>
    </row>
    <row r="1849" spans="1:6" x14ac:dyDescent="0.25">
      <c r="A1849" s="19">
        <v>35156</v>
      </c>
      <c r="B1849" s="23" t="s">
        <v>41</v>
      </c>
      <c r="C1849" s="23" t="s">
        <v>24</v>
      </c>
      <c r="D1849" s="20">
        <v>470</v>
      </c>
      <c r="E1849" s="20">
        <v>540</v>
      </c>
      <c r="F1849" s="18" t="str">
        <f t="shared" si="30"/>
        <v>西南</v>
      </c>
    </row>
    <row r="1850" spans="1:6" x14ac:dyDescent="0.25">
      <c r="A1850" s="19">
        <v>35156</v>
      </c>
      <c r="B1850" s="23" t="s">
        <v>40</v>
      </c>
      <c r="C1850" s="23" t="s">
        <v>24</v>
      </c>
      <c r="D1850" s="20">
        <v>671</v>
      </c>
      <c r="E1850" s="20">
        <v>732</v>
      </c>
      <c r="F1850" s="18" t="str">
        <f t="shared" si="30"/>
        <v>西南</v>
      </c>
    </row>
    <row r="1851" spans="1:6" x14ac:dyDescent="0.25">
      <c r="A1851" s="19">
        <v>35156</v>
      </c>
      <c r="B1851" s="23" t="s">
        <v>40</v>
      </c>
      <c r="C1851" s="23" t="s">
        <v>25</v>
      </c>
      <c r="D1851" s="20">
        <v>786</v>
      </c>
      <c r="E1851" s="20">
        <v>855</v>
      </c>
      <c r="F1851" s="18" t="str">
        <f t="shared" si="30"/>
        <v>西南</v>
      </c>
    </row>
    <row r="1852" spans="1:6" x14ac:dyDescent="0.25">
      <c r="A1852" s="19">
        <v>35156</v>
      </c>
      <c r="B1852" s="23" t="s">
        <v>28</v>
      </c>
      <c r="C1852" s="23" t="s">
        <v>24</v>
      </c>
      <c r="D1852" s="20">
        <v>885</v>
      </c>
      <c r="E1852" s="20">
        <v>968</v>
      </c>
      <c r="F1852" s="18" t="str">
        <f t="shared" si="30"/>
        <v>西南</v>
      </c>
    </row>
    <row r="1853" spans="1:6" x14ac:dyDescent="0.25">
      <c r="A1853" s="19">
        <v>35156</v>
      </c>
      <c r="B1853" s="23" t="s">
        <v>28</v>
      </c>
      <c r="C1853" s="23" t="s">
        <v>24</v>
      </c>
      <c r="D1853" s="20">
        <v>892</v>
      </c>
      <c r="E1853" s="20">
        <v>1155</v>
      </c>
      <c r="F1853" s="18" t="str">
        <f t="shared" si="30"/>
        <v>西南</v>
      </c>
    </row>
    <row r="1854" spans="1:6" x14ac:dyDescent="0.25">
      <c r="A1854" s="19">
        <v>35156</v>
      </c>
      <c r="B1854" s="23" t="s">
        <v>40</v>
      </c>
      <c r="C1854" s="23" t="s">
        <v>37</v>
      </c>
      <c r="D1854" s="20">
        <v>944</v>
      </c>
      <c r="E1854" s="20">
        <v>1004</v>
      </c>
      <c r="F1854" s="18" t="str">
        <f t="shared" si="30"/>
        <v>西南</v>
      </c>
    </row>
    <row r="1855" spans="1:6" x14ac:dyDescent="0.25">
      <c r="A1855" s="19">
        <v>35156</v>
      </c>
      <c r="B1855" s="23" t="s">
        <v>40</v>
      </c>
      <c r="C1855" s="23" t="s">
        <v>24</v>
      </c>
      <c r="D1855" s="20">
        <v>1106</v>
      </c>
      <c r="E1855" s="20">
        <v>3163</v>
      </c>
      <c r="F1855" s="18" t="str">
        <f t="shared" si="30"/>
        <v>西南</v>
      </c>
    </row>
    <row r="1856" spans="1:6" x14ac:dyDescent="0.25">
      <c r="A1856" s="19">
        <v>35156</v>
      </c>
      <c r="B1856" s="23" t="s">
        <v>42</v>
      </c>
      <c r="C1856" s="23" t="s">
        <v>24</v>
      </c>
      <c r="D1856" s="20">
        <v>1318</v>
      </c>
      <c r="E1856" s="20">
        <v>1403</v>
      </c>
      <c r="F1856" s="18" t="str">
        <f t="shared" si="30"/>
        <v>西南</v>
      </c>
    </row>
    <row r="1857" spans="1:6" x14ac:dyDescent="0.25">
      <c r="A1857" s="19">
        <v>35156</v>
      </c>
      <c r="B1857" s="20" t="s">
        <v>15</v>
      </c>
      <c r="C1857" s="23" t="s">
        <v>24</v>
      </c>
      <c r="D1857" s="20">
        <v>248</v>
      </c>
      <c r="E1857" s="20">
        <v>248</v>
      </c>
      <c r="F1857" s="18" t="str">
        <f t="shared" si="30"/>
        <v>华东</v>
      </c>
    </row>
    <row r="1858" spans="1:6" x14ac:dyDescent="0.25">
      <c r="A1858" s="19">
        <v>35156</v>
      </c>
      <c r="B1858" s="20" t="s">
        <v>15</v>
      </c>
      <c r="C1858" s="23" t="s">
        <v>24</v>
      </c>
      <c r="D1858" s="20">
        <v>56</v>
      </c>
      <c r="E1858" s="20">
        <v>56</v>
      </c>
      <c r="F1858" s="18" t="str">
        <f t="shared" si="30"/>
        <v>华东</v>
      </c>
    </row>
    <row r="1859" spans="1:6" x14ac:dyDescent="0.25">
      <c r="A1859" s="19">
        <v>35156</v>
      </c>
      <c r="B1859" s="20" t="s">
        <v>11</v>
      </c>
      <c r="C1859" s="23" t="s">
        <v>24</v>
      </c>
      <c r="D1859" s="20">
        <v>1543</v>
      </c>
      <c r="E1859" s="20">
        <v>1688</v>
      </c>
      <c r="F1859" s="18" t="str">
        <f t="shared" ref="F1859:F1922" si="31">INDEX($H$3:$H$12,MATCH(B1859,$I$3:$I$12,0))</f>
        <v>华东</v>
      </c>
    </row>
    <row r="1860" spans="1:6" x14ac:dyDescent="0.25">
      <c r="A1860" s="19">
        <v>35156</v>
      </c>
      <c r="B1860" s="20" t="s">
        <v>11</v>
      </c>
      <c r="C1860" s="23" t="s">
        <v>24</v>
      </c>
      <c r="D1860" s="20">
        <v>774</v>
      </c>
      <c r="E1860" s="20">
        <v>798</v>
      </c>
      <c r="F1860" s="18" t="str">
        <f t="shared" si="31"/>
        <v>华东</v>
      </c>
    </row>
    <row r="1861" spans="1:6" x14ac:dyDescent="0.25">
      <c r="A1861" s="19">
        <v>35156</v>
      </c>
      <c r="B1861" s="20" t="s">
        <v>11</v>
      </c>
      <c r="C1861" s="20" t="s">
        <v>12</v>
      </c>
      <c r="D1861" s="20">
        <v>697</v>
      </c>
      <c r="E1861" s="20">
        <v>718</v>
      </c>
      <c r="F1861" s="18" t="str">
        <f t="shared" si="31"/>
        <v>华东</v>
      </c>
    </row>
    <row r="1862" spans="1:6" x14ac:dyDescent="0.25">
      <c r="A1862" s="19">
        <v>35156</v>
      </c>
      <c r="B1862" s="20" t="s">
        <v>18</v>
      </c>
      <c r="C1862" s="20" t="s">
        <v>12</v>
      </c>
      <c r="D1862" s="20">
        <v>698</v>
      </c>
      <c r="E1862" s="20">
        <v>698</v>
      </c>
      <c r="F1862" s="18" t="str">
        <f t="shared" si="31"/>
        <v>华南</v>
      </c>
    </row>
    <row r="1863" spans="1:6" x14ac:dyDescent="0.25">
      <c r="A1863" s="19">
        <v>35156</v>
      </c>
      <c r="B1863" s="20" t="s">
        <v>18</v>
      </c>
      <c r="C1863" s="20" t="s">
        <v>12</v>
      </c>
      <c r="D1863" s="20">
        <v>79</v>
      </c>
      <c r="E1863" s="20">
        <v>79</v>
      </c>
      <c r="F1863" s="18" t="str">
        <f t="shared" si="31"/>
        <v>华南</v>
      </c>
    </row>
    <row r="1864" spans="1:6" x14ac:dyDescent="0.25">
      <c r="A1864" s="19">
        <v>35156</v>
      </c>
      <c r="B1864" s="20" t="s">
        <v>11</v>
      </c>
      <c r="C1864" s="20" t="s">
        <v>12</v>
      </c>
      <c r="D1864" s="20">
        <v>1242</v>
      </c>
      <c r="E1864" s="20">
        <v>1316</v>
      </c>
      <c r="F1864" s="18" t="str">
        <f t="shared" si="31"/>
        <v>华东</v>
      </c>
    </row>
    <row r="1865" spans="1:6" x14ac:dyDescent="0.25">
      <c r="A1865" s="19">
        <v>35156</v>
      </c>
      <c r="B1865" s="20" t="s">
        <v>15</v>
      </c>
      <c r="C1865" s="20" t="s">
        <v>12</v>
      </c>
      <c r="D1865" s="20">
        <v>68</v>
      </c>
      <c r="E1865" s="20">
        <v>68</v>
      </c>
      <c r="F1865" s="18" t="str">
        <f t="shared" si="31"/>
        <v>华东</v>
      </c>
    </row>
    <row r="1866" spans="1:6" x14ac:dyDescent="0.25">
      <c r="A1866" s="19">
        <v>35156</v>
      </c>
      <c r="B1866" s="20" t="s">
        <v>20</v>
      </c>
      <c r="C1866" s="20" t="s">
        <v>12</v>
      </c>
      <c r="D1866" s="20">
        <v>513</v>
      </c>
      <c r="E1866" s="20">
        <v>529</v>
      </c>
      <c r="F1866" s="18" t="str">
        <f t="shared" si="31"/>
        <v>华东</v>
      </c>
    </row>
    <row r="1867" spans="1:6" x14ac:dyDescent="0.25">
      <c r="A1867" s="19">
        <v>35156</v>
      </c>
      <c r="B1867" s="20" t="s">
        <v>15</v>
      </c>
      <c r="C1867" s="20" t="s">
        <v>12</v>
      </c>
      <c r="D1867" s="20">
        <v>495</v>
      </c>
      <c r="E1867" s="20">
        <v>495</v>
      </c>
      <c r="F1867" s="18" t="str">
        <f t="shared" si="31"/>
        <v>华东</v>
      </c>
    </row>
    <row r="1868" spans="1:6" x14ac:dyDescent="0.25">
      <c r="A1868" s="19">
        <v>35156</v>
      </c>
      <c r="B1868" s="20" t="s">
        <v>20</v>
      </c>
      <c r="C1868" s="20" t="s">
        <v>12</v>
      </c>
      <c r="D1868" s="20">
        <v>236</v>
      </c>
      <c r="E1868" s="20">
        <v>236</v>
      </c>
      <c r="F1868" s="18" t="str">
        <f t="shared" si="31"/>
        <v>华东</v>
      </c>
    </row>
    <row r="1869" spans="1:6" x14ac:dyDescent="0.25">
      <c r="A1869" s="19">
        <v>35156</v>
      </c>
      <c r="B1869" s="20" t="s">
        <v>15</v>
      </c>
      <c r="C1869" s="20" t="s">
        <v>12</v>
      </c>
      <c r="D1869" s="20">
        <v>245</v>
      </c>
      <c r="E1869" s="20">
        <v>245</v>
      </c>
      <c r="F1869" s="18" t="str">
        <f t="shared" si="31"/>
        <v>华东</v>
      </c>
    </row>
    <row r="1870" spans="1:6" x14ac:dyDescent="0.25">
      <c r="A1870" s="19">
        <v>35156</v>
      </c>
      <c r="B1870" s="20" t="s">
        <v>18</v>
      </c>
      <c r="C1870" s="20" t="s">
        <v>12</v>
      </c>
      <c r="D1870" s="20">
        <v>149</v>
      </c>
      <c r="E1870" s="20">
        <v>149</v>
      </c>
      <c r="F1870" s="18" t="str">
        <f t="shared" si="31"/>
        <v>华南</v>
      </c>
    </row>
    <row r="1871" spans="1:6" x14ac:dyDescent="0.25">
      <c r="A1871" s="19">
        <v>35156</v>
      </c>
      <c r="B1871" s="20" t="s">
        <v>21</v>
      </c>
      <c r="C1871" s="20" t="s">
        <v>12</v>
      </c>
      <c r="D1871" s="20">
        <v>270</v>
      </c>
      <c r="E1871" s="20">
        <v>270</v>
      </c>
      <c r="F1871" s="18" t="str">
        <f t="shared" si="31"/>
        <v>华东</v>
      </c>
    </row>
    <row r="1872" spans="1:6" x14ac:dyDescent="0.25">
      <c r="A1872" s="19">
        <v>35156</v>
      </c>
      <c r="B1872" s="20" t="s">
        <v>11</v>
      </c>
      <c r="C1872" s="20" t="s">
        <v>12</v>
      </c>
      <c r="D1872" s="20">
        <v>279</v>
      </c>
      <c r="E1872" s="20">
        <v>279</v>
      </c>
      <c r="F1872" s="18" t="str">
        <f t="shared" si="31"/>
        <v>华东</v>
      </c>
    </row>
    <row r="1873" spans="1:6" x14ac:dyDescent="0.25">
      <c r="A1873" s="19">
        <v>35156</v>
      </c>
      <c r="B1873" s="23" t="s">
        <v>43</v>
      </c>
      <c r="C1873" s="20" t="s">
        <v>12</v>
      </c>
      <c r="D1873" s="20">
        <v>315</v>
      </c>
      <c r="E1873" s="20">
        <v>315</v>
      </c>
      <c r="F1873" s="18" t="str">
        <f t="shared" si="31"/>
        <v>西南</v>
      </c>
    </row>
    <row r="1874" spans="1:6" x14ac:dyDescent="0.25">
      <c r="A1874" s="19">
        <v>35156</v>
      </c>
      <c r="B1874" s="23" t="s">
        <v>28</v>
      </c>
      <c r="C1874" s="20" t="s">
        <v>12</v>
      </c>
      <c r="D1874" s="20">
        <v>612</v>
      </c>
      <c r="E1874" s="20">
        <v>630</v>
      </c>
      <c r="F1874" s="18" t="str">
        <f t="shared" si="31"/>
        <v>西南</v>
      </c>
    </row>
    <row r="1875" spans="1:6" x14ac:dyDescent="0.25">
      <c r="A1875" s="19">
        <v>35156</v>
      </c>
      <c r="B1875" s="23" t="s">
        <v>44</v>
      </c>
      <c r="C1875" s="20" t="s">
        <v>12</v>
      </c>
      <c r="D1875" s="20">
        <v>365</v>
      </c>
      <c r="E1875" s="20">
        <v>365</v>
      </c>
      <c r="F1875" s="18" t="str">
        <f t="shared" si="31"/>
        <v>西南</v>
      </c>
    </row>
    <row r="1876" spans="1:6" x14ac:dyDescent="0.25">
      <c r="A1876" s="19">
        <v>35156</v>
      </c>
      <c r="B1876" s="23" t="s">
        <v>40</v>
      </c>
      <c r="C1876" s="20" t="s">
        <v>12</v>
      </c>
      <c r="D1876" s="20">
        <v>375</v>
      </c>
      <c r="E1876" s="20">
        <v>375</v>
      </c>
      <c r="F1876" s="18" t="str">
        <f t="shared" si="31"/>
        <v>西南</v>
      </c>
    </row>
    <row r="1877" spans="1:6" x14ac:dyDescent="0.25">
      <c r="A1877" s="19">
        <v>35156</v>
      </c>
      <c r="B1877" s="23" t="s">
        <v>40</v>
      </c>
      <c r="C1877" s="20" t="s">
        <v>12</v>
      </c>
      <c r="D1877" s="20">
        <v>410</v>
      </c>
      <c r="E1877" s="20">
        <v>410</v>
      </c>
      <c r="F1877" s="18" t="str">
        <f t="shared" si="31"/>
        <v>西南</v>
      </c>
    </row>
    <row r="1878" spans="1:6" x14ac:dyDescent="0.25">
      <c r="A1878" s="19">
        <v>35156</v>
      </c>
      <c r="B1878" s="23" t="s">
        <v>40</v>
      </c>
      <c r="C1878" s="20" t="s">
        <v>12</v>
      </c>
      <c r="D1878" s="20">
        <v>79</v>
      </c>
      <c r="E1878" s="20">
        <v>79</v>
      </c>
      <c r="F1878" s="18" t="str">
        <f t="shared" si="31"/>
        <v>西南</v>
      </c>
    </row>
    <row r="1879" spans="1:6" x14ac:dyDescent="0.25">
      <c r="A1879" s="19">
        <v>35156</v>
      </c>
      <c r="B1879" s="23" t="s">
        <v>42</v>
      </c>
      <c r="C1879" s="20" t="s">
        <v>12</v>
      </c>
      <c r="D1879" s="20">
        <v>426</v>
      </c>
      <c r="E1879" s="20">
        <v>439</v>
      </c>
      <c r="F1879" s="18" t="str">
        <f t="shared" si="31"/>
        <v>西南</v>
      </c>
    </row>
    <row r="1880" spans="1:6" x14ac:dyDescent="0.25">
      <c r="A1880" s="19">
        <v>35156</v>
      </c>
      <c r="B1880" s="23" t="s">
        <v>42</v>
      </c>
      <c r="C1880" s="20" t="s">
        <v>12</v>
      </c>
      <c r="D1880" s="20">
        <v>473</v>
      </c>
      <c r="E1880" s="20">
        <v>473</v>
      </c>
      <c r="F1880" s="18" t="str">
        <f t="shared" si="31"/>
        <v>西南</v>
      </c>
    </row>
    <row r="1881" spans="1:6" x14ac:dyDescent="0.25">
      <c r="A1881" s="19">
        <v>35156</v>
      </c>
      <c r="B1881" s="20" t="s">
        <v>21</v>
      </c>
      <c r="C1881" s="20" t="s">
        <v>12</v>
      </c>
      <c r="D1881" s="20">
        <v>450</v>
      </c>
      <c r="E1881" s="20">
        <v>450</v>
      </c>
      <c r="F1881" s="18" t="str">
        <f t="shared" si="31"/>
        <v>华东</v>
      </c>
    </row>
    <row r="1882" spans="1:6" x14ac:dyDescent="0.25">
      <c r="A1882" s="19">
        <v>35156</v>
      </c>
      <c r="B1882" s="20" t="s">
        <v>15</v>
      </c>
      <c r="C1882" s="20" t="s">
        <v>12</v>
      </c>
      <c r="D1882" s="20">
        <v>605</v>
      </c>
      <c r="E1882" s="20">
        <v>698</v>
      </c>
      <c r="F1882" s="18" t="str">
        <f t="shared" si="31"/>
        <v>华东</v>
      </c>
    </row>
    <row r="1883" spans="1:6" x14ac:dyDescent="0.25">
      <c r="A1883" s="19">
        <v>35156</v>
      </c>
      <c r="B1883" s="20" t="s">
        <v>11</v>
      </c>
      <c r="C1883" s="20" t="s">
        <v>12</v>
      </c>
      <c r="D1883" s="20">
        <v>11</v>
      </c>
      <c r="E1883" s="20">
        <v>11</v>
      </c>
      <c r="F1883" s="18" t="str">
        <f t="shared" si="31"/>
        <v>华东</v>
      </c>
    </row>
    <row r="1884" spans="1:6" x14ac:dyDescent="0.25">
      <c r="A1884" s="19">
        <v>35156</v>
      </c>
      <c r="B1884" s="20" t="s">
        <v>20</v>
      </c>
      <c r="C1884" s="20" t="s">
        <v>12</v>
      </c>
      <c r="D1884" s="20">
        <v>23</v>
      </c>
      <c r="E1884" s="20">
        <v>23</v>
      </c>
      <c r="F1884" s="18" t="str">
        <f t="shared" si="31"/>
        <v>华东</v>
      </c>
    </row>
    <row r="1885" spans="1:6" x14ac:dyDescent="0.25">
      <c r="A1885" s="19">
        <v>35156</v>
      </c>
      <c r="B1885" s="20" t="s">
        <v>11</v>
      </c>
      <c r="C1885" s="20" t="s">
        <v>12</v>
      </c>
      <c r="D1885" s="20">
        <v>26</v>
      </c>
      <c r="E1885" s="20">
        <v>26</v>
      </c>
      <c r="F1885" s="18" t="str">
        <f t="shared" si="31"/>
        <v>华东</v>
      </c>
    </row>
    <row r="1886" spans="1:6" x14ac:dyDescent="0.25">
      <c r="A1886" s="19">
        <v>35156</v>
      </c>
      <c r="B1886" s="20" t="s">
        <v>11</v>
      </c>
      <c r="C1886" s="20" t="s">
        <v>12</v>
      </c>
      <c r="D1886" s="20">
        <v>32</v>
      </c>
      <c r="E1886" s="20">
        <v>32</v>
      </c>
      <c r="F1886" s="18" t="str">
        <f t="shared" si="31"/>
        <v>华东</v>
      </c>
    </row>
    <row r="1887" spans="1:6" x14ac:dyDescent="0.25">
      <c r="A1887" s="19">
        <v>35156</v>
      </c>
      <c r="B1887" s="20" t="s">
        <v>20</v>
      </c>
      <c r="C1887" s="20" t="s">
        <v>12</v>
      </c>
      <c r="D1887" s="20">
        <v>34</v>
      </c>
      <c r="E1887" s="20">
        <v>34</v>
      </c>
      <c r="F1887" s="18" t="str">
        <f t="shared" si="31"/>
        <v>华东</v>
      </c>
    </row>
    <row r="1888" spans="1:6" x14ac:dyDescent="0.25">
      <c r="A1888" s="19">
        <v>35156</v>
      </c>
      <c r="B1888" s="20" t="s">
        <v>11</v>
      </c>
      <c r="C1888" s="20" t="s">
        <v>12</v>
      </c>
      <c r="D1888" s="20">
        <v>34</v>
      </c>
      <c r="E1888" s="20">
        <v>34</v>
      </c>
      <c r="F1888" s="18" t="str">
        <f t="shared" si="31"/>
        <v>华东</v>
      </c>
    </row>
    <row r="1889" spans="1:6" x14ac:dyDescent="0.25">
      <c r="A1889" s="19">
        <v>35156</v>
      </c>
      <c r="B1889" s="20" t="s">
        <v>20</v>
      </c>
      <c r="C1889" s="20" t="s">
        <v>12</v>
      </c>
      <c r="D1889" s="20">
        <v>49</v>
      </c>
      <c r="E1889" s="20">
        <v>49</v>
      </c>
      <c r="F1889" s="18" t="str">
        <f t="shared" si="31"/>
        <v>华东</v>
      </c>
    </row>
    <row r="1890" spans="1:6" x14ac:dyDescent="0.25">
      <c r="A1890" s="19">
        <v>35156</v>
      </c>
      <c r="B1890" s="20" t="s">
        <v>18</v>
      </c>
      <c r="C1890" s="20" t="s">
        <v>12</v>
      </c>
      <c r="D1890" s="20">
        <v>56</v>
      </c>
      <c r="E1890" s="20">
        <v>56</v>
      </c>
      <c r="F1890" s="18" t="str">
        <f t="shared" si="31"/>
        <v>华南</v>
      </c>
    </row>
    <row r="1891" spans="1:6" x14ac:dyDescent="0.25">
      <c r="A1891" s="19">
        <v>35156</v>
      </c>
      <c r="B1891" s="20" t="s">
        <v>18</v>
      </c>
      <c r="C1891" s="20" t="s">
        <v>12</v>
      </c>
      <c r="D1891" s="20">
        <v>26</v>
      </c>
      <c r="E1891" s="20">
        <v>26</v>
      </c>
      <c r="F1891" s="18" t="str">
        <f t="shared" si="31"/>
        <v>华南</v>
      </c>
    </row>
    <row r="1892" spans="1:6" x14ac:dyDescent="0.25">
      <c r="A1892" s="19">
        <v>35156</v>
      </c>
      <c r="B1892" s="20" t="s">
        <v>21</v>
      </c>
      <c r="C1892" s="20" t="s">
        <v>12</v>
      </c>
      <c r="D1892" s="20">
        <v>88</v>
      </c>
      <c r="E1892" s="20">
        <v>88</v>
      </c>
      <c r="F1892" s="18" t="str">
        <f t="shared" si="31"/>
        <v>华东</v>
      </c>
    </row>
    <row r="1893" spans="1:6" x14ac:dyDescent="0.25">
      <c r="A1893" s="19">
        <v>35156</v>
      </c>
      <c r="B1893" s="20" t="s">
        <v>18</v>
      </c>
      <c r="C1893" s="20" t="s">
        <v>12</v>
      </c>
      <c r="D1893" s="20">
        <v>123</v>
      </c>
      <c r="E1893" s="20">
        <v>123</v>
      </c>
      <c r="F1893" s="18" t="str">
        <f t="shared" si="31"/>
        <v>华南</v>
      </c>
    </row>
    <row r="1894" spans="1:6" x14ac:dyDescent="0.25">
      <c r="A1894" s="19">
        <v>35156</v>
      </c>
      <c r="B1894" s="20" t="s">
        <v>21</v>
      </c>
      <c r="C1894" s="20" t="s">
        <v>12</v>
      </c>
      <c r="D1894" s="20">
        <v>149</v>
      </c>
      <c r="E1894" s="20">
        <v>149</v>
      </c>
      <c r="F1894" s="18" t="str">
        <f t="shared" si="31"/>
        <v>华东</v>
      </c>
    </row>
    <row r="1895" spans="1:6" x14ac:dyDescent="0.25">
      <c r="A1895" s="19">
        <v>35156</v>
      </c>
      <c r="B1895" s="20" t="s">
        <v>18</v>
      </c>
      <c r="C1895" s="20" t="s">
        <v>12</v>
      </c>
      <c r="D1895" s="20">
        <v>122</v>
      </c>
      <c r="E1895" s="20">
        <v>122</v>
      </c>
      <c r="F1895" s="18" t="str">
        <f t="shared" si="31"/>
        <v>华南</v>
      </c>
    </row>
    <row r="1896" spans="1:6" x14ac:dyDescent="0.25">
      <c r="A1896" s="19">
        <v>35156</v>
      </c>
      <c r="B1896" s="20" t="s">
        <v>20</v>
      </c>
      <c r="C1896" s="20" t="s">
        <v>12</v>
      </c>
      <c r="D1896" s="20">
        <v>70</v>
      </c>
      <c r="E1896" s="20">
        <v>70</v>
      </c>
      <c r="F1896" s="18" t="str">
        <f t="shared" si="31"/>
        <v>华东</v>
      </c>
    </row>
    <row r="1897" spans="1:6" x14ac:dyDescent="0.25">
      <c r="A1897" s="19">
        <v>35156</v>
      </c>
      <c r="B1897" s="23" t="s">
        <v>44</v>
      </c>
      <c r="C1897" s="20" t="s">
        <v>12</v>
      </c>
      <c r="D1897" s="20">
        <v>113</v>
      </c>
      <c r="E1897" s="20">
        <v>113</v>
      </c>
      <c r="F1897" s="18" t="str">
        <f t="shared" si="31"/>
        <v>西南</v>
      </c>
    </row>
    <row r="1898" spans="1:6" x14ac:dyDescent="0.25">
      <c r="A1898" s="19">
        <v>35156</v>
      </c>
      <c r="B1898" s="23" t="s">
        <v>40</v>
      </c>
      <c r="C1898" s="20" t="s">
        <v>12</v>
      </c>
      <c r="D1898" s="20">
        <v>322</v>
      </c>
      <c r="E1898" s="20">
        <v>322</v>
      </c>
      <c r="F1898" s="18" t="str">
        <f t="shared" si="31"/>
        <v>西南</v>
      </c>
    </row>
    <row r="1899" spans="1:6" x14ac:dyDescent="0.25">
      <c r="A1899" s="19">
        <v>35156</v>
      </c>
      <c r="B1899" s="23" t="s">
        <v>40</v>
      </c>
      <c r="C1899" s="20" t="s">
        <v>12</v>
      </c>
      <c r="D1899" s="20">
        <v>79</v>
      </c>
      <c r="E1899" s="20">
        <v>79</v>
      </c>
      <c r="F1899" s="18" t="str">
        <f t="shared" si="31"/>
        <v>西南</v>
      </c>
    </row>
    <row r="1900" spans="1:6" x14ac:dyDescent="0.25">
      <c r="A1900" s="19">
        <v>35156</v>
      </c>
      <c r="B1900" s="23" t="s">
        <v>40</v>
      </c>
      <c r="C1900" s="20" t="s">
        <v>12</v>
      </c>
      <c r="D1900" s="20">
        <v>79</v>
      </c>
      <c r="E1900" s="20">
        <v>79</v>
      </c>
      <c r="F1900" s="18" t="str">
        <f t="shared" si="31"/>
        <v>西南</v>
      </c>
    </row>
    <row r="1901" spans="1:6" x14ac:dyDescent="0.25">
      <c r="A1901" s="19">
        <v>35156</v>
      </c>
      <c r="B1901" s="23" t="s">
        <v>42</v>
      </c>
      <c r="C1901" s="23" t="s">
        <v>24</v>
      </c>
      <c r="D1901" s="20">
        <v>2812</v>
      </c>
      <c r="E1901" s="20">
        <v>3273</v>
      </c>
      <c r="F1901" s="18" t="str">
        <f t="shared" si="31"/>
        <v>西南</v>
      </c>
    </row>
    <row r="1902" spans="1:6" x14ac:dyDescent="0.25">
      <c r="A1902" s="19">
        <v>35156</v>
      </c>
      <c r="B1902" s="23" t="s">
        <v>40</v>
      </c>
      <c r="C1902" s="23" t="s">
        <v>24</v>
      </c>
      <c r="D1902" s="20">
        <v>248</v>
      </c>
      <c r="E1902" s="20">
        <v>248</v>
      </c>
      <c r="F1902" s="18" t="str">
        <f t="shared" si="31"/>
        <v>西南</v>
      </c>
    </row>
    <row r="1903" spans="1:6" x14ac:dyDescent="0.25">
      <c r="A1903" s="19">
        <v>35156</v>
      </c>
      <c r="B1903" s="23" t="s">
        <v>40</v>
      </c>
      <c r="C1903" s="23" t="s">
        <v>37</v>
      </c>
      <c r="D1903" s="20">
        <v>3135</v>
      </c>
      <c r="E1903" s="20">
        <v>3658</v>
      </c>
      <c r="F1903" s="18" t="str">
        <f t="shared" si="31"/>
        <v>西南</v>
      </c>
    </row>
    <row r="1904" spans="1:6" x14ac:dyDescent="0.25">
      <c r="A1904" s="19">
        <v>35156</v>
      </c>
      <c r="B1904" s="23" t="s">
        <v>41</v>
      </c>
      <c r="C1904" s="23" t="s">
        <v>24</v>
      </c>
      <c r="D1904" s="20">
        <v>126</v>
      </c>
      <c r="E1904" s="20">
        <v>126</v>
      </c>
      <c r="F1904" s="18" t="str">
        <f t="shared" si="31"/>
        <v>西南</v>
      </c>
    </row>
    <row r="1905" spans="1:6" x14ac:dyDescent="0.25">
      <c r="A1905" s="19">
        <v>35156</v>
      </c>
      <c r="B1905" s="20" t="s">
        <v>15</v>
      </c>
      <c r="C1905" s="23" t="s">
        <v>25</v>
      </c>
      <c r="D1905" s="20">
        <v>88</v>
      </c>
      <c r="E1905" s="20">
        <v>88</v>
      </c>
      <c r="F1905" s="18" t="str">
        <f t="shared" si="31"/>
        <v>华东</v>
      </c>
    </row>
    <row r="1906" spans="1:6" x14ac:dyDescent="0.25">
      <c r="A1906" s="19">
        <v>35156</v>
      </c>
      <c r="B1906" s="20" t="s">
        <v>15</v>
      </c>
      <c r="C1906" s="23" t="s">
        <v>25</v>
      </c>
      <c r="D1906" s="20">
        <v>90</v>
      </c>
      <c r="E1906" s="20">
        <v>90</v>
      </c>
      <c r="F1906" s="18" t="str">
        <f t="shared" si="31"/>
        <v>华东</v>
      </c>
    </row>
    <row r="1907" spans="1:6" x14ac:dyDescent="0.25">
      <c r="A1907" s="19">
        <v>35156</v>
      </c>
      <c r="B1907" s="20" t="s">
        <v>11</v>
      </c>
      <c r="C1907" s="23" t="s">
        <v>25</v>
      </c>
      <c r="D1907" s="20">
        <v>70</v>
      </c>
      <c r="E1907" s="20">
        <v>70</v>
      </c>
      <c r="F1907" s="18" t="str">
        <f t="shared" si="31"/>
        <v>华东</v>
      </c>
    </row>
    <row r="1908" spans="1:6" x14ac:dyDescent="0.25">
      <c r="A1908" s="19">
        <v>35156</v>
      </c>
      <c r="B1908" s="20" t="s">
        <v>15</v>
      </c>
      <c r="C1908" s="23" t="s">
        <v>25</v>
      </c>
      <c r="D1908" s="20">
        <v>135</v>
      </c>
      <c r="E1908" s="20">
        <v>135</v>
      </c>
      <c r="F1908" s="18" t="str">
        <f t="shared" si="31"/>
        <v>华东</v>
      </c>
    </row>
    <row r="1909" spans="1:6" x14ac:dyDescent="0.25">
      <c r="A1909" s="19">
        <v>35156</v>
      </c>
      <c r="B1909" s="20" t="s">
        <v>15</v>
      </c>
      <c r="C1909" s="23" t="s">
        <v>24</v>
      </c>
      <c r="D1909" s="20">
        <v>166</v>
      </c>
      <c r="E1909" s="20">
        <v>166</v>
      </c>
      <c r="F1909" s="18" t="str">
        <f t="shared" si="31"/>
        <v>华东</v>
      </c>
    </row>
    <row r="1910" spans="1:6" x14ac:dyDescent="0.25">
      <c r="A1910" s="19">
        <v>35156</v>
      </c>
      <c r="B1910" s="20" t="s">
        <v>11</v>
      </c>
      <c r="C1910" s="23" t="s">
        <v>24</v>
      </c>
      <c r="D1910" s="20">
        <v>124</v>
      </c>
      <c r="E1910" s="20">
        <v>124</v>
      </c>
      <c r="F1910" s="18" t="str">
        <f t="shared" si="31"/>
        <v>华东</v>
      </c>
    </row>
    <row r="1911" spans="1:6" x14ac:dyDescent="0.25">
      <c r="A1911" s="19">
        <v>35156</v>
      </c>
      <c r="B1911" s="20" t="s">
        <v>15</v>
      </c>
      <c r="C1911" s="23" t="s">
        <v>24</v>
      </c>
      <c r="D1911" s="20">
        <v>220</v>
      </c>
      <c r="E1911" s="20">
        <v>220</v>
      </c>
      <c r="F1911" s="18" t="str">
        <f t="shared" si="31"/>
        <v>华东</v>
      </c>
    </row>
    <row r="1912" spans="1:6" x14ac:dyDescent="0.25">
      <c r="A1912" s="19">
        <v>35156</v>
      </c>
      <c r="B1912" s="20" t="s">
        <v>11</v>
      </c>
      <c r="C1912" s="23" t="s">
        <v>25</v>
      </c>
      <c r="D1912" s="20">
        <v>83</v>
      </c>
      <c r="E1912" s="20">
        <v>83</v>
      </c>
      <c r="F1912" s="18" t="str">
        <f t="shared" si="31"/>
        <v>华东</v>
      </c>
    </row>
    <row r="1913" spans="1:6" x14ac:dyDescent="0.25">
      <c r="A1913" s="19">
        <v>35156</v>
      </c>
      <c r="B1913" s="20" t="s">
        <v>20</v>
      </c>
      <c r="C1913" s="23" t="s">
        <v>37</v>
      </c>
      <c r="D1913" s="20">
        <v>49</v>
      </c>
      <c r="E1913" s="20">
        <v>49</v>
      </c>
      <c r="F1913" s="18" t="str">
        <f t="shared" si="31"/>
        <v>华东</v>
      </c>
    </row>
    <row r="1914" spans="1:6" x14ac:dyDescent="0.25">
      <c r="A1914" s="19">
        <v>35156</v>
      </c>
      <c r="B1914" s="20" t="s">
        <v>20</v>
      </c>
      <c r="C1914" s="23" t="s">
        <v>24</v>
      </c>
      <c r="D1914" s="20">
        <v>90</v>
      </c>
      <c r="E1914" s="20">
        <v>90</v>
      </c>
      <c r="F1914" s="18" t="str">
        <f t="shared" si="31"/>
        <v>华东</v>
      </c>
    </row>
    <row r="1915" spans="1:6" x14ac:dyDescent="0.25">
      <c r="A1915" s="19">
        <v>35156</v>
      </c>
      <c r="B1915" s="20" t="s">
        <v>15</v>
      </c>
      <c r="C1915" s="23" t="s">
        <v>24</v>
      </c>
      <c r="D1915" s="20">
        <v>657</v>
      </c>
      <c r="E1915" s="20">
        <v>753</v>
      </c>
      <c r="F1915" s="18" t="str">
        <f t="shared" si="31"/>
        <v>华东</v>
      </c>
    </row>
    <row r="1916" spans="1:6" x14ac:dyDescent="0.25">
      <c r="A1916" s="19">
        <v>35156</v>
      </c>
      <c r="B1916" s="20" t="s">
        <v>18</v>
      </c>
      <c r="C1916" s="23" t="s">
        <v>24</v>
      </c>
      <c r="D1916" s="20">
        <v>664</v>
      </c>
      <c r="E1916" s="20">
        <v>753</v>
      </c>
      <c r="F1916" s="18" t="str">
        <f t="shared" si="31"/>
        <v>华南</v>
      </c>
    </row>
    <row r="1917" spans="1:6" x14ac:dyDescent="0.25">
      <c r="A1917" s="19">
        <v>35156</v>
      </c>
      <c r="B1917" s="20" t="s">
        <v>11</v>
      </c>
      <c r="C1917" s="23" t="s">
        <v>24</v>
      </c>
      <c r="D1917" s="20">
        <v>890</v>
      </c>
      <c r="E1917" s="20">
        <v>945</v>
      </c>
      <c r="F1917" s="18" t="str">
        <f t="shared" si="31"/>
        <v>华东</v>
      </c>
    </row>
    <row r="1918" spans="1:6" x14ac:dyDescent="0.25">
      <c r="A1918" s="19">
        <v>35156</v>
      </c>
      <c r="B1918" s="23" t="s">
        <v>28</v>
      </c>
      <c r="C1918" s="23" t="s">
        <v>29</v>
      </c>
      <c r="D1918" s="20">
        <v>1089</v>
      </c>
      <c r="E1918" s="20">
        <v>1155</v>
      </c>
      <c r="F1918" s="18" t="str">
        <f t="shared" si="31"/>
        <v>西南</v>
      </c>
    </row>
    <row r="1919" spans="1:6" x14ac:dyDescent="0.25">
      <c r="A1919" s="19">
        <v>35156</v>
      </c>
      <c r="B1919" s="23" t="s">
        <v>28</v>
      </c>
      <c r="C1919" s="23" t="s">
        <v>24</v>
      </c>
      <c r="D1919" s="20">
        <v>1208</v>
      </c>
      <c r="E1919" s="20">
        <v>1283</v>
      </c>
      <c r="F1919" s="18" t="str">
        <f t="shared" si="31"/>
        <v>西南</v>
      </c>
    </row>
    <row r="1920" spans="1:6" x14ac:dyDescent="0.25">
      <c r="A1920" s="19">
        <v>35156</v>
      </c>
      <c r="B1920" s="23" t="s">
        <v>43</v>
      </c>
      <c r="C1920" s="23" t="s">
        <v>25</v>
      </c>
      <c r="D1920" s="20">
        <v>458</v>
      </c>
      <c r="E1920" s="20">
        <v>473</v>
      </c>
      <c r="F1920" s="18" t="str">
        <f t="shared" si="31"/>
        <v>西南</v>
      </c>
    </row>
    <row r="1921" spans="1:6" x14ac:dyDescent="0.25">
      <c r="A1921" s="19">
        <v>35156</v>
      </c>
      <c r="B1921" s="23" t="s">
        <v>28</v>
      </c>
      <c r="C1921" s="23" t="s">
        <v>24</v>
      </c>
      <c r="D1921" s="20">
        <v>430</v>
      </c>
      <c r="E1921" s="20">
        <v>495</v>
      </c>
      <c r="F1921" s="18" t="str">
        <f t="shared" si="31"/>
        <v>西南</v>
      </c>
    </row>
    <row r="1922" spans="1:6" x14ac:dyDescent="0.25">
      <c r="A1922" s="19">
        <v>35156</v>
      </c>
      <c r="B1922" s="23" t="s">
        <v>28</v>
      </c>
      <c r="C1922" s="23" t="s">
        <v>24</v>
      </c>
      <c r="D1922" s="20">
        <v>158</v>
      </c>
      <c r="E1922" s="20">
        <v>158</v>
      </c>
      <c r="F1922" s="18" t="str">
        <f t="shared" si="31"/>
        <v>西南</v>
      </c>
    </row>
    <row r="1923" spans="1:6" x14ac:dyDescent="0.25">
      <c r="A1923" s="19">
        <v>35156</v>
      </c>
      <c r="B1923" s="23" t="s">
        <v>28</v>
      </c>
      <c r="C1923" s="23" t="s">
        <v>25</v>
      </c>
      <c r="D1923" s="20">
        <v>123</v>
      </c>
      <c r="E1923" s="20">
        <v>123</v>
      </c>
      <c r="F1923" s="18" t="str">
        <f t="shared" ref="F1923:F1986" si="32">INDEX($H$3:$H$12,MATCH(B1923,$I$3:$I$12,0))</f>
        <v>西南</v>
      </c>
    </row>
    <row r="1924" spans="1:6" x14ac:dyDescent="0.25">
      <c r="A1924" s="19">
        <v>35156</v>
      </c>
      <c r="B1924" s="23" t="s">
        <v>40</v>
      </c>
      <c r="C1924" s="23" t="s">
        <v>25</v>
      </c>
      <c r="D1924" s="20">
        <v>123</v>
      </c>
      <c r="E1924" s="20">
        <v>123</v>
      </c>
      <c r="F1924" s="18" t="str">
        <f t="shared" si="32"/>
        <v>西南</v>
      </c>
    </row>
    <row r="1925" spans="1:6" x14ac:dyDescent="0.25">
      <c r="A1925" s="19">
        <v>35156</v>
      </c>
      <c r="B1925" s="23" t="s">
        <v>28</v>
      </c>
      <c r="C1925" s="23" t="s">
        <v>24</v>
      </c>
      <c r="D1925" s="20">
        <v>135</v>
      </c>
      <c r="E1925" s="20">
        <v>135</v>
      </c>
      <c r="F1925" s="18" t="str">
        <f t="shared" si="32"/>
        <v>西南</v>
      </c>
    </row>
    <row r="1926" spans="1:6" x14ac:dyDescent="0.25">
      <c r="A1926" s="19">
        <v>35156</v>
      </c>
      <c r="B1926" s="20" t="s">
        <v>15</v>
      </c>
      <c r="C1926" s="23" t="s">
        <v>24</v>
      </c>
      <c r="D1926" s="20">
        <v>546</v>
      </c>
      <c r="E1926" s="20">
        <v>563</v>
      </c>
      <c r="F1926" s="18" t="str">
        <f t="shared" si="32"/>
        <v>华东</v>
      </c>
    </row>
    <row r="1927" spans="1:6" x14ac:dyDescent="0.25">
      <c r="A1927" s="19">
        <v>35156</v>
      </c>
      <c r="B1927" s="20" t="s">
        <v>20</v>
      </c>
      <c r="C1927" s="23" t="s">
        <v>25</v>
      </c>
      <c r="D1927" s="20">
        <v>158</v>
      </c>
      <c r="E1927" s="20">
        <v>158</v>
      </c>
      <c r="F1927" s="18" t="str">
        <f t="shared" si="32"/>
        <v>华东</v>
      </c>
    </row>
    <row r="1928" spans="1:6" x14ac:dyDescent="0.25">
      <c r="A1928" s="19">
        <v>35156</v>
      </c>
      <c r="B1928" s="20" t="s">
        <v>21</v>
      </c>
      <c r="C1928" s="23" t="s">
        <v>25</v>
      </c>
      <c r="D1928" s="20">
        <v>158</v>
      </c>
      <c r="E1928" s="20">
        <v>158</v>
      </c>
      <c r="F1928" s="18" t="str">
        <f t="shared" si="32"/>
        <v>华东</v>
      </c>
    </row>
    <row r="1929" spans="1:6" x14ac:dyDescent="0.25">
      <c r="A1929" s="19">
        <v>35156</v>
      </c>
      <c r="B1929" s="20" t="s">
        <v>21</v>
      </c>
      <c r="C1929" s="23" t="s">
        <v>24</v>
      </c>
      <c r="D1929" s="20">
        <v>263</v>
      </c>
      <c r="E1929" s="20">
        <v>263</v>
      </c>
      <c r="F1929" s="18" t="str">
        <f t="shared" si="32"/>
        <v>华东</v>
      </c>
    </row>
    <row r="1930" spans="1:6" x14ac:dyDescent="0.25">
      <c r="A1930" s="19">
        <v>35156</v>
      </c>
      <c r="B1930" s="20" t="s">
        <v>15</v>
      </c>
      <c r="C1930" s="23" t="s">
        <v>33</v>
      </c>
      <c r="D1930" s="20">
        <v>270</v>
      </c>
      <c r="E1930" s="20">
        <v>270</v>
      </c>
      <c r="F1930" s="18" t="str">
        <f t="shared" si="32"/>
        <v>华东</v>
      </c>
    </row>
    <row r="1931" spans="1:6" x14ac:dyDescent="0.25">
      <c r="A1931" s="19">
        <v>35156</v>
      </c>
      <c r="B1931" s="20" t="s">
        <v>21</v>
      </c>
      <c r="C1931" s="23" t="s">
        <v>24</v>
      </c>
      <c r="D1931" s="20">
        <v>405</v>
      </c>
      <c r="E1931" s="20">
        <v>405</v>
      </c>
      <c r="F1931" s="18" t="str">
        <f t="shared" si="32"/>
        <v>华东</v>
      </c>
    </row>
    <row r="1932" spans="1:6" x14ac:dyDescent="0.25">
      <c r="A1932" s="19">
        <v>35156</v>
      </c>
      <c r="B1932" s="20" t="s">
        <v>20</v>
      </c>
      <c r="C1932" s="23" t="s">
        <v>24</v>
      </c>
      <c r="D1932" s="20">
        <v>135</v>
      </c>
      <c r="E1932" s="20">
        <v>135</v>
      </c>
      <c r="F1932" s="18" t="str">
        <f t="shared" si="32"/>
        <v>华东</v>
      </c>
    </row>
    <row r="1933" spans="1:6" x14ac:dyDescent="0.25">
      <c r="A1933" s="19">
        <v>35156</v>
      </c>
      <c r="B1933" s="20" t="s">
        <v>15</v>
      </c>
      <c r="C1933" s="20" t="s">
        <v>12</v>
      </c>
      <c r="D1933" s="20">
        <v>1072</v>
      </c>
      <c r="E1933" s="20">
        <v>1470</v>
      </c>
      <c r="F1933" s="18" t="str">
        <f t="shared" si="32"/>
        <v>华东</v>
      </c>
    </row>
    <row r="1934" spans="1:6" x14ac:dyDescent="0.25">
      <c r="A1934" s="19">
        <v>35156</v>
      </c>
      <c r="B1934" s="20" t="s">
        <v>18</v>
      </c>
      <c r="C1934" s="20" t="s">
        <v>12</v>
      </c>
      <c r="D1934" s="20">
        <v>1325</v>
      </c>
      <c r="E1934" s="20">
        <v>1755</v>
      </c>
      <c r="F1934" s="18" t="str">
        <f t="shared" si="32"/>
        <v>华南</v>
      </c>
    </row>
    <row r="1935" spans="1:6" x14ac:dyDescent="0.25">
      <c r="A1935" s="19">
        <v>35156</v>
      </c>
      <c r="B1935" s="20" t="s">
        <v>11</v>
      </c>
      <c r="C1935" s="20" t="s">
        <v>12</v>
      </c>
      <c r="D1935" s="20">
        <v>1850</v>
      </c>
      <c r="E1935" s="20">
        <v>2322</v>
      </c>
      <c r="F1935" s="18" t="str">
        <f t="shared" si="32"/>
        <v>华东</v>
      </c>
    </row>
    <row r="1936" spans="1:6" x14ac:dyDescent="0.25">
      <c r="A1936" s="19">
        <v>35156</v>
      </c>
      <c r="B1936" s="20" t="s">
        <v>15</v>
      </c>
      <c r="C1936" s="20" t="s">
        <v>12</v>
      </c>
      <c r="D1936" s="20">
        <v>2406</v>
      </c>
      <c r="E1936" s="20">
        <v>2800</v>
      </c>
      <c r="F1936" s="18" t="str">
        <f t="shared" si="32"/>
        <v>华东</v>
      </c>
    </row>
    <row r="1937" spans="1:6" x14ac:dyDescent="0.25">
      <c r="A1937" s="19">
        <v>35156</v>
      </c>
      <c r="B1937" s="20" t="s">
        <v>21</v>
      </c>
      <c r="C1937" s="20" t="s">
        <v>12</v>
      </c>
      <c r="D1937" s="20">
        <v>2829</v>
      </c>
      <c r="E1937" s="20">
        <v>3296</v>
      </c>
      <c r="F1937" s="18" t="str">
        <f t="shared" si="32"/>
        <v>华东</v>
      </c>
    </row>
    <row r="1938" spans="1:6" x14ac:dyDescent="0.25">
      <c r="A1938" s="19">
        <v>35156</v>
      </c>
      <c r="B1938" s="20" t="s">
        <v>15</v>
      </c>
      <c r="C1938" s="20" t="s">
        <v>12</v>
      </c>
      <c r="D1938" s="20">
        <v>491</v>
      </c>
      <c r="E1938" s="20">
        <v>491</v>
      </c>
      <c r="F1938" s="18" t="str">
        <f t="shared" si="32"/>
        <v>华东</v>
      </c>
    </row>
    <row r="1939" spans="1:6" x14ac:dyDescent="0.25">
      <c r="A1939" s="19">
        <v>35156</v>
      </c>
      <c r="B1939" s="20" t="s">
        <v>11</v>
      </c>
      <c r="C1939" s="20" t="s">
        <v>12</v>
      </c>
      <c r="D1939" s="20">
        <v>700</v>
      </c>
      <c r="E1939" s="20">
        <v>805</v>
      </c>
      <c r="F1939" s="18" t="str">
        <f t="shared" si="32"/>
        <v>华东</v>
      </c>
    </row>
    <row r="1940" spans="1:6" x14ac:dyDescent="0.25">
      <c r="A1940" s="19">
        <v>35156</v>
      </c>
      <c r="B1940" s="20" t="s">
        <v>15</v>
      </c>
      <c r="C1940" s="20" t="s">
        <v>12</v>
      </c>
      <c r="D1940" s="20">
        <v>503</v>
      </c>
      <c r="E1940" s="20">
        <v>518</v>
      </c>
      <c r="F1940" s="18" t="str">
        <f t="shared" si="32"/>
        <v>华东</v>
      </c>
    </row>
    <row r="1941" spans="1:6" x14ac:dyDescent="0.25">
      <c r="A1941" s="19">
        <v>35156</v>
      </c>
      <c r="B1941" s="20" t="s">
        <v>21</v>
      </c>
      <c r="C1941" s="20" t="s">
        <v>12</v>
      </c>
      <c r="D1941" s="20">
        <v>39</v>
      </c>
      <c r="E1941" s="20">
        <v>39</v>
      </c>
      <c r="F1941" s="18" t="str">
        <f t="shared" si="32"/>
        <v>华东</v>
      </c>
    </row>
    <row r="1942" spans="1:6" x14ac:dyDescent="0.25">
      <c r="A1942" s="19">
        <v>35156</v>
      </c>
      <c r="B1942" s="23" t="s">
        <v>40</v>
      </c>
      <c r="C1942" s="20" t="s">
        <v>12</v>
      </c>
      <c r="D1942" s="20">
        <v>44</v>
      </c>
      <c r="E1942" s="20">
        <v>44</v>
      </c>
      <c r="F1942" s="18" t="str">
        <f t="shared" si="32"/>
        <v>西南</v>
      </c>
    </row>
    <row r="1943" spans="1:6" x14ac:dyDescent="0.25">
      <c r="A1943" s="19">
        <v>35156</v>
      </c>
      <c r="B1943" s="23" t="s">
        <v>42</v>
      </c>
      <c r="C1943" s="20" t="s">
        <v>12</v>
      </c>
      <c r="D1943" s="20">
        <v>50</v>
      </c>
      <c r="E1943" s="20">
        <v>50</v>
      </c>
      <c r="F1943" s="18" t="str">
        <f t="shared" si="32"/>
        <v>西南</v>
      </c>
    </row>
    <row r="1944" spans="1:6" x14ac:dyDescent="0.25">
      <c r="A1944" s="19">
        <v>35156</v>
      </c>
      <c r="B1944" s="23" t="s">
        <v>42</v>
      </c>
      <c r="C1944" s="20" t="s">
        <v>12</v>
      </c>
      <c r="D1944" s="20">
        <v>61</v>
      </c>
      <c r="E1944" s="20">
        <v>61</v>
      </c>
      <c r="F1944" s="18" t="str">
        <f t="shared" si="32"/>
        <v>西南</v>
      </c>
    </row>
    <row r="1945" spans="1:6" x14ac:dyDescent="0.25">
      <c r="A1945" s="19">
        <v>35156</v>
      </c>
      <c r="B1945" s="23" t="s">
        <v>28</v>
      </c>
      <c r="C1945" s="20" t="s">
        <v>12</v>
      </c>
      <c r="D1945" s="20">
        <v>68</v>
      </c>
      <c r="E1945" s="20">
        <v>68</v>
      </c>
      <c r="F1945" s="18" t="str">
        <f t="shared" si="32"/>
        <v>西南</v>
      </c>
    </row>
    <row r="1946" spans="1:6" x14ac:dyDescent="0.25">
      <c r="A1946" s="19">
        <v>35156</v>
      </c>
      <c r="B1946" s="23" t="s">
        <v>40</v>
      </c>
      <c r="C1946" s="20" t="s">
        <v>12</v>
      </c>
      <c r="D1946" s="20">
        <v>72</v>
      </c>
      <c r="E1946" s="20">
        <v>72</v>
      </c>
      <c r="F1946" s="18" t="str">
        <f t="shared" si="32"/>
        <v>西南</v>
      </c>
    </row>
    <row r="1947" spans="1:6" x14ac:dyDescent="0.25">
      <c r="A1947" s="19">
        <v>35156</v>
      </c>
      <c r="B1947" s="23" t="s">
        <v>28</v>
      </c>
      <c r="C1947" s="20" t="s">
        <v>12</v>
      </c>
      <c r="D1947" s="20">
        <v>88</v>
      </c>
      <c r="E1947" s="20">
        <v>88</v>
      </c>
      <c r="F1947" s="18" t="str">
        <f t="shared" si="32"/>
        <v>西南</v>
      </c>
    </row>
    <row r="1948" spans="1:6" x14ac:dyDescent="0.25">
      <c r="A1948" s="19">
        <v>35156</v>
      </c>
      <c r="B1948" s="23" t="s">
        <v>40</v>
      </c>
      <c r="C1948" s="20" t="s">
        <v>12</v>
      </c>
      <c r="D1948" s="20">
        <v>119</v>
      </c>
      <c r="E1948" s="20">
        <v>119</v>
      </c>
      <c r="F1948" s="18" t="str">
        <f t="shared" si="32"/>
        <v>西南</v>
      </c>
    </row>
    <row r="1949" spans="1:6" x14ac:dyDescent="0.25">
      <c r="A1949" s="19">
        <v>35156</v>
      </c>
      <c r="B1949" s="23" t="s">
        <v>28</v>
      </c>
      <c r="C1949" s="20" t="s">
        <v>12</v>
      </c>
      <c r="D1949" s="20">
        <v>123</v>
      </c>
      <c r="E1949" s="20">
        <v>123</v>
      </c>
      <c r="F1949" s="18" t="str">
        <f t="shared" si="32"/>
        <v>西南</v>
      </c>
    </row>
    <row r="1950" spans="1:6" x14ac:dyDescent="0.25">
      <c r="A1950" s="19">
        <v>35156</v>
      </c>
      <c r="B1950" s="20" t="s">
        <v>20</v>
      </c>
      <c r="C1950" s="20" t="s">
        <v>12</v>
      </c>
      <c r="D1950" s="20">
        <v>135</v>
      </c>
      <c r="E1950" s="20">
        <v>135</v>
      </c>
      <c r="F1950" s="18" t="str">
        <f t="shared" si="32"/>
        <v>华东</v>
      </c>
    </row>
    <row r="1951" spans="1:6" x14ac:dyDescent="0.25">
      <c r="A1951" s="19">
        <v>35156</v>
      </c>
      <c r="B1951" s="20" t="s">
        <v>18</v>
      </c>
      <c r="C1951" s="20" t="s">
        <v>12</v>
      </c>
      <c r="D1951" s="20">
        <v>158</v>
      </c>
      <c r="E1951" s="20">
        <v>158</v>
      </c>
      <c r="F1951" s="18" t="str">
        <f t="shared" si="32"/>
        <v>华南</v>
      </c>
    </row>
    <row r="1952" spans="1:6" x14ac:dyDescent="0.25">
      <c r="A1952" s="19">
        <v>35156</v>
      </c>
      <c r="B1952" s="20" t="s">
        <v>18</v>
      </c>
      <c r="C1952" s="20" t="s">
        <v>12</v>
      </c>
      <c r="D1952" s="20">
        <v>263</v>
      </c>
      <c r="E1952" s="20">
        <v>263</v>
      </c>
      <c r="F1952" s="18" t="str">
        <f t="shared" si="32"/>
        <v>华南</v>
      </c>
    </row>
    <row r="1953" spans="1:6" x14ac:dyDescent="0.25">
      <c r="A1953" s="19">
        <v>35156</v>
      </c>
      <c r="B1953" s="20" t="s">
        <v>11</v>
      </c>
      <c r="C1953" s="23" t="s">
        <v>24</v>
      </c>
      <c r="D1953" s="20">
        <v>11</v>
      </c>
      <c r="E1953" s="20">
        <v>11</v>
      </c>
      <c r="F1953" s="18" t="str">
        <f t="shared" si="32"/>
        <v>华东</v>
      </c>
    </row>
    <row r="1954" spans="1:6" x14ac:dyDescent="0.25">
      <c r="A1954" s="19">
        <v>35156</v>
      </c>
      <c r="B1954" s="20" t="s">
        <v>21</v>
      </c>
      <c r="C1954" s="23" t="s">
        <v>25</v>
      </c>
      <c r="D1954" s="20">
        <v>18</v>
      </c>
      <c r="E1954" s="20">
        <v>18</v>
      </c>
      <c r="F1954" s="18" t="str">
        <f t="shared" si="32"/>
        <v>华东</v>
      </c>
    </row>
    <row r="1955" spans="1:6" x14ac:dyDescent="0.25">
      <c r="A1955" s="19">
        <v>35156</v>
      </c>
      <c r="B1955" s="20" t="s">
        <v>11</v>
      </c>
      <c r="C1955" s="23" t="s">
        <v>25</v>
      </c>
      <c r="D1955" s="20">
        <v>28</v>
      </c>
      <c r="E1955" s="20">
        <v>28</v>
      </c>
      <c r="F1955" s="18" t="str">
        <f t="shared" si="32"/>
        <v>华东</v>
      </c>
    </row>
    <row r="1956" spans="1:6" x14ac:dyDescent="0.25">
      <c r="A1956" s="19">
        <v>35156</v>
      </c>
      <c r="B1956" s="20" t="s">
        <v>11</v>
      </c>
      <c r="C1956" s="23" t="s">
        <v>37</v>
      </c>
      <c r="D1956" s="20">
        <v>44</v>
      </c>
      <c r="E1956" s="20">
        <v>44</v>
      </c>
      <c r="F1956" s="18" t="str">
        <f t="shared" si="32"/>
        <v>华东</v>
      </c>
    </row>
    <row r="1957" spans="1:6" x14ac:dyDescent="0.25">
      <c r="A1957" s="19">
        <v>35156</v>
      </c>
      <c r="B1957" s="20" t="s">
        <v>15</v>
      </c>
      <c r="C1957" s="23" t="s">
        <v>33</v>
      </c>
      <c r="D1957" s="20">
        <v>66</v>
      </c>
      <c r="E1957" s="20">
        <v>66</v>
      </c>
      <c r="F1957" s="18" t="str">
        <f t="shared" si="32"/>
        <v>华东</v>
      </c>
    </row>
    <row r="1958" spans="1:6" x14ac:dyDescent="0.25">
      <c r="A1958" s="19">
        <v>35156</v>
      </c>
      <c r="B1958" s="20" t="s">
        <v>11</v>
      </c>
      <c r="C1958" s="23" t="s">
        <v>24</v>
      </c>
      <c r="D1958" s="20">
        <v>55</v>
      </c>
      <c r="E1958" s="20">
        <v>55</v>
      </c>
      <c r="F1958" s="18" t="str">
        <f t="shared" si="32"/>
        <v>华东</v>
      </c>
    </row>
    <row r="1959" spans="1:6" x14ac:dyDescent="0.25">
      <c r="A1959" s="19">
        <v>35156</v>
      </c>
      <c r="B1959" s="20" t="s">
        <v>21</v>
      </c>
      <c r="C1959" s="23" t="s">
        <v>25</v>
      </c>
      <c r="D1959" s="20">
        <v>55</v>
      </c>
      <c r="E1959" s="20">
        <v>55</v>
      </c>
      <c r="F1959" s="18" t="str">
        <f t="shared" si="32"/>
        <v>华东</v>
      </c>
    </row>
    <row r="1960" spans="1:6" x14ac:dyDescent="0.25">
      <c r="A1960" s="19">
        <v>35156</v>
      </c>
      <c r="B1960" s="20" t="s">
        <v>15</v>
      </c>
      <c r="C1960" s="23" t="s">
        <v>25</v>
      </c>
      <c r="D1960" s="20">
        <v>53</v>
      </c>
      <c r="E1960" s="20">
        <v>53</v>
      </c>
      <c r="F1960" s="18" t="str">
        <f t="shared" si="32"/>
        <v>华东</v>
      </c>
    </row>
    <row r="1961" spans="1:6" x14ac:dyDescent="0.25">
      <c r="A1961" s="19">
        <v>35156</v>
      </c>
      <c r="B1961" s="20" t="s">
        <v>11</v>
      </c>
      <c r="C1961" s="23" t="s">
        <v>33</v>
      </c>
      <c r="D1961" s="20">
        <v>14</v>
      </c>
      <c r="E1961" s="20">
        <v>14</v>
      </c>
      <c r="F1961" s="18" t="str">
        <f t="shared" si="32"/>
        <v>华东</v>
      </c>
    </row>
    <row r="1962" spans="1:6" x14ac:dyDescent="0.25">
      <c r="A1962" s="19">
        <v>35156</v>
      </c>
      <c r="B1962" s="20" t="s">
        <v>11</v>
      </c>
      <c r="C1962" s="23" t="s">
        <v>24</v>
      </c>
      <c r="D1962" s="20">
        <v>45</v>
      </c>
      <c r="E1962" s="20">
        <v>45</v>
      </c>
      <c r="F1962" s="18" t="str">
        <f t="shared" si="32"/>
        <v>华东</v>
      </c>
    </row>
    <row r="1963" spans="1:6" x14ac:dyDescent="0.25">
      <c r="A1963" s="19">
        <v>35156</v>
      </c>
      <c r="B1963" s="23" t="s">
        <v>40</v>
      </c>
      <c r="C1963" s="23" t="s">
        <v>24</v>
      </c>
      <c r="D1963" s="20">
        <v>44</v>
      </c>
      <c r="E1963" s="20">
        <v>44</v>
      </c>
      <c r="F1963" s="18" t="str">
        <f t="shared" si="32"/>
        <v>西南</v>
      </c>
    </row>
    <row r="1964" spans="1:6" x14ac:dyDescent="0.25">
      <c r="A1964" s="19">
        <v>35156</v>
      </c>
      <c r="B1964" s="23" t="s">
        <v>40</v>
      </c>
      <c r="C1964" s="23" t="s">
        <v>24</v>
      </c>
      <c r="D1964" s="20">
        <v>41</v>
      </c>
      <c r="E1964" s="20">
        <v>41</v>
      </c>
      <c r="F1964" s="18" t="str">
        <f t="shared" si="32"/>
        <v>西南</v>
      </c>
    </row>
    <row r="1965" spans="1:6" x14ac:dyDescent="0.25">
      <c r="A1965" s="19">
        <v>35156</v>
      </c>
      <c r="B1965" s="23" t="s">
        <v>28</v>
      </c>
      <c r="C1965" s="23" t="s">
        <v>25</v>
      </c>
      <c r="D1965" s="20">
        <v>39</v>
      </c>
      <c r="E1965" s="20">
        <v>39</v>
      </c>
      <c r="F1965" s="18" t="str">
        <f t="shared" si="32"/>
        <v>西南</v>
      </c>
    </row>
    <row r="1966" spans="1:6" x14ac:dyDescent="0.25">
      <c r="A1966" s="19">
        <v>35156</v>
      </c>
      <c r="B1966" s="23" t="s">
        <v>28</v>
      </c>
      <c r="C1966" s="23" t="s">
        <v>25</v>
      </c>
      <c r="D1966" s="20">
        <v>34</v>
      </c>
      <c r="E1966" s="20">
        <v>34</v>
      </c>
      <c r="F1966" s="18" t="str">
        <f t="shared" si="32"/>
        <v>西南</v>
      </c>
    </row>
    <row r="1967" spans="1:6" x14ac:dyDescent="0.25">
      <c r="A1967" s="19">
        <v>35156</v>
      </c>
      <c r="B1967" s="23" t="s">
        <v>40</v>
      </c>
      <c r="C1967" s="23" t="s">
        <v>33</v>
      </c>
      <c r="D1967" s="20">
        <v>46</v>
      </c>
      <c r="E1967" s="20">
        <v>46</v>
      </c>
      <c r="F1967" s="18" t="str">
        <f t="shared" si="32"/>
        <v>西南</v>
      </c>
    </row>
    <row r="1968" spans="1:6" x14ac:dyDescent="0.25">
      <c r="A1968" s="19">
        <v>35156</v>
      </c>
      <c r="B1968" s="23" t="s">
        <v>28</v>
      </c>
      <c r="C1968" s="23" t="s">
        <v>25</v>
      </c>
      <c r="D1968" s="20">
        <v>70</v>
      </c>
      <c r="E1968" s="20">
        <v>70</v>
      </c>
      <c r="F1968" s="18" t="str">
        <f t="shared" si="32"/>
        <v>西南</v>
      </c>
    </row>
    <row r="1969" spans="1:6" x14ac:dyDescent="0.25">
      <c r="A1969" s="19">
        <v>35156</v>
      </c>
      <c r="B1969" s="23" t="s">
        <v>28</v>
      </c>
      <c r="C1969" s="23" t="s">
        <v>24</v>
      </c>
      <c r="D1969" s="20">
        <v>101</v>
      </c>
      <c r="E1969" s="20">
        <v>101</v>
      </c>
      <c r="F1969" s="18" t="str">
        <f t="shared" si="32"/>
        <v>西南</v>
      </c>
    </row>
    <row r="1970" spans="1:6" x14ac:dyDescent="0.25">
      <c r="A1970" s="19">
        <v>35156</v>
      </c>
      <c r="B1970" s="23" t="s">
        <v>41</v>
      </c>
      <c r="C1970" s="23" t="s">
        <v>33</v>
      </c>
      <c r="D1970" s="20">
        <v>124</v>
      </c>
      <c r="E1970" s="20">
        <v>124</v>
      </c>
      <c r="F1970" s="18" t="str">
        <f t="shared" si="32"/>
        <v>西南</v>
      </c>
    </row>
    <row r="1971" spans="1:6" x14ac:dyDescent="0.25">
      <c r="A1971" s="19">
        <v>35156</v>
      </c>
      <c r="B1971" s="20" t="s">
        <v>21</v>
      </c>
      <c r="C1971" s="23" t="s">
        <v>24</v>
      </c>
      <c r="D1971" s="20">
        <v>113</v>
      </c>
      <c r="E1971" s="20">
        <v>113</v>
      </c>
      <c r="F1971" s="18" t="str">
        <f t="shared" si="32"/>
        <v>华东</v>
      </c>
    </row>
    <row r="1972" spans="1:6" x14ac:dyDescent="0.25">
      <c r="A1972" s="19">
        <v>35156</v>
      </c>
      <c r="B1972" s="20" t="s">
        <v>20</v>
      </c>
      <c r="C1972" s="23" t="s">
        <v>33</v>
      </c>
      <c r="D1972" s="20">
        <v>101</v>
      </c>
      <c r="E1972" s="20">
        <v>101</v>
      </c>
      <c r="F1972" s="18" t="str">
        <f t="shared" si="32"/>
        <v>华东</v>
      </c>
    </row>
    <row r="1973" spans="1:6" x14ac:dyDescent="0.25">
      <c r="A1973" s="19">
        <v>35156</v>
      </c>
      <c r="B1973" s="20" t="s">
        <v>21</v>
      </c>
      <c r="C1973" s="23" t="s">
        <v>29</v>
      </c>
      <c r="D1973" s="20">
        <v>96</v>
      </c>
      <c r="E1973" s="20">
        <v>96</v>
      </c>
      <c r="F1973" s="18" t="str">
        <f t="shared" si="32"/>
        <v>华东</v>
      </c>
    </row>
    <row r="1974" spans="1:6" x14ac:dyDescent="0.25">
      <c r="A1974" s="19">
        <v>35156</v>
      </c>
      <c r="B1974" s="20" t="s">
        <v>18</v>
      </c>
      <c r="C1974" s="23" t="s">
        <v>25</v>
      </c>
      <c r="D1974" s="20">
        <v>83</v>
      </c>
      <c r="E1974" s="20">
        <v>83</v>
      </c>
      <c r="F1974" s="18" t="str">
        <f t="shared" si="32"/>
        <v>华南</v>
      </c>
    </row>
    <row r="1975" spans="1:6" x14ac:dyDescent="0.25">
      <c r="A1975" s="19">
        <v>35156</v>
      </c>
      <c r="B1975" s="20" t="s">
        <v>18</v>
      </c>
      <c r="C1975" s="23" t="s">
        <v>24</v>
      </c>
      <c r="D1975" s="20">
        <v>70</v>
      </c>
      <c r="E1975" s="20">
        <v>70</v>
      </c>
      <c r="F1975" s="18" t="str">
        <f t="shared" si="32"/>
        <v>华南</v>
      </c>
    </row>
    <row r="1976" spans="1:6" x14ac:dyDescent="0.25">
      <c r="A1976" s="19">
        <v>35156</v>
      </c>
      <c r="B1976" s="20" t="s">
        <v>20</v>
      </c>
      <c r="C1976" s="23" t="s">
        <v>25</v>
      </c>
      <c r="D1976" s="20">
        <v>116</v>
      </c>
      <c r="E1976" s="20">
        <v>116</v>
      </c>
      <c r="F1976" s="18" t="str">
        <f t="shared" si="32"/>
        <v>华东</v>
      </c>
    </row>
    <row r="1977" spans="1:6" x14ac:dyDescent="0.25">
      <c r="A1977" s="19">
        <v>35156</v>
      </c>
      <c r="B1977" s="20" t="s">
        <v>21</v>
      </c>
      <c r="C1977" s="23" t="s">
        <v>33</v>
      </c>
      <c r="D1977" s="20">
        <v>180</v>
      </c>
      <c r="E1977" s="20">
        <v>180</v>
      </c>
      <c r="F1977" s="18" t="str">
        <f t="shared" si="32"/>
        <v>华东</v>
      </c>
    </row>
    <row r="1978" spans="1:6" x14ac:dyDescent="0.25">
      <c r="A1978" s="19">
        <v>35156</v>
      </c>
      <c r="B1978" s="20" t="s">
        <v>18</v>
      </c>
      <c r="C1978" s="23" t="s">
        <v>24</v>
      </c>
      <c r="D1978" s="20">
        <v>1238</v>
      </c>
      <c r="E1978" s="20">
        <v>1610</v>
      </c>
      <c r="F1978" s="18" t="str">
        <f t="shared" si="32"/>
        <v>华南</v>
      </c>
    </row>
    <row r="1979" spans="1:6" x14ac:dyDescent="0.25">
      <c r="A1979" s="19">
        <v>35156</v>
      </c>
      <c r="B1979" s="20" t="s">
        <v>18</v>
      </c>
      <c r="C1979" s="23" t="s">
        <v>25</v>
      </c>
      <c r="D1979" s="20">
        <v>261</v>
      </c>
      <c r="E1979" s="20">
        <v>261</v>
      </c>
      <c r="F1979" s="18" t="str">
        <f t="shared" si="32"/>
        <v>华南</v>
      </c>
    </row>
    <row r="1980" spans="1:6" x14ac:dyDescent="0.25">
      <c r="A1980" s="19">
        <v>35156</v>
      </c>
      <c r="B1980" s="20" t="s">
        <v>18</v>
      </c>
      <c r="C1980" s="23" t="s">
        <v>25</v>
      </c>
      <c r="D1980" s="20">
        <v>1048</v>
      </c>
      <c r="E1980" s="20">
        <v>2915</v>
      </c>
      <c r="F1980" s="18" t="str">
        <f t="shared" si="32"/>
        <v>华南</v>
      </c>
    </row>
    <row r="1981" spans="1:6" x14ac:dyDescent="0.25">
      <c r="A1981" s="19">
        <v>35156</v>
      </c>
      <c r="B1981" s="20" t="s">
        <v>15</v>
      </c>
      <c r="C1981" s="23" t="s">
        <v>37</v>
      </c>
      <c r="D1981" s="20">
        <v>560</v>
      </c>
      <c r="E1981" s="20">
        <v>644</v>
      </c>
      <c r="F1981" s="18" t="str">
        <f t="shared" si="32"/>
        <v>华东</v>
      </c>
    </row>
    <row r="1982" spans="1:6" x14ac:dyDescent="0.25">
      <c r="A1982" s="19">
        <v>35156</v>
      </c>
      <c r="B1982" s="20" t="s">
        <v>20</v>
      </c>
      <c r="C1982" s="23" t="s">
        <v>33</v>
      </c>
      <c r="D1982" s="20">
        <v>69</v>
      </c>
      <c r="E1982" s="20">
        <v>69</v>
      </c>
      <c r="F1982" s="18" t="str">
        <f t="shared" si="32"/>
        <v>华东</v>
      </c>
    </row>
    <row r="1983" spans="1:6" x14ac:dyDescent="0.25">
      <c r="A1983" s="19">
        <v>35186</v>
      </c>
      <c r="B1983" s="20" t="s">
        <v>18</v>
      </c>
      <c r="C1983" s="23" t="s">
        <v>24</v>
      </c>
      <c r="D1983" s="20">
        <v>774</v>
      </c>
      <c r="E1983" s="20">
        <v>798</v>
      </c>
      <c r="F1983" s="18" t="str">
        <f t="shared" si="32"/>
        <v>华南</v>
      </c>
    </row>
    <row r="1984" spans="1:6" x14ac:dyDescent="0.25">
      <c r="A1984" s="19">
        <v>35186</v>
      </c>
      <c r="B1984" s="23" t="s">
        <v>40</v>
      </c>
      <c r="C1984" s="23" t="s">
        <v>24</v>
      </c>
      <c r="D1984" s="20">
        <v>270</v>
      </c>
      <c r="E1984" s="20">
        <v>270</v>
      </c>
      <c r="F1984" s="18" t="str">
        <f t="shared" si="32"/>
        <v>西南</v>
      </c>
    </row>
    <row r="1985" spans="1:6" x14ac:dyDescent="0.25">
      <c r="A1985" s="19">
        <v>35186</v>
      </c>
      <c r="B1985" s="23" t="s">
        <v>28</v>
      </c>
      <c r="C1985" s="23" t="s">
        <v>33</v>
      </c>
      <c r="D1985" s="20">
        <v>315</v>
      </c>
      <c r="E1985" s="20">
        <v>315</v>
      </c>
      <c r="F1985" s="18" t="str">
        <f t="shared" si="32"/>
        <v>西南</v>
      </c>
    </row>
    <row r="1986" spans="1:6" x14ac:dyDescent="0.25">
      <c r="A1986" s="19">
        <v>35186</v>
      </c>
      <c r="B1986" s="23" t="s">
        <v>28</v>
      </c>
      <c r="C1986" s="23" t="s">
        <v>25</v>
      </c>
      <c r="D1986" s="20">
        <v>371</v>
      </c>
      <c r="E1986" s="20">
        <v>371</v>
      </c>
      <c r="F1986" s="18" t="str">
        <f t="shared" si="32"/>
        <v>西南</v>
      </c>
    </row>
    <row r="1987" spans="1:6" x14ac:dyDescent="0.25">
      <c r="A1987" s="19">
        <v>35186</v>
      </c>
      <c r="B1987" s="23" t="s">
        <v>28</v>
      </c>
      <c r="C1987" s="23" t="s">
        <v>35</v>
      </c>
      <c r="D1987" s="20">
        <v>399</v>
      </c>
      <c r="E1987" s="20">
        <v>399</v>
      </c>
      <c r="F1987" s="18" t="str">
        <f t="shared" ref="F1987:F2050" si="33">INDEX($H$3:$H$12,MATCH(B1987,$I$3:$I$12,0))</f>
        <v>西南</v>
      </c>
    </row>
    <row r="1988" spans="1:6" x14ac:dyDescent="0.25">
      <c r="A1988" s="19">
        <v>35186</v>
      </c>
      <c r="B1988" s="23" t="s">
        <v>28</v>
      </c>
      <c r="C1988" s="23" t="s">
        <v>37</v>
      </c>
      <c r="D1988" s="20">
        <v>611</v>
      </c>
      <c r="E1988" s="20">
        <v>675</v>
      </c>
      <c r="F1988" s="18" t="str">
        <f t="shared" si="33"/>
        <v>西南</v>
      </c>
    </row>
    <row r="1989" spans="1:6" x14ac:dyDescent="0.25">
      <c r="A1989" s="19">
        <v>35186</v>
      </c>
      <c r="B1989" s="23" t="s">
        <v>40</v>
      </c>
      <c r="C1989" s="23" t="s">
        <v>25</v>
      </c>
      <c r="D1989" s="20">
        <v>614</v>
      </c>
      <c r="E1989" s="20">
        <v>633</v>
      </c>
      <c r="F1989" s="18" t="str">
        <f t="shared" si="33"/>
        <v>西南</v>
      </c>
    </row>
    <row r="1990" spans="1:6" x14ac:dyDescent="0.25">
      <c r="A1990" s="19">
        <v>35186</v>
      </c>
      <c r="B1990" s="23" t="s">
        <v>40</v>
      </c>
      <c r="C1990" s="23" t="s">
        <v>25</v>
      </c>
      <c r="D1990" s="20">
        <v>681</v>
      </c>
      <c r="E1990" s="20">
        <v>701</v>
      </c>
      <c r="F1990" s="18" t="str">
        <f t="shared" si="33"/>
        <v>西南</v>
      </c>
    </row>
    <row r="1991" spans="1:6" x14ac:dyDescent="0.25">
      <c r="A1991" s="19">
        <v>35186</v>
      </c>
      <c r="B1991" s="23" t="s">
        <v>42</v>
      </c>
      <c r="C1991" s="23" t="s">
        <v>24</v>
      </c>
      <c r="D1991" s="20">
        <v>770</v>
      </c>
      <c r="E1991" s="20">
        <v>1035</v>
      </c>
      <c r="F1991" s="18" t="str">
        <f t="shared" si="33"/>
        <v>西南</v>
      </c>
    </row>
    <row r="1992" spans="1:6" x14ac:dyDescent="0.25">
      <c r="A1992" s="19">
        <v>35186</v>
      </c>
      <c r="B1992" s="20" t="s">
        <v>15</v>
      </c>
      <c r="C1992" s="23" t="s">
        <v>25</v>
      </c>
      <c r="D1992" s="20">
        <v>868</v>
      </c>
      <c r="E1992" s="20">
        <v>921</v>
      </c>
      <c r="F1992" s="18" t="str">
        <f t="shared" si="33"/>
        <v>华东</v>
      </c>
    </row>
    <row r="1993" spans="1:6" x14ac:dyDescent="0.25">
      <c r="A1993" s="19">
        <v>35186</v>
      </c>
      <c r="B1993" s="20" t="s">
        <v>11</v>
      </c>
      <c r="C1993" s="23" t="s">
        <v>24</v>
      </c>
      <c r="D1993" s="20">
        <v>1069</v>
      </c>
      <c r="E1993" s="20">
        <v>1341</v>
      </c>
      <c r="F1993" s="18" t="str">
        <f t="shared" si="33"/>
        <v>华东</v>
      </c>
    </row>
    <row r="1994" spans="1:6" x14ac:dyDescent="0.25">
      <c r="A1994" s="19">
        <v>35186</v>
      </c>
      <c r="B1994" s="20" t="s">
        <v>21</v>
      </c>
      <c r="C1994" s="23" t="s">
        <v>25</v>
      </c>
      <c r="D1994" s="20">
        <v>1257</v>
      </c>
      <c r="E1994" s="20">
        <v>1650</v>
      </c>
      <c r="F1994" s="18" t="str">
        <f t="shared" si="33"/>
        <v>华东</v>
      </c>
    </row>
    <row r="1995" spans="1:6" x14ac:dyDescent="0.25">
      <c r="A1995" s="19">
        <v>35186</v>
      </c>
      <c r="B1995" s="20" t="s">
        <v>17</v>
      </c>
      <c r="C1995" s="23" t="s">
        <v>33</v>
      </c>
      <c r="D1995" s="20">
        <v>1430</v>
      </c>
      <c r="E1995" s="20">
        <v>1519</v>
      </c>
      <c r="F1995" s="18" t="str">
        <f t="shared" si="33"/>
        <v>华南</v>
      </c>
    </row>
    <row r="1996" spans="1:6" x14ac:dyDescent="0.25">
      <c r="A1996" s="19">
        <v>35186</v>
      </c>
      <c r="B1996" s="20" t="s">
        <v>18</v>
      </c>
      <c r="C1996" s="23" t="s">
        <v>24</v>
      </c>
      <c r="D1996" s="20">
        <v>1560</v>
      </c>
      <c r="E1996" s="20">
        <v>3520</v>
      </c>
      <c r="F1996" s="18" t="str">
        <f t="shared" si="33"/>
        <v>华南</v>
      </c>
    </row>
    <row r="1997" spans="1:6" x14ac:dyDescent="0.25">
      <c r="A1997" s="19">
        <v>35186</v>
      </c>
      <c r="B1997" s="20" t="s">
        <v>11</v>
      </c>
      <c r="C1997" s="23" t="s">
        <v>33</v>
      </c>
      <c r="D1997" s="20">
        <v>1862</v>
      </c>
      <c r="E1997" s="20">
        <v>2104</v>
      </c>
      <c r="F1997" s="18" t="str">
        <f t="shared" si="33"/>
        <v>华东</v>
      </c>
    </row>
    <row r="1998" spans="1:6" x14ac:dyDescent="0.25">
      <c r="A1998" s="19">
        <v>35186</v>
      </c>
      <c r="B1998" s="20" t="s">
        <v>11</v>
      </c>
      <c r="C1998" s="23" t="s">
        <v>29</v>
      </c>
      <c r="D1998" s="20">
        <v>684</v>
      </c>
      <c r="E1998" s="20">
        <v>781</v>
      </c>
      <c r="F1998" s="18" t="str">
        <f t="shared" si="33"/>
        <v>华东</v>
      </c>
    </row>
    <row r="1999" spans="1:6" x14ac:dyDescent="0.25">
      <c r="A1999" s="19">
        <v>35186</v>
      </c>
      <c r="B1999" s="20" t="s">
        <v>20</v>
      </c>
      <c r="C1999" s="23" t="s">
        <v>25</v>
      </c>
      <c r="D1999" s="20">
        <v>158</v>
      </c>
      <c r="E1999" s="20">
        <v>158</v>
      </c>
      <c r="F1999" s="18" t="str">
        <f t="shared" si="33"/>
        <v>华东</v>
      </c>
    </row>
    <row r="2000" spans="1:6" x14ac:dyDescent="0.25">
      <c r="A2000" s="19">
        <v>35186</v>
      </c>
      <c r="B2000" s="20" t="s">
        <v>15</v>
      </c>
      <c r="C2000" s="23" t="s">
        <v>24</v>
      </c>
      <c r="D2000" s="20">
        <v>220</v>
      </c>
      <c r="E2000" s="20">
        <v>220</v>
      </c>
      <c r="F2000" s="18" t="str">
        <f t="shared" si="33"/>
        <v>华东</v>
      </c>
    </row>
    <row r="2001" spans="1:6" x14ac:dyDescent="0.25">
      <c r="A2001" s="19">
        <v>35186</v>
      </c>
      <c r="B2001" s="20" t="s">
        <v>15</v>
      </c>
      <c r="C2001" s="23" t="s">
        <v>25</v>
      </c>
      <c r="D2001" s="20">
        <v>34</v>
      </c>
      <c r="E2001" s="20">
        <v>34</v>
      </c>
      <c r="F2001" s="18" t="str">
        <f t="shared" si="33"/>
        <v>华东</v>
      </c>
    </row>
    <row r="2002" spans="1:6" x14ac:dyDescent="0.25">
      <c r="A2002" s="19">
        <v>35186</v>
      </c>
      <c r="B2002" s="20" t="s">
        <v>20</v>
      </c>
      <c r="C2002" s="23" t="s">
        <v>25</v>
      </c>
      <c r="D2002" s="20">
        <v>77</v>
      </c>
      <c r="E2002" s="20">
        <v>77</v>
      </c>
      <c r="F2002" s="18" t="str">
        <f t="shared" si="33"/>
        <v>华东</v>
      </c>
    </row>
    <row r="2003" spans="1:6" x14ac:dyDescent="0.25">
      <c r="A2003" s="19">
        <v>35186</v>
      </c>
      <c r="B2003" s="20" t="s">
        <v>18</v>
      </c>
      <c r="C2003" s="23" t="s">
        <v>25</v>
      </c>
      <c r="D2003" s="20">
        <v>101</v>
      </c>
      <c r="E2003" s="20">
        <v>101</v>
      </c>
      <c r="F2003" s="18" t="str">
        <f t="shared" si="33"/>
        <v>华南</v>
      </c>
    </row>
    <row r="2004" spans="1:6" x14ac:dyDescent="0.25">
      <c r="A2004" s="19">
        <v>35186</v>
      </c>
      <c r="B2004" s="20" t="s">
        <v>21</v>
      </c>
      <c r="C2004" s="23" t="s">
        <v>25</v>
      </c>
      <c r="D2004" s="20">
        <v>206</v>
      </c>
      <c r="E2004" s="20">
        <v>206</v>
      </c>
      <c r="F2004" s="18" t="str">
        <f t="shared" si="33"/>
        <v>华东</v>
      </c>
    </row>
    <row r="2005" spans="1:6" x14ac:dyDescent="0.25">
      <c r="A2005" s="19">
        <v>35186</v>
      </c>
      <c r="B2005" s="20" t="s">
        <v>17</v>
      </c>
      <c r="C2005" s="20" t="s">
        <v>12</v>
      </c>
      <c r="D2005" s="20">
        <v>459</v>
      </c>
      <c r="E2005" s="20">
        <v>473</v>
      </c>
      <c r="F2005" s="18" t="str">
        <f t="shared" si="33"/>
        <v>华南</v>
      </c>
    </row>
    <row r="2006" spans="1:6" x14ac:dyDescent="0.25">
      <c r="A2006" s="19">
        <v>35186</v>
      </c>
      <c r="B2006" s="20" t="s">
        <v>21</v>
      </c>
      <c r="C2006" s="20" t="s">
        <v>12</v>
      </c>
      <c r="D2006" s="20">
        <v>663</v>
      </c>
      <c r="E2006" s="20">
        <v>683</v>
      </c>
      <c r="F2006" s="18" t="str">
        <f t="shared" si="33"/>
        <v>华东</v>
      </c>
    </row>
    <row r="2007" spans="1:6" x14ac:dyDescent="0.25">
      <c r="A2007" s="19">
        <v>35186</v>
      </c>
      <c r="B2007" s="20" t="s">
        <v>15</v>
      </c>
      <c r="C2007" s="20" t="s">
        <v>12</v>
      </c>
      <c r="D2007" s="20">
        <v>540</v>
      </c>
      <c r="E2007" s="20">
        <v>540</v>
      </c>
      <c r="F2007" s="18" t="str">
        <f t="shared" si="33"/>
        <v>华东</v>
      </c>
    </row>
    <row r="2008" spans="1:6" x14ac:dyDescent="0.25">
      <c r="A2008" s="19">
        <v>35186</v>
      </c>
      <c r="B2008" s="23" t="s">
        <v>44</v>
      </c>
      <c r="C2008" s="20" t="s">
        <v>12</v>
      </c>
      <c r="D2008" s="20">
        <v>578</v>
      </c>
      <c r="E2008" s="20">
        <v>578</v>
      </c>
      <c r="F2008" s="18" t="str">
        <f t="shared" si="33"/>
        <v>西南</v>
      </c>
    </row>
    <row r="2009" spans="1:6" x14ac:dyDescent="0.25">
      <c r="A2009" s="19">
        <v>35186</v>
      </c>
      <c r="B2009" s="23" t="s">
        <v>28</v>
      </c>
      <c r="C2009" s="20" t="s">
        <v>12</v>
      </c>
      <c r="D2009" s="20">
        <v>557</v>
      </c>
      <c r="E2009" s="20">
        <v>574</v>
      </c>
      <c r="F2009" s="18" t="str">
        <f t="shared" si="33"/>
        <v>西南</v>
      </c>
    </row>
    <row r="2010" spans="1:6" x14ac:dyDescent="0.25">
      <c r="A2010" s="19">
        <v>35186</v>
      </c>
      <c r="B2010" s="23" t="s">
        <v>43</v>
      </c>
      <c r="C2010" s="20" t="s">
        <v>12</v>
      </c>
      <c r="D2010" s="20">
        <v>428</v>
      </c>
      <c r="E2010" s="20">
        <v>428</v>
      </c>
      <c r="F2010" s="18" t="str">
        <f t="shared" si="33"/>
        <v>西南</v>
      </c>
    </row>
    <row r="2011" spans="1:6" x14ac:dyDescent="0.25">
      <c r="A2011" s="19">
        <v>35186</v>
      </c>
      <c r="B2011" s="23" t="s">
        <v>28</v>
      </c>
      <c r="C2011" s="20" t="s">
        <v>12</v>
      </c>
      <c r="D2011" s="20">
        <v>284</v>
      </c>
      <c r="E2011" s="20">
        <v>284</v>
      </c>
      <c r="F2011" s="18" t="str">
        <f t="shared" si="33"/>
        <v>西南</v>
      </c>
    </row>
    <row r="2012" spans="1:6" x14ac:dyDescent="0.25">
      <c r="A2012" s="19">
        <v>35186</v>
      </c>
      <c r="B2012" s="23" t="s">
        <v>44</v>
      </c>
      <c r="C2012" s="20" t="s">
        <v>12</v>
      </c>
      <c r="D2012" s="20">
        <v>270</v>
      </c>
      <c r="E2012" s="20">
        <v>270</v>
      </c>
      <c r="F2012" s="18" t="str">
        <f t="shared" si="33"/>
        <v>西南</v>
      </c>
    </row>
    <row r="2013" spans="1:6" x14ac:dyDescent="0.25">
      <c r="A2013" s="19">
        <v>35186</v>
      </c>
      <c r="B2013" s="23" t="s">
        <v>40</v>
      </c>
      <c r="C2013" s="20" t="s">
        <v>12</v>
      </c>
      <c r="D2013" s="20">
        <v>236</v>
      </c>
      <c r="E2013" s="20">
        <v>236</v>
      </c>
      <c r="F2013" s="18" t="str">
        <f t="shared" si="33"/>
        <v>西南</v>
      </c>
    </row>
    <row r="2014" spans="1:6" x14ac:dyDescent="0.25">
      <c r="A2014" s="19">
        <v>35186</v>
      </c>
      <c r="B2014" s="23" t="s">
        <v>40</v>
      </c>
      <c r="C2014" s="20" t="s">
        <v>12</v>
      </c>
      <c r="D2014" s="20">
        <v>228</v>
      </c>
      <c r="E2014" s="20">
        <v>228</v>
      </c>
      <c r="F2014" s="18" t="str">
        <f t="shared" si="33"/>
        <v>西南</v>
      </c>
    </row>
    <row r="2015" spans="1:6" x14ac:dyDescent="0.25">
      <c r="A2015" s="19">
        <v>35186</v>
      </c>
      <c r="B2015" s="23" t="s">
        <v>40</v>
      </c>
      <c r="C2015" s="20" t="s">
        <v>12</v>
      </c>
      <c r="D2015" s="20">
        <v>158</v>
      </c>
      <c r="E2015" s="20">
        <v>158</v>
      </c>
      <c r="F2015" s="18" t="str">
        <f t="shared" si="33"/>
        <v>西南</v>
      </c>
    </row>
    <row r="2016" spans="1:6" x14ac:dyDescent="0.25">
      <c r="A2016" s="19">
        <v>35186</v>
      </c>
      <c r="B2016" s="20" t="s">
        <v>20</v>
      </c>
      <c r="C2016" s="20" t="s">
        <v>12</v>
      </c>
      <c r="D2016" s="20">
        <v>371</v>
      </c>
      <c r="E2016" s="20">
        <v>371</v>
      </c>
      <c r="F2016" s="18" t="str">
        <f t="shared" si="33"/>
        <v>华东</v>
      </c>
    </row>
    <row r="2017" spans="1:6" x14ac:dyDescent="0.25">
      <c r="A2017" s="19">
        <v>35186</v>
      </c>
      <c r="B2017" s="20" t="s">
        <v>11</v>
      </c>
      <c r="C2017" s="20" t="s">
        <v>12</v>
      </c>
      <c r="D2017" s="20">
        <v>343</v>
      </c>
      <c r="E2017" s="20">
        <v>343</v>
      </c>
      <c r="F2017" s="18" t="str">
        <f t="shared" si="33"/>
        <v>华东</v>
      </c>
    </row>
    <row r="2018" spans="1:6" x14ac:dyDescent="0.25">
      <c r="A2018" s="19">
        <v>35186</v>
      </c>
      <c r="B2018" s="20" t="s">
        <v>15</v>
      </c>
      <c r="C2018" s="20" t="s">
        <v>12</v>
      </c>
      <c r="D2018" s="20">
        <v>298</v>
      </c>
      <c r="E2018" s="20">
        <v>298</v>
      </c>
      <c r="F2018" s="18" t="str">
        <f t="shared" si="33"/>
        <v>华东</v>
      </c>
    </row>
    <row r="2019" spans="1:6" x14ac:dyDescent="0.25">
      <c r="A2019" s="19">
        <v>35186</v>
      </c>
      <c r="B2019" s="20" t="s">
        <v>21</v>
      </c>
      <c r="C2019" s="20" t="s">
        <v>12</v>
      </c>
      <c r="D2019" s="20">
        <v>315</v>
      </c>
      <c r="E2019" s="20">
        <v>315</v>
      </c>
      <c r="F2019" s="18" t="str">
        <f t="shared" si="33"/>
        <v>华东</v>
      </c>
    </row>
    <row r="2020" spans="1:6" x14ac:dyDescent="0.25">
      <c r="A2020" s="19">
        <v>35186</v>
      </c>
      <c r="B2020" s="20" t="s">
        <v>17</v>
      </c>
      <c r="C2020" s="20" t="s">
        <v>12</v>
      </c>
      <c r="D2020" s="20">
        <v>1012</v>
      </c>
      <c r="E2020" s="20">
        <v>1076</v>
      </c>
      <c r="F2020" s="18" t="str">
        <f t="shared" si="33"/>
        <v>华南</v>
      </c>
    </row>
    <row r="2021" spans="1:6" x14ac:dyDescent="0.25">
      <c r="A2021" s="19">
        <v>35186</v>
      </c>
      <c r="B2021" s="20" t="s">
        <v>11</v>
      </c>
      <c r="C2021" s="20" t="s">
        <v>12</v>
      </c>
      <c r="D2021" s="20">
        <v>766</v>
      </c>
      <c r="E2021" s="20">
        <v>814</v>
      </c>
      <c r="F2021" s="18" t="str">
        <f t="shared" si="33"/>
        <v>华东</v>
      </c>
    </row>
    <row r="2022" spans="1:6" x14ac:dyDescent="0.25">
      <c r="A2022" s="19">
        <v>35186</v>
      </c>
      <c r="B2022" s="20" t="s">
        <v>18</v>
      </c>
      <c r="C2022" s="20" t="s">
        <v>12</v>
      </c>
      <c r="D2022" s="20">
        <v>673</v>
      </c>
      <c r="E2022" s="20">
        <v>743</v>
      </c>
      <c r="F2022" s="18" t="str">
        <f t="shared" si="33"/>
        <v>华南</v>
      </c>
    </row>
    <row r="2023" spans="1:6" x14ac:dyDescent="0.25">
      <c r="A2023" s="19">
        <v>35186</v>
      </c>
      <c r="B2023" s="20" t="s">
        <v>11</v>
      </c>
      <c r="C2023" s="20" t="s">
        <v>12</v>
      </c>
      <c r="D2023" s="20">
        <v>1412</v>
      </c>
      <c r="E2023" s="20">
        <v>1496</v>
      </c>
      <c r="F2023" s="18" t="str">
        <f t="shared" si="33"/>
        <v>华东</v>
      </c>
    </row>
    <row r="2024" spans="1:6" x14ac:dyDescent="0.25">
      <c r="A2024" s="19">
        <v>35186</v>
      </c>
      <c r="B2024" s="20" t="s">
        <v>18</v>
      </c>
      <c r="C2024" s="20" t="s">
        <v>12</v>
      </c>
      <c r="D2024" s="20">
        <v>68</v>
      </c>
      <c r="E2024" s="20">
        <v>68</v>
      </c>
      <c r="F2024" s="18" t="str">
        <f t="shared" si="33"/>
        <v>华南</v>
      </c>
    </row>
    <row r="2025" spans="1:6" x14ac:dyDescent="0.25">
      <c r="A2025" s="19">
        <v>35186</v>
      </c>
      <c r="B2025" s="20" t="s">
        <v>15</v>
      </c>
      <c r="C2025" s="20" t="s">
        <v>12</v>
      </c>
      <c r="D2025" s="20">
        <v>45</v>
      </c>
      <c r="E2025" s="20">
        <v>45</v>
      </c>
      <c r="F2025" s="18" t="str">
        <f t="shared" si="33"/>
        <v>华东</v>
      </c>
    </row>
    <row r="2026" spans="1:6" x14ac:dyDescent="0.25">
      <c r="A2026" s="19">
        <v>35186</v>
      </c>
      <c r="B2026" s="20" t="s">
        <v>15</v>
      </c>
      <c r="C2026" s="20" t="s">
        <v>12</v>
      </c>
      <c r="D2026" s="20">
        <v>96</v>
      </c>
      <c r="E2026" s="20">
        <v>96</v>
      </c>
      <c r="F2026" s="18" t="str">
        <f t="shared" si="33"/>
        <v>华东</v>
      </c>
    </row>
    <row r="2027" spans="1:6" x14ac:dyDescent="0.25">
      <c r="A2027" s="19">
        <v>35186</v>
      </c>
      <c r="B2027" s="20" t="s">
        <v>11</v>
      </c>
      <c r="C2027" s="20" t="s">
        <v>12</v>
      </c>
      <c r="D2027" s="20">
        <v>14</v>
      </c>
      <c r="E2027" s="20">
        <v>14</v>
      </c>
      <c r="F2027" s="18" t="str">
        <f t="shared" si="33"/>
        <v>华东</v>
      </c>
    </row>
    <row r="2028" spans="1:6" x14ac:dyDescent="0.25">
      <c r="A2028" s="19">
        <v>35186</v>
      </c>
      <c r="B2028" s="20" t="s">
        <v>15</v>
      </c>
      <c r="C2028" s="20" t="s">
        <v>12</v>
      </c>
      <c r="D2028" s="20">
        <v>853</v>
      </c>
      <c r="E2028" s="20">
        <v>968</v>
      </c>
      <c r="F2028" s="18" t="str">
        <f t="shared" si="33"/>
        <v>华东</v>
      </c>
    </row>
    <row r="2029" spans="1:6" x14ac:dyDescent="0.25">
      <c r="A2029" s="19">
        <v>35186</v>
      </c>
      <c r="B2029" s="20" t="s">
        <v>20</v>
      </c>
      <c r="C2029" s="20" t="s">
        <v>12</v>
      </c>
      <c r="D2029" s="20">
        <v>61</v>
      </c>
      <c r="E2029" s="20">
        <v>61</v>
      </c>
      <c r="F2029" s="18" t="str">
        <f t="shared" si="33"/>
        <v>华东</v>
      </c>
    </row>
    <row r="2030" spans="1:6" x14ac:dyDescent="0.25">
      <c r="A2030" s="19">
        <v>35186</v>
      </c>
      <c r="B2030" s="20" t="s">
        <v>18</v>
      </c>
      <c r="C2030" s="20" t="s">
        <v>12</v>
      </c>
      <c r="D2030" s="20">
        <v>56</v>
      </c>
      <c r="E2030" s="20">
        <v>56</v>
      </c>
      <c r="F2030" s="18" t="str">
        <f t="shared" si="33"/>
        <v>华南</v>
      </c>
    </row>
    <row r="2031" spans="1:6" x14ac:dyDescent="0.25">
      <c r="A2031" s="19">
        <v>35186</v>
      </c>
      <c r="B2031" s="20" t="s">
        <v>21</v>
      </c>
      <c r="C2031" s="20" t="s">
        <v>12</v>
      </c>
      <c r="D2031" s="20">
        <v>105</v>
      </c>
      <c r="E2031" s="20">
        <v>105</v>
      </c>
      <c r="F2031" s="18" t="str">
        <f t="shared" si="33"/>
        <v>华东</v>
      </c>
    </row>
    <row r="2032" spans="1:6" x14ac:dyDescent="0.25">
      <c r="A2032" s="19">
        <v>35186</v>
      </c>
      <c r="B2032" s="20" t="s">
        <v>21</v>
      </c>
      <c r="C2032" s="20" t="s">
        <v>12</v>
      </c>
      <c r="D2032" s="20">
        <v>158</v>
      </c>
      <c r="E2032" s="20">
        <v>158</v>
      </c>
      <c r="F2032" s="18" t="str">
        <f t="shared" si="33"/>
        <v>华东</v>
      </c>
    </row>
    <row r="2033" spans="1:6" x14ac:dyDescent="0.25">
      <c r="A2033" s="19">
        <v>35186</v>
      </c>
      <c r="B2033" s="20" t="s">
        <v>17</v>
      </c>
      <c r="C2033" s="20" t="s">
        <v>12</v>
      </c>
      <c r="D2033" s="20">
        <v>210</v>
      </c>
      <c r="E2033" s="20">
        <v>210</v>
      </c>
      <c r="F2033" s="18" t="str">
        <f t="shared" si="33"/>
        <v>华南</v>
      </c>
    </row>
    <row r="2034" spans="1:6" x14ac:dyDescent="0.25">
      <c r="A2034" s="19">
        <v>35186</v>
      </c>
      <c r="B2034" s="20" t="s">
        <v>18</v>
      </c>
      <c r="C2034" s="20" t="s">
        <v>12</v>
      </c>
      <c r="D2034" s="20">
        <v>112</v>
      </c>
      <c r="E2034" s="20">
        <v>112</v>
      </c>
      <c r="F2034" s="18" t="str">
        <f t="shared" si="33"/>
        <v>华南</v>
      </c>
    </row>
    <row r="2035" spans="1:6" x14ac:dyDescent="0.25">
      <c r="A2035" s="19">
        <v>35186</v>
      </c>
      <c r="B2035" s="20" t="s">
        <v>15</v>
      </c>
      <c r="C2035" s="20" t="s">
        <v>12</v>
      </c>
      <c r="D2035" s="20">
        <v>70</v>
      </c>
      <c r="E2035" s="20">
        <v>70</v>
      </c>
      <c r="F2035" s="18" t="str">
        <f t="shared" si="33"/>
        <v>华东</v>
      </c>
    </row>
    <row r="2036" spans="1:6" x14ac:dyDescent="0.25">
      <c r="A2036" s="19">
        <v>35186</v>
      </c>
      <c r="B2036" s="20" t="s">
        <v>21</v>
      </c>
      <c r="C2036" s="20" t="s">
        <v>12</v>
      </c>
      <c r="D2036" s="20">
        <v>90</v>
      </c>
      <c r="E2036" s="20">
        <v>90</v>
      </c>
      <c r="F2036" s="18" t="str">
        <f t="shared" si="33"/>
        <v>华东</v>
      </c>
    </row>
    <row r="2037" spans="1:6" x14ac:dyDescent="0.25">
      <c r="A2037" s="19">
        <v>35186</v>
      </c>
      <c r="B2037" s="20" t="s">
        <v>15</v>
      </c>
      <c r="C2037" s="20" t="s">
        <v>12</v>
      </c>
      <c r="D2037" s="20">
        <v>508</v>
      </c>
      <c r="E2037" s="20">
        <v>508</v>
      </c>
      <c r="F2037" s="18" t="str">
        <f t="shared" si="33"/>
        <v>华东</v>
      </c>
    </row>
    <row r="2038" spans="1:6" x14ac:dyDescent="0.25">
      <c r="A2038" s="19">
        <v>35186</v>
      </c>
      <c r="B2038" s="20" t="s">
        <v>18</v>
      </c>
      <c r="C2038" s="20" t="s">
        <v>12</v>
      </c>
      <c r="D2038" s="20">
        <v>90</v>
      </c>
      <c r="E2038" s="20">
        <v>90</v>
      </c>
      <c r="F2038" s="18" t="str">
        <f t="shared" si="33"/>
        <v>华南</v>
      </c>
    </row>
    <row r="2039" spans="1:6" x14ac:dyDescent="0.25">
      <c r="A2039" s="19">
        <v>35186</v>
      </c>
      <c r="B2039" s="20" t="s">
        <v>21</v>
      </c>
      <c r="C2039" s="20" t="s">
        <v>12</v>
      </c>
      <c r="D2039" s="20">
        <v>530</v>
      </c>
      <c r="E2039" s="20">
        <v>608</v>
      </c>
      <c r="F2039" s="18" t="str">
        <f t="shared" si="33"/>
        <v>华东</v>
      </c>
    </row>
    <row r="2040" spans="1:6" x14ac:dyDescent="0.25">
      <c r="A2040" s="19">
        <v>35186</v>
      </c>
      <c r="B2040" s="20" t="s">
        <v>17</v>
      </c>
      <c r="C2040" s="20" t="s">
        <v>12</v>
      </c>
      <c r="D2040" s="20">
        <v>557</v>
      </c>
      <c r="E2040" s="20">
        <v>574</v>
      </c>
      <c r="F2040" s="18" t="str">
        <f t="shared" si="33"/>
        <v>华南</v>
      </c>
    </row>
    <row r="2041" spans="1:6" x14ac:dyDescent="0.25">
      <c r="A2041" s="19">
        <v>35186</v>
      </c>
      <c r="B2041" s="20" t="s">
        <v>15</v>
      </c>
      <c r="C2041" s="20" t="s">
        <v>12</v>
      </c>
      <c r="D2041" s="20">
        <v>79</v>
      </c>
      <c r="E2041" s="20">
        <v>79</v>
      </c>
      <c r="F2041" s="18" t="str">
        <f t="shared" si="33"/>
        <v>华东</v>
      </c>
    </row>
    <row r="2042" spans="1:6" x14ac:dyDescent="0.25">
      <c r="A2042" s="19">
        <v>35186</v>
      </c>
      <c r="B2042" s="20" t="s">
        <v>11</v>
      </c>
      <c r="C2042" s="20" t="s">
        <v>12</v>
      </c>
      <c r="D2042" s="20">
        <v>34</v>
      </c>
      <c r="E2042" s="20">
        <v>34</v>
      </c>
      <c r="F2042" s="18" t="str">
        <f t="shared" si="33"/>
        <v>华东</v>
      </c>
    </row>
    <row r="2043" spans="1:6" x14ac:dyDescent="0.25">
      <c r="A2043" s="19">
        <v>35186</v>
      </c>
      <c r="B2043" s="20" t="s">
        <v>11</v>
      </c>
      <c r="C2043" s="20" t="s">
        <v>12</v>
      </c>
      <c r="D2043" s="20">
        <v>35</v>
      </c>
      <c r="E2043" s="20">
        <v>35</v>
      </c>
      <c r="F2043" s="18" t="str">
        <f t="shared" si="33"/>
        <v>华东</v>
      </c>
    </row>
    <row r="2044" spans="1:6" x14ac:dyDescent="0.25">
      <c r="A2044" s="19">
        <v>35186</v>
      </c>
      <c r="B2044" s="20" t="s">
        <v>11</v>
      </c>
      <c r="C2044" s="20" t="s">
        <v>12</v>
      </c>
      <c r="D2044" s="20">
        <v>36</v>
      </c>
      <c r="E2044" s="20">
        <v>36</v>
      </c>
      <c r="F2044" s="18" t="str">
        <f t="shared" si="33"/>
        <v>华东</v>
      </c>
    </row>
    <row r="2045" spans="1:6" x14ac:dyDescent="0.25">
      <c r="A2045" s="19">
        <v>35186</v>
      </c>
      <c r="B2045" s="20" t="s">
        <v>20</v>
      </c>
      <c r="C2045" s="20" t="s">
        <v>12</v>
      </c>
      <c r="D2045" s="20">
        <v>23</v>
      </c>
      <c r="E2045" s="20">
        <v>23</v>
      </c>
      <c r="F2045" s="18" t="str">
        <f t="shared" si="33"/>
        <v>华东</v>
      </c>
    </row>
    <row r="2046" spans="1:6" x14ac:dyDescent="0.25">
      <c r="A2046" s="19">
        <v>35186</v>
      </c>
      <c r="B2046" s="20" t="s">
        <v>20</v>
      </c>
      <c r="C2046" s="20" t="s">
        <v>12</v>
      </c>
      <c r="D2046" s="20">
        <v>23</v>
      </c>
      <c r="E2046" s="20">
        <v>23</v>
      </c>
      <c r="F2046" s="18" t="str">
        <f t="shared" si="33"/>
        <v>华东</v>
      </c>
    </row>
    <row r="2047" spans="1:6" x14ac:dyDescent="0.25">
      <c r="A2047" s="19">
        <v>35186</v>
      </c>
      <c r="B2047" s="20" t="s">
        <v>18</v>
      </c>
      <c r="C2047" s="20" t="s">
        <v>12</v>
      </c>
      <c r="D2047" s="20">
        <v>26</v>
      </c>
      <c r="E2047" s="20">
        <v>26</v>
      </c>
      <c r="F2047" s="18" t="str">
        <f t="shared" si="33"/>
        <v>华南</v>
      </c>
    </row>
    <row r="2048" spans="1:6" x14ac:dyDescent="0.25">
      <c r="A2048" s="19">
        <v>35186</v>
      </c>
      <c r="B2048" s="20" t="s">
        <v>20</v>
      </c>
      <c r="C2048" s="20" t="s">
        <v>12</v>
      </c>
      <c r="D2048" s="20">
        <v>42</v>
      </c>
      <c r="E2048" s="20">
        <v>42</v>
      </c>
      <c r="F2048" s="18" t="str">
        <f t="shared" si="33"/>
        <v>华东</v>
      </c>
    </row>
    <row r="2049" spans="1:6" x14ac:dyDescent="0.25">
      <c r="A2049" s="19">
        <v>35186</v>
      </c>
      <c r="B2049" s="20" t="s">
        <v>11</v>
      </c>
      <c r="C2049" s="23" t="s">
        <v>24</v>
      </c>
      <c r="D2049" s="20">
        <v>27</v>
      </c>
      <c r="E2049" s="20">
        <v>27</v>
      </c>
      <c r="F2049" s="18" t="str">
        <f t="shared" si="33"/>
        <v>华东</v>
      </c>
    </row>
    <row r="2050" spans="1:6" x14ac:dyDescent="0.25">
      <c r="A2050" s="19">
        <v>35186</v>
      </c>
      <c r="B2050" s="20" t="s">
        <v>11</v>
      </c>
      <c r="C2050" s="23" t="s">
        <v>24</v>
      </c>
      <c r="D2050" s="20">
        <v>70</v>
      </c>
      <c r="E2050" s="20">
        <v>70</v>
      </c>
      <c r="F2050" s="18" t="str">
        <f t="shared" si="33"/>
        <v>华东</v>
      </c>
    </row>
    <row r="2051" spans="1:6" x14ac:dyDescent="0.25">
      <c r="A2051" s="19">
        <v>35186</v>
      </c>
      <c r="B2051" s="20" t="s">
        <v>15</v>
      </c>
      <c r="C2051" s="23" t="s">
        <v>24</v>
      </c>
      <c r="D2051" s="20">
        <v>79</v>
      </c>
      <c r="E2051" s="20">
        <v>79</v>
      </c>
      <c r="F2051" s="18" t="str">
        <f t="shared" ref="F2051:F2114" si="34">INDEX($H$3:$H$12,MATCH(B2051,$I$3:$I$12,0))</f>
        <v>华东</v>
      </c>
    </row>
    <row r="2052" spans="1:6" x14ac:dyDescent="0.25">
      <c r="A2052" s="19">
        <v>35186</v>
      </c>
      <c r="B2052" s="20" t="s">
        <v>11</v>
      </c>
      <c r="C2052" s="23" t="s">
        <v>33</v>
      </c>
      <c r="D2052" s="20">
        <v>83</v>
      </c>
      <c r="E2052" s="20">
        <v>83</v>
      </c>
      <c r="F2052" s="18" t="str">
        <f t="shared" si="34"/>
        <v>华东</v>
      </c>
    </row>
    <row r="2053" spans="1:6" x14ac:dyDescent="0.25">
      <c r="A2053" s="19">
        <v>35186</v>
      </c>
      <c r="B2053" s="20" t="s">
        <v>15</v>
      </c>
      <c r="C2053" s="23" t="s">
        <v>25</v>
      </c>
      <c r="D2053" s="20">
        <v>88</v>
      </c>
      <c r="E2053" s="20">
        <v>88</v>
      </c>
      <c r="F2053" s="18" t="str">
        <f t="shared" si="34"/>
        <v>华东</v>
      </c>
    </row>
    <row r="2054" spans="1:6" x14ac:dyDescent="0.25">
      <c r="A2054" s="19">
        <v>35186</v>
      </c>
      <c r="B2054" s="20" t="s">
        <v>15</v>
      </c>
      <c r="C2054" s="23" t="s">
        <v>24</v>
      </c>
      <c r="D2054" s="20">
        <v>206</v>
      </c>
      <c r="E2054" s="20">
        <v>206</v>
      </c>
      <c r="F2054" s="18" t="str">
        <f t="shared" si="34"/>
        <v>华东</v>
      </c>
    </row>
    <row r="2055" spans="1:6" x14ac:dyDescent="0.25">
      <c r="A2055" s="19">
        <v>35186</v>
      </c>
      <c r="B2055" s="20" t="s">
        <v>11</v>
      </c>
      <c r="C2055" s="23" t="s">
        <v>24</v>
      </c>
      <c r="D2055" s="20">
        <v>135</v>
      </c>
      <c r="E2055" s="20">
        <v>135</v>
      </c>
      <c r="F2055" s="18" t="str">
        <f t="shared" si="34"/>
        <v>华东</v>
      </c>
    </row>
    <row r="2056" spans="1:6" x14ac:dyDescent="0.25">
      <c r="A2056" s="19">
        <v>35186</v>
      </c>
      <c r="B2056" s="20" t="s">
        <v>15</v>
      </c>
      <c r="C2056" s="23" t="s">
        <v>25</v>
      </c>
      <c r="D2056" s="20">
        <v>149</v>
      </c>
      <c r="E2056" s="20">
        <v>149</v>
      </c>
      <c r="F2056" s="18" t="str">
        <f t="shared" si="34"/>
        <v>华东</v>
      </c>
    </row>
    <row r="2057" spans="1:6" x14ac:dyDescent="0.25">
      <c r="A2057" s="19">
        <v>35186</v>
      </c>
      <c r="B2057" s="20" t="s">
        <v>15</v>
      </c>
      <c r="C2057" s="23" t="s">
        <v>24</v>
      </c>
      <c r="D2057" s="20">
        <v>135</v>
      </c>
      <c r="E2057" s="20">
        <v>135</v>
      </c>
      <c r="F2057" s="18" t="str">
        <f t="shared" si="34"/>
        <v>华东</v>
      </c>
    </row>
    <row r="2058" spans="1:6" x14ac:dyDescent="0.25">
      <c r="A2058" s="19">
        <v>35186</v>
      </c>
      <c r="B2058" s="20" t="s">
        <v>15</v>
      </c>
      <c r="C2058" s="23" t="s">
        <v>24</v>
      </c>
      <c r="D2058" s="20">
        <v>248</v>
      </c>
      <c r="E2058" s="20">
        <v>248</v>
      </c>
      <c r="F2058" s="18" t="str">
        <f t="shared" si="34"/>
        <v>华东</v>
      </c>
    </row>
    <row r="2059" spans="1:6" x14ac:dyDescent="0.25">
      <c r="A2059" s="19">
        <v>35186</v>
      </c>
      <c r="B2059" s="20" t="s">
        <v>11</v>
      </c>
      <c r="C2059" s="23" t="s">
        <v>37</v>
      </c>
      <c r="D2059" s="20">
        <v>2265</v>
      </c>
      <c r="E2059" s="20">
        <v>2654</v>
      </c>
      <c r="F2059" s="18" t="str">
        <f t="shared" si="34"/>
        <v>华东</v>
      </c>
    </row>
    <row r="2060" spans="1:6" x14ac:dyDescent="0.25">
      <c r="A2060" s="19">
        <v>35186</v>
      </c>
      <c r="B2060" s="20" t="s">
        <v>11</v>
      </c>
      <c r="C2060" s="23" t="s">
        <v>35</v>
      </c>
      <c r="D2060" s="20">
        <v>3296</v>
      </c>
      <c r="E2060" s="20">
        <v>3833</v>
      </c>
      <c r="F2060" s="18" t="str">
        <f t="shared" si="34"/>
        <v>华东</v>
      </c>
    </row>
    <row r="2061" spans="1:6" x14ac:dyDescent="0.25">
      <c r="A2061" s="19">
        <v>35186</v>
      </c>
      <c r="B2061" s="20" t="s">
        <v>20</v>
      </c>
      <c r="C2061" s="23" t="s">
        <v>24</v>
      </c>
      <c r="D2061" s="20">
        <v>42</v>
      </c>
      <c r="E2061" s="20">
        <v>42</v>
      </c>
      <c r="F2061" s="18" t="str">
        <f t="shared" si="34"/>
        <v>华东</v>
      </c>
    </row>
    <row r="2062" spans="1:6" x14ac:dyDescent="0.25">
      <c r="A2062" s="19">
        <v>35186</v>
      </c>
      <c r="B2062" s="20" t="s">
        <v>15</v>
      </c>
      <c r="C2062" s="23" t="s">
        <v>24</v>
      </c>
      <c r="D2062" s="20">
        <v>590</v>
      </c>
      <c r="E2062" s="20">
        <v>665</v>
      </c>
      <c r="F2062" s="18" t="str">
        <f t="shared" si="34"/>
        <v>华东</v>
      </c>
    </row>
    <row r="2063" spans="1:6" x14ac:dyDescent="0.25">
      <c r="A2063" s="19">
        <v>35186</v>
      </c>
      <c r="B2063" s="20" t="s">
        <v>21</v>
      </c>
      <c r="C2063" s="23" t="s">
        <v>24</v>
      </c>
      <c r="D2063" s="20">
        <v>590</v>
      </c>
      <c r="E2063" s="20">
        <v>608</v>
      </c>
      <c r="F2063" s="18" t="str">
        <f t="shared" si="34"/>
        <v>华东</v>
      </c>
    </row>
    <row r="2064" spans="1:6" x14ac:dyDescent="0.25">
      <c r="A2064" s="19">
        <v>35186</v>
      </c>
      <c r="B2064" s="20" t="s">
        <v>20</v>
      </c>
      <c r="C2064" s="23" t="s">
        <v>24</v>
      </c>
      <c r="D2064" s="20">
        <v>81</v>
      </c>
      <c r="E2064" s="20">
        <v>81</v>
      </c>
      <c r="F2064" s="18" t="str">
        <f t="shared" si="34"/>
        <v>华东</v>
      </c>
    </row>
    <row r="2065" spans="1:6" x14ac:dyDescent="0.25">
      <c r="A2065" s="19">
        <v>35186</v>
      </c>
      <c r="B2065" s="20" t="s">
        <v>18</v>
      </c>
      <c r="C2065" s="23" t="s">
        <v>24</v>
      </c>
      <c r="D2065" s="20">
        <v>751</v>
      </c>
      <c r="E2065" s="20">
        <v>1033</v>
      </c>
      <c r="F2065" s="18" t="str">
        <f t="shared" si="34"/>
        <v>华南</v>
      </c>
    </row>
    <row r="2066" spans="1:6" x14ac:dyDescent="0.25">
      <c r="A2066" s="19">
        <v>35186</v>
      </c>
      <c r="B2066" s="20" t="s">
        <v>11</v>
      </c>
      <c r="C2066" s="23" t="s">
        <v>24</v>
      </c>
      <c r="D2066" s="20">
        <v>856</v>
      </c>
      <c r="E2066" s="20">
        <v>910</v>
      </c>
      <c r="F2066" s="18" t="str">
        <f t="shared" si="34"/>
        <v>华东</v>
      </c>
    </row>
    <row r="2067" spans="1:6" x14ac:dyDescent="0.25">
      <c r="A2067" s="19">
        <v>35186</v>
      </c>
      <c r="B2067" s="20" t="s">
        <v>17</v>
      </c>
      <c r="C2067" s="23" t="s">
        <v>24</v>
      </c>
      <c r="D2067" s="20">
        <v>491</v>
      </c>
      <c r="E2067" s="20">
        <v>506</v>
      </c>
      <c r="F2067" s="18" t="str">
        <f t="shared" si="34"/>
        <v>华南</v>
      </c>
    </row>
    <row r="2068" spans="1:6" x14ac:dyDescent="0.25">
      <c r="A2068" s="19">
        <v>35186</v>
      </c>
      <c r="B2068" s="20" t="s">
        <v>15</v>
      </c>
      <c r="C2068" s="23" t="s">
        <v>25</v>
      </c>
      <c r="D2068" s="20">
        <v>922</v>
      </c>
      <c r="E2068" s="20">
        <v>980</v>
      </c>
      <c r="F2068" s="18" t="str">
        <f t="shared" si="34"/>
        <v>华东</v>
      </c>
    </row>
    <row r="2069" spans="1:6" x14ac:dyDescent="0.25">
      <c r="A2069" s="19">
        <v>35186</v>
      </c>
      <c r="B2069" s="20" t="s">
        <v>11</v>
      </c>
      <c r="C2069" s="23" t="s">
        <v>25</v>
      </c>
      <c r="D2069" s="20">
        <v>105</v>
      </c>
      <c r="E2069" s="20">
        <v>105</v>
      </c>
      <c r="F2069" s="18" t="str">
        <f t="shared" si="34"/>
        <v>华东</v>
      </c>
    </row>
    <row r="2070" spans="1:6" x14ac:dyDescent="0.25">
      <c r="A2070" s="19">
        <v>35186</v>
      </c>
      <c r="B2070" s="20" t="s">
        <v>18</v>
      </c>
      <c r="C2070" s="23" t="s">
        <v>24</v>
      </c>
      <c r="D2070" s="20">
        <v>149</v>
      </c>
      <c r="E2070" s="20">
        <v>149</v>
      </c>
      <c r="F2070" s="18" t="str">
        <f t="shared" si="34"/>
        <v>华南</v>
      </c>
    </row>
    <row r="2071" spans="1:6" x14ac:dyDescent="0.25">
      <c r="A2071" s="19">
        <v>35186</v>
      </c>
      <c r="B2071" s="20" t="s">
        <v>20</v>
      </c>
      <c r="C2071" s="23" t="s">
        <v>33</v>
      </c>
      <c r="D2071" s="20">
        <v>131</v>
      </c>
      <c r="E2071" s="20">
        <v>131</v>
      </c>
      <c r="F2071" s="18" t="str">
        <f t="shared" si="34"/>
        <v>华东</v>
      </c>
    </row>
    <row r="2072" spans="1:6" x14ac:dyDescent="0.25">
      <c r="A2072" s="19">
        <v>35186</v>
      </c>
      <c r="B2072" s="20" t="s">
        <v>21</v>
      </c>
      <c r="C2072" s="23" t="s">
        <v>25</v>
      </c>
      <c r="D2072" s="20">
        <v>184</v>
      </c>
      <c r="E2072" s="20">
        <v>184</v>
      </c>
      <c r="F2072" s="18" t="str">
        <f t="shared" si="34"/>
        <v>华东</v>
      </c>
    </row>
    <row r="2073" spans="1:6" x14ac:dyDescent="0.25">
      <c r="A2073" s="19">
        <v>35186</v>
      </c>
      <c r="B2073" s="20" t="s">
        <v>18</v>
      </c>
      <c r="C2073" s="23" t="s">
        <v>25</v>
      </c>
      <c r="D2073" s="20">
        <v>191</v>
      </c>
      <c r="E2073" s="20">
        <v>191</v>
      </c>
      <c r="F2073" s="18" t="str">
        <f t="shared" si="34"/>
        <v>华南</v>
      </c>
    </row>
    <row r="2074" spans="1:6" x14ac:dyDescent="0.25">
      <c r="A2074" s="19">
        <v>35186</v>
      </c>
      <c r="B2074" s="20" t="s">
        <v>20</v>
      </c>
      <c r="C2074" s="23" t="s">
        <v>24</v>
      </c>
      <c r="D2074" s="20">
        <v>124</v>
      </c>
      <c r="E2074" s="20">
        <v>124</v>
      </c>
      <c r="F2074" s="18" t="str">
        <f t="shared" si="34"/>
        <v>华东</v>
      </c>
    </row>
    <row r="2075" spans="1:6" x14ac:dyDescent="0.25">
      <c r="A2075" s="19">
        <v>35186</v>
      </c>
      <c r="B2075" s="20" t="s">
        <v>21</v>
      </c>
      <c r="C2075" s="23" t="s">
        <v>24</v>
      </c>
      <c r="D2075" s="20">
        <v>315</v>
      </c>
      <c r="E2075" s="20">
        <v>315</v>
      </c>
      <c r="F2075" s="18" t="str">
        <f t="shared" si="34"/>
        <v>华东</v>
      </c>
    </row>
    <row r="2076" spans="1:6" x14ac:dyDescent="0.25">
      <c r="A2076" s="19">
        <v>35186</v>
      </c>
      <c r="B2076" s="20" t="s">
        <v>15</v>
      </c>
      <c r="C2076" s="23" t="s">
        <v>25</v>
      </c>
      <c r="D2076" s="20">
        <v>383</v>
      </c>
      <c r="E2076" s="20">
        <v>383</v>
      </c>
      <c r="F2076" s="18" t="str">
        <f t="shared" si="34"/>
        <v>华东</v>
      </c>
    </row>
    <row r="2077" spans="1:6" x14ac:dyDescent="0.25">
      <c r="A2077" s="19">
        <v>35186</v>
      </c>
      <c r="B2077" s="20" t="s">
        <v>17</v>
      </c>
      <c r="C2077" s="23" t="s">
        <v>25</v>
      </c>
      <c r="D2077" s="20">
        <v>394</v>
      </c>
      <c r="E2077" s="20">
        <v>394</v>
      </c>
      <c r="F2077" s="18" t="str">
        <f t="shared" si="34"/>
        <v>华南</v>
      </c>
    </row>
    <row r="2078" spans="1:6" x14ac:dyDescent="0.25">
      <c r="A2078" s="19">
        <v>35186</v>
      </c>
      <c r="B2078" s="20" t="s">
        <v>21</v>
      </c>
      <c r="C2078" s="23" t="s">
        <v>24</v>
      </c>
      <c r="D2078" s="20">
        <v>405</v>
      </c>
      <c r="E2078" s="20">
        <v>405</v>
      </c>
      <c r="F2078" s="18" t="str">
        <f t="shared" si="34"/>
        <v>华东</v>
      </c>
    </row>
    <row r="2079" spans="1:6" x14ac:dyDescent="0.25">
      <c r="A2079" s="19">
        <v>35186</v>
      </c>
      <c r="B2079" s="20" t="s">
        <v>11</v>
      </c>
      <c r="C2079" s="23" t="s">
        <v>24</v>
      </c>
      <c r="D2079" s="20">
        <v>459</v>
      </c>
      <c r="E2079" s="20">
        <v>473</v>
      </c>
      <c r="F2079" s="18" t="str">
        <f t="shared" si="34"/>
        <v>华东</v>
      </c>
    </row>
    <row r="2080" spans="1:6" x14ac:dyDescent="0.25">
      <c r="A2080" s="19">
        <v>35186</v>
      </c>
      <c r="B2080" s="20" t="s">
        <v>18</v>
      </c>
      <c r="C2080" s="23" t="s">
        <v>29</v>
      </c>
      <c r="D2080" s="20">
        <v>473</v>
      </c>
      <c r="E2080" s="20">
        <v>473</v>
      </c>
      <c r="F2080" s="18" t="str">
        <f t="shared" si="34"/>
        <v>华南</v>
      </c>
    </row>
    <row r="2081" spans="1:6" x14ac:dyDescent="0.25">
      <c r="A2081" s="19">
        <v>35186</v>
      </c>
      <c r="B2081" s="20" t="s">
        <v>15</v>
      </c>
      <c r="C2081" s="23" t="s">
        <v>24</v>
      </c>
      <c r="D2081" s="20">
        <v>491</v>
      </c>
      <c r="E2081" s="20">
        <v>506</v>
      </c>
      <c r="F2081" s="18" t="str">
        <f t="shared" si="34"/>
        <v>华东</v>
      </c>
    </row>
    <row r="2082" spans="1:6" x14ac:dyDescent="0.25">
      <c r="A2082" s="19">
        <v>35186</v>
      </c>
      <c r="B2082" s="20" t="s">
        <v>11</v>
      </c>
      <c r="C2082" s="23" t="s">
        <v>24</v>
      </c>
      <c r="D2082" s="20">
        <v>135</v>
      </c>
      <c r="E2082" s="20">
        <v>135</v>
      </c>
      <c r="F2082" s="18" t="str">
        <f t="shared" si="34"/>
        <v>华东</v>
      </c>
    </row>
    <row r="2083" spans="1:6" x14ac:dyDescent="0.25">
      <c r="A2083" s="19">
        <v>35186</v>
      </c>
      <c r="B2083" s="20" t="s">
        <v>20</v>
      </c>
      <c r="C2083" s="20" t="s">
        <v>12</v>
      </c>
      <c r="D2083" s="20">
        <v>105</v>
      </c>
      <c r="E2083" s="20">
        <v>105</v>
      </c>
      <c r="F2083" s="18" t="str">
        <f t="shared" si="34"/>
        <v>华东</v>
      </c>
    </row>
    <row r="2084" spans="1:6" x14ac:dyDescent="0.25">
      <c r="A2084" s="19">
        <v>35186</v>
      </c>
      <c r="B2084" s="20" t="s">
        <v>21</v>
      </c>
      <c r="C2084" s="20" t="s">
        <v>12</v>
      </c>
      <c r="D2084" s="20">
        <v>2460</v>
      </c>
      <c r="E2084" s="20">
        <v>2891</v>
      </c>
      <c r="F2084" s="18" t="str">
        <f t="shared" si="34"/>
        <v>华东</v>
      </c>
    </row>
    <row r="2085" spans="1:6" x14ac:dyDescent="0.25">
      <c r="A2085" s="19">
        <v>35186</v>
      </c>
      <c r="B2085" s="20" t="s">
        <v>20</v>
      </c>
      <c r="C2085" s="20" t="s">
        <v>12</v>
      </c>
      <c r="D2085" s="20">
        <v>146</v>
      </c>
      <c r="E2085" s="20">
        <v>146</v>
      </c>
      <c r="F2085" s="18" t="str">
        <f t="shared" si="34"/>
        <v>华东</v>
      </c>
    </row>
    <row r="2086" spans="1:6" x14ac:dyDescent="0.25">
      <c r="A2086" s="19">
        <v>35186</v>
      </c>
      <c r="B2086" s="20" t="s">
        <v>21</v>
      </c>
      <c r="C2086" s="20" t="s">
        <v>12</v>
      </c>
      <c r="D2086" s="20">
        <v>158</v>
      </c>
      <c r="E2086" s="20">
        <v>158</v>
      </c>
      <c r="F2086" s="18" t="str">
        <f t="shared" si="34"/>
        <v>华东</v>
      </c>
    </row>
    <row r="2087" spans="1:6" x14ac:dyDescent="0.25">
      <c r="A2087" s="19">
        <v>35186</v>
      </c>
      <c r="B2087" s="20" t="s">
        <v>18</v>
      </c>
      <c r="C2087" s="20" t="s">
        <v>12</v>
      </c>
      <c r="D2087" s="20">
        <v>175</v>
      </c>
      <c r="E2087" s="20">
        <v>175</v>
      </c>
      <c r="F2087" s="18" t="str">
        <f t="shared" si="34"/>
        <v>华南</v>
      </c>
    </row>
    <row r="2088" spans="1:6" x14ac:dyDescent="0.25">
      <c r="A2088" s="19">
        <v>35186</v>
      </c>
      <c r="B2088" s="20" t="s">
        <v>18</v>
      </c>
      <c r="C2088" s="20" t="s">
        <v>12</v>
      </c>
      <c r="D2088" s="20">
        <v>224</v>
      </c>
      <c r="E2088" s="20">
        <v>224</v>
      </c>
      <c r="F2088" s="18" t="str">
        <f t="shared" si="34"/>
        <v>华南</v>
      </c>
    </row>
    <row r="2089" spans="1:6" x14ac:dyDescent="0.25">
      <c r="A2089" s="19">
        <v>35186</v>
      </c>
      <c r="B2089" s="20" t="s">
        <v>17</v>
      </c>
      <c r="C2089" s="20" t="s">
        <v>12</v>
      </c>
      <c r="D2089" s="20">
        <v>254</v>
      </c>
      <c r="E2089" s="20">
        <v>254</v>
      </c>
      <c r="F2089" s="18" t="str">
        <f t="shared" si="34"/>
        <v>华南</v>
      </c>
    </row>
    <row r="2090" spans="1:6" x14ac:dyDescent="0.25">
      <c r="A2090" s="19">
        <v>35186</v>
      </c>
      <c r="B2090" s="20" t="s">
        <v>17</v>
      </c>
      <c r="C2090" s="20" t="s">
        <v>12</v>
      </c>
      <c r="D2090" s="20">
        <v>259</v>
      </c>
      <c r="E2090" s="20">
        <v>259</v>
      </c>
      <c r="F2090" s="18" t="str">
        <f t="shared" si="34"/>
        <v>华南</v>
      </c>
    </row>
    <row r="2091" spans="1:6" x14ac:dyDescent="0.25">
      <c r="A2091" s="19">
        <v>35186</v>
      </c>
      <c r="B2091" s="20" t="s">
        <v>15</v>
      </c>
      <c r="C2091" s="20" t="s">
        <v>12</v>
      </c>
      <c r="D2091" s="20">
        <v>524</v>
      </c>
      <c r="E2091" s="20">
        <v>540</v>
      </c>
      <c r="F2091" s="18" t="str">
        <f t="shared" si="34"/>
        <v>华东</v>
      </c>
    </row>
    <row r="2092" spans="1:6" x14ac:dyDescent="0.25">
      <c r="A2092" s="19">
        <v>35186</v>
      </c>
      <c r="B2092" s="20" t="s">
        <v>15</v>
      </c>
      <c r="C2092" s="20" t="s">
        <v>12</v>
      </c>
      <c r="D2092" s="20">
        <v>565</v>
      </c>
      <c r="E2092" s="20">
        <v>626</v>
      </c>
      <c r="F2092" s="18" t="str">
        <f t="shared" si="34"/>
        <v>华东</v>
      </c>
    </row>
    <row r="2093" spans="1:6" x14ac:dyDescent="0.25">
      <c r="A2093" s="19">
        <v>35186</v>
      </c>
      <c r="B2093" s="20" t="s">
        <v>11</v>
      </c>
      <c r="C2093" s="20" t="s">
        <v>12</v>
      </c>
      <c r="D2093" s="20">
        <v>715</v>
      </c>
      <c r="E2093" s="20">
        <v>798</v>
      </c>
      <c r="F2093" s="18" t="str">
        <f t="shared" si="34"/>
        <v>华东</v>
      </c>
    </row>
    <row r="2094" spans="1:6" x14ac:dyDescent="0.25">
      <c r="A2094" s="19">
        <v>35186</v>
      </c>
      <c r="B2094" s="20" t="s">
        <v>11</v>
      </c>
      <c r="C2094" s="20" t="s">
        <v>12</v>
      </c>
      <c r="D2094" s="20">
        <v>1137</v>
      </c>
      <c r="E2094" s="20">
        <v>1256</v>
      </c>
      <c r="F2094" s="18" t="str">
        <f t="shared" si="34"/>
        <v>华东</v>
      </c>
    </row>
    <row r="2095" spans="1:6" x14ac:dyDescent="0.25">
      <c r="A2095" s="19">
        <v>35186</v>
      </c>
      <c r="B2095" s="20" t="s">
        <v>15</v>
      </c>
      <c r="C2095" s="20" t="s">
        <v>12</v>
      </c>
      <c r="D2095" s="20">
        <v>1236</v>
      </c>
      <c r="E2095" s="20">
        <v>1656</v>
      </c>
      <c r="F2095" s="18" t="str">
        <f t="shared" si="34"/>
        <v>华东</v>
      </c>
    </row>
    <row r="2096" spans="1:6" x14ac:dyDescent="0.25">
      <c r="A2096" s="19">
        <v>35186</v>
      </c>
      <c r="B2096" s="20" t="s">
        <v>15</v>
      </c>
      <c r="C2096" s="20" t="s">
        <v>12</v>
      </c>
      <c r="D2096" s="20">
        <v>2182</v>
      </c>
      <c r="E2096" s="20">
        <v>2546</v>
      </c>
      <c r="F2096" s="18" t="str">
        <f t="shared" si="34"/>
        <v>华东</v>
      </c>
    </row>
    <row r="2097" spans="1:6" x14ac:dyDescent="0.25">
      <c r="A2097" s="19">
        <v>35186</v>
      </c>
      <c r="B2097" s="20" t="s">
        <v>18</v>
      </c>
      <c r="C2097" s="20" t="s">
        <v>12</v>
      </c>
      <c r="D2097" s="20">
        <v>1285</v>
      </c>
      <c r="E2097" s="20">
        <v>1553</v>
      </c>
      <c r="F2097" s="18" t="str">
        <f t="shared" si="34"/>
        <v>华南</v>
      </c>
    </row>
    <row r="2098" spans="1:6" x14ac:dyDescent="0.25">
      <c r="A2098" s="19">
        <v>35186</v>
      </c>
      <c r="B2098" s="20" t="s">
        <v>20</v>
      </c>
      <c r="C2098" s="20" t="s">
        <v>12</v>
      </c>
      <c r="D2098" s="20">
        <v>79</v>
      </c>
      <c r="E2098" s="20">
        <v>79</v>
      </c>
      <c r="F2098" s="18" t="str">
        <f t="shared" si="34"/>
        <v>华东</v>
      </c>
    </row>
    <row r="2099" spans="1:6" x14ac:dyDescent="0.25">
      <c r="A2099" s="19">
        <v>35186</v>
      </c>
      <c r="B2099" s="20" t="s">
        <v>18</v>
      </c>
      <c r="C2099" s="20" t="s">
        <v>12</v>
      </c>
      <c r="D2099" s="20">
        <v>124</v>
      </c>
      <c r="E2099" s="20">
        <v>124</v>
      </c>
      <c r="F2099" s="18" t="str">
        <f t="shared" si="34"/>
        <v>华南</v>
      </c>
    </row>
    <row r="2100" spans="1:6" x14ac:dyDescent="0.25">
      <c r="A2100" s="19">
        <v>35186</v>
      </c>
      <c r="B2100" s="20" t="s">
        <v>21</v>
      </c>
      <c r="C2100" s="20" t="s">
        <v>12</v>
      </c>
      <c r="D2100" s="20">
        <v>39</v>
      </c>
      <c r="E2100" s="20">
        <v>39</v>
      </c>
      <c r="F2100" s="18" t="str">
        <f t="shared" si="34"/>
        <v>华东</v>
      </c>
    </row>
    <row r="2101" spans="1:6" x14ac:dyDescent="0.25">
      <c r="A2101" s="19">
        <v>35186</v>
      </c>
      <c r="B2101" s="20" t="s">
        <v>21</v>
      </c>
      <c r="C2101" s="20" t="s">
        <v>12</v>
      </c>
      <c r="D2101" s="20">
        <v>50</v>
      </c>
      <c r="E2101" s="20">
        <v>50</v>
      </c>
      <c r="F2101" s="18" t="str">
        <f t="shared" si="34"/>
        <v>华东</v>
      </c>
    </row>
    <row r="2102" spans="1:6" x14ac:dyDescent="0.25">
      <c r="A2102" s="19">
        <v>35186</v>
      </c>
      <c r="B2102" s="20" t="s">
        <v>11</v>
      </c>
      <c r="C2102" s="20" t="s">
        <v>12</v>
      </c>
      <c r="D2102" s="20">
        <v>53</v>
      </c>
      <c r="E2102" s="20">
        <v>53</v>
      </c>
      <c r="F2102" s="18" t="str">
        <f t="shared" si="34"/>
        <v>华东</v>
      </c>
    </row>
    <row r="2103" spans="1:6" x14ac:dyDescent="0.25">
      <c r="A2103" s="19">
        <v>35186</v>
      </c>
      <c r="B2103" s="20" t="s">
        <v>20</v>
      </c>
      <c r="C2103" s="20" t="s">
        <v>12</v>
      </c>
      <c r="D2103" s="20">
        <v>63</v>
      </c>
      <c r="E2103" s="20">
        <v>63</v>
      </c>
      <c r="F2103" s="18" t="str">
        <f t="shared" si="34"/>
        <v>华东</v>
      </c>
    </row>
    <row r="2104" spans="1:6" x14ac:dyDescent="0.25">
      <c r="A2104" s="19">
        <v>35186</v>
      </c>
      <c r="B2104" s="20" t="s">
        <v>11</v>
      </c>
      <c r="C2104" s="20" t="s">
        <v>12</v>
      </c>
      <c r="D2104" s="20">
        <v>68</v>
      </c>
      <c r="E2104" s="20">
        <v>68</v>
      </c>
      <c r="F2104" s="18" t="str">
        <f t="shared" si="34"/>
        <v>华东</v>
      </c>
    </row>
    <row r="2105" spans="1:6" x14ac:dyDescent="0.25">
      <c r="A2105" s="19">
        <v>35186</v>
      </c>
      <c r="B2105" s="20" t="s">
        <v>20</v>
      </c>
      <c r="C2105" s="23" t="s">
        <v>25</v>
      </c>
      <c r="D2105" s="20">
        <v>69</v>
      </c>
      <c r="E2105" s="20">
        <v>69</v>
      </c>
      <c r="F2105" s="18" t="str">
        <f t="shared" si="34"/>
        <v>华东</v>
      </c>
    </row>
    <row r="2106" spans="1:6" x14ac:dyDescent="0.25">
      <c r="A2106" s="19">
        <v>35186</v>
      </c>
      <c r="B2106" s="20" t="s">
        <v>17</v>
      </c>
      <c r="C2106" s="23" t="s">
        <v>25</v>
      </c>
      <c r="D2106" s="20">
        <v>2214</v>
      </c>
      <c r="E2106" s="20">
        <v>2498</v>
      </c>
      <c r="F2106" s="18" t="str">
        <f t="shared" si="34"/>
        <v>华南</v>
      </c>
    </row>
    <row r="2107" spans="1:6" x14ac:dyDescent="0.25">
      <c r="A2107" s="19">
        <v>35186</v>
      </c>
      <c r="B2107" s="20" t="s">
        <v>18</v>
      </c>
      <c r="C2107" s="23" t="s">
        <v>24</v>
      </c>
      <c r="D2107" s="20">
        <v>1370</v>
      </c>
      <c r="E2107" s="20">
        <v>2794</v>
      </c>
      <c r="F2107" s="18" t="str">
        <f t="shared" si="34"/>
        <v>华南</v>
      </c>
    </row>
    <row r="2108" spans="1:6" x14ac:dyDescent="0.25">
      <c r="A2108" s="19">
        <v>35186</v>
      </c>
      <c r="B2108" s="20" t="s">
        <v>18</v>
      </c>
      <c r="C2108" s="23" t="s">
        <v>33</v>
      </c>
      <c r="D2108" s="20">
        <v>1256</v>
      </c>
      <c r="E2108" s="20">
        <v>1628</v>
      </c>
      <c r="F2108" s="18" t="str">
        <f t="shared" si="34"/>
        <v>华南</v>
      </c>
    </row>
    <row r="2109" spans="1:6" x14ac:dyDescent="0.25">
      <c r="A2109" s="19">
        <v>35186</v>
      </c>
      <c r="B2109" s="20" t="s">
        <v>15</v>
      </c>
      <c r="C2109" s="23" t="s">
        <v>24</v>
      </c>
      <c r="D2109" s="20">
        <v>624</v>
      </c>
      <c r="E2109" s="20">
        <v>698</v>
      </c>
      <c r="F2109" s="18" t="str">
        <f t="shared" si="34"/>
        <v>华东</v>
      </c>
    </row>
    <row r="2110" spans="1:6" x14ac:dyDescent="0.25">
      <c r="A2110" s="19">
        <v>35186</v>
      </c>
      <c r="B2110" s="20" t="s">
        <v>17</v>
      </c>
      <c r="C2110" s="23" t="s">
        <v>24</v>
      </c>
      <c r="D2110" s="20">
        <v>508</v>
      </c>
      <c r="E2110" s="20">
        <v>523</v>
      </c>
      <c r="F2110" s="18" t="str">
        <f t="shared" si="34"/>
        <v>华南</v>
      </c>
    </row>
    <row r="2111" spans="1:6" x14ac:dyDescent="0.25">
      <c r="A2111" s="19">
        <v>35186</v>
      </c>
      <c r="B2111" s="20" t="s">
        <v>18</v>
      </c>
      <c r="C2111" s="23" t="s">
        <v>24</v>
      </c>
      <c r="D2111" s="20">
        <v>315</v>
      </c>
      <c r="E2111" s="20">
        <v>315</v>
      </c>
      <c r="F2111" s="18" t="str">
        <f t="shared" si="34"/>
        <v>华南</v>
      </c>
    </row>
    <row r="2112" spans="1:6" x14ac:dyDescent="0.25">
      <c r="A2112" s="19">
        <v>35186</v>
      </c>
      <c r="B2112" s="20" t="s">
        <v>21</v>
      </c>
      <c r="C2112" s="23" t="s">
        <v>24</v>
      </c>
      <c r="D2112" s="20">
        <v>225</v>
      </c>
      <c r="E2112" s="20">
        <v>225</v>
      </c>
      <c r="F2112" s="18" t="str">
        <f t="shared" si="34"/>
        <v>华东</v>
      </c>
    </row>
    <row r="2113" spans="1:6" x14ac:dyDescent="0.25">
      <c r="A2113" s="19">
        <v>35186</v>
      </c>
      <c r="B2113" s="20" t="s">
        <v>17</v>
      </c>
      <c r="C2113" s="23" t="s">
        <v>24</v>
      </c>
      <c r="D2113" s="20">
        <v>671</v>
      </c>
      <c r="E2113" s="20">
        <v>691</v>
      </c>
      <c r="F2113" s="18" t="str">
        <f t="shared" si="34"/>
        <v>华南</v>
      </c>
    </row>
    <row r="2114" spans="1:6" x14ac:dyDescent="0.25">
      <c r="A2114" s="19">
        <v>35186</v>
      </c>
      <c r="B2114" s="20" t="s">
        <v>20</v>
      </c>
      <c r="C2114" s="23" t="s">
        <v>25</v>
      </c>
      <c r="D2114" s="20">
        <v>113</v>
      </c>
      <c r="E2114" s="20">
        <v>113</v>
      </c>
      <c r="F2114" s="18" t="str">
        <f t="shared" si="34"/>
        <v>华东</v>
      </c>
    </row>
    <row r="2115" spans="1:6" x14ac:dyDescent="0.25">
      <c r="A2115" s="19">
        <v>35186</v>
      </c>
      <c r="B2115" s="20" t="s">
        <v>21</v>
      </c>
      <c r="C2115" s="23" t="s">
        <v>24</v>
      </c>
      <c r="D2115" s="20">
        <v>18</v>
      </c>
      <c r="E2115" s="20">
        <v>18</v>
      </c>
      <c r="F2115" s="18" t="str">
        <f t="shared" ref="F2115:F2178" si="35">INDEX($H$3:$H$12,MATCH(B2115,$I$3:$I$12,0))</f>
        <v>华东</v>
      </c>
    </row>
    <row r="2116" spans="1:6" x14ac:dyDescent="0.25">
      <c r="A2116" s="19">
        <v>35186</v>
      </c>
      <c r="B2116" s="20" t="s">
        <v>15</v>
      </c>
      <c r="C2116" s="23" t="s">
        <v>24</v>
      </c>
      <c r="D2116" s="20">
        <v>44</v>
      </c>
      <c r="E2116" s="20">
        <v>44</v>
      </c>
      <c r="F2116" s="18" t="str">
        <f t="shared" si="35"/>
        <v>华东</v>
      </c>
    </row>
    <row r="2117" spans="1:6" x14ac:dyDescent="0.25">
      <c r="A2117" s="19">
        <v>35186</v>
      </c>
      <c r="B2117" s="20" t="s">
        <v>11</v>
      </c>
      <c r="C2117" s="23" t="s">
        <v>24</v>
      </c>
      <c r="D2117" s="20">
        <v>41</v>
      </c>
      <c r="E2117" s="20">
        <v>41</v>
      </c>
      <c r="F2117" s="18" t="str">
        <f t="shared" si="35"/>
        <v>华东</v>
      </c>
    </row>
    <row r="2118" spans="1:6" x14ac:dyDescent="0.25">
      <c r="A2118" s="19">
        <v>35186</v>
      </c>
      <c r="B2118" s="20" t="s">
        <v>20</v>
      </c>
      <c r="C2118" s="23" t="s">
        <v>25</v>
      </c>
      <c r="D2118" s="20">
        <v>41</v>
      </c>
      <c r="E2118" s="20">
        <v>41</v>
      </c>
      <c r="F2118" s="18" t="str">
        <f t="shared" si="35"/>
        <v>华东</v>
      </c>
    </row>
    <row r="2119" spans="1:6" x14ac:dyDescent="0.25">
      <c r="A2119" s="19">
        <v>35186</v>
      </c>
      <c r="B2119" s="20" t="s">
        <v>11</v>
      </c>
      <c r="C2119" s="23" t="s">
        <v>37</v>
      </c>
      <c r="D2119" s="20">
        <v>39</v>
      </c>
      <c r="E2119" s="20">
        <v>39</v>
      </c>
      <c r="F2119" s="18" t="str">
        <f t="shared" si="35"/>
        <v>华东</v>
      </c>
    </row>
    <row r="2120" spans="1:6" x14ac:dyDescent="0.25">
      <c r="A2120" s="19">
        <v>35186</v>
      </c>
      <c r="B2120" s="20" t="s">
        <v>21</v>
      </c>
      <c r="C2120" s="23" t="s">
        <v>24</v>
      </c>
      <c r="D2120" s="20">
        <v>135</v>
      </c>
      <c r="E2120" s="20">
        <v>135</v>
      </c>
      <c r="F2120" s="18" t="str">
        <f t="shared" si="35"/>
        <v>华东</v>
      </c>
    </row>
    <row r="2121" spans="1:6" x14ac:dyDescent="0.25">
      <c r="A2121" s="19">
        <v>35186</v>
      </c>
      <c r="B2121" s="20" t="s">
        <v>20</v>
      </c>
      <c r="C2121" s="23" t="s">
        <v>24</v>
      </c>
      <c r="D2121" s="20">
        <v>35</v>
      </c>
      <c r="E2121" s="20">
        <v>35</v>
      </c>
      <c r="F2121" s="18" t="str">
        <f t="shared" si="35"/>
        <v>华东</v>
      </c>
    </row>
    <row r="2122" spans="1:6" x14ac:dyDescent="0.25">
      <c r="A2122" s="19">
        <v>35186</v>
      </c>
      <c r="B2122" s="20" t="s">
        <v>15</v>
      </c>
      <c r="C2122" s="23" t="s">
        <v>25</v>
      </c>
      <c r="D2122" s="20">
        <v>53</v>
      </c>
      <c r="E2122" s="20">
        <v>53</v>
      </c>
      <c r="F2122" s="18" t="str">
        <f t="shared" si="35"/>
        <v>华东</v>
      </c>
    </row>
    <row r="2123" spans="1:6" x14ac:dyDescent="0.25">
      <c r="A2123" s="19">
        <v>35186</v>
      </c>
      <c r="B2123" s="20" t="s">
        <v>11</v>
      </c>
      <c r="C2123" s="23" t="s">
        <v>29</v>
      </c>
      <c r="D2123" s="20">
        <v>11</v>
      </c>
      <c r="E2123" s="20">
        <v>11</v>
      </c>
      <c r="F2123" s="18" t="str">
        <f t="shared" si="35"/>
        <v>华东</v>
      </c>
    </row>
    <row r="2124" spans="1:6" x14ac:dyDescent="0.25">
      <c r="A2124" s="19">
        <v>35186</v>
      </c>
      <c r="B2124" s="20" t="s">
        <v>11</v>
      </c>
      <c r="C2124" s="23" t="s">
        <v>37</v>
      </c>
      <c r="D2124" s="20">
        <v>9</v>
      </c>
      <c r="E2124" s="20">
        <v>9</v>
      </c>
      <c r="F2124" s="18" t="str">
        <f t="shared" si="35"/>
        <v>华东</v>
      </c>
    </row>
    <row r="2125" spans="1:6" x14ac:dyDescent="0.25">
      <c r="A2125" s="19">
        <v>35186</v>
      </c>
      <c r="B2125" s="20" t="s">
        <v>20</v>
      </c>
      <c r="C2125" s="23" t="s">
        <v>24</v>
      </c>
      <c r="D2125" s="20">
        <v>35</v>
      </c>
      <c r="E2125" s="20">
        <v>35</v>
      </c>
      <c r="F2125" s="18" t="str">
        <f t="shared" si="35"/>
        <v>华东</v>
      </c>
    </row>
    <row r="2126" spans="1:6" x14ac:dyDescent="0.25">
      <c r="A2126" s="19">
        <v>35186</v>
      </c>
      <c r="B2126" s="20" t="s">
        <v>21</v>
      </c>
      <c r="C2126" s="23" t="s">
        <v>24</v>
      </c>
      <c r="D2126" s="20">
        <v>83</v>
      </c>
      <c r="E2126" s="20">
        <v>83</v>
      </c>
      <c r="F2126" s="18" t="str">
        <f t="shared" si="35"/>
        <v>华东</v>
      </c>
    </row>
    <row r="2127" spans="1:6" x14ac:dyDescent="0.25">
      <c r="A2127" s="19">
        <v>35186</v>
      </c>
      <c r="B2127" s="20" t="s">
        <v>21</v>
      </c>
      <c r="C2127" s="23" t="s">
        <v>24</v>
      </c>
      <c r="D2127" s="20">
        <v>110</v>
      </c>
      <c r="E2127" s="20">
        <v>110</v>
      </c>
      <c r="F2127" s="18" t="str">
        <f t="shared" si="35"/>
        <v>华东</v>
      </c>
    </row>
    <row r="2128" spans="1:6" x14ac:dyDescent="0.25">
      <c r="A2128" s="19">
        <v>35186</v>
      </c>
      <c r="B2128" s="20" t="s">
        <v>15</v>
      </c>
      <c r="C2128" s="23" t="s">
        <v>24</v>
      </c>
      <c r="D2128" s="20">
        <v>96</v>
      </c>
      <c r="E2128" s="20">
        <v>96</v>
      </c>
      <c r="F2128" s="18" t="str">
        <f t="shared" si="35"/>
        <v>华东</v>
      </c>
    </row>
    <row r="2129" spans="1:6" x14ac:dyDescent="0.25">
      <c r="A2129" s="19">
        <v>35186</v>
      </c>
      <c r="B2129" s="20" t="s">
        <v>21</v>
      </c>
      <c r="C2129" s="23" t="s">
        <v>24</v>
      </c>
      <c r="D2129" s="20">
        <v>96</v>
      </c>
      <c r="E2129" s="20">
        <v>96</v>
      </c>
      <c r="F2129" s="18" t="str">
        <f t="shared" si="35"/>
        <v>华东</v>
      </c>
    </row>
    <row r="2130" spans="1:6" x14ac:dyDescent="0.25">
      <c r="A2130" s="19">
        <v>35186</v>
      </c>
      <c r="B2130" s="20" t="s">
        <v>20</v>
      </c>
      <c r="C2130" s="23" t="s">
        <v>24</v>
      </c>
      <c r="D2130" s="20">
        <v>94</v>
      </c>
      <c r="E2130" s="20">
        <v>94</v>
      </c>
      <c r="F2130" s="18" t="str">
        <f t="shared" si="35"/>
        <v>华东</v>
      </c>
    </row>
    <row r="2131" spans="1:6" x14ac:dyDescent="0.25">
      <c r="A2131" s="19">
        <v>35186</v>
      </c>
      <c r="B2131" s="20" t="s">
        <v>18</v>
      </c>
      <c r="C2131" s="23" t="s">
        <v>24</v>
      </c>
      <c r="D2131" s="20">
        <v>88</v>
      </c>
      <c r="E2131" s="20">
        <v>88</v>
      </c>
      <c r="F2131" s="18" t="str">
        <f t="shared" si="35"/>
        <v>华南</v>
      </c>
    </row>
    <row r="2132" spans="1:6" x14ac:dyDescent="0.25">
      <c r="A2132" s="19">
        <v>35186</v>
      </c>
      <c r="B2132" s="20" t="s">
        <v>15</v>
      </c>
      <c r="C2132" s="23" t="s">
        <v>24</v>
      </c>
      <c r="D2132" s="20">
        <v>46</v>
      </c>
      <c r="E2132" s="20">
        <v>46</v>
      </c>
      <c r="F2132" s="18" t="str">
        <f t="shared" si="35"/>
        <v>华东</v>
      </c>
    </row>
    <row r="2133" spans="1:6" x14ac:dyDescent="0.25">
      <c r="A2133" s="19">
        <v>35186</v>
      </c>
      <c r="B2133" s="20" t="s">
        <v>11</v>
      </c>
      <c r="C2133" s="23" t="s">
        <v>24</v>
      </c>
      <c r="D2133" s="20">
        <v>68</v>
      </c>
      <c r="E2133" s="20">
        <v>68</v>
      </c>
      <c r="F2133" s="18" t="str">
        <f t="shared" si="35"/>
        <v>华东</v>
      </c>
    </row>
    <row r="2134" spans="1:6" x14ac:dyDescent="0.25">
      <c r="A2134" s="19">
        <v>35186</v>
      </c>
      <c r="B2134" s="20" t="s">
        <v>18</v>
      </c>
      <c r="C2134" s="23" t="s">
        <v>24</v>
      </c>
      <c r="D2134" s="20">
        <v>68</v>
      </c>
      <c r="E2134" s="20">
        <v>68</v>
      </c>
      <c r="F2134" s="18" t="str">
        <f t="shared" si="35"/>
        <v>华南</v>
      </c>
    </row>
    <row r="2135" spans="1:6" x14ac:dyDescent="0.25">
      <c r="A2135" s="19">
        <v>35186</v>
      </c>
      <c r="B2135" s="20" t="s">
        <v>11</v>
      </c>
      <c r="C2135" s="23" t="s">
        <v>33</v>
      </c>
      <c r="D2135" s="20">
        <v>53</v>
      </c>
      <c r="E2135" s="20">
        <v>53</v>
      </c>
      <c r="F2135" s="18" t="str">
        <f t="shared" si="35"/>
        <v>华东</v>
      </c>
    </row>
    <row r="2136" spans="1:6" x14ac:dyDescent="0.25">
      <c r="A2136" s="19">
        <v>35186</v>
      </c>
      <c r="B2136" s="20" t="s">
        <v>15</v>
      </c>
      <c r="C2136" s="23" t="s">
        <v>25</v>
      </c>
      <c r="D2136" s="20">
        <v>113</v>
      </c>
      <c r="E2136" s="20">
        <v>113</v>
      </c>
      <c r="F2136" s="18" t="str">
        <f t="shared" si="35"/>
        <v>华东</v>
      </c>
    </row>
    <row r="2137" spans="1:6" x14ac:dyDescent="0.25">
      <c r="A2137" s="19">
        <v>35186</v>
      </c>
      <c r="B2137" s="20" t="s">
        <v>18</v>
      </c>
      <c r="C2137" s="23" t="s">
        <v>24</v>
      </c>
      <c r="D2137" s="20">
        <v>83</v>
      </c>
      <c r="E2137" s="20">
        <v>83</v>
      </c>
      <c r="F2137" s="18" t="str">
        <f t="shared" si="35"/>
        <v>华南</v>
      </c>
    </row>
    <row r="2138" spans="1:6" x14ac:dyDescent="0.25">
      <c r="A2138" s="19">
        <v>35217</v>
      </c>
      <c r="B2138" s="20" t="s">
        <v>17</v>
      </c>
      <c r="C2138" s="23" t="s">
        <v>24</v>
      </c>
      <c r="D2138" s="20">
        <v>760</v>
      </c>
      <c r="E2138" s="20">
        <v>784</v>
      </c>
      <c r="F2138" s="18" t="str">
        <f t="shared" si="35"/>
        <v>华南</v>
      </c>
    </row>
    <row r="2139" spans="1:6" x14ac:dyDescent="0.25">
      <c r="A2139" s="19">
        <v>35217</v>
      </c>
      <c r="B2139" s="20" t="s">
        <v>11</v>
      </c>
      <c r="C2139" s="23" t="s">
        <v>25</v>
      </c>
      <c r="D2139" s="20">
        <v>789</v>
      </c>
      <c r="E2139" s="20">
        <v>864</v>
      </c>
      <c r="F2139" s="18" t="str">
        <f t="shared" si="35"/>
        <v>华东</v>
      </c>
    </row>
    <row r="2140" spans="1:6" x14ac:dyDescent="0.25">
      <c r="A2140" s="19">
        <v>35217</v>
      </c>
      <c r="B2140" s="20" t="s">
        <v>18</v>
      </c>
      <c r="C2140" s="23" t="s">
        <v>24</v>
      </c>
      <c r="D2140" s="20">
        <v>790</v>
      </c>
      <c r="E2140" s="20">
        <v>839</v>
      </c>
      <c r="F2140" s="18" t="str">
        <f t="shared" si="35"/>
        <v>华南</v>
      </c>
    </row>
    <row r="2141" spans="1:6" x14ac:dyDescent="0.25">
      <c r="A2141" s="19">
        <v>35217</v>
      </c>
      <c r="B2141" s="20" t="s">
        <v>18</v>
      </c>
      <c r="C2141" s="23" t="s">
        <v>24</v>
      </c>
      <c r="D2141" s="20">
        <v>834</v>
      </c>
      <c r="E2141" s="20">
        <v>1080</v>
      </c>
      <c r="F2141" s="18" t="str">
        <f t="shared" si="35"/>
        <v>华南</v>
      </c>
    </row>
    <row r="2142" spans="1:6" x14ac:dyDescent="0.25">
      <c r="A2142" s="19">
        <v>35217</v>
      </c>
      <c r="B2142" s="20" t="s">
        <v>21</v>
      </c>
      <c r="C2142" s="23" t="s">
        <v>37</v>
      </c>
      <c r="D2142" s="20">
        <v>1055</v>
      </c>
      <c r="E2142" s="20">
        <v>1815</v>
      </c>
      <c r="F2142" s="18" t="str">
        <f t="shared" si="35"/>
        <v>华东</v>
      </c>
    </row>
    <row r="2143" spans="1:6" x14ac:dyDescent="0.25">
      <c r="A2143" s="19">
        <v>35217</v>
      </c>
      <c r="B2143" s="20" t="s">
        <v>18</v>
      </c>
      <c r="C2143" s="23" t="s">
        <v>35</v>
      </c>
      <c r="D2143" s="20">
        <v>1210</v>
      </c>
      <c r="E2143" s="20">
        <v>3190</v>
      </c>
      <c r="F2143" s="18" t="str">
        <f t="shared" si="35"/>
        <v>华南</v>
      </c>
    </row>
    <row r="2144" spans="1:6" x14ac:dyDescent="0.25">
      <c r="A2144" s="19">
        <v>35217</v>
      </c>
      <c r="B2144" s="20" t="s">
        <v>15</v>
      </c>
      <c r="C2144" s="23" t="s">
        <v>24</v>
      </c>
      <c r="D2144" s="20">
        <v>1596</v>
      </c>
      <c r="E2144" s="20">
        <v>1746</v>
      </c>
      <c r="F2144" s="18" t="str">
        <f t="shared" si="35"/>
        <v>华东</v>
      </c>
    </row>
    <row r="2145" spans="1:6" x14ac:dyDescent="0.25">
      <c r="A2145" s="19">
        <v>35217</v>
      </c>
      <c r="B2145" s="20" t="s">
        <v>11</v>
      </c>
      <c r="C2145" s="23" t="s">
        <v>24</v>
      </c>
      <c r="D2145" s="20">
        <v>1655</v>
      </c>
      <c r="E2145" s="20">
        <v>1811</v>
      </c>
      <c r="F2145" s="18" t="str">
        <f t="shared" si="35"/>
        <v>华东</v>
      </c>
    </row>
    <row r="2146" spans="1:6" x14ac:dyDescent="0.25">
      <c r="A2146" s="19">
        <v>35217</v>
      </c>
      <c r="B2146" s="20" t="s">
        <v>11</v>
      </c>
      <c r="C2146" s="23" t="s">
        <v>24</v>
      </c>
      <c r="D2146" s="20">
        <v>520</v>
      </c>
      <c r="E2146" s="20">
        <v>536</v>
      </c>
      <c r="F2146" s="18" t="str">
        <f t="shared" si="35"/>
        <v>华东</v>
      </c>
    </row>
    <row r="2147" spans="1:6" x14ac:dyDescent="0.25">
      <c r="A2147" s="19">
        <v>35217</v>
      </c>
      <c r="B2147" s="20" t="s">
        <v>17</v>
      </c>
      <c r="C2147" s="23" t="s">
        <v>24</v>
      </c>
      <c r="D2147" s="20">
        <v>1812</v>
      </c>
      <c r="E2147" s="20">
        <v>1991</v>
      </c>
      <c r="F2147" s="18" t="str">
        <f t="shared" si="35"/>
        <v>华南</v>
      </c>
    </row>
    <row r="2148" spans="1:6" x14ac:dyDescent="0.25">
      <c r="A2148" s="19">
        <v>35217</v>
      </c>
      <c r="B2148" s="20" t="s">
        <v>20</v>
      </c>
      <c r="C2148" s="23" t="s">
        <v>24</v>
      </c>
      <c r="D2148" s="20">
        <v>135</v>
      </c>
      <c r="E2148" s="20">
        <v>135</v>
      </c>
      <c r="F2148" s="18" t="str">
        <f t="shared" si="35"/>
        <v>华东</v>
      </c>
    </row>
    <row r="2149" spans="1:6" x14ac:dyDescent="0.25">
      <c r="A2149" s="19">
        <v>35217</v>
      </c>
      <c r="B2149" s="20" t="s">
        <v>15</v>
      </c>
      <c r="C2149" s="23" t="s">
        <v>24</v>
      </c>
      <c r="D2149" s="20">
        <v>34</v>
      </c>
      <c r="E2149" s="20">
        <v>34</v>
      </c>
      <c r="F2149" s="18" t="str">
        <f t="shared" si="35"/>
        <v>华东</v>
      </c>
    </row>
    <row r="2150" spans="1:6" x14ac:dyDescent="0.25">
      <c r="A2150" s="19">
        <v>35217</v>
      </c>
      <c r="B2150" s="20" t="s">
        <v>20</v>
      </c>
      <c r="C2150" s="23" t="s">
        <v>24</v>
      </c>
      <c r="D2150" s="20">
        <v>50</v>
      </c>
      <c r="E2150" s="20">
        <v>50</v>
      </c>
      <c r="F2150" s="18" t="str">
        <f t="shared" si="35"/>
        <v>华东</v>
      </c>
    </row>
    <row r="2151" spans="1:6" x14ac:dyDescent="0.25">
      <c r="A2151" s="19">
        <v>35217</v>
      </c>
      <c r="B2151" s="20" t="s">
        <v>21</v>
      </c>
      <c r="C2151" s="23" t="s">
        <v>25</v>
      </c>
      <c r="D2151" s="20">
        <v>83</v>
      </c>
      <c r="E2151" s="20">
        <v>83</v>
      </c>
      <c r="F2151" s="18" t="str">
        <f t="shared" si="35"/>
        <v>华东</v>
      </c>
    </row>
    <row r="2152" spans="1:6" x14ac:dyDescent="0.25">
      <c r="A2152" s="19">
        <v>35217</v>
      </c>
      <c r="B2152" s="20" t="s">
        <v>18</v>
      </c>
      <c r="C2152" s="23" t="s">
        <v>25</v>
      </c>
      <c r="D2152" s="20">
        <v>124</v>
      </c>
      <c r="E2152" s="20">
        <v>124</v>
      </c>
      <c r="F2152" s="18" t="str">
        <f t="shared" si="35"/>
        <v>华南</v>
      </c>
    </row>
    <row r="2153" spans="1:6" x14ac:dyDescent="0.25">
      <c r="A2153" s="19">
        <v>35217</v>
      </c>
      <c r="B2153" s="20" t="s">
        <v>21</v>
      </c>
      <c r="C2153" s="23" t="s">
        <v>24</v>
      </c>
      <c r="D2153" s="20">
        <v>678</v>
      </c>
      <c r="E2153" s="20">
        <v>743</v>
      </c>
      <c r="F2153" s="18" t="str">
        <f t="shared" si="35"/>
        <v>华东</v>
      </c>
    </row>
    <row r="2154" spans="1:6" x14ac:dyDescent="0.25">
      <c r="A2154" s="19">
        <v>35217</v>
      </c>
      <c r="B2154" s="20" t="s">
        <v>15</v>
      </c>
      <c r="C2154" s="23" t="s">
        <v>33</v>
      </c>
      <c r="D2154" s="20">
        <v>248</v>
      </c>
      <c r="E2154" s="20">
        <v>248</v>
      </c>
      <c r="F2154" s="18" t="str">
        <f t="shared" si="35"/>
        <v>华东</v>
      </c>
    </row>
    <row r="2155" spans="1:6" x14ac:dyDescent="0.25">
      <c r="A2155" s="19">
        <v>35217</v>
      </c>
      <c r="B2155" s="20" t="s">
        <v>20</v>
      </c>
      <c r="C2155" s="23" t="s">
        <v>25</v>
      </c>
      <c r="D2155" s="20">
        <v>344</v>
      </c>
      <c r="E2155" s="20">
        <v>344</v>
      </c>
      <c r="F2155" s="18" t="str">
        <f t="shared" si="35"/>
        <v>华东</v>
      </c>
    </row>
    <row r="2156" spans="1:6" x14ac:dyDescent="0.25">
      <c r="A2156" s="19">
        <v>35217</v>
      </c>
      <c r="B2156" s="20" t="s">
        <v>20</v>
      </c>
      <c r="C2156" s="23" t="s">
        <v>25</v>
      </c>
      <c r="D2156" s="20">
        <v>369</v>
      </c>
      <c r="E2156" s="20">
        <v>369</v>
      </c>
      <c r="F2156" s="18" t="str">
        <f t="shared" si="35"/>
        <v>华东</v>
      </c>
    </row>
    <row r="2157" spans="1:6" x14ac:dyDescent="0.25">
      <c r="A2157" s="19">
        <v>35217</v>
      </c>
      <c r="B2157" s="20" t="s">
        <v>15</v>
      </c>
      <c r="C2157" s="23" t="s">
        <v>24</v>
      </c>
      <c r="D2157" s="20">
        <v>383</v>
      </c>
      <c r="E2157" s="20">
        <v>383</v>
      </c>
      <c r="F2157" s="18" t="str">
        <f t="shared" si="35"/>
        <v>华东</v>
      </c>
    </row>
    <row r="2158" spans="1:6" x14ac:dyDescent="0.25">
      <c r="A2158" s="19">
        <v>35217</v>
      </c>
      <c r="B2158" s="20" t="s">
        <v>11</v>
      </c>
      <c r="C2158" s="23" t="s">
        <v>24</v>
      </c>
      <c r="D2158" s="20">
        <v>451</v>
      </c>
      <c r="E2158" s="20">
        <v>451</v>
      </c>
      <c r="F2158" s="18" t="str">
        <f t="shared" si="35"/>
        <v>华东</v>
      </c>
    </row>
    <row r="2159" spans="1:6" x14ac:dyDescent="0.25">
      <c r="A2159" s="19">
        <v>35217</v>
      </c>
      <c r="B2159" s="20" t="s">
        <v>21</v>
      </c>
      <c r="C2159" s="23" t="s">
        <v>24</v>
      </c>
      <c r="D2159" s="20">
        <v>492</v>
      </c>
      <c r="E2159" s="20">
        <v>506</v>
      </c>
      <c r="F2159" s="18" t="str">
        <f t="shared" si="35"/>
        <v>华东</v>
      </c>
    </row>
    <row r="2160" spans="1:6" x14ac:dyDescent="0.25">
      <c r="A2160" s="19">
        <v>35217</v>
      </c>
      <c r="B2160" s="20" t="s">
        <v>11</v>
      </c>
      <c r="C2160" s="20" t="s">
        <v>12</v>
      </c>
      <c r="D2160" s="20">
        <v>203</v>
      </c>
      <c r="E2160" s="20">
        <v>203</v>
      </c>
      <c r="F2160" s="18" t="str">
        <f t="shared" si="35"/>
        <v>华东</v>
      </c>
    </row>
    <row r="2161" spans="1:6" x14ac:dyDescent="0.25">
      <c r="A2161" s="19">
        <v>35217</v>
      </c>
      <c r="B2161" s="20" t="s">
        <v>21</v>
      </c>
      <c r="C2161" s="20" t="s">
        <v>12</v>
      </c>
      <c r="D2161" s="20">
        <v>338</v>
      </c>
      <c r="E2161" s="20">
        <v>338</v>
      </c>
      <c r="F2161" s="18" t="str">
        <f t="shared" si="35"/>
        <v>华东</v>
      </c>
    </row>
    <row r="2162" spans="1:6" x14ac:dyDescent="0.25">
      <c r="A2162" s="19">
        <v>35217</v>
      </c>
      <c r="B2162" s="20" t="s">
        <v>11</v>
      </c>
      <c r="C2162" s="20" t="s">
        <v>12</v>
      </c>
      <c r="D2162" s="20">
        <v>171</v>
      </c>
      <c r="E2162" s="20">
        <v>171</v>
      </c>
      <c r="F2162" s="18" t="str">
        <f t="shared" si="35"/>
        <v>华东</v>
      </c>
    </row>
    <row r="2163" spans="1:6" x14ac:dyDescent="0.25">
      <c r="A2163" s="19">
        <v>35217</v>
      </c>
      <c r="B2163" s="20" t="s">
        <v>20</v>
      </c>
      <c r="C2163" s="20" t="s">
        <v>12</v>
      </c>
      <c r="D2163" s="20">
        <v>210</v>
      </c>
      <c r="E2163" s="20">
        <v>210</v>
      </c>
      <c r="F2163" s="18" t="str">
        <f t="shared" si="35"/>
        <v>华东</v>
      </c>
    </row>
    <row r="2164" spans="1:6" x14ac:dyDescent="0.25">
      <c r="A2164" s="19">
        <v>35217</v>
      </c>
      <c r="B2164" s="20" t="s">
        <v>11</v>
      </c>
      <c r="C2164" s="20" t="s">
        <v>12</v>
      </c>
      <c r="D2164" s="20">
        <v>1207</v>
      </c>
      <c r="E2164" s="20">
        <v>1283</v>
      </c>
      <c r="F2164" s="18" t="str">
        <f t="shared" si="35"/>
        <v>华东</v>
      </c>
    </row>
    <row r="2165" spans="1:6" x14ac:dyDescent="0.25">
      <c r="A2165" s="19">
        <v>35217</v>
      </c>
      <c r="B2165" s="20" t="s">
        <v>21</v>
      </c>
      <c r="C2165" s="20" t="s">
        <v>12</v>
      </c>
      <c r="D2165" s="20">
        <v>315</v>
      </c>
      <c r="E2165" s="20">
        <v>315</v>
      </c>
      <c r="F2165" s="18" t="str">
        <f t="shared" si="35"/>
        <v>华东</v>
      </c>
    </row>
    <row r="2166" spans="1:6" x14ac:dyDescent="0.25">
      <c r="A2166" s="19">
        <v>35217</v>
      </c>
      <c r="B2166" s="20" t="s">
        <v>17</v>
      </c>
      <c r="C2166" s="20" t="s">
        <v>12</v>
      </c>
      <c r="D2166" s="20">
        <v>1337</v>
      </c>
      <c r="E2166" s="20">
        <v>1418</v>
      </c>
      <c r="F2166" s="18" t="str">
        <f t="shared" si="35"/>
        <v>华南</v>
      </c>
    </row>
    <row r="2167" spans="1:6" x14ac:dyDescent="0.25">
      <c r="A2167" s="19">
        <v>35217</v>
      </c>
      <c r="B2167" s="20" t="s">
        <v>18</v>
      </c>
      <c r="C2167" s="20" t="s">
        <v>12</v>
      </c>
      <c r="D2167" s="20">
        <v>848</v>
      </c>
      <c r="E2167" s="20">
        <v>945</v>
      </c>
      <c r="F2167" s="18" t="str">
        <f t="shared" si="35"/>
        <v>华南</v>
      </c>
    </row>
    <row r="2168" spans="1:6" x14ac:dyDescent="0.25">
      <c r="A2168" s="19">
        <v>35217</v>
      </c>
      <c r="B2168" s="20" t="s">
        <v>21</v>
      </c>
      <c r="C2168" s="20" t="s">
        <v>12</v>
      </c>
      <c r="D2168" s="20">
        <v>341</v>
      </c>
      <c r="E2168" s="20">
        <v>341</v>
      </c>
      <c r="F2168" s="18" t="str">
        <f t="shared" si="35"/>
        <v>华东</v>
      </c>
    </row>
    <row r="2169" spans="1:6" x14ac:dyDescent="0.25">
      <c r="A2169" s="19">
        <v>35217</v>
      </c>
      <c r="B2169" s="20" t="s">
        <v>15</v>
      </c>
      <c r="C2169" s="20" t="s">
        <v>12</v>
      </c>
      <c r="D2169" s="20">
        <v>509</v>
      </c>
      <c r="E2169" s="20">
        <v>585</v>
      </c>
      <c r="F2169" s="18" t="str">
        <f t="shared" si="35"/>
        <v>华东</v>
      </c>
    </row>
    <row r="2170" spans="1:6" x14ac:dyDescent="0.25">
      <c r="A2170" s="19">
        <v>35217</v>
      </c>
      <c r="B2170" s="20" t="s">
        <v>18</v>
      </c>
      <c r="C2170" s="20" t="s">
        <v>12</v>
      </c>
      <c r="D2170" s="20">
        <v>489</v>
      </c>
      <c r="E2170" s="20">
        <v>560</v>
      </c>
      <c r="F2170" s="18" t="str">
        <f t="shared" si="35"/>
        <v>华南</v>
      </c>
    </row>
    <row r="2171" spans="1:6" x14ac:dyDescent="0.25">
      <c r="A2171" s="19">
        <v>35217</v>
      </c>
      <c r="B2171" s="20" t="s">
        <v>21</v>
      </c>
      <c r="C2171" s="20" t="s">
        <v>12</v>
      </c>
      <c r="D2171" s="20">
        <v>270</v>
      </c>
      <c r="E2171" s="20">
        <v>270</v>
      </c>
      <c r="F2171" s="18" t="str">
        <f t="shared" si="35"/>
        <v>华东</v>
      </c>
    </row>
    <row r="2172" spans="1:6" x14ac:dyDescent="0.25">
      <c r="A2172" s="19">
        <v>35217</v>
      </c>
      <c r="B2172" s="20" t="s">
        <v>18</v>
      </c>
      <c r="C2172" s="20" t="s">
        <v>12</v>
      </c>
      <c r="D2172" s="20">
        <v>140</v>
      </c>
      <c r="E2172" s="20">
        <v>140</v>
      </c>
      <c r="F2172" s="18" t="str">
        <f t="shared" si="35"/>
        <v>华南</v>
      </c>
    </row>
    <row r="2173" spans="1:6" x14ac:dyDescent="0.25">
      <c r="A2173" s="19">
        <v>35217</v>
      </c>
      <c r="B2173" s="20" t="s">
        <v>18</v>
      </c>
      <c r="C2173" s="20" t="s">
        <v>12</v>
      </c>
      <c r="D2173" s="20">
        <v>135</v>
      </c>
      <c r="E2173" s="20">
        <v>135</v>
      </c>
      <c r="F2173" s="18" t="str">
        <f t="shared" si="35"/>
        <v>华南</v>
      </c>
    </row>
    <row r="2174" spans="1:6" x14ac:dyDescent="0.25">
      <c r="A2174" s="19">
        <v>35217</v>
      </c>
      <c r="B2174" s="20" t="s">
        <v>20</v>
      </c>
      <c r="C2174" s="20" t="s">
        <v>12</v>
      </c>
      <c r="D2174" s="20">
        <v>426</v>
      </c>
      <c r="E2174" s="20">
        <v>439</v>
      </c>
      <c r="F2174" s="18" t="str">
        <f t="shared" si="35"/>
        <v>华东</v>
      </c>
    </row>
    <row r="2175" spans="1:6" x14ac:dyDescent="0.25">
      <c r="A2175" s="19">
        <v>35217</v>
      </c>
      <c r="B2175" s="20" t="s">
        <v>15</v>
      </c>
      <c r="C2175" s="20" t="s">
        <v>12</v>
      </c>
      <c r="D2175" s="20">
        <v>124</v>
      </c>
      <c r="E2175" s="20">
        <v>124</v>
      </c>
      <c r="F2175" s="18" t="str">
        <f t="shared" si="35"/>
        <v>华东</v>
      </c>
    </row>
    <row r="2176" spans="1:6" x14ac:dyDescent="0.25">
      <c r="A2176" s="19">
        <v>35217</v>
      </c>
      <c r="B2176" s="20" t="s">
        <v>15</v>
      </c>
      <c r="C2176" s="20" t="s">
        <v>12</v>
      </c>
      <c r="D2176" s="20">
        <v>79</v>
      </c>
      <c r="E2176" s="20">
        <v>79</v>
      </c>
      <c r="F2176" s="18" t="str">
        <f t="shared" si="35"/>
        <v>华东</v>
      </c>
    </row>
    <row r="2177" spans="1:6" x14ac:dyDescent="0.25">
      <c r="A2177" s="19">
        <v>35217</v>
      </c>
      <c r="B2177" s="20" t="s">
        <v>15</v>
      </c>
      <c r="C2177" s="20" t="s">
        <v>12</v>
      </c>
      <c r="D2177" s="20">
        <v>350</v>
      </c>
      <c r="E2177" s="20">
        <v>350</v>
      </c>
      <c r="F2177" s="18" t="str">
        <f t="shared" si="35"/>
        <v>华东</v>
      </c>
    </row>
    <row r="2178" spans="1:6" x14ac:dyDescent="0.25">
      <c r="A2178" s="19">
        <v>35217</v>
      </c>
      <c r="B2178" s="20" t="s">
        <v>20</v>
      </c>
      <c r="C2178" s="20" t="s">
        <v>12</v>
      </c>
      <c r="D2178" s="20">
        <v>277</v>
      </c>
      <c r="E2178" s="20">
        <v>277</v>
      </c>
      <c r="F2178" s="18" t="str">
        <f t="shared" si="35"/>
        <v>华东</v>
      </c>
    </row>
    <row r="2179" spans="1:6" x14ac:dyDescent="0.25">
      <c r="A2179" s="19">
        <v>35217</v>
      </c>
      <c r="B2179" s="20" t="s">
        <v>11</v>
      </c>
      <c r="C2179" s="20" t="s">
        <v>12</v>
      </c>
      <c r="D2179" s="20">
        <v>645</v>
      </c>
      <c r="E2179" s="20">
        <v>665</v>
      </c>
      <c r="F2179" s="18" t="str">
        <f t="shared" ref="F2179:F2242" si="36">INDEX($H$3:$H$12,MATCH(B2179,$I$3:$I$12,0))</f>
        <v>华东</v>
      </c>
    </row>
    <row r="2180" spans="1:6" x14ac:dyDescent="0.25">
      <c r="A2180" s="19">
        <v>35217</v>
      </c>
      <c r="B2180" s="20" t="s">
        <v>17</v>
      </c>
      <c r="C2180" s="20" t="s">
        <v>12</v>
      </c>
      <c r="D2180" s="20">
        <v>557</v>
      </c>
      <c r="E2180" s="20">
        <v>574</v>
      </c>
      <c r="F2180" s="18" t="str">
        <f t="shared" si="36"/>
        <v>华南</v>
      </c>
    </row>
    <row r="2181" spans="1:6" x14ac:dyDescent="0.25">
      <c r="A2181" s="19">
        <v>35217</v>
      </c>
      <c r="B2181" s="20" t="s">
        <v>20</v>
      </c>
      <c r="C2181" s="20" t="s">
        <v>12</v>
      </c>
      <c r="D2181" s="20">
        <v>369</v>
      </c>
      <c r="E2181" s="20">
        <v>369</v>
      </c>
      <c r="F2181" s="18" t="str">
        <f t="shared" si="36"/>
        <v>华东</v>
      </c>
    </row>
    <row r="2182" spans="1:6" x14ac:dyDescent="0.25">
      <c r="A2182" s="19">
        <v>35217</v>
      </c>
      <c r="B2182" s="20" t="s">
        <v>17</v>
      </c>
      <c r="C2182" s="20" t="s">
        <v>12</v>
      </c>
      <c r="D2182" s="20">
        <v>1461</v>
      </c>
      <c r="E2182" s="20">
        <v>1553</v>
      </c>
      <c r="F2182" s="18" t="str">
        <f t="shared" si="36"/>
        <v>华南</v>
      </c>
    </row>
    <row r="2183" spans="1:6" x14ac:dyDescent="0.25">
      <c r="A2183" s="19">
        <v>35217</v>
      </c>
      <c r="B2183" s="20" t="s">
        <v>21</v>
      </c>
      <c r="C2183" s="20" t="s">
        <v>12</v>
      </c>
      <c r="D2183" s="20">
        <v>1521</v>
      </c>
      <c r="E2183" s="20">
        <v>1958</v>
      </c>
      <c r="F2183" s="18" t="str">
        <f t="shared" si="36"/>
        <v>华东</v>
      </c>
    </row>
    <row r="2184" spans="1:6" x14ac:dyDescent="0.25">
      <c r="A2184" s="19">
        <v>35217</v>
      </c>
      <c r="B2184" s="20" t="s">
        <v>21</v>
      </c>
      <c r="C2184" s="20" t="s">
        <v>12</v>
      </c>
      <c r="D2184" s="20">
        <v>557</v>
      </c>
      <c r="E2184" s="20">
        <v>574</v>
      </c>
      <c r="F2184" s="18" t="str">
        <f t="shared" si="36"/>
        <v>华东</v>
      </c>
    </row>
    <row r="2185" spans="1:6" x14ac:dyDescent="0.25">
      <c r="A2185" s="19">
        <v>35217</v>
      </c>
      <c r="B2185" s="20" t="s">
        <v>17</v>
      </c>
      <c r="C2185" s="20" t="s">
        <v>12</v>
      </c>
      <c r="D2185" s="20">
        <v>714</v>
      </c>
      <c r="E2185" s="20">
        <v>735</v>
      </c>
      <c r="F2185" s="18" t="str">
        <f t="shared" si="36"/>
        <v>华南</v>
      </c>
    </row>
    <row r="2186" spans="1:6" x14ac:dyDescent="0.25">
      <c r="A2186" s="19">
        <v>35217</v>
      </c>
      <c r="B2186" s="20" t="s">
        <v>11</v>
      </c>
      <c r="C2186" s="20" t="s">
        <v>12</v>
      </c>
      <c r="D2186" s="20">
        <v>35</v>
      </c>
      <c r="E2186" s="20">
        <v>35</v>
      </c>
      <c r="F2186" s="18" t="str">
        <f t="shared" si="36"/>
        <v>华东</v>
      </c>
    </row>
    <row r="2187" spans="1:6" x14ac:dyDescent="0.25">
      <c r="A2187" s="19">
        <v>35217</v>
      </c>
      <c r="B2187" s="20" t="s">
        <v>20</v>
      </c>
      <c r="C2187" s="20" t="s">
        <v>12</v>
      </c>
      <c r="D2187" s="20">
        <v>63</v>
      </c>
      <c r="E2187" s="20">
        <v>63</v>
      </c>
      <c r="F2187" s="18" t="str">
        <f t="shared" si="36"/>
        <v>华东</v>
      </c>
    </row>
    <row r="2188" spans="1:6" x14ac:dyDescent="0.25">
      <c r="A2188" s="19">
        <v>35217</v>
      </c>
      <c r="B2188" s="20" t="s">
        <v>20</v>
      </c>
      <c r="C2188" s="20" t="s">
        <v>12</v>
      </c>
      <c r="D2188" s="20">
        <v>68</v>
      </c>
      <c r="E2188" s="20">
        <v>68</v>
      </c>
      <c r="F2188" s="18" t="str">
        <f t="shared" si="36"/>
        <v>华东</v>
      </c>
    </row>
    <row r="2189" spans="1:6" x14ac:dyDescent="0.25">
      <c r="A2189" s="19">
        <v>35217</v>
      </c>
      <c r="B2189" s="20" t="s">
        <v>21</v>
      </c>
      <c r="C2189" s="20" t="s">
        <v>12</v>
      </c>
      <c r="D2189" s="20">
        <v>420</v>
      </c>
      <c r="E2189" s="20">
        <v>420</v>
      </c>
      <c r="F2189" s="18" t="str">
        <f t="shared" si="36"/>
        <v>华东</v>
      </c>
    </row>
    <row r="2190" spans="1:6" x14ac:dyDescent="0.25">
      <c r="A2190" s="19">
        <v>35217</v>
      </c>
      <c r="B2190" s="20" t="s">
        <v>21</v>
      </c>
      <c r="C2190" s="20" t="s">
        <v>12</v>
      </c>
      <c r="D2190" s="20">
        <v>315</v>
      </c>
      <c r="E2190" s="20">
        <v>315</v>
      </c>
      <c r="F2190" s="18" t="str">
        <f t="shared" si="36"/>
        <v>华东</v>
      </c>
    </row>
    <row r="2191" spans="1:6" x14ac:dyDescent="0.25">
      <c r="A2191" s="19">
        <v>35217</v>
      </c>
      <c r="B2191" s="20" t="s">
        <v>15</v>
      </c>
      <c r="C2191" s="20" t="s">
        <v>12</v>
      </c>
      <c r="D2191" s="20">
        <v>1193</v>
      </c>
      <c r="E2191" s="20">
        <v>1958</v>
      </c>
      <c r="F2191" s="18" t="str">
        <f t="shared" si="36"/>
        <v>华东</v>
      </c>
    </row>
    <row r="2192" spans="1:6" x14ac:dyDescent="0.25">
      <c r="A2192" s="19">
        <v>35217</v>
      </c>
      <c r="B2192" s="20" t="s">
        <v>15</v>
      </c>
      <c r="C2192" s="20" t="s">
        <v>12</v>
      </c>
      <c r="D2192" s="20">
        <v>934</v>
      </c>
      <c r="E2192" s="20">
        <v>1208</v>
      </c>
      <c r="F2192" s="18" t="str">
        <f t="shared" si="36"/>
        <v>华东</v>
      </c>
    </row>
    <row r="2193" spans="1:6" x14ac:dyDescent="0.25">
      <c r="A2193" s="19">
        <v>35217</v>
      </c>
      <c r="B2193" s="20" t="s">
        <v>15</v>
      </c>
      <c r="C2193" s="20" t="s">
        <v>12</v>
      </c>
      <c r="D2193" s="20">
        <v>191</v>
      </c>
      <c r="E2193" s="20">
        <v>191</v>
      </c>
      <c r="F2193" s="18" t="str">
        <f t="shared" si="36"/>
        <v>华东</v>
      </c>
    </row>
    <row r="2194" spans="1:6" x14ac:dyDescent="0.25">
      <c r="A2194" s="19">
        <v>35217</v>
      </c>
      <c r="B2194" s="20" t="s">
        <v>18</v>
      </c>
      <c r="C2194" s="20" t="s">
        <v>12</v>
      </c>
      <c r="D2194" s="20">
        <v>175</v>
      </c>
      <c r="E2194" s="20">
        <v>175</v>
      </c>
      <c r="F2194" s="18" t="str">
        <f t="shared" si="36"/>
        <v>华南</v>
      </c>
    </row>
    <row r="2195" spans="1:6" x14ac:dyDescent="0.25">
      <c r="A2195" s="19">
        <v>35217</v>
      </c>
      <c r="B2195" s="20" t="s">
        <v>20</v>
      </c>
      <c r="C2195" s="20" t="s">
        <v>12</v>
      </c>
      <c r="D2195" s="20">
        <v>166</v>
      </c>
      <c r="E2195" s="20">
        <v>166</v>
      </c>
      <c r="F2195" s="18" t="str">
        <f t="shared" si="36"/>
        <v>华东</v>
      </c>
    </row>
    <row r="2196" spans="1:6" x14ac:dyDescent="0.25">
      <c r="A2196" s="19">
        <v>35217</v>
      </c>
      <c r="B2196" s="20" t="s">
        <v>18</v>
      </c>
      <c r="C2196" s="20" t="s">
        <v>12</v>
      </c>
      <c r="D2196" s="20">
        <v>146</v>
      </c>
      <c r="E2196" s="20">
        <v>146</v>
      </c>
      <c r="F2196" s="18" t="str">
        <f t="shared" si="36"/>
        <v>华南</v>
      </c>
    </row>
    <row r="2197" spans="1:6" x14ac:dyDescent="0.25">
      <c r="A2197" s="19">
        <v>35217</v>
      </c>
      <c r="B2197" s="20" t="s">
        <v>20</v>
      </c>
      <c r="C2197" s="20" t="s">
        <v>12</v>
      </c>
      <c r="D2197" s="20">
        <v>112</v>
      </c>
      <c r="E2197" s="20">
        <v>112</v>
      </c>
      <c r="F2197" s="18" t="str">
        <f t="shared" si="36"/>
        <v>华东</v>
      </c>
    </row>
    <row r="2198" spans="1:6" x14ac:dyDescent="0.25">
      <c r="A2198" s="19">
        <v>35217</v>
      </c>
      <c r="B2198" s="20" t="s">
        <v>15</v>
      </c>
      <c r="C2198" s="20" t="s">
        <v>12</v>
      </c>
      <c r="D2198" s="20">
        <v>158</v>
      </c>
      <c r="E2198" s="20">
        <v>158</v>
      </c>
      <c r="F2198" s="18" t="str">
        <f t="shared" si="36"/>
        <v>华东</v>
      </c>
    </row>
    <row r="2199" spans="1:6" x14ac:dyDescent="0.25">
      <c r="A2199" s="19">
        <v>35217</v>
      </c>
      <c r="B2199" s="20" t="s">
        <v>11</v>
      </c>
      <c r="C2199" s="20" t="s">
        <v>12</v>
      </c>
      <c r="D2199" s="20">
        <v>105</v>
      </c>
      <c r="E2199" s="20">
        <v>105</v>
      </c>
      <c r="F2199" s="18" t="str">
        <f t="shared" si="36"/>
        <v>华东</v>
      </c>
    </row>
    <row r="2200" spans="1:6" x14ac:dyDescent="0.25">
      <c r="A2200" s="19">
        <v>35217</v>
      </c>
      <c r="B2200" s="20" t="s">
        <v>18</v>
      </c>
      <c r="C2200" s="20" t="s">
        <v>12</v>
      </c>
      <c r="D2200" s="20">
        <v>70</v>
      </c>
      <c r="E2200" s="20">
        <v>70</v>
      </c>
      <c r="F2200" s="18" t="str">
        <f t="shared" si="36"/>
        <v>华南</v>
      </c>
    </row>
    <row r="2201" spans="1:6" x14ac:dyDescent="0.25">
      <c r="A2201" s="19">
        <v>35217</v>
      </c>
      <c r="B2201" s="20" t="s">
        <v>11</v>
      </c>
      <c r="C2201" s="20" t="s">
        <v>12</v>
      </c>
      <c r="D2201" s="20">
        <v>203</v>
      </c>
      <c r="E2201" s="20">
        <v>203</v>
      </c>
      <c r="F2201" s="18" t="str">
        <f t="shared" si="36"/>
        <v>华东</v>
      </c>
    </row>
    <row r="2202" spans="1:6" x14ac:dyDescent="0.25">
      <c r="A2202" s="19">
        <v>35217</v>
      </c>
      <c r="B2202" s="20" t="s">
        <v>11</v>
      </c>
      <c r="C2202" s="20" t="s">
        <v>12</v>
      </c>
      <c r="D2202" s="20">
        <v>101</v>
      </c>
      <c r="E2202" s="20">
        <v>101</v>
      </c>
      <c r="F2202" s="18" t="str">
        <f t="shared" si="36"/>
        <v>华东</v>
      </c>
    </row>
    <row r="2203" spans="1:6" x14ac:dyDescent="0.25">
      <c r="A2203" s="19">
        <v>35217</v>
      </c>
      <c r="B2203" s="20" t="s">
        <v>18</v>
      </c>
      <c r="C2203" s="20" t="s">
        <v>12</v>
      </c>
      <c r="D2203" s="20">
        <v>225</v>
      </c>
      <c r="E2203" s="20">
        <v>225</v>
      </c>
      <c r="F2203" s="18" t="str">
        <f t="shared" si="36"/>
        <v>华南</v>
      </c>
    </row>
    <row r="2204" spans="1:6" x14ac:dyDescent="0.25">
      <c r="A2204" s="19">
        <v>35217</v>
      </c>
      <c r="B2204" s="20" t="s">
        <v>11</v>
      </c>
      <c r="C2204" s="23" t="s">
        <v>33</v>
      </c>
      <c r="D2204" s="20">
        <v>77</v>
      </c>
      <c r="E2204" s="20">
        <v>77</v>
      </c>
      <c r="F2204" s="18" t="str">
        <f t="shared" si="36"/>
        <v>华东</v>
      </c>
    </row>
    <row r="2205" spans="1:6" x14ac:dyDescent="0.25">
      <c r="A2205" s="19">
        <v>35217</v>
      </c>
      <c r="B2205" s="20" t="s">
        <v>11</v>
      </c>
      <c r="C2205" s="23" t="s">
        <v>24</v>
      </c>
      <c r="D2205" s="20">
        <v>99</v>
      </c>
      <c r="E2205" s="20">
        <v>99</v>
      </c>
      <c r="F2205" s="18" t="str">
        <f t="shared" si="36"/>
        <v>华东</v>
      </c>
    </row>
    <row r="2206" spans="1:6" x14ac:dyDescent="0.25">
      <c r="A2206" s="19">
        <v>35217</v>
      </c>
      <c r="B2206" s="20" t="s">
        <v>11</v>
      </c>
      <c r="C2206" s="23" t="s">
        <v>25</v>
      </c>
      <c r="D2206" s="20">
        <v>113</v>
      </c>
      <c r="E2206" s="20">
        <v>113</v>
      </c>
      <c r="F2206" s="18" t="str">
        <f t="shared" si="36"/>
        <v>华东</v>
      </c>
    </row>
    <row r="2207" spans="1:6" x14ac:dyDescent="0.25">
      <c r="A2207" s="19">
        <v>35217</v>
      </c>
      <c r="B2207" s="20" t="s">
        <v>15</v>
      </c>
      <c r="C2207" s="23" t="s">
        <v>35</v>
      </c>
      <c r="D2207" s="20">
        <v>105</v>
      </c>
      <c r="E2207" s="20">
        <v>105</v>
      </c>
      <c r="F2207" s="18" t="str">
        <f t="shared" si="36"/>
        <v>华东</v>
      </c>
    </row>
    <row r="2208" spans="1:6" x14ac:dyDescent="0.25">
      <c r="A2208" s="19">
        <v>35217</v>
      </c>
      <c r="B2208" s="20" t="s">
        <v>11</v>
      </c>
      <c r="C2208" s="23" t="s">
        <v>24</v>
      </c>
      <c r="D2208" s="20">
        <v>23</v>
      </c>
      <c r="E2208" s="20">
        <v>23</v>
      </c>
      <c r="F2208" s="18" t="str">
        <f t="shared" si="36"/>
        <v>华东</v>
      </c>
    </row>
    <row r="2209" spans="1:6" x14ac:dyDescent="0.25">
      <c r="A2209" s="19">
        <v>35217</v>
      </c>
      <c r="B2209" s="20" t="s">
        <v>15</v>
      </c>
      <c r="C2209" s="23" t="s">
        <v>24</v>
      </c>
      <c r="D2209" s="20">
        <v>68</v>
      </c>
      <c r="E2209" s="20">
        <v>68</v>
      </c>
      <c r="F2209" s="18" t="str">
        <f t="shared" si="36"/>
        <v>华东</v>
      </c>
    </row>
    <row r="2210" spans="1:6" x14ac:dyDescent="0.25">
      <c r="A2210" s="19">
        <v>35217</v>
      </c>
      <c r="B2210" s="20" t="s">
        <v>11</v>
      </c>
      <c r="C2210" s="23" t="s">
        <v>25</v>
      </c>
      <c r="D2210" s="20">
        <v>2914</v>
      </c>
      <c r="E2210" s="20">
        <v>3413</v>
      </c>
      <c r="F2210" s="18" t="str">
        <f t="shared" si="36"/>
        <v>华东</v>
      </c>
    </row>
    <row r="2211" spans="1:6" x14ac:dyDescent="0.25">
      <c r="A2211" s="19">
        <v>35217</v>
      </c>
      <c r="B2211" s="20" t="s">
        <v>11</v>
      </c>
      <c r="C2211" s="23" t="s">
        <v>25</v>
      </c>
      <c r="D2211" s="20">
        <v>2110</v>
      </c>
      <c r="E2211" s="20">
        <v>2379</v>
      </c>
      <c r="F2211" s="18" t="str">
        <f t="shared" si="36"/>
        <v>华东</v>
      </c>
    </row>
    <row r="2212" spans="1:6" x14ac:dyDescent="0.25">
      <c r="A2212" s="19">
        <v>35217</v>
      </c>
      <c r="B2212" s="20" t="s">
        <v>15</v>
      </c>
      <c r="C2212" s="23" t="s">
        <v>25</v>
      </c>
      <c r="D2212" s="20">
        <v>179</v>
      </c>
      <c r="E2212" s="20">
        <v>179</v>
      </c>
      <c r="F2212" s="18" t="str">
        <f t="shared" si="36"/>
        <v>华东</v>
      </c>
    </row>
    <row r="2213" spans="1:6" x14ac:dyDescent="0.25">
      <c r="A2213" s="19">
        <v>35217</v>
      </c>
      <c r="B2213" s="20" t="s">
        <v>15</v>
      </c>
      <c r="C2213" s="23" t="s">
        <v>24</v>
      </c>
      <c r="D2213" s="20">
        <v>248</v>
      </c>
      <c r="E2213" s="20">
        <v>248</v>
      </c>
      <c r="F2213" s="18" t="str">
        <f t="shared" si="36"/>
        <v>华东</v>
      </c>
    </row>
    <row r="2214" spans="1:6" x14ac:dyDescent="0.25">
      <c r="A2214" s="19">
        <v>35217</v>
      </c>
      <c r="B2214" s="20" t="s">
        <v>15</v>
      </c>
      <c r="C2214" s="23" t="s">
        <v>25</v>
      </c>
      <c r="D2214" s="20">
        <v>149</v>
      </c>
      <c r="E2214" s="20">
        <v>149</v>
      </c>
      <c r="F2214" s="18" t="str">
        <f t="shared" si="36"/>
        <v>华东</v>
      </c>
    </row>
    <row r="2215" spans="1:6" x14ac:dyDescent="0.25">
      <c r="A2215" s="19">
        <v>35217</v>
      </c>
      <c r="B2215" s="20" t="s">
        <v>15</v>
      </c>
      <c r="C2215" s="23" t="s">
        <v>24</v>
      </c>
      <c r="D2215" s="20">
        <v>135</v>
      </c>
      <c r="E2215" s="20">
        <v>135</v>
      </c>
      <c r="F2215" s="18" t="str">
        <f t="shared" si="36"/>
        <v>华东</v>
      </c>
    </row>
    <row r="2216" spans="1:6" x14ac:dyDescent="0.25">
      <c r="A2216" s="19">
        <v>35217</v>
      </c>
      <c r="B2216" s="20" t="s">
        <v>21</v>
      </c>
      <c r="C2216" s="23" t="s">
        <v>25</v>
      </c>
      <c r="D2216" s="20">
        <v>405</v>
      </c>
      <c r="E2216" s="20">
        <v>405</v>
      </c>
      <c r="F2216" s="18" t="str">
        <f t="shared" si="36"/>
        <v>华东</v>
      </c>
    </row>
    <row r="2217" spans="1:6" x14ac:dyDescent="0.25">
      <c r="A2217" s="19">
        <v>35217</v>
      </c>
      <c r="B2217" s="20" t="s">
        <v>11</v>
      </c>
      <c r="C2217" s="23" t="s">
        <v>33</v>
      </c>
      <c r="D2217" s="20">
        <v>394</v>
      </c>
      <c r="E2217" s="20">
        <v>394</v>
      </c>
      <c r="F2217" s="18" t="str">
        <f t="shared" si="36"/>
        <v>华东</v>
      </c>
    </row>
    <row r="2218" spans="1:6" x14ac:dyDescent="0.25">
      <c r="A2218" s="19">
        <v>35217</v>
      </c>
      <c r="B2218" s="20" t="s">
        <v>21</v>
      </c>
      <c r="C2218" s="23" t="s">
        <v>24</v>
      </c>
      <c r="D2218" s="20">
        <v>368</v>
      </c>
      <c r="E2218" s="20">
        <v>368</v>
      </c>
      <c r="F2218" s="18" t="str">
        <f t="shared" si="36"/>
        <v>华东</v>
      </c>
    </row>
    <row r="2219" spans="1:6" x14ac:dyDescent="0.25">
      <c r="A2219" s="19">
        <v>35217</v>
      </c>
      <c r="B2219" s="20" t="s">
        <v>15</v>
      </c>
      <c r="C2219" s="23" t="s">
        <v>33</v>
      </c>
      <c r="D2219" s="20">
        <v>360</v>
      </c>
      <c r="E2219" s="20">
        <v>360</v>
      </c>
      <c r="F2219" s="18" t="str">
        <f t="shared" si="36"/>
        <v>华东</v>
      </c>
    </row>
    <row r="2220" spans="1:6" x14ac:dyDescent="0.25">
      <c r="A2220" s="19">
        <v>35217</v>
      </c>
      <c r="B2220" s="20" t="s">
        <v>15</v>
      </c>
      <c r="C2220" s="23" t="s">
        <v>29</v>
      </c>
      <c r="D2220" s="20">
        <v>724</v>
      </c>
      <c r="E2220" s="20">
        <v>840</v>
      </c>
      <c r="F2220" s="18" t="str">
        <f t="shared" si="36"/>
        <v>华东</v>
      </c>
    </row>
    <row r="2221" spans="1:6" x14ac:dyDescent="0.25">
      <c r="A2221" s="19">
        <v>35217</v>
      </c>
      <c r="B2221" s="20" t="s">
        <v>11</v>
      </c>
      <c r="C2221" s="23" t="s">
        <v>25</v>
      </c>
      <c r="D2221" s="20">
        <v>655</v>
      </c>
      <c r="E2221" s="20">
        <v>674</v>
      </c>
      <c r="F2221" s="18" t="str">
        <f t="shared" si="36"/>
        <v>华东</v>
      </c>
    </row>
    <row r="2222" spans="1:6" x14ac:dyDescent="0.25">
      <c r="A2222" s="19">
        <v>35217</v>
      </c>
      <c r="B2222" s="20" t="s">
        <v>21</v>
      </c>
      <c r="C2222" s="23" t="s">
        <v>24</v>
      </c>
      <c r="D2222" s="20">
        <v>557</v>
      </c>
      <c r="E2222" s="20">
        <v>574</v>
      </c>
      <c r="F2222" s="18" t="str">
        <f t="shared" si="36"/>
        <v>华东</v>
      </c>
    </row>
    <row r="2223" spans="1:6" x14ac:dyDescent="0.25">
      <c r="A2223" s="19">
        <v>35217</v>
      </c>
      <c r="B2223" s="20" t="s">
        <v>17</v>
      </c>
      <c r="C2223" s="23" t="s">
        <v>25</v>
      </c>
      <c r="D2223" s="20">
        <v>535</v>
      </c>
      <c r="E2223" s="20">
        <v>551</v>
      </c>
      <c r="F2223" s="18" t="str">
        <f t="shared" si="36"/>
        <v>华南</v>
      </c>
    </row>
    <row r="2224" spans="1:6" x14ac:dyDescent="0.25">
      <c r="A2224" s="19">
        <v>35217</v>
      </c>
      <c r="B2224" s="20" t="s">
        <v>18</v>
      </c>
      <c r="C2224" s="23" t="s">
        <v>25</v>
      </c>
      <c r="D2224" s="20">
        <v>473</v>
      </c>
      <c r="E2224" s="20">
        <v>473</v>
      </c>
      <c r="F2224" s="18" t="str">
        <f t="shared" si="36"/>
        <v>华南</v>
      </c>
    </row>
    <row r="2225" spans="1:6" x14ac:dyDescent="0.25">
      <c r="A2225" s="19">
        <v>35217</v>
      </c>
      <c r="B2225" s="20" t="s">
        <v>17</v>
      </c>
      <c r="C2225" s="23" t="s">
        <v>25</v>
      </c>
      <c r="D2225" s="20">
        <v>459</v>
      </c>
      <c r="E2225" s="20">
        <v>473</v>
      </c>
      <c r="F2225" s="18" t="str">
        <f t="shared" si="36"/>
        <v>华南</v>
      </c>
    </row>
    <row r="2226" spans="1:6" x14ac:dyDescent="0.25">
      <c r="A2226" s="19">
        <v>35217</v>
      </c>
      <c r="B2226" s="20" t="s">
        <v>15</v>
      </c>
      <c r="C2226" s="23" t="s">
        <v>25</v>
      </c>
      <c r="D2226" s="20">
        <v>448</v>
      </c>
      <c r="E2226" s="20">
        <v>461</v>
      </c>
      <c r="F2226" s="18" t="str">
        <f t="shared" si="36"/>
        <v>华东</v>
      </c>
    </row>
    <row r="2227" spans="1:6" x14ac:dyDescent="0.25">
      <c r="A2227" s="19">
        <v>35217</v>
      </c>
      <c r="B2227" s="20" t="s">
        <v>20</v>
      </c>
      <c r="C2227" s="23" t="s">
        <v>24</v>
      </c>
      <c r="D2227" s="20">
        <v>113</v>
      </c>
      <c r="E2227" s="20">
        <v>113</v>
      </c>
      <c r="F2227" s="18" t="str">
        <f t="shared" si="36"/>
        <v>华东</v>
      </c>
    </row>
    <row r="2228" spans="1:6" x14ac:dyDescent="0.25">
      <c r="A2228" s="19">
        <v>35217</v>
      </c>
      <c r="B2228" s="20" t="s">
        <v>20</v>
      </c>
      <c r="C2228" s="23" t="s">
        <v>24</v>
      </c>
      <c r="D2228" s="20">
        <v>105</v>
      </c>
      <c r="E2228" s="20">
        <v>105</v>
      </c>
      <c r="F2228" s="18" t="str">
        <f t="shared" si="36"/>
        <v>华东</v>
      </c>
    </row>
    <row r="2229" spans="1:6" x14ac:dyDescent="0.25">
      <c r="A2229" s="19">
        <v>35217</v>
      </c>
      <c r="B2229" s="20" t="s">
        <v>18</v>
      </c>
      <c r="C2229" s="23" t="s">
        <v>24</v>
      </c>
      <c r="D2229" s="20">
        <v>101</v>
      </c>
      <c r="E2229" s="20">
        <v>101</v>
      </c>
      <c r="F2229" s="18" t="str">
        <f t="shared" si="36"/>
        <v>华南</v>
      </c>
    </row>
    <row r="2230" spans="1:6" x14ac:dyDescent="0.25">
      <c r="A2230" s="19">
        <v>35217</v>
      </c>
      <c r="B2230" s="20" t="s">
        <v>21</v>
      </c>
      <c r="C2230" s="23" t="s">
        <v>24</v>
      </c>
      <c r="D2230" s="20">
        <v>158</v>
      </c>
      <c r="E2230" s="20">
        <v>158</v>
      </c>
      <c r="F2230" s="18" t="str">
        <f t="shared" si="36"/>
        <v>华东</v>
      </c>
    </row>
    <row r="2231" spans="1:6" x14ac:dyDescent="0.25">
      <c r="A2231" s="19">
        <v>35217</v>
      </c>
      <c r="B2231" s="20" t="s">
        <v>18</v>
      </c>
      <c r="C2231" s="23" t="s">
        <v>24</v>
      </c>
      <c r="D2231" s="20">
        <v>175</v>
      </c>
      <c r="E2231" s="20">
        <v>175</v>
      </c>
      <c r="F2231" s="18" t="str">
        <f t="shared" si="36"/>
        <v>华南</v>
      </c>
    </row>
    <row r="2232" spans="1:6" x14ac:dyDescent="0.25">
      <c r="A2232" s="19">
        <v>35217</v>
      </c>
      <c r="B2232" s="20" t="s">
        <v>11</v>
      </c>
      <c r="C2232" s="23" t="s">
        <v>25</v>
      </c>
      <c r="D2232" s="20">
        <v>135</v>
      </c>
      <c r="E2232" s="20">
        <v>135</v>
      </c>
      <c r="F2232" s="18" t="str">
        <f t="shared" si="36"/>
        <v>华东</v>
      </c>
    </row>
    <row r="2233" spans="1:6" x14ac:dyDescent="0.25">
      <c r="A2233" s="19">
        <v>35217</v>
      </c>
      <c r="B2233" s="20" t="s">
        <v>18</v>
      </c>
      <c r="C2233" s="23" t="s">
        <v>24</v>
      </c>
      <c r="D2233" s="20">
        <v>1036</v>
      </c>
      <c r="E2233" s="20">
        <v>1138</v>
      </c>
      <c r="F2233" s="18" t="str">
        <f t="shared" si="36"/>
        <v>华南</v>
      </c>
    </row>
    <row r="2234" spans="1:6" x14ac:dyDescent="0.25">
      <c r="A2234" s="19">
        <v>35217</v>
      </c>
      <c r="B2234" s="20" t="s">
        <v>15</v>
      </c>
      <c r="C2234" s="23" t="s">
        <v>29</v>
      </c>
      <c r="D2234" s="20">
        <v>748</v>
      </c>
      <c r="E2234" s="20">
        <v>770</v>
      </c>
      <c r="F2234" s="18" t="str">
        <f t="shared" si="36"/>
        <v>华东</v>
      </c>
    </row>
    <row r="2235" spans="1:6" x14ac:dyDescent="0.25">
      <c r="A2235" s="19">
        <v>35217</v>
      </c>
      <c r="B2235" s="20" t="s">
        <v>20</v>
      </c>
      <c r="C2235" s="23" t="s">
        <v>25</v>
      </c>
      <c r="D2235" s="20">
        <v>77</v>
      </c>
      <c r="E2235" s="20">
        <v>77</v>
      </c>
      <c r="F2235" s="18" t="str">
        <f t="shared" si="36"/>
        <v>华东</v>
      </c>
    </row>
    <row r="2236" spans="1:6" x14ac:dyDescent="0.25">
      <c r="A2236" s="19">
        <v>35217</v>
      </c>
      <c r="B2236" s="20" t="s">
        <v>11</v>
      </c>
      <c r="C2236" s="23" t="s">
        <v>25</v>
      </c>
      <c r="D2236" s="20">
        <v>88</v>
      </c>
      <c r="E2236" s="20">
        <v>88</v>
      </c>
      <c r="F2236" s="18" t="str">
        <f t="shared" si="36"/>
        <v>华东</v>
      </c>
    </row>
    <row r="2237" spans="1:6" x14ac:dyDescent="0.25">
      <c r="A2237" s="19">
        <v>35217</v>
      </c>
      <c r="B2237" s="20" t="s">
        <v>20</v>
      </c>
      <c r="C2237" s="23" t="s">
        <v>24</v>
      </c>
      <c r="D2237" s="20">
        <v>39</v>
      </c>
      <c r="E2237" s="20">
        <v>39</v>
      </c>
      <c r="F2237" s="18" t="str">
        <f t="shared" si="36"/>
        <v>华东</v>
      </c>
    </row>
    <row r="2238" spans="1:6" x14ac:dyDescent="0.25">
      <c r="A2238" s="19">
        <v>35217</v>
      </c>
      <c r="B2238" s="20" t="s">
        <v>17</v>
      </c>
      <c r="C2238" s="20" t="s">
        <v>12</v>
      </c>
      <c r="D2238" s="20">
        <v>376</v>
      </c>
      <c r="E2238" s="20">
        <v>376</v>
      </c>
      <c r="F2238" s="18" t="str">
        <f t="shared" si="36"/>
        <v>华南</v>
      </c>
    </row>
    <row r="2239" spans="1:6" x14ac:dyDescent="0.25">
      <c r="A2239" s="19">
        <v>35217</v>
      </c>
      <c r="B2239" s="20" t="s">
        <v>11</v>
      </c>
      <c r="C2239" s="20" t="s">
        <v>12</v>
      </c>
      <c r="D2239" s="20">
        <v>32</v>
      </c>
      <c r="E2239" s="20">
        <v>32</v>
      </c>
      <c r="F2239" s="18" t="str">
        <f t="shared" si="36"/>
        <v>华东</v>
      </c>
    </row>
    <row r="2240" spans="1:6" x14ac:dyDescent="0.25">
      <c r="A2240" s="19">
        <v>35217</v>
      </c>
      <c r="B2240" s="20" t="s">
        <v>21</v>
      </c>
      <c r="C2240" s="20" t="s">
        <v>12</v>
      </c>
      <c r="D2240" s="20">
        <v>39</v>
      </c>
      <c r="E2240" s="20">
        <v>39</v>
      </c>
      <c r="F2240" s="18" t="str">
        <f t="shared" si="36"/>
        <v>华东</v>
      </c>
    </row>
    <row r="2241" spans="1:6" x14ac:dyDescent="0.25">
      <c r="A2241" s="19">
        <v>35217</v>
      </c>
      <c r="B2241" s="20" t="s">
        <v>11</v>
      </c>
      <c r="C2241" s="20" t="s">
        <v>12</v>
      </c>
      <c r="D2241" s="20">
        <v>44</v>
      </c>
      <c r="E2241" s="20">
        <v>44</v>
      </c>
      <c r="F2241" s="18" t="str">
        <f t="shared" si="36"/>
        <v>华东</v>
      </c>
    </row>
    <row r="2242" spans="1:6" x14ac:dyDescent="0.25">
      <c r="A2242" s="19">
        <v>35217</v>
      </c>
      <c r="B2242" s="20" t="s">
        <v>21</v>
      </c>
      <c r="C2242" s="20" t="s">
        <v>12</v>
      </c>
      <c r="D2242" s="20">
        <v>50</v>
      </c>
      <c r="E2242" s="20">
        <v>50</v>
      </c>
      <c r="F2242" s="18" t="str">
        <f t="shared" si="36"/>
        <v>华东</v>
      </c>
    </row>
    <row r="2243" spans="1:6" x14ac:dyDescent="0.25">
      <c r="A2243" s="19">
        <v>35217</v>
      </c>
      <c r="B2243" s="20" t="s">
        <v>11</v>
      </c>
      <c r="C2243" s="20" t="s">
        <v>12</v>
      </c>
      <c r="D2243" s="20">
        <v>56</v>
      </c>
      <c r="E2243" s="20">
        <v>56</v>
      </c>
      <c r="F2243" s="18" t="str">
        <f t="shared" ref="F2243:F2306" si="37">INDEX($H$3:$H$12,MATCH(B2243,$I$3:$I$12,0))</f>
        <v>华东</v>
      </c>
    </row>
    <row r="2244" spans="1:6" x14ac:dyDescent="0.25">
      <c r="A2244" s="19">
        <v>35217</v>
      </c>
      <c r="B2244" s="20" t="s">
        <v>20</v>
      </c>
      <c r="C2244" s="20" t="s">
        <v>12</v>
      </c>
      <c r="D2244" s="20">
        <v>68</v>
      </c>
      <c r="E2244" s="20">
        <v>68</v>
      </c>
      <c r="F2244" s="18" t="str">
        <f t="shared" si="37"/>
        <v>华东</v>
      </c>
    </row>
    <row r="2245" spans="1:6" x14ac:dyDescent="0.25">
      <c r="A2245" s="19">
        <v>35217</v>
      </c>
      <c r="B2245" s="20" t="s">
        <v>20</v>
      </c>
      <c r="C2245" s="20" t="s">
        <v>12</v>
      </c>
      <c r="D2245" s="20">
        <v>70</v>
      </c>
      <c r="E2245" s="20">
        <v>70</v>
      </c>
      <c r="F2245" s="18" t="str">
        <f t="shared" si="37"/>
        <v>华东</v>
      </c>
    </row>
    <row r="2246" spans="1:6" x14ac:dyDescent="0.25">
      <c r="A2246" s="19">
        <v>35217</v>
      </c>
      <c r="B2246" s="20" t="s">
        <v>20</v>
      </c>
      <c r="C2246" s="20" t="s">
        <v>12</v>
      </c>
      <c r="D2246" s="20">
        <v>95</v>
      </c>
      <c r="E2246" s="20">
        <v>95</v>
      </c>
      <c r="F2246" s="18" t="str">
        <f t="shared" si="37"/>
        <v>华东</v>
      </c>
    </row>
    <row r="2247" spans="1:6" x14ac:dyDescent="0.25">
      <c r="A2247" s="19">
        <v>35217</v>
      </c>
      <c r="B2247" s="20" t="s">
        <v>20</v>
      </c>
      <c r="C2247" s="20" t="s">
        <v>12</v>
      </c>
      <c r="D2247" s="20">
        <v>124</v>
      </c>
      <c r="E2247" s="20">
        <v>124</v>
      </c>
      <c r="F2247" s="18" t="str">
        <f t="shared" si="37"/>
        <v>华东</v>
      </c>
    </row>
    <row r="2248" spans="1:6" x14ac:dyDescent="0.25">
      <c r="A2248" s="19">
        <v>35217</v>
      </c>
      <c r="B2248" s="20" t="s">
        <v>18</v>
      </c>
      <c r="C2248" s="20" t="s">
        <v>12</v>
      </c>
      <c r="D2248" s="20">
        <v>146</v>
      </c>
      <c r="E2248" s="20">
        <v>146</v>
      </c>
      <c r="F2248" s="18" t="str">
        <f t="shared" si="37"/>
        <v>华南</v>
      </c>
    </row>
    <row r="2249" spans="1:6" x14ac:dyDescent="0.25">
      <c r="A2249" s="19">
        <v>35217</v>
      </c>
      <c r="B2249" s="20" t="s">
        <v>18</v>
      </c>
      <c r="C2249" s="20" t="s">
        <v>12</v>
      </c>
      <c r="D2249" s="20">
        <v>158</v>
      </c>
      <c r="E2249" s="20">
        <v>158</v>
      </c>
      <c r="F2249" s="18" t="str">
        <f t="shared" si="37"/>
        <v>华南</v>
      </c>
    </row>
    <row r="2250" spans="1:6" x14ac:dyDescent="0.25">
      <c r="A2250" s="19">
        <v>35217</v>
      </c>
      <c r="B2250" s="20" t="s">
        <v>17</v>
      </c>
      <c r="C2250" s="20" t="s">
        <v>12</v>
      </c>
      <c r="D2250" s="20">
        <v>203</v>
      </c>
      <c r="E2250" s="20">
        <v>203</v>
      </c>
      <c r="F2250" s="18" t="str">
        <f t="shared" si="37"/>
        <v>华南</v>
      </c>
    </row>
    <row r="2251" spans="1:6" x14ac:dyDescent="0.25">
      <c r="A2251" s="19">
        <v>35217</v>
      </c>
      <c r="B2251" s="20" t="s">
        <v>21</v>
      </c>
      <c r="C2251" s="20" t="s">
        <v>12</v>
      </c>
      <c r="D2251" s="20">
        <v>333</v>
      </c>
      <c r="E2251" s="20">
        <v>333</v>
      </c>
      <c r="F2251" s="18" t="str">
        <f t="shared" si="37"/>
        <v>华东</v>
      </c>
    </row>
    <row r="2252" spans="1:6" x14ac:dyDescent="0.25">
      <c r="A2252" s="19">
        <v>35217</v>
      </c>
      <c r="B2252" s="20" t="s">
        <v>15</v>
      </c>
      <c r="C2252" s="20" t="s">
        <v>12</v>
      </c>
      <c r="D2252" s="20">
        <v>423</v>
      </c>
      <c r="E2252" s="20">
        <v>423</v>
      </c>
      <c r="F2252" s="18" t="str">
        <f t="shared" si="37"/>
        <v>华东</v>
      </c>
    </row>
    <row r="2253" spans="1:6" x14ac:dyDescent="0.25">
      <c r="A2253" s="19">
        <v>35217</v>
      </c>
      <c r="B2253" s="20" t="s">
        <v>15</v>
      </c>
      <c r="C2253" s="20" t="s">
        <v>12</v>
      </c>
      <c r="D2253" s="20">
        <v>470</v>
      </c>
      <c r="E2253" s="20">
        <v>484</v>
      </c>
      <c r="F2253" s="18" t="str">
        <f t="shared" si="37"/>
        <v>华东</v>
      </c>
    </row>
    <row r="2254" spans="1:6" x14ac:dyDescent="0.25">
      <c r="A2254" s="19">
        <v>35217</v>
      </c>
      <c r="B2254" s="20" t="s">
        <v>11</v>
      </c>
      <c r="C2254" s="20" t="s">
        <v>12</v>
      </c>
      <c r="D2254" s="20">
        <v>835</v>
      </c>
      <c r="E2254" s="20">
        <v>914</v>
      </c>
      <c r="F2254" s="18" t="str">
        <f t="shared" si="37"/>
        <v>华东</v>
      </c>
    </row>
    <row r="2255" spans="1:6" x14ac:dyDescent="0.25">
      <c r="A2255" s="19">
        <v>35217</v>
      </c>
      <c r="B2255" s="20" t="s">
        <v>15</v>
      </c>
      <c r="C2255" s="20" t="s">
        <v>12</v>
      </c>
      <c r="D2255" s="20">
        <v>1483</v>
      </c>
      <c r="E2255" s="20">
        <v>1771</v>
      </c>
      <c r="F2255" s="18" t="str">
        <f t="shared" si="37"/>
        <v>华东</v>
      </c>
    </row>
    <row r="2256" spans="1:6" x14ac:dyDescent="0.25">
      <c r="A2256" s="19">
        <v>35217</v>
      </c>
      <c r="B2256" s="20" t="s">
        <v>18</v>
      </c>
      <c r="C2256" s="20" t="s">
        <v>12</v>
      </c>
      <c r="D2256" s="20">
        <v>1615</v>
      </c>
      <c r="E2256" s="20">
        <v>2952</v>
      </c>
      <c r="F2256" s="18" t="str">
        <f t="shared" si="37"/>
        <v>华南</v>
      </c>
    </row>
    <row r="2257" spans="1:6" x14ac:dyDescent="0.25">
      <c r="A2257" s="19">
        <v>35217</v>
      </c>
      <c r="B2257" s="20" t="s">
        <v>15</v>
      </c>
      <c r="C2257" s="20" t="s">
        <v>12</v>
      </c>
      <c r="D2257" s="20">
        <v>2031</v>
      </c>
      <c r="E2257" s="20">
        <v>2301</v>
      </c>
      <c r="F2257" s="18" t="str">
        <f t="shared" si="37"/>
        <v>华东</v>
      </c>
    </row>
    <row r="2258" spans="1:6" x14ac:dyDescent="0.25">
      <c r="A2258" s="19">
        <v>35217</v>
      </c>
      <c r="B2258" s="20" t="s">
        <v>21</v>
      </c>
      <c r="C2258" s="20" t="s">
        <v>12</v>
      </c>
      <c r="D2258" s="20">
        <v>2981</v>
      </c>
      <c r="E2258" s="20">
        <v>3499</v>
      </c>
      <c r="F2258" s="18" t="str">
        <f t="shared" si="37"/>
        <v>华东</v>
      </c>
    </row>
    <row r="2259" spans="1:6" x14ac:dyDescent="0.25">
      <c r="A2259" s="19">
        <v>35217</v>
      </c>
      <c r="B2259" s="20" t="s">
        <v>18</v>
      </c>
      <c r="C2259" s="20" t="s">
        <v>12</v>
      </c>
      <c r="D2259" s="20">
        <v>249</v>
      </c>
      <c r="E2259" s="20">
        <v>249</v>
      </c>
      <c r="F2259" s="18" t="str">
        <f t="shared" si="37"/>
        <v>华南</v>
      </c>
    </row>
    <row r="2260" spans="1:6" x14ac:dyDescent="0.25">
      <c r="A2260" s="19">
        <v>35217</v>
      </c>
      <c r="B2260" s="20" t="s">
        <v>11</v>
      </c>
      <c r="C2260" s="23" t="s">
        <v>35</v>
      </c>
      <c r="D2260" s="20">
        <v>7</v>
      </c>
      <c r="E2260" s="20">
        <v>7</v>
      </c>
      <c r="F2260" s="18" t="str">
        <f t="shared" si="37"/>
        <v>华东</v>
      </c>
    </row>
    <row r="2261" spans="1:6" x14ac:dyDescent="0.25">
      <c r="A2261" s="19">
        <v>35217</v>
      </c>
      <c r="B2261" s="20" t="s">
        <v>11</v>
      </c>
      <c r="C2261" s="23" t="s">
        <v>25</v>
      </c>
      <c r="D2261" s="20">
        <v>9</v>
      </c>
      <c r="E2261" s="20">
        <v>9</v>
      </c>
      <c r="F2261" s="18" t="str">
        <f t="shared" si="37"/>
        <v>华东</v>
      </c>
    </row>
    <row r="2262" spans="1:6" x14ac:dyDescent="0.25">
      <c r="A2262" s="19">
        <v>35217</v>
      </c>
      <c r="B2262" s="20" t="s">
        <v>21</v>
      </c>
      <c r="C2262" s="23" t="s">
        <v>25</v>
      </c>
      <c r="D2262" s="20">
        <v>203</v>
      </c>
      <c r="E2262" s="20">
        <v>203</v>
      </c>
      <c r="F2262" s="18" t="str">
        <f t="shared" si="37"/>
        <v>华东</v>
      </c>
    </row>
    <row r="2263" spans="1:6" x14ac:dyDescent="0.25">
      <c r="A2263" s="19">
        <v>35217</v>
      </c>
      <c r="B2263" s="20" t="s">
        <v>15</v>
      </c>
      <c r="C2263" s="23" t="s">
        <v>25</v>
      </c>
      <c r="D2263" s="20">
        <v>83</v>
      </c>
      <c r="E2263" s="20">
        <v>83</v>
      </c>
      <c r="F2263" s="18" t="str">
        <f t="shared" si="37"/>
        <v>华东</v>
      </c>
    </row>
    <row r="2264" spans="1:6" x14ac:dyDescent="0.25">
      <c r="A2264" s="19">
        <v>35217</v>
      </c>
      <c r="B2264" s="20" t="s">
        <v>20</v>
      </c>
      <c r="C2264" s="23" t="s">
        <v>33</v>
      </c>
      <c r="D2264" s="20">
        <v>88</v>
      </c>
      <c r="E2264" s="20">
        <v>88</v>
      </c>
      <c r="F2264" s="18" t="str">
        <f t="shared" si="37"/>
        <v>华东</v>
      </c>
    </row>
    <row r="2265" spans="1:6" x14ac:dyDescent="0.25">
      <c r="A2265" s="19">
        <v>35217</v>
      </c>
      <c r="B2265" s="20" t="s">
        <v>20</v>
      </c>
      <c r="C2265" s="23" t="s">
        <v>33</v>
      </c>
      <c r="D2265" s="20">
        <v>90</v>
      </c>
      <c r="E2265" s="20">
        <v>90</v>
      </c>
      <c r="F2265" s="18" t="str">
        <f t="shared" si="37"/>
        <v>华东</v>
      </c>
    </row>
    <row r="2266" spans="1:6" x14ac:dyDescent="0.25">
      <c r="A2266" s="19">
        <v>35217</v>
      </c>
      <c r="B2266" s="20" t="s">
        <v>15</v>
      </c>
      <c r="C2266" s="23" t="s">
        <v>24</v>
      </c>
      <c r="D2266" s="20">
        <v>101</v>
      </c>
      <c r="E2266" s="20">
        <v>101</v>
      </c>
      <c r="F2266" s="18" t="str">
        <f t="shared" si="37"/>
        <v>华东</v>
      </c>
    </row>
    <row r="2267" spans="1:6" x14ac:dyDescent="0.25">
      <c r="A2267" s="19">
        <v>35217</v>
      </c>
      <c r="B2267" s="20" t="s">
        <v>18</v>
      </c>
      <c r="C2267" s="23" t="s">
        <v>25</v>
      </c>
      <c r="D2267" s="20">
        <v>105</v>
      </c>
      <c r="E2267" s="20">
        <v>105</v>
      </c>
      <c r="F2267" s="18" t="str">
        <f t="shared" si="37"/>
        <v>华南</v>
      </c>
    </row>
    <row r="2268" spans="1:6" x14ac:dyDescent="0.25">
      <c r="A2268" s="19">
        <v>35217</v>
      </c>
      <c r="B2268" s="20" t="s">
        <v>21</v>
      </c>
      <c r="C2268" s="23" t="s">
        <v>25</v>
      </c>
      <c r="D2268" s="20">
        <v>105</v>
      </c>
      <c r="E2268" s="20">
        <v>105</v>
      </c>
      <c r="F2268" s="18" t="str">
        <f t="shared" si="37"/>
        <v>华东</v>
      </c>
    </row>
    <row r="2269" spans="1:6" x14ac:dyDescent="0.25">
      <c r="A2269" s="19">
        <v>35217</v>
      </c>
      <c r="B2269" s="20" t="s">
        <v>21</v>
      </c>
      <c r="C2269" s="23" t="s">
        <v>24</v>
      </c>
      <c r="D2269" s="20">
        <v>138</v>
      </c>
      <c r="E2269" s="20">
        <v>138</v>
      </c>
      <c r="F2269" s="18" t="str">
        <f t="shared" si="37"/>
        <v>华东</v>
      </c>
    </row>
    <row r="2270" spans="1:6" x14ac:dyDescent="0.25">
      <c r="A2270" s="19">
        <v>35217</v>
      </c>
      <c r="B2270" s="20" t="s">
        <v>20</v>
      </c>
      <c r="C2270" s="23" t="s">
        <v>25</v>
      </c>
      <c r="D2270" s="20">
        <v>69</v>
      </c>
      <c r="E2270" s="20">
        <v>69</v>
      </c>
      <c r="F2270" s="18" t="str">
        <f t="shared" si="37"/>
        <v>华东</v>
      </c>
    </row>
    <row r="2271" spans="1:6" x14ac:dyDescent="0.25">
      <c r="A2271" s="19">
        <v>35217</v>
      </c>
      <c r="B2271" s="20" t="s">
        <v>18</v>
      </c>
      <c r="C2271" s="23" t="s">
        <v>25</v>
      </c>
      <c r="D2271" s="20">
        <v>306</v>
      </c>
      <c r="E2271" s="20">
        <v>306</v>
      </c>
      <c r="F2271" s="18" t="str">
        <f t="shared" si="37"/>
        <v>华南</v>
      </c>
    </row>
    <row r="2272" spans="1:6" x14ac:dyDescent="0.25">
      <c r="A2272" s="19">
        <v>35217</v>
      </c>
      <c r="B2272" s="20" t="s">
        <v>17</v>
      </c>
      <c r="C2272" s="23" t="s">
        <v>25</v>
      </c>
      <c r="D2272" s="20">
        <v>641</v>
      </c>
      <c r="E2272" s="20">
        <v>660</v>
      </c>
      <c r="F2272" s="18" t="str">
        <f t="shared" si="37"/>
        <v>华南</v>
      </c>
    </row>
    <row r="2273" spans="1:6" x14ac:dyDescent="0.25">
      <c r="A2273" s="19">
        <v>35217</v>
      </c>
      <c r="B2273" s="20" t="s">
        <v>17</v>
      </c>
      <c r="C2273" s="23" t="s">
        <v>25</v>
      </c>
      <c r="D2273" s="20">
        <v>679</v>
      </c>
      <c r="E2273" s="20">
        <v>700</v>
      </c>
      <c r="F2273" s="18" t="str">
        <f t="shared" si="37"/>
        <v>华南</v>
      </c>
    </row>
    <row r="2274" spans="1:6" x14ac:dyDescent="0.25">
      <c r="A2274" s="19">
        <v>35217</v>
      </c>
      <c r="B2274" s="20" t="s">
        <v>15</v>
      </c>
      <c r="C2274" s="23" t="s">
        <v>24</v>
      </c>
      <c r="D2274" s="20">
        <v>719</v>
      </c>
      <c r="E2274" s="20">
        <v>801</v>
      </c>
      <c r="F2274" s="18" t="str">
        <f t="shared" si="37"/>
        <v>华东</v>
      </c>
    </row>
    <row r="2275" spans="1:6" x14ac:dyDescent="0.25">
      <c r="A2275" s="19">
        <v>35217</v>
      </c>
      <c r="B2275" s="20" t="s">
        <v>18</v>
      </c>
      <c r="C2275" s="23" t="s">
        <v>24</v>
      </c>
      <c r="D2275" s="20">
        <v>1020</v>
      </c>
      <c r="E2275" s="20">
        <v>1120</v>
      </c>
      <c r="F2275" s="18" t="str">
        <f t="shared" si="37"/>
        <v>华南</v>
      </c>
    </row>
    <row r="2276" spans="1:6" x14ac:dyDescent="0.25">
      <c r="A2276" s="19">
        <v>35217</v>
      </c>
      <c r="B2276" s="20" t="s">
        <v>21</v>
      </c>
      <c r="C2276" s="23" t="s">
        <v>24</v>
      </c>
      <c r="D2276" s="20">
        <v>158</v>
      </c>
      <c r="E2276" s="20">
        <v>158</v>
      </c>
      <c r="F2276" s="18" t="str">
        <f t="shared" si="37"/>
        <v>华东</v>
      </c>
    </row>
    <row r="2277" spans="1:6" x14ac:dyDescent="0.25">
      <c r="A2277" s="19">
        <v>35217</v>
      </c>
      <c r="B2277" s="20" t="s">
        <v>15</v>
      </c>
      <c r="C2277" s="23" t="s">
        <v>25</v>
      </c>
      <c r="D2277" s="20">
        <v>44</v>
      </c>
      <c r="E2277" s="20">
        <v>44</v>
      </c>
      <c r="F2277" s="18" t="str">
        <f t="shared" si="37"/>
        <v>华东</v>
      </c>
    </row>
    <row r="2278" spans="1:6" x14ac:dyDescent="0.25">
      <c r="A2278" s="19">
        <v>35217</v>
      </c>
      <c r="B2278" s="20" t="s">
        <v>11</v>
      </c>
      <c r="C2278" s="23" t="s">
        <v>37</v>
      </c>
      <c r="D2278" s="20">
        <v>33</v>
      </c>
      <c r="E2278" s="20">
        <v>33</v>
      </c>
      <c r="F2278" s="18" t="str">
        <f t="shared" si="37"/>
        <v>华东</v>
      </c>
    </row>
    <row r="2279" spans="1:6" x14ac:dyDescent="0.25">
      <c r="A2279" s="19">
        <v>35217</v>
      </c>
      <c r="B2279" s="20" t="s">
        <v>18</v>
      </c>
      <c r="C2279" s="23" t="s">
        <v>24</v>
      </c>
      <c r="D2279" s="20">
        <v>34</v>
      </c>
      <c r="E2279" s="20">
        <v>34</v>
      </c>
      <c r="F2279" s="18" t="str">
        <f t="shared" si="37"/>
        <v>华南</v>
      </c>
    </row>
    <row r="2280" spans="1:6" x14ac:dyDescent="0.25">
      <c r="A2280" s="19">
        <v>35217</v>
      </c>
      <c r="B2280" s="20" t="s">
        <v>20</v>
      </c>
      <c r="C2280" s="23" t="s">
        <v>24</v>
      </c>
      <c r="D2280" s="20">
        <v>35</v>
      </c>
      <c r="E2280" s="20">
        <v>35</v>
      </c>
      <c r="F2280" s="18" t="str">
        <f t="shared" si="37"/>
        <v>华东</v>
      </c>
    </row>
    <row r="2281" spans="1:6" x14ac:dyDescent="0.25">
      <c r="A2281" s="19">
        <v>35217</v>
      </c>
      <c r="B2281" s="20" t="s">
        <v>20</v>
      </c>
      <c r="C2281" s="23" t="s">
        <v>24</v>
      </c>
      <c r="D2281" s="20">
        <v>35</v>
      </c>
      <c r="E2281" s="20">
        <v>35</v>
      </c>
      <c r="F2281" s="18" t="str">
        <f t="shared" si="37"/>
        <v>华东</v>
      </c>
    </row>
    <row r="2282" spans="1:6" x14ac:dyDescent="0.25">
      <c r="A2282" s="19">
        <v>35217</v>
      </c>
      <c r="B2282" s="20" t="s">
        <v>11</v>
      </c>
      <c r="C2282" s="23" t="s">
        <v>24</v>
      </c>
      <c r="D2282" s="20">
        <v>41</v>
      </c>
      <c r="E2282" s="20">
        <v>41</v>
      </c>
      <c r="F2282" s="18" t="str">
        <f t="shared" si="37"/>
        <v>华东</v>
      </c>
    </row>
    <row r="2283" spans="1:6" x14ac:dyDescent="0.25">
      <c r="A2283" s="19">
        <v>35217</v>
      </c>
      <c r="B2283" s="20" t="s">
        <v>18</v>
      </c>
      <c r="C2283" s="23" t="s">
        <v>24</v>
      </c>
      <c r="D2283" s="20">
        <v>83</v>
      </c>
      <c r="E2283" s="20">
        <v>83</v>
      </c>
      <c r="F2283" s="18" t="str">
        <f t="shared" si="37"/>
        <v>华南</v>
      </c>
    </row>
    <row r="2284" spans="1:6" x14ac:dyDescent="0.25">
      <c r="A2284" s="19">
        <v>35217</v>
      </c>
      <c r="B2284" s="20" t="s">
        <v>15</v>
      </c>
      <c r="C2284" s="23" t="s">
        <v>25</v>
      </c>
      <c r="D2284" s="20">
        <v>42</v>
      </c>
      <c r="E2284" s="20">
        <v>42</v>
      </c>
      <c r="F2284" s="18" t="str">
        <f t="shared" si="37"/>
        <v>华东</v>
      </c>
    </row>
    <row r="2285" spans="1:6" x14ac:dyDescent="0.25">
      <c r="A2285" s="19">
        <v>35217</v>
      </c>
      <c r="B2285" s="20" t="s">
        <v>21</v>
      </c>
      <c r="C2285" s="23" t="s">
        <v>24</v>
      </c>
      <c r="D2285" s="20">
        <v>18</v>
      </c>
      <c r="E2285" s="20">
        <v>18</v>
      </c>
      <c r="F2285" s="18" t="str">
        <f t="shared" si="37"/>
        <v>华东</v>
      </c>
    </row>
    <row r="2286" spans="1:6" x14ac:dyDescent="0.25">
      <c r="A2286" s="19">
        <v>35217</v>
      </c>
      <c r="B2286" s="20" t="s">
        <v>11</v>
      </c>
      <c r="C2286" s="23" t="s">
        <v>29</v>
      </c>
      <c r="D2286" s="20">
        <v>44</v>
      </c>
      <c r="E2286" s="20">
        <v>44</v>
      </c>
      <c r="F2286" s="18" t="str">
        <f t="shared" si="37"/>
        <v>华东</v>
      </c>
    </row>
    <row r="2287" spans="1:6" x14ac:dyDescent="0.25">
      <c r="A2287" s="19">
        <v>35217</v>
      </c>
      <c r="B2287" s="20" t="s">
        <v>15</v>
      </c>
      <c r="C2287" s="23" t="s">
        <v>24</v>
      </c>
      <c r="D2287" s="20">
        <v>44</v>
      </c>
      <c r="E2287" s="20">
        <v>44</v>
      </c>
      <c r="F2287" s="18" t="str">
        <f t="shared" si="37"/>
        <v>华东</v>
      </c>
    </row>
    <row r="2288" spans="1:6" x14ac:dyDescent="0.25">
      <c r="A2288" s="19">
        <v>35217</v>
      </c>
      <c r="B2288" s="20" t="s">
        <v>20</v>
      </c>
      <c r="C2288" s="23" t="s">
        <v>24</v>
      </c>
      <c r="D2288" s="20">
        <v>50</v>
      </c>
      <c r="E2288" s="20">
        <v>50</v>
      </c>
      <c r="F2288" s="18" t="str">
        <f t="shared" si="37"/>
        <v>华东</v>
      </c>
    </row>
    <row r="2289" spans="1:6" x14ac:dyDescent="0.25">
      <c r="A2289" s="19">
        <v>35217</v>
      </c>
      <c r="B2289" s="20" t="s">
        <v>11</v>
      </c>
      <c r="C2289" s="23" t="s">
        <v>24</v>
      </c>
      <c r="D2289" s="20">
        <v>68</v>
      </c>
      <c r="E2289" s="20">
        <v>68</v>
      </c>
      <c r="F2289" s="18" t="str">
        <f t="shared" si="37"/>
        <v>华东</v>
      </c>
    </row>
    <row r="2290" spans="1:6" x14ac:dyDescent="0.25">
      <c r="A2290" s="19">
        <v>35217</v>
      </c>
      <c r="B2290" s="20" t="s">
        <v>18</v>
      </c>
      <c r="C2290" s="23" t="s">
        <v>24</v>
      </c>
      <c r="D2290" s="20">
        <v>1319</v>
      </c>
      <c r="E2290" s="20">
        <v>2723</v>
      </c>
      <c r="F2290" s="18" t="str">
        <f t="shared" si="37"/>
        <v>华南</v>
      </c>
    </row>
    <row r="2291" spans="1:6" x14ac:dyDescent="0.25">
      <c r="A2291" s="19">
        <v>35217</v>
      </c>
      <c r="B2291" s="20" t="s">
        <v>17</v>
      </c>
      <c r="C2291" s="23" t="s">
        <v>25</v>
      </c>
      <c r="D2291" s="20">
        <v>1565</v>
      </c>
      <c r="E2291" s="20">
        <v>1710</v>
      </c>
      <c r="F2291" s="18" t="str">
        <f t="shared" si="37"/>
        <v>华南</v>
      </c>
    </row>
    <row r="2292" spans="1:6" x14ac:dyDescent="0.25">
      <c r="A2292" s="19">
        <v>35247</v>
      </c>
      <c r="B2292" s="20" t="s">
        <v>20</v>
      </c>
      <c r="C2292" s="23" t="s">
        <v>25</v>
      </c>
      <c r="D2292" s="20">
        <v>428</v>
      </c>
      <c r="E2292" s="20">
        <v>491</v>
      </c>
      <c r="F2292" s="18" t="str">
        <f t="shared" si="37"/>
        <v>华东</v>
      </c>
    </row>
    <row r="2293" spans="1:6" x14ac:dyDescent="0.25">
      <c r="A2293" s="19">
        <v>35247</v>
      </c>
      <c r="B2293" s="20" t="s">
        <v>20</v>
      </c>
      <c r="C2293" s="23" t="s">
        <v>25</v>
      </c>
      <c r="D2293" s="20">
        <v>72</v>
      </c>
      <c r="E2293" s="20">
        <v>72</v>
      </c>
      <c r="F2293" s="18" t="str">
        <f t="shared" si="37"/>
        <v>华东</v>
      </c>
    </row>
    <row r="2294" spans="1:6" x14ac:dyDescent="0.25">
      <c r="A2294" s="19">
        <v>35247</v>
      </c>
      <c r="B2294" s="20" t="s">
        <v>21</v>
      </c>
      <c r="C2294" s="23" t="s">
        <v>24</v>
      </c>
      <c r="D2294" s="20">
        <v>83</v>
      </c>
      <c r="E2294" s="20">
        <v>83</v>
      </c>
      <c r="F2294" s="18" t="str">
        <f t="shared" si="37"/>
        <v>华东</v>
      </c>
    </row>
    <row r="2295" spans="1:6" x14ac:dyDescent="0.25">
      <c r="A2295" s="19">
        <v>35247</v>
      </c>
      <c r="B2295" s="20" t="s">
        <v>18</v>
      </c>
      <c r="C2295" s="23" t="s">
        <v>24</v>
      </c>
      <c r="D2295" s="20">
        <v>124</v>
      </c>
      <c r="E2295" s="20">
        <v>124</v>
      </c>
      <c r="F2295" s="18" t="str">
        <f t="shared" si="37"/>
        <v>华南</v>
      </c>
    </row>
    <row r="2296" spans="1:6" x14ac:dyDescent="0.25">
      <c r="A2296" s="19">
        <v>35247</v>
      </c>
      <c r="B2296" s="20" t="s">
        <v>20</v>
      </c>
      <c r="C2296" s="23" t="s">
        <v>24</v>
      </c>
      <c r="D2296" s="20">
        <v>158</v>
      </c>
      <c r="E2296" s="20">
        <v>158</v>
      </c>
      <c r="F2296" s="18" t="str">
        <f t="shared" si="37"/>
        <v>华东</v>
      </c>
    </row>
    <row r="2297" spans="1:6" x14ac:dyDescent="0.25">
      <c r="A2297" s="19">
        <v>35247</v>
      </c>
      <c r="B2297" s="20" t="s">
        <v>21</v>
      </c>
      <c r="C2297" s="23" t="s">
        <v>24</v>
      </c>
      <c r="D2297" s="20">
        <v>203</v>
      </c>
      <c r="E2297" s="20">
        <v>203</v>
      </c>
      <c r="F2297" s="18" t="str">
        <f t="shared" si="37"/>
        <v>华东</v>
      </c>
    </row>
    <row r="2298" spans="1:6" x14ac:dyDescent="0.25">
      <c r="A2298" s="19">
        <v>35247</v>
      </c>
      <c r="B2298" s="20" t="s">
        <v>15</v>
      </c>
      <c r="C2298" s="23" t="s">
        <v>24</v>
      </c>
      <c r="D2298" s="20">
        <v>203</v>
      </c>
      <c r="E2298" s="20">
        <v>203</v>
      </c>
      <c r="F2298" s="18" t="str">
        <f t="shared" si="37"/>
        <v>华东</v>
      </c>
    </row>
    <row r="2299" spans="1:6" x14ac:dyDescent="0.25">
      <c r="A2299" s="19">
        <v>35247</v>
      </c>
      <c r="B2299" s="20" t="s">
        <v>15</v>
      </c>
      <c r="C2299" s="23" t="s">
        <v>25</v>
      </c>
      <c r="D2299" s="20">
        <v>220</v>
      </c>
      <c r="E2299" s="20">
        <v>220</v>
      </c>
      <c r="F2299" s="18" t="str">
        <f t="shared" si="37"/>
        <v>华东</v>
      </c>
    </row>
    <row r="2300" spans="1:6" x14ac:dyDescent="0.25">
      <c r="A2300" s="19">
        <v>35247</v>
      </c>
      <c r="B2300" s="20" t="s">
        <v>18</v>
      </c>
      <c r="C2300" s="23" t="s">
        <v>24</v>
      </c>
      <c r="D2300" s="20">
        <v>1061</v>
      </c>
      <c r="E2300" s="20">
        <v>1328</v>
      </c>
      <c r="F2300" s="18" t="str">
        <f t="shared" si="37"/>
        <v>华南</v>
      </c>
    </row>
    <row r="2301" spans="1:6" x14ac:dyDescent="0.25">
      <c r="A2301" s="19">
        <v>35247</v>
      </c>
      <c r="B2301" s="20" t="s">
        <v>20</v>
      </c>
      <c r="C2301" s="23" t="s">
        <v>29</v>
      </c>
      <c r="D2301" s="20">
        <v>385</v>
      </c>
      <c r="E2301" s="20">
        <v>385</v>
      </c>
      <c r="F2301" s="18" t="str">
        <f t="shared" si="37"/>
        <v>华东</v>
      </c>
    </row>
    <row r="2302" spans="1:6" x14ac:dyDescent="0.25">
      <c r="A2302" s="19">
        <v>35247</v>
      </c>
      <c r="B2302" s="20" t="s">
        <v>11</v>
      </c>
      <c r="C2302" s="23" t="s">
        <v>25</v>
      </c>
      <c r="D2302" s="20">
        <v>494</v>
      </c>
      <c r="E2302" s="20">
        <v>509</v>
      </c>
      <c r="F2302" s="18" t="str">
        <f t="shared" si="37"/>
        <v>华东</v>
      </c>
    </row>
    <row r="2303" spans="1:6" x14ac:dyDescent="0.25">
      <c r="A2303" s="19">
        <v>35247</v>
      </c>
      <c r="B2303" s="20" t="s">
        <v>11</v>
      </c>
      <c r="C2303" s="23" t="s">
        <v>25</v>
      </c>
      <c r="D2303" s="20">
        <v>506</v>
      </c>
      <c r="E2303" s="20">
        <v>506</v>
      </c>
      <c r="F2303" s="18" t="str">
        <f t="shared" si="37"/>
        <v>华东</v>
      </c>
    </row>
    <row r="2304" spans="1:6" x14ac:dyDescent="0.25">
      <c r="A2304" s="19">
        <v>35247</v>
      </c>
      <c r="B2304" s="20" t="s">
        <v>15</v>
      </c>
      <c r="C2304" s="23" t="s">
        <v>24</v>
      </c>
      <c r="D2304" s="20">
        <v>655</v>
      </c>
      <c r="E2304" s="20">
        <v>674</v>
      </c>
      <c r="F2304" s="18" t="str">
        <f t="shared" si="37"/>
        <v>华东</v>
      </c>
    </row>
    <row r="2305" spans="1:6" x14ac:dyDescent="0.25">
      <c r="A2305" s="19">
        <v>35247</v>
      </c>
      <c r="B2305" s="20" t="s">
        <v>11</v>
      </c>
      <c r="C2305" s="23" t="s">
        <v>25</v>
      </c>
      <c r="D2305" s="20">
        <v>678</v>
      </c>
      <c r="E2305" s="20">
        <v>788</v>
      </c>
      <c r="F2305" s="18" t="str">
        <f t="shared" si="37"/>
        <v>华东</v>
      </c>
    </row>
    <row r="2306" spans="1:6" x14ac:dyDescent="0.25">
      <c r="A2306" s="19">
        <v>35247</v>
      </c>
      <c r="B2306" s="20" t="s">
        <v>17</v>
      </c>
      <c r="C2306" s="23" t="s">
        <v>24</v>
      </c>
      <c r="D2306" s="20">
        <v>776</v>
      </c>
      <c r="E2306" s="20">
        <v>825</v>
      </c>
      <c r="F2306" s="18" t="str">
        <f t="shared" si="37"/>
        <v>华南</v>
      </c>
    </row>
    <row r="2307" spans="1:6" x14ac:dyDescent="0.25">
      <c r="A2307" s="19">
        <v>35247</v>
      </c>
      <c r="B2307" s="20" t="s">
        <v>18</v>
      </c>
      <c r="C2307" s="23" t="s">
        <v>37</v>
      </c>
      <c r="D2307" s="20">
        <v>829</v>
      </c>
      <c r="E2307" s="20">
        <v>880</v>
      </c>
      <c r="F2307" s="18" t="str">
        <f t="shared" ref="F2307:F2370" si="38">INDEX($H$3:$H$12,MATCH(B2307,$I$3:$I$12,0))</f>
        <v>华南</v>
      </c>
    </row>
    <row r="2308" spans="1:6" x14ac:dyDescent="0.25">
      <c r="A2308" s="19">
        <v>35247</v>
      </c>
      <c r="B2308" s="20" t="s">
        <v>21</v>
      </c>
      <c r="C2308" s="23" t="s">
        <v>37</v>
      </c>
      <c r="D2308" s="20">
        <v>304</v>
      </c>
      <c r="E2308" s="20">
        <v>304</v>
      </c>
      <c r="F2308" s="18" t="str">
        <f t="shared" si="38"/>
        <v>华东</v>
      </c>
    </row>
    <row r="2309" spans="1:6" x14ac:dyDescent="0.25">
      <c r="A2309" s="19">
        <v>35247</v>
      </c>
      <c r="B2309" s="20" t="s">
        <v>15</v>
      </c>
      <c r="C2309" s="23" t="s">
        <v>24</v>
      </c>
      <c r="D2309" s="20">
        <v>56</v>
      </c>
      <c r="E2309" s="20">
        <v>56</v>
      </c>
      <c r="F2309" s="18" t="str">
        <f t="shared" si="38"/>
        <v>华东</v>
      </c>
    </row>
    <row r="2310" spans="1:6" x14ac:dyDescent="0.25">
      <c r="A2310" s="19">
        <v>35247</v>
      </c>
      <c r="B2310" s="20" t="s">
        <v>21</v>
      </c>
      <c r="C2310" s="23" t="s">
        <v>25</v>
      </c>
      <c r="D2310" s="20">
        <v>1529</v>
      </c>
      <c r="E2310" s="20">
        <v>1837</v>
      </c>
      <c r="F2310" s="18" t="str">
        <f t="shared" si="38"/>
        <v>华东</v>
      </c>
    </row>
    <row r="2311" spans="1:6" x14ac:dyDescent="0.25">
      <c r="A2311" s="19">
        <v>35247</v>
      </c>
      <c r="B2311" s="20" t="s">
        <v>11</v>
      </c>
      <c r="C2311" s="23" t="s">
        <v>25</v>
      </c>
      <c r="D2311" s="20">
        <v>1681</v>
      </c>
      <c r="E2311" s="20">
        <v>1845</v>
      </c>
      <c r="F2311" s="18" t="str">
        <f t="shared" si="38"/>
        <v>华东</v>
      </c>
    </row>
    <row r="2312" spans="1:6" x14ac:dyDescent="0.25">
      <c r="A2312" s="19">
        <v>35247</v>
      </c>
      <c r="B2312" s="20" t="s">
        <v>17</v>
      </c>
      <c r="C2312" s="23" t="s">
        <v>25</v>
      </c>
      <c r="D2312" s="20">
        <v>1932</v>
      </c>
      <c r="E2312" s="20">
        <v>2194</v>
      </c>
      <c r="F2312" s="18" t="str">
        <f t="shared" si="38"/>
        <v>华南</v>
      </c>
    </row>
    <row r="2313" spans="1:6" x14ac:dyDescent="0.25">
      <c r="A2313" s="19">
        <v>35247</v>
      </c>
      <c r="B2313" s="20" t="s">
        <v>18</v>
      </c>
      <c r="C2313" s="23" t="s">
        <v>37</v>
      </c>
      <c r="D2313" s="20">
        <v>2414</v>
      </c>
      <c r="E2313" s="20">
        <v>3713</v>
      </c>
      <c r="F2313" s="18" t="str">
        <f t="shared" si="38"/>
        <v>华南</v>
      </c>
    </row>
    <row r="2314" spans="1:6" x14ac:dyDescent="0.25">
      <c r="A2314" s="19">
        <v>35247</v>
      </c>
      <c r="B2314" s="20" t="s">
        <v>21</v>
      </c>
      <c r="C2314" s="20" t="s">
        <v>12</v>
      </c>
      <c r="D2314" s="20">
        <v>203</v>
      </c>
      <c r="E2314" s="20">
        <v>203</v>
      </c>
      <c r="F2314" s="18" t="str">
        <f t="shared" si="38"/>
        <v>华东</v>
      </c>
    </row>
    <row r="2315" spans="1:6" x14ac:dyDescent="0.25">
      <c r="A2315" s="19">
        <v>35247</v>
      </c>
      <c r="B2315" s="20" t="s">
        <v>11</v>
      </c>
      <c r="C2315" s="20" t="s">
        <v>12</v>
      </c>
      <c r="D2315" s="20">
        <v>646</v>
      </c>
      <c r="E2315" s="20">
        <v>665</v>
      </c>
      <c r="F2315" s="18" t="str">
        <f t="shared" si="38"/>
        <v>华东</v>
      </c>
    </row>
    <row r="2316" spans="1:6" x14ac:dyDescent="0.25">
      <c r="A2316" s="19">
        <v>35247</v>
      </c>
      <c r="B2316" s="20" t="s">
        <v>21</v>
      </c>
      <c r="C2316" s="20" t="s">
        <v>12</v>
      </c>
      <c r="D2316" s="20">
        <v>459</v>
      </c>
      <c r="E2316" s="20">
        <v>473</v>
      </c>
      <c r="F2316" s="18" t="str">
        <f t="shared" si="38"/>
        <v>华东</v>
      </c>
    </row>
    <row r="2317" spans="1:6" x14ac:dyDescent="0.25">
      <c r="A2317" s="19">
        <v>35247</v>
      </c>
      <c r="B2317" s="20" t="s">
        <v>15</v>
      </c>
      <c r="C2317" s="20" t="s">
        <v>12</v>
      </c>
      <c r="D2317" s="20">
        <v>620</v>
      </c>
      <c r="E2317" s="20">
        <v>720</v>
      </c>
      <c r="F2317" s="18" t="str">
        <f t="shared" si="38"/>
        <v>华东</v>
      </c>
    </row>
    <row r="2318" spans="1:6" x14ac:dyDescent="0.25">
      <c r="A2318" s="19">
        <v>35247</v>
      </c>
      <c r="B2318" s="20" t="s">
        <v>20</v>
      </c>
      <c r="C2318" s="20" t="s">
        <v>12</v>
      </c>
      <c r="D2318" s="20">
        <v>426</v>
      </c>
      <c r="E2318" s="20">
        <v>439</v>
      </c>
      <c r="F2318" s="18" t="str">
        <f t="shared" si="38"/>
        <v>华东</v>
      </c>
    </row>
    <row r="2319" spans="1:6" x14ac:dyDescent="0.25">
      <c r="A2319" s="19">
        <v>35247</v>
      </c>
      <c r="B2319" s="20" t="s">
        <v>18</v>
      </c>
      <c r="C2319" s="20" t="s">
        <v>12</v>
      </c>
      <c r="D2319" s="20">
        <v>648</v>
      </c>
      <c r="E2319" s="20">
        <v>648</v>
      </c>
      <c r="F2319" s="18" t="str">
        <f t="shared" si="38"/>
        <v>华南</v>
      </c>
    </row>
    <row r="2320" spans="1:6" x14ac:dyDescent="0.25">
      <c r="A2320" s="19">
        <v>35247</v>
      </c>
      <c r="B2320" s="20" t="s">
        <v>18</v>
      </c>
      <c r="C2320" s="20" t="s">
        <v>12</v>
      </c>
      <c r="D2320" s="20">
        <v>158</v>
      </c>
      <c r="E2320" s="20">
        <v>158</v>
      </c>
      <c r="F2320" s="18" t="str">
        <f t="shared" si="38"/>
        <v>华南</v>
      </c>
    </row>
    <row r="2321" spans="1:6" x14ac:dyDescent="0.25">
      <c r="A2321" s="19">
        <v>35247</v>
      </c>
      <c r="B2321" s="20" t="s">
        <v>15</v>
      </c>
      <c r="C2321" s="20" t="s">
        <v>12</v>
      </c>
      <c r="D2321" s="20">
        <v>146</v>
      </c>
      <c r="E2321" s="20">
        <v>146</v>
      </c>
      <c r="F2321" s="18" t="str">
        <f t="shared" si="38"/>
        <v>华东</v>
      </c>
    </row>
    <row r="2322" spans="1:6" x14ac:dyDescent="0.25">
      <c r="A2322" s="19">
        <v>35247</v>
      </c>
      <c r="B2322" s="20" t="s">
        <v>18</v>
      </c>
      <c r="C2322" s="20" t="s">
        <v>12</v>
      </c>
      <c r="D2322" s="20">
        <v>158</v>
      </c>
      <c r="E2322" s="20">
        <v>158</v>
      </c>
      <c r="F2322" s="18" t="str">
        <f t="shared" si="38"/>
        <v>华南</v>
      </c>
    </row>
    <row r="2323" spans="1:6" x14ac:dyDescent="0.25">
      <c r="A2323" s="19">
        <v>35247</v>
      </c>
      <c r="B2323" s="20" t="s">
        <v>15</v>
      </c>
      <c r="C2323" s="20" t="s">
        <v>12</v>
      </c>
      <c r="D2323" s="20">
        <v>88</v>
      </c>
      <c r="E2323" s="20">
        <v>88</v>
      </c>
      <c r="F2323" s="18" t="str">
        <f t="shared" si="38"/>
        <v>华东</v>
      </c>
    </row>
    <row r="2324" spans="1:6" x14ac:dyDescent="0.25">
      <c r="A2324" s="19">
        <v>35247</v>
      </c>
      <c r="B2324" s="20" t="s">
        <v>11</v>
      </c>
      <c r="C2324" s="20" t="s">
        <v>12</v>
      </c>
      <c r="D2324" s="20">
        <v>239</v>
      </c>
      <c r="E2324" s="20">
        <v>239</v>
      </c>
      <c r="F2324" s="18" t="str">
        <f t="shared" si="38"/>
        <v>华东</v>
      </c>
    </row>
    <row r="2325" spans="1:6" x14ac:dyDescent="0.25">
      <c r="A2325" s="19">
        <v>35247</v>
      </c>
      <c r="B2325" s="20" t="s">
        <v>17</v>
      </c>
      <c r="C2325" s="20" t="s">
        <v>12</v>
      </c>
      <c r="D2325" s="20">
        <v>655</v>
      </c>
      <c r="E2325" s="20">
        <v>675</v>
      </c>
      <c r="F2325" s="18" t="str">
        <f t="shared" si="38"/>
        <v>华南</v>
      </c>
    </row>
    <row r="2326" spans="1:6" x14ac:dyDescent="0.25">
      <c r="A2326" s="19">
        <v>35247</v>
      </c>
      <c r="B2326" s="20" t="s">
        <v>20</v>
      </c>
      <c r="C2326" s="20" t="s">
        <v>12</v>
      </c>
      <c r="D2326" s="20">
        <v>245</v>
      </c>
      <c r="E2326" s="20">
        <v>245</v>
      </c>
      <c r="F2326" s="18" t="str">
        <f t="shared" si="38"/>
        <v>华东</v>
      </c>
    </row>
    <row r="2327" spans="1:6" x14ac:dyDescent="0.25">
      <c r="A2327" s="19">
        <v>35247</v>
      </c>
      <c r="B2327" s="20" t="s">
        <v>11</v>
      </c>
      <c r="C2327" s="20" t="s">
        <v>12</v>
      </c>
      <c r="D2327" s="20">
        <v>238</v>
      </c>
      <c r="E2327" s="20">
        <v>238</v>
      </c>
      <c r="F2327" s="18" t="str">
        <f t="shared" si="38"/>
        <v>华东</v>
      </c>
    </row>
    <row r="2328" spans="1:6" x14ac:dyDescent="0.25">
      <c r="A2328" s="19">
        <v>35247</v>
      </c>
      <c r="B2328" s="20" t="s">
        <v>21</v>
      </c>
      <c r="C2328" s="20" t="s">
        <v>12</v>
      </c>
      <c r="D2328" s="20">
        <v>236</v>
      </c>
      <c r="E2328" s="20">
        <v>236</v>
      </c>
      <c r="F2328" s="18" t="str">
        <f t="shared" si="38"/>
        <v>华东</v>
      </c>
    </row>
    <row r="2329" spans="1:6" x14ac:dyDescent="0.25">
      <c r="A2329" s="19">
        <v>35247</v>
      </c>
      <c r="B2329" s="20" t="s">
        <v>18</v>
      </c>
      <c r="C2329" s="20" t="s">
        <v>12</v>
      </c>
      <c r="D2329" s="20">
        <v>917</v>
      </c>
      <c r="E2329" s="20">
        <v>1260</v>
      </c>
      <c r="F2329" s="18" t="str">
        <f t="shared" si="38"/>
        <v>华南</v>
      </c>
    </row>
    <row r="2330" spans="1:6" x14ac:dyDescent="0.25">
      <c r="A2330" s="19">
        <v>35247</v>
      </c>
      <c r="B2330" s="20" t="s">
        <v>15</v>
      </c>
      <c r="C2330" s="20" t="s">
        <v>12</v>
      </c>
      <c r="D2330" s="20">
        <v>228</v>
      </c>
      <c r="E2330" s="20">
        <v>228</v>
      </c>
      <c r="F2330" s="18" t="str">
        <f t="shared" si="38"/>
        <v>华东</v>
      </c>
    </row>
    <row r="2331" spans="1:6" x14ac:dyDescent="0.25">
      <c r="A2331" s="19">
        <v>35247</v>
      </c>
      <c r="B2331" s="20" t="s">
        <v>17</v>
      </c>
      <c r="C2331" s="20" t="s">
        <v>12</v>
      </c>
      <c r="D2331" s="20">
        <v>1534</v>
      </c>
      <c r="E2331" s="20">
        <v>1628</v>
      </c>
      <c r="F2331" s="18" t="str">
        <f t="shared" si="38"/>
        <v>华南</v>
      </c>
    </row>
    <row r="2332" spans="1:6" x14ac:dyDescent="0.25">
      <c r="A2332" s="19">
        <v>35247</v>
      </c>
      <c r="B2332" s="20" t="s">
        <v>11</v>
      </c>
      <c r="C2332" s="20" t="s">
        <v>12</v>
      </c>
      <c r="D2332" s="20">
        <v>1292</v>
      </c>
      <c r="E2332" s="20">
        <v>1373</v>
      </c>
      <c r="F2332" s="18" t="str">
        <f t="shared" si="38"/>
        <v>华东</v>
      </c>
    </row>
    <row r="2333" spans="1:6" x14ac:dyDescent="0.25">
      <c r="A2333" s="19">
        <v>35247</v>
      </c>
      <c r="B2333" s="20" t="s">
        <v>20</v>
      </c>
      <c r="C2333" s="20" t="s">
        <v>12</v>
      </c>
      <c r="D2333" s="20">
        <v>354</v>
      </c>
      <c r="E2333" s="20">
        <v>354</v>
      </c>
      <c r="F2333" s="18" t="str">
        <f t="shared" si="38"/>
        <v>华东</v>
      </c>
    </row>
    <row r="2334" spans="1:6" x14ac:dyDescent="0.25">
      <c r="A2334" s="19">
        <v>35247</v>
      </c>
      <c r="B2334" s="20" t="s">
        <v>20</v>
      </c>
      <c r="C2334" s="20" t="s">
        <v>12</v>
      </c>
      <c r="D2334" s="20">
        <v>257</v>
      </c>
      <c r="E2334" s="20">
        <v>257</v>
      </c>
      <c r="F2334" s="18" t="str">
        <f t="shared" si="38"/>
        <v>华东</v>
      </c>
    </row>
    <row r="2335" spans="1:6" x14ac:dyDescent="0.25">
      <c r="A2335" s="19">
        <v>35247</v>
      </c>
      <c r="B2335" s="20" t="s">
        <v>21</v>
      </c>
      <c r="C2335" s="20" t="s">
        <v>12</v>
      </c>
      <c r="D2335" s="20">
        <v>315</v>
      </c>
      <c r="E2335" s="20">
        <v>315</v>
      </c>
      <c r="F2335" s="18" t="str">
        <f t="shared" si="38"/>
        <v>华东</v>
      </c>
    </row>
    <row r="2336" spans="1:6" x14ac:dyDescent="0.25">
      <c r="A2336" s="19">
        <v>35247</v>
      </c>
      <c r="B2336" s="20" t="s">
        <v>11</v>
      </c>
      <c r="C2336" s="20" t="s">
        <v>12</v>
      </c>
      <c r="D2336" s="20">
        <v>101</v>
      </c>
      <c r="E2336" s="20">
        <v>101</v>
      </c>
      <c r="F2336" s="18" t="str">
        <f t="shared" si="38"/>
        <v>华东</v>
      </c>
    </row>
    <row r="2337" spans="1:6" x14ac:dyDescent="0.25">
      <c r="A2337" s="19">
        <v>35247</v>
      </c>
      <c r="B2337" s="20" t="s">
        <v>15</v>
      </c>
      <c r="C2337" s="20" t="s">
        <v>12</v>
      </c>
      <c r="D2337" s="20">
        <v>1845</v>
      </c>
      <c r="E2337" s="20">
        <v>2633</v>
      </c>
      <c r="F2337" s="18" t="str">
        <f t="shared" si="38"/>
        <v>华东</v>
      </c>
    </row>
    <row r="2338" spans="1:6" x14ac:dyDescent="0.25">
      <c r="A2338" s="19">
        <v>35247</v>
      </c>
      <c r="B2338" s="20" t="s">
        <v>17</v>
      </c>
      <c r="C2338" s="20" t="s">
        <v>12</v>
      </c>
      <c r="D2338" s="20">
        <v>1271</v>
      </c>
      <c r="E2338" s="20">
        <v>1350</v>
      </c>
      <c r="F2338" s="18" t="str">
        <f t="shared" si="38"/>
        <v>华南</v>
      </c>
    </row>
    <row r="2339" spans="1:6" x14ac:dyDescent="0.25">
      <c r="A2339" s="19">
        <v>35247</v>
      </c>
      <c r="B2339" s="20" t="s">
        <v>20</v>
      </c>
      <c r="C2339" s="20" t="s">
        <v>12</v>
      </c>
      <c r="D2339" s="20">
        <v>45</v>
      </c>
      <c r="E2339" s="20">
        <v>45</v>
      </c>
      <c r="F2339" s="18" t="str">
        <f t="shared" si="38"/>
        <v>华东</v>
      </c>
    </row>
    <row r="2340" spans="1:6" x14ac:dyDescent="0.25">
      <c r="A2340" s="19">
        <v>35247</v>
      </c>
      <c r="B2340" s="20" t="s">
        <v>18</v>
      </c>
      <c r="C2340" s="20" t="s">
        <v>12</v>
      </c>
      <c r="D2340" s="20">
        <v>79</v>
      </c>
      <c r="E2340" s="20">
        <v>79</v>
      </c>
      <c r="F2340" s="18" t="str">
        <f t="shared" si="38"/>
        <v>华南</v>
      </c>
    </row>
    <row r="2341" spans="1:6" x14ac:dyDescent="0.25">
      <c r="A2341" s="19">
        <v>35247</v>
      </c>
      <c r="B2341" s="20" t="s">
        <v>20</v>
      </c>
      <c r="C2341" s="20" t="s">
        <v>12</v>
      </c>
      <c r="D2341" s="20">
        <v>68</v>
      </c>
      <c r="E2341" s="20">
        <v>68</v>
      </c>
      <c r="F2341" s="18" t="str">
        <f t="shared" si="38"/>
        <v>华东</v>
      </c>
    </row>
    <row r="2342" spans="1:6" x14ac:dyDescent="0.25">
      <c r="A2342" s="19">
        <v>35247</v>
      </c>
      <c r="B2342" s="20" t="s">
        <v>18</v>
      </c>
      <c r="C2342" s="20" t="s">
        <v>12</v>
      </c>
      <c r="D2342" s="20">
        <v>225</v>
      </c>
      <c r="E2342" s="20">
        <v>225</v>
      </c>
      <c r="F2342" s="18" t="str">
        <f t="shared" si="38"/>
        <v>华南</v>
      </c>
    </row>
    <row r="2343" spans="1:6" x14ac:dyDescent="0.25">
      <c r="A2343" s="19">
        <v>35247</v>
      </c>
      <c r="B2343" s="20" t="s">
        <v>11</v>
      </c>
      <c r="C2343" s="20" t="s">
        <v>12</v>
      </c>
      <c r="D2343" s="20">
        <v>88</v>
      </c>
      <c r="E2343" s="20">
        <v>88</v>
      </c>
      <c r="F2343" s="18" t="str">
        <f t="shared" si="38"/>
        <v>华东</v>
      </c>
    </row>
    <row r="2344" spans="1:6" x14ac:dyDescent="0.25">
      <c r="A2344" s="19">
        <v>35247</v>
      </c>
      <c r="B2344" s="20" t="s">
        <v>21</v>
      </c>
      <c r="C2344" s="20" t="s">
        <v>12</v>
      </c>
      <c r="D2344" s="20">
        <v>420</v>
      </c>
      <c r="E2344" s="20">
        <v>420</v>
      </c>
      <c r="F2344" s="18" t="str">
        <f t="shared" si="38"/>
        <v>华东</v>
      </c>
    </row>
    <row r="2345" spans="1:6" x14ac:dyDescent="0.25">
      <c r="A2345" s="19">
        <v>35247</v>
      </c>
      <c r="B2345" s="20" t="s">
        <v>21</v>
      </c>
      <c r="C2345" s="20" t="s">
        <v>12</v>
      </c>
      <c r="D2345" s="20">
        <v>434</v>
      </c>
      <c r="E2345" s="20">
        <v>446</v>
      </c>
      <c r="F2345" s="18" t="str">
        <f t="shared" si="38"/>
        <v>华东</v>
      </c>
    </row>
    <row r="2346" spans="1:6" x14ac:dyDescent="0.25">
      <c r="A2346" s="19">
        <v>35247</v>
      </c>
      <c r="B2346" s="20" t="s">
        <v>20</v>
      </c>
      <c r="C2346" s="20" t="s">
        <v>12</v>
      </c>
      <c r="D2346" s="20">
        <v>193</v>
      </c>
      <c r="E2346" s="20">
        <v>193</v>
      </c>
      <c r="F2346" s="18" t="str">
        <f t="shared" si="38"/>
        <v>华东</v>
      </c>
    </row>
    <row r="2347" spans="1:6" x14ac:dyDescent="0.25">
      <c r="A2347" s="19">
        <v>35247</v>
      </c>
      <c r="B2347" s="20" t="s">
        <v>15</v>
      </c>
      <c r="C2347" s="20" t="s">
        <v>12</v>
      </c>
      <c r="D2347" s="20">
        <v>175</v>
      </c>
      <c r="E2347" s="20">
        <v>175</v>
      </c>
      <c r="F2347" s="18" t="str">
        <f t="shared" si="38"/>
        <v>华东</v>
      </c>
    </row>
    <row r="2348" spans="1:6" x14ac:dyDescent="0.25">
      <c r="A2348" s="19">
        <v>35247</v>
      </c>
      <c r="B2348" s="20" t="s">
        <v>20</v>
      </c>
      <c r="C2348" s="20" t="s">
        <v>12</v>
      </c>
      <c r="D2348" s="20">
        <v>172</v>
      </c>
      <c r="E2348" s="20">
        <v>172</v>
      </c>
      <c r="F2348" s="18" t="str">
        <f t="shared" si="38"/>
        <v>华东</v>
      </c>
    </row>
    <row r="2349" spans="1:6" x14ac:dyDescent="0.25">
      <c r="A2349" s="19">
        <v>35247</v>
      </c>
      <c r="B2349" s="20" t="s">
        <v>11</v>
      </c>
      <c r="C2349" s="20" t="s">
        <v>12</v>
      </c>
      <c r="D2349" s="20">
        <v>239</v>
      </c>
      <c r="E2349" s="20">
        <v>239</v>
      </c>
      <c r="F2349" s="18" t="str">
        <f t="shared" si="38"/>
        <v>华东</v>
      </c>
    </row>
    <row r="2350" spans="1:6" x14ac:dyDescent="0.25">
      <c r="A2350" s="19">
        <v>35247</v>
      </c>
      <c r="B2350" s="20" t="s">
        <v>15</v>
      </c>
      <c r="C2350" s="20" t="s">
        <v>12</v>
      </c>
      <c r="D2350" s="20">
        <v>214</v>
      </c>
      <c r="E2350" s="20">
        <v>214</v>
      </c>
      <c r="F2350" s="18" t="str">
        <f t="shared" si="38"/>
        <v>华东</v>
      </c>
    </row>
    <row r="2351" spans="1:6" x14ac:dyDescent="0.25">
      <c r="A2351" s="19">
        <v>35247</v>
      </c>
      <c r="B2351" s="20" t="s">
        <v>21</v>
      </c>
      <c r="C2351" s="20" t="s">
        <v>12</v>
      </c>
      <c r="D2351" s="20">
        <v>270</v>
      </c>
      <c r="E2351" s="20">
        <v>270</v>
      </c>
      <c r="F2351" s="18" t="str">
        <f t="shared" si="38"/>
        <v>华东</v>
      </c>
    </row>
    <row r="2352" spans="1:6" x14ac:dyDescent="0.25">
      <c r="A2352" s="19">
        <v>35247</v>
      </c>
      <c r="B2352" s="20" t="s">
        <v>21</v>
      </c>
      <c r="C2352" s="20" t="s">
        <v>12</v>
      </c>
      <c r="D2352" s="20">
        <v>338</v>
      </c>
      <c r="E2352" s="20">
        <v>338</v>
      </c>
      <c r="F2352" s="18" t="str">
        <f t="shared" si="38"/>
        <v>华东</v>
      </c>
    </row>
    <row r="2353" spans="1:6" x14ac:dyDescent="0.25">
      <c r="A2353" s="19">
        <v>35247</v>
      </c>
      <c r="B2353" s="20" t="s">
        <v>18</v>
      </c>
      <c r="C2353" s="20" t="s">
        <v>12</v>
      </c>
      <c r="D2353" s="20">
        <v>124</v>
      </c>
      <c r="E2353" s="20">
        <v>124</v>
      </c>
      <c r="F2353" s="18" t="str">
        <f t="shared" si="38"/>
        <v>华南</v>
      </c>
    </row>
    <row r="2354" spans="1:6" x14ac:dyDescent="0.25">
      <c r="A2354" s="19">
        <v>35247</v>
      </c>
      <c r="B2354" s="20" t="s">
        <v>11</v>
      </c>
      <c r="C2354" s="20" t="s">
        <v>12</v>
      </c>
      <c r="D2354" s="20">
        <v>42</v>
      </c>
      <c r="E2354" s="20">
        <v>42</v>
      </c>
      <c r="F2354" s="18" t="str">
        <f t="shared" si="38"/>
        <v>华东</v>
      </c>
    </row>
    <row r="2355" spans="1:6" x14ac:dyDescent="0.25">
      <c r="A2355" s="19">
        <v>35247</v>
      </c>
      <c r="B2355" s="20" t="s">
        <v>18</v>
      </c>
      <c r="C2355" s="20" t="s">
        <v>12</v>
      </c>
      <c r="D2355" s="20">
        <v>140</v>
      </c>
      <c r="E2355" s="20">
        <v>140</v>
      </c>
      <c r="F2355" s="18" t="str">
        <f t="shared" si="38"/>
        <v>华南</v>
      </c>
    </row>
    <row r="2356" spans="1:6" x14ac:dyDescent="0.25">
      <c r="A2356" s="19">
        <v>35247</v>
      </c>
      <c r="B2356" s="20" t="s">
        <v>15</v>
      </c>
      <c r="C2356" s="20" t="s">
        <v>12</v>
      </c>
      <c r="D2356" s="20">
        <v>123</v>
      </c>
      <c r="E2356" s="20">
        <v>123</v>
      </c>
      <c r="F2356" s="18" t="str">
        <f t="shared" si="38"/>
        <v>华东</v>
      </c>
    </row>
    <row r="2357" spans="1:6" x14ac:dyDescent="0.25">
      <c r="A2357" s="19">
        <v>35247</v>
      </c>
      <c r="B2357" s="20" t="s">
        <v>17</v>
      </c>
      <c r="C2357" s="20" t="s">
        <v>12</v>
      </c>
      <c r="D2357" s="20">
        <v>792</v>
      </c>
      <c r="E2357" s="20">
        <v>840</v>
      </c>
      <c r="F2357" s="18" t="str">
        <f t="shared" si="38"/>
        <v>华南</v>
      </c>
    </row>
    <row r="2358" spans="1:6" x14ac:dyDescent="0.25">
      <c r="A2358" s="19">
        <v>35247</v>
      </c>
      <c r="B2358" s="20" t="s">
        <v>15</v>
      </c>
      <c r="C2358" s="23" t="s">
        <v>24</v>
      </c>
      <c r="D2358" s="20">
        <v>158</v>
      </c>
      <c r="E2358" s="20">
        <v>158</v>
      </c>
      <c r="F2358" s="18" t="str">
        <f t="shared" si="38"/>
        <v>华东</v>
      </c>
    </row>
    <row r="2359" spans="1:6" x14ac:dyDescent="0.25">
      <c r="A2359" s="19">
        <v>35247</v>
      </c>
      <c r="B2359" s="20" t="s">
        <v>15</v>
      </c>
      <c r="C2359" s="23" t="s">
        <v>24</v>
      </c>
      <c r="D2359" s="20">
        <v>184</v>
      </c>
      <c r="E2359" s="20">
        <v>184</v>
      </c>
      <c r="F2359" s="18" t="str">
        <f t="shared" si="38"/>
        <v>华东</v>
      </c>
    </row>
    <row r="2360" spans="1:6" x14ac:dyDescent="0.25">
      <c r="A2360" s="19">
        <v>35247</v>
      </c>
      <c r="B2360" s="20" t="s">
        <v>11</v>
      </c>
      <c r="C2360" s="23" t="s">
        <v>24</v>
      </c>
      <c r="D2360" s="20">
        <v>113</v>
      </c>
      <c r="E2360" s="20">
        <v>113</v>
      </c>
      <c r="F2360" s="18" t="str">
        <f t="shared" si="38"/>
        <v>华东</v>
      </c>
    </row>
    <row r="2361" spans="1:6" x14ac:dyDescent="0.25">
      <c r="A2361" s="19">
        <v>35247</v>
      </c>
      <c r="B2361" s="20" t="s">
        <v>15</v>
      </c>
      <c r="C2361" s="23" t="s">
        <v>25</v>
      </c>
      <c r="D2361" s="20">
        <v>140</v>
      </c>
      <c r="E2361" s="20">
        <v>140</v>
      </c>
      <c r="F2361" s="18" t="str">
        <f t="shared" si="38"/>
        <v>华东</v>
      </c>
    </row>
    <row r="2362" spans="1:6" x14ac:dyDescent="0.25">
      <c r="A2362" s="19">
        <v>35247</v>
      </c>
      <c r="B2362" s="20" t="s">
        <v>15</v>
      </c>
      <c r="C2362" s="23" t="s">
        <v>25</v>
      </c>
      <c r="D2362" s="20">
        <v>248</v>
      </c>
      <c r="E2362" s="20">
        <v>248</v>
      </c>
      <c r="F2362" s="18" t="str">
        <f t="shared" si="38"/>
        <v>华东</v>
      </c>
    </row>
    <row r="2363" spans="1:6" x14ac:dyDescent="0.25">
      <c r="A2363" s="19">
        <v>35247</v>
      </c>
      <c r="B2363" s="20" t="s">
        <v>15</v>
      </c>
      <c r="C2363" s="23" t="s">
        <v>37</v>
      </c>
      <c r="D2363" s="20">
        <v>206</v>
      </c>
      <c r="E2363" s="20">
        <v>206</v>
      </c>
      <c r="F2363" s="18" t="str">
        <f t="shared" si="38"/>
        <v>华东</v>
      </c>
    </row>
    <row r="2364" spans="1:6" x14ac:dyDescent="0.25">
      <c r="A2364" s="19">
        <v>35247</v>
      </c>
      <c r="B2364" s="20" t="s">
        <v>11</v>
      </c>
      <c r="C2364" s="23" t="s">
        <v>24</v>
      </c>
      <c r="D2364" s="20">
        <v>77</v>
      </c>
      <c r="E2364" s="20">
        <v>77</v>
      </c>
      <c r="F2364" s="18" t="str">
        <f t="shared" si="38"/>
        <v>华东</v>
      </c>
    </row>
    <row r="2365" spans="1:6" x14ac:dyDescent="0.25">
      <c r="A2365" s="19">
        <v>35247</v>
      </c>
      <c r="B2365" s="20" t="s">
        <v>15</v>
      </c>
      <c r="C2365" s="23" t="s">
        <v>24</v>
      </c>
      <c r="D2365" s="20">
        <v>79</v>
      </c>
      <c r="E2365" s="20">
        <v>79</v>
      </c>
      <c r="F2365" s="18" t="str">
        <f t="shared" si="38"/>
        <v>华东</v>
      </c>
    </row>
    <row r="2366" spans="1:6" x14ac:dyDescent="0.25">
      <c r="A2366" s="19">
        <v>35247</v>
      </c>
      <c r="B2366" s="20" t="s">
        <v>11</v>
      </c>
      <c r="C2366" s="23" t="s">
        <v>25</v>
      </c>
      <c r="D2366" s="20">
        <v>2058</v>
      </c>
      <c r="E2366" s="20">
        <v>2324</v>
      </c>
      <c r="F2366" s="18" t="str">
        <f t="shared" si="38"/>
        <v>华东</v>
      </c>
    </row>
    <row r="2367" spans="1:6" x14ac:dyDescent="0.25">
      <c r="A2367" s="19">
        <v>35247</v>
      </c>
      <c r="B2367" s="20" t="s">
        <v>11</v>
      </c>
      <c r="C2367" s="23" t="s">
        <v>25</v>
      </c>
      <c r="D2367" s="20">
        <v>110</v>
      </c>
      <c r="E2367" s="20">
        <v>110</v>
      </c>
      <c r="F2367" s="18" t="str">
        <f t="shared" si="38"/>
        <v>华东</v>
      </c>
    </row>
    <row r="2368" spans="1:6" x14ac:dyDescent="0.25">
      <c r="A2368" s="19">
        <v>35247</v>
      </c>
      <c r="B2368" s="20" t="s">
        <v>11</v>
      </c>
      <c r="C2368" s="23" t="s">
        <v>24</v>
      </c>
      <c r="D2368" s="20">
        <v>2560</v>
      </c>
      <c r="E2368" s="20">
        <v>2984</v>
      </c>
      <c r="F2368" s="18" t="str">
        <f t="shared" si="38"/>
        <v>华东</v>
      </c>
    </row>
    <row r="2369" spans="1:6" x14ac:dyDescent="0.25">
      <c r="A2369" s="19">
        <v>35247</v>
      </c>
      <c r="B2369" s="20" t="s">
        <v>11</v>
      </c>
      <c r="C2369" s="23" t="s">
        <v>33</v>
      </c>
      <c r="D2369" s="20">
        <v>27</v>
      </c>
      <c r="E2369" s="20">
        <v>27</v>
      </c>
      <c r="F2369" s="18" t="str">
        <f t="shared" si="38"/>
        <v>华东</v>
      </c>
    </row>
    <row r="2370" spans="1:6" x14ac:dyDescent="0.25">
      <c r="A2370" s="19">
        <v>35247</v>
      </c>
      <c r="B2370" s="20" t="s">
        <v>11</v>
      </c>
      <c r="C2370" s="23" t="s">
        <v>24</v>
      </c>
      <c r="D2370" s="20">
        <v>158</v>
      </c>
      <c r="E2370" s="20">
        <v>158</v>
      </c>
      <c r="F2370" s="18" t="str">
        <f t="shared" si="38"/>
        <v>华东</v>
      </c>
    </row>
    <row r="2371" spans="1:6" x14ac:dyDescent="0.25">
      <c r="A2371" s="19">
        <v>35247</v>
      </c>
      <c r="B2371" s="20" t="s">
        <v>18</v>
      </c>
      <c r="C2371" s="23" t="s">
        <v>24</v>
      </c>
      <c r="D2371" s="20">
        <v>158</v>
      </c>
      <c r="E2371" s="20">
        <v>158</v>
      </c>
      <c r="F2371" s="18" t="str">
        <f t="shared" ref="F2371:F2434" si="39">INDEX($H$3:$H$12,MATCH(B2371,$I$3:$I$12,0))</f>
        <v>华南</v>
      </c>
    </row>
    <row r="2372" spans="1:6" x14ac:dyDescent="0.25">
      <c r="A2372" s="19">
        <v>35247</v>
      </c>
      <c r="B2372" s="20" t="s">
        <v>21</v>
      </c>
      <c r="C2372" s="23" t="s">
        <v>25</v>
      </c>
      <c r="D2372" s="20">
        <v>158</v>
      </c>
      <c r="E2372" s="20">
        <v>158</v>
      </c>
      <c r="F2372" s="18" t="str">
        <f t="shared" si="39"/>
        <v>华东</v>
      </c>
    </row>
    <row r="2373" spans="1:6" x14ac:dyDescent="0.25">
      <c r="A2373" s="19">
        <v>35247</v>
      </c>
      <c r="B2373" s="20" t="s">
        <v>18</v>
      </c>
      <c r="C2373" s="23" t="s">
        <v>25</v>
      </c>
      <c r="D2373" s="20">
        <v>210</v>
      </c>
      <c r="E2373" s="20">
        <v>210</v>
      </c>
      <c r="F2373" s="18" t="str">
        <f t="shared" si="39"/>
        <v>华南</v>
      </c>
    </row>
    <row r="2374" spans="1:6" x14ac:dyDescent="0.25">
      <c r="A2374" s="19">
        <v>35247</v>
      </c>
      <c r="B2374" s="20" t="s">
        <v>20</v>
      </c>
      <c r="C2374" s="23" t="s">
        <v>33</v>
      </c>
      <c r="D2374" s="20">
        <v>42</v>
      </c>
      <c r="E2374" s="20">
        <v>42</v>
      </c>
      <c r="F2374" s="18" t="str">
        <f t="shared" si="39"/>
        <v>华东</v>
      </c>
    </row>
    <row r="2375" spans="1:6" x14ac:dyDescent="0.25">
      <c r="A2375" s="19">
        <v>35247</v>
      </c>
      <c r="B2375" s="20" t="s">
        <v>21</v>
      </c>
      <c r="C2375" s="23" t="s">
        <v>24</v>
      </c>
      <c r="D2375" s="20">
        <v>210</v>
      </c>
      <c r="E2375" s="20">
        <v>210</v>
      </c>
      <c r="F2375" s="18" t="str">
        <f t="shared" si="39"/>
        <v>华东</v>
      </c>
    </row>
    <row r="2376" spans="1:6" x14ac:dyDescent="0.25">
      <c r="A2376" s="19">
        <v>35247</v>
      </c>
      <c r="B2376" s="20" t="s">
        <v>11</v>
      </c>
      <c r="C2376" s="23" t="s">
        <v>25</v>
      </c>
      <c r="D2376" s="20">
        <v>140</v>
      </c>
      <c r="E2376" s="20">
        <v>140</v>
      </c>
      <c r="F2376" s="18" t="str">
        <f t="shared" si="39"/>
        <v>华东</v>
      </c>
    </row>
    <row r="2377" spans="1:6" x14ac:dyDescent="0.25">
      <c r="A2377" s="19">
        <v>35247</v>
      </c>
      <c r="B2377" s="20" t="s">
        <v>20</v>
      </c>
      <c r="C2377" s="23" t="s">
        <v>24</v>
      </c>
      <c r="D2377" s="20">
        <v>99</v>
      </c>
      <c r="E2377" s="20">
        <v>99</v>
      </c>
      <c r="F2377" s="18" t="str">
        <f t="shared" si="39"/>
        <v>华东</v>
      </c>
    </row>
    <row r="2378" spans="1:6" x14ac:dyDescent="0.25">
      <c r="A2378" s="19">
        <v>35247</v>
      </c>
      <c r="B2378" s="20" t="s">
        <v>20</v>
      </c>
      <c r="C2378" s="23" t="s">
        <v>24</v>
      </c>
      <c r="D2378" s="20">
        <v>124</v>
      </c>
      <c r="E2378" s="20">
        <v>124</v>
      </c>
      <c r="F2378" s="18" t="str">
        <f t="shared" si="39"/>
        <v>华东</v>
      </c>
    </row>
    <row r="2379" spans="1:6" x14ac:dyDescent="0.25">
      <c r="A2379" s="19">
        <v>35247</v>
      </c>
      <c r="B2379" s="20" t="s">
        <v>20</v>
      </c>
      <c r="C2379" s="23" t="s">
        <v>24</v>
      </c>
      <c r="D2379" s="20">
        <v>123</v>
      </c>
      <c r="E2379" s="20">
        <v>123</v>
      </c>
      <c r="F2379" s="18" t="str">
        <f t="shared" si="39"/>
        <v>华东</v>
      </c>
    </row>
    <row r="2380" spans="1:6" x14ac:dyDescent="0.25">
      <c r="A2380" s="19">
        <v>35247</v>
      </c>
      <c r="B2380" s="20" t="s">
        <v>18</v>
      </c>
      <c r="C2380" s="23" t="s">
        <v>25</v>
      </c>
      <c r="D2380" s="20">
        <v>113</v>
      </c>
      <c r="E2380" s="20">
        <v>113</v>
      </c>
      <c r="F2380" s="18" t="str">
        <f t="shared" si="39"/>
        <v>华南</v>
      </c>
    </row>
    <row r="2381" spans="1:6" x14ac:dyDescent="0.25">
      <c r="A2381" s="19">
        <v>35247</v>
      </c>
      <c r="B2381" s="20" t="s">
        <v>21</v>
      </c>
      <c r="C2381" s="23" t="s">
        <v>24</v>
      </c>
      <c r="D2381" s="20">
        <v>459</v>
      </c>
      <c r="E2381" s="20">
        <v>473</v>
      </c>
      <c r="F2381" s="18" t="str">
        <f t="shared" si="39"/>
        <v>华东</v>
      </c>
    </row>
    <row r="2382" spans="1:6" x14ac:dyDescent="0.25">
      <c r="A2382" s="19">
        <v>35247</v>
      </c>
      <c r="B2382" s="20" t="s">
        <v>11</v>
      </c>
      <c r="C2382" s="23" t="s">
        <v>35</v>
      </c>
      <c r="D2382" s="20">
        <v>637</v>
      </c>
      <c r="E2382" s="20">
        <v>656</v>
      </c>
      <c r="F2382" s="18" t="str">
        <f t="shared" si="39"/>
        <v>华东</v>
      </c>
    </row>
    <row r="2383" spans="1:6" x14ac:dyDescent="0.25">
      <c r="A2383" s="19">
        <v>35247</v>
      </c>
      <c r="B2383" s="20" t="s">
        <v>15</v>
      </c>
      <c r="C2383" s="23" t="s">
        <v>37</v>
      </c>
      <c r="D2383" s="20">
        <v>437</v>
      </c>
      <c r="E2383" s="20">
        <v>450</v>
      </c>
      <c r="F2383" s="18" t="str">
        <f t="shared" si="39"/>
        <v>华东</v>
      </c>
    </row>
    <row r="2384" spans="1:6" x14ac:dyDescent="0.25">
      <c r="A2384" s="19">
        <v>35247</v>
      </c>
      <c r="B2384" s="20" t="s">
        <v>18</v>
      </c>
      <c r="C2384" s="23" t="s">
        <v>24</v>
      </c>
      <c r="D2384" s="20">
        <v>540</v>
      </c>
      <c r="E2384" s="20">
        <v>540</v>
      </c>
      <c r="F2384" s="18" t="str">
        <f t="shared" si="39"/>
        <v>华南</v>
      </c>
    </row>
    <row r="2385" spans="1:6" x14ac:dyDescent="0.25">
      <c r="A2385" s="19">
        <v>35247</v>
      </c>
      <c r="B2385" s="20" t="s">
        <v>21</v>
      </c>
      <c r="C2385" s="23" t="s">
        <v>24</v>
      </c>
      <c r="D2385" s="20">
        <v>464</v>
      </c>
      <c r="E2385" s="20">
        <v>540</v>
      </c>
      <c r="F2385" s="18" t="str">
        <f t="shared" si="39"/>
        <v>华东</v>
      </c>
    </row>
    <row r="2386" spans="1:6" x14ac:dyDescent="0.25">
      <c r="A2386" s="19">
        <v>35247</v>
      </c>
      <c r="B2386" s="20" t="s">
        <v>17</v>
      </c>
      <c r="C2386" s="23" t="s">
        <v>29</v>
      </c>
      <c r="D2386" s="20">
        <v>560</v>
      </c>
      <c r="E2386" s="20">
        <v>578</v>
      </c>
      <c r="F2386" s="18" t="str">
        <f t="shared" si="39"/>
        <v>华南</v>
      </c>
    </row>
    <row r="2387" spans="1:6" x14ac:dyDescent="0.25">
      <c r="A2387" s="19">
        <v>35247</v>
      </c>
      <c r="B2387" s="20" t="s">
        <v>15</v>
      </c>
      <c r="C2387" s="23" t="s">
        <v>25</v>
      </c>
      <c r="D2387" s="20">
        <v>581</v>
      </c>
      <c r="E2387" s="20">
        <v>665</v>
      </c>
      <c r="F2387" s="18" t="str">
        <f t="shared" si="39"/>
        <v>华东</v>
      </c>
    </row>
    <row r="2388" spans="1:6" x14ac:dyDescent="0.25">
      <c r="A2388" s="19">
        <v>35247</v>
      </c>
      <c r="B2388" s="20" t="s">
        <v>15</v>
      </c>
      <c r="C2388" s="23" t="s">
        <v>24</v>
      </c>
      <c r="D2388" s="20">
        <v>697</v>
      </c>
      <c r="E2388" s="20">
        <v>718</v>
      </c>
      <c r="F2388" s="18" t="str">
        <f t="shared" si="39"/>
        <v>华东</v>
      </c>
    </row>
    <row r="2389" spans="1:6" x14ac:dyDescent="0.25">
      <c r="A2389" s="19">
        <v>35247</v>
      </c>
      <c r="B2389" s="20" t="s">
        <v>15</v>
      </c>
      <c r="C2389" s="23" t="s">
        <v>24</v>
      </c>
      <c r="D2389" s="20">
        <v>495</v>
      </c>
      <c r="E2389" s="20">
        <v>495</v>
      </c>
      <c r="F2389" s="18" t="str">
        <f t="shared" si="39"/>
        <v>华东</v>
      </c>
    </row>
    <row r="2390" spans="1:6" x14ac:dyDescent="0.25">
      <c r="A2390" s="19">
        <v>35247</v>
      </c>
      <c r="B2390" s="20" t="s">
        <v>17</v>
      </c>
      <c r="C2390" s="23" t="s">
        <v>24</v>
      </c>
      <c r="D2390" s="20">
        <v>371</v>
      </c>
      <c r="E2390" s="20">
        <v>371</v>
      </c>
      <c r="F2390" s="18" t="str">
        <f t="shared" si="39"/>
        <v>华南</v>
      </c>
    </row>
    <row r="2391" spans="1:6" x14ac:dyDescent="0.25">
      <c r="A2391" s="19">
        <v>35247</v>
      </c>
      <c r="B2391" s="20" t="s">
        <v>11</v>
      </c>
      <c r="C2391" s="23" t="s">
        <v>37</v>
      </c>
      <c r="D2391" s="20">
        <v>383</v>
      </c>
      <c r="E2391" s="20">
        <v>383</v>
      </c>
      <c r="F2391" s="18" t="str">
        <f t="shared" si="39"/>
        <v>华东</v>
      </c>
    </row>
    <row r="2392" spans="1:6" x14ac:dyDescent="0.25">
      <c r="A2392" s="19">
        <v>35247</v>
      </c>
      <c r="B2392" s="20" t="s">
        <v>15</v>
      </c>
      <c r="C2392" s="20" t="s">
        <v>12</v>
      </c>
      <c r="D2392" s="20">
        <v>1444</v>
      </c>
      <c r="E2392" s="20">
        <v>1904</v>
      </c>
      <c r="F2392" s="18" t="str">
        <f t="shared" si="39"/>
        <v>华东</v>
      </c>
    </row>
    <row r="2393" spans="1:6" x14ac:dyDescent="0.25">
      <c r="A2393" s="19">
        <v>35247</v>
      </c>
      <c r="B2393" s="20" t="s">
        <v>20</v>
      </c>
      <c r="C2393" s="20" t="s">
        <v>12</v>
      </c>
      <c r="D2393" s="20">
        <v>102</v>
      </c>
      <c r="E2393" s="20">
        <v>102</v>
      </c>
      <c r="F2393" s="18" t="str">
        <f t="shared" si="39"/>
        <v>华东</v>
      </c>
    </row>
    <row r="2394" spans="1:6" x14ac:dyDescent="0.25">
      <c r="A2394" s="19">
        <v>35247</v>
      </c>
      <c r="B2394" s="20" t="s">
        <v>11</v>
      </c>
      <c r="C2394" s="20" t="s">
        <v>12</v>
      </c>
      <c r="D2394" s="20">
        <v>44</v>
      </c>
      <c r="E2394" s="20">
        <v>44</v>
      </c>
      <c r="F2394" s="18" t="str">
        <f t="shared" si="39"/>
        <v>华东</v>
      </c>
    </row>
    <row r="2395" spans="1:6" x14ac:dyDescent="0.25">
      <c r="A2395" s="19">
        <v>35247</v>
      </c>
      <c r="B2395" s="20" t="s">
        <v>11</v>
      </c>
      <c r="C2395" s="20" t="s">
        <v>12</v>
      </c>
      <c r="D2395" s="20">
        <v>46</v>
      </c>
      <c r="E2395" s="20">
        <v>46</v>
      </c>
      <c r="F2395" s="18" t="str">
        <f t="shared" si="39"/>
        <v>华东</v>
      </c>
    </row>
    <row r="2396" spans="1:6" x14ac:dyDescent="0.25">
      <c r="A2396" s="19">
        <v>35247</v>
      </c>
      <c r="B2396" s="20" t="s">
        <v>11</v>
      </c>
      <c r="C2396" s="20" t="s">
        <v>12</v>
      </c>
      <c r="D2396" s="20">
        <v>56</v>
      </c>
      <c r="E2396" s="20">
        <v>56</v>
      </c>
      <c r="F2396" s="18" t="str">
        <f t="shared" si="39"/>
        <v>华东</v>
      </c>
    </row>
    <row r="2397" spans="1:6" x14ac:dyDescent="0.25">
      <c r="A2397" s="19">
        <v>35247</v>
      </c>
      <c r="B2397" s="20" t="s">
        <v>21</v>
      </c>
      <c r="C2397" s="20" t="s">
        <v>12</v>
      </c>
      <c r="D2397" s="20">
        <v>63</v>
      </c>
      <c r="E2397" s="20">
        <v>63</v>
      </c>
      <c r="F2397" s="18" t="str">
        <f t="shared" si="39"/>
        <v>华东</v>
      </c>
    </row>
    <row r="2398" spans="1:6" x14ac:dyDescent="0.25">
      <c r="A2398" s="19">
        <v>35247</v>
      </c>
      <c r="B2398" s="20" t="s">
        <v>15</v>
      </c>
      <c r="C2398" s="20" t="s">
        <v>12</v>
      </c>
      <c r="D2398" s="20">
        <v>1928</v>
      </c>
      <c r="E2398" s="20">
        <v>2188</v>
      </c>
      <c r="F2398" s="18" t="str">
        <f t="shared" si="39"/>
        <v>华东</v>
      </c>
    </row>
    <row r="2399" spans="1:6" x14ac:dyDescent="0.25">
      <c r="A2399" s="19">
        <v>35247</v>
      </c>
      <c r="B2399" s="20" t="s">
        <v>20</v>
      </c>
      <c r="C2399" s="20" t="s">
        <v>12</v>
      </c>
      <c r="D2399" s="20">
        <v>79</v>
      </c>
      <c r="E2399" s="20">
        <v>79</v>
      </c>
      <c r="F2399" s="18" t="str">
        <f t="shared" si="39"/>
        <v>华东</v>
      </c>
    </row>
    <row r="2400" spans="1:6" x14ac:dyDescent="0.25">
      <c r="A2400" s="19">
        <v>35247</v>
      </c>
      <c r="B2400" s="20" t="s">
        <v>21</v>
      </c>
      <c r="C2400" s="20" t="s">
        <v>12</v>
      </c>
      <c r="D2400" s="20">
        <v>1716</v>
      </c>
      <c r="E2400" s="20">
        <v>1879</v>
      </c>
      <c r="F2400" s="18" t="str">
        <f t="shared" si="39"/>
        <v>华东</v>
      </c>
    </row>
    <row r="2401" spans="1:6" x14ac:dyDescent="0.25">
      <c r="A2401" s="19">
        <v>35247</v>
      </c>
      <c r="B2401" s="20" t="s">
        <v>20</v>
      </c>
      <c r="C2401" s="20" t="s">
        <v>12</v>
      </c>
      <c r="D2401" s="20">
        <v>108</v>
      </c>
      <c r="E2401" s="20">
        <v>108</v>
      </c>
      <c r="F2401" s="18" t="str">
        <f t="shared" si="39"/>
        <v>华东</v>
      </c>
    </row>
    <row r="2402" spans="1:6" x14ac:dyDescent="0.25">
      <c r="A2402" s="19">
        <v>35247</v>
      </c>
      <c r="B2402" s="20" t="s">
        <v>17</v>
      </c>
      <c r="C2402" s="20" t="s">
        <v>12</v>
      </c>
      <c r="D2402" s="20">
        <v>124</v>
      </c>
      <c r="E2402" s="20">
        <v>124</v>
      </c>
      <c r="F2402" s="18" t="str">
        <f t="shared" si="39"/>
        <v>华南</v>
      </c>
    </row>
    <row r="2403" spans="1:6" x14ac:dyDescent="0.25">
      <c r="A2403" s="19">
        <v>35247</v>
      </c>
      <c r="B2403" s="20" t="s">
        <v>20</v>
      </c>
      <c r="C2403" s="20" t="s">
        <v>12</v>
      </c>
      <c r="D2403" s="20">
        <v>135</v>
      </c>
      <c r="E2403" s="20">
        <v>135</v>
      </c>
      <c r="F2403" s="18" t="str">
        <f t="shared" si="39"/>
        <v>华东</v>
      </c>
    </row>
    <row r="2404" spans="1:6" x14ac:dyDescent="0.25">
      <c r="A2404" s="19">
        <v>35247</v>
      </c>
      <c r="B2404" s="20" t="s">
        <v>18</v>
      </c>
      <c r="C2404" s="20" t="s">
        <v>12</v>
      </c>
      <c r="D2404" s="20">
        <v>146</v>
      </c>
      <c r="E2404" s="20">
        <v>146</v>
      </c>
      <c r="F2404" s="18" t="str">
        <f t="shared" si="39"/>
        <v>华南</v>
      </c>
    </row>
    <row r="2405" spans="1:6" x14ac:dyDescent="0.25">
      <c r="A2405" s="19">
        <v>35247</v>
      </c>
      <c r="B2405" s="20" t="s">
        <v>18</v>
      </c>
      <c r="C2405" s="20" t="s">
        <v>12</v>
      </c>
      <c r="D2405" s="20">
        <v>175</v>
      </c>
      <c r="E2405" s="20">
        <v>175</v>
      </c>
      <c r="F2405" s="18" t="str">
        <f t="shared" si="39"/>
        <v>华南</v>
      </c>
    </row>
    <row r="2406" spans="1:6" x14ac:dyDescent="0.25">
      <c r="A2406" s="19">
        <v>35247</v>
      </c>
      <c r="B2406" s="20" t="s">
        <v>18</v>
      </c>
      <c r="C2406" s="20" t="s">
        <v>12</v>
      </c>
      <c r="D2406" s="20">
        <v>249</v>
      </c>
      <c r="E2406" s="20">
        <v>249</v>
      </c>
      <c r="F2406" s="18" t="str">
        <f t="shared" si="39"/>
        <v>华南</v>
      </c>
    </row>
    <row r="2407" spans="1:6" x14ac:dyDescent="0.25">
      <c r="A2407" s="19">
        <v>35247</v>
      </c>
      <c r="B2407" s="20" t="s">
        <v>21</v>
      </c>
      <c r="C2407" s="20" t="s">
        <v>12</v>
      </c>
      <c r="D2407" s="20">
        <v>298</v>
      </c>
      <c r="E2407" s="20">
        <v>298</v>
      </c>
      <c r="F2407" s="18" t="str">
        <f t="shared" si="39"/>
        <v>华东</v>
      </c>
    </row>
    <row r="2408" spans="1:6" x14ac:dyDescent="0.25">
      <c r="A2408" s="19">
        <v>35247</v>
      </c>
      <c r="B2408" s="20" t="s">
        <v>15</v>
      </c>
      <c r="C2408" s="20" t="s">
        <v>12</v>
      </c>
      <c r="D2408" s="20">
        <v>356</v>
      </c>
      <c r="E2408" s="20">
        <v>356</v>
      </c>
      <c r="F2408" s="18" t="str">
        <f t="shared" si="39"/>
        <v>华东</v>
      </c>
    </row>
    <row r="2409" spans="1:6" x14ac:dyDescent="0.25">
      <c r="A2409" s="19">
        <v>35247</v>
      </c>
      <c r="B2409" s="20" t="s">
        <v>17</v>
      </c>
      <c r="C2409" s="20" t="s">
        <v>12</v>
      </c>
      <c r="D2409" s="20">
        <v>476</v>
      </c>
      <c r="E2409" s="20">
        <v>490</v>
      </c>
      <c r="F2409" s="18" t="str">
        <f t="shared" si="39"/>
        <v>华南</v>
      </c>
    </row>
    <row r="2410" spans="1:6" x14ac:dyDescent="0.25">
      <c r="A2410" s="19">
        <v>35247</v>
      </c>
      <c r="B2410" s="20" t="s">
        <v>15</v>
      </c>
      <c r="C2410" s="20" t="s">
        <v>12</v>
      </c>
      <c r="D2410" s="20">
        <v>536</v>
      </c>
      <c r="E2410" s="20">
        <v>551</v>
      </c>
      <c r="F2410" s="18" t="str">
        <f t="shared" si="39"/>
        <v>华东</v>
      </c>
    </row>
    <row r="2411" spans="1:6" x14ac:dyDescent="0.25">
      <c r="A2411" s="19">
        <v>35247</v>
      </c>
      <c r="B2411" s="20" t="s">
        <v>11</v>
      </c>
      <c r="C2411" s="20" t="s">
        <v>12</v>
      </c>
      <c r="D2411" s="20">
        <v>590</v>
      </c>
      <c r="E2411" s="20">
        <v>680</v>
      </c>
      <c r="F2411" s="18" t="str">
        <f t="shared" si="39"/>
        <v>华东</v>
      </c>
    </row>
    <row r="2412" spans="1:6" x14ac:dyDescent="0.25">
      <c r="A2412" s="19">
        <v>35247</v>
      </c>
      <c r="B2412" s="20" t="s">
        <v>18</v>
      </c>
      <c r="C2412" s="20" t="s">
        <v>12</v>
      </c>
      <c r="D2412" s="20">
        <v>1258</v>
      </c>
      <c r="E2412" s="20">
        <v>3933</v>
      </c>
      <c r="F2412" s="18" t="str">
        <f t="shared" si="39"/>
        <v>华南</v>
      </c>
    </row>
    <row r="2413" spans="1:6" x14ac:dyDescent="0.25">
      <c r="A2413" s="19">
        <v>35247</v>
      </c>
      <c r="B2413" s="20" t="s">
        <v>21</v>
      </c>
      <c r="C2413" s="20" t="s">
        <v>12</v>
      </c>
      <c r="D2413" s="20">
        <v>72</v>
      </c>
      <c r="E2413" s="20">
        <v>72</v>
      </c>
      <c r="F2413" s="18" t="str">
        <f t="shared" si="39"/>
        <v>华东</v>
      </c>
    </row>
    <row r="2414" spans="1:6" x14ac:dyDescent="0.25">
      <c r="A2414" s="19">
        <v>35247</v>
      </c>
      <c r="B2414" s="20" t="s">
        <v>17</v>
      </c>
      <c r="C2414" s="23" t="s">
        <v>24</v>
      </c>
      <c r="D2414" s="20">
        <v>1689</v>
      </c>
      <c r="E2414" s="20">
        <v>1845</v>
      </c>
      <c r="F2414" s="18" t="str">
        <f t="shared" si="39"/>
        <v>华南</v>
      </c>
    </row>
    <row r="2415" spans="1:6" x14ac:dyDescent="0.25">
      <c r="A2415" s="19">
        <v>35247</v>
      </c>
      <c r="B2415" s="20" t="s">
        <v>18</v>
      </c>
      <c r="C2415" s="23" t="s">
        <v>25</v>
      </c>
      <c r="D2415" s="20">
        <v>1532</v>
      </c>
      <c r="E2415" s="20">
        <v>2954</v>
      </c>
      <c r="F2415" s="18" t="str">
        <f t="shared" si="39"/>
        <v>华南</v>
      </c>
    </row>
    <row r="2416" spans="1:6" x14ac:dyDescent="0.25">
      <c r="A2416" s="19">
        <v>35247</v>
      </c>
      <c r="B2416" s="20" t="s">
        <v>18</v>
      </c>
      <c r="C2416" s="23" t="s">
        <v>25</v>
      </c>
      <c r="D2416" s="20">
        <v>1023</v>
      </c>
      <c r="E2416" s="20">
        <v>1285</v>
      </c>
      <c r="F2416" s="18" t="str">
        <f t="shared" si="39"/>
        <v>华南</v>
      </c>
    </row>
    <row r="2417" spans="1:6" x14ac:dyDescent="0.25">
      <c r="A2417" s="19">
        <v>35247</v>
      </c>
      <c r="B2417" s="20" t="s">
        <v>18</v>
      </c>
      <c r="C2417" s="23" t="s">
        <v>24</v>
      </c>
      <c r="D2417" s="20">
        <v>351</v>
      </c>
      <c r="E2417" s="20">
        <v>351</v>
      </c>
      <c r="F2417" s="18" t="str">
        <f t="shared" si="39"/>
        <v>华南</v>
      </c>
    </row>
    <row r="2418" spans="1:6" x14ac:dyDescent="0.25">
      <c r="A2418" s="19">
        <v>35247</v>
      </c>
      <c r="B2418" s="20" t="s">
        <v>20</v>
      </c>
      <c r="C2418" s="23" t="s">
        <v>33</v>
      </c>
      <c r="D2418" s="20">
        <v>143</v>
      </c>
      <c r="E2418" s="20">
        <v>143</v>
      </c>
      <c r="F2418" s="18" t="str">
        <f t="shared" si="39"/>
        <v>华东</v>
      </c>
    </row>
    <row r="2419" spans="1:6" x14ac:dyDescent="0.25">
      <c r="A2419" s="19">
        <v>35247</v>
      </c>
      <c r="B2419" s="20" t="s">
        <v>17</v>
      </c>
      <c r="C2419" s="23" t="s">
        <v>24</v>
      </c>
      <c r="D2419" s="20">
        <v>782</v>
      </c>
      <c r="E2419" s="20">
        <v>805</v>
      </c>
      <c r="F2419" s="18" t="str">
        <f t="shared" si="39"/>
        <v>华南</v>
      </c>
    </row>
    <row r="2420" spans="1:6" x14ac:dyDescent="0.25">
      <c r="A2420" s="19">
        <v>35247</v>
      </c>
      <c r="B2420" s="20" t="s">
        <v>21</v>
      </c>
      <c r="C2420" s="23" t="s">
        <v>24</v>
      </c>
      <c r="D2420" s="20">
        <v>110</v>
      </c>
      <c r="E2420" s="20">
        <v>110</v>
      </c>
      <c r="F2420" s="18" t="str">
        <f t="shared" si="39"/>
        <v>华东</v>
      </c>
    </row>
    <row r="2421" spans="1:6" x14ac:dyDescent="0.25">
      <c r="A2421" s="19">
        <v>35247</v>
      </c>
      <c r="B2421" s="20" t="s">
        <v>15</v>
      </c>
      <c r="C2421" s="23" t="s">
        <v>25</v>
      </c>
      <c r="D2421" s="20">
        <v>714</v>
      </c>
      <c r="E2421" s="20">
        <v>810</v>
      </c>
      <c r="F2421" s="18" t="str">
        <f t="shared" si="39"/>
        <v>华东</v>
      </c>
    </row>
    <row r="2422" spans="1:6" x14ac:dyDescent="0.25">
      <c r="A2422" s="19">
        <v>35247</v>
      </c>
      <c r="B2422" s="20" t="s">
        <v>17</v>
      </c>
      <c r="C2422" s="23" t="s">
        <v>25</v>
      </c>
      <c r="D2422" s="20">
        <v>507</v>
      </c>
      <c r="E2422" s="20">
        <v>523</v>
      </c>
      <c r="F2422" s="18" t="str">
        <f t="shared" si="39"/>
        <v>华南</v>
      </c>
    </row>
    <row r="2423" spans="1:6" x14ac:dyDescent="0.25">
      <c r="A2423" s="19">
        <v>35247</v>
      </c>
      <c r="B2423" s="20" t="s">
        <v>21</v>
      </c>
      <c r="C2423" s="23" t="s">
        <v>33</v>
      </c>
      <c r="D2423" s="20">
        <v>248</v>
      </c>
      <c r="E2423" s="20">
        <v>248</v>
      </c>
      <c r="F2423" s="18" t="str">
        <f t="shared" si="39"/>
        <v>华东</v>
      </c>
    </row>
    <row r="2424" spans="1:6" x14ac:dyDescent="0.25">
      <c r="A2424" s="19">
        <v>35247</v>
      </c>
      <c r="B2424" s="20" t="s">
        <v>15</v>
      </c>
      <c r="C2424" s="23" t="s">
        <v>24</v>
      </c>
      <c r="D2424" s="20">
        <v>35</v>
      </c>
      <c r="E2424" s="20">
        <v>35</v>
      </c>
      <c r="F2424" s="18" t="str">
        <f t="shared" si="39"/>
        <v>华东</v>
      </c>
    </row>
    <row r="2425" spans="1:6" x14ac:dyDescent="0.25">
      <c r="A2425" s="19">
        <v>35247</v>
      </c>
      <c r="B2425" s="20" t="s">
        <v>20</v>
      </c>
      <c r="C2425" s="23" t="s">
        <v>25</v>
      </c>
      <c r="D2425" s="20">
        <v>39</v>
      </c>
      <c r="E2425" s="20">
        <v>39</v>
      </c>
      <c r="F2425" s="18" t="str">
        <f t="shared" si="39"/>
        <v>华东</v>
      </c>
    </row>
    <row r="2426" spans="1:6" x14ac:dyDescent="0.25">
      <c r="A2426" s="19">
        <v>35247</v>
      </c>
      <c r="B2426" s="20" t="s">
        <v>15</v>
      </c>
      <c r="C2426" s="23" t="s">
        <v>24</v>
      </c>
      <c r="D2426" s="20">
        <v>39</v>
      </c>
      <c r="E2426" s="20">
        <v>39</v>
      </c>
      <c r="F2426" s="18" t="str">
        <f t="shared" si="39"/>
        <v>华东</v>
      </c>
    </row>
    <row r="2427" spans="1:6" x14ac:dyDescent="0.25">
      <c r="A2427" s="19">
        <v>35247</v>
      </c>
      <c r="B2427" s="20" t="s">
        <v>11</v>
      </c>
      <c r="C2427" s="23" t="s">
        <v>24</v>
      </c>
      <c r="D2427" s="20">
        <v>39</v>
      </c>
      <c r="E2427" s="20">
        <v>39</v>
      </c>
      <c r="F2427" s="18" t="str">
        <f t="shared" si="39"/>
        <v>华东</v>
      </c>
    </row>
    <row r="2428" spans="1:6" x14ac:dyDescent="0.25">
      <c r="A2428" s="19">
        <v>35247</v>
      </c>
      <c r="B2428" s="20" t="s">
        <v>11</v>
      </c>
      <c r="C2428" s="23" t="s">
        <v>24</v>
      </c>
      <c r="D2428" s="20">
        <v>41</v>
      </c>
      <c r="E2428" s="20">
        <v>41</v>
      </c>
      <c r="F2428" s="18" t="str">
        <f t="shared" si="39"/>
        <v>华东</v>
      </c>
    </row>
    <row r="2429" spans="1:6" x14ac:dyDescent="0.25">
      <c r="A2429" s="19">
        <v>35247</v>
      </c>
      <c r="B2429" s="20" t="s">
        <v>15</v>
      </c>
      <c r="C2429" s="23" t="s">
        <v>25</v>
      </c>
      <c r="D2429" s="20">
        <v>42</v>
      </c>
      <c r="E2429" s="20">
        <v>42</v>
      </c>
      <c r="F2429" s="18" t="str">
        <f t="shared" si="39"/>
        <v>华东</v>
      </c>
    </row>
    <row r="2430" spans="1:6" x14ac:dyDescent="0.25">
      <c r="A2430" s="19">
        <v>35247</v>
      </c>
      <c r="B2430" s="20" t="s">
        <v>11</v>
      </c>
      <c r="C2430" s="23" t="s">
        <v>24</v>
      </c>
      <c r="D2430" s="20">
        <v>44</v>
      </c>
      <c r="E2430" s="20">
        <v>44</v>
      </c>
      <c r="F2430" s="18" t="str">
        <f t="shared" si="39"/>
        <v>华东</v>
      </c>
    </row>
    <row r="2431" spans="1:6" x14ac:dyDescent="0.25">
      <c r="A2431" s="19">
        <v>35247</v>
      </c>
      <c r="B2431" s="20" t="s">
        <v>11</v>
      </c>
      <c r="C2431" s="23" t="s">
        <v>35</v>
      </c>
      <c r="D2431" s="20">
        <v>56</v>
      </c>
      <c r="E2431" s="20">
        <v>56</v>
      </c>
      <c r="F2431" s="18" t="str">
        <f t="shared" si="39"/>
        <v>华东</v>
      </c>
    </row>
    <row r="2432" spans="1:6" x14ac:dyDescent="0.25">
      <c r="A2432" s="19">
        <v>35247</v>
      </c>
      <c r="B2432" s="20" t="s">
        <v>20</v>
      </c>
      <c r="C2432" s="23" t="s">
        <v>37</v>
      </c>
      <c r="D2432" s="20">
        <v>59</v>
      </c>
      <c r="E2432" s="20">
        <v>59</v>
      </c>
      <c r="F2432" s="18" t="str">
        <f t="shared" si="39"/>
        <v>华东</v>
      </c>
    </row>
    <row r="2433" spans="1:6" x14ac:dyDescent="0.25">
      <c r="A2433" s="19">
        <v>35247</v>
      </c>
      <c r="B2433" s="20" t="s">
        <v>21</v>
      </c>
      <c r="C2433" s="23" t="s">
        <v>24</v>
      </c>
      <c r="D2433" s="20">
        <v>114</v>
      </c>
      <c r="E2433" s="20">
        <v>114</v>
      </c>
      <c r="F2433" s="18" t="str">
        <f t="shared" si="39"/>
        <v>华东</v>
      </c>
    </row>
    <row r="2434" spans="1:6" x14ac:dyDescent="0.25">
      <c r="A2434" s="19">
        <v>35247</v>
      </c>
      <c r="B2434" s="20" t="s">
        <v>20</v>
      </c>
      <c r="C2434" s="23" t="s">
        <v>24</v>
      </c>
      <c r="D2434" s="20">
        <v>69</v>
      </c>
      <c r="E2434" s="20">
        <v>69</v>
      </c>
      <c r="F2434" s="18" t="str">
        <f t="shared" si="39"/>
        <v>华东</v>
      </c>
    </row>
    <row r="2435" spans="1:6" x14ac:dyDescent="0.25">
      <c r="A2435" s="19">
        <v>35247</v>
      </c>
      <c r="B2435" s="20" t="s">
        <v>18</v>
      </c>
      <c r="C2435" s="23" t="s">
        <v>29</v>
      </c>
      <c r="D2435" s="20">
        <v>79</v>
      </c>
      <c r="E2435" s="20">
        <v>79</v>
      </c>
      <c r="F2435" s="18" t="str">
        <f t="shared" ref="F2435:F2498" si="40">INDEX($H$3:$H$12,MATCH(B2435,$I$3:$I$12,0))</f>
        <v>华南</v>
      </c>
    </row>
    <row r="2436" spans="1:6" x14ac:dyDescent="0.25">
      <c r="A2436" s="19">
        <v>35247</v>
      </c>
      <c r="B2436" s="20" t="s">
        <v>18</v>
      </c>
      <c r="C2436" s="23" t="s">
        <v>25</v>
      </c>
      <c r="D2436" s="20">
        <v>83</v>
      </c>
      <c r="E2436" s="20">
        <v>83</v>
      </c>
      <c r="F2436" s="18" t="str">
        <f t="shared" si="40"/>
        <v>华南</v>
      </c>
    </row>
    <row r="2437" spans="1:6" x14ac:dyDescent="0.25">
      <c r="A2437" s="19">
        <v>35247</v>
      </c>
      <c r="B2437" s="20" t="s">
        <v>15</v>
      </c>
      <c r="C2437" s="23" t="s">
        <v>24</v>
      </c>
      <c r="D2437" s="20">
        <v>96</v>
      </c>
      <c r="E2437" s="20">
        <v>96</v>
      </c>
      <c r="F2437" s="18" t="str">
        <f t="shared" si="40"/>
        <v>华东</v>
      </c>
    </row>
    <row r="2438" spans="1:6" x14ac:dyDescent="0.25">
      <c r="A2438" s="19">
        <v>35247</v>
      </c>
      <c r="B2438" s="20" t="s">
        <v>20</v>
      </c>
      <c r="C2438" s="23" t="s">
        <v>24</v>
      </c>
      <c r="D2438" s="20">
        <v>101</v>
      </c>
      <c r="E2438" s="20">
        <v>101</v>
      </c>
      <c r="F2438" s="18" t="str">
        <f t="shared" si="40"/>
        <v>华东</v>
      </c>
    </row>
    <row r="2439" spans="1:6" x14ac:dyDescent="0.25">
      <c r="A2439" s="19">
        <v>35247</v>
      </c>
      <c r="B2439" s="20" t="s">
        <v>15</v>
      </c>
      <c r="C2439" s="23" t="s">
        <v>24</v>
      </c>
      <c r="D2439" s="20">
        <v>113</v>
      </c>
      <c r="E2439" s="20">
        <v>113</v>
      </c>
      <c r="F2439" s="18" t="str">
        <f t="shared" si="40"/>
        <v>华东</v>
      </c>
    </row>
    <row r="2440" spans="1:6" x14ac:dyDescent="0.25">
      <c r="A2440" s="19">
        <v>35247</v>
      </c>
      <c r="B2440" s="20" t="s">
        <v>21</v>
      </c>
      <c r="C2440" s="23" t="s">
        <v>37</v>
      </c>
      <c r="D2440" s="20">
        <v>135</v>
      </c>
      <c r="E2440" s="20">
        <v>135</v>
      </c>
      <c r="F2440" s="18" t="str">
        <f t="shared" si="40"/>
        <v>华东</v>
      </c>
    </row>
    <row r="2441" spans="1:6" x14ac:dyDescent="0.25">
      <c r="A2441" s="19">
        <v>35247</v>
      </c>
      <c r="B2441" s="20" t="s">
        <v>20</v>
      </c>
      <c r="C2441" s="23" t="s">
        <v>24</v>
      </c>
      <c r="D2441" s="20">
        <v>35</v>
      </c>
      <c r="E2441" s="20">
        <v>35</v>
      </c>
      <c r="F2441" s="18" t="str">
        <f t="shared" si="40"/>
        <v>华东</v>
      </c>
    </row>
    <row r="2442" spans="1:6" x14ac:dyDescent="0.25">
      <c r="A2442" s="19">
        <v>35247</v>
      </c>
      <c r="B2442" s="20" t="s">
        <v>11</v>
      </c>
      <c r="C2442" s="23" t="s">
        <v>24</v>
      </c>
      <c r="D2442" s="20">
        <v>11</v>
      </c>
      <c r="E2442" s="20">
        <v>11</v>
      </c>
      <c r="F2442" s="18" t="str">
        <f t="shared" si="40"/>
        <v>华东</v>
      </c>
    </row>
    <row r="2443" spans="1:6" x14ac:dyDescent="0.25">
      <c r="A2443" s="19">
        <v>35247</v>
      </c>
      <c r="B2443" s="20" t="s">
        <v>11</v>
      </c>
      <c r="C2443" s="23" t="s">
        <v>33</v>
      </c>
      <c r="D2443" s="20">
        <v>14</v>
      </c>
      <c r="E2443" s="20">
        <v>14</v>
      </c>
      <c r="F2443" s="18" t="str">
        <f t="shared" si="40"/>
        <v>华东</v>
      </c>
    </row>
    <row r="2444" spans="1:6" x14ac:dyDescent="0.25">
      <c r="A2444" s="19">
        <v>35247</v>
      </c>
      <c r="B2444" s="20" t="s">
        <v>21</v>
      </c>
      <c r="C2444" s="23" t="s">
        <v>25</v>
      </c>
      <c r="D2444" s="20">
        <v>18</v>
      </c>
      <c r="E2444" s="20">
        <v>18</v>
      </c>
      <c r="F2444" s="18" t="str">
        <f t="shared" si="40"/>
        <v>华东</v>
      </c>
    </row>
    <row r="2445" spans="1:6" x14ac:dyDescent="0.25">
      <c r="A2445" s="19">
        <v>35247</v>
      </c>
      <c r="B2445" s="20" t="s">
        <v>18</v>
      </c>
      <c r="C2445" s="23" t="s">
        <v>25</v>
      </c>
      <c r="D2445" s="20">
        <v>26</v>
      </c>
      <c r="E2445" s="20">
        <v>26</v>
      </c>
      <c r="F2445" s="18" t="str">
        <f t="shared" si="40"/>
        <v>华南</v>
      </c>
    </row>
    <row r="2446" spans="1:6" x14ac:dyDescent="0.25">
      <c r="A2446" s="19">
        <v>35247</v>
      </c>
      <c r="B2446" s="20" t="s">
        <v>21</v>
      </c>
      <c r="C2446" s="23" t="s">
        <v>24</v>
      </c>
      <c r="D2446" s="20">
        <v>28</v>
      </c>
      <c r="E2446" s="20">
        <v>28</v>
      </c>
      <c r="F2446" s="18" t="str">
        <f t="shared" si="40"/>
        <v>华东</v>
      </c>
    </row>
    <row r="2447" spans="1:6" x14ac:dyDescent="0.25">
      <c r="A2447" s="19">
        <v>35278</v>
      </c>
      <c r="B2447" s="20" t="s">
        <v>11</v>
      </c>
      <c r="C2447" s="23" t="s">
        <v>24</v>
      </c>
      <c r="D2447" s="20">
        <v>694</v>
      </c>
      <c r="E2447" s="20">
        <v>798</v>
      </c>
      <c r="F2447" s="18" t="str">
        <f t="shared" si="40"/>
        <v>华东</v>
      </c>
    </row>
    <row r="2448" spans="1:6" x14ac:dyDescent="0.25">
      <c r="A2448" s="19">
        <v>35278</v>
      </c>
      <c r="B2448" s="20" t="s">
        <v>17</v>
      </c>
      <c r="C2448" s="23" t="s">
        <v>25</v>
      </c>
      <c r="D2448" s="20">
        <v>248</v>
      </c>
      <c r="E2448" s="20">
        <v>248</v>
      </c>
      <c r="F2448" s="18" t="str">
        <f t="shared" si="40"/>
        <v>华南</v>
      </c>
    </row>
    <row r="2449" spans="1:6" x14ac:dyDescent="0.25">
      <c r="A2449" s="19">
        <v>35278</v>
      </c>
      <c r="B2449" s="20" t="s">
        <v>17</v>
      </c>
      <c r="C2449" s="23" t="s">
        <v>25</v>
      </c>
      <c r="D2449" s="20">
        <v>248</v>
      </c>
      <c r="E2449" s="20">
        <v>248</v>
      </c>
      <c r="F2449" s="18" t="str">
        <f t="shared" si="40"/>
        <v>华南</v>
      </c>
    </row>
    <row r="2450" spans="1:6" x14ac:dyDescent="0.25">
      <c r="A2450" s="19">
        <v>35278</v>
      </c>
      <c r="B2450" s="20" t="s">
        <v>15</v>
      </c>
      <c r="C2450" s="23" t="s">
        <v>24</v>
      </c>
      <c r="D2450" s="20">
        <v>248</v>
      </c>
      <c r="E2450" s="20">
        <v>248</v>
      </c>
      <c r="F2450" s="18" t="str">
        <f t="shared" si="40"/>
        <v>华东</v>
      </c>
    </row>
    <row r="2451" spans="1:6" x14ac:dyDescent="0.25">
      <c r="A2451" s="19">
        <v>35278</v>
      </c>
      <c r="B2451" s="20" t="s">
        <v>17</v>
      </c>
      <c r="C2451" s="23" t="s">
        <v>25</v>
      </c>
      <c r="D2451" s="20">
        <v>304</v>
      </c>
      <c r="E2451" s="20">
        <v>304</v>
      </c>
      <c r="F2451" s="18" t="str">
        <f t="shared" si="40"/>
        <v>华南</v>
      </c>
    </row>
    <row r="2452" spans="1:6" x14ac:dyDescent="0.25">
      <c r="A2452" s="19">
        <v>35278</v>
      </c>
      <c r="B2452" s="20" t="s">
        <v>21</v>
      </c>
      <c r="C2452" s="23" t="s">
        <v>24</v>
      </c>
      <c r="D2452" s="20">
        <v>371</v>
      </c>
      <c r="E2452" s="20">
        <v>371</v>
      </c>
      <c r="F2452" s="18" t="str">
        <f t="shared" si="40"/>
        <v>华东</v>
      </c>
    </row>
    <row r="2453" spans="1:6" x14ac:dyDescent="0.25">
      <c r="A2453" s="19">
        <v>35278</v>
      </c>
      <c r="B2453" s="20" t="s">
        <v>15</v>
      </c>
      <c r="C2453" s="23" t="s">
        <v>25</v>
      </c>
      <c r="D2453" s="20">
        <v>383</v>
      </c>
      <c r="E2453" s="20">
        <v>383</v>
      </c>
      <c r="F2453" s="18" t="str">
        <f t="shared" si="40"/>
        <v>华东</v>
      </c>
    </row>
    <row r="2454" spans="1:6" x14ac:dyDescent="0.25">
      <c r="A2454" s="19">
        <v>35278</v>
      </c>
      <c r="B2454" s="20" t="s">
        <v>20</v>
      </c>
      <c r="C2454" s="23" t="s">
        <v>25</v>
      </c>
      <c r="D2454" s="20">
        <v>385</v>
      </c>
      <c r="E2454" s="20">
        <v>385</v>
      </c>
      <c r="F2454" s="18" t="str">
        <f t="shared" si="40"/>
        <v>华东</v>
      </c>
    </row>
    <row r="2455" spans="1:6" x14ac:dyDescent="0.25">
      <c r="A2455" s="19">
        <v>35278</v>
      </c>
      <c r="B2455" s="20" t="s">
        <v>20</v>
      </c>
      <c r="C2455" s="23" t="s">
        <v>24</v>
      </c>
      <c r="D2455" s="20">
        <v>414</v>
      </c>
      <c r="E2455" s="20">
        <v>414</v>
      </c>
      <c r="F2455" s="18" t="str">
        <f t="shared" si="40"/>
        <v>华东</v>
      </c>
    </row>
    <row r="2456" spans="1:6" x14ac:dyDescent="0.25">
      <c r="A2456" s="19">
        <v>35278</v>
      </c>
      <c r="B2456" s="20" t="s">
        <v>17</v>
      </c>
      <c r="C2456" s="23" t="s">
        <v>25</v>
      </c>
      <c r="D2456" s="20">
        <v>441</v>
      </c>
      <c r="E2456" s="20">
        <v>454</v>
      </c>
      <c r="F2456" s="18" t="str">
        <f t="shared" si="40"/>
        <v>华南</v>
      </c>
    </row>
    <row r="2457" spans="1:6" x14ac:dyDescent="0.25">
      <c r="A2457" s="19">
        <v>35278</v>
      </c>
      <c r="B2457" s="20" t="s">
        <v>18</v>
      </c>
      <c r="C2457" s="23" t="s">
        <v>24</v>
      </c>
      <c r="D2457" s="20">
        <v>761</v>
      </c>
      <c r="E2457" s="20">
        <v>784</v>
      </c>
      <c r="F2457" s="18" t="str">
        <f t="shared" si="40"/>
        <v>华南</v>
      </c>
    </row>
    <row r="2458" spans="1:6" x14ac:dyDescent="0.25">
      <c r="A2458" s="19">
        <v>35278</v>
      </c>
      <c r="B2458" s="20" t="s">
        <v>11</v>
      </c>
      <c r="C2458" s="23" t="s">
        <v>24</v>
      </c>
      <c r="D2458" s="20">
        <v>912</v>
      </c>
      <c r="E2458" s="20">
        <v>999</v>
      </c>
      <c r="F2458" s="18" t="str">
        <f t="shared" si="40"/>
        <v>华东</v>
      </c>
    </row>
    <row r="2459" spans="1:6" x14ac:dyDescent="0.25">
      <c r="A2459" s="19">
        <v>35278</v>
      </c>
      <c r="B2459" s="20" t="s">
        <v>21</v>
      </c>
      <c r="C2459" s="23" t="s">
        <v>24</v>
      </c>
      <c r="D2459" s="20">
        <v>980</v>
      </c>
      <c r="E2459" s="20">
        <v>1320</v>
      </c>
      <c r="F2459" s="18" t="str">
        <f t="shared" si="40"/>
        <v>华东</v>
      </c>
    </row>
    <row r="2460" spans="1:6" x14ac:dyDescent="0.25">
      <c r="A2460" s="19">
        <v>35278</v>
      </c>
      <c r="B2460" s="20" t="s">
        <v>18</v>
      </c>
      <c r="C2460" s="23" t="s">
        <v>24</v>
      </c>
      <c r="D2460" s="20">
        <v>1351</v>
      </c>
      <c r="E2460" s="20">
        <v>4428</v>
      </c>
      <c r="F2460" s="18" t="str">
        <f t="shared" si="40"/>
        <v>华南</v>
      </c>
    </row>
    <row r="2461" spans="1:6" x14ac:dyDescent="0.25">
      <c r="A2461" s="19">
        <v>35278</v>
      </c>
      <c r="B2461" s="20" t="s">
        <v>11</v>
      </c>
      <c r="C2461" s="23" t="s">
        <v>24</v>
      </c>
      <c r="D2461" s="20">
        <v>1906</v>
      </c>
      <c r="E2461" s="20">
        <v>2081</v>
      </c>
      <c r="F2461" s="18" t="str">
        <f t="shared" si="40"/>
        <v>华东</v>
      </c>
    </row>
    <row r="2462" spans="1:6" x14ac:dyDescent="0.25">
      <c r="A2462" s="19">
        <v>35278</v>
      </c>
      <c r="B2462" s="20" t="s">
        <v>15</v>
      </c>
      <c r="C2462" s="23" t="s">
        <v>24</v>
      </c>
      <c r="D2462" s="20">
        <v>2003</v>
      </c>
      <c r="E2462" s="20">
        <v>2269</v>
      </c>
      <c r="F2462" s="18" t="str">
        <f t="shared" si="40"/>
        <v>华东</v>
      </c>
    </row>
    <row r="2463" spans="1:6" x14ac:dyDescent="0.25">
      <c r="A2463" s="19">
        <v>35278</v>
      </c>
      <c r="B2463" s="20" t="s">
        <v>11</v>
      </c>
      <c r="C2463" s="23" t="s">
        <v>25</v>
      </c>
      <c r="D2463" s="20">
        <v>494</v>
      </c>
      <c r="E2463" s="20">
        <v>509</v>
      </c>
      <c r="F2463" s="18" t="str">
        <f t="shared" si="40"/>
        <v>华东</v>
      </c>
    </row>
    <row r="2464" spans="1:6" x14ac:dyDescent="0.25">
      <c r="A2464" s="19">
        <v>35278</v>
      </c>
      <c r="B2464" s="20" t="s">
        <v>20</v>
      </c>
      <c r="C2464" s="23" t="s">
        <v>24</v>
      </c>
      <c r="D2464" s="20">
        <v>146</v>
      </c>
      <c r="E2464" s="20">
        <v>146</v>
      </c>
      <c r="F2464" s="18" t="str">
        <f t="shared" si="40"/>
        <v>华东</v>
      </c>
    </row>
    <row r="2465" spans="1:6" x14ac:dyDescent="0.25">
      <c r="A2465" s="19">
        <v>35278</v>
      </c>
      <c r="B2465" s="20" t="s">
        <v>18</v>
      </c>
      <c r="C2465" s="23" t="s">
        <v>24</v>
      </c>
      <c r="D2465" s="20">
        <v>146</v>
      </c>
      <c r="E2465" s="20">
        <v>146</v>
      </c>
      <c r="F2465" s="18" t="str">
        <f t="shared" si="40"/>
        <v>华南</v>
      </c>
    </row>
    <row r="2466" spans="1:6" x14ac:dyDescent="0.25">
      <c r="A2466" s="19">
        <v>35278</v>
      </c>
      <c r="B2466" s="20" t="s">
        <v>21</v>
      </c>
      <c r="C2466" s="23" t="s">
        <v>25</v>
      </c>
      <c r="D2466" s="20">
        <v>83</v>
      </c>
      <c r="E2466" s="20">
        <v>83</v>
      </c>
      <c r="F2466" s="18" t="str">
        <f t="shared" si="40"/>
        <v>华东</v>
      </c>
    </row>
    <row r="2467" spans="1:6" x14ac:dyDescent="0.25">
      <c r="A2467" s="19">
        <v>35278</v>
      </c>
      <c r="B2467" s="20" t="s">
        <v>20</v>
      </c>
      <c r="C2467" s="23" t="s">
        <v>33</v>
      </c>
      <c r="D2467" s="20">
        <v>83</v>
      </c>
      <c r="E2467" s="20">
        <v>83</v>
      </c>
      <c r="F2467" s="18" t="str">
        <f t="shared" si="40"/>
        <v>华东</v>
      </c>
    </row>
    <row r="2468" spans="1:6" x14ac:dyDescent="0.25">
      <c r="A2468" s="19">
        <v>35278</v>
      </c>
      <c r="B2468" s="20" t="s">
        <v>15</v>
      </c>
      <c r="C2468" s="23" t="s">
        <v>33</v>
      </c>
      <c r="D2468" s="20">
        <v>68</v>
      </c>
      <c r="E2468" s="20">
        <v>68</v>
      </c>
      <c r="F2468" s="18" t="str">
        <f t="shared" si="40"/>
        <v>华东</v>
      </c>
    </row>
    <row r="2469" spans="1:6" x14ac:dyDescent="0.25">
      <c r="A2469" s="19">
        <v>35278</v>
      </c>
      <c r="B2469" s="20" t="s">
        <v>18</v>
      </c>
      <c r="C2469" s="23" t="s">
        <v>24</v>
      </c>
      <c r="D2469" s="20">
        <v>225</v>
      </c>
      <c r="E2469" s="20">
        <v>225</v>
      </c>
      <c r="F2469" s="18" t="str">
        <f t="shared" si="40"/>
        <v>华南</v>
      </c>
    </row>
    <row r="2470" spans="1:6" x14ac:dyDescent="0.25">
      <c r="A2470" s="19">
        <v>35278</v>
      </c>
      <c r="B2470" s="20" t="s">
        <v>21</v>
      </c>
      <c r="C2470" s="23" t="s">
        <v>25</v>
      </c>
      <c r="D2470" s="20">
        <v>203</v>
      </c>
      <c r="E2470" s="20">
        <v>203</v>
      </c>
      <c r="F2470" s="18" t="str">
        <f t="shared" si="40"/>
        <v>华东</v>
      </c>
    </row>
    <row r="2471" spans="1:6" x14ac:dyDescent="0.25">
      <c r="A2471" s="19">
        <v>35278</v>
      </c>
      <c r="B2471" s="20" t="s">
        <v>20</v>
      </c>
      <c r="C2471" s="20" t="s">
        <v>12</v>
      </c>
      <c r="D2471" s="20">
        <v>448</v>
      </c>
      <c r="E2471" s="20">
        <v>461</v>
      </c>
      <c r="F2471" s="18" t="str">
        <f t="shared" si="40"/>
        <v>华东</v>
      </c>
    </row>
    <row r="2472" spans="1:6" x14ac:dyDescent="0.25">
      <c r="A2472" s="19">
        <v>35278</v>
      </c>
      <c r="B2472" s="20" t="s">
        <v>18</v>
      </c>
      <c r="C2472" s="20" t="s">
        <v>12</v>
      </c>
      <c r="D2472" s="20">
        <v>146</v>
      </c>
      <c r="E2472" s="20">
        <v>146</v>
      </c>
      <c r="F2472" s="18" t="str">
        <f t="shared" si="40"/>
        <v>华南</v>
      </c>
    </row>
    <row r="2473" spans="1:6" x14ac:dyDescent="0.25">
      <c r="A2473" s="19">
        <v>35278</v>
      </c>
      <c r="B2473" s="20" t="s">
        <v>20</v>
      </c>
      <c r="C2473" s="20" t="s">
        <v>12</v>
      </c>
      <c r="D2473" s="20">
        <v>322</v>
      </c>
      <c r="E2473" s="20">
        <v>322</v>
      </c>
      <c r="F2473" s="18" t="str">
        <f t="shared" si="40"/>
        <v>华东</v>
      </c>
    </row>
    <row r="2474" spans="1:6" x14ac:dyDescent="0.25">
      <c r="A2474" s="19">
        <v>35278</v>
      </c>
      <c r="B2474" s="20" t="s">
        <v>18</v>
      </c>
      <c r="C2474" s="20" t="s">
        <v>12</v>
      </c>
      <c r="D2474" s="20">
        <v>560</v>
      </c>
      <c r="E2474" s="20">
        <v>560</v>
      </c>
      <c r="F2474" s="18" t="str">
        <f t="shared" si="40"/>
        <v>华南</v>
      </c>
    </row>
    <row r="2475" spans="1:6" x14ac:dyDescent="0.25">
      <c r="A2475" s="19">
        <v>35278</v>
      </c>
      <c r="B2475" s="20" t="s">
        <v>18</v>
      </c>
      <c r="C2475" s="20" t="s">
        <v>12</v>
      </c>
      <c r="D2475" s="20">
        <v>131</v>
      </c>
      <c r="E2475" s="20">
        <v>131</v>
      </c>
      <c r="F2475" s="18" t="str">
        <f t="shared" si="40"/>
        <v>华南</v>
      </c>
    </row>
    <row r="2476" spans="1:6" x14ac:dyDescent="0.25">
      <c r="A2476" s="19">
        <v>35278</v>
      </c>
      <c r="B2476" s="20" t="s">
        <v>11</v>
      </c>
      <c r="C2476" s="20" t="s">
        <v>12</v>
      </c>
      <c r="D2476" s="20">
        <v>293</v>
      </c>
      <c r="E2476" s="20">
        <v>293</v>
      </c>
      <c r="F2476" s="18" t="str">
        <f t="shared" si="40"/>
        <v>华东</v>
      </c>
    </row>
    <row r="2477" spans="1:6" x14ac:dyDescent="0.25">
      <c r="A2477" s="19">
        <v>35278</v>
      </c>
      <c r="B2477" s="20" t="s">
        <v>15</v>
      </c>
      <c r="C2477" s="20" t="s">
        <v>12</v>
      </c>
      <c r="D2477" s="20">
        <v>114</v>
      </c>
      <c r="E2477" s="20">
        <v>114</v>
      </c>
      <c r="F2477" s="18" t="str">
        <f t="shared" si="40"/>
        <v>华东</v>
      </c>
    </row>
    <row r="2478" spans="1:6" x14ac:dyDescent="0.25">
      <c r="A2478" s="19">
        <v>35278</v>
      </c>
      <c r="B2478" s="20" t="s">
        <v>17</v>
      </c>
      <c r="C2478" s="20" t="s">
        <v>12</v>
      </c>
      <c r="D2478" s="20">
        <v>263</v>
      </c>
      <c r="E2478" s="20">
        <v>263</v>
      </c>
      <c r="F2478" s="18" t="str">
        <f t="shared" si="40"/>
        <v>华南</v>
      </c>
    </row>
    <row r="2479" spans="1:6" x14ac:dyDescent="0.25">
      <c r="A2479" s="19">
        <v>35278</v>
      </c>
      <c r="B2479" s="20" t="s">
        <v>15</v>
      </c>
      <c r="C2479" s="20" t="s">
        <v>12</v>
      </c>
      <c r="D2479" s="20">
        <v>263</v>
      </c>
      <c r="E2479" s="20">
        <v>263</v>
      </c>
      <c r="F2479" s="18" t="str">
        <f t="shared" si="40"/>
        <v>华东</v>
      </c>
    </row>
    <row r="2480" spans="1:6" x14ac:dyDescent="0.25">
      <c r="A2480" s="19">
        <v>35278</v>
      </c>
      <c r="B2480" s="20" t="s">
        <v>21</v>
      </c>
      <c r="C2480" s="20" t="s">
        <v>12</v>
      </c>
      <c r="D2480" s="20">
        <v>203</v>
      </c>
      <c r="E2480" s="20">
        <v>203</v>
      </c>
      <c r="F2480" s="18" t="str">
        <f t="shared" si="40"/>
        <v>华东</v>
      </c>
    </row>
    <row r="2481" spans="1:6" x14ac:dyDescent="0.25">
      <c r="A2481" s="19">
        <v>35278</v>
      </c>
      <c r="B2481" s="20" t="s">
        <v>11</v>
      </c>
      <c r="C2481" s="20" t="s">
        <v>12</v>
      </c>
      <c r="D2481" s="20">
        <v>1366</v>
      </c>
      <c r="E2481" s="20">
        <v>1451</v>
      </c>
      <c r="F2481" s="18" t="str">
        <f t="shared" si="40"/>
        <v>华东</v>
      </c>
    </row>
    <row r="2482" spans="1:6" x14ac:dyDescent="0.25">
      <c r="A2482" s="19">
        <v>35278</v>
      </c>
      <c r="B2482" s="20" t="s">
        <v>11</v>
      </c>
      <c r="C2482" s="20" t="s">
        <v>12</v>
      </c>
      <c r="D2482" s="20">
        <v>200</v>
      </c>
      <c r="E2482" s="20">
        <v>200</v>
      </c>
      <c r="F2482" s="18" t="str">
        <f t="shared" si="40"/>
        <v>华东</v>
      </c>
    </row>
    <row r="2483" spans="1:6" x14ac:dyDescent="0.25">
      <c r="A2483" s="19">
        <v>35278</v>
      </c>
      <c r="B2483" s="20" t="s">
        <v>21</v>
      </c>
      <c r="C2483" s="20" t="s">
        <v>12</v>
      </c>
      <c r="D2483" s="20">
        <v>371</v>
      </c>
      <c r="E2483" s="20">
        <v>371</v>
      </c>
      <c r="F2483" s="18" t="str">
        <f t="shared" si="40"/>
        <v>华东</v>
      </c>
    </row>
    <row r="2484" spans="1:6" x14ac:dyDescent="0.25">
      <c r="A2484" s="19">
        <v>35278</v>
      </c>
      <c r="B2484" s="20" t="s">
        <v>15</v>
      </c>
      <c r="C2484" s="20" t="s">
        <v>12</v>
      </c>
      <c r="D2484" s="20">
        <v>124</v>
      </c>
      <c r="E2484" s="20">
        <v>124</v>
      </c>
      <c r="F2484" s="18" t="str">
        <f t="shared" si="40"/>
        <v>华东</v>
      </c>
    </row>
    <row r="2485" spans="1:6" x14ac:dyDescent="0.25">
      <c r="A2485" s="19">
        <v>35278</v>
      </c>
      <c r="B2485" s="20" t="s">
        <v>21</v>
      </c>
      <c r="C2485" s="20" t="s">
        <v>12</v>
      </c>
      <c r="D2485" s="20">
        <v>184</v>
      </c>
      <c r="E2485" s="20">
        <v>184</v>
      </c>
      <c r="F2485" s="18" t="str">
        <f t="shared" si="40"/>
        <v>华东</v>
      </c>
    </row>
    <row r="2486" spans="1:6" x14ac:dyDescent="0.25">
      <c r="A2486" s="19">
        <v>35278</v>
      </c>
      <c r="B2486" s="20" t="s">
        <v>20</v>
      </c>
      <c r="C2486" s="20" t="s">
        <v>12</v>
      </c>
      <c r="D2486" s="20">
        <v>342</v>
      </c>
      <c r="E2486" s="20">
        <v>342</v>
      </c>
      <c r="F2486" s="18" t="str">
        <f t="shared" si="40"/>
        <v>华东</v>
      </c>
    </row>
    <row r="2487" spans="1:6" x14ac:dyDescent="0.25">
      <c r="A2487" s="19">
        <v>35278</v>
      </c>
      <c r="B2487" s="20" t="s">
        <v>17</v>
      </c>
      <c r="C2487" s="20" t="s">
        <v>12</v>
      </c>
      <c r="D2487" s="20">
        <v>426</v>
      </c>
      <c r="E2487" s="20">
        <v>439</v>
      </c>
      <c r="F2487" s="18" t="str">
        <f t="shared" si="40"/>
        <v>华南</v>
      </c>
    </row>
    <row r="2488" spans="1:6" x14ac:dyDescent="0.25">
      <c r="A2488" s="19">
        <v>35278</v>
      </c>
      <c r="B2488" s="20" t="s">
        <v>17</v>
      </c>
      <c r="C2488" s="20" t="s">
        <v>12</v>
      </c>
      <c r="D2488" s="20">
        <v>248</v>
      </c>
      <c r="E2488" s="20">
        <v>248</v>
      </c>
      <c r="F2488" s="18" t="str">
        <f t="shared" si="40"/>
        <v>华南</v>
      </c>
    </row>
    <row r="2489" spans="1:6" x14ac:dyDescent="0.25">
      <c r="A2489" s="19">
        <v>35278</v>
      </c>
      <c r="B2489" s="20" t="s">
        <v>20</v>
      </c>
      <c r="C2489" s="20" t="s">
        <v>12</v>
      </c>
      <c r="D2489" s="20">
        <v>228</v>
      </c>
      <c r="E2489" s="20">
        <v>228</v>
      </c>
      <c r="F2489" s="18" t="str">
        <f t="shared" si="40"/>
        <v>华东</v>
      </c>
    </row>
    <row r="2490" spans="1:6" x14ac:dyDescent="0.25">
      <c r="A2490" s="19">
        <v>35278</v>
      </c>
      <c r="B2490" s="20" t="s">
        <v>17</v>
      </c>
      <c r="C2490" s="20" t="s">
        <v>12</v>
      </c>
      <c r="D2490" s="20">
        <v>140</v>
      </c>
      <c r="E2490" s="20">
        <v>140</v>
      </c>
      <c r="F2490" s="18" t="str">
        <f t="shared" si="40"/>
        <v>华南</v>
      </c>
    </row>
    <row r="2491" spans="1:6" x14ac:dyDescent="0.25">
      <c r="A2491" s="19">
        <v>35278</v>
      </c>
      <c r="B2491" s="20" t="s">
        <v>15</v>
      </c>
      <c r="C2491" s="20" t="s">
        <v>12</v>
      </c>
      <c r="D2491" s="20">
        <v>770</v>
      </c>
      <c r="E2491" s="20">
        <v>855</v>
      </c>
      <c r="F2491" s="18" t="str">
        <f t="shared" si="40"/>
        <v>华东</v>
      </c>
    </row>
    <row r="2492" spans="1:6" x14ac:dyDescent="0.25">
      <c r="A2492" s="19">
        <v>35278</v>
      </c>
      <c r="B2492" s="20" t="s">
        <v>18</v>
      </c>
      <c r="C2492" s="20" t="s">
        <v>12</v>
      </c>
      <c r="D2492" s="20">
        <v>836</v>
      </c>
      <c r="E2492" s="20">
        <v>1080</v>
      </c>
      <c r="F2492" s="18" t="str">
        <f t="shared" si="40"/>
        <v>华南</v>
      </c>
    </row>
    <row r="2493" spans="1:6" x14ac:dyDescent="0.25">
      <c r="A2493" s="19">
        <v>35278</v>
      </c>
      <c r="B2493" s="20" t="s">
        <v>21</v>
      </c>
      <c r="C2493" s="20" t="s">
        <v>12</v>
      </c>
      <c r="D2493" s="20">
        <v>210</v>
      </c>
      <c r="E2493" s="20">
        <v>210</v>
      </c>
      <c r="F2493" s="18" t="str">
        <f t="shared" si="40"/>
        <v>华东</v>
      </c>
    </row>
    <row r="2494" spans="1:6" x14ac:dyDescent="0.25">
      <c r="A2494" s="19">
        <v>35278</v>
      </c>
      <c r="B2494" s="20" t="s">
        <v>11</v>
      </c>
      <c r="C2494" s="20" t="s">
        <v>12</v>
      </c>
      <c r="D2494" s="20">
        <v>680</v>
      </c>
      <c r="E2494" s="20">
        <v>700</v>
      </c>
      <c r="F2494" s="18" t="str">
        <f t="shared" si="40"/>
        <v>华东</v>
      </c>
    </row>
    <row r="2495" spans="1:6" x14ac:dyDescent="0.25">
      <c r="A2495" s="19">
        <v>35278</v>
      </c>
      <c r="B2495" s="20" t="s">
        <v>21</v>
      </c>
      <c r="C2495" s="20" t="s">
        <v>12</v>
      </c>
      <c r="D2495" s="20">
        <v>473</v>
      </c>
      <c r="E2495" s="20">
        <v>473</v>
      </c>
      <c r="F2495" s="18" t="str">
        <f t="shared" si="40"/>
        <v>华东</v>
      </c>
    </row>
    <row r="2496" spans="1:6" x14ac:dyDescent="0.25">
      <c r="A2496" s="19">
        <v>35278</v>
      </c>
      <c r="B2496" s="20" t="s">
        <v>17</v>
      </c>
      <c r="C2496" s="20" t="s">
        <v>12</v>
      </c>
      <c r="D2496" s="20">
        <v>1785</v>
      </c>
      <c r="E2496" s="20">
        <v>1958</v>
      </c>
      <c r="F2496" s="18" t="str">
        <f t="shared" si="40"/>
        <v>华南</v>
      </c>
    </row>
    <row r="2497" spans="1:6" x14ac:dyDescent="0.25">
      <c r="A2497" s="19">
        <v>35278</v>
      </c>
      <c r="B2497" s="20" t="s">
        <v>11</v>
      </c>
      <c r="C2497" s="20" t="s">
        <v>12</v>
      </c>
      <c r="D2497" s="20">
        <v>46</v>
      </c>
      <c r="E2497" s="20">
        <v>46</v>
      </c>
      <c r="F2497" s="18" t="str">
        <f t="shared" si="40"/>
        <v>华东</v>
      </c>
    </row>
    <row r="2498" spans="1:6" x14ac:dyDescent="0.25">
      <c r="A2498" s="19">
        <v>35278</v>
      </c>
      <c r="B2498" s="20" t="s">
        <v>15</v>
      </c>
      <c r="C2498" s="20" t="s">
        <v>12</v>
      </c>
      <c r="D2498" s="20">
        <v>184</v>
      </c>
      <c r="E2498" s="20">
        <v>184</v>
      </c>
      <c r="F2498" s="18" t="str">
        <f t="shared" si="40"/>
        <v>华东</v>
      </c>
    </row>
    <row r="2499" spans="1:6" x14ac:dyDescent="0.25">
      <c r="A2499" s="19">
        <v>35278</v>
      </c>
      <c r="B2499" s="20" t="s">
        <v>17</v>
      </c>
      <c r="C2499" s="20" t="s">
        <v>12</v>
      </c>
      <c r="D2499" s="20">
        <v>561</v>
      </c>
      <c r="E2499" s="20">
        <v>578</v>
      </c>
      <c r="F2499" s="18" t="str">
        <f t="shared" ref="F2499:F2562" si="41">INDEX($H$3:$H$12,MATCH(B2499,$I$3:$I$12,0))</f>
        <v>华南</v>
      </c>
    </row>
    <row r="2500" spans="1:6" x14ac:dyDescent="0.25">
      <c r="A2500" s="19">
        <v>35278</v>
      </c>
      <c r="B2500" s="20" t="s">
        <v>18</v>
      </c>
      <c r="C2500" s="20" t="s">
        <v>12</v>
      </c>
      <c r="D2500" s="20">
        <v>61</v>
      </c>
      <c r="E2500" s="20">
        <v>61</v>
      </c>
      <c r="F2500" s="18" t="str">
        <f t="shared" si="41"/>
        <v>华南</v>
      </c>
    </row>
    <row r="2501" spans="1:6" x14ac:dyDescent="0.25">
      <c r="A2501" s="19">
        <v>35278</v>
      </c>
      <c r="B2501" s="20" t="s">
        <v>20</v>
      </c>
      <c r="C2501" s="20" t="s">
        <v>12</v>
      </c>
      <c r="D2501" s="20">
        <v>54</v>
      </c>
      <c r="E2501" s="20">
        <v>54</v>
      </c>
      <c r="F2501" s="18" t="str">
        <f t="shared" si="41"/>
        <v>华东</v>
      </c>
    </row>
    <row r="2502" spans="1:6" x14ac:dyDescent="0.25">
      <c r="A2502" s="19">
        <v>35278</v>
      </c>
      <c r="B2502" s="20" t="s">
        <v>21</v>
      </c>
      <c r="C2502" s="20" t="s">
        <v>12</v>
      </c>
      <c r="D2502" s="20">
        <v>722</v>
      </c>
      <c r="E2502" s="20">
        <v>743</v>
      </c>
      <c r="F2502" s="18" t="str">
        <f t="shared" si="41"/>
        <v>华东</v>
      </c>
    </row>
    <row r="2503" spans="1:6" x14ac:dyDescent="0.25">
      <c r="A2503" s="19">
        <v>35278</v>
      </c>
      <c r="B2503" s="20" t="s">
        <v>20</v>
      </c>
      <c r="C2503" s="20" t="s">
        <v>12</v>
      </c>
      <c r="D2503" s="20">
        <v>175</v>
      </c>
      <c r="E2503" s="20">
        <v>175</v>
      </c>
      <c r="F2503" s="18" t="str">
        <f t="shared" si="41"/>
        <v>华东</v>
      </c>
    </row>
    <row r="2504" spans="1:6" x14ac:dyDescent="0.25">
      <c r="A2504" s="19">
        <v>35278</v>
      </c>
      <c r="B2504" s="20" t="s">
        <v>20</v>
      </c>
      <c r="C2504" s="20" t="s">
        <v>12</v>
      </c>
      <c r="D2504" s="20">
        <v>56</v>
      </c>
      <c r="E2504" s="20">
        <v>56</v>
      </c>
      <c r="F2504" s="18" t="str">
        <f t="shared" si="41"/>
        <v>华东</v>
      </c>
    </row>
    <row r="2505" spans="1:6" x14ac:dyDescent="0.25">
      <c r="A2505" s="19">
        <v>35278</v>
      </c>
      <c r="B2505" s="20" t="s">
        <v>21</v>
      </c>
      <c r="C2505" s="20" t="s">
        <v>12</v>
      </c>
      <c r="D2505" s="20">
        <v>535</v>
      </c>
      <c r="E2505" s="20">
        <v>551</v>
      </c>
      <c r="F2505" s="18" t="str">
        <f t="shared" si="41"/>
        <v>华东</v>
      </c>
    </row>
    <row r="2506" spans="1:6" x14ac:dyDescent="0.25">
      <c r="A2506" s="19">
        <v>35278</v>
      </c>
      <c r="B2506" s="20" t="s">
        <v>15</v>
      </c>
      <c r="C2506" s="20" t="s">
        <v>12</v>
      </c>
      <c r="D2506" s="20">
        <v>175</v>
      </c>
      <c r="E2506" s="20">
        <v>175</v>
      </c>
      <c r="F2506" s="18" t="str">
        <f t="shared" si="41"/>
        <v>华东</v>
      </c>
    </row>
    <row r="2507" spans="1:6" x14ac:dyDescent="0.25">
      <c r="A2507" s="19">
        <v>35278</v>
      </c>
      <c r="B2507" s="20" t="s">
        <v>21</v>
      </c>
      <c r="C2507" s="20" t="s">
        <v>12</v>
      </c>
      <c r="D2507" s="20">
        <v>270</v>
      </c>
      <c r="E2507" s="20">
        <v>270</v>
      </c>
      <c r="F2507" s="18" t="str">
        <f t="shared" si="41"/>
        <v>华东</v>
      </c>
    </row>
    <row r="2508" spans="1:6" x14ac:dyDescent="0.25">
      <c r="A2508" s="19">
        <v>35278</v>
      </c>
      <c r="B2508" s="20" t="s">
        <v>11</v>
      </c>
      <c r="C2508" s="20" t="s">
        <v>12</v>
      </c>
      <c r="D2508" s="20">
        <v>101</v>
      </c>
      <c r="E2508" s="20">
        <v>101</v>
      </c>
      <c r="F2508" s="18" t="str">
        <f t="shared" si="41"/>
        <v>华东</v>
      </c>
    </row>
    <row r="2509" spans="1:6" x14ac:dyDescent="0.25">
      <c r="A2509" s="19">
        <v>35278</v>
      </c>
      <c r="B2509" s="20" t="s">
        <v>18</v>
      </c>
      <c r="C2509" s="20" t="s">
        <v>12</v>
      </c>
      <c r="D2509" s="20">
        <v>228</v>
      </c>
      <c r="E2509" s="20">
        <v>228</v>
      </c>
      <c r="F2509" s="18" t="str">
        <f t="shared" si="41"/>
        <v>华南</v>
      </c>
    </row>
    <row r="2510" spans="1:6" x14ac:dyDescent="0.25">
      <c r="A2510" s="19">
        <v>35278</v>
      </c>
      <c r="B2510" s="20" t="s">
        <v>11</v>
      </c>
      <c r="C2510" s="20" t="s">
        <v>12</v>
      </c>
      <c r="D2510" s="20">
        <v>70</v>
      </c>
      <c r="E2510" s="20">
        <v>70</v>
      </c>
      <c r="F2510" s="18" t="str">
        <f t="shared" si="41"/>
        <v>华东</v>
      </c>
    </row>
    <row r="2511" spans="1:6" x14ac:dyDescent="0.25">
      <c r="A2511" s="19">
        <v>35278</v>
      </c>
      <c r="B2511" s="20" t="s">
        <v>15</v>
      </c>
      <c r="C2511" s="20" t="s">
        <v>12</v>
      </c>
      <c r="D2511" s="20">
        <v>214</v>
      </c>
      <c r="E2511" s="20">
        <v>214</v>
      </c>
      <c r="F2511" s="18" t="str">
        <f t="shared" si="41"/>
        <v>华东</v>
      </c>
    </row>
    <row r="2512" spans="1:6" x14ac:dyDescent="0.25">
      <c r="A2512" s="19">
        <v>35278</v>
      </c>
      <c r="B2512" s="20" t="s">
        <v>11</v>
      </c>
      <c r="C2512" s="20" t="s">
        <v>12</v>
      </c>
      <c r="D2512" s="20">
        <v>392</v>
      </c>
      <c r="E2512" s="20">
        <v>392</v>
      </c>
      <c r="F2512" s="18" t="str">
        <f t="shared" si="41"/>
        <v>华东</v>
      </c>
    </row>
    <row r="2513" spans="1:6" x14ac:dyDescent="0.25">
      <c r="A2513" s="19">
        <v>35278</v>
      </c>
      <c r="B2513" s="20" t="s">
        <v>20</v>
      </c>
      <c r="C2513" s="20" t="s">
        <v>12</v>
      </c>
      <c r="D2513" s="20">
        <v>196</v>
      </c>
      <c r="E2513" s="20">
        <v>196</v>
      </c>
      <c r="F2513" s="18" t="str">
        <f t="shared" si="41"/>
        <v>华东</v>
      </c>
    </row>
    <row r="2514" spans="1:6" x14ac:dyDescent="0.25">
      <c r="A2514" s="19">
        <v>35278</v>
      </c>
      <c r="B2514" s="20" t="s">
        <v>17</v>
      </c>
      <c r="C2514" s="20" t="s">
        <v>12</v>
      </c>
      <c r="D2514" s="20">
        <v>158</v>
      </c>
      <c r="E2514" s="20">
        <v>158</v>
      </c>
      <c r="F2514" s="18" t="str">
        <f t="shared" si="41"/>
        <v>华南</v>
      </c>
    </row>
    <row r="2515" spans="1:6" x14ac:dyDescent="0.25">
      <c r="A2515" s="19">
        <v>35278</v>
      </c>
      <c r="B2515" s="20" t="s">
        <v>18</v>
      </c>
      <c r="C2515" s="20" t="s">
        <v>12</v>
      </c>
      <c r="D2515" s="20">
        <v>113</v>
      </c>
      <c r="E2515" s="20">
        <v>113</v>
      </c>
      <c r="F2515" s="18" t="str">
        <f t="shared" si="41"/>
        <v>华南</v>
      </c>
    </row>
    <row r="2516" spans="1:6" x14ac:dyDescent="0.25">
      <c r="A2516" s="19">
        <v>35278</v>
      </c>
      <c r="B2516" s="20" t="s">
        <v>18</v>
      </c>
      <c r="C2516" s="20" t="s">
        <v>12</v>
      </c>
      <c r="D2516" s="20">
        <v>203</v>
      </c>
      <c r="E2516" s="20">
        <v>203</v>
      </c>
      <c r="F2516" s="18" t="str">
        <f t="shared" si="41"/>
        <v>华南</v>
      </c>
    </row>
    <row r="2517" spans="1:6" x14ac:dyDescent="0.25">
      <c r="A2517" s="19">
        <v>35278</v>
      </c>
      <c r="B2517" s="20" t="s">
        <v>15</v>
      </c>
      <c r="C2517" s="20" t="s">
        <v>12</v>
      </c>
      <c r="D2517" s="20">
        <v>2210</v>
      </c>
      <c r="E2517" s="20">
        <v>2993</v>
      </c>
      <c r="F2517" s="18" t="str">
        <f t="shared" si="41"/>
        <v>华东</v>
      </c>
    </row>
    <row r="2518" spans="1:6" x14ac:dyDescent="0.25">
      <c r="A2518" s="19">
        <v>35278</v>
      </c>
      <c r="B2518" s="20" t="s">
        <v>17</v>
      </c>
      <c r="C2518" s="20" t="s">
        <v>12</v>
      </c>
      <c r="D2518" s="20">
        <v>203</v>
      </c>
      <c r="E2518" s="20">
        <v>203</v>
      </c>
      <c r="F2518" s="18" t="str">
        <f t="shared" si="41"/>
        <v>华南</v>
      </c>
    </row>
    <row r="2519" spans="1:6" x14ac:dyDescent="0.25">
      <c r="A2519" s="19">
        <v>35278</v>
      </c>
      <c r="B2519" s="20" t="s">
        <v>15</v>
      </c>
      <c r="C2519" s="23" t="s">
        <v>25</v>
      </c>
      <c r="D2519" s="20">
        <v>131</v>
      </c>
      <c r="E2519" s="20">
        <v>131</v>
      </c>
      <c r="F2519" s="18" t="str">
        <f t="shared" si="41"/>
        <v>华东</v>
      </c>
    </row>
    <row r="2520" spans="1:6" x14ac:dyDescent="0.25">
      <c r="A2520" s="19">
        <v>35278</v>
      </c>
      <c r="B2520" s="20" t="s">
        <v>15</v>
      </c>
      <c r="C2520" s="23" t="s">
        <v>25</v>
      </c>
      <c r="D2520" s="20">
        <v>123</v>
      </c>
      <c r="E2520" s="20">
        <v>123</v>
      </c>
      <c r="F2520" s="18" t="str">
        <f t="shared" si="41"/>
        <v>华东</v>
      </c>
    </row>
    <row r="2521" spans="1:6" x14ac:dyDescent="0.25">
      <c r="A2521" s="19">
        <v>35278</v>
      </c>
      <c r="B2521" s="20" t="s">
        <v>11</v>
      </c>
      <c r="C2521" s="23" t="s">
        <v>24</v>
      </c>
      <c r="D2521" s="20">
        <v>124</v>
      </c>
      <c r="E2521" s="20">
        <v>124</v>
      </c>
      <c r="F2521" s="18" t="str">
        <f t="shared" si="41"/>
        <v>华东</v>
      </c>
    </row>
    <row r="2522" spans="1:6" x14ac:dyDescent="0.25">
      <c r="A2522" s="19">
        <v>35278</v>
      </c>
      <c r="B2522" s="20" t="s">
        <v>11</v>
      </c>
      <c r="C2522" s="23" t="s">
        <v>33</v>
      </c>
      <c r="D2522" s="20">
        <v>88</v>
      </c>
      <c r="E2522" s="20">
        <v>88</v>
      </c>
      <c r="F2522" s="18" t="str">
        <f t="shared" si="41"/>
        <v>华东</v>
      </c>
    </row>
    <row r="2523" spans="1:6" x14ac:dyDescent="0.25">
      <c r="A2523" s="19">
        <v>35278</v>
      </c>
      <c r="B2523" s="20" t="s">
        <v>11</v>
      </c>
      <c r="C2523" s="23" t="s">
        <v>25</v>
      </c>
      <c r="D2523" s="20">
        <v>94</v>
      </c>
      <c r="E2523" s="20">
        <v>94</v>
      </c>
      <c r="F2523" s="18" t="str">
        <f t="shared" si="41"/>
        <v>华东</v>
      </c>
    </row>
    <row r="2524" spans="1:6" x14ac:dyDescent="0.25">
      <c r="A2524" s="19">
        <v>35278</v>
      </c>
      <c r="B2524" s="20" t="s">
        <v>15</v>
      </c>
      <c r="C2524" s="23" t="s">
        <v>25</v>
      </c>
      <c r="D2524" s="20">
        <v>275</v>
      </c>
      <c r="E2524" s="20">
        <v>275</v>
      </c>
      <c r="F2524" s="18" t="str">
        <f t="shared" si="41"/>
        <v>华东</v>
      </c>
    </row>
    <row r="2525" spans="1:6" x14ac:dyDescent="0.25">
      <c r="A2525" s="19">
        <v>35278</v>
      </c>
      <c r="B2525" s="20" t="s">
        <v>15</v>
      </c>
      <c r="C2525" s="23" t="s">
        <v>24</v>
      </c>
      <c r="D2525" s="20">
        <v>193</v>
      </c>
      <c r="E2525" s="20">
        <v>193</v>
      </c>
      <c r="F2525" s="18" t="str">
        <f t="shared" si="41"/>
        <v>华东</v>
      </c>
    </row>
    <row r="2526" spans="1:6" x14ac:dyDescent="0.25">
      <c r="A2526" s="19">
        <v>35278</v>
      </c>
      <c r="B2526" s="20" t="s">
        <v>11</v>
      </c>
      <c r="C2526" s="23" t="s">
        <v>24</v>
      </c>
      <c r="D2526" s="20">
        <v>23</v>
      </c>
      <c r="E2526" s="20">
        <v>23</v>
      </c>
      <c r="F2526" s="18" t="str">
        <f t="shared" si="41"/>
        <v>华东</v>
      </c>
    </row>
    <row r="2527" spans="1:6" x14ac:dyDescent="0.25">
      <c r="A2527" s="19">
        <v>35278</v>
      </c>
      <c r="B2527" s="20" t="s">
        <v>15</v>
      </c>
      <c r="C2527" s="23" t="s">
        <v>24</v>
      </c>
      <c r="D2527" s="20">
        <v>68</v>
      </c>
      <c r="E2527" s="20">
        <v>68</v>
      </c>
      <c r="F2527" s="18" t="str">
        <f t="shared" si="41"/>
        <v>华东</v>
      </c>
    </row>
    <row r="2528" spans="1:6" x14ac:dyDescent="0.25">
      <c r="A2528" s="19">
        <v>35278</v>
      </c>
      <c r="B2528" s="20" t="s">
        <v>15</v>
      </c>
      <c r="C2528" s="23" t="s">
        <v>24</v>
      </c>
      <c r="D2528" s="20">
        <v>180</v>
      </c>
      <c r="E2528" s="20">
        <v>180</v>
      </c>
      <c r="F2528" s="18" t="str">
        <f t="shared" si="41"/>
        <v>华东</v>
      </c>
    </row>
    <row r="2529" spans="1:6" x14ac:dyDescent="0.25">
      <c r="A2529" s="19">
        <v>35278</v>
      </c>
      <c r="B2529" s="20" t="s">
        <v>11</v>
      </c>
      <c r="C2529" s="23" t="s">
        <v>24</v>
      </c>
      <c r="D2529" s="20">
        <v>2170</v>
      </c>
      <c r="E2529" s="20">
        <v>2530</v>
      </c>
      <c r="F2529" s="18" t="str">
        <f t="shared" si="41"/>
        <v>华东</v>
      </c>
    </row>
    <row r="2530" spans="1:6" x14ac:dyDescent="0.25">
      <c r="A2530" s="19">
        <v>35278</v>
      </c>
      <c r="B2530" s="20" t="s">
        <v>11</v>
      </c>
      <c r="C2530" s="23" t="s">
        <v>24</v>
      </c>
      <c r="D2530" s="20">
        <v>3105</v>
      </c>
      <c r="E2530" s="20">
        <v>3614</v>
      </c>
      <c r="F2530" s="18" t="str">
        <f t="shared" si="41"/>
        <v>华东</v>
      </c>
    </row>
    <row r="2531" spans="1:6" x14ac:dyDescent="0.25">
      <c r="A2531" s="19">
        <v>35278</v>
      </c>
      <c r="B2531" s="20" t="s">
        <v>21</v>
      </c>
      <c r="C2531" s="23" t="s">
        <v>33</v>
      </c>
      <c r="D2531" s="20">
        <v>338</v>
      </c>
      <c r="E2531" s="20">
        <v>338</v>
      </c>
      <c r="F2531" s="18" t="str">
        <f t="shared" si="41"/>
        <v>华东</v>
      </c>
    </row>
    <row r="2532" spans="1:6" x14ac:dyDescent="0.25">
      <c r="A2532" s="19">
        <v>35278</v>
      </c>
      <c r="B2532" s="20" t="s">
        <v>17</v>
      </c>
      <c r="C2532" s="23" t="s">
        <v>24</v>
      </c>
      <c r="D2532" s="20">
        <v>360</v>
      </c>
      <c r="E2532" s="20">
        <v>360</v>
      </c>
      <c r="F2532" s="18" t="str">
        <f t="shared" si="41"/>
        <v>华南</v>
      </c>
    </row>
    <row r="2533" spans="1:6" x14ac:dyDescent="0.25">
      <c r="A2533" s="19">
        <v>35278</v>
      </c>
      <c r="B2533" s="20" t="s">
        <v>11</v>
      </c>
      <c r="C2533" s="23" t="s">
        <v>25</v>
      </c>
      <c r="D2533" s="20">
        <v>416</v>
      </c>
      <c r="E2533" s="20">
        <v>416</v>
      </c>
      <c r="F2533" s="18" t="str">
        <f t="shared" si="41"/>
        <v>华东</v>
      </c>
    </row>
    <row r="2534" spans="1:6" x14ac:dyDescent="0.25">
      <c r="A2534" s="19">
        <v>35278</v>
      </c>
      <c r="B2534" s="20" t="s">
        <v>17</v>
      </c>
      <c r="C2534" s="23" t="s">
        <v>25</v>
      </c>
      <c r="D2534" s="20">
        <v>426</v>
      </c>
      <c r="E2534" s="20">
        <v>439</v>
      </c>
      <c r="F2534" s="18" t="str">
        <f t="shared" si="41"/>
        <v>华南</v>
      </c>
    </row>
    <row r="2535" spans="1:6" x14ac:dyDescent="0.25">
      <c r="A2535" s="19">
        <v>35278</v>
      </c>
      <c r="B2535" s="20" t="s">
        <v>15</v>
      </c>
      <c r="C2535" s="23" t="s">
        <v>37</v>
      </c>
      <c r="D2535" s="20">
        <v>404</v>
      </c>
      <c r="E2535" s="20">
        <v>416</v>
      </c>
      <c r="F2535" s="18" t="str">
        <f t="shared" si="41"/>
        <v>华东</v>
      </c>
    </row>
    <row r="2536" spans="1:6" x14ac:dyDescent="0.25">
      <c r="A2536" s="19">
        <v>35278</v>
      </c>
      <c r="B2536" s="20" t="s">
        <v>17</v>
      </c>
      <c r="C2536" s="23" t="s">
        <v>33</v>
      </c>
      <c r="D2536" s="20">
        <v>245</v>
      </c>
      <c r="E2536" s="20">
        <v>245</v>
      </c>
      <c r="F2536" s="18" t="str">
        <f t="shared" si="41"/>
        <v>华南</v>
      </c>
    </row>
    <row r="2537" spans="1:6" x14ac:dyDescent="0.25">
      <c r="A2537" s="19">
        <v>35278</v>
      </c>
      <c r="B2537" s="20" t="s">
        <v>21</v>
      </c>
      <c r="C2537" s="23" t="s">
        <v>24</v>
      </c>
      <c r="D2537" s="20">
        <v>158</v>
      </c>
      <c r="E2537" s="20">
        <v>158</v>
      </c>
      <c r="F2537" s="18" t="str">
        <f t="shared" si="41"/>
        <v>华东</v>
      </c>
    </row>
    <row r="2538" spans="1:6" x14ac:dyDescent="0.25">
      <c r="A2538" s="19">
        <v>35278</v>
      </c>
      <c r="B2538" s="20" t="s">
        <v>18</v>
      </c>
      <c r="C2538" s="23" t="s">
        <v>25</v>
      </c>
      <c r="D2538" s="20">
        <v>263</v>
      </c>
      <c r="E2538" s="20">
        <v>263</v>
      </c>
      <c r="F2538" s="18" t="str">
        <f t="shared" si="41"/>
        <v>华南</v>
      </c>
    </row>
    <row r="2539" spans="1:6" x14ac:dyDescent="0.25">
      <c r="A2539" s="19">
        <v>35278</v>
      </c>
      <c r="B2539" s="20" t="s">
        <v>21</v>
      </c>
      <c r="C2539" s="23" t="s">
        <v>25</v>
      </c>
      <c r="D2539" s="20">
        <v>131</v>
      </c>
      <c r="E2539" s="20">
        <v>131</v>
      </c>
      <c r="F2539" s="18" t="str">
        <f t="shared" si="41"/>
        <v>华东</v>
      </c>
    </row>
    <row r="2540" spans="1:6" x14ac:dyDescent="0.25">
      <c r="A2540" s="19">
        <v>35278</v>
      </c>
      <c r="B2540" s="20" t="s">
        <v>15</v>
      </c>
      <c r="C2540" s="23" t="s">
        <v>33</v>
      </c>
      <c r="D2540" s="20">
        <v>626</v>
      </c>
      <c r="E2540" s="20">
        <v>698</v>
      </c>
      <c r="F2540" s="18" t="str">
        <f t="shared" si="41"/>
        <v>华东</v>
      </c>
    </row>
    <row r="2541" spans="1:6" x14ac:dyDescent="0.25">
      <c r="A2541" s="19">
        <v>35278</v>
      </c>
      <c r="B2541" s="20" t="s">
        <v>11</v>
      </c>
      <c r="C2541" s="23" t="s">
        <v>24</v>
      </c>
      <c r="D2541" s="20">
        <v>595</v>
      </c>
      <c r="E2541" s="20">
        <v>613</v>
      </c>
      <c r="F2541" s="18" t="str">
        <f t="shared" si="41"/>
        <v>华东</v>
      </c>
    </row>
    <row r="2542" spans="1:6" x14ac:dyDescent="0.25">
      <c r="A2542" s="19">
        <v>35278</v>
      </c>
      <c r="B2542" s="20" t="s">
        <v>11</v>
      </c>
      <c r="C2542" s="23" t="s">
        <v>25</v>
      </c>
      <c r="D2542" s="20">
        <v>180</v>
      </c>
      <c r="E2542" s="20">
        <v>180</v>
      </c>
      <c r="F2542" s="18" t="str">
        <f t="shared" si="41"/>
        <v>华东</v>
      </c>
    </row>
    <row r="2543" spans="1:6" x14ac:dyDescent="0.25">
      <c r="A2543" s="19">
        <v>35278</v>
      </c>
      <c r="B2543" s="20" t="s">
        <v>18</v>
      </c>
      <c r="C2543" s="23" t="s">
        <v>35</v>
      </c>
      <c r="D2543" s="20">
        <v>135</v>
      </c>
      <c r="E2543" s="20">
        <v>135</v>
      </c>
      <c r="F2543" s="18" t="str">
        <f t="shared" si="41"/>
        <v>华南</v>
      </c>
    </row>
    <row r="2544" spans="1:6" x14ac:dyDescent="0.25">
      <c r="A2544" s="19">
        <v>35278</v>
      </c>
      <c r="B2544" s="20" t="s">
        <v>15</v>
      </c>
      <c r="C2544" s="23" t="s">
        <v>24</v>
      </c>
      <c r="D2544" s="20">
        <v>708</v>
      </c>
      <c r="E2544" s="20">
        <v>823</v>
      </c>
      <c r="F2544" s="18" t="str">
        <f t="shared" si="41"/>
        <v>华东</v>
      </c>
    </row>
    <row r="2545" spans="1:6" x14ac:dyDescent="0.25">
      <c r="A2545" s="19">
        <v>35278</v>
      </c>
      <c r="B2545" s="20" t="s">
        <v>15</v>
      </c>
      <c r="C2545" s="23" t="s">
        <v>24</v>
      </c>
      <c r="D2545" s="20">
        <v>527</v>
      </c>
      <c r="E2545" s="20">
        <v>543</v>
      </c>
      <c r="F2545" s="18" t="str">
        <f t="shared" si="41"/>
        <v>华东</v>
      </c>
    </row>
    <row r="2546" spans="1:6" x14ac:dyDescent="0.25">
      <c r="A2546" s="19">
        <v>35278</v>
      </c>
      <c r="B2546" s="20" t="s">
        <v>18</v>
      </c>
      <c r="C2546" s="23" t="s">
        <v>25</v>
      </c>
      <c r="D2546" s="20">
        <v>166</v>
      </c>
      <c r="E2546" s="20">
        <v>166</v>
      </c>
      <c r="F2546" s="18" t="str">
        <f t="shared" si="41"/>
        <v>华南</v>
      </c>
    </row>
    <row r="2547" spans="1:6" x14ac:dyDescent="0.25">
      <c r="A2547" s="19">
        <v>35278</v>
      </c>
      <c r="B2547" s="20" t="s">
        <v>18</v>
      </c>
      <c r="C2547" s="23" t="s">
        <v>25</v>
      </c>
      <c r="D2547" s="20">
        <v>470</v>
      </c>
      <c r="E2547" s="20">
        <v>540</v>
      </c>
      <c r="F2547" s="18" t="str">
        <f t="shared" si="41"/>
        <v>华南</v>
      </c>
    </row>
    <row r="2548" spans="1:6" x14ac:dyDescent="0.25">
      <c r="A2548" s="19">
        <v>35278</v>
      </c>
      <c r="B2548" s="20" t="s">
        <v>17</v>
      </c>
      <c r="C2548" s="23" t="s">
        <v>25</v>
      </c>
      <c r="D2548" s="20">
        <v>131</v>
      </c>
      <c r="E2548" s="20">
        <v>131</v>
      </c>
      <c r="F2548" s="18" t="str">
        <f t="shared" si="41"/>
        <v>华南</v>
      </c>
    </row>
    <row r="2549" spans="1:6" x14ac:dyDescent="0.25">
      <c r="A2549" s="19">
        <v>35278</v>
      </c>
      <c r="B2549" s="20" t="s">
        <v>21</v>
      </c>
      <c r="C2549" s="23" t="s">
        <v>24</v>
      </c>
      <c r="D2549" s="20">
        <v>459</v>
      </c>
      <c r="E2549" s="20">
        <v>473</v>
      </c>
      <c r="F2549" s="18" t="str">
        <f t="shared" si="41"/>
        <v>华东</v>
      </c>
    </row>
    <row r="2550" spans="1:6" x14ac:dyDescent="0.25">
      <c r="A2550" s="19">
        <v>35278</v>
      </c>
      <c r="B2550" s="20" t="s">
        <v>20</v>
      </c>
      <c r="C2550" s="23" t="s">
        <v>25</v>
      </c>
      <c r="D2550" s="20">
        <v>42</v>
      </c>
      <c r="E2550" s="20">
        <v>42</v>
      </c>
      <c r="F2550" s="18" t="str">
        <f t="shared" si="41"/>
        <v>华东</v>
      </c>
    </row>
    <row r="2551" spans="1:6" x14ac:dyDescent="0.25">
      <c r="A2551" s="19">
        <v>35278</v>
      </c>
      <c r="B2551" s="20" t="s">
        <v>11</v>
      </c>
      <c r="C2551" s="23" t="s">
        <v>24</v>
      </c>
      <c r="D2551" s="20">
        <v>88</v>
      </c>
      <c r="E2551" s="20">
        <v>88</v>
      </c>
      <c r="F2551" s="18" t="str">
        <f t="shared" si="41"/>
        <v>华东</v>
      </c>
    </row>
    <row r="2552" spans="1:6" x14ac:dyDescent="0.25">
      <c r="A2552" s="19">
        <v>35278</v>
      </c>
      <c r="B2552" s="20" t="s">
        <v>20</v>
      </c>
      <c r="C2552" s="23" t="s">
        <v>25</v>
      </c>
      <c r="D2552" s="20">
        <v>108</v>
      </c>
      <c r="E2552" s="20">
        <v>108</v>
      </c>
      <c r="F2552" s="18" t="str">
        <f t="shared" si="41"/>
        <v>华东</v>
      </c>
    </row>
    <row r="2553" spans="1:6" x14ac:dyDescent="0.25">
      <c r="A2553" s="19">
        <v>35278</v>
      </c>
      <c r="B2553" s="20" t="s">
        <v>20</v>
      </c>
      <c r="C2553" s="23" t="s">
        <v>33</v>
      </c>
      <c r="D2553" s="20">
        <v>113</v>
      </c>
      <c r="E2553" s="20">
        <v>113</v>
      </c>
      <c r="F2553" s="18" t="str">
        <f t="shared" si="41"/>
        <v>华东</v>
      </c>
    </row>
    <row r="2554" spans="1:6" x14ac:dyDescent="0.25">
      <c r="A2554" s="19">
        <v>35278</v>
      </c>
      <c r="B2554" s="20" t="s">
        <v>20</v>
      </c>
      <c r="C2554" s="23" t="s">
        <v>24</v>
      </c>
      <c r="D2554" s="20">
        <v>114</v>
      </c>
      <c r="E2554" s="20">
        <v>114</v>
      </c>
      <c r="F2554" s="18" t="str">
        <f t="shared" si="41"/>
        <v>华东</v>
      </c>
    </row>
    <row r="2555" spans="1:6" x14ac:dyDescent="0.25">
      <c r="A2555" s="19">
        <v>35278</v>
      </c>
      <c r="B2555" s="20" t="s">
        <v>21</v>
      </c>
      <c r="C2555" s="20" t="s">
        <v>12</v>
      </c>
      <c r="D2555" s="20">
        <v>56</v>
      </c>
      <c r="E2555" s="20">
        <v>56</v>
      </c>
      <c r="F2555" s="18" t="str">
        <f t="shared" si="41"/>
        <v>华东</v>
      </c>
    </row>
    <row r="2556" spans="1:6" x14ac:dyDescent="0.25">
      <c r="A2556" s="19">
        <v>35278</v>
      </c>
      <c r="B2556" s="20" t="s">
        <v>18</v>
      </c>
      <c r="C2556" s="20" t="s">
        <v>12</v>
      </c>
      <c r="D2556" s="20">
        <v>238</v>
      </c>
      <c r="E2556" s="20">
        <v>238</v>
      </c>
      <c r="F2556" s="18" t="str">
        <f t="shared" si="41"/>
        <v>华南</v>
      </c>
    </row>
    <row r="2557" spans="1:6" x14ac:dyDescent="0.25">
      <c r="A2557" s="19">
        <v>35278</v>
      </c>
      <c r="B2557" s="20" t="s">
        <v>11</v>
      </c>
      <c r="C2557" s="20" t="s">
        <v>12</v>
      </c>
      <c r="D2557" s="20">
        <v>44</v>
      </c>
      <c r="E2557" s="20">
        <v>44</v>
      </c>
      <c r="F2557" s="18" t="str">
        <f t="shared" si="41"/>
        <v>华东</v>
      </c>
    </row>
    <row r="2558" spans="1:6" x14ac:dyDescent="0.25">
      <c r="A2558" s="19">
        <v>35278</v>
      </c>
      <c r="B2558" s="20" t="s">
        <v>11</v>
      </c>
      <c r="C2558" s="20" t="s">
        <v>12</v>
      </c>
      <c r="D2558" s="20">
        <v>68</v>
      </c>
      <c r="E2558" s="20">
        <v>68</v>
      </c>
      <c r="F2558" s="18" t="str">
        <f t="shared" si="41"/>
        <v>华东</v>
      </c>
    </row>
    <row r="2559" spans="1:6" x14ac:dyDescent="0.25">
      <c r="A2559" s="19">
        <v>35278</v>
      </c>
      <c r="B2559" s="20" t="s">
        <v>20</v>
      </c>
      <c r="C2559" s="20" t="s">
        <v>12</v>
      </c>
      <c r="D2559" s="20">
        <v>70</v>
      </c>
      <c r="E2559" s="20">
        <v>70</v>
      </c>
      <c r="F2559" s="18" t="str">
        <f t="shared" si="41"/>
        <v>华东</v>
      </c>
    </row>
    <row r="2560" spans="1:6" x14ac:dyDescent="0.25">
      <c r="A2560" s="19">
        <v>35278</v>
      </c>
      <c r="B2560" s="20" t="s">
        <v>21</v>
      </c>
      <c r="C2560" s="20" t="s">
        <v>12</v>
      </c>
      <c r="D2560" s="20">
        <v>72</v>
      </c>
      <c r="E2560" s="20">
        <v>72</v>
      </c>
      <c r="F2560" s="18" t="str">
        <f t="shared" si="41"/>
        <v>华东</v>
      </c>
    </row>
    <row r="2561" spans="1:6" x14ac:dyDescent="0.25">
      <c r="A2561" s="19">
        <v>35278</v>
      </c>
      <c r="B2561" s="20" t="s">
        <v>17</v>
      </c>
      <c r="C2561" s="20" t="s">
        <v>12</v>
      </c>
      <c r="D2561" s="20">
        <v>90</v>
      </c>
      <c r="E2561" s="20">
        <v>90</v>
      </c>
      <c r="F2561" s="18" t="str">
        <f t="shared" si="41"/>
        <v>华南</v>
      </c>
    </row>
    <row r="2562" spans="1:6" x14ac:dyDescent="0.25">
      <c r="A2562" s="19">
        <v>35278</v>
      </c>
      <c r="B2562" s="20" t="s">
        <v>20</v>
      </c>
      <c r="C2562" s="20" t="s">
        <v>12</v>
      </c>
      <c r="D2562" s="20">
        <v>104</v>
      </c>
      <c r="E2562" s="20">
        <v>104</v>
      </c>
      <c r="F2562" s="18" t="str">
        <f t="shared" si="41"/>
        <v>华东</v>
      </c>
    </row>
    <row r="2563" spans="1:6" x14ac:dyDescent="0.25">
      <c r="A2563" s="19">
        <v>35278</v>
      </c>
      <c r="B2563" s="20" t="s">
        <v>17</v>
      </c>
      <c r="C2563" s="20" t="s">
        <v>12</v>
      </c>
      <c r="D2563" s="20">
        <v>105</v>
      </c>
      <c r="E2563" s="20">
        <v>105</v>
      </c>
      <c r="F2563" s="18" t="str">
        <f t="shared" ref="F2563:F2626" si="42">INDEX($H$3:$H$12,MATCH(B2563,$I$3:$I$12,0))</f>
        <v>华南</v>
      </c>
    </row>
    <row r="2564" spans="1:6" x14ac:dyDescent="0.25">
      <c r="A2564" s="19">
        <v>35278</v>
      </c>
      <c r="B2564" s="20" t="s">
        <v>11</v>
      </c>
      <c r="C2564" s="20" t="s">
        <v>12</v>
      </c>
      <c r="D2564" s="20">
        <v>105</v>
      </c>
      <c r="E2564" s="20">
        <v>105</v>
      </c>
      <c r="F2564" s="18" t="str">
        <f t="shared" si="42"/>
        <v>华东</v>
      </c>
    </row>
    <row r="2565" spans="1:6" x14ac:dyDescent="0.25">
      <c r="A2565" s="19">
        <v>35278</v>
      </c>
      <c r="B2565" s="20" t="s">
        <v>20</v>
      </c>
      <c r="C2565" s="20" t="s">
        <v>12</v>
      </c>
      <c r="D2565" s="20">
        <v>112</v>
      </c>
      <c r="E2565" s="20">
        <v>112</v>
      </c>
      <c r="F2565" s="18" t="str">
        <f t="shared" si="42"/>
        <v>华东</v>
      </c>
    </row>
    <row r="2566" spans="1:6" x14ac:dyDescent="0.25">
      <c r="A2566" s="19">
        <v>35278</v>
      </c>
      <c r="B2566" s="20" t="s">
        <v>18</v>
      </c>
      <c r="C2566" s="20" t="s">
        <v>12</v>
      </c>
      <c r="D2566" s="20">
        <v>124</v>
      </c>
      <c r="E2566" s="20">
        <v>124</v>
      </c>
      <c r="F2566" s="18" t="str">
        <f t="shared" si="42"/>
        <v>华南</v>
      </c>
    </row>
    <row r="2567" spans="1:6" x14ac:dyDescent="0.25">
      <c r="A2567" s="19">
        <v>35278</v>
      </c>
      <c r="B2567" s="20" t="s">
        <v>20</v>
      </c>
      <c r="C2567" s="20" t="s">
        <v>12</v>
      </c>
      <c r="D2567" s="20">
        <v>146</v>
      </c>
      <c r="E2567" s="20">
        <v>146</v>
      </c>
      <c r="F2567" s="18" t="str">
        <f t="shared" si="42"/>
        <v>华东</v>
      </c>
    </row>
    <row r="2568" spans="1:6" x14ac:dyDescent="0.25">
      <c r="A2568" s="19">
        <v>35278</v>
      </c>
      <c r="B2568" s="20" t="s">
        <v>17</v>
      </c>
      <c r="C2568" s="20" t="s">
        <v>12</v>
      </c>
      <c r="D2568" s="20">
        <v>221</v>
      </c>
      <c r="E2568" s="20">
        <v>221</v>
      </c>
      <c r="F2568" s="18" t="str">
        <f t="shared" si="42"/>
        <v>华南</v>
      </c>
    </row>
    <row r="2569" spans="1:6" x14ac:dyDescent="0.25">
      <c r="A2569" s="19">
        <v>35278</v>
      </c>
      <c r="B2569" s="20" t="s">
        <v>15</v>
      </c>
      <c r="C2569" s="20" t="s">
        <v>12</v>
      </c>
      <c r="D2569" s="20">
        <v>387</v>
      </c>
      <c r="E2569" s="20">
        <v>387</v>
      </c>
      <c r="F2569" s="18" t="str">
        <f t="shared" si="42"/>
        <v>华东</v>
      </c>
    </row>
    <row r="2570" spans="1:6" x14ac:dyDescent="0.25">
      <c r="A2570" s="19">
        <v>35278</v>
      </c>
      <c r="B2570" s="20" t="s">
        <v>18</v>
      </c>
      <c r="C2570" s="20" t="s">
        <v>12</v>
      </c>
      <c r="D2570" s="20">
        <v>228</v>
      </c>
      <c r="E2570" s="20">
        <v>228</v>
      </c>
      <c r="F2570" s="18" t="str">
        <f t="shared" si="42"/>
        <v>华南</v>
      </c>
    </row>
    <row r="2571" spans="1:6" x14ac:dyDescent="0.25">
      <c r="A2571" s="19">
        <v>35278</v>
      </c>
      <c r="B2571" s="20" t="s">
        <v>21</v>
      </c>
      <c r="C2571" s="20" t="s">
        <v>12</v>
      </c>
      <c r="D2571" s="20">
        <v>459</v>
      </c>
      <c r="E2571" s="20">
        <v>473</v>
      </c>
      <c r="F2571" s="18" t="str">
        <f t="shared" si="42"/>
        <v>华东</v>
      </c>
    </row>
    <row r="2572" spans="1:6" x14ac:dyDescent="0.25">
      <c r="A2572" s="19">
        <v>35278</v>
      </c>
      <c r="B2572" s="20" t="s">
        <v>15</v>
      </c>
      <c r="C2572" s="20" t="s">
        <v>12</v>
      </c>
      <c r="D2572" s="20">
        <v>480</v>
      </c>
      <c r="E2572" s="20">
        <v>495</v>
      </c>
      <c r="F2572" s="18" t="str">
        <f t="shared" si="42"/>
        <v>华东</v>
      </c>
    </row>
    <row r="2573" spans="1:6" x14ac:dyDescent="0.25">
      <c r="A2573" s="19">
        <v>35278</v>
      </c>
      <c r="B2573" s="20" t="s">
        <v>17</v>
      </c>
      <c r="C2573" s="20" t="s">
        <v>12</v>
      </c>
      <c r="D2573" s="20">
        <v>526</v>
      </c>
      <c r="E2573" s="20">
        <v>543</v>
      </c>
      <c r="F2573" s="18" t="str">
        <f t="shared" si="42"/>
        <v>华南</v>
      </c>
    </row>
    <row r="2574" spans="1:6" x14ac:dyDescent="0.25">
      <c r="A2574" s="19">
        <v>35278</v>
      </c>
      <c r="B2574" s="20" t="s">
        <v>11</v>
      </c>
      <c r="C2574" s="20" t="s">
        <v>12</v>
      </c>
      <c r="D2574" s="20">
        <v>531</v>
      </c>
      <c r="E2574" s="20">
        <v>531</v>
      </c>
      <c r="F2574" s="18" t="str">
        <f t="shared" si="42"/>
        <v>华东</v>
      </c>
    </row>
    <row r="2575" spans="1:6" x14ac:dyDescent="0.25">
      <c r="A2575" s="19">
        <v>35278</v>
      </c>
      <c r="B2575" s="20" t="s">
        <v>21</v>
      </c>
      <c r="C2575" s="20" t="s">
        <v>12</v>
      </c>
      <c r="D2575" s="20">
        <v>1291</v>
      </c>
      <c r="E2575" s="20">
        <v>1373</v>
      </c>
      <c r="F2575" s="18" t="str">
        <f t="shared" si="42"/>
        <v>华东</v>
      </c>
    </row>
    <row r="2576" spans="1:6" x14ac:dyDescent="0.25">
      <c r="A2576" s="19">
        <v>35278</v>
      </c>
      <c r="B2576" s="20" t="s">
        <v>15</v>
      </c>
      <c r="C2576" s="20" t="s">
        <v>12</v>
      </c>
      <c r="D2576" s="20">
        <v>1476</v>
      </c>
      <c r="E2576" s="20">
        <v>2324</v>
      </c>
      <c r="F2576" s="18" t="str">
        <f t="shared" si="42"/>
        <v>华东</v>
      </c>
    </row>
    <row r="2577" spans="1:6" x14ac:dyDescent="0.25">
      <c r="A2577" s="19">
        <v>35278</v>
      </c>
      <c r="B2577" s="20" t="s">
        <v>15</v>
      </c>
      <c r="C2577" s="20" t="s">
        <v>12</v>
      </c>
      <c r="D2577" s="20">
        <v>1658</v>
      </c>
      <c r="E2577" s="20">
        <v>1811</v>
      </c>
      <c r="F2577" s="18" t="str">
        <f t="shared" si="42"/>
        <v>华东</v>
      </c>
    </row>
    <row r="2578" spans="1:6" x14ac:dyDescent="0.25">
      <c r="A2578" s="19">
        <v>35278</v>
      </c>
      <c r="B2578" s="20" t="s">
        <v>18</v>
      </c>
      <c r="C2578" s="20" t="s">
        <v>12</v>
      </c>
      <c r="D2578" s="20">
        <v>1873</v>
      </c>
      <c r="E2578" s="20">
        <v>5265</v>
      </c>
      <c r="F2578" s="18" t="str">
        <f t="shared" si="42"/>
        <v>华南</v>
      </c>
    </row>
    <row r="2579" spans="1:6" x14ac:dyDescent="0.25">
      <c r="A2579" s="19">
        <v>35278</v>
      </c>
      <c r="B2579" s="20" t="s">
        <v>17</v>
      </c>
      <c r="C2579" s="23" t="s">
        <v>24</v>
      </c>
      <c r="D2579" s="20">
        <v>1863</v>
      </c>
      <c r="E2579" s="20">
        <v>2104</v>
      </c>
      <c r="F2579" s="18" t="str">
        <f t="shared" si="42"/>
        <v>华南</v>
      </c>
    </row>
    <row r="2580" spans="1:6" x14ac:dyDescent="0.25">
      <c r="A2580" s="19">
        <v>35278</v>
      </c>
      <c r="B2580" s="20" t="s">
        <v>15</v>
      </c>
      <c r="C2580" s="23" t="s">
        <v>25</v>
      </c>
      <c r="D2580" s="20">
        <v>26</v>
      </c>
      <c r="E2580" s="20">
        <v>26</v>
      </c>
      <c r="F2580" s="18" t="str">
        <f t="shared" si="42"/>
        <v>华东</v>
      </c>
    </row>
    <row r="2581" spans="1:6" x14ac:dyDescent="0.25">
      <c r="A2581" s="19">
        <v>35278</v>
      </c>
      <c r="B2581" s="20" t="s">
        <v>11</v>
      </c>
      <c r="C2581" s="23" t="s">
        <v>37</v>
      </c>
      <c r="D2581" s="20">
        <v>7</v>
      </c>
      <c r="E2581" s="20">
        <v>7</v>
      </c>
      <c r="F2581" s="18" t="str">
        <f t="shared" si="42"/>
        <v>华东</v>
      </c>
    </row>
    <row r="2582" spans="1:6" x14ac:dyDescent="0.25">
      <c r="A2582" s="19">
        <v>35278</v>
      </c>
      <c r="B2582" s="20" t="s">
        <v>11</v>
      </c>
      <c r="C2582" s="23" t="s">
        <v>25</v>
      </c>
      <c r="D2582" s="20">
        <v>9</v>
      </c>
      <c r="E2582" s="20">
        <v>9</v>
      </c>
      <c r="F2582" s="18" t="str">
        <f t="shared" si="42"/>
        <v>华东</v>
      </c>
    </row>
    <row r="2583" spans="1:6" x14ac:dyDescent="0.25">
      <c r="A2583" s="19">
        <v>35278</v>
      </c>
      <c r="B2583" s="20" t="s">
        <v>18</v>
      </c>
      <c r="C2583" s="23" t="s">
        <v>24</v>
      </c>
      <c r="D2583" s="20">
        <v>26</v>
      </c>
      <c r="E2583" s="20">
        <v>26</v>
      </c>
      <c r="F2583" s="18" t="str">
        <f t="shared" si="42"/>
        <v>华南</v>
      </c>
    </row>
    <row r="2584" spans="1:6" x14ac:dyDescent="0.25">
      <c r="A2584" s="19">
        <v>35278</v>
      </c>
      <c r="B2584" s="20" t="s">
        <v>20</v>
      </c>
      <c r="C2584" s="23" t="s">
        <v>25</v>
      </c>
      <c r="D2584" s="20">
        <v>35</v>
      </c>
      <c r="E2584" s="20">
        <v>35</v>
      </c>
      <c r="F2584" s="18" t="str">
        <f t="shared" si="42"/>
        <v>华东</v>
      </c>
    </row>
    <row r="2585" spans="1:6" x14ac:dyDescent="0.25">
      <c r="A2585" s="19">
        <v>35278</v>
      </c>
      <c r="B2585" s="20" t="s">
        <v>11</v>
      </c>
      <c r="C2585" s="23" t="s">
        <v>33</v>
      </c>
      <c r="D2585" s="20">
        <v>35</v>
      </c>
      <c r="E2585" s="20">
        <v>35</v>
      </c>
      <c r="F2585" s="18" t="str">
        <f t="shared" si="42"/>
        <v>华东</v>
      </c>
    </row>
    <row r="2586" spans="1:6" x14ac:dyDescent="0.25">
      <c r="A2586" s="19">
        <v>35278</v>
      </c>
      <c r="B2586" s="20" t="s">
        <v>20</v>
      </c>
      <c r="C2586" s="23" t="s">
        <v>24</v>
      </c>
      <c r="D2586" s="20">
        <v>39</v>
      </c>
      <c r="E2586" s="20">
        <v>39</v>
      </c>
      <c r="F2586" s="18" t="str">
        <f t="shared" si="42"/>
        <v>华东</v>
      </c>
    </row>
    <row r="2587" spans="1:6" x14ac:dyDescent="0.25">
      <c r="A2587" s="19">
        <v>35278</v>
      </c>
      <c r="B2587" s="20" t="s">
        <v>15</v>
      </c>
      <c r="C2587" s="23" t="s">
        <v>24</v>
      </c>
      <c r="D2587" s="20">
        <v>39</v>
      </c>
      <c r="E2587" s="20">
        <v>39</v>
      </c>
      <c r="F2587" s="18" t="str">
        <f t="shared" si="42"/>
        <v>华东</v>
      </c>
    </row>
    <row r="2588" spans="1:6" x14ac:dyDescent="0.25">
      <c r="A2588" s="19">
        <v>35278</v>
      </c>
      <c r="B2588" s="20" t="s">
        <v>20</v>
      </c>
      <c r="C2588" s="23" t="s">
        <v>24</v>
      </c>
      <c r="D2588" s="20">
        <v>41</v>
      </c>
      <c r="E2588" s="20">
        <v>41</v>
      </c>
      <c r="F2588" s="18" t="str">
        <f t="shared" si="42"/>
        <v>华东</v>
      </c>
    </row>
    <row r="2589" spans="1:6" x14ac:dyDescent="0.25">
      <c r="A2589" s="19">
        <v>35278</v>
      </c>
      <c r="B2589" s="20" t="s">
        <v>11</v>
      </c>
      <c r="C2589" s="23" t="s">
        <v>37</v>
      </c>
      <c r="D2589" s="20">
        <v>41</v>
      </c>
      <c r="E2589" s="20">
        <v>41</v>
      </c>
      <c r="F2589" s="18" t="str">
        <f t="shared" si="42"/>
        <v>华东</v>
      </c>
    </row>
    <row r="2590" spans="1:6" x14ac:dyDescent="0.25">
      <c r="A2590" s="19">
        <v>35278</v>
      </c>
      <c r="B2590" s="20" t="s">
        <v>11</v>
      </c>
      <c r="C2590" s="23" t="s">
        <v>25</v>
      </c>
      <c r="D2590" s="20">
        <v>44</v>
      </c>
      <c r="E2590" s="20">
        <v>44</v>
      </c>
      <c r="F2590" s="18" t="str">
        <f t="shared" si="42"/>
        <v>华东</v>
      </c>
    </row>
    <row r="2591" spans="1:6" x14ac:dyDescent="0.25">
      <c r="A2591" s="19">
        <v>35278</v>
      </c>
      <c r="B2591" s="20" t="s">
        <v>15</v>
      </c>
      <c r="C2591" s="23" t="s">
        <v>24</v>
      </c>
      <c r="D2591" s="20">
        <v>46</v>
      </c>
      <c r="E2591" s="20">
        <v>46</v>
      </c>
      <c r="F2591" s="18" t="str">
        <f t="shared" si="42"/>
        <v>华东</v>
      </c>
    </row>
    <row r="2592" spans="1:6" x14ac:dyDescent="0.25">
      <c r="A2592" s="19">
        <v>35278</v>
      </c>
      <c r="B2592" s="20" t="s">
        <v>21</v>
      </c>
      <c r="C2592" s="23" t="s">
        <v>24</v>
      </c>
      <c r="D2592" s="20">
        <v>18</v>
      </c>
      <c r="E2592" s="20">
        <v>18</v>
      </c>
      <c r="F2592" s="18" t="str">
        <f t="shared" si="42"/>
        <v>华东</v>
      </c>
    </row>
    <row r="2593" spans="1:6" x14ac:dyDescent="0.25">
      <c r="A2593" s="19">
        <v>35278</v>
      </c>
      <c r="B2593" s="20" t="s">
        <v>20</v>
      </c>
      <c r="C2593" s="23" t="s">
        <v>24</v>
      </c>
      <c r="D2593" s="20">
        <v>69</v>
      </c>
      <c r="E2593" s="20">
        <v>69</v>
      </c>
      <c r="F2593" s="18" t="str">
        <f t="shared" si="42"/>
        <v>华东</v>
      </c>
    </row>
    <row r="2594" spans="1:6" x14ac:dyDescent="0.25">
      <c r="A2594" s="19">
        <v>35278</v>
      </c>
      <c r="B2594" s="20" t="s">
        <v>11</v>
      </c>
      <c r="C2594" s="23" t="s">
        <v>24</v>
      </c>
      <c r="D2594" s="20">
        <v>56</v>
      </c>
      <c r="E2594" s="20">
        <v>56</v>
      </c>
      <c r="F2594" s="18" t="str">
        <f t="shared" si="42"/>
        <v>华东</v>
      </c>
    </row>
    <row r="2595" spans="1:6" x14ac:dyDescent="0.25">
      <c r="A2595" s="19">
        <v>35278</v>
      </c>
      <c r="B2595" s="20" t="s">
        <v>21</v>
      </c>
      <c r="C2595" s="23" t="s">
        <v>24</v>
      </c>
      <c r="D2595" s="20">
        <v>248</v>
      </c>
      <c r="E2595" s="20">
        <v>248</v>
      </c>
      <c r="F2595" s="18" t="str">
        <f t="shared" si="42"/>
        <v>华东</v>
      </c>
    </row>
    <row r="2596" spans="1:6" x14ac:dyDescent="0.25">
      <c r="A2596" s="19">
        <v>35278</v>
      </c>
      <c r="B2596" s="20" t="s">
        <v>18</v>
      </c>
      <c r="C2596" s="23" t="s">
        <v>24</v>
      </c>
      <c r="D2596" s="20">
        <v>347</v>
      </c>
      <c r="E2596" s="20">
        <v>347</v>
      </c>
      <c r="F2596" s="18" t="str">
        <f t="shared" si="42"/>
        <v>华南</v>
      </c>
    </row>
    <row r="2597" spans="1:6" x14ac:dyDescent="0.25">
      <c r="A2597" s="19">
        <v>35278</v>
      </c>
      <c r="B2597" s="20" t="s">
        <v>17</v>
      </c>
      <c r="C2597" s="23" t="s">
        <v>33</v>
      </c>
      <c r="D2597" s="20">
        <v>627</v>
      </c>
      <c r="E2597" s="20">
        <v>646</v>
      </c>
      <c r="F2597" s="18" t="str">
        <f t="shared" si="42"/>
        <v>华南</v>
      </c>
    </row>
    <row r="2598" spans="1:6" x14ac:dyDescent="0.25">
      <c r="A2598" s="19">
        <v>35278</v>
      </c>
      <c r="B2598" s="20" t="s">
        <v>15</v>
      </c>
      <c r="C2598" s="23" t="s">
        <v>35</v>
      </c>
      <c r="D2598" s="20">
        <v>810</v>
      </c>
      <c r="E2598" s="20">
        <v>909</v>
      </c>
      <c r="F2598" s="18" t="str">
        <f t="shared" si="42"/>
        <v>华东</v>
      </c>
    </row>
    <row r="2599" spans="1:6" x14ac:dyDescent="0.25">
      <c r="A2599" s="19">
        <v>35278</v>
      </c>
      <c r="B2599" s="20" t="s">
        <v>18</v>
      </c>
      <c r="C2599" s="23" t="s">
        <v>35</v>
      </c>
      <c r="D2599" s="20">
        <v>954</v>
      </c>
      <c r="E2599" s="20">
        <v>1243</v>
      </c>
      <c r="F2599" s="18" t="str">
        <f t="shared" si="42"/>
        <v>华南</v>
      </c>
    </row>
    <row r="2600" spans="1:6" x14ac:dyDescent="0.25">
      <c r="A2600" s="19">
        <v>35278</v>
      </c>
      <c r="B2600" s="20" t="s">
        <v>18</v>
      </c>
      <c r="C2600" s="23" t="s">
        <v>24</v>
      </c>
      <c r="D2600" s="20">
        <v>1560</v>
      </c>
      <c r="E2600" s="20">
        <v>2849</v>
      </c>
      <c r="F2600" s="18" t="str">
        <f t="shared" si="42"/>
        <v>华南</v>
      </c>
    </row>
    <row r="2601" spans="1:6" x14ac:dyDescent="0.25">
      <c r="A2601" s="19">
        <v>35278</v>
      </c>
      <c r="B2601" s="20" t="s">
        <v>21</v>
      </c>
      <c r="C2601" s="23" t="s">
        <v>35</v>
      </c>
      <c r="D2601" s="20">
        <v>124</v>
      </c>
      <c r="E2601" s="20">
        <v>124</v>
      </c>
      <c r="F2601" s="18" t="str">
        <f t="shared" si="42"/>
        <v>华东</v>
      </c>
    </row>
    <row r="2602" spans="1:6" x14ac:dyDescent="0.25">
      <c r="A2602" s="19">
        <v>35278</v>
      </c>
      <c r="B2602" s="20" t="s">
        <v>17</v>
      </c>
      <c r="C2602" s="23" t="s">
        <v>24</v>
      </c>
      <c r="D2602" s="20">
        <v>898</v>
      </c>
      <c r="E2602" s="20">
        <v>954</v>
      </c>
      <c r="F2602" s="18" t="str">
        <f t="shared" si="42"/>
        <v>华南</v>
      </c>
    </row>
    <row r="2603" spans="1:6" x14ac:dyDescent="0.25">
      <c r="A2603" s="19">
        <v>35278</v>
      </c>
      <c r="B2603" s="20" t="s">
        <v>18</v>
      </c>
      <c r="C2603" s="23" t="s">
        <v>29</v>
      </c>
      <c r="D2603" s="20">
        <v>69</v>
      </c>
      <c r="E2603" s="20">
        <v>69</v>
      </c>
      <c r="F2603" s="18" t="str">
        <f t="shared" si="42"/>
        <v>华南</v>
      </c>
    </row>
    <row r="2604" spans="1:6" x14ac:dyDescent="0.25">
      <c r="A2604" s="19">
        <v>35278</v>
      </c>
      <c r="B2604" s="20" t="s">
        <v>17</v>
      </c>
      <c r="C2604" s="23" t="s">
        <v>24</v>
      </c>
      <c r="D2604" s="20">
        <v>77</v>
      </c>
      <c r="E2604" s="20">
        <v>77</v>
      </c>
      <c r="F2604" s="18" t="str">
        <f t="shared" si="42"/>
        <v>华南</v>
      </c>
    </row>
    <row r="2605" spans="1:6" x14ac:dyDescent="0.25">
      <c r="A2605" s="19">
        <v>35278</v>
      </c>
      <c r="B2605" s="20" t="s">
        <v>17</v>
      </c>
      <c r="C2605" s="23" t="s">
        <v>35</v>
      </c>
      <c r="D2605" s="20">
        <v>77</v>
      </c>
      <c r="E2605" s="20">
        <v>77</v>
      </c>
      <c r="F2605" s="18" t="str">
        <f t="shared" si="42"/>
        <v>华南</v>
      </c>
    </row>
    <row r="2606" spans="1:6" x14ac:dyDescent="0.25">
      <c r="A2606" s="19">
        <v>35278</v>
      </c>
      <c r="B2606" s="20" t="s">
        <v>15</v>
      </c>
      <c r="C2606" s="23" t="s">
        <v>25</v>
      </c>
      <c r="D2606" s="20">
        <v>83</v>
      </c>
      <c r="E2606" s="20">
        <v>83</v>
      </c>
      <c r="F2606" s="18" t="str">
        <f t="shared" si="42"/>
        <v>华东</v>
      </c>
    </row>
    <row r="2607" spans="1:6" x14ac:dyDescent="0.25">
      <c r="A2607" s="19">
        <v>35278</v>
      </c>
      <c r="B2607" s="20" t="s">
        <v>20</v>
      </c>
      <c r="C2607" s="23" t="s">
        <v>25</v>
      </c>
      <c r="D2607" s="20">
        <v>90</v>
      </c>
      <c r="E2607" s="20">
        <v>90</v>
      </c>
      <c r="F2607" s="18" t="str">
        <f t="shared" si="42"/>
        <v>华东</v>
      </c>
    </row>
    <row r="2608" spans="1:6" x14ac:dyDescent="0.25">
      <c r="A2608" s="19">
        <v>35278</v>
      </c>
      <c r="B2608" s="20" t="s">
        <v>21</v>
      </c>
      <c r="C2608" s="23" t="s">
        <v>25</v>
      </c>
      <c r="D2608" s="20">
        <v>96</v>
      </c>
      <c r="E2608" s="20">
        <v>96</v>
      </c>
      <c r="F2608" s="18" t="str">
        <f t="shared" si="42"/>
        <v>华东</v>
      </c>
    </row>
    <row r="2609" spans="1:6" x14ac:dyDescent="0.25">
      <c r="A2609" s="19">
        <v>35278</v>
      </c>
      <c r="B2609" s="20" t="s">
        <v>15</v>
      </c>
      <c r="C2609" s="23" t="s">
        <v>33</v>
      </c>
      <c r="D2609" s="20">
        <v>101</v>
      </c>
      <c r="E2609" s="20">
        <v>101</v>
      </c>
      <c r="F2609" s="18" t="str">
        <f t="shared" si="42"/>
        <v>华东</v>
      </c>
    </row>
    <row r="2610" spans="1:6" x14ac:dyDescent="0.25">
      <c r="A2610" s="19">
        <v>35278</v>
      </c>
      <c r="B2610" s="20" t="s">
        <v>21</v>
      </c>
      <c r="C2610" s="23" t="s">
        <v>33</v>
      </c>
      <c r="D2610" s="20">
        <v>105</v>
      </c>
      <c r="E2610" s="20">
        <v>105</v>
      </c>
      <c r="F2610" s="18" t="str">
        <f t="shared" si="42"/>
        <v>华东</v>
      </c>
    </row>
    <row r="2611" spans="1:6" x14ac:dyDescent="0.25">
      <c r="A2611" s="19">
        <v>35278</v>
      </c>
      <c r="B2611" s="20" t="s">
        <v>18</v>
      </c>
      <c r="C2611" s="23" t="s">
        <v>24</v>
      </c>
      <c r="D2611" s="20">
        <v>113</v>
      </c>
      <c r="E2611" s="20">
        <v>113</v>
      </c>
      <c r="F2611" s="18" t="str">
        <f t="shared" si="42"/>
        <v>华南</v>
      </c>
    </row>
    <row r="2612" spans="1:6" x14ac:dyDescent="0.25">
      <c r="A2612" s="19">
        <v>35278</v>
      </c>
      <c r="B2612" s="20" t="s">
        <v>20</v>
      </c>
      <c r="C2612" s="23" t="s">
        <v>25</v>
      </c>
      <c r="D2612" s="20">
        <v>138</v>
      </c>
      <c r="E2612" s="20">
        <v>138</v>
      </c>
      <c r="F2612" s="18" t="str">
        <f t="shared" si="42"/>
        <v>华东</v>
      </c>
    </row>
    <row r="2613" spans="1:6" x14ac:dyDescent="0.25">
      <c r="A2613" s="19">
        <v>35278</v>
      </c>
      <c r="B2613" s="20" t="s">
        <v>17</v>
      </c>
      <c r="C2613" s="23" t="s">
        <v>25</v>
      </c>
      <c r="D2613" s="20">
        <v>204</v>
      </c>
      <c r="E2613" s="20">
        <v>204</v>
      </c>
      <c r="F2613" s="18" t="str">
        <f t="shared" si="42"/>
        <v>华南</v>
      </c>
    </row>
    <row r="2614" spans="1:6" x14ac:dyDescent="0.25">
      <c r="A2614" s="19">
        <v>35309</v>
      </c>
      <c r="B2614" s="20" t="s">
        <v>18</v>
      </c>
      <c r="C2614" s="23" t="s">
        <v>24</v>
      </c>
      <c r="D2614" s="20">
        <v>293</v>
      </c>
      <c r="E2614" s="20">
        <v>293</v>
      </c>
      <c r="F2614" s="18" t="str">
        <f t="shared" si="42"/>
        <v>华南</v>
      </c>
    </row>
    <row r="2615" spans="1:6" x14ac:dyDescent="0.25">
      <c r="A2615" s="19">
        <v>35309</v>
      </c>
      <c r="B2615" s="20" t="s">
        <v>17</v>
      </c>
      <c r="C2615" s="23" t="s">
        <v>25</v>
      </c>
      <c r="D2615" s="20">
        <v>220</v>
      </c>
      <c r="E2615" s="20">
        <v>220</v>
      </c>
      <c r="F2615" s="18" t="str">
        <f t="shared" si="42"/>
        <v>华南</v>
      </c>
    </row>
    <row r="2616" spans="1:6" x14ac:dyDescent="0.25">
      <c r="A2616" s="19">
        <v>35309</v>
      </c>
      <c r="B2616" s="20" t="s">
        <v>15</v>
      </c>
      <c r="C2616" s="23" t="s">
        <v>25</v>
      </c>
      <c r="D2616" s="20">
        <v>220</v>
      </c>
      <c r="E2616" s="20">
        <v>220</v>
      </c>
      <c r="F2616" s="18" t="str">
        <f t="shared" si="42"/>
        <v>华东</v>
      </c>
    </row>
    <row r="2617" spans="1:6" x14ac:dyDescent="0.25">
      <c r="A2617" s="19">
        <v>35309</v>
      </c>
      <c r="B2617" s="20" t="s">
        <v>17</v>
      </c>
      <c r="C2617" s="23" t="s">
        <v>24</v>
      </c>
      <c r="D2617" s="20">
        <v>236</v>
      </c>
      <c r="E2617" s="20">
        <v>236</v>
      </c>
      <c r="F2617" s="18" t="str">
        <f t="shared" si="42"/>
        <v>华南</v>
      </c>
    </row>
    <row r="2618" spans="1:6" x14ac:dyDescent="0.25">
      <c r="A2618" s="19">
        <v>35309</v>
      </c>
      <c r="B2618" s="20" t="s">
        <v>17</v>
      </c>
      <c r="C2618" s="23" t="s">
        <v>25</v>
      </c>
      <c r="D2618" s="20">
        <v>360</v>
      </c>
      <c r="E2618" s="20">
        <v>360</v>
      </c>
      <c r="F2618" s="18" t="str">
        <f t="shared" si="42"/>
        <v>华南</v>
      </c>
    </row>
    <row r="2619" spans="1:6" x14ac:dyDescent="0.25">
      <c r="A2619" s="19">
        <v>35309</v>
      </c>
      <c r="B2619" s="20" t="s">
        <v>15</v>
      </c>
      <c r="C2619" s="23" t="s">
        <v>24</v>
      </c>
      <c r="D2619" s="20">
        <v>428</v>
      </c>
      <c r="E2619" s="20">
        <v>428</v>
      </c>
      <c r="F2619" s="18" t="str">
        <f t="shared" si="42"/>
        <v>华东</v>
      </c>
    </row>
    <row r="2620" spans="1:6" x14ac:dyDescent="0.25">
      <c r="A2620" s="19">
        <v>35309</v>
      </c>
      <c r="B2620" s="20" t="s">
        <v>17</v>
      </c>
      <c r="C2620" s="23" t="s">
        <v>37</v>
      </c>
      <c r="D2620" s="20">
        <v>400</v>
      </c>
      <c r="E2620" s="20">
        <v>413</v>
      </c>
      <c r="F2620" s="18" t="str">
        <f t="shared" si="42"/>
        <v>华南</v>
      </c>
    </row>
    <row r="2621" spans="1:6" x14ac:dyDescent="0.25">
      <c r="A2621" s="19">
        <v>35309</v>
      </c>
      <c r="B2621" s="20" t="s">
        <v>21</v>
      </c>
      <c r="C2621" s="23" t="s">
        <v>37</v>
      </c>
      <c r="D2621" s="20">
        <v>371</v>
      </c>
      <c r="E2621" s="20">
        <v>371</v>
      </c>
      <c r="F2621" s="18" t="str">
        <f t="shared" si="42"/>
        <v>华东</v>
      </c>
    </row>
    <row r="2622" spans="1:6" x14ac:dyDescent="0.25">
      <c r="A2622" s="19">
        <v>35309</v>
      </c>
      <c r="B2622" s="20" t="s">
        <v>20</v>
      </c>
      <c r="C2622" s="23" t="s">
        <v>24</v>
      </c>
      <c r="D2622" s="20">
        <v>344</v>
      </c>
      <c r="E2622" s="20">
        <v>344</v>
      </c>
      <c r="F2622" s="18" t="str">
        <f t="shared" si="42"/>
        <v>华东</v>
      </c>
    </row>
    <row r="2623" spans="1:6" x14ac:dyDescent="0.25">
      <c r="A2623" s="19">
        <v>35309</v>
      </c>
      <c r="B2623" s="20" t="s">
        <v>21</v>
      </c>
      <c r="C2623" s="23" t="s">
        <v>25</v>
      </c>
      <c r="D2623" s="20">
        <v>338</v>
      </c>
      <c r="E2623" s="20">
        <v>338</v>
      </c>
      <c r="F2623" s="18" t="str">
        <f t="shared" si="42"/>
        <v>华东</v>
      </c>
    </row>
    <row r="2624" spans="1:6" x14ac:dyDescent="0.25">
      <c r="A2624" s="19">
        <v>35309</v>
      </c>
      <c r="B2624" s="20" t="s">
        <v>20</v>
      </c>
      <c r="C2624" s="23" t="s">
        <v>25</v>
      </c>
      <c r="D2624" s="20">
        <v>160</v>
      </c>
      <c r="E2624" s="20">
        <v>160</v>
      </c>
      <c r="F2624" s="18" t="str">
        <f t="shared" si="42"/>
        <v>华东</v>
      </c>
    </row>
    <row r="2625" spans="1:6" x14ac:dyDescent="0.25">
      <c r="A2625" s="19">
        <v>35309</v>
      </c>
      <c r="B2625" s="20" t="s">
        <v>20</v>
      </c>
      <c r="C2625" s="23" t="s">
        <v>25</v>
      </c>
      <c r="D2625" s="20">
        <v>387</v>
      </c>
      <c r="E2625" s="20">
        <v>387</v>
      </c>
      <c r="F2625" s="18" t="str">
        <f t="shared" si="42"/>
        <v>华东</v>
      </c>
    </row>
    <row r="2626" spans="1:6" x14ac:dyDescent="0.25">
      <c r="A2626" s="19">
        <v>35309</v>
      </c>
      <c r="B2626" s="20" t="s">
        <v>15</v>
      </c>
      <c r="C2626" s="23" t="s">
        <v>37</v>
      </c>
      <c r="D2626" s="20">
        <v>68</v>
      </c>
      <c r="E2626" s="20">
        <v>68</v>
      </c>
      <c r="F2626" s="18" t="str">
        <f t="shared" si="42"/>
        <v>华东</v>
      </c>
    </row>
    <row r="2627" spans="1:6" x14ac:dyDescent="0.25">
      <c r="A2627" s="19">
        <v>35309</v>
      </c>
      <c r="B2627" s="20" t="s">
        <v>21</v>
      </c>
      <c r="C2627" s="23" t="s">
        <v>24</v>
      </c>
      <c r="D2627" s="20">
        <v>83</v>
      </c>
      <c r="E2627" s="20">
        <v>83</v>
      </c>
      <c r="F2627" s="18" t="str">
        <f t="shared" ref="F2627:F2690" si="43">INDEX($H$3:$H$12,MATCH(B2627,$I$3:$I$12,0))</f>
        <v>华东</v>
      </c>
    </row>
    <row r="2628" spans="1:6" x14ac:dyDescent="0.25">
      <c r="A2628" s="19">
        <v>35309</v>
      </c>
      <c r="B2628" s="20" t="s">
        <v>18</v>
      </c>
      <c r="C2628" s="23" t="s">
        <v>25</v>
      </c>
      <c r="D2628" s="20">
        <v>124</v>
      </c>
      <c r="E2628" s="20">
        <v>124</v>
      </c>
      <c r="F2628" s="18" t="str">
        <f t="shared" si="43"/>
        <v>华南</v>
      </c>
    </row>
    <row r="2629" spans="1:6" x14ac:dyDescent="0.25">
      <c r="A2629" s="19">
        <v>35309</v>
      </c>
      <c r="B2629" s="20" t="s">
        <v>20</v>
      </c>
      <c r="C2629" s="23" t="s">
        <v>24</v>
      </c>
      <c r="D2629" s="20">
        <v>124</v>
      </c>
      <c r="E2629" s="20">
        <v>124</v>
      </c>
      <c r="F2629" s="18" t="str">
        <f t="shared" si="43"/>
        <v>华东</v>
      </c>
    </row>
    <row r="2630" spans="1:6" x14ac:dyDescent="0.25">
      <c r="A2630" s="19">
        <v>35309</v>
      </c>
      <c r="B2630" s="20" t="s">
        <v>11</v>
      </c>
      <c r="C2630" s="23" t="s">
        <v>24</v>
      </c>
      <c r="D2630" s="20">
        <v>2211</v>
      </c>
      <c r="E2630" s="20">
        <v>2498</v>
      </c>
      <c r="F2630" s="18" t="str">
        <f t="shared" si="43"/>
        <v>华东</v>
      </c>
    </row>
    <row r="2631" spans="1:6" x14ac:dyDescent="0.25">
      <c r="A2631" s="19">
        <v>35309</v>
      </c>
      <c r="B2631" s="20" t="s">
        <v>18</v>
      </c>
      <c r="C2631" s="23" t="s">
        <v>25</v>
      </c>
      <c r="D2631" s="20">
        <v>843</v>
      </c>
      <c r="E2631" s="20">
        <v>894</v>
      </c>
      <c r="F2631" s="18" t="str">
        <f t="shared" si="43"/>
        <v>华南</v>
      </c>
    </row>
    <row r="2632" spans="1:6" x14ac:dyDescent="0.25">
      <c r="A2632" s="19">
        <v>35309</v>
      </c>
      <c r="B2632" s="20" t="s">
        <v>11</v>
      </c>
      <c r="C2632" s="23" t="s">
        <v>25</v>
      </c>
      <c r="D2632" s="20">
        <v>587</v>
      </c>
      <c r="E2632" s="20">
        <v>605</v>
      </c>
      <c r="F2632" s="18" t="str">
        <f t="shared" si="43"/>
        <v>华东</v>
      </c>
    </row>
    <row r="2633" spans="1:6" x14ac:dyDescent="0.25">
      <c r="A2633" s="19">
        <v>35309</v>
      </c>
      <c r="B2633" s="20" t="s">
        <v>18</v>
      </c>
      <c r="C2633" s="23" t="s">
        <v>25</v>
      </c>
      <c r="D2633" s="20">
        <v>2096</v>
      </c>
      <c r="E2633" s="20">
        <v>3493</v>
      </c>
      <c r="F2633" s="18" t="str">
        <f t="shared" si="43"/>
        <v>华南</v>
      </c>
    </row>
    <row r="2634" spans="1:6" x14ac:dyDescent="0.25">
      <c r="A2634" s="19">
        <v>35309</v>
      </c>
      <c r="B2634" s="20" t="s">
        <v>11</v>
      </c>
      <c r="C2634" s="23" t="s">
        <v>24</v>
      </c>
      <c r="D2634" s="20">
        <v>633</v>
      </c>
      <c r="E2634" s="20">
        <v>633</v>
      </c>
      <c r="F2634" s="18" t="str">
        <f t="shared" si="43"/>
        <v>华东</v>
      </c>
    </row>
    <row r="2635" spans="1:6" x14ac:dyDescent="0.25">
      <c r="A2635" s="19">
        <v>35309</v>
      </c>
      <c r="B2635" s="20" t="s">
        <v>21</v>
      </c>
      <c r="C2635" s="23" t="s">
        <v>24</v>
      </c>
      <c r="D2635" s="20">
        <v>948</v>
      </c>
      <c r="E2635" s="20">
        <v>1238</v>
      </c>
      <c r="F2635" s="18" t="str">
        <f t="shared" si="43"/>
        <v>华东</v>
      </c>
    </row>
    <row r="2636" spans="1:6" x14ac:dyDescent="0.25">
      <c r="A2636" s="19">
        <v>35309</v>
      </c>
      <c r="B2636" s="20" t="s">
        <v>15</v>
      </c>
      <c r="C2636" s="23" t="s">
        <v>29</v>
      </c>
      <c r="D2636" s="20">
        <v>3148</v>
      </c>
      <c r="E2636" s="20">
        <v>3685</v>
      </c>
      <c r="F2636" s="18" t="str">
        <f t="shared" si="43"/>
        <v>华东</v>
      </c>
    </row>
    <row r="2637" spans="1:6" x14ac:dyDescent="0.25">
      <c r="A2637" s="19">
        <v>35309</v>
      </c>
      <c r="B2637" s="20" t="s">
        <v>11</v>
      </c>
      <c r="C2637" s="23" t="s">
        <v>24</v>
      </c>
      <c r="D2637" s="20">
        <v>743</v>
      </c>
      <c r="E2637" s="20">
        <v>990</v>
      </c>
      <c r="F2637" s="18" t="str">
        <f t="shared" si="43"/>
        <v>华东</v>
      </c>
    </row>
    <row r="2638" spans="1:6" x14ac:dyDescent="0.25">
      <c r="A2638" s="19">
        <v>35309</v>
      </c>
      <c r="B2638" s="20" t="s">
        <v>15</v>
      </c>
      <c r="C2638" s="20" t="s">
        <v>12</v>
      </c>
      <c r="D2638" s="20">
        <v>135</v>
      </c>
      <c r="E2638" s="20">
        <v>135</v>
      </c>
      <c r="F2638" s="18" t="str">
        <f t="shared" si="43"/>
        <v>华东</v>
      </c>
    </row>
    <row r="2639" spans="1:6" x14ac:dyDescent="0.25">
      <c r="A2639" s="19">
        <v>35309</v>
      </c>
      <c r="B2639" s="20" t="s">
        <v>21</v>
      </c>
      <c r="C2639" s="20" t="s">
        <v>12</v>
      </c>
      <c r="D2639" s="20">
        <v>158</v>
      </c>
      <c r="E2639" s="20">
        <v>158</v>
      </c>
      <c r="F2639" s="18" t="str">
        <f t="shared" si="43"/>
        <v>华东</v>
      </c>
    </row>
    <row r="2640" spans="1:6" x14ac:dyDescent="0.25">
      <c r="A2640" s="19">
        <v>35309</v>
      </c>
      <c r="B2640" s="20" t="s">
        <v>15</v>
      </c>
      <c r="C2640" s="20" t="s">
        <v>12</v>
      </c>
      <c r="D2640" s="20">
        <v>88</v>
      </c>
      <c r="E2640" s="20">
        <v>88</v>
      </c>
      <c r="F2640" s="18" t="str">
        <f t="shared" si="43"/>
        <v>华东</v>
      </c>
    </row>
    <row r="2641" spans="1:6" x14ac:dyDescent="0.25">
      <c r="A2641" s="19">
        <v>35309</v>
      </c>
      <c r="B2641" s="20" t="s">
        <v>11</v>
      </c>
      <c r="C2641" s="20" t="s">
        <v>12</v>
      </c>
      <c r="D2641" s="20">
        <v>1842</v>
      </c>
      <c r="E2641" s="20">
        <v>2014</v>
      </c>
      <c r="F2641" s="18" t="str">
        <f t="shared" si="43"/>
        <v>华东</v>
      </c>
    </row>
    <row r="2642" spans="1:6" x14ac:dyDescent="0.25">
      <c r="A2642" s="19">
        <v>35309</v>
      </c>
      <c r="B2642" s="20" t="s">
        <v>18</v>
      </c>
      <c r="C2642" s="20" t="s">
        <v>12</v>
      </c>
      <c r="D2642" s="20">
        <v>114</v>
      </c>
      <c r="E2642" s="20">
        <v>114</v>
      </c>
      <c r="F2642" s="18" t="str">
        <f t="shared" si="43"/>
        <v>华南</v>
      </c>
    </row>
    <row r="2643" spans="1:6" x14ac:dyDescent="0.25">
      <c r="A2643" s="19">
        <v>35309</v>
      </c>
      <c r="B2643" s="20" t="s">
        <v>18</v>
      </c>
      <c r="C2643" s="20" t="s">
        <v>12</v>
      </c>
      <c r="D2643" s="20">
        <v>631</v>
      </c>
      <c r="E2643" s="20">
        <v>700</v>
      </c>
      <c r="F2643" s="18" t="str">
        <f t="shared" si="43"/>
        <v>华南</v>
      </c>
    </row>
    <row r="2644" spans="1:6" x14ac:dyDescent="0.25">
      <c r="A2644" s="19">
        <v>35309</v>
      </c>
      <c r="B2644" s="20" t="s">
        <v>15</v>
      </c>
      <c r="C2644" s="20" t="s">
        <v>12</v>
      </c>
      <c r="D2644" s="20">
        <v>368</v>
      </c>
      <c r="E2644" s="20">
        <v>368</v>
      </c>
      <c r="F2644" s="18" t="str">
        <f t="shared" si="43"/>
        <v>华东</v>
      </c>
    </row>
    <row r="2645" spans="1:6" x14ac:dyDescent="0.25">
      <c r="A2645" s="19">
        <v>35309</v>
      </c>
      <c r="B2645" s="20" t="s">
        <v>20</v>
      </c>
      <c r="C2645" s="20" t="s">
        <v>12</v>
      </c>
      <c r="D2645" s="20">
        <v>343</v>
      </c>
      <c r="E2645" s="20">
        <v>343</v>
      </c>
      <c r="F2645" s="18" t="str">
        <f t="shared" si="43"/>
        <v>华东</v>
      </c>
    </row>
    <row r="2646" spans="1:6" x14ac:dyDescent="0.25">
      <c r="A2646" s="19">
        <v>35309</v>
      </c>
      <c r="B2646" s="20" t="s">
        <v>20</v>
      </c>
      <c r="C2646" s="20" t="s">
        <v>12</v>
      </c>
      <c r="D2646" s="20">
        <v>524</v>
      </c>
      <c r="E2646" s="20">
        <v>540</v>
      </c>
      <c r="F2646" s="18" t="str">
        <f t="shared" si="43"/>
        <v>华东</v>
      </c>
    </row>
    <row r="2647" spans="1:6" x14ac:dyDescent="0.25">
      <c r="A2647" s="19">
        <v>35309</v>
      </c>
      <c r="B2647" s="20" t="s">
        <v>17</v>
      </c>
      <c r="C2647" s="20" t="s">
        <v>12</v>
      </c>
      <c r="D2647" s="20">
        <v>492</v>
      </c>
      <c r="E2647" s="20">
        <v>506</v>
      </c>
      <c r="F2647" s="18" t="str">
        <f t="shared" si="43"/>
        <v>华南</v>
      </c>
    </row>
    <row r="2648" spans="1:6" x14ac:dyDescent="0.25">
      <c r="A2648" s="19">
        <v>35309</v>
      </c>
      <c r="B2648" s="20" t="s">
        <v>20</v>
      </c>
      <c r="C2648" s="20" t="s">
        <v>12</v>
      </c>
      <c r="D2648" s="20">
        <v>428</v>
      </c>
      <c r="E2648" s="20">
        <v>428</v>
      </c>
      <c r="F2648" s="18" t="str">
        <f t="shared" si="43"/>
        <v>华东</v>
      </c>
    </row>
    <row r="2649" spans="1:6" x14ac:dyDescent="0.25">
      <c r="A2649" s="19">
        <v>35309</v>
      </c>
      <c r="B2649" s="20" t="s">
        <v>21</v>
      </c>
      <c r="C2649" s="20" t="s">
        <v>12</v>
      </c>
      <c r="D2649" s="20">
        <v>426</v>
      </c>
      <c r="E2649" s="20">
        <v>439</v>
      </c>
      <c r="F2649" s="18" t="str">
        <f t="shared" si="43"/>
        <v>华东</v>
      </c>
    </row>
    <row r="2650" spans="1:6" x14ac:dyDescent="0.25">
      <c r="A2650" s="19">
        <v>35309</v>
      </c>
      <c r="B2650" s="20" t="s">
        <v>21</v>
      </c>
      <c r="C2650" s="20" t="s">
        <v>12</v>
      </c>
      <c r="D2650" s="20">
        <v>315</v>
      </c>
      <c r="E2650" s="20">
        <v>315</v>
      </c>
      <c r="F2650" s="18" t="str">
        <f t="shared" si="43"/>
        <v>华东</v>
      </c>
    </row>
    <row r="2651" spans="1:6" x14ac:dyDescent="0.25">
      <c r="A2651" s="19">
        <v>35309</v>
      </c>
      <c r="B2651" s="20" t="s">
        <v>18</v>
      </c>
      <c r="C2651" s="20" t="s">
        <v>12</v>
      </c>
      <c r="D2651" s="20">
        <v>844</v>
      </c>
      <c r="E2651" s="20">
        <v>1125</v>
      </c>
      <c r="F2651" s="18" t="str">
        <f t="shared" si="43"/>
        <v>华南</v>
      </c>
    </row>
    <row r="2652" spans="1:6" x14ac:dyDescent="0.25">
      <c r="A2652" s="19">
        <v>35309</v>
      </c>
      <c r="B2652" s="20" t="s">
        <v>15</v>
      </c>
      <c r="C2652" s="20" t="s">
        <v>12</v>
      </c>
      <c r="D2652" s="20">
        <v>858</v>
      </c>
      <c r="E2652" s="20">
        <v>1148</v>
      </c>
      <c r="F2652" s="18" t="str">
        <f t="shared" si="43"/>
        <v>华东</v>
      </c>
    </row>
    <row r="2653" spans="1:6" x14ac:dyDescent="0.25">
      <c r="A2653" s="19">
        <v>35309</v>
      </c>
      <c r="B2653" s="20" t="s">
        <v>17</v>
      </c>
      <c r="C2653" s="20" t="s">
        <v>12</v>
      </c>
      <c r="D2653" s="20">
        <v>210</v>
      </c>
      <c r="E2653" s="20">
        <v>210</v>
      </c>
      <c r="F2653" s="18" t="str">
        <f t="shared" si="43"/>
        <v>华南</v>
      </c>
    </row>
    <row r="2654" spans="1:6" x14ac:dyDescent="0.25">
      <c r="A2654" s="19">
        <v>35309</v>
      </c>
      <c r="B2654" s="20" t="s">
        <v>21</v>
      </c>
      <c r="C2654" s="20" t="s">
        <v>12</v>
      </c>
      <c r="D2654" s="20">
        <v>203</v>
      </c>
      <c r="E2654" s="20">
        <v>203</v>
      </c>
      <c r="F2654" s="18" t="str">
        <f t="shared" si="43"/>
        <v>华东</v>
      </c>
    </row>
    <row r="2655" spans="1:6" x14ac:dyDescent="0.25">
      <c r="A2655" s="19">
        <v>35309</v>
      </c>
      <c r="B2655" s="20" t="s">
        <v>11</v>
      </c>
      <c r="C2655" s="20" t="s">
        <v>12</v>
      </c>
      <c r="D2655" s="20">
        <v>315</v>
      </c>
      <c r="E2655" s="20">
        <v>315</v>
      </c>
      <c r="F2655" s="18" t="str">
        <f t="shared" si="43"/>
        <v>华东</v>
      </c>
    </row>
    <row r="2656" spans="1:6" x14ac:dyDescent="0.25">
      <c r="A2656" s="19">
        <v>35309</v>
      </c>
      <c r="B2656" s="20" t="s">
        <v>17</v>
      </c>
      <c r="C2656" s="20" t="s">
        <v>12</v>
      </c>
      <c r="D2656" s="20">
        <v>315</v>
      </c>
      <c r="E2656" s="20">
        <v>315</v>
      </c>
      <c r="F2656" s="18" t="str">
        <f t="shared" si="43"/>
        <v>华南</v>
      </c>
    </row>
    <row r="2657" spans="1:6" x14ac:dyDescent="0.25">
      <c r="A2657" s="19">
        <v>35309</v>
      </c>
      <c r="B2657" s="20" t="s">
        <v>17</v>
      </c>
      <c r="C2657" s="20" t="s">
        <v>12</v>
      </c>
      <c r="D2657" s="20">
        <v>298</v>
      </c>
      <c r="E2657" s="20">
        <v>298</v>
      </c>
      <c r="F2657" s="18" t="str">
        <f t="shared" si="43"/>
        <v>华南</v>
      </c>
    </row>
    <row r="2658" spans="1:6" x14ac:dyDescent="0.25">
      <c r="A2658" s="19">
        <v>35309</v>
      </c>
      <c r="B2658" s="20" t="s">
        <v>11</v>
      </c>
      <c r="C2658" s="20" t="s">
        <v>12</v>
      </c>
      <c r="D2658" s="20">
        <v>228</v>
      </c>
      <c r="E2658" s="20">
        <v>228</v>
      </c>
      <c r="F2658" s="18" t="str">
        <f t="shared" si="43"/>
        <v>华东</v>
      </c>
    </row>
    <row r="2659" spans="1:6" x14ac:dyDescent="0.25">
      <c r="A2659" s="19">
        <v>35309</v>
      </c>
      <c r="B2659" s="20" t="s">
        <v>18</v>
      </c>
      <c r="C2659" s="20" t="s">
        <v>12</v>
      </c>
      <c r="D2659" s="20">
        <v>180</v>
      </c>
      <c r="E2659" s="20">
        <v>180</v>
      </c>
      <c r="F2659" s="18" t="str">
        <f t="shared" si="43"/>
        <v>华南</v>
      </c>
    </row>
    <row r="2660" spans="1:6" x14ac:dyDescent="0.25">
      <c r="A2660" s="19">
        <v>35309</v>
      </c>
      <c r="B2660" s="20" t="s">
        <v>11</v>
      </c>
      <c r="C2660" s="20" t="s">
        <v>12</v>
      </c>
      <c r="D2660" s="20">
        <v>723</v>
      </c>
      <c r="E2660" s="20">
        <v>744</v>
      </c>
      <c r="F2660" s="18" t="str">
        <f t="shared" si="43"/>
        <v>华东</v>
      </c>
    </row>
    <row r="2661" spans="1:6" x14ac:dyDescent="0.25">
      <c r="A2661" s="19">
        <v>35309</v>
      </c>
      <c r="B2661" s="20" t="s">
        <v>20</v>
      </c>
      <c r="C2661" s="20" t="s">
        <v>12</v>
      </c>
      <c r="D2661" s="20">
        <v>254</v>
      </c>
      <c r="E2661" s="20">
        <v>254</v>
      </c>
      <c r="F2661" s="18" t="str">
        <f t="shared" si="43"/>
        <v>华东</v>
      </c>
    </row>
    <row r="2662" spans="1:6" x14ac:dyDescent="0.25">
      <c r="A2662" s="19">
        <v>35309</v>
      </c>
      <c r="B2662" s="20" t="s">
        <v>11</v>
      </c>
      <c r="C2662" s="20" t="s">
        <v>12</v>
      </c>
      <c r="D2662" s="20">
        <v>428</v>
      </c>
      <c r="E2662" s="20">
        <v>428</v>
      </c>
      <c r="F2662" s="18" t="str">
        <f t="shared" si="43"/>
        <v>华东</v>
      </c>
    </row>
    <row r="2663" spans="1:6" x14ac:dyDescent="0.25">
      <c r="A2663" s="19">
        <v>35309</v>
      </c>
      <c r="B2663" s="20" t="s">
        <v>17</v>
      </c>
      <c r="C2663" s="20" t="s">
        <v>12</v>
      </c>
      <c r="D2663" s="20">
        <v>203</v>
      </c>
      <c r="E2663" s="20">
        <v>203</v>
      </c>
      <c r="F2663" s="18" t="str">
        <f t="shared" si="43"/>
        <v>华南</v>
      </c>
    </row>
    <row r="2664" spans="1:6" x14ac:dyDescent="0.25">
      <c r="A2664" s="19">
        <v>35309</v>
      </c>
      <c r="B2664" s="20" t="s">
        <v>18</v>
      </c>
      <c r="C2664" s="20" t="s">
        <v>12</v>
      </c>
      <c r="D2664" s="20">
        <v>203</v>
      </c>
      <c r="E2664" s="20">
        <v>203</v>
      </c>
      <c r="F2664" s="18" t="str">
        <f t="shared" si="43"/>
        <v>华南</v>
      </c>
    </row>
    <row r="2665" spans="1:6" x14ac:dyDescent="0.25">
      <c r="A2665" s="19">
        <v>35309</v>
      </c>
      <c r="B2665" s="20" t="s">
        <v>21</v>
      </c>
      <c r="C2665" s="20" t="s">
        <v>12</v>
      </c>
      <c r="D2665" s="20">
        <v>420</v>
      </c>
      <c r="E2665" s="20">
        <v>420</v>
      </c>
      <c r="F2665" s="18" t="str">
        <f t="shared" si="43"/>
        <v>华东</v>
      </c>
    </row>
    <row r="2666" spans="1:6" x14ac:dyDescent="0.25">
      <c r="A2666" s="19">
        <v>35309</v>
      </c>
      <c r="B2666" s="20" t="s">
        <v>20</v>
      </c>
      <c r="C2666" s="20" t="s">
        <v>12</v>
      </c>
      <c r="D2666" s="20">
        <v>201</v>
      </c>
      <c r="E2666" s="20">
        <v>201</v>
      </c>
      <c r="F2666" s="18" t="str">
        <f t="shared" si="43"/>
        <v>华东</v>
      </c>
    </row>
    <row r="2667" spans="1:6" x14ac:dyDescent="0.25">
      <c r="A2667" s="19">
        <v>35309</v>
      </c>
      <c r="B2667" s="20" t="s">
        <v>11</v>
      </c>
      <c r="C2667" s="20" t="s">
        <v>12</v>
      </c>
      <c r="D2667" s="20">
        <v>46</v>
      </c>
      <c r="E2667" s="20">
        <v>46</v>
      </c>
      <c r="F2667" s="18" t="str">
        <f t="shared" si="43"/>
        <v>华东</v>
      </c>
    </row>
    <row r="2668" spans="1:6" x14ac:dyDescent="0.25">
      <c r="A2668" s="19">
        <v>35309</v>
      </c>
      <c r="B2668" s="20" t="s">
        <v>15</v>
      </c>
      <c r="C2668" s="20" t="s">
        <v>12</v>
      </c>
      <c r="D2668" s="20">
        <v>166</v>
      </c>
      <c r="E2668" s="20">
        <v>166</v>
      </c>
      <c r="F2668" s="18" t="str">
        <f t="shared" si="43"/>
        <v>华东</v>
      </c>
    </row>
    <row r="2669" spans="1:6" x14ac:dyDescent="0.25">
      <c r="A2669" s="19">
        <v>35309</v>
      </c>
      <c r="B2669" s="20" t="s">
        <v>18</v>
      </c>
      <c r="C2669" s="20" t="s">
        <v>12</v>
      </c>
      <c r="D2669" s="20">
        <v>70</v>
      </c>
      <c r="E2669" s="20">
        <v>70</v>
      </c>
      <c r="F2669" s="18" t="str">
        <f t="shared" si="43"/>
        <v>华南</v>
      </c>
    </row>
    <row r="2670" spans="1:6" x14ac:dyDescent="0.25">
      <c r="A2670" s="19">
        <v>35309</v>
      </c>
      <c r="B2670" s="20" t="s">
        <v>11</v>
      </c>
      <c r="C2670" s="20" t="s">
        <v>12</v>
      </c>
      <c r="D2670" s="20">
        <v>70</v>
      </c>
      <c r="E2670" s="20">
        <v>70</v>
      </c>
      <c r="F2670" s="18" t="str">
        <f t="shared" si="43"/>
        <v>华东</v>
      </c>
    </row>
    <row r="2671" spans="1:6" x14ac:dyDescent="0.25">
      <c r="A2671" s="19">
        <v>35309</v>
      </c>
      <c r="B2671" s="20" t="s">
        <v>20</v>
      </c>
      <c r="C2671" s="20" t="s">
        <v>12</v>
      </c>
      <c r="D2671" s="20">
        <v>79</v>
      </c>
      <c r="E2671" s="20">
        <v>79</v>
      </c>
      <c r="F2671" s="18" t="str">
        <f t="shared" si="43"/>
        <v>华东</v>
      </c>
    </row>
    <row r="2672" spans="1:6" x14ac:dyDescent="0.25">
      <c r="A2672" s="19">
        <v>35309</v>
      </c>
      <c r="B2672" s="20" t="s">
        <v>18</v>
      </c>
      <c r="C2672" s="20" t="s">
        <v>12</v>
      </c>
      <c r="D2672" s="20">
        <v>333</v>
      </c>
      <c r="E2672" s="20">
        <v>333</v>
      </c>
      <c r="F2672" s="18" t="str">
        <f t="shared" si="43"/>
        <v>华南</v>
      </c>
    </row>
    <row r="2673" spans="1:6" x14ac:dyDescent="0.25">
      <c r="A2673" s="19">
        <v>35309</v>
      </c>
      <c r="B2673" s="20" t="s">
        <v>11</v>
      </c>
      <c r="C2673" s="20" t="s">
        <v>12</v>
      </c>
      <c r="D2673" s="20">
        <v>90</v>
      </c>
      <c r="E2673" s="20">
        <v>90</v>
      </c>
      <c r="F2673" s="18" t="str">
        <f t="shared" si="43"/>
        <v>华东</v>
      </c>
    </row>
    <row r="2674" spans="1:6" x14ac:dyDescent="0.25">
      <c r="A2674" s="19">
        <v>35309</v>
      </c>
      <c r="B2674" s="20" t="s">
        <v>20</v>
      </c>
      <c r="C2674" s="20" t="s">
        <v>12</v>
      </c>
      <c r="D2674" s="20">
        <v>81</v>
      </c>
      <c r="E2674" s="20">
        <v>81</v>
      </c>
      <c r="F2674" s="18" t="str">
        <f t="shared" si="43"/>
        <v>华东</v>
      </c>
    </row>
    <row r="2675" spans="1:6" x14ac:dyDescent="0.25">
      <c r="A2675" s="19">
        <v>35309</v>
      </c>
      <c r="B2675" s="20" t="s">
        <v>18</v>
      </c>
      <c r="C2675" s="20" t="s">
        <v>12</v>
      </c>
      <c r="D2675" s="20">
        <v>113</v>
      </c>
      <c r="E2675" s="20">
        <v>113</v>
      </c>
      <c r="F2675" s="18" t="str">
        <f t="shared" si="43"/>
        <v>华南</v>
      </c>
    </row>
    <row r="2676" spans="1:6" x14ac:dyDescent="0.25">
      <c r="A2676" s="19">
        <v>35309</v>
      </c>
      <c r="B2676" s="20" t="s">
        <v>15</v>
      </c>
      <c r="C2676" s="20" t="s">
        <v>12</v>
      </c>
      <c r="D2676" s="20">
        <v>203</v>
      </c>
      <c r="E2676" s="20">
        <v>203</v>
      </c>
      <c r="F2676" s="18" t="str">
        <f t="shared" si="43"/>
        <v>华东</v>
      </c>
    </row>
    <row r="2677" spans="1:6" x14ac:dyDescent="0.25">
      <c r="A2677" s="19">
        <v>35309</v>
      </c>
      <c r="B2677" s="20" t="s">
        <v>21</v>
      </c>
      <c r="C2677" s="20" t="s">
        <v>12</v>
      </c>
      <c r="D2677" s="20">
        <v>338</v>
      </c>
      <c r="E2677" s="20">
        <v>338</v>
      </c>
      <c r="F2677" s="18" t="str">
        <f t="shared" si="43"/>
        <v>华东</v>
      </c>
    </row>
    <row r="2678" spans="1:6" x14ac:dyDescent="0.25">
      <c r="A2678" s="19">
        <v>35309</v>
      </c>
      <c r="B2678" s="20" t="s">
        <v>20</v>
      </c>
      <c r="C2678" s="20" t="s">
        <v>12</v>
      </c>
      <c r="D2678" s="20">
        <v>210</v>
      </c>
      <c r="E2678" s="20">
        <v>210</v>
      </c>
      <c r="F2678" s="18" t="str">
        <f t="shared" si="43"/>
        <v>华东</v>
      </c>
    </row>
    <row r="2679" spans="1:6" x14ac:dyDescent="0.25">
      <c r="A2679" s="19">
        <v>35309</v>
      </c>
      <c r="B2679" s="20" t="s">
        <v>21</v>
      </c>
      <c r="C2679" s="20" t="s">
        <v>12</v>
      </c>
      <c r="D2679" s="20">
        <v>921</v>
      </c>
      <c r="E2679" s="20">
        <v>979</v>
      </c>
      <c r="F2679" s="18" t="str">
        <f t="shared" si="43"/>
        <v>华东</v>
      </c>
    </row>
    <row r="2680" spans="1:6" x14ac:dyDescent="0.25">
      <c r="A2680" s="19">
        <v>35309</v>
      </c>
      <c r="B2680" s="20" t="s">
        <v>17</v>
      </c>
      <c r="C2680" s="20" t="s">
        <v>12</v>
      </c>
      <c r="D2680" s="20">
        <v>561</v>
      </c>
      <c r="E2680" s="20">
        <v>578</v>
      </c>
      <c r="F2680" s="18" t="str">
        <f t="shared" si="43"/>
        <v>华南</v>
      </c>
    </row>
    <row r="2681" spans="1:6" x14ac:dyDescent="0.25">
      <c r="A2681" s="19">
        <v>35309</v>
      </c>
      <c r="B2681" s="20" t="s">
        <v>15</v>
      </c>
      <c r="C2681" s="20" t="s">
        <v>12</v>
      </c>
      <c r="D2681" s="20">
        <v>1730</v>
      </c>
      <c r="E2681" s="20">
        <v>2565</v>
      </c>
      <c r="F2681" s="18" t="str">
        <f t="shared" si="43"/>
        <v>华东</v>
      </c>
    </row>
    <row r="2682" spans="1:6" x14ac:dyDescent="0.25">
      <c r="A2682" s="19">
        <v>35309</v>
      </c>
      <c r="B2682" s="20" t="s">
        <v>17</v>
      </c>
      <c r="C2682" s="20" t="s">
        <v>12</v>
      </c>
      <c r="D2682" s="20">
        <v>140</v>
      </c>
      <c r="E2682" s="20">
        <v>140</v>
      </c>
      <c r="F2682" s="18" t="str">
        <f t="shared" si="43"/>
        <v>华南</v>
      </c>
    </row>
    <row r="2683" spans="1:6" x14ac:dyDescent="0.25">
      <c r="A2683" s="19">
        <v>35309</v>
      </c>
      <c r="B2683" s="20" t="s">
        <v>17</v>
      </c>
      <c r="C2683" s="20" t="s">
        <v>12</v>
      </c>
      <c r="D2683" s="20">
        <v>1463</v>
      </c>
      <c r="E2683" s="20">
        <v>1553</v>
      </c>
      <c r="F2683" s="18" t="str">
        <f t="shared" si="43"/>
        <v>华南</v>
      </c>
    </row>
    <row r="2684" spans="1:6" x14ac:dyDescent="0.25">
      <c r="A2684" s="19">
        <v>35309</v>
      </c>
      <c r="B2684" s="20" t="s">
        <v>15</v>
      </c>
      <c r="C2684" s="20" t="s">
        <v>12</v>
      </c>
      <c r="D2684" s="20">
        <v>158</v>
      </c>
      <c r="E2684" s="20">
        <v>158</v>
      </c>
      <c r="F2684" s="18" t="str">
        <f t="shared" si="43"/>
        <v>华东</v>
      </c>
    </row>
    <row r="2685" spans="1:6" x14ac:dyDescent="0.25">
      <c r="A2685" s="19">
        <v>35309</v>
      </c>
      <c r="B2685" s="20" t="s">
        <v>21</v>
      </c>
      <c r="C2685" s="20" t="s">
        <v>12</v>
      </c>
      <c r="D2685" s="20">
        <v>560</v>
      </c>
      <c r="E2685" s="20">
        <v>578</v>
      </c>
      <c r="F2685" s="18" t="str">
        <f t="shared" si="43"/>
        <v>华东</v>
      </c>
    </row>
    <row r="2686" spans="1:6" x14ac:dyDescent="0.25">
      <c r="A2686" s="19">
        <v>35309</v>
      </c>
      <c r="B2686" s="20" t="s">
        <v>11</v>
      </c>
      <c r="C2686" s="23" t="s">
        <v>24</v>
      </c>
      <c r="D2686" s="20">
        <v>94</v>
      </c>
      <c r="E2686" s="20">
        <v>94</v>
      </c>
      <c r="F2686" s="18" t="str">
        <f t="shared" si="43"/>
        <v>华东</v>
      </c>
    </row>
    <row r="2687" spans="1:6" x14ac:dyDescent="0.25">
      <c r="A2687" s="19">
        <v>35309</v>
      </c>
      <c r="B2687" s="20" t="s">
        <v>15</v>
      </c>
      <c r="C2687" s="23" t="s">
        <v>24</v>
      </c>
      <c r="D2687" s="20">
        <v>114</v>
      </c>
      <c r="E2687" s="20">
        <v>114</v>
      </c>
      <c r="F2687" s="18" t="str">
        <f t="shared" si="43"/>
        <v>华东</v>
      </c>
    </row>
    <row r="2688" spans="1:6" x14ac:dyDescent="0.25">
      <c r="A2688" s="19">
        <v>35309</v>
      </c>
      <c r="B2688" s="20" t="s">
        <v>15</v>
      </c>
      <c r="C2688" s="23" t="s">
        <v>29</v>
      </c>
      <c r="D2688" s="20">
        <v>123</v>
      </c>
      <c r="E2688" s="20">
        <v>123</v>
      </c>
      <c r="F2688" s="18" t="str">
        <f t="shared" si="43"/>
        <v>华东</v>
      </c>
    </row>
    <row r="2689" spans="1:6" x14ac:dyDescent="0.25">
      <c r="A2689" s="19">
        <v>35309</v>
      </c>
      <c r="B2689" s="20" t="s">
        <v>11</v>
      </c>
      <c r="C2689" s="23" t="s">
        <v>24</v>
      </c>
      <c r="D2689" s="20">
        <v>124</v>
      </c>
      <c r="E2689" s="20">
        <v>124</v>
      </c>
      <c r="F2689" s="18" t="str">
        <f t="shared" si="43"/>
        <v>华东</v>
      </c>
    </row>
    <row r="2690" spans="1:6" x14ac:dyDescent="0.25">
      <c r="A2690" s="19">
        <v>35309</v>
      </c>
      <c r="B2690" s="20" t="s">
        <v>11</v>
      </c>
      <c r="C2690" s="23" t="s">
        <v>24</v>
      </c>
      <c r="D2690" s="20">
        <v>23</v>
      </c>
      <c r="E2690" s="20">
        <v>23</v>
      </c>
      <c r="F2690" s="18" t="str">
        <f t="shared" si="43"/>
        <v>华东</v>
      </c>
    </row>
    <row r="2691" spans="1:6" x14ac:dyDescent="0.25">
      <c r="A2691" s="19">
        <v>35309</v>
      </c>
      <c r="B2691" s="20" t="s">
        <v>15</v>
      </c>
      <c r="C2691" s="23" t="s">
        <v>25</v>
      </c>
      <c r="D2691" s="20">
        <v>68</v>
      </c>
      <c r="E2691" s="20">
        <v>68</v>
      </c>
      <c r="F2691" s="18" t="str">
        <f t="shared" ref="F2691:F2754" si="44">INDEX($H$3:$H$12,MATCH(B2691,$I$3:$I$12,0))</f>
        <v>华东</v>
      </c>
    </row>
    <row r="2692" spans="1:6" x14ac:dyDescent="0.25">
      <c r="A2692" s="19">
        <v>35309</v>
      </c>
      <c r="B2692" s="20" t="s">
        <v>11</v>
      </c>
      <c r="C2692" s="23" t="s">
        <v>24</v>
      </c>
      <c r="D2692" s="20">
        <v>88</v>
      </c>
      <c r="E2692" s="20">
        <v>88</v>
      </c>
      <c r="F2692" s="18" t="str">
        <f t="shared" si="44"/>
        <v>华东</v>
      </c>
    </row>
    <row r="2693" spans="1:6" x14ac:dyDescent="0.25">
      <c r="A2693" s="19">
        <v>35309</v>
      </c>
      <c r="B2693" s="20" t="s">
        <v>15</v>
      </c>
      <c r="C2693" s="23" t="s">
        <v>24</v>
      </c>
      <c r="D2693" s="20">
        <v>303</v>
      </c>
      <c r="E2693" s="20">
        <v>303</v>
      </c>
      <c r="F2693" s="18" t="str">
        <f t="shared" si="44"/>
        <v>华东</v>
      </c>
    </row>
    <row r="2694" spans="1:6" x14ac:dyDescent="0.25">
      <c r="A2694" s="19">
        <v>35309</v>
      </c>
      <c r="B2694" s="20" t="s">
        <v>11</v>
      </c>
      <c r="C2694" s="23" t="s">
        <v>24</v>
      </c>
      <c r="D2694" s="20">
        <v>1786</v>
      </c>
      <c r="E2694" s="20">
        <v>1951</v>
      </c>
      <c r="F2694" s="18" t="str">
        <f t="shared" si="44"/>
        <v>华东</v>
      </c>
    </row>
    <row r="2695" spans="1:6" x14ac:dyDescent="0.25">
      <c r="A2695" s="19">
        <v>35309</v>
      </c>
      <c r="B2695" s="20" t="s">
        <v>11</v>
      </c>
      <c r="C2695" s="23" t="s">
        <v>24</v>
      </c>
      <c r="D2695" s="20">
        <v>1849</v>
      </c>
      <c r="E2695" s="20">
        <v>2021</v>
      </c>
      <c r="F2695" s="18" t="str">
        <f t="shared" si="44"/>
        <v>华东</v>
      </c>
    </row>
    <row r="2696" spans="1:6" x14ac:dyDescent="0.25">
      <c r="A2696" s="19">
        <v>35309</v>
      </c>
      <c r="B2696" s="20" t="s">
        <v>15</v>
      </c>
      <c r="C2696" s="23" t="s">
        <v>25</v>
      </c>
      <c r="D2696" s="20">
        <v>206</v>
      </c>
      <c r="E2696" s="20">
        <v>206</v>
      </c>
      <c r="F2696" s="18" t="str">
        <f t="shared" si="44"/>
        <v>华东</v>
      </c>
    </row>
    <row r="2697" spans="1:6" x14ac:dyDescent="0.25">
      <c r="A2697" s="19">
        <v>35309</v>
      </c>
      <c r="B2697" s="20" t="s">
        <v>15</v>
      </c>
      <c r="C2697" s="23" t="s">
        <v>25</v>
      </c>
      <c r="D2697" s="20">
        <v>158</v>
      </c>
      <c r="E2697" s="20">
        <v>158</v>
      </c>
      <c r="F2697" s="18" t="str">
        <f t="shared" si="44"/>
        <v>华东</v>
      </c>
    </row>
    <row r="2698" spans="1:6" x14ac:dyDescent="0.25">
      <c r="A2698" s="19">
        <v>35309</v>
      </c>
      <c r="B2698" s="20" t="s">
        <v>21</v>
      </c>
      <c r="C2698" s="23" t="s">
        <v>24</v>
      </c>
      <c r="D2698" s="20">
        <v>158</v>
      </c>
      <c r="E2698" s="20">
        <v>158</v>
      </c>
      <c r="F2698" s="18" t="str">
        <f t="shared" si="44"/>
        <v>华东</v>
      </c>
    </row>
    <row r="2699" spans="1:6" x14ac:dyDescent="0.25">
      <c r="A2699" s="19">
        <v>35309</v>
      </c>
      <c r="B2699" s="20" t="s">
        <v>21</v>
      </c>
      <c r="C2699" s="23" t="s">
        <v>24</v>
      </c>
      <c r="D2699" s="20">
        <v>210</v>
      </c>
      <c r="E2699" s="20">
        <v>210</v>
      </c>
      <c r="F2699" s="18" t="str">
        <f t="shared" si="44"/>
        <v>华东</v>
      </c>
    </row>
    <row r="2700" spans="1:6" x14ac:dyDescent="0.25">
      <c r="A2700" s="19">
        <v>35309</v>
      </c>
      <c r="B2700" s="20" t="s">
        <v>17</v>
      </c>
      <c r="C2700" s="23" t="s">
        <v>24</v>
      </c>
      <c r="D2700" s="20">
        <v>158</v>
      </c>
      <c r="E2700" s="20">
        <v>158</v>
      </c>
      <c r="F2700" s="18" t="str">
        <f t="shared" si="44"/>
        <v>华南</v>
      </c>
    </row>
    <row r="2701" spans="1:6" x14ac:dyDescent="0.25">
      <c r="A2701" s="19">
        <v>35309</v>
      </c>
      <c r="B2701" s="20" t="s">
        <v>18</v>
      </c>
      <c r="C2701" s="23" t="s">
        <v>24</v>
      </c>
      <c r="D2701" s="20">
        <v>280</v>
      </c>
      <c r="E2701" s="20">
        <v>280</v>
      </c>
      <c r="F2701" s="18" t="str">
        <f t="shared" si="44"/>
        <v>华南</v>
      </c>
    </row>
    <row r="2702" spans="1:6" x14ac:dyDescent="0.25">
      <c r="A2702" s="19">
        <v>35309</v>
      </c>
      <c r="B2702" s="20" t="s">
        <v>18</v>
      </c>
      <c r="C2702" s="23" t="s">
        <v>25</v>
      </c>
      <c r="D2702" s="20">
        <v>124</v>
      </c>
      <c r="E2702" s="20">
        <v>124</v>
      </c>
      <c r="F2702" s="18" t="str">
        <f t="shared" si="44"/>
        <v>华南</v>
      </c>
    </row>
    <row r="2703" spans="1:6" x14ac:dyDescent="0.25">
      <c r="A2703" s="19">
        <v>35309</v>
      </c>
      <c r="B2703" s="20" t="s">
        <v>11</v>
      </c>
      <c r="C2703" s="23" t="s">
        <v>25</v>
      </c>
      <c r="D2703" s="20">
        <v>158</v>
      </c>
      <c r="E2703" s="20">
        <v>158</v>
      </c>
      <c r="F2703" s="18" t="str">
        <f t="shared" si="44"/>
        <v>华东</v>
      </c>
    </row>
    <row r="2704" spans="1:6" x14ac:dyDescent="0.25">
      <c r="A2704" s="19">
        <v>35309</v>
      </c>
      <c r="B2704" s="20" t="s">
        <v>20</v>
      </c>
      <c r="C2704" s="23" t="s">
        <v>24</v>
      </c>
      <c r="D2704" s="20">
        <v>144</v>
      </c>
      <c r="E2704" s="20">
        <v>144</v>
      </c>
      <c r="F2704" s="18" t="str">
        <f t="shared" si="44"/>
        <v>华东</v>
      </c>
    </row>
    <row r="2705" spans="1:6" x14ac:dyDescent="0.25">
      <c r="A2705" s="19">
        <v>35309</v>
      </c>
      <c r="B2705" s="20" t="s">
        <v>20</v>
      </c>
      <c r="C2705" s="23" t="s">
        <v>33</v>
      </c>
      <c r="D2705" s="20">
        <v>135</v>
      </c>
      <c r="E2705" s="20">
        <v>135</v>
      </c>
      <c r="F2705" s="18" t="str">
        <f t="shared" si="44"/>
        <v>华东</v>
      </c>
    </row>
    <row r="2706" spans="1:6" x14ac:dyDescent="0.25">
      <c r="A2706" s="19">
        <v>35309</v>
      </c>
      <c r="B2706" s="20" t="s">
        <v>18</v>
      </c>
      <c r="C2706" s="23" t="s">
        <v>24</v>
      </c>
      <c r="D2706" s="20">
        <v>149</v>
      </c>
      <c r="E2706" s="20">
        <v>149</v>
      </c>
      <c r="F2706" s="18" t="str">
        <f t="shared" si="44"/>
        <v>华南</v>
      </c>
    </row>
    <row r="2707" spans="1:6" x14ac:dyDescent="0.25">
      <c r="A2707" s="19">
        <v>35309</v>
      </c>
      <c r="B2707" s="20" t="s">
        <v>15</v>
      </c>
      <c r="C2707" s="23" t="s">
        <v>24</v>
      </c>
      <c r="D2707" s="20">
        <v>767</v>
      </c>
      <c r="E2707" s="20">
        <v>875</v>
      </c>
      <c r="F2707" s="18" t="str">
        <f t="shared" si="44"/>
        <v>华东</v>
      </c>
    </row>
    <row r="2708" spans="1:6" x14ac:dyDescent="0.25">
      <c r="A2708" s="19">
        <v>35309</v>
      </c>
      <c r="B2708" s="20" t="s">
        <v>17</v>
      </c>
      <c r="C2708" s="23" t="s">
        <v>24</v>
      </c>
      <c r="D2708" s="20">
        <v>761</v>
      </c>
      <c r="E2708" s="20">
        <v>810</v>
      </c>
      <c r="F2708" s="18" t="str">
        <f t="shared" si="44"/>
        <v>华南</v>
      </c>
    </row>
    <row r="2709" spans="1:6" x14ac:dyDescent="0.25">
      <c r="A2709" s="19">
        <v>35309</v>
      </c>
      <c r="B2709" s="20" t="s">
        <v>15</v>
      </c>
      <c r="C2709" s="23" t="s">
        <v>24</v>
      </c>
      <c r="D2709" s="20">
        <v>657</v>
      </c>
      <c r="E2709" s="20">
        <v>720</v>
      </c>
      <c r="F2709" s="18" t="str">
        <f t="shared" si="44"/>
        <v>华东</v>
      </c>
    </row>
    <row r="2710" spans="1:6" x14ac:dyDescent="0.25">
      <c r="A2710" s="19">
        <v>35309</v>
      </c>
      <c r="B2710" s="20" t="s">
        <v>15</v>
      </c>
      <c r="C2710" s="23" t="s">
        <v>24</v>
      </c>
      <c r="D2710" s="20">
        <v>561</v>
      </c>
      <c r="E2710" s="20">
        <v>578</v>
      </c>
      <c r="F2710" s="18" t="str">
        <f t="shared" si="44"/>
        <v>华东</v>
      </c>
    </row>
    <row r="2711" spans="1:6" x14ac:dyDescent="0.25">
      <c r="A2711" s="19">
        <v>35309</v>
      </c>
      <c r="B2711" s="20" t="s">
        <v>21</v>
      </c>
      <c r="C2711" s="23" t="s">
        <v>25</v>
      </c>
      <c r="D2711" s="20">
        <v>426</v>
      </c>
      <c r="E2711" s="20">
        <v>439</v>
      </c>
      <c r="F2711" s="18" t="str">
        <f t="shared" si="44"/>
        <v>华东</v>
      </c>
    </row>
    <row r="2712" spans="1:6" x14ac:dyDescent="0.25">
      <c r="A2712" s="19">
        <v>35309</v>
      </c>
      <c r="B2712" s="20" t="s">
        <v>11</v>
      </c>
      <c r="C2712" s="23" t="s">
        <v>24</v>
      </c>
      <c r="D2712" s="20">
        <v>415</v>
      </c>
      <c r="E2712" s="20">
        <v>428</v>
      </c>
      <c r="F2712" s="18" t="str">
        <f t="shared" si="44"/>
        <v>华东</v>
      </c>
    </row>
    <row r="2713" spans="1:6" x14ac:dyDescent="0.25">
      <c r="A2713" s="19">
        <v>35309</v>
      </c>
      <c r="B2713" s="20" t="s">
        <v>17</v>
      </c>
      <c r="C2713" s="23" t="s">
        <v>24</v>
      </c>
      <c r="D2713" s="20">
        <v>368</v>
      </c>
      <c r="E2713" s="20">
        <v>368</v>
      </c>
      <c r="F2713" s="18" t="str">
        <f t="shared" si="44"/>
        <v>华南</v>
      </c>
    </row>
    <row r="2714" spans="1:6" x14ac:dyDescent="0.25">
      <c r="A2714" s="19">
        <v>35309</v>
      </c>
      <c r="B2714" s="20" t="s">
        <v>21</v>
      </c>
      <c r="C2714" s="23" t="s">
        <v>24</v>
      </c>
      <c r="D2714" s="20">
        <v>529</v>
      </c>
      <c r="E2714" s="20">
        <v>608</v>
      </c>
      <c r="F2714" s="18" t="str">
        <f t="shared" si="44"/>
        <v>华东</v>
      </c>
    </row>
    <row r="2715" spans="1:6" x14ac:dyDescent="0.25">
      <c r="A2715" s="19">
        <v>35309</v>
      </c>
      <c r="B2715" s="20" t="s">
        <v>18</v>
      </c>
      <c r="C2715" s="23" t="s">
        <v>25</v>
      </c>
      <c r="D2715" s="20">
        <v>506</v>
      </c>
      <c r="E2715" s="20">
        <v>585</v>
      </c>
      <c r="F2715" s="18" t="str">
        <f t="shared" si="44"/>
        <v>华南</v>
      </c>
    </row>
    <row r="2716" spans="1:6" x14ac:dyDescent="0.25">
      <c r="A2716" s="19">
        <v>35309</v>
      </c>
      <c r="B2716" s="20" t="s">
        <v>11</v>
      </c>
      <c r="C2716" s="23" t="s">
        <v>37</v>
      </c>
      <c r="D2716" s="20">
        <v>502</v>
      </c>
      <c r="E2716" s="20">
        <v>516</v>
      </c>
      <c r="F2716" s="18" t="str">
        <f t="shared" si="44"/>
        <v>华东</v>
      </c>
    </row>
    <row r="2717" spans="1:6" x14ac:dyDescent="0.25">
      <c r="A2717" s="19">
        <v>35309</v>
      </c>
      <c r="B2717" s="20" t="s">
        <v>15</v>
      </c>
      <c r="C2717" s="23" t="s">
        <v>24</v>
      </c>
      <c r="D2717" s="20">
        <v>469</v>
      </c>
      <c r="E2717" s="20">
        <v>484</v>
      </c>
      <c r="F2717" s="18" t="str">
        <f t="shared" si="44"/>
        <v>华东</v>
      </c>
    </row>
    <row r="2718" spans="1:6" x14ac:dyDescent="0.25">
      <c r="A2718" s="19">
        <v>35309</v>
      </c>
      <c r="B2718" s="20" t="s">
        <v>17</v>
      </c>
      <c r="C2718" s="23" t="s">
        <v>24</v>
      </c>
      <c r="D2718" s="20">
        <v>428</v>
      </c>
      <c r="E2718" s="20">
        <v>428</v>
      </c>
      <c r="F2718" s="18" t="str">
        <f t="shared" si="44"/>
        <v>华南</v>
      </c>
    </row>
    <row r="2719" spans="1:6" x14ac:dyDescent="0.25">
      <c r="A2719" s="19">
        <v>35309</v>
      </c>
      <c r="B2719" s="20" t="s">
        <v>20</v>
      </c>
      <c r="C2719" s="23" t="s">
        <v>25</v>
      </c>
      <c r="D2719" s="20">
        <v>46</v>
      </c>
      <c r="E2719" s="20">
        <v>46</v>
      </c>
      <c r="F2719" s="18" t="str">
        <f t="shared" si="44"/>
        <v>华东</v>
      </c>
    </row>
    <row r="2720" spans="1:6" x14ac:dyDescent="0.25">
      <c r="A2720" s="19">
        <v>35309</v>
      </c>
      <c r="B2720" s="20" t="s">
        <v>20</v>
      </c>
      <c r="C2720" s="23" t="s">
        <v>29</v>
      </c>
      <c r="D2720" s="20">
        <v>105</v>
      </c>
      <c r="E2720" s="20">
        <v>105</v>
      </c>
      <c r="F2720" s="18" t="str">
        <f t="shared" si="44"/>
        <v>华东</v>
      </c>
    </row>
    <row r="2721" spans="1:6" x14ac:dyDescent="0.25">
      <c r="A2721" s="19">
        <v>35309</v>
      </c>
      <c r="B2721" s="20" t="s">
        <v>11</v>
      </c>
      <c r="C2721" s="23" t="s">
        <v>37</v>
      </c>
      <c r="D2721" s="20">
        <v>88</v>
      </c>
      <c r="E2721" s="20">
        <v>88</v>
      </c>
      <c r="F2721" s="18" t="str">
        <f t="shared" si="44"/>
        <v>华东</v>
      </c>
    </row>
    <row r="2722" spans="1:6" x14ac:dyDescent="0.25">
      <c r="A2722" s="19">
        <v>35309</v>
      </c>
      <c r="B2722" s="20" t="s">
        <v>17</v>
      </c>
      <c r="C2722" s="20" t="s">
        <v>12</v>
      </c>
      <c r="D2722" s="20">
        <v>186</v>
      </c>
      <c r="E2722" s="20">
        <v>186</v>
      </c>
      <c r="F2722" s="18" t="str">
        <f t="shared" si="44"/>
        <v>华南</v>
      </c>
    </row>
    <row r="2723" spans="1:6" x14ac:dyDescent="0.25">
      <c r="A2723" s="19">
        <v>35309</v>
      </c>
      <c r="B2723" s="20" t="s">
        <v>18</v>
      </c>
      <c r="C2723" s="20" t="s">
        <v>12</v>
      </c>
      <c r="D2723" s="20">
        <v>224</v>
      </c>
      <c r="E2723" s="20">
        <v>224</v>
      </c>
      <c r="F2723" s="18" t="str">
        <f t="shared" si="44"/>
        <v>华南</v>
      </c>
    </row>
    <row r="2724" spans="1:6" x14ac:dyDescent="0.25">
      <c r="A2724" s="19">
        <v>35309</v>
      </c>
      <c r="B2724" s="20" t="s">
        <v>20</v>
      </c>
      <c r="C2724" s="20" t="s">
        <v>12</v>
      </c>
      <c r="D2724" s="20">
        <v>225</v>
      </c>
      <c r="E2724" s="20">
        <v>225</v>
      </c>
      <c r="F2724" s="18" t="str">
        <f t="shared" si="44"/>
        <v>华东</v>
      </c>
    </row>
    <row r="2725" spans="1:6" x14ac:dyDescent="0.25">
      <c r="A2725" s="19">
        <v>35309</v>
      </c>
      <c r="B2725" s="20" t="s">
        <v>11</v>
      </c>
      <c r="C2725" s="20" t="s">
        <v>12</v>
      </c>
      <c r="D2725" s="20">
        <v>228</v>
      </c>
      <c r="E2725" s="20">
        <v>228</v>
      </c>
      <c r="F2725" s="18" t="str">
        <f t="shared" si="44"/>
        <v>华东</v>
      </c>
    </row>
    <row r="2726" spans="1:6" x14ac:dyDescent="0.25">
      <c r="A2726" s="19">
        <v>35309</v>
      </c>
      <c r="B2726" s="20" t="s">
        <v>18</v>
      </c>
      <c r="C2726" s="20" t="s">
        <v>12</v>
      </c>
      <c r="D2726" s="20">
        <v>254</v>
      </c>
      <c r="E2726" s="20">
        <v>254</v>
      </c>
      <c r="F2726" s="18" t="str">
        <f t="shared" si="44"/>
        <v>华南</v>
      </c>
    </row>
    <row r="2727" spans="1:6" x14ac:dyDescent="0.25">
      <c r="A2727" s="19">
        <v>35309</v>
      </c>
      <c r="B2727" s="20" t="s">
        <v>15</v>
      </c>
      <c r="C2727" s="20" t="s">
        <v>12</v>
      </c>
      <c r="D2727" s="20">
        <v>405</v>
      </c>
      <c r="E2727" s="20">
        <v>405</v>
      </c>
      <c r="F2727" s="18" t="str">
        <f t="shared" si="44"/>
        <v>华东</v>
      </c>
    </row>
    <row r="2728" spans="1:6" x14ac:dyDescent="0.25">
      <c r="A2728" s="19">
        <v>35309</v>
      </c>
      <c r="B2728" s="20" t="s">
        <v>11</v>
      </c>
      <c r="C2728" s="20" t="s">
        <v>12</v>
      </c>
      <c r="D2728" s="20">
        <v>455</v>
      </c>
      <c r="E2728" s="20">
        <v>455</v>
      </c>
      <c r="F2728" s="18" t="str">
        <f t="shared" si="44"/>
        <v>华东</v>
      </c>
    </row>
    <row r="2729" spans="1:6" x14ac:dyDescent="0.25">
      <c r="A2729" s="19">
        <v>35309</v>
      </c>
      <c r="B2729" s="20" t="s">
        <v>21</v>
      </c>
      <c r="C2729" s="20" t="s">
        <v>12</v>
      </c>
      <c r="D2729" s="20">
        <v>536</v>
      </c>
      <c r="E2729" s="20">
        <v>551</v>
      </c>
      <c r="F2729" s="18" t="str">
        <f t="shared" si="44"/>
        <v>华东</v>
      </c>
    </row>
    <row r="2730" spans="1:6" x14ac:dyDescent="0.25">
      <c r="A2730" s="19">
        <v>35309</v>
      </c>
      <c r="B2730" s="20" t="s">
        <v>15</v>
      </c>
      <c r="C2730" s="20" t="s">
        <v>12</v>
      </c>
      <c r="D2730" s="20">
        <v>644</v>
      </c>
      <c r="E2730" s="20">
        <v>664</v>
      </c>
      <c r="F2730" s="18" t="str">
        <f t="shared" si="44"/>
        <v>华东</v>
      </c>
    </row>
    <row r="2731" spans="1:6" x14ac:dyDescent="0.25">
      <c r="A2731" s="19">
        <v>35309</v>
      </c>
      <c r="B2731" s="20" t="s">
        <v>21</v>
      </c>
      <c r="C2731" s="20" t="s">
        <v>12</v>
      </c>
      <c r="D2731" s="20">
        <v>955</v>
      </c>
      <c r="E2731" s="20">
        <v>1013</v>
      </c>
      <c r="F2731" s="18" t="str">
        <f t="shared" si="44"/>
        <v>华东</v>
      </c>
    </row>
    <row r="2732" spans="1:6" x14ac:dyDescent="0.25">
      <c r="A2732" s="19">
        <v>35309</v>
      </c>
      <c r="B2732" s="20" t="s">
        <v>15</v>
      </c>
      <c r="C2732" s="20" t="s">
        <v>12</v>
      </c>
      <c r="D2732" s="20">
        <v>1664</v>
      </c>
      <c r="E2732" s="20">
        <v>1829</v>
      </c>
      <c r="F2732" s="18" t="str">
        <f t="shared" si="44"/>
        <v>华东</v>
      </c>
    </row>
    <row r="2733" spans="1:6" x14ac:dyDescent="0.25">
      <c r="A2733" s="19">
        <v>35309</v>
      </c>
      <c r="B2733" s="20" t="s">
        <v>15</v>
      </c>
      <c r="C2733" s="20" t="s">
        <v>12</v>
      </c>
      <c r="D2733" s="20">
        <v>1727</v>
      </c>
      <c r="E2733" s="20">
        <v>2139</v>
      </c>
      <c r="F2733" s="18" t="str">
        <f t="shared" si="44"/>
        <v>华东</v>
      </c>
    </row>
    <row r="2734" spans="1:6" x14ac:dyDescent="0.25">
      <c r="A2734" s="19">
        <v>35309</v>
      </c>
      <c r="B2734" s="20" t="s">
        <v>17</v>
      </c>
      <c r="C2734" s="20" t="s">
        <v>12</v>
      </c>
      <c r="D2734" s="20">
        <v>124</v>
      </c>
      <c r="E2734" s="20">
        <v>124</v>
      </c>
      <c r="F2734" s="18" t="str">
        <f t="shared" si="44"/>
        <v>华南</v>
      </c>
    </row>
    <row r="2735" spans="1:6" x14ac:dyDescent="0.25">
      <c r="A2735" s="19">
        <v>35309</v>
      </c>
      <c r="B2735" s="20" t="s">
        <v>18</v>
      </c>
      <c r="C2735" s="20" t="s">
        <v>12</v>
      </c>
      <c r="D2735" s="20">
        <v>2687</v>
      </c>
      <c r="E2735" s="20">
        <v>4946</v>
      </c>
      <c r="F2735" s="18" t="str">
        <f t="shared" si="44"/>
        <v>华南</v>
      </c>
    </row>
    <row r="2736" spans="1:6" x14ac:dyDescent="0.25">
      <c r="A2736" s="19">
        <v>35309</v>
      </c>
      <c r="B2736" s="20" t="s">
        <v>17</v>
      </c>
      <c r="C2736" s="20" t="s">
        <v>12</v>
      </c>
      <c r="D2736" s="20">
        <v>153</v>
      </c>
      <c r="E2736" s="20">
        <v>153</v>
      </c>
      <c r="F2736" s="18" t="str">
        <f t="shared" si="44"/>
        <v>华南</v>
      </c>
    </row>
    <row r="2737" spans="1:6" x14ac:dyDescent="0.25">
      <c r="A2737" s="19">
        <v>35309</v>
      </c>
      <c r="B2737" s="20" t="s">
        <v>20</v>
      </c>
      <c r="C2737" s="20" t="s">
        <v>12</v>
      </c>
      <c r="D2737" s="20">
        <v>140</v>
      </c>
      <c r="E2737" s="20">
        <v>140</v>
      </c>
      <c r="F2737" s="18" t="str">
        <f t="shared" si="44"/>
        <v>华东</v>
      </c>
    </row>
    <row r="2738" spans="1:6" x14ac:dyDescent="0.25">
      <c r="A2738" s="19">
        <v>35309</v>
      </c>
      <c r="B2738" s="20" t="s">
        <v>17</v>
      </c>
      <c r="C2738" s="20" t="s">
        <v>12</v>
      </c>
      <c r="D2738" s="20">
        <v>44</v>
      </c>
      <c r="E2738" s="20">
        <v>44</v>
      </c>
      <c r="F2738" s="18" t="str">
        <f t="shared" si="44"/>
        <v>华南</v>
      </c>
    </row>
    <row r="2739" spans="1:6" x14ac:dyDescent="0.25">
      <c r="A2739" s="19">
        <v>35309</v>
      </c>
      <c r="B2739" s="20" t="s">
        <v>11</v>
      </c>
      <c r="C2739" s="20" t="s">
        <v>12</v>
      </c>
      <c r="D2739" s="20">
        <v>44</v>
      </c>
      <c r="E2739" s="20">
        <v>44</v>
      </c>
      <c r="F2739" s="18" t="str">
        <f t="shared" si="44"/>
        <v>华东</v>
      </c>
    </row>
    <row r="2740" spans="1:6" x14ac:dyDescent="0.25">
      <c r="A2740" s="19">
        <v>35309</v>
      </c>
      <c r="B2740" s="20" t="s">
        <v>21</v>
      </c>
      <c r="C2740" s="20" t="s">
        <v>12</v>
      </c>
      <c r="D2740" s="20">
        <v>56</v>
      </c>
      <c r="E2740" s="20">
        <v>56</v>
      </c>
      <c r="F2740" s="18" t="str">
        <f t="shared" si="44"/>
        <v>华东</v>
      </c>
    </row>
    <row r="2741" spans="1:6" x14ac:dyDescent="0.25">
      <c r="A2741" s="19">
        <v>35309</v>
      </c>
      <c r="B2741" s="20" t="s">
        <v>11</v>
      </c>
      <c r="C2741" s="20" t="s">
        <v>12</v>
      </c>
      <c r="D2741" s="20">
        <v>68</v>
      </c>
      <c r="E2741" s="20">
        <v>68</v>
      </c>
      <c r="F2741" s="18" t="str">
        <f t="shared" si="44"/>
        <v>华东</v>
      </c>
    </row>
    <row r="2742" spans="1:6" x14ac:dyDescent="0.25">
      <c r="A2742" s="19">
        <v>35309</v>
      </c>
      <c r="B2742" s="20" t="s">
        <v>21</v>
      </c>
      <c r="C2742" s="20" t="s">
        <v>12</v>
      </c>
      <c r="D2742" s="20">
        <v>72</v>
      </c>
      <c r="E2742" s="20">
        <v>72</v>
      </c>
      <c r="F2742" s="18" t="str">
        <f t="shared" si="44"/>
        <v>华东</v>
      </c>
    </row>
    <row r="2743" spans="1:6" x14ac:dyDescent="0.25">
      <c r="A2743" s="19">
        <v>35309</v>
      </c>
      <c r="B2743" s="20" t="s">
        <v>20</v>
      </c>
      <c r="C2743" s="20" t="s">
        <v>12</v>
      </c>
      <c r="D2743" s="20">
        <v>79</v>
      </c>
      <c r="E2743" s="20">
        <v>79</v>
      </c>
      <c r="F2743" s="18" t="str">
        <f t="shared" si="44"/>
        <v>华东</v>
      </c>
    </row>
    <row r="2744" spans="1:6" x14ac:dyDescent="0.25">
      <c r="A2744" s="19">
        <v>35309</v>
      </c>
      <c r="B2744" s="20" t="s">
        <v>18</v>
      </c>
      <c r="C2744" s="20" t="s">
        <v>12</v>
      </c>
      <c r="D2744" s="20">
        <v>101</v>
      </c>
      <c r="E2744" s="20">
        <v>101</v>
      </c>
      <c r="F2744" s="18" t="str">
        <f t="shared" si="44"/>
        <v>华南</v>
      </c>
    </row>
    <row r="2745" spans="1:6" x14ac:dyDescent="0.25">
      <c r="A2745" s="19">
        <v>35309</v>
      </c>
      <c r="B2745" s="20" t="s">
        <v>20</v>
      </c>
      <c r="C2745" s="20" t="s">
        <v>12</v>
      </c>
      <c r="D2745" s="20">
        <v>123</v>
      </c>
      <c r="E2745" s="20">
        <v>123</v>
      </c>
      <c r="F2745" s="18" t="str">
        <f t="shared" si="44"/>
        <v>华东</v>
      </c>
    </row>
    <row r="2746" spans="1:6" x14ac:dyDescent="0.25">
      <c r="A2746" s="19">
        <v>35309</v>
      </c>
      <c r="B2746" s="20" t="s">
        <v>17</v>
      </c>
      <c r="C2746" s="23" t="s">
        <v>33</v>
      </c>
      <c r="D2746" s="20">
        <v>668</v>
      </c>
      <c r="E2746" s="20">
        <v>688</v>
      </c>
      <c r="F2746" s="18" t="str">
        <f t="shared" si="44"/>
        <v>华南</v>
      </c>
    </row>
    <row r="2747" spans="1:6" x14ac:dyDescent="0.25">
      <c r="A2747" s="19">
        <v>35309</v>
      </c>
      <c r="B2747" s="20" t="s">
        <v>15</v>
      </c>
      <c r="C2747" s="23" t="s">
        <v>24</v>
      </c>
      <c r="D2747" s="20">
        <v>716</v>
      </c>
      <c r="E2747" s="20">
        <v>824</v>
      </c>
      <c r="F2747" s="18" t="str">
        <f t="shared" si="44"/>
        <v>华东</v>
      </c>
    </row>
    <row r="2748" spans="1:6" x14ac:dyDescent="0.25">
      <c r="A2748" s="19">
        <v>35309</v>
      </c>
      <c r="B2748" s="20" t="s">
        <v>18</v>
      </c>
      <c r="C2748" s="23" t="s">
        <v>24</v>
      </c>
      <c r="D2748" s="20">
        <v>1185</v>
      </c>
      <c r="E2748" s="20">
        <v>1470</v>
      </c>
      <c r="F2748" s="18" t="str">
        <f t="shared" si="44"/>
        <v>华南</v>
      </c>
    </row>
    <row r="2749" spans="1:6" x14ac:dyDescent="0.25">
      <c r="A2749" s="19">
        <v>35309</v>
      </c>
      <c r="B2749" s="20" t="s">
        <v>17</v>
      </c>
      <c r="C2749" s="23" t="s">
        <v>24</v>
      </c>
      <c r="D2749" s="20">
        <v>1237</v>
      </c>
      <c r="E2749" s="20">
        <v>1313</v>
      </c>
      <c r="F2749" s="18" t="str">
        <f t="shared" si="44"/>
        <v>华南</v>
      </c>
    </row>
    <row r="2750" spans="1:6" x14ac:dyDescent="0.25">
      <c r="A2750" s="19">
        <v>35309</v>
      </c>
      <c r="B2750" s="20" t="s">
        <v>18</v>
      </c>
      <c r="C2750" s="23" t="s">
        <v>24</v>
      </c>
      <c r="D2750" s="20">
        <v>1496</v>
      </c>
      <c r="E2750" s="20">
        <v>3421</v>
      </c>
      <c r="F2750" s="18" t="str">
        <f t="shared" si="44"/>
        <v>华南</v>
      </c>
    </row>
    <row r="2751" spans="1:6" x14ac:dyDescent="0.25">
      <c r="A2751" s="19">
        <v>35309</v>
      </c>
      <c r="B2751" s="20" t="s">
        <v>17</v>
      </c>
      <c r="C2751" s="23" t="s">
        <v>24</v>
      </c>
      <c r="D2751" s="20">
        <v>1849</v>
      </c>
      <c r="E2751" s="20">
        <v>2025</v>
      </c>
      <c r="F2751" s="18" t="str">
        <f t="shared" si="44"/>
        <v>华南</v>
      </c>
    </row>
    <row r="2752" spans="1:6" x14ac:dyDescent="0.25">
      <c r="A2752" s="19">
        <v>35309</v>
      </c>
      <c r="B2752" s="20" t="s">
        <v>20</v>
      </c>
      <c r="C2752" s="23" t="s">
        <v>25</v>
      </c>
      <c r="D2752" s="20">
        <v>42</v>
      </c>
      <c r="E2752" s="20">
        <v>42</v>
      </c>
      <c r="F2752" s="18" t="str">
        <f t="shared" si="44"/>
        <v>华东</v>
      </c>
    </row>
    <row r="2753" spans="1:6" x14ac:dyDescent="0.25">
      <c r="A2753" s="19">
        <v>35309</v>
      </c>
      <c r="B2753" s="20" t="s">
        <v>11</v>
      </c>
      <c r="C2753" s="23" t="s">
        <v>24</v>
      </c>
      <c r="D2753" s="20">
        <v>41</v>
      </c>
      <c r="E2753" s="20">
        <v>41</v>
      </c>
      <c r="F2753" s="18" t="str">
        <f t="shared" si="44"/>
        <v>华东</v>
      </c>
    </row>
    <row r="2754" spans="1:6" x14ac:dyDescent="0.25">
      <c r="A2754" s="19">
        <v>35309</v>
      </c>
      <c r="B2754" s="20" t="s">
        <v>15</v>
      </c>
      <c r="C2754" s="23" t="s">
        <v>24</v>
      </c>
      <c r="D2754" s="20">
        <v>124</v>
      </c>
      <c r="E2754" s="20">
        <v>124</v>
      </c>
      <c r="F2754" s="18" t="str">
        <f t="shared" si="44"/>
        <v>华东</v>
      </c>
    </row>
    <row r="2755" spans="1:6" x14ac:dyDescent="0.25">
      <c r="A2755" s="19">
        <v>35309</v>
      </c>
      <c r="B2755" s="20" t="s">
        <v>21</v>
      </c>
      <c r="C2755" s="23" t="s">
        <v>24</v>
      </c>
      <c r="D2755" s="20">
        <v>69</v>
      </c>
      <c r="E2755" s="20">
        <v>69</v>
      </c>
      <c r="F2755" s="18" t="str">
        <f t="shared" ref="F2755:F2818" si="45">INDEX($H$3:$H$12,MATCH(B2755,$I$3:$I$12,0))</f>
        <v>华东</v>
      </c>
    </row>
    <row r="2756" spans="1:6" x14ac:dyDescent="0.25">
      <c r="A2756" s="19">
        <v>35309</v>
      </c>
      <c r="B2756" s="20" t="s">
        <v>17</v>
      </c>
      <c r="C2756" s="23" t="s">
        <v>25</v>
      </c>
      <c r="D2756" s="20">
        <v>77</v>
      </c>
      <c r="E2756" s="20">
        <v>77</v>
      </c>
      <c r="F2756" s="18" t="str">
        <f t="shared" si="45"/>
        <v>华南</v>
      </c>
    </row>
    <row r="2757" spans="1:6" x14ac:dyDescent="0.25">
      <c r="A2757" s="19">
        <v>35309</v>
      </c>
      <c r="B2757" s="20" t="s">
        <v>11</v>
      </c>
      <c r="C2757" s="23" t="s">
        <v>37</v>
      </c>
      <c r="D2757" s="20">
        <v>68</v>
      </c>
      <c r="E2757" s="20">
        <v>68</v>
      </c>
      <c r="F2757" s="18" t="str">
        <f t="shared" si="45"/>
        <v>华东</v>
      </c>
    </row>
    <row r="2758" spans="1:6" x14ac:dyDescent="0.25">
      <c r="A2758" s="19">
        <v>35309</v>
      </c>
      <c r="B2758" s="20" t="s">
        <v>21</v>
      </c>
      <c r="C2758" s="23" t="s">
        <v>24</v>
      </c>
      <c r="D2758" s="20">
        <v>79</v>
      </c>
      <c r="E2758" s="20">
        <v>79</v>
      </c>
      <c r="F2758" s="18" t="str">
        <f t="shared" si="45"/>
        <v>华东</v>
      </c>
    </row>
    <row r="2759" spans="1:6" x14ac:dyDescent="0.25">
      <c r="A2759" s="19">
        <v>35309</v>
      </c>
      <c r="B2759" s="20" t="s">
        <v>18</v>
      </c>
      <c r="C2759" s="23" t="s">
        <v>24</v>
      </c>
      <c r="D2759" s="20">
        <v>83</v>
      </c>
      <c r="E2759" s="20">
        <v>83</v>
      </c>
      <c r="F2759" s="18" t="str">
        <f t="shared" si="45"/>
        <v>华南</v>
      </c>
    </row>
    <row r="2760" spans="1:6" x14ac:dyDescent="0.25">
      <c r="A2760" s="19">
        <v>35309</v>
      </c>
      <c r="B2760" s="20" t="s">
        <v>20</v>
      </c>
      <c r="C2760" s="23" t="s">
        <v>25</v>
      </c>
      <c r="D2760" s="20">
        <v>96</v>
      </c>
      <c r="E2760" s="20">
        <v>96</v>
      </c>
      <c r="F2760" s="18" t="str">
        <f t="shared" si="45"/>
        <v>华东</v>
      </c>
    </row>
    <row r="2761" spans="1:6" x14ac:dyDescent="0.25">
      <c r="A2761" s="19">
        <v>35309</v>
      </c>
      <c r="B2761" s="20" t="s">
        <v>15</v>
      </c>
      <c r="C2761" s="23" t="s">
        <v>29</v>
      </c>
      <c r="D2761" s="20">
        <v>101</v>
      </c>
      <c r="E2761" s="20">
        <v>101</v>
      </c>
      <c r="F2761" s="18" t="str">
        <f t="shared" si="45"/>
        <v>华东</v>
      </c>
    </row>
    <row r="2762" spans="1:6" x14ac:dyDescent="0.25">
      <c r="A2762" s="19">
        <v>35309</v>
      </c>
      <c r="B2762" s="20" t="s">
        <v>21</v>
      </c>
      <c r="C2762" s="23" t="s">
        <v>37</v>
      </c>
      <c r="D2762" s="20">
        <v>113</v>
      </c>
      <c r="E2762" s="20">
        <v>113</v>
      </c>
      <c r="F2762" s="18" t="str">
        <f t="shared" si="45"/>
        <v>华东</v>
      </c>
    </row>
    <row r="2763" spans="1:6" x14ac:dyDescent="0.25">
      <c r="A2763" s="19">
        <v>35309</v>
      </c>
      <c r="B2763" s="20" t="s">
        <v>20</v>
      </c>
      <c r="C2763" s="23" t="s">
        <v>24</v>
      </c>
      <c r="D2763" s="20">
        <v>116</v>
      </c>
      <c r="E2763" s="20">
        <v>116</v>
      </c>
      <c r="F2763" s="18" t="str">
        <f t="shared" si="45"/>
        <v>华东</v>
      </c>
    </row>
    <row r="2764" spans="1:6" x14ac:dyDescent="0.25">
      <c r="A2764" s="19">
        <v>35309</v>
      </c>
      <c r="B2764" s="20" t="s">
        <v>20</v>
      </c>
      <c r="C2764" s="23" t="s">
        <v>24</v>
      </c>
      <c r="D2764" s="20">
        <v>63</v>
      </c>
      <c r="E2764" s="20">
        <v>63</v>
      </c>
      <c r="F2764" s="18" t="str">
        <f t="shared" si="45"/>
        <v>华东</v>
      </c>
    </row>
    <row r="2765" spans="1:6" x14ac:dyDescent="0.25">
      <c r="A2765" s="19">
        <v>35309</v>
      </c>
      <c r="B2765" s="20" t="s">
        <v>17</v>
      </c>
      <c r="C2765" s="23" t="s">
        <v>24</v>
      </c>
      <c r="D2765" s="20">
        <v>138</v>
      </c>
      <c r="E2765" s="20">
        <v>138</v>
      </c>
      <c r="F2765" s="18" t="str">
        <f t="shared" si="45"/>
        <v>华南</v>
      </c>
    </row>
    <row r="2766" spans="1:6" x14ac:dyDescent="0.25">
      <c r="A2766" s="19">
        <v>35309</v>
      </c>
      <c r="B2766" s="20" t="s">
        <v>20</v>
      </c>
      <c r="C2766" s="23" t="s">
        <v>24</v>
      </c>
      <c r="D2766" s="20">
        <v>146</v>
      </c>
      <c r="E2766" s="20">
        <v>146</v>
      </c>
      <c r="F2766" s="18" t="str">
        <f t="shared" si="45"/>
        <v>华东</v>
      </c>
    </row>
    <row r="2767" spans="1:6" x14ac:dyDescent="0.25">
      <c r="A2767" s="19">
        <v>35309</v>
      </c>
      <c r="B2767" s="20" t="s">
        <v>15</v>
      </c>
      <c r="C2767" s="23" t="s">
        <v>24</v>
      </c>
      <c r="D2767" s="20">
        <v>55</v>
      </c>
      <c r="E2767" s="20">
        <v>55</v>
      </c>
      <c r="F2767" s="18" t="str">
        <f t="shared" si="45"/>
        <v>华东</v>
      </c>
    </row>
    <row r="2768" spans="1:6" x14ac:dyDescent="0.25">
      <c r="A2768" s="19">
        <v>35309</v>
      </c>
      <c r="B2768" s="20" t="s">
        <v>11</v>
      </c>
      <c r="C2768" s="23" t="s">
        <v>33</v>
      </c>
      <c r="D2768" s="20">
        <v>50</v>
      </c>
      <c r="E2768" s="20">
        <v>50</v>
      </c>
      <c r="F2768" s="18" t="str">
        <f t="shared" si="45"/>
        <v>华东</v>
      </c>
    </row>
    <row r="2769" spans="1:6" x14ac:dyDescent="0.25">
      <c r="A2769" s="19">
        <v>35309</v>
      </c>
      <c r="B2769" s="20" t="s">
        <v>15</v>
      </c>
      <c r="C2769" s="23" t="s">
        <v>25</v>
      </c>
      <c r="D2769" s="20">
        <v>46</v>
      </c>
      <c r="E2769" s="20">
        <v>46</v>
      </c>
      <c r="F2769" s="18" t="str">
        <f t="shared" si="45"/>
        <v>华东</v>
      </c>
    </row>
    <row r="2770" spans="1:6" x14ac:dyDescent="0.25">
      <c r="A2770" s="19">
        <v>35309</v>
      </c>
      <c r="B2770" s="20" t="s">
        <v>18</v>
      </c>
      <c r="C2770" s="23" t="s">
        <v>24</v>
      </c>
      <c r="D2770" s="20">
        <v>44</v>
      </c>
      <c r="E2770" s="20">
        <v>44</v>
      </c>
      <c r="F2770" s="18" t="str">
        <f t="shared" si="45"/>
        <v>华南</v>
      </c>
    </row>
    <row r="2771" spans="1:6" x14ac:dyDescent="0.25">
      <c r="A2771" s="19">
        <v>35309</v>
      </c>
      <c r="B2771" s="20" t="s">
        <v>21</v>
      </c>
      <c r="C2771" s="23" t="s">
        <v>24</v>
      </c>
      <c r="D2771" s="20">
        <v>270</v>
      </c>
      <c r="E2771" s="20">
        <v>270</v>
      </c>
      <c r="F2771" s="18" t="str">
        <f t="shared" si="45"/>
        <v>华东</v>
      </c>
    </row>
    <row r="2772" spans="1:6" x14ac:dyDescent="0.25">
      <c r="A2772" s="19">
        <v>35309</v>
      </c>
      <c r="B2772" s="20" t="s">
        <v>18</v>
      </c>
      <c r="C2772" s="23" t="s">
        <v>25</v>
      </c>
      <c r="D2772" s="20">
        <v>396</v>
      </c>
      <c r="E2772" s="20">
        <v>396</v>
      </c>
      <c r="F2772" s="18" t="str">
        <f t="shared" si="45"/>
        <v>华南</v>
      </c>
    </row>
    <row r="2773" spans="1:6" x14ac:dyDescent="0.25">
      <c r="A2773" s="19">
        <v>35309</v>
      </c>
      <c r="B2773" s="20" t="s">
        <v>18</v>
      </c>
      <c r="C2773" s="23" t="s">
        <v>24</v>
      </c>
      <c r="D2773" s="20">
        <v>124</v>
      </c>
      <c r="E2773" s="20">
        <v>124</v>
      </c>
      <c r="F2773" s="18" t="str">
        <f t="shared" si="45"/>
        <v>华南</v>
      </c>
    </row>
    <row r="2774" spans="1:6" x14ac:dyDescent="0.25">
      <c r="A2774" s="19">
        <v>35309</v>
      </c>
      <c r="B2774" s="20" t="s">
        <v>11</v>
      </c>
      <c r="C2774" s="23" t="s">
        <v>24</v>
      </c>
      <c r="D2774" s="20">
        <v>35</v>
      </c>
      <c r="E2774" s="20">
        <v>35</v>
      </c>
      <c r="F2774" s="18" t="str">
        <f t="shared" si="45"/>
        <v>华东</v>
      </c>
    </row>
    <row r="2775" spans="1:6" x14ac:dyDescent="0.25">
      <c r="A2775" s="19">
        <v>35309</v>
      </c>
      <c r="B2775" s="20" t="s">
        <v>15</v>
      </c>
      <c r="C2775" s="23" t="s">
        <v>37</v>
      </c>
      <c r="D2775" s="20">
        <v>35</v>
      </c>
      <c r="E2775" s="20">
        <v>35</v>
      </c>
      <c r="F2775" s="18" t="str">
        <f t="shared" si="45"/>
        <v>华东</v>
      </c>
    </row>
    <row r="2776" spans="1:6" x14ac:dyDescent="0.25">
      <c r="A2776" s="19">
        <v>35309</v>
      </c>
      <c r="B2776" s="20" t="s">
        <v>20</v>
      </c>
      <c r="C2776" s="23" t="s">
        <v>35</v>
      </c>
      <c r="D2776" s="20">
        <v>35</v>
      </c>
      <c r="E2776" s="20">
        <v>35</v>
      </c>
      <c r="F2776" s="18" t="str">
        <f t="shared" si="45"/>
        <v>华东</v>
      </c>
    </row>
    <row r="2777" spans="1:6" x14ac:dyDescent="0.25">
      <c r="A2777" s="19">
        <v>35309</v>
      </c>
      <c r="B2777" s="20" t="s">
        <v>17</v>
      </c>
      <c r="C2777" s="23" t="s">
        <v>24</v>
      </c>
      <c r="D2777" s="20">
        <v>18</v>
      </c>
      <c r="E2777" s="20">
        <v>18</v>
      </c>
      <c r="F2777" s="18" t="str">
        <f t="shared" si="45"/>
        <v>华南</v>
      </c>
    </row>
    <row r="2778" spans="1:6" x14ac:dyDescent="0.25">
      <c r="A2778" s="19">
        <v>35309</v>
      </c>
      <c r="B2778" s="20" t="s">
        <v>11</v>
      </c>
      <c r="C2778" s="23" t="s">
        <v>24</v>
      </c>
      <c r="D2778" s="20">
        <v>14</v>
      </c>
      <c r="E2778" s="20">
        <v>14</v>
      </c>
      <c r="F2778" s="18" t="str">
        <f t="shared" si="45"/>
        <v>华东</v>
      </c>
    </row>
    <row r="2779" spans="1:6" x14ac:dyDescent="0.25">
      <c r="A2779" s="19">
        <v>35309</v>
      </c>
      <c r="B2779" s="20" t="s">
        <v>11</v>
      </c>
      <c r="C2779" s="23" t="s">
        <v>24</v>
      </c>
      <c r="D2779" s="20">
        <v>11</v>
      </c>
      <c r="E2779" s="20">
        <v>11</v>
      </c>
      <c r="F2779" s="18" t="str">
        <f t="shared" si="45"/>
        <v>华东</v>
      </c>
    </row>
    <row r="2780" spans="1:6" x14ac:dyDescent="0.25">
      <c r="A2780" s="19">
        <v>35339</v>
      </c>
      <c r="B2780" s="20" t="s">
        <v>11</v>
      </c>
      <c r="C2780" s="23" t="s">
        <v>24</v>
      </c>
      <c r="D2780" s="20">
        <v>66</v>
      </c>
      <c r="E2780" s="20">
        <v>66</v>
      </c>
      <c r="F2780" s="18" t="str">
        <f t="shared" si="45"/>
        <v>华东</v>
      </c>
    </row>
    <row r="2781" spans="1:6" x14ac:dyDescent="0.25">
      <c r="A2781" s="19">
        <v>35339</v>
      </c>
      <c r="B2781" s="20" t="s">
        <v>20</v>
      </c>
      <c r="C2781" s="23" t="s">
        <v>24</v>
      </c>
      <c r="D2781" s="20">
        <v>165</v>
      </c>
      <c r="E2781" s="20">
        <v>165</v>
      </c>
      <c r="F2781" s="18" t="str">
        <f t="shared" si="45"/>
        <v>华东</v>
      </c>
    </row>
    <row r="2782" spans="1:6" x14ac:dyDescent="0.25">
      <c r="A2782" s="19">
        <v>35339</v>
      </c>
      <c r="B2782" s="20" t="s">
        <v>11</v>
      </c>
      <c r="C2782" s="23" t="s">
        <v>25</v>
      </c>
      <c r="D2782" s="20">
        <v>508</v>
      </c>
      <c r="E2782" s="20">
        <v>523</v>
      </c>
      <c r="F2782" s="18" t="str">
        <f t="shared" si="45"/>
        <v>华东</v>
      </c>
    </row>
    <row r="2783" spans="1:6" x14ac:dyDescent="0.25">
      <c r="A2783" s="19">
        <v>35339</v>
      </c>
      <c r="B2783" s="20" t="s">
        <v>20</v>
      </c>
      <c r="C2783" s="23" t="s">
        <v>24</v>
      </c>
      <c r="D2783" s="20">
        <v>464</v>
      </c>
      <c r="E2783" s="20">
        <v>464</v>
      </c>
      <c r="F2783" s="18" t="str">
        <f t="shared" si="45"/>
        <v>华东</v>
      </c>
    </row>
    <row r="2784" spans="1:6" x14ac:dyDescent="0.25">
      <c r="A2784" s="19">
        <v>35339</v>
      </c>
      <c r="B2784" s="20" t="s">
        <v>15</v>
      </c>
      <c r="C2784" s="23" t="s">
        <v>35</v>
      </c>
      <c r="D2784" s="20">
        <v>450</v>
      </c>
      <c r="E2784" s="20">
        <v>450</v>
      </c>
      <c r="F2784" s="18" t="str">
        <f t="shared" si="45"/>
        <v>华东</v>
      </c>
    </row>
    <row r="2785" spans="1:6" x14ac:dyDescent="0.25">
      <c r="A2785" s="19">
        <v>35339</v>
      </c>
      <c r="B2785" s="20" t="s">
        <v>17</v>
      </c>
      <c r="C2785" s="23" t="s">
        <v>37</v>
      </c>
      <c r="D2785" s="20">
        <v>450</v>
      </c>
      <c r="E2785" s="20">
        <v>450</v>
      </c>
      <c r="F2785" s="18" t="str">
        <f t="shared" si="45"/>
        <v>华南</v>
      </c>
    </row>
    <row r="2786" spans="1:6" x14ac:dyDescent="0.25">
      <c r="A2786" s="19">
        <v>35339</v>
      </c>
      <c r="B2786" s="20" t="s">
        <v>21</v>
      </c>
      <c r="C2786" s="23" t="s">
        <v>24</v>
      </c>
      <c r="D2786" s="20">
        <v>426</v>
      </c>
      <c r="E2786" s="20">
        <v>439</v>
      </c>
      <c r="F2786" s="18" t="str">
        <f t="shared" si="45"/>
        <v>华东</v>
      </c>
    </row>
    <row r="2787" spans="1:6" x14ac:dyDescent="0.25">
      <c r="A2787" s="19">
        <v>35339</v>
      </c>
      <c r="B2787" s="20" t="s">
        <v>21</v>
      </c>
      <c r="C2787" s="23" t="s">
        <v>24</v>
      </c>
      <c r="D2787" s="20">
        <v>405</v>
      </c>
      <c r="E2787" s="20">
        <v>405</v>
      </c>
      <c r="F2787" s="18" t="str">
        <f t="shared" si="45"/>
        <v>华东</v>
      </c>
    </row>
    <row r="2788" spans="1:6" x14ac:dyDescent="0.25">
      <c r="A2788" s="19">
        <v>35339</v>
      </c>
      <c r="B2788" s="20" t="s">
        <v>20</v>
      </c>
      <c r="C2788" s="23" t="s">
        <v>29</v>
      </c>
      <c r="D2788" s="20">
        <v>176</v>
      </c>
      <c r="E2788" s="20">
        <v>176</v>
      </c>
      <c r="F2788" s="18" t="str">
        <f t="shared" si="45"/>
        <v>华东</v>
      </c>
    </row>
    <row r="2789" spans="1:6" x14ac:dyDescent="0.25">
      <c r="A2789" s="19">
        <v>35339</v>
      </c>
      <c r="B2789" s="20" t="s">
        <v>15</v>
      </c>
      <c r="C2789" s="23" t="s">
        <v>25</v>
      </c>
      <c r="D2789" s="20">
        <v>385</v>
      </c>
      <c r="E2789" s="20">
        <v>385</v>
      </c>
      <c r="F2789" s="18" t="str">
        <f t="shared" si="45"/>
        <v>华东</v>
      </c>
    </row>
    <row r="2790" spans="1:6" x14ac:dyDescent="0.25">
      <c r="A2790" s="19">
        <v>35339</v>
      </c>
      <c r="B2790" s="20" t="s">
        <v>17</v>
      </c>
      <c r="C2790" s="23" t="s">
        <v>24</v>
      </c>
      <c r="D2790" s="20">
        <v>371</v>
      </c>
      <c r="E2790" s="20">
        <v>371</v>
      </c>
      <c r="F2790" s="18" t="str">
        <f t="shared" si="45"/>
        <v>华南</v>
      </c>
    </row>
    <row r="2791" spans="1:6" x14ac:dyDescent="0.25">
      <c r="A2791" s="19">
        <v>35339</v>
      </c>
      <c r="B2791" s="20" t="s">
        <v>18</v>
      </c>
      <c r="C2791" s="23" t="s">
        <v>24</v>
      </c>
      <c r="D2791" s="20">
        <v>338</v>
      </c>
      <c r="E2791" s="20">
        <v>338</v>
      </c>
      <c r="F2791" s="18" t="str">
        <f t="shared" si="45"/>
        <v>华南</v>
      </c>
    </row>
    <row r="2792" spans="1:6" x14ac:dyDescent="0.25">
      <c r="A2792" s="19">
        <v>35339</v>
      </c>
      <c r="B2792" s="20" t="s">
        <v>15</v>
      </c>
      <c r="C2792" s="23" t="s">
        <v>24</v>
      </c>
      <c r="D2792" s="20">
        <v>2914</v>
      </c>
      <c r="E2792" s="20">
        <v>3410</v>
      </c>
      <c r="F2792" s="18" t="str">
        <f t="shared" si="45"/>
        <v>华东</v>
      </c>
    </row>
    <row r="2793" spans="1:6" x14ac:dyDescent="0.25">
      <c r="A2793" s="19">
        <v>35339</v>
      </c>
      <c r="B2793" s="20" t="s">
        <v>17</v>
      </c>
      <c r="C2793" s="23" t="s">
        <v>37</v>
      </c>
      <c r="D2793" s="20">
        <v>521</v>
      </c>
      <c r="E2793" s="20">
        <v>536</v>
      </c>
      <c r="F2793" s="18" t="str">
        <f t="shared" si="45"/>
        <v>华南</v>
      </c>
    </row>
    <row r="2794" spans="1:6" x14ac:dyDescent="0.25">
      <c r="A2794" s="19">
        <v>35339</v>
      </c>
      <c r="B2794" s="20" t="s">
        <v>18</v>
      </c>
      <c r="C2794" s="23" t="s">
        <v>24</v>
      </c>
      <c r="D2794" s="20">
        <v>788</v>
      </c>
      <c r="E2794" s="20">
        <v>811</v>
      </c>
      <c r="F2794" s="18" t="str">
        <f t="shared" si="45"/>
        <v>华南</v>
      </c>
    </row>
    <row r="2795" spans="1:6" x14ac:dyDescent="0.25">
      <c r="A2795" s="19">
        <v>35339</v>
      </c>
      <c r="B2795" s="20" t="s">
        <v>21</v>
      </c>
      <c r="C2795" s="23" t="s">
        <v>24</v>
      </c>
      <c r="D2795" s="20">
        <v>989</v>
      </c>
      <c r="E2795" s="20">
        <v>1238</v>
      </c>
      <c r="F2795" s="18" t="str">
        <f t="shared" si="45"/>
        <v>华东</v>
      </c>
    </row>
    <row r="2796" spans="1:6" x14ac:dyDescent="0.25">
      <c r="A2796" s="19">
        <v>35339</v>
      </c>
      <c r="B2796" s="20" t="s">
        <v>11</v>
      </c>
      <c r="C2796" s="23" t="s">
        <v>33</v>
      </c>
      <c r="D2796" s="20">
        <v>1566</v>
      </c>
      <c r="E2796" s="20">
        <v>1710</v>
      </c>
      <c r="F2796" s="18" t="str">
        <f t="shared" si="45"/>
        <v>华东</v>
      </c>
    </row>
    <row r="2797" spans="1:6" x14ac:dyDescent="0.25">
      <c r="A2797" s="19">
        <v>35339</v>
      </c>
      <c r="B2797" s="20" t="s">
        <v>18</v>
      </c>
      <c r="C2797" s="23" t="s">
        <v>25</v>
      </c>
      <c r="D2797" s="20">
        <v>1826</v>
      </c>
      <c r="E2797" s="20">
        <v>3630</v>
      </c>
      <c r="F2797" s="18" t="str">
        <f t="shared" si="45"/>
        <v>华南</v>
      </c>
    </row>
    <row r="2798" spans="1:6" x14ac:dyDescent="0.25">
      <c r="A2798" s="19">
        <v>35339</v>
      </c>
      <c r="B2798" s="20" t="s">
        <v>17</v>
      </c>
      <c r="C2798" s="23" t="s">
        <v>25</v>
      </c>
      <c r="D2798" s="20">
        <v>385</v>
      </c>
      <c r="E2798" s="20">
        <v>385</v>
      </c>
      <c r="F2798" s="18" t="str">
        <f t="shared" si="45"/>
        <v>华南</v>
      </c>
    </row>
    <row r="2799" spans="1:6" x14ac:dyDescent="0.25">
      <c r="A2799" s="19">
        <v>35339</v>
      </c>
      <c r="B2799" s="20" t="s">
        <v>20</v>
      </c>
      <c r="C2799" s="23" t="s">
        <v>24</v>
      </c>
      <c r="D2799" s="20">
        <v>124</v>
      </c>
      <c r="E2799" s="20">
        <v>124</v>
      </c>
      <c r="F2799" s="18" t="str">
        <f t="shared" si="45"/>
        <v>华东</v>
      </c>
    </row>
    <row r="2800" spans="1:6" x14ac:dyDescent="0.25">
      <c r="A2800" s="19">
        <v>35339</v>
      </c>
      <c r="B2800" s="20" t="s">
        <v>15</v>
      </c>
      <c r="C2800" s="23" t="s">
        <v>24</v>
      </c>
      <c r="D2800" s="20">
        <v>79</v>
      </c>
      <c r="E2800" s="20">
        <v>79</v>
      </c>
      <c r="F2800" s="18" t="str">
        <f t="shared" si="45"/>
        <v>华东</v>
      </c>
    </row>
    <row r="2801" spans="1:6" x14ac:dyDescent="0.25">
      <c r="A2801" s="19">
        <v>35339</v>
      </c>
      <c r="B2801" s="20" t="s">
        <v>21</v>
      </c>
      <c r="C2801" s="23" t="s">
        <v>25</v>
      </c>
      <c r="D2801" s="20">
        <v>83</v>
      </c>
      <c r="E2801" s="20">
        <v>83</v>
      </c>
      <c r="F2801" s="18" t="str">
        <f t="shared" si="45"/>
        <v>华东</v>
      </c>
    </row>
    <row r="2802" spans="1:6" x14ac:dyDescent="0.25">
      <c r="A2802" s="19">
        <v>35339</v>
      </c>
      <c r="B2802" s="20" t="s">
        <v>18</v>
      </c>
      <c r="C2802" s="23" t="s">
        <v>25</v>
      </c>
      <c r="D2802" s="20">
        <v>135</v>
      </c>
      <c r="E2802" s="20">
        <v>135</v>
      </c>
      <c r="F2802" s="18" t="str">
        <f t="shared" si="45"/>
        <v>华南</v>
      </c>
    </row>
    <row r="2803" spans="1:6" x14ac:dyDescent="0.25">
      <c r="A2803" s="19">
        <v>35339</v>
      </c>
      <c r="B2803" s="20" t="s">
        <v>11</v>
      </c>
      <c r="C2803" s="23" t="s">
        <v>24</v>
      </c>
      <c r="D2803" s="20">
        <v>45</v>
      </c>
      <c r="E2803" s="20">
        <v>45</v>
      </c>
      <c r="F2803" s="18" t="str">
        <f t="shared" si="45"/>
        <v>华东</v>
      </c>
    </row>
    <row r="2804" spans="1:6" x14ac:dyDescent="0.25">
      <c r="A2804" s="19">
        <v>35339</v>
      </c>
      <c r="B2804" s="20" t="s">
        <v>21</v>
      </c>
      <c r="C2804" s="20" t="s">
        <v>12</v>
      </c>
      <c r="D2804" s="20">
        <v>203</v>
      </c>
      <c r="E2804" s="20">
        <v>203</v>
      </c>
      <c r="F2804" s="18" t="str">
        <f t="shared" si="45"/>
        <v>华东</v>
      </c>
    </row>
    <row r="2805" spans="1:6" x14ac:dyDescent="0.25">
      <c r="A2805" s="19">
        <v>35339</v>
      </c>
      <c r="B2805" s="20" t="s">
        <v>20</v>
      </c>
      <c r="C2805" s="20" t="s">
        <v>12</v>
      </c>
      <c r="D2805" s="20">
        <v>184</v>
      </c>
      <c r="E2805" s="20">
        <v>184</v>
      </c>
      <c r="F2805" s="18" t="str">
        <f t="shared" si="45"/>
        <v>华东</v>
      </c>
    </row>
    <row r="2806" spans="1:6" x14ac:dyDescent="0.25">
      <c r="A2806" s="19">
        <v>35339</v>
      </c>
      <c r="B2806" s="20" t="s">
        <v>17</v>
      </c>
      <c r="C2806" s="20" t="s">
        <v>12</v>
      </c>
      <c r="D2806" s="20">
        <v>175</v>
      </c>
      <c r="E2806" s="20">
        <v>175</v>
      </c>
      <c r="F2806" s="18" t="str">
        <f t="shared" si="45"/>
        <v>华南</v>
      </c>
    </row>
    <row r="2807" spans="1:6" x14ac:dyDescent="0.25">
      <c r="A2807" s="19">
        <v>35339</v>
      </c>
      <c r="B2807" s="20" t="s">
        <v>18</v>
      </c>
      <c r="C2807" s="20" t="s">
        <v>12</v>
      </c>
      <c r="D2807" s="20">
        <v>169</v>
      </c>
      <c r="E2807" s="20">
        <v>169</v>
      </c>
      <c r="F2807" s="18" t="str">
        <f t="shared" si="45"/>
        <v>华南</v>
      </c>
    </row>
    <row r="2808" spans="1:6" x14ac:dyDescent="0.25">
      <c r="A2808" s="19">
        <v>35339</v>
      </c>
      <c r="B2808" s="20" t="s">
        <v>20</v>
      </c>
      <c r="C2808" s="20" t="s">
        <v>12</v>
      </c>
      <c r="D2808" s="20">
        <v>343</v>
      </c>
      <c r="E2808" s="20">
        <v>343</v>
      </c>
      <c r="F2808" s="18" t="str">
        <f t="shared" si="45"/>
        <v>华东</v>
      </c>
    </row>
    <row r="2809" spans="1:6" x14ac:dyDescent="0.25">
      <c r="A2809" s="19">
        <v>35339</v>
      </c>
      <c r="B2809" s="20" t="s">
        <v>21</v>
      </c>
      <c r="C2809" s="20" t="s">
        <v>12</v>
      </c>
      <c r="D2809" s="20">
        <v>315</v>
      </c>
      <c r="E2809" s="20">
        <v>315</v>
      </c>
      <c r="F2809" s="18" t="str">
        <f t="shared" si="45"/>
        <v>华东</v>
      </c>
    </row>
    <row r="2810" spans="1:6" x14ac:dyDescent="0.25">
      <c r="A2810" s="19">
        <v>35339</v>
      </c>
      <c r="B2810" s="20" t="s">
        <v>17</v>
      </c>
      <c r="C2810" s="20" t="s">
        <v>12</v>
      </c>
      <c r="D2810" s="20">
        <v>263</v>
      </c>
      <c r="E2810" s="20">
        <v>263</v>
      </c>
      <c r="F2810" s="18" t="str">
        <f t="shared" si="45"/>
        <v>华南</v>
      </c>
    </row>
    <row r="2811" spans="1:6" x14ac:dyDescent="0.25">
      <c r="A2811" s="19">
        <v>35339</v>
      </c>
      <c r="B2811" s="20" t="s">
        <v>20</v>
      </c>
      <c r="C2811" s="20" t="s">
        <v>12</v>
      </c>
      <c r="D2811" s="20">
        <v>257</v>
      </c>
      <c r="E2811" s="20">
        <v>257</v>
      </c>
      <c r="F2811" s="18" t="str">
        <f t="shared" si="45"/>
        <v>华东</v>
      </c>
    </row>
    <row r="2812" spans="1:6" x14ac:dyDescent="0.25">
      <c r="A2812" s="19">
        <v>35339</v>
      </c>
      <c r="B2812" s="20" t="s">
        <v>17</v>
      </c>
      <c r="C2812" s="20" t="s">
        <v>12</v>
      </c>
      <c r="D2812" s="20">
        <v>248</v>
      </c>
      <c r="E2812" s="20">
        <v>248</v>
      </c>
      <c r="F2812" s="18" t="str">
        <f t="shared" si="45"/>
        <v>华南</v>
      </c>
    </row>
    <row r="2813" spans="1:6" x14ac:dyDescent="0.25">
      <c r="A2813" s="19">
        <v>35339</v>
      </c>
      <c r="B2813" s="20" t="s">
        <v>15</v>
      </c>
      <c r="C2813" s="20" t="s">
        <v>12</v>
      </c>
      <c r="D2813" s="20">
        <v>96</v>
      </c>
      <c r="E2813" s="20">
        <v>96</v>
      </c>
      <c r="F2813" s="18" t="str">
        <f t="shared" si="45"/>
        <v>华东</v>
      </c>
    </row>
    <row r="2814" spans="1:6" x14ac:dyDescent="0.25">
      <c r="A2814" s="19">
        <v>35339</v>
      </c>
      <c r="B2814" s="20" t="s">
        <v>15</v>
      </c>
      <c r="C2814" s="20" t="s">
        <v>12</v>
      </c>
      <c r="D2814" s="20">
        <v>146</v>
      </c>
      <c r="E2814" s="20">
        <v>146</v>
      </c>
      <c r="F2814" s="18" t="str">
        <f t="shared" si="45"/>
        <v>华东</v>
      </c>
    </row>
    <row r="2815" spans="1:6" x14ac:dyDescent="0.25">
      <c r="A2815" s="19">
        <v>35339</v>
      </c>
      <c r="B2815" s="20" t="s">
        <v>18</v>
      </c>
      <c r="C2815" s="20" t="s">
        <v>12</v>
      </c>
      <c r="D2815" s="20">
        <v>131</v>
      </c>
      <c r="E2815" s="20">
        <v>131</v>
      </c>
      <c r="F2815" s="18" t="str">
        <f t="shared" si="45"/>
        <v>华南</v>
      </c>
    </row>
    <row r="2816" spans="1:6" x14ac:dyDescent="0.25">
      <c r="A2816" s="19">
        <v>35339</v>
      </c>
      <c r="B2816" s="20" t="s">
        <v>11</v>
      </c>
      <c r="C2816" s="20" t="s">
        <v>12</v>
      </c>
      <c r="D2816" s="20">
        <v>1221</v>
      </c>
      <c r="E2816" s="20">
        <v>1294</v>
      </c>
      <c r="F2816" s="18" t="str">
        <f t="shared" si="45"/>
        <v>华东</v>
      </c>
    </row>
    <row r="2817" spans="1:6" x14ac:dyDescent="0.25">
      <c r="A2817" s="19">
        <v>35339</v>
      </c>
      <c r="B2817" s="20" t="s">
        <v>21</v>
      </c>
      <c r="C2817" s="20" t="s">
        <v>12</v>
      </c>
      <c r="D2817" s="20">
        <v>459</v>
      </c>
      <c r="E2817" s="20">
        <v>473</v>
      </c>
      <c r="F2817" s="18" t="str">
        <f t="shared" si="45"/>
        <v>华东</v>
      </c>
    </row>
    <row r="2818" spans="1:6" x14ac:dyDescent="0.25">
      <c r="A2818" s="19">
        <v>35339</v>
      </c>
      <c r="B2818" s="20" t="s">
        <v>11</v>
      </c>
      <c r="C2818" s="20" t="s">
        <v>12</v>
      </c>
      <c r="D2818" s="20">
        <v>417</v>
      </c>
      <c r="E2818" s="20">
        <v>429</v>
      </c>
      <c r="F2818" s="18" t="str">
        <f t="shared" si="45"/>
        <v>华东</v>
      </c>
    </row>
    <row r="2819" spans="1:6" x14ac:dyDescent="0.25">
      <c r="A2819" s="19">
        <v>35339</v>
      </c>
      <c r="B2819" s="20" t="s">
        <v>15</v>
      </c>
      <c r="C2819" s="20" t="s">
        <v>12</v>
      </c>
      <c r="D2819" s="20">
        <v>394</v>
      </c>
      <c r="E2819" s="20">
        <v>455</v>
      </c>
      <c r="F2819" s="18" t="str">
        <f t="shared" ref="F2819:F2882" si="46">INDEX($H$3:$H$12,MATCH(B2819,$I$3:$I$12,0))</f>
        <v>华东</v>
      </c>
    </row>
    <row r="2820" spans="1:6" x14ac:dyDescent="0.25">
      <c r="A2820" s="19">
        <v>35339</v>
      </c>
      <c r="B2820" s="20" t="s">
        <v>15</v>
      </c>
      <c r="C2820" s="20" t="s">
        <v>12</v>
      </c>
      <c r="D2820" s="20">
        <v>918</v>
      </c>
      <c r="E2820" s="20">
        <v>1035</v>
      </c>
      <c r="F2820" s="18" t="str">
        <f t="shared" si="46"/>
        <v>华东</v>
      </c>
    </row>
    <row r="2821" spans="1:6" x14ac:dyDescent="0.25">
      <c r="A2821" s="19">
        <v>35339</v>
      </c>
      <c r="B2821" s="20" t="s">
        <v>18</v>
      </c>
      <c r="C2821" s="20" t="s">
        <v>12</v>
      </c>
      <c r="D2821" s="20">
        <v>907</v>
      </c>
      <c r="E2821" s="20">
        <v>1013</v>
      </c>
      <c r="F2821" s="18" t="str">
        <f t="shared" si="46"/>
        <v>华南</v>
      </c>
    </row>
    <row r="2822" spans="1:6" x14ac:dyDescent="0.25">
      <c r="A2822" s="19">
        <v>35339</v>
      </c>
      <c r="B2822" s="20" t="s">
        <v>17</v>
      </c>
      <c r="C2822" s="20" t="s">
        <v>12</v>
      </c>
      <c r="D2822" s="20">
        <v>688</v>
      </c>
      <c r="E2822" s="20">
        <v>709</v>
      </c>
      <c r="F2822" s="18" t="str">
        <f t="shared" si="46"/>
        <v>华南</v>
      </c>
    </row>
    <row r="2823" spans="1:6" x14ac:dyDescent="0.25">
      <c r="A2823" s="19">
        <v>35339</v>
      </c>
      <c r="B2823" s="20" t="s">
        <v>18</v>
      </c>
      <c r="C2823" s="20" t="s">
        <v>12</v>
      </c>
      <c r="D2823" s="20">
        <v>637</v>
      </c>
      <c r="E2823" s="20">
        <v>700</v>
      </c>
      <c r="F2823" s="18" t="str">
        <f t="shared" si="46"/>
        <v>华南</v>
      </c>
    </row>
    <row r="2824" spans="1:6" x14ac:dyDescent="0.25">
      <c r="A2824" s="19">
        <v>35339</v>
      </c>
      <c r="B2824" s="20" t="s">
        <v>20</v>
      </c>
      <c r="C2824" s="20" t="s">
        <v>12</v>
      </c>
      <c r="D2824" s="20">
        <v>535</v>
      </c>
      <c r="E2824" s="20">
        <v>551</v>
      </c>
      <c r="F2824" s="18" t="str">
        <f t="shared" si="46"/>
        <v>华东</v>
      </c>
    </row>
    <row r="2825" spans="1:6" x14ac:dyDescent="0.25">
      <c r="A2825" s="19">
        <v>35339</v>
      </c>
      <c r="B2825" s="20" t="s">
        <v>21</v>
      </c>
      <c r="C2825" s="20" t="s">
        <v>12</v>
      </c>
      <c r="D2825" s="20">
        <v>525</v>
      </c>
      <c r="E2825" s="20">
        <v>525</v>
      </c>
      <c r="F2825" s="18" t="str">
        <f t="shared" si="46"/>
        <v>华东</v>
      </c>
    </row>
    <row r="2826" spans="1:6" x14ac:dyDescent="0.25">
      <c r="A2826" s="19">
        <v>35339</v>
      </c>
      <c r="B2826" s="20" t="s">
        <v>11</v>
      </c>
      <c r="C2826" s="20" t="s">
        <v>12</v>
      </c>
      <c r="D2826" s="20">
        <v>42</v>
      </c>
      <c r="E2826" s="20">
        <v>42</v>
      </c>
      <c r="F2826" s="18" t="str">
        <f t="shared" si="46"/>
        <v>华东</v>
      </c>
    </row>
    <row r="2827" spans="1:6" x14ac:dyDescent="0.25">
      <c r="A2827" s="19">
        <v>35339</v>
      </c>
      <c r="B2827" s="20" t="s">
        <v>11</v>
      </c>
      <c r="C2827" s="20" t="s">
        <v>12</v>
      </c>
      <c r="D2827" s="20">
        <v>54</v>
      </c>
      <c r="E2827" s="20">
        <v>54</v>
      </c>
      <c r="F2827" s="18" t="str">
        <f t="shared" si="46"/>
        <v>华东</v>
      </c>
    </row>
    <row r="2828" spans="1:6" x14ac:dyDescent="0.25">
      <c r="A2828" s="19">
        <v>35339</v>
      </c>
      <c r="B2828" s="20" t="s">
        <v>15</v>
      </c>
      <c r="C2828" s="20" t="s">
        <v>12</v>
      </c>
      <c r="D2828" s="20">
        <v>175</v>
      </c>
      <c r="E2828" s="20">
        <v>175</v>
      </c>
      <c r="F2828" s="18" t="str">
        <f t="shared" si="46"/>
        <v>华东</v>
      </c>
    </row>
    <row r="2829" spans="1:6" x14ac:dyDescent="0.25">
      <c r="A2829" s="19">
        <v>35339</v>
      </c>
      <c r="B2829" s="20" t="s">
        <v>17</v>
      </c>
      <c r="C2829" s="20" t="s">
        <v>12</v>
      </c>
      <c r="D2829" s="20">
        <v>158</v>
      </c>
      <c r="E2829" s="20">
        <v>158</v>
      </c>
      <c r="F2829" s="18" t="str">
        <f t="shared" si="46"/>
        <v>华南</v>
      </c>
    </row>
    <row r="2830" spans="1:6" x14ac:dyDescent="0.25">
      <c r="A2830" s="19">
        <v>35339</v>
      </c>
      <c r="B2830" s="20" t="s">
        <v>18</v>
      </c>
      <c r="C2830" s="20" t="s">
        <v>12</v>
      </c>
      <c r="D2830" s="20">
        <v>124</v>
      </c>
      <c r="E2830" s="20">
        <v>124</v>
      </c>
      <c r="F2830" s="18" t="str">
        <f t="shared" si="46"/>
        <v>华南</v>
      </c>
    </row>
    <row r="2831" spans="1:6" x14ac:dyDescent="0.25">
      <c r="A2831" s="19">
        <v>35339</v>
      </c>
      <c r="B2831" s="20" t="s">
        <v>20</v>
      </c>
      <c r="C2831" s="20" t="s">
        <v>12</v>
      </c>
      <c r="D2831" s="20">
        <v>131</v>
      </c>
      <c r="E2831" s="20">
        <v>131</v>
      </c>
      <c r="F2831" s="18" t="str">
        <f t="shared" si="46"/>
        <v>华东</v>
      </c>
    </row>
    <row r="2832" spans="1:6" x14ac:dyDescent="0.25">
      <c r="A2832" s="19">
        <v>35339</v>
      </c>
      <c r="B2832" s="20" t="s">
        <v>17</v>
      </c>
      <c r="C2832" s="20" t="s">
        <v>12</v>
      </c>
      <c r="D2832" s="20">
        <v>1238</v>
      </c>
      <c r="E2832" s="20">
        <v>1316</v>
      </c>
      <c r="F2832" s="18" t="str">
        <f t="shared" si="46"/>
        <v>华南</v>
      </c>
    </row>
    <row r="2833" spans="1:6" x14ac:dyDescent="0.25">
      <c r="A2833" s="19">
        <v>35339</v>
      </c>
      <c r="B2833" s="20" t="s">
        <v>21</v>
      </c>
      <c r="C2833" s="20" t="s">
        <v>12</v>
      </c>
      <c r="D2833" s="20">
        <v>1019</v>
      </c>
      <c r="E2833" s="20">
        <v>1080</v>
      </c>
      <c r="F2833" s="18" t="str">
        <f t="shared" si="46"/>
        <v>华东</v>
      </c>
    </row>
    <row r="2834" spans="1:6" x14ac:dyDescent="0.25">
      <c r="A2834" s="19">
        <v>35339</v>
      </c>
      <c r="B2834" s="20" t="s">
        <v>20</v>
      </c>
      <c r="C2834" s="20" t="s">
        <v>12</v>
      </c>
      <c r="D2834" s="20">
        <v>189</v>
      </c>
      <c r="E2834" s="20">
        <v>189</v>
      </c>
      <c r="F2834" s="18" t="str">
        <f t="shared" si="46"/>
        <v>华东</v>
      </c>
    </row>
    <row r="2835" spans="1:6" x14ac:dyDescent="0.25">
      <c r="A2835" s="19">
        <v>35339</v>
      </c>
      <c r="B2835" s="20" t="s">
        <v>18</v>
      </c>
      <c r="C2835" s="20" t="s">
        <v>12</v>
      </c>
      <c r="D2835" s="20">
        <v>225</v>
      </c>
      <c r="E2835" s="20">
        <v>225</v>
      </c>
      <c r="F2835" s="18" t="str">
        <f t="shared" si="46"/>
        <v>华南</v>
      </c>
    </row>
    <row r="2836" spans="1:6" x14ac:dyDescent="0.25">
      <c r="A2836" s="19">
        <v>35339</v>
      </c>
      <c r="B2836" s="20" t="s">
        <v>18</v>
      </c>
      <c r="C2836" s="20" t="s">
        <v>12</v>
      </c>
      <c r="D2836" s="20">
        <v>228</v>
      </c>
      <c r="E2836" s="20">
        <v>228</v>
      </c>
      <c r="F2836" s="18" t="str">
        <f t="shared" si="46"/>
        <v>华南</v>
      </c>
    </row>
    <row r="2837" spans="1:6" x14ac:dyDescent="0.25">
      <c r="A2837" s="19">
        <v>35339</v>
      </c>
      <c r="B2837" s="20" t="s">
        <v>15</v>
      </c>
      <c r="C2837" s="20" t="s">
        <v>12</v>
      </c>
      <c r="D2837" s="20">
        <v>88</v>
      </c>
      <c r="E2837" s="20">
        <v>88</v>
      </c>
      <c r="F2837" s="18" t="str">
        <f t="shared" si="46"/>
        <v>华东</v>
      </c>
    </row>
    <row r="2838" spans="1:6" x14ac:dyDescent="0.25">
      <c r="A2838" s="19">
        <v>35339</v>
      </c>
      <c r="B2838" s="20" t="s">
        <v>15</v>
      </c>
      <c r="C2838" s="20" t="s">
        <v>12</v>
      </c>
      <c r="D2838" s="20">
        <v>191</v>
      </c>
      <c r="E2838" s="20">
        <v>191</v>
      </c>
      <c r="F2838" s="18" t="str">
        <f t="shared" si="46"/>
        <v>华东</v>
      </c>
    </row>
    <row r="2839" spans="1:6" x14ac:dyDescent="0.25">
      <c r="A2839" s="19">
        <v>35339</v>
      </c>
      <c r="B2839" s="20" t="s">
        <v>21</v>
      </c>
      <c r="C2839" s="20" t="s">
        <v>12</v>
      </c>
      <c r="D2839" s="20">
        <v>713</v>
      </c>
      <c r="E2839" s="20">
        <v>735</v>
      </c>
      <c r="F2839" s="18" t="str">
        <f t="shared" si="46"/>
        <v>华东</v>
      </c>
    </row>
    <row r="2840" spans="1:6" x14ac:dyDescent="0.25">
      <c r="A2840" s="19">
        <v>35339</v>
      </c>
      <c r="B2840" s="20" t="s">
        <v>11</v>
      </c>
      <c r="C2840" s="20" t="s">
        <v>12</v>
      </c>
      <c r="D2840" s="20">
        <v>68</v>
      </c>
      <c r="E2840" s="20">
        <v>68</v>
      </c>
      <c r="F2840" s="18" t="str">
        <f t="shared" si="46"/>
        <v>华东</v>
      </c>
    </row>
    <row r="2841" spans="1:6" x14ac:dyDescent="0.25">
      <c r="A2841" s="19">
        <v>35339</v>
      </c>
      <c r="B2841" s="20" t="s">
        <v>17</v>
      </c>
      <c r="C2841" s="20" t="s">
        <v>12</v>
      </c>
      <c r="D2841" s="20">
        <v>612</v>
      </c>
      <c r="E2841" s="20">
        <v>630</v>
      </c>
      <c r="F2841" s="18" t="str">
        <f t="shared" si="46"/>
        <v>华南</v>
      </c>
    </row>
    <row r="2842" spans="1:6" x14ac:dyDescent="0.25">
      <c r="A2842" s="19">
        <v>35339</v>
      </c>
      <c r="B2842" s="20" t="s">
        <v>11</v>
      </c>
      <c r="C2842" s="20" t="s">
        <v>12</v>
      </c>
      <c r="D2842" s="20">
        <v>464</v>
      </c>
      <c r="E2842" s="20">
        <v>464</v>
      </c>
      <c r="F2842" s="18" t="str">
        <f t="shared" si="46"/>
        <v>华东</v>
      </c>
    </row>
    <row r="2843" spans="1:6" x14ac:dyDescent="0.25">
      <c r="A2843" s="19">
        <v>35339</v>
      </c>
      <c r="B2843" s="20" t="s">
        <v>21</v>
      </c>
      <c r="C2843" s="20" t="s">
        <v>12</v>
      </c>
      <c r="D2843" s="20">
        <v>456</v>
      </c>
      <c r="E2843" s="20">
        <v>525</v>
      </c>
      <c r="F2843" s="18" t="str">
        <f t="shared" si="46"/>
        <v>华东</v>
      </c>
    </row>
    <row r="2844" spans="1:6" x14ac:dyDescent="0.25">
      <c r="A2844" s="19">
        <v>35339</v>
      </c>
      <c r="B2844" s="20" t="s">
        <v>15</v>
      </c>
      <c r="C2844" s="20" t="s">
        <v>12</v>
      </c>
      <c r="D2844" s="20">
        <v>1536</v>
      </c>
      <c r="E2844" s="20">
        <v>2745</v>
      </c>
      <c r="F2844" s="18" t="str">
        <f t="shared" si="46"/>
        <v>华东</v>
      </c>
    </row>
    <row r="2845" spans="1:6" x14ac:dyDescent="0.25">
      <c r="A2845" s="19">
        <v>35339</v>
      </c>
      <c r="B2845" s="20" t="s">
        <v>17</v>
      </c>
      <c r="C2845" s="20" t="s">
        <v>12</v>
      </c>
      <c r="D2845" s="20">
        <v>180</v>
      </c>
      <c r="E2845" s="20">
        <v>180</v>
      </c>
      <c r="F2845" s="18" t="str">
        <f t="shared" si="46"/>
        <v>华南</v>
      </c>
    </row>
    <row r="2846" spans="1:6" x14ac:dyDescent="0.25">
      <c r="A2846" s="19">
        <v>35339</v>
      </c>
      <c r="B2846" s="20" t="s">
        <v>21</v>
      </c>
      <c r="C2846" s="20" t="s">
        <v>12</v>
      </c>
      <c r="D2846" s="20">
        <v>405</v>
      </c>
      <c r="E2846" s="20">
        <v>405</v>
      </c>
      <c r="F2846" s="18" t="str">
        <f t="shared" si="46"/>
        <v>华东</v>
      </c>
    </row>
    <row r="2847" spans="1:6" x14ac:dyDescent="0.25">
      <c r="A2847" s="19">
        <v>35339</v>
      </c>
      <c r="B2847" s="20" t="s">
        <v>20</v>
      </c>
      <c r="C2847" s="20" t="s">
        <v>12</v>
      </c>
      <c r="D2847" s="20">
        <v>50</v>
      </c>
      <c r="E2847" s="20">
        <v>50</v>
      </c>
      <c r="F2847" s="18" t="str">
        <f t="shared" si="46"/>
        <v>华东</v>
      </c>
    </row>
    <row r="2848" spans="1:6" x14ac:dyDescent="0.25">
      <c r="A2848" s="19">
        <v>35339</v>
      </c>
      <c r="B2848" s="20" t="s">
        <v>11</v>
      </c>
      <c r="C2848" s="20" t="s">
        <v>12</v>
      </c>
      <c r="D2848" s="20">
        <v>46</v>
      </c>
      <c r="E2848" s="20">
        <v>46</v>
      </c>
      <c r="F2848" s="18" t="str">
        <f t="shared" si="46"/>
        <v>华东</v>
      </c>
    </row>
    <row r="2849" spans="1:6" x14ac:dyDescent="0.25">
      <c r="A2849" s="19">
        <v>35339</v>
      </c>
      <c r="B2849" s="20" t="s">
        <v>11</v>
      </c>
      <c r="C2849" s="20" t="s">
        <v>12</v>
      </c>
      <c r="D2849" s="20">
        <v>44</v>
      </c>
      <c r="E2849" s="20">
        <v>44</v>
      </c>
      <c r="F2849" s="18" t="str">
        <f t="shared" si="46"/>
        <v>华东</v>
      </c>
    </row>
    <row r="2850" spans="1:6" x14ac:dyDescent="0.25">
      <c r="A2850" s="19">
        <v>35339</v>
      </c>
      <c r="B2850" s="20" t="s">
        <v>20</v>
      </c>
      <c r="C2850" s="20" t="s">
        <v>12</v>
      </c>
      <c r="D2850" s="20">
        <v>34</v>
      </c>
      <c r="E2850" s="20">
        <v>34</v>
      </c>
      <c r="F2850" s="18" t="str">
        <f t="shared" si="46"/>
        <v>华东</v>
      </c>
    </row>
    <row r="2851" spans="1:6" x14ac:dyDescent="0.25">
      <c r="A2851" s="19">
        <v>35339</v>
      </c>
      <c r="B2851" s="20" t="s">
        <v>18</v>
      </c>
      <c r="C2851" s="20" t="s">
        <v>12</v>
      </c>
      <c r="D2851" s="20">
        <v>61</v>
      </c>
      <c r="E2851" s="20">
        <v>61</v>
      </c>
      <c r="F2851" s="18" t="str">
        <f t="shared" si="46"/>
        <v>华南</v>
      </c>
    </row>
    <row r="2852" spans="1:6" x14ac:dyDescent="0.25">
      <c r="A2852" s="19">
        <v>35339</v>
      </c>
      <c r="B2852" s="20" t="s">
        <v>15</v>
      </c>
      <c r="C2852" s="23" t="s">
        <v>24</v>
      </c>
      <c r="D2852" s="20">
        <v>193</v>
      </c>
      <c r="E2852" s="20">
        <v>193</v>
      </c>
      <c r="F2852" s="18" t="str">
        <f t="shared" si="46"/>
        <v>华东</v>
      </c>
    </row>
    <row r="2853" spans="1:6" x14ac:dyDescent="0.25">
      <c r="A2853" s="19">
        <v>35339</v>
      </c>
      <c r="B2853" s="20" t="s">
        <v>11</v>
      </c>
      <c r="C2853" s="23" t="s">
        <v>29</v>
      </c>
      <c r="D2853" s="20">
        <v>1337</v>
      </c>
      <c r="E2853" s="20">
        <v>1418</v>
      </c>
      <c r="F2853" s="18" t="str">
        <f t="shared" si="46"/>
        <v>华东</v>
      </c>
    </row>
    <row r="2854" spans="1:6" x14ac:dyDescent="0.25">
      <c r="A2854" s="19">
        <v>35339</v>
      </c>
      <c r="B2854" s="20" t="s">
        <v>11</v>
      </c>
      <c r="C2854" s="23" t="s">
        <v>24</v>
      </c>
      <c r="D2854" s="20">
        <v>1518</v>
      </c>
      <c r="E2854" s="20">
        <v>1609</v>
      </c>
      <c r="F2854" s="18" t="str">
        <f t="shared" si="46"/>
        <v>华东</v>
      </c>
    </row>
    <row r="2855" spans="1:6" x14ac:dyDescent="0.25">
      <c r="A2855" s="19">
        <v>35339</v>
      </c>
      <c r="B2855" s="20" t="s">
        <v>15</v>
      </c>
      <c r="C2855" s="23" t="s">
        <v>35</v>
      </c>
      <c r="D2855" s="20">
        <v>330</v>
      </c>
      <c r="E2855" s="20">
        <v>330</v>
      </c>
      <c r="F2855" s="18" t="str">
        <f t="shared" si="46"/>
        <v>华东</v>
      </c>
    </row>
    <row r="2856" spans="1:6" x14ac:dyDescent="0.25">
      <c r="A2856" s="19">
        <v>35339</v>
      </c>
      <c r="B2856" s="20" t="s">
        <v>11</v>
      </c>
      <c r="C2856" s="23" t="s">
        <v>25</v>
      </c>
      <c r="D2856" s="20">
        <v>68</v>
      </c>
      <c r="E2856" s="20">
        <v>68</v>
      </c>
      <c r="F2856" s="18" t="str">
        <f t="shared" si="46"/>
        <v>华东</v>
      </c>
    </row>
    <row r="2857" spans="1:6" x14ac:dyDescent="0.25">
      <c r="A2857" s="19">
        <v>35339</v>
      </c>
      <c r="B2857" s="20" t="s">
        <v>11</v>
      </c>
      <c r="C2857" s="23" t="s">
        <v>25</v>
      </c>
      <c r="D2857" s="20">
        <v>99</v>
      </c>
      <c r="E2857" s="20">
        <v>99</v>
      </c>
      <c r="F2857" s="18" t="str">
        <f t="shared" si="46"/>
        <v>华东</v>
      </c>
    </row>
    <row r="2858" spans="1:6" x14ac:dyDescent="0.25">
      <c r="A2858" s="19">
        <v>35339</v>
      </c>
      <c r="B2858" s="20" t="s">
        <v>11</v>
      </c>
      <c r="C2858" s="23" t="s">
        <v>25</v>
      </c>
      <c r="D2858" s="20">
        <v>88</v>
      </c>
      <c r="E2858" s="20">
        <v>88</v>
      </c>
      <c r="F2858" s="18" t="str">
        <f t="shared" si="46"/>
        <v>华东</v>
      </c>
    </row>
    <row r="2859" spans="1:6" x14ac:dyDescent="0.25">
      <c r="A2859" s="19">
        <v>35339</v>
      </c>
      <c r="B2859" s="20" t="s">
        <v>15</v>
      </c>
      <c r="C2859" s="23" t="s">
        <v>33</v>
      </c>
      <c r="D2859" s="20">
        <v>158</v>
      </c>
      <c r="E2859" s="20">
        <v>158</v>
      </c>
      <c r="F2859" s="18" t="str">
        <f t="shared" si="46"/>
        <v>华东</v>
      </c>
    </row>
    <row r="2860" spans="1:6" x14ac:dyDescent="0.25">
      <c r="A2860" s="19">
        <v>35339</v>
      </c>
      <c r="B2860" s="20" t="s">
        <v>15</v>
      </c>
      <c r="C2860" s="23" t="s">
        <v>33</v>
      </c>
      <c r="D2860" s="20">
        <v>140</v>
      </c>
      <c r="E2860" s="20">
        <v>140</v>
      </c>
      <c r="F2860" s="18" t="str">
        <f t="shared" si="46"/>
        <v>华东</v>
      </c>
    </row>
    <row r="2861" spans="1:6" x14ac:dyDescent="0.25">
      <c r="A2861" s="19">
        <v>35339</v>
      </c>
      <c r="B2861" s="20" t="s">
        <v>15</v>
      </c>
      <c r="C2861" s="23" t="s">
        <v>24</v>
      </c>
      <c r="D2861" s="20">
        <v>61</v>
      </c>
      <c r="E2861" s="20">
        <v>61</v>
      </c>
      <c r="F2861" s="18" t="str">
        <f t="shared" si="46"/>
        <v>华东</v>
      </c>
    </row>
    <row r="2862" spans="1:6" x14ac:dyDescent="0.25">
      <c r="A2862" s="19">
        <v>35339</v>
      </c>
      <c r="B2862" s="20" t="s">
        <v>15</v>
      </c>
      <c r="C2862" s="23" t="s">
        <v>25</v>
      </c>
      <c r="D2862" s="20">
        <v>56</v>
      </c>
      <c r="E2862" s="20">
        <v>56</v>
      </c>
      <c r="F2862" s="18" t="str">
        <f t="shared" si="46"/>
        <v>华东</v>
      </c>
    </row>
    <row r="2863" spans="1:6" x14ac:dyDescent="0.25">
      <c r="A2863" s="19">
        <v>35339</v>
      </c>
      <c r="B2863" s="20" t="s">
        <v>11</v>
      </c>
      <c r="C2863" s="23" t="s">
        <v>25</v>
      </c>
      <c r="D2863" s="20">
        <v>18</v>
      </c>
      <c r="E2863" s="20">
        <v>18</v>
      </c>
      <c r="F2863" s="18" t="str">
        <f t="shared" si="46"/>
        <v>华东</v>
      </c>
    </row>
    <row r="2864" spans="1:6" x14ac:dyDescent="0.25">
      <c r="A2864" s="19">
        <v>35339</v>
      </c>
      <c r="B2864" s="20" t="s">
        <v>17</v>
      </c>
      <c r="C2864" s="23" t="s">
        <v>24</v>
      </c>
      <c r="D2864" s="20">
        <v>473</v>
      </c>
      <c r="E2864" s="20">
        <v>473</v>
      </c>
      <c r="F2864" s="18" t="str">
        <f t="shared" si="46"/>
        <v>华南</v>
      </c>
    </row>
    <row r="2865" spans="1:6" x14ac:dyDescent="0.25">
      <c r="A2865" s="19">
        <v>35339</v>
      </c>
      <c r="B2865" s="20" t="s">
        <v>11</v>
      </c>
      <c r="C2865" s="23" t="s">
        <v>25</v>
      </c>
      <c r="D2865" s="20">
        <v>88</v>
      </c>
      <c r="E2865" s="20">
        <v>88</v>
      </c>
      <c r="F2865" s="18" t="str">
        <f t="shared" si="46"/>
        <v>华东</v>
      </c>
    </row>
    <row r="2866" spans="1:6" x14ac:dyDescent="0.25">
      <c r="A2866" s="19">
        <v>35339</v>
      </c>
      <c r="B2866" s="20" t="s">
        <v>20</v>
      </c>
      <c r="C2866" s="23" t="s">
        <v>25</v>
      </c>
      <c r="D2866" s="20">
        <v>79</v>
      </c>
      <c r="E2866" s="20">
        <v>79</v>
      </c>
      <c r="F2866" s="18" t="str">
        <f t="shared" si="46"/>
        <v>华东</v>
      </c>
    </row>
    <row r="2867" spans="1:6" x14ac:dyDescent="0.25">
      <c r="A2867" s="19">
        <v>35339</v>
      </c>
      <c r="B2867" s="20" t="s">
        <v>21</v>
      </c>
      <c r="C2867" s="23" t="s">
        <v>25</v>
      </c>
      <c r="D2867" s="20">
        <v>184</v>
      </c>
      <c r="E2867" s="20">
        <v>184</v>
      </c>
      <c r="F2867" s="18" t="str">
        <f t="shared" si="46"/>
        <v>华东</v>
      </c>
    </row>
    <row r="2868" spans="1:6" x14ac:dyDescent="0.25">
      <c r="A2868" s="19">
        <v>35339</v>
      </c>
      <c r="B2868" s="20" t="s">
        <v>17</v>
      </c>
      <c r="C2868" s="23" t="s">
        <v>25</v>
      </c>
      <c r="D2868" s="20">
        <v>245</v>
      </c>
      <c r="E2868" s="20">
        <v>245</v>
      </c>
      <c r="F2868" s="18" t="str">
        <f t="shared" si="46"/>
        <v>华南</v>
      </c>
    </row>
    <row r="2869" spans="1:6" x14ac:dyDescent="0.25">
      <c r="A2869" s="19">
        <v>35339</v>
      </c>
      <c r="B2869" s="20" t="s">
        <v>18</v>
      </c>
      <c r="C2869" s="23" t="s">
        <v>24</v>
      </c>
      <c r="D2869" s="20">
        <v>582</v>
      </c>
      <c r="E2869" s="20">
        <v>653</v>
      </c>
      <c r="F2869" s="18" t="str">
        <f t="shared" si="46"/>
        <v>华南</v>
      </c>
    </row>
    <row r="2870" spans="1:6" x14ac:dyDescent="0.25">
      <c r="A2870" s="19">
        <v>35339</v>
      </c>
      <c r="B2870" s="20" t="s">
        <v>11</v>
      </c>
      <c r="C2870" s="23" t="s">
        <v>24</v>
      </c>
      <c r="D2870" s="20">
        <v>306</v>
      </c>
      <c r="E2870" s="20">
        <v>306</v>
      </c>
      <c r="F2870" s="18" t="str">
        <f t="shared" si="46"/>
        <v>华东</v>
      </c>
    </row>
    <row r="2871" spans="1:6" x14ac:dyDescent="0.25">
      <c r="A2871" s="19">
        <v>35339</v>
      </c>
      <c r="B2871" s="20" t="s">
        <v>18</v>
      </c>
      <c r="C2871" s="23" t="s">
        <v>24</v>
      </c>
      <c r="D2871" s="20">
        <v>149</v>
      </c>
      <c r="E2871" s="20">
        <v>149</v>
      </c>
      <c r="F2871" s="18" t="str">
        <f t="shared" si="46"/>
        <v>华南</v>
      </c>
    </row>
    <row r="2872" spans="1:6" x14ac:dyDescent="0.25">
      <c r="A2872" s="19">
        <v>35339</v>
      </c>
      <c r="B2872" s="20" t="s">
        <v>18</v>
      </c>
      <c r="C2872" s="23" t="s">
        <v>25</v>
      </c>
      <c r="D2872" s="20">
        <v>146</v>
      </c>
      <c r="E2872" s="20">
        <v>146</v>
      </c>
      <c r="F2872" s="18" t="str">
        <f t="shared" si="46"/>
        <v>华南</v>
      </c>
    </row>
    <row r="2873" spans="1:6" x14ac:dyDescent="0.25">
      <c r="A2873" s="19">
        <v>35339</v>
      </c>
      <c r="B2873" s="20" t="s">
        <v>11</v>
      </c>
      <c r="C2873" s="23" t="s">
        <v>37</v>
      </c>
      <c r="D2873" s="20">
        <v>158</v>
      </c>
      <c r="E2873" s="20">
        <v>158</v>
      </c>
      <c r="F2873" s="18" t="str">
        <f t="shared" si="46"/>
        <v>华东</v>
      </c>
    </row>
    <row r="2874" spans="1:6" x14ac:dyDescent="0.25">
      <c r="A2874" s="19">
        <v>35339</v>
      </c>
      <c r="B2874" s="20" t="s">
        <v>15</v>
      </c>
      <c r="C2874" s="23" t="s">
        <v>24</v>
      </c>
      <c r="D2874" s="20">
        <v>333</v>
      </c>
      <c r="E2874" s="20">
        <v>333</v>
      </c>
      <c r="F2874" s="18" t="str">
        <f t="shared" si="46"/>
        <v>华东</v>
      </c>
    </row>
    <row r="2875" spans="1:6" x14ac:dyDescent="0.25">
      <c r="A2875" s="19">
        <v>35339</v>
      </c>
      <c r="B2875" s="20" t="s">
        <v>20</v>
      </c>
      <c r="C2875" s="23" t="s">
        <v>24</v>
      </c>
      <c r="D2875" s="20">
        <v>144</v>
      </c>
      <c r="E2875" s="20">
        <v>144</v>
      </c>
      <c r="F2875" s="18" t="str">
        <f t="shared" si="46"/>
        <v>华东</v>
      </c>
    </row>
    <row r="2876" spans="1:6" x14ac:dyDescent="0.25">
      <c r="A2876" s="19">
        <v>35339</v>
      </c>
      <c r="B2876" s="20" t="s">
        <v>15</v>
      </c>
      <c r="C2876" s="23" t="s">
        <v>24</v>
      </c>
      <c r="D2876" s="20">
        <v>338</v>
      </c>
      <c r="E2876" s="20">
        <v>338</v>
      </c>
      <c r="F2876" s="18" t="str">
        <f t="shared" si="46"/>
        <v>华东</v>
      </c>
    </row>
    <row r="2877" spans="1:6" x14ac:dyDescent="0.25">
      <c r="A2877" s="19">
        <v>35339</v>
      </c>
      <c r="B2877" s="20" t="s">
        <v>20</v>
      </c>
      <c r="C2877" s="23" t="s">
        <v>24</v>
      </c>
      <c r="D2877" s="20">
        <v>113</v>
      </c>
      <c r="E2877" s="20">
        <v>113</v>
      </c>
      <c r="F2877" s="18" t="str">
        <f t="shared" si="46"/>
        <v>华东</v>
      </c>
    </row>
    <row r="2878" spans="1:6" x14ac:dyDescent="0.25">
      <c r="A2878" s="19">
        <v>35339</v>
      </c>
      <c r="B2878" s="20" t="s">
        <v>21</v>
      </c>
      <c r="C2878" s="23" t="s">
        <v>24</v>
      </c>
      <c r="D2878" s="20">
        <v>426</v>
      </c>
      <c r="E2878" s="20">
        <v>439</v>
      </c>
      <c r="F2878" s="18" t="str">
        <f t="shared" si="46"/>
        <v>华东</v>
      </c>
    </row>
    <row r="2879" spans="1:6" x14ac:dyDescent="0.25">
      <c r="A2879" s="19">
        <v>35339</v>
      </c>
      <c r="B2879" s="20" t="s">
        <v>18</v>
      </c>
      <c r="C2879" s="23" t="s">
        <v>25</v>
      </c>
      <c r="D2879" s="20">
        <v>368</v>
      </c>
      <c r="E2879" s="20">
        <v>368</v>
      </c>
      <c r="F2879" s="18" t="str">
        <f t="shared" si="46"/>
        <v>华南</v>
      </c>
    </row>
    <row r="2880" spans="1:6" x14ac:dyDescent="0.25">
      <c r="A2880" s="19">
        <v>35339</v>
      </c>
      <c r="B2880" s="20" t="s">
        <v>17</v>
      </c>
      <c r="C2880" s="23" t="s">
        <v>24</v>
      </c>
      <c r="D2880" s="20">
        <v>263</v>
      </c>
      <c r="E2880" s="20">
        <v>263</v>
      </c>
      <c r="F2880" s="18" t="str">
        <f t="shared" si="46"/>
        <v>华南</v>
      </c>
    </row>
    <row r="2881" spans="1:6" x14ac:dyDescent="0.25">
      <c r="A2881" s="19">
        <v>35339</v>
      </c>
      <c r="B2881" s="20" t="s">
        <v>21</v>
      </c>
      <c r="C2881" s="23" t="s">
        <v>29</v>
      </c>
      <c r="D2881" s="20">
        <v>263</v>
      </c>
      <c r="E2881" s="20">
        <v>263</v>
      </c>
      <c r="F2881" s="18" t="str">
        <f t="shared" si="46"/>
        <v>华东</v>
      </c>
    </row>
    <row r="2882" spans="1:6" x14ac:dyDescent="0.25">
      <c r="A2882" s="19">
        <v>35339</v>
      </c>
      <c r="B2882" s="20" t="s">
        <v>11</v>
      </c>
      <c r="C2882" s="23" t="s">
        <v>24</v>
      </c>
      <c r="D2882" s="20">
        <v>259</v>
      </c>
      <c r="E2882" s="20">
        <v>259</v>
      </c>
      <c r="F2882" s="18" t="str">
        <f t="shared" si="46"/>
        <v>华东</v>
      </c>
    </row>
    <row r="2883" spans="1:6" x14ac:dyDescent="0.25">
      <c r="A2883" s="19">
        <v>35339</v>
      </c>
      <c r="B2883" s="20" t="s">
        <v>17</v>
      </c>
      <c r="C2883" s="23" t="s">
        <v>24</v>
      </c>
      <c r="D2883" s="20">
        <v>985</v>
      </c>
      <c r="E2883" s="20">
        <v>1046</v>
      </c>
      <c r="F2883" s="18" t="str">
        <f t="shared" ref="F2883:F2946" si="47">INDEX($H$3:$H$12,MATCH(B2883,$I$3:$I$12,0))</f>
        <v>华南</v>
      </c>
    </row>
    <row r="2884" spans="1:6" x14ac:dyDescent="0.25">
      <c r="A2884" s="19">
        <v>35339</v>
      </c>
      <c r="B2884" s="20" t="s">
        <v>15</v>
      </c>
      <c r="C2884" s="23" t="s">
        <v>24</v>
      </c>
      <c r="D2884" s="20">
        <v>769</v>
      </c>
      <c r="E2884" s="20">
        <v>855</v>
      </c>
      <c r="F2884" s="18" t="str">
        <f t="shared" si="47"/>
        <v>华东</v>
      </c>
    </row>
    <row r="2885" spans="1:6" x14ac:dyDescent="0.25">
      <c r="A2885" s="19">
        <v>35339</v>
      </c>
      <c r="B2885" s="20" t="s">
        <v>21</v>
      </c>
      <c r="C2885" s="23" t="s">
        <v>24</v>
      </c>
      <c r="D2885" s="20">
        <v>727</v>
      </c>
      <c r="E2885" s="20">
        <v>810</v>
      </c>
      <c r="F2885" s="18" t="str">
        <f t="shared" si="47"/>
        <v>华东</v>
      </c>
    </row>
    <row r="2886" spans="1:6" x14ac:dyDescent="0.25">
      <c r="A2886" s="19">
        <v>35339</v>
      </c>
      <c r="B2886" s="20" t="s">
        <v>15</v>
      </c>
      <c r="C2886" s="23" t="s">
        <v>25</v>
      </c>
      <c r="D2886" s="20">
        <v>1005</v>
      </c>
      <c r="E2886" s="20">
        <v>1103</v>
      </c>
      <c r="F2886" s="18" t="str">
        <f t="shared" si="47"/>
        <v>华东</v>
      </c>
    </row>
    <row r="2887" spans="1:6" x14ac:dyDescent="0.25">
      <c r="A2887" s="19">
        <v>35339</v>
      </c>
      <c r="B2887" s="20" t="s">
        <v>20</v>
      </c>
      <c r="C2887" s="23" t="s">
        <v>25</v>
      </c>
      <c r="D2887" s="20">
        <v>39</v>
      </c>
      <c r="E2887" s="20">
        <v>39</v>
      </c>
      <c r="F2887" s="18" t="str">
        <f t="shared" si="47"/>
        <v>华东</v>
      </c>
    </row>
    <row r="2888" spans="1:6" x14ac:dyDescent="0.25">
      <c r="A2888" s="19">
        <v>35339</v>
      </c>
      <c r="B2888" s="20" t="s">
        <v>21</v>
      </c>
      <c r="C2888" s="20" t="s">
        <v>12</v>
      </c>
      <c r="D2888" s="20">
        <v>731</v>
      </c>
      <c r="E2888" s="20">
        <v>753</v>
      </c>
      <c r="F2888" s="18" t="str">
        <f t="shared" si="47"/>
        <v>华东</v>
      </c>
    </row>
    <row r="2889" spans="1:6" x14ac:dyDescent="0.25">
      <c r="A2889" s="19">
        <v>35339</v>
      </c>
      <c r="B2889" s="20" t="s">
        <v>21</v>
      </c>
      <c r="C2889" s="20" t="s">
        <v>12</v>
      </c>
      <c r="D2889" s="20">
        <v>81</v>
      </c>
      <c r="E2889" s="20">
        <v>81</v>
      </c>
      <c r="F2889" s="18" t="str">
        <f t="shared" si="47"/>
        <v>华东</v>
      </c>
    </row>
    <row r="2890" spans="1:6" x14ac:dyDescent="0.25">
      <c r="A2890" s="19">
        <v>35339</v>
      </c>
      <c r="B2890" s="20" t="s">
        <v>18</v>
      </c>
      <c r="C2890" s="20" t="s">
        <v>12</v>
      </c>
      <c r="D2890" s="20">
        <v>90</v>
      </c>
      <c r="E2890" s="20">
        <v>90</v>
      </c>
      <c r="F2890" s="18" t="str">
        <f t="shared" si="47"/>
        <v>华南</v>
      </c>
    </row>
    <row r="2891" spans="1:6" x14ac:dyDescent="0.25">
      <c r="A2891" s="19">
        <v>35339</v>
      </c>
      <c r="B2891" s="20" t="s">
        <v>21</v>
      </c>
      <c r="C2891" s="20" t="s">
        <v>12</v>
      </c>
      <c r="D2891" s="20">
        <v>104</v>
      </c>
      <c r="E2891" s="20">
        <v>104</v>
      </c>
      <c r="F2891" s="18" t="str">
        <f t="shared" si="47"/>
        <v>华东</v>
      </c>
    </row>
    <row r="2892" spans="1:6" x14ac:dyDescent="0.25">
      <c r="A2892" s="19">
        <v>35339</v>
      </c>
      <c r="B2892" s="20" t="s">
        <v>20</v>
      </c>
      <c r="C2892" s="20" t="s">
        <v>12</v>
      </c>
      <c r="D2892" s="20">
        <v>123</v>
      </c>
      <c r="E2892" s="20">
        <v>123</v>
      </c>
      <c r="F2892" s="18" t="str">
        <f t="shared" si="47"/>
        <v>华东</v>
      </c>
    </row>
    <row r="2893" spans="1:6" x14ac:dyDescent="0.25">
      <c r="A2893" s="19">
        <v>35339</v>
      </c>
      <c r="B2893" s="20" t="s">
        <v>18</v>
      </c>
      <c r="C2893" s="20" t="s">
        <v>12</v>
      </c>
      <c r="D2893" s="20">
        <v>123</v>
      </c>
      <c r="E2893" s="20">
        <v>123</v>
      </c>
      <c r="F2893" s="18" t="str">
        <f t="shared" si="47"/>
        <v>华南</v>
      </c>
    </row>
    <row r="2894" spans="1:6" x14ac:dyDescent="0.25">
      <c r="A2894" s="19">
        <v>35339</v>
      </c>
      <c r="B2894" s="20" t="s">
        <v>20</v>
      </c>
      <c r="C2894" s="20" t="s">
        <v>12</v>
      </c>
      <c r="D2894" s="20">
        <v>158</v>
      </c>
      <c r="E2894" s="20">
        <v>158</v>
      </c>
      <c r="F2894" s="18" t="str">
        <f t="shared" si="47"/>
        <v>华东</v>
      </c>
    </row>
    <row r="2895" spans="1:6" x14ac:dyDescent="0.25">
      <c r="A2895" s="19">
        <v>35339</v>
      </c>
      <c r="B2895" s="20" t="s">
        <v>17</v>
      </c>
      <c r="C2895" s="20" t="s">
        <v>12</v>
      </c>
      <c r="D2895" s="20">
        <v>158</v>
      </c>
      <c r="E2895" s="20">
        <v>158</v>
      </c>
      <c r="F2895" s="18" t="str">
        <f t="shared" si="47"/>
        <v>华南</v>
      </c>
    </row>
    <row r="2896" spans="1:6" x14ac:dyDescent="0.25">
      <c r="A2896" s="19">
        <v>35339</v>
      </c>
      <c r="B2896" s="20" t="s">
        <v>20</v>
      </c>
      <c r="C2896" s="20" t="s">
        <v>12</v>
      </c>
      <c r="D2896" s="20">
        <v>185</v>
      </c>
      <c r="E2896" s="20">
        <v>185</v>
      </c>
      <c r="F2896" s="18" t="str">
        <f t="shared" si="47"/>
        <v>华东</v>
      </c>
    </row>
    <row r="2897" spans="1:6" x14ac:dyDescent="0.25">
      <c r="A2897" s="19">
        <v>35339</v>
      </c>
      <c r="B2897" s="20" t="s">
        <v>11</v>
      </c>
      <c r="C2897" s="20" t="s">
        <v>12</v>
      </c>
      <c r="D2897" s="20">
        <v>193</v>
      </c>
      <c r="E2897" s="20">
        <v>193</v>
      </c>
      <c r="F2897" s="18" t="str">
        <f t="shared" si="47"/>
        <v>华东</v>
      </c>
    </row>
    <row r="2898" spans="1:6" x14ac:dyDescent="0.25">
      <c r="A2898" s="19">
        <v>35339</v>
      </c>
      <c r="B2898" s="20" t="s">
        <v>17</v>
      </c>
      <c r="C2898" s="20" t="s">
        <v>12</v>
      </c>
      <c r="D2898" s="20">
        <v>221</v>
      </c>
      <c r="E2898" s="20">
        <v>221</v>
      </c>
      <c r="F2898" s="18" t="str">
        <f t="shared" si="47"/>
        <v>华南</v>
      </c>
    </row>
    <row r="2899" spans="1:6" x14ac:dyDescent="0.25">
      <c r="A2899" s="19">
        <v>35339</v>
      </c>
      <c r="B2899" s="20" t="s">
        <v>17</v>
      </c>
      <c r="C2899" s="20" t="s">
        <v>12</v>
      </c>
      <c r="D2899" s="20">
        <v>248</v>
      </c>
      <c r="E2899" s="20">
        <v>248</v>
      </c>
      <c r="F2899" s="18" t="str">
        <f t="shared" si="47"/>
        <v>华南</v>
      </c>
    </row>
    <row r="2900" spans="1:6" x14ac:dyDescent="0.25">
      <c r="A2900" s="19">
        <v>35339</v>
      </c>
      <c r="B2900" s="20" t="s">
        <v>18</v>
      </c>
      <c r="C2900" s="20" t="s">
        <v>12</v>
      </c>
      <c r="D2900" s="20">
        <v>354</v>
      </c>
      <c r="E2900" s="20">
        <v>354</v>
      </c>
      <c r="F2900" s="18" t="str">
        <f t="shared" si="47"/>
        <v>华南</v>
      </c>
    </row>
    <row r="2901" spans="1:6" x14ac:dyDescent="0.25">
      <c r="A2901" s="19">
        <v>35339</v>
      </c>
      <c r="B2901" s="20" t="s">
        <v>15</v>
      </c>
      <c r="C2901" s="20" t="s">
        <v>12</v>
      </c>
      <c r="D2901" s="20">
        <v>426</v>
      </c>
      <c r="E2901" s="20">
        <v>439</v>
      </c>
      <c r="F2901" s="18" t="str">
        <f t="shared" si="47"/>
        <v>华东</v>
      </c>
    </row>
    <row r="2902" spans="1:6" x14ac:dyDescent="0.25">
      <c r="A2902" s="19">
        <v>35339</v>
      </c>
      <c r="B2902" s="20" t="s">
        <v>21</v>
      </c>
      <c r="C2902" s="20" t="s">
        <v>12</v>
      </c>
      <c r="D2902" s="20">
        <v>765</v>
      </c>
      <c r="E2902" s="20">
        <v>788</v>
      </c>
      <c r="F2902" s="18" t="str">
        <f t="shared" si="47"/>
        <v>华东</v>
      </c>
    </row>
    <row r="2903" spans="1:6" x14ac:dyDescent="0.25">
      <c r="A2903" s="19">
        <v>35339</v>
      </c>
      <c r="B2903" s="20" t="s">
        <v>15</v>
      </c>
      <c r="C2903" s="20" t="s">
        <v>12</v>
      </c>
      <c r="D2903" s="20">
        <v>1189</v>
      </c>
      <c r="E2903" s="20">
        <v>1260</v>
      </c>
      <c r="F2903" s="18" t="str">
        <f t="shared" si="47"/>
        <v>华东</v>
      </c>
    </row>
    <row r="2904" spans="1:6" x14ac:dyDescent="0.25">
      <c r="A2904" s="19">
        <v>35339</v>
      </c>
      <c r="B2904" s="20" t="s">
        <v>15</v>
      </c>
      <c r="C2904" s="20" t="s">
        <v>12</v>
      </c>
      <c r="D2904" s="20">
        <v>1327</v>
      </c>
      <c r="E2904" s="20">
        <v>2086</v>
      </c>
      <c r="F2904" s="18" t="str">
        <f t="shared" si="47"/>
        <v>华东</v>
      </c>
    </row>
    <row r="2905" spans="1:6" x14ac:dyDescent="0.25">
      <c r="A2905" s="19">
        <v>35339</v>
      </c>
      <c r="B2905" s="20" t="s">
        <v>18</v>
      </c>
      <c r="C2905" s="20" t="s">
        <v>12</v>
      </c>
      <c r="D2905" s="20">
        <v>3392</v>
      </c>
      <c r="E2905" s="20">
        <v>5756</v>
      </c>
      <c r="F2905" s="18" t="str">
        <f t="shared" si="47"/>
        <v>华南</v>
      </c>
    </row>
    <row r="2906" spans="1:6" x14ac:dyDescent="0.25">
      <c r="A2906" s="19">
        <v>35339</v>
      </c>
      <c r="B2906" s="20" t="s">
        <v>15</v>
      </c>
      <c r="C2906" s="20" t="s">
        <v>12</v>
      </c>
      <c r="D2906" s="20">
        <v>387</v>
      </c>
      <c r="E2906" s="20">
        <v>387</v>
      </c>
      <c r="F2906" s="18" t="str">
        <f t="shared" si="47"/>
        <v>华东</v>
      </c>
    </row>
    <row r="2907" spans="1:6" x14ac:dyDescent="0.25">
      <c r="A2907" s="19">
        <v>35339</v>
      </c>
      <c r="B2907" s="20" t="s">
        <v>11</v>
      </c>
      <c r="C2907" s="20" t="s">
        <v>12</v>
      </c>
      <c r="D2907" s="20">
        <v>34</v>
      </c>
      <c r="E2907" s="20">
        <v>34</v>
      </c>
      <c r="F2907" s="18" t="str">
        <f t="shared" si="47"/>
        <v>华东</v>
      </c>
    </row>
    <row r="2908" spans="1:6" x14ac:dyDescent="0.25">
      <c r="A2908" s="19">
        <v>35339</v>
      </c>
      <c r="B2908" s="20" t="s">
        <v>11</v>
      </c>
      <c r="C2908" s="20" t="s">
        <v>12</v>
      </c>
      <c r="D2908" s="20">
        <v>26</v>
      </c>
      <c r="E2908" s="20">
        <v>26</v>
      </c>
      <c r="F2908" s="18" t="str">
        <f t="shared" si="47"/>
        <v>华东</v>
      </c>
    </row>
    <row r="2909" spans="1:6" x14ac:dyDescent="0.25">
      <c r="A2909" s="19">
        <v>35339</v>
      </c>
      <c r="B2909" s="20" t="s">
        <v>11</v>
      </c>
      <c r="C2909" s="20" t="s">
        <v>12</v>
      </c>
      <c r="D2909" s="20">
        <v>36</v>
      </c>
      <c r="E2909" s="20">
        <v>36</v>
      </c>
      <c r="F2909" s="18" t="str">
        <f t="shared" si="47"/>
        <v>华东</v>
      </c>
    </row>
    <row r="2910" spans="1:6" x14ac:dyDescent="0.25">
      <c r="A2910" s="19">
        <v>35339</v>
      </c>
      <c r="B2910" s="20" t="s">
        <v>20</v>
      </c>
      <c r="C2910" s="20" t="s">
        <v>12</v>
      </c>
      <c r="D2910" s="20">
        <v>61</v>
      </c>
      <c r="E2910" s="20">
        <v>61</v>
      </c>
      <c r="F2910" s="18" t="str">
        <f t="shared" si="47"/>
        <v>华东</v>
      </c>
    </row>
    <row r="2911" spans="1:6" x14ac:dyDescent="0.25">
      <c r="A2911" s="19">
        <v>35339</v>
      </c>
      <c r="B2911" s="20" t="s">
        <v>17</v>
      </c>
      <c r="C2911" s="20" t="s">
        <v>12</v>
      </c>
      <c r="D2911" s="20">
        <v>44</v>
      </c>
      <c r="E2911" s="20">
        <v>44</v>
      </c>
      <c r="F2911" s="18" t="str">
        <f t="shared" si="47"/>
        <v>华南</v>
      </c>
    </row>
    <row r="2912" spans="1:6" x14ac:dyDescent="0.25">
      <c r="A2912" s="19">
        <v>35339</v>
      </c>
      <c r="B2912" s="20" t="s">
        <v>21</v>
      </c>
      <c r="C2912" s="23" t="s">
        <v>37</v>
      </c>
      <c r="D2912" s="20">
        <v>124</v>
      </c>
      <c r="E2912" s="20">
        <v>124</v>
      </c>
      <c r="F2912" s="18" t="str">
        <f t="shared" si="47"/>
        <v>华东</v>
      </c>
    </row>
    <row r="2913" spans="1:6" x14ac:dyDescent="0.25">
      <c r="A2913" s="19">
        <v>35339</v>
      </c>
      <c r="B2913" s="20" t="s">
        <v>20</v>
      </c>
      <c r="C2913" s="23" t="s">
        <v>24</v>
      </c>
      <c r="D2913" s="20">
        <v>138</v>
      </c>
      <c r="E2913" s="20">
        <v>138</v>
      </c>
      <c r="F2913" s="18" t="str">
        <f t="shared" si="47"/>
        <v>华东</v>
      </c>
    </row>
    <row r="2914" spans="1:6" x14ac:dyDescent="0.25">
      <c r="A2914" s="19">
        <v>35339</v>
      </c>
      <c r="B2914" s="20" t="s">
        <v>20</v>
      </c>
      <c r="C2914" s="23" t="s">
        <v>24</v>
      </c>
      <c r="D2914" s="20">
        <v>146</v>
      </c>
      <c r="E2914" s="20">
        <v>146</v>
      </c>
      <c r="F2914" s="18" t="str">
        <f t="shared" si="47"/>
        <v>华东</v>
      </c>
    </row>
    <row r="2915" spans="1:6" x14ac:dyDescent="0.25">
      <c r="A2915" s="19">
        <v>35339</v>
      </c>
      <c r="B2915" s="20" t="s">
        <v>21</v>
      </c>
      <c r="C2915" s="23" t="s">
        <v>24</v>
      </c>
      <c r="D2915" s="20">
        <v>248</v>
      </c>
      <c r="E2915" s="20">
        <v>248</v>
      </c>
      <c r="F2915" s="18" t="str">
        <f t="shared" si="47"/>
        <v>华东</v>
      </c>
    </row>
    <row r="2916" spans="1:6" x14ac:dyDescent="0.25">
      <c r="A2916" s="19">
        <v>35339</v>
      </c>
      <c r="B2916" s="20" t="s">
        <v>15</v>
      </c>
      <c r="C2916" s="23" t="s">
        <v>24</v>
      </c>
      <c r="D2916" s="20">
        <v>110</v>
      </c>
      <c r="E2916" s="20">
        <v>110</v>
      </c>
      <c r="F2916" s="18" t="str">
        <f t="shared" si="47"/>
        <v>华东</v>
      </c>
    </row>
    <row r="2917" spans="1:6" x14ac:dyDescent="0.25">
      <c r="A2917" s="19">
        <v>35339</v>
      </c>
      <c r="B2917" s="20" t="s">
        <v>17</v>
      </c>
      <c r="C2917" s="23" t="s">
        <v>24</v>
      </c>
      <c r="D2917" s="20">
        <v>72</v>
      </c>
      <c r="E2917" s="20">
        <v>72</v>
      </c>
      <c r="F2917" s="18" t="str">
        <f t="shared" si="47"/>
        <v>华南</v>
      </c>
    </row>
    <row r="2918" spans="1:6" x14ac:dyDescent="0.25">
      <c r="A2918" s="19">
        <v>35339</v>
      </c>
      <c r="B2918" s="20" t="s">
        <v>21</v>
      </c>
      <c r="C2918" s="23" t="s">
        <v>33</v>
      </c>
      <c r="D2918" s="20">
        <v>70</v>
      </c>
      <c r="E2918" s="20">
        <v>70</v>
      </c>
      <c r="F2918" s="18" t="str">
        <f t="shared" si="47"/>
        <v>华东</v>
      </c>
    </row>
    <row r="2919" spans="1:6" x14ac:dyDescent="0.25">
      <c r="A2919" s="19">
        <v>35339</v>
      </c>
      <c r="B2919" s="20" t="s">
        <v>20</v>
      </c>
      <c r="C2919" s="23" t="s">
        <v>25</v>
      </c>
      <c r="D2919" s="20">
        <v>96</v>
      </c>
      <c r="E2919" s="20">
        <v>96</v>
      </c>
      <c r="F2919" s="18" t="str">
        <f t="shared" si="47"/>
        <v>华东</v>
      </c>
    </row>
    <row r="2920" spans="1:6" x14ac:dyDescent="0.25">
      <c r="A2920" s="19">
        <v>35339</v>
      </c>
      <c r="B2920" s="20" t="s">
        <v>18</v>
      </c>
      <c r="C2920" s="23" t="s">
        <v>24</v>
      </c>
      <c r="D2920" s="20">
        <v>96</v>
      </c>
      <c r="E2920" s="20">
        <v>96</v>
      </c>
      <c r="F2920" s="18" t="str">
        <f t="shared" si="47"/>
        <v>华南</v>
      </c>
    </row>
    <row r="2921" spans="1:6" x14ac:dyDescent="0.25">
      <c r="A2921" s="19">
        <v>35339</v>
      </c>
      <c r="B2921" s="20" t="s">
        <v>17</v>
      </c>
      <c r="C2921" s="23" t="s">
        <v>24</v>
      </c>
      <c r="D2921" s="20">
        <v>90</v>
      </c>
      <c r="E2921" s="20">
        <v>90</v>
      </c>
      <c r="F2921" s="18" t="str">
        <f t="shared" si="47"/>
        <v>华南</v>
      </c>
    </row>
    <row r="2922" spans="1:6" x14ac:dyDescent="0.25">
      <c r="A2922" s="19">
        <v>35339</v>
      </c>
      <c r="B2922" s="20" t="s">
        <v>15</v>
      </c>
      <c r="C2922" s="23" t="s">
        <v>25</v>
      </c>
      <c r="D2922" s="20">
        <v>79</v>
      </c>
      <c r="E2922" s="20">
        <v>79</v>
      </c>
      <c r="F2922" s="18" t="str">
        <f t="shared" si="47"/>
        <v>华东</v>
      </c>
    </row>
    <row r="2923" spans="1:6" x14ac:dyDescent="0.25">
      <c r="A2923" s="19">
        <v>35339</v>
      </c>
      <c r="B2923" s="20" t="s">
        <v>18</v>
      </c>
      <c r="C2923" s="23" t="s">
        <v>24</v>
      </c>
      <c r="D2923" s="20">
        <v>77</v>
      </c>
      <c r="E2923" s="20">
        <v>77</v>
      </c>
      <c r="F2923" s="18" t="str">
        <f t="shared" si="47"/>
        <v>华南</v>
      </c>
    </row>
    <row r="2924" spans="1:6" x14ac:dyDescent="0.25">
      <c r="A2924" s="19">
        <v>35339</v>
      </c>
      <c r="B2924" s="20" t="s">
        <v>17</v>
      </c>
      <c r="C2924" s="23" t="s">
        <v>24</v>
      </c>
      <c r="D2924" s="20">
        <v>77</v>
      </c>
      <c r="E2924" s="20">
        <v>77</v>
      </c>
      <c r="F2924" s="18" t="str">
        <f t="shared" si="47"/>
        <v>华南</v>
      </c>
    </row>
    <row r="2925" spans="1:6" x14ac:dyDescent="0.25">
      <c r="A2925" s="19">
        <v>35339</v>
      </c>
      <c r="B2925" s="20" t="s">
        <v>21</v>
      </c>
      <c r="C2925" s="23" t="s">
        <v>37</v>
      </c>
      <c r="D2925" s="20">
        <v>83</v>
      </c>
      <c r="E2925" s="20">
        <v>83</v>
      </c>
      <c r="F2925" s="18" t="str">
        <f t="shared" si="47"/>
        <v>华东</v>
      </c>
    </row>
    <row r="2926" spans="1:6" x14ac:dyDescent="0.25">
      <c r="A2926" s="19">
        <v>35339</v>
      </c>
      <c r="B2926" s="20" t="s">
        <v>17</v>
      </c>
      <c r="C2926" s="23" t="s">
        <v>35</v>
      </c>
      <c r="D2926" s="20">
        <v>1489</v>
      </c>
      <c r="E2926" s="20">
        <v>1636</v>
      </c>
      <c r="F2926" s="18" t="str">
        <f t="shared" si="47"/>
        <v>华南</v>
      </c>
    </row>
    <row r="2927" spans="1:6" x14ac:dyDescent="0.25">
      <c r="A2927" s="19">
        <v>35339</v>
      </c>
      <c r="B2927" s="20" t="s">
        <v>17</v>
      </c>
      <c r="C2927" s="23" t="s">
        <v>24</v>
      </c>
      <c r="D2927" s="20">
        <v>817</v>
      </c>
      <c r="E2927" s="20">
        <v>866</v>
      </c>
      <c r="F2927" s="18" t="str">
        <f t="shared" si="47"/>
        <v>华南</v>
      </c>
    </row>
    <row r="2928" spans="1:6" x14ac:dyDescent="0.25">
      <c r="A2928" s="19">
        <v>35339</v>
      </c>
      <c r="B2928" s="20" t="s">
        <v>15</v>
      </c>
      <c r="C2928" s="23" t="s">
        <v>24</v>
      </c>
      <c r="D2928" s="20">
        <v>797</v>
      </c>
      <c r="E2928" s="20">
        <v>900</v>
      </c>
      <c r="F2928" s="18" t="str">
        <f t="shared" si="47"/>
        <v>华东</v>
      </c>
    </row>
    <row r="2929" spans="1:6" x14ac:dyDescent="0.25">
      <c r="A2929" s="19">
        <v>35339</v>
      </c>
      <c r="B2929" s="20" t="s">
        <v>18</v>
      </c>
      <c r="C2929" s="23" t="s">
        <v>24</v>
      </c>
      <c r="D2929" s="20">
        <v>360</v>
      </c>
      <c r="E2929" s="20">
        <v>360</v>
      </c>
      <c r="F2929" s="18" t="str">
        <f t="shared" si="47"/>
        <v>华南</v>
      </c>
    </row>
    <row r="2930" spans="1:6" x14ac:dyDescent="0.25">
      <c r="A2930" s="19">
        <v>35339</v>
      </c>
      <c r="B2930" s="20" t="s">
        <v>18</v>
      </c>
      <c r="C2930" s="23" t="s">
        <v>24</v>
      </c>
      <c r="D2930" s="20">
        <v>2759</v>
      </c>
      <c r="E2930" s="20">
        <v>4125</v>
      </c>
      <c r="F2930" s="18" t="str">
        <f t="shared" si="47"/>
        <v>华南</v>
      </c>
    </row>
    <row r="2931" spans="1:6" x14ac:dyDescent="0.25">
      <c r="A2931" s="19">
        <v>35339</v>
      </c>
      <c r="B2931" s="20" t="s">
        <v>11</v>
      </c>
      <c r="C2931" s="23" t="s">
        <v>24</v>
      </c>
      <c r="D2931" s="20">
        <v>9</v>
      </c>
      <c r="E2931" s="20">
        <v>9</v>
      </c>
      <c r="F2931" s="18" t="str">
        <f t="shared" si="47"/>
        <v>华东</v>
      </c>
    </row>
    <row r="2932" spans="1:6" x14ac:dyDescent="0.25">
      <c r="A2932" s="19">
        <v>35339</v>
      </c>
      <c r="B2932" s="20" t="s">
        <v>11</v>
      </c>
      <c r="C2932" s="23" t="s">
        <v>24</v>
      </c>
      <c r="D2932" s="20">
        <v>44</v>
      </c>
      <c r="E2932" s="20">
        <v>44</v>
      </c>
      <c r="F2932" s="18" t="str">
        <f t="shared" si="47"/>
        <v>华东</v>
      </c>
    </row>
    <row r="2933" spans="1:6" x14ac:dyDescent="0.25">
      <c r="A2933" s="19">
        <v>35339</v>
      </c>
      <c r="B2933" s="20" t="s">
        <v>20</v>
      </c>
      <c r="C2933" s="23" t="s">
        <v>24</v>
      </c>
      <c r="D2933" s="20">
        <v>42</v>
      </c>
      <c r="E2933" s="20">
        <v>42</v>
      </c>
      <c r="F2933" s="18" t="str">
        <f t="shared" si="47"/>
        <v>华东</v>
      </c>
    </row>
    <row r="2934" spans="1:6" x14ac:dyDescent="0.25">
      <c r="A2934" s="19">
        <v>35339</v>
      </c>
      <c r="B2934" s="20" t="s">
        <v>20</v>
      </c>
      <c r="C2934" s="23" t="s">
        <v>25</v>
      </c>
      <c r="D2934" s="20">
        <v>50</v>
      </c>
      <c r="E2934" s="20">
        <v>50</v>
      </c>
      <c r="F2934" s="18" t="str">
        <f t="shared" si="47"/>
        <v>华东</v>
      </c>
    </row>
    <row r="2935" spans="1:6" x14ac:dyDescent="0.25">
      <c r="A2935" s="19">
        <v>35339</v>
      </c>
      <c r="B2935" s="20" t="s">
        <v>18</v>
      </c>
      <c r="C2935" s="23" t="s">
        <v>25</v>
      </c>
      <c r="D2935" s="20">
        <v>53</v>
      </c>
      <c r="E2935" s="20">
        <v>53</v>
      </c>
      <c r="F2935" s="18" t="str">
        <f t="shared" si="47"/>
        <v>华南</v>
      </c>
    </row>
    <row r="2936" spans="1:6" x14ac:dyDescent="0.25">
      <c r="A2936" s="19">
        <v>35339</v>
      </c>
      <c r="B2936" s="20" t="s">
        <v>18</v>
      </c>
      <c r="C2936" s="23" t="s">
        <v>24</v>
      </c>
      <c r="D2936" s="20">
        <v>45</v>
      </c>
      <c r="E2936" s="20">
        <v>45</v>
      </c>
      <c r="F2936" s="18" t="str">
        <f t="shared" si="47"/>
        <v>华南</v>
      </c>
    </row>
    <row r="2937" spans="1:6" x14ac:dyDescent="0.25">
      <c r="A2937" s="19">
        <v>35339</v>
      </c>
      <c r="B2937" s="20" t="s">
        <v>11</v>
      </c>
      <c r="C2937" s="23" t="s">
        <v>33</v>
      </c>
      <c r="D2937" s="20">
        <v>56</v>
      </c>
      <c r="E2937" s="20">
        <v>56</v>
      </c>
      <c r="F2937" s="18" t="str">
        <f t="shared" si="47"/>
        <v>华东</v>
      </c>
    </row>
    <row r="2938" spans="1:6" x14ac:dyDescent="0.25">
      <c r="A2938" s="19">
        <v>35339</v>
      </c>
      <c r="B2938" s="20" t="s">
        <v>11</v>
      </c>
      <c r="C2938" s="23" t="s">
        <v>25</v>
      </c>
      <c r="D2938" s="20">
        <v>26</v>
      </c>
      <c r="E2938" s="20">
        <v>26</v>
      </c>
      <c r="F2938" s="18" t="str">
        <f t="shared" si="47"/>
        <v>华东</v>
      </c>
    </row>
    <row r="2939" spans="1:6" x14ac:dyDescent="0.25">
      <c r="A2939" s="19">
        <v>35339</v>
      </c>
      <c r="B2939" s="20" t="s">
        <v>15</v>
      </c>
      <c r="C2939" s="23" t="s">
        <v>25</v>
      </c>
      <c r="D2939" s="20">
        <v>26</v>
      </c>
      <c r="E2939" s="20">
        <v>26</v>
      </c>
      <c r="F2939" s="18" t="str">
        <f t="shared" si="47"/>
        <v>华东</v>
      </c>
    </row>
    <row r="2940" spans="1:6" x14ac:dyDescent="0.25">
      <c r="A2940" s="19">
        <v>35339</v>
      </c>
      <c r="B2940" s="20" t="s">
        <v>15</v>
      </c>
      <c r="C2940" s="23" t="s">
        <v>24</v>
      </c>
      <c r="D2940" s="20">
        <v>25</v>
      </c>
      <c r="E2940" s="20">
        <v>25</v>
      </c>
      <c r="F2940" s="18" t="str">
        <f t="shared" si="47"/>
        <v>华东</v>
      </c>
    </row>
    <row r="2941" spans="1:6" x14ac:dyDescent="0.25">
      <c r="A2941" s="19">
        <v>35339</v>
      </c>
      <c r="B2941" s="20" t="s">
        <v>15</v>
      </c>
      <c r="C2941" s="23" t="s">
        <v>24</v>
      </c>
      <c r="D2941" s="20">
        <v>44</v>
      </c>
      <c r="E2941" s="20">
        <v>44</v>
      </c>
      <c r="F2941" s="18" t="str">
        <f t="shared" si="47"/>
        <v>华东</v>
      </c>
    </row>
    <row r="2942" spans="1:6" x14ac:dyDescent="0.25">
      <c r="A2942" s="19">
        <v>35339</v>
      </c>
      <c r="B2942" s="20" t="s">
        <v>11</v>
      </c>
      <c r="C2942" s="23" t="s">
        <v>24</v>
      </c>
      <c r="D2942" s="20">
        <v>28</v>
      </c>
      <c r="E2942" s="20">
        <v>28</v>
      </c>
      <c r="F2942" s="18" t="str">
        <f t="shared" si="47"/>
        <v>华东</v>
      </c>
    </row>
    <row r="2943" spans="1:6" x14ac:dyDescent="0.25">
      <c r="A2943" s="19">
        <v>35339</v>
      </c>
      <c r="B2943" s="20" t="s">
        <v>11</v>
      </c>
      <c r="C2943" s="23" t="s">
        <v>24</v>
      </c>
      <c r="D2943" s="20">
        <v>7</v>
      </c>
      <c r="E2943" s="20">
        <v>7</v>
      </c>
      <c r="F2943" s="18" t="str">
        <f t="shared" si="47"/>
        <v>华东</v>
      </c>
    </row>
    <row r="2944" spans="1:6" x14ac:dyDescent="0.25">
      <c r="A2944" s="19">
        <v>35339</v>
      </c>
      <c r="B2944" s="20" t="s">
        <v>20</v>
      </c>
      <c r="C2944" s="23" t="s">
        <v>24</v>
      </c>
      <c r="D2944" s="20">
        <v>26</v>
      </c>
      <c r="E2944" s="20">
        <v>26</v>
      </c>
      <c r="F2944" s="18" t="str">
        <f t="shared" si="47"/>
        <v>华东</v>
      </c>
    </row>
    <row r="2945" spans="1:6" x14ac:dyDescent="0.25">
      <c r="A2945" s="19">
        <v>35370</v>
      </c>
      <c r="B2945" s="20" t="s">
        <v>20</v>
      </c>
      <c r="C2945" s="23" t="s">
        <v>24</v>
      </c>
      <c r="D2945" s="20">
        <v>308</v>
      </c>
      <c r="E2945" s="20">
        <v>308</v>
      </c>
      <c r="F2945" s="18" t="str">
        <f t="shared" si="47"/>
        <v>华东</v>
      </c>
    </row>
    <row r="2946" spans="1:6" x14ac:dyDescent="0.25">
      <c r="A2946" s="19">
        <v>35370</v>
      </c>
      <c r="B2946" s="20" t="s">
        <v>17</v>
      </c>
      <c r="C2946" s="23" t="s">
        <v>24</v>
      </c>
      <c r="D2946" s="20">
        <v>431</v>
      </c>
      <c r="E2946" s="20">
        <v>495</v>
      </c>
      <c r="F2946" s="18" t="str">
        <f t="shared" si="47"/>
        <v>华南</v>
      </c>
    </row>
    <row r="2947" spans="1:6" x14ac:dyDescent="0.25">
      <c r="A2947" s="19">
        <v>35370</v>
      </c>
      <c r="B2947" s="20" t="s">
        <v>21</v>
      </c>
      <c r="C2947" s="23" t="s">
        <v>24</v>
      </c>
      <c r="D2947" s="20">
        <v>405</v>
      </c>
      <c r="E2947" s="20">
        <v>405</v>
      </c>
      <c r="F2947" s="18" t="str">
        <f t="shared" ref="F2947:F3010" si="48">INDEX($H$3:$H$12,MATCH(B2947,$I$3:$I$12,0))</f>
        <v>华东</v>
      </c>
    </row>
    <row r="2948" spans="1:6" x14ac:dyDescent="0.25">
      <c r="A2948" s="19">
        <v>35370</v>
      </c>
      <c r="B2948" s="20" t="s">
        <v>21</v>
      </c>
      <c r="C2948" s="23" t="s">
        <v>24</v>
      </c>
      <c r="D2948" s="20">
        <v>371</v>
      </c>
      <c r="E2948" s="20">
        <v>371</v>
      </c>
      <c r="F2948" s="18" t="str">
        <f t="shared" si="48"/>
        <v>华东</v>
      </c>
    </row>
    <row r="2949" spans="1:6" x14ac:dyDescent="0.25">
      <c r="A2949" s="19">
        <v>35370</v>
      </c>
      <c r="B2949" s="20" t="s">
        <v>23</v>
      </c>
      <c r="C2949" s="23" t="s">
        <v>25</v>
      </c>
      <c r="D2949" s="20">
        <v>358</v>
      </c>
      <c r="E2949" s="20">
        <v>358</v>
      </c>
      <c r="F2949" s="18" t="str">
        <f t="shared" si="48"/>
        <v>华东</v>
      </c>
    </row>
    <row r="2950" spans="1:6" x14ac:dyDescent="0.25">
      <c r="A2950" s="19">
        <v>35370</v>
      </c>
      <c r="B2950" s="20" t="s">
        <v>17</v>
      </c>
      <c r="C2950" s="23" t="s">
        <v>24</v>
      </c>
      <c r="D2950" s="20">
        <v>338</v>
      </c>
      <c r="E2950" s="20">
        <v>338</v>
      </c>
      <c r="F2950" s="18" t="str">
        <f t="shared" si="48"/>
        <v>华南</v>
      </c>
    </row>
    <row r="2951" spans="1:6" x14ac:dyDescent="0.25">
      <c r="A2951" s="19">
        <v>35370</v>
      </c>
      <c r="B2951" s="20" t="s">
        <v>23</v>
      </c>
      <c r="C2951" s="23" t="s">
        <v>29</v>
      </c>
      <c r="D2951" s="20">
        <v>338</v>
      </c>
      <c r="E2951" s="20">
        <v>338</v>
      </c>
      <c r="F2951" s="18" t="str">
        <f t="shared" si="48"/>
        <v>华东</v>
      </c>
    </row>
    <row r="2952" spans="1:6" x14ac:dyDescent="0.25">
      <c r="A2952" s="19">
        <v>35370</v>
      </c>
      <c r="B2952" s="20" t="s">
        <v>11</v>
      </c>
      <c r="C2952" s="23" t="s">
        <v>25</v>
      </c>
      <c r="D2952" s="20">
        <v>54</v>
      </c>
      <c r="E2952" s="20">
        <v>54</v>
      </c>
      <c r="F2952" s="18" t="str">
        <f t="shared" si="48"/>
        <v>华东</v>
      </c>
    </row>
    <row r="2953" spans="1:6" x14ac:dyDescent="0.25">
      <c r="A2953" s="19">
        <v>35370</v>
      </c>
      <c r="B2953" s="20" t="s">
        <v>11</v>
      </c>
      <c r="C2953" s="23" t="s">
        <v>25</v>
      </c>
      <c r="D2953" s="20">
        <v>94</v>
      </c>
      <c r="E2953" s="20">
        <v>94</v>
      </c>
      <c r="F2953" s="18" t="str">
        <f t="shared" si="48"/>
        <v>华东</v>
      </c>
    </row>
    <row r="2954" spans="1:6" x14ac:dyDescent="0.25">
      <c r="A2954" s="19">
        <v>35370</v>
      </c>
      <c r="B2954" s="20" t="s">
        <v>18</v>
      </c>
      <c r="C2954" s="23" t="s">
        <v>24</v>
      </c>
      <c r="D2954" s="20">
        <v>158</v>
      </c>
      <c r="E2954" s="20">
        <v>158</v>
      </c>
      <c r="F2954" s="18" t="str">
        <f t="shared" si="48"/>
        <v>华南</v>
      </c>
    </row>
    <row r="2955" spans="1:6" x14ac:dyDescent="0.25">
      <c r="A2955" s="19">
        <v>35370</v>
      </c>
      <c r="B2955" s="20" t="s">
        <v>17</v>
      </c>
      <c r="C2955" s="23" t="s">
        <v>25</v>
      </c>
      <c r="D2955" s="20">
        <v>225</v>
      </c>
      <c r="E2955" s="20">
        <v>225</v>
      </c>
      <c r="F2955" s="18" t="str">
        <f t="shared" si="48"/>
        <v>华南</v>
      </c>
    </row>
    <row r="2956" spans="1:6" x14ac:dyDescent="0.25">
      <c r="A2956" s="19">
        <v>35370</v>
      </c>
      <c r="B2956" s="20" t="s">
        <v>15</v>
      </c>
      <c r="C2956" s="23" t="s">
        <v>24</v>
      </c>
      <c r="D2956" s="20">
        <v>330</v>
      </c>
      <c r="E2956" s="20">
        <v>330</v>
      </c>
      <c r="F2956" s="18" t="str">
        <f t="shared" si="48"/>
        <v>华东</v>
      </c>
    </row>
    <row r="2957" spans="1:6" x14ac:dyDescent="0.25">
      <c r="A2957" s="19">
        <v>35370</v>
      </c>
      <c r="B2957" s="20" t="s">
        <v>15</v>
      </c>
      <c r="C2957" s="23" t="s">
        <v>37</v>
      </c>
      <c r="D2957" s="20">
        <v>248</v>
      </c>
      <c r="E2957" s="20">
        <v>248</v>
      </c>
      <c r="F2957" s="18" t="str">
        <f t="shared" si="48"/>
        <v>华东</v>
      </c>
    </row>
    <row r="2958" spans="1:6" x14ac:dyDescent="0.25">
      <c r="A2958" s="19">
        <v>35370</v>
      </c>
      <c r="B2958" s="20" t="s">
        <v>15</v>
      </c>
      <c r="C2958" s="23" t="s">
        <v>37</v>
      </c>
      <c r="D2958" s="20">
        <v>90</v>
      </c>
      <c r="E2958" s="20">
        <v>90</v>
      </c>
      <c r="F2958" s="18" t="str">
        <f t="shared" si="48"/>
        <v>华东</v>
      </c>
    </row>
    <row r="2959" spans="1:6" x14ac:dyDescent="0.25">
      <c r="A2959" s="19">
        <v>35370</v>
      </c>
      <c r="B2959" s="20" t="s">
        <v>21</v>
      </c>
      <c r="C2959" s="23" t="s">
        <v>24</v>
      </c>
      <c r="D2959" s="20">
        <v>83</v>
      </c>
      <c r="E2959" s="20">
        <v>83</v>
      </c>
      <c r="F2959" s="18" t="str">
        <f t="shared" si="48"/>
        <v>华东</v>
      </c>
    </row>
    <row r="2960" spans="1:6" x14ac:dyDescent="0.25">
      <c r="A2960" s="19">
        <v>35370</v>
      </c>
      <c r="B2960" s="20" t="s">
        <v>20</v>
      </c>
      <c r="C2960" s="23" t="s">
        <v>25</v>
      </c>
      <c r="D2960" s="20">
        <v>289</v>
      </c>
      <c r="E2960" s="20">
        <v>289</v>
      </c>
      <c r="F2960" s="18" t="str">
        <f t="shared" si="48"/>
        <v>华东</v>
      </c>
    </row>
    <row r="2961" spans="1:6" x14ac:dyDescent="0.25">
      <c r="A2961" s="19">
        <v>35370</v>
      </c>
      <c r="B2961" s="20" t="s">
        <v>18</v>
      </c>
      <c r="C2961" s="23" t="s">
        <v>25</v>
      </c>
      <c r="D2961" s="20">
        <v>411</v>
      </c>
      <c r="E2961" s="20">
        <v>473</v>
      </c>
      <c r="F2961" s="18" t="str">
        <f t="shared" si="48"/>
        <v>华南</v>
      </c>
    </row>
    <row r="2962" spans="1:6" x14ac:dyDescent="0.25">
      <c r="A2962" s="19">
        <v>35370</v>
      </c>
      <c r="B2962" s="20" t="s">
        <v>20</v>
      </c>
      <c r="C2962" s="23" t="s">
        <v>25</v>
      </c>
      <c r="D2962" s="20">
        <v>146</v>
      </c>
      <c r="E2962" s="20">
        <v>146</v>
      </c>
      <c r="F2962" s="18" t="str">
        <f t="shared" si="48"/>
        <v>华东</v>
      </c>
    </row>
    <row r="2963" spans="1:6" x14ac:dyDescent="0.25">
      <c r="A2963" s="19">
        <v>35370</v>
      </c>
      <c r="B2963" s="20" t="s">
        <v>21</v>
      </c>
      <c r="C2963" s="23" t="s">
        <v>37</v>
      </c>
      <c r="D2963" s="20">
        <v>897</v>
      </c>
      <c r="E2963" s="20">
        <v>990</v>
      </c>
      <c r="F2963" s="18" t="str">
        <f t="shared" si="48"/>
        <v>华东</v>
      </c>
    </row>
    <row r="2964" spans="1:6" x14ac:dyDescent="0.25">
      <c r="A2964" s="19">
        <v>35370</v>
      </c>
      <c r="B2964" s="20" t="s">
        <v>15</v>
      </c>
      <c r="C2964" s="23" t="s">
        <v>24</v>
      </c>
      <c r="D2964" s="20">
        <v>2455</v>
      </c>
      <c r="E2964" s="20">
        <v>2888</v>
      </c>
      <c r="F2964" s="18" t="str">
        <f t="shared" si="48"/>
        <v>华东</v>
      </c>
    </row>
    <row r="2965" spans="1:6" x14ac:dyDescent="0.25">
      <c r="A2965" s="19">
        <v>35370</v>
      </c>
      <c r="B2965" s="20" t="s">
        <v>11</v>
      </c>
      <c r="C2965" s="23" t="s">
        <v>25</v>
      </c>
      <c r="D2965" s="20">
        <v>1684</v>
      </c>
      <c r="E2965" s="20">
        <v>1845</v>
      </c>
      <c r="F2965" s="18" t="str">
        <f t="shared" si="48"/>
        <v>华东</v>
      </c>
    </row>
    <row r="2966" spans="1:6" x14ac:dyDescent="0.25">
      <c r="A2966" s="19">
        <v>35370</v>
      </c>
      <c r="B2966" s="20" t="s">
        <v>18</v>
      </c>
      <c r="C2966" s="23" t="s">
        <v>24</v>
      </c>
      <c r="D2966" s="20">
        <v>1079</v>
      </c>
      <c r="E2966" s="20">
        <v>3080</v>
      </c>
      <c r="F2966" s="18" t="str">
        <f t="shared" si="48"/>
        <v>华南</v>
      </c>
    </row>
    <row r="2967" spans="1:6" x14ac:dyDescent="0.25">
      <c r="A2967" s="19">
        <v>35370</v>
      </c>
      <c r="B2967" s="20" t="s">
        <v>18</v>
      </c>
      <c r="C2967" s="23" t="s">
        <v>24</v>
      </c>
      <c r="D2967" s="20">
        <v>1025</v>
      </c>
      <c r="E2967" s="20">
        <v>1086</v>
      </c>
      <c r="F2967" s="18" t="str">
        <f t="shared" si="48"/>
        <v>华南</v>
      </c>
    </row>
    <row r="2968" spans="1:6" x14ac:dyDescent="0.25">
      <c r="A2968" s="19">
        <v>35370</v>
      </c>
      <c r="B2968" s="20" t="s">
        <v>11</v>
      </c>
      <c r="C2968" s="23" t="s">
        <v>25</v>
      </c>
      <c r="D2968" s="20">
        <v>761</v>
      </c>
      <c r="E2968" s="20">
        <v>784</v>
      </c>
      <c r="F2968" s="18" t="str">
        <f t="shared" si="48"/>
        <v>华东</v>
      </c>
    </row>
    <row r="2969" spans="1:6" x14ac:dyDescent="0.25">
      <c r="A2969" s="19">
        <v>35370</v>
      </c>
      <c r="B2969" s="20" t="s">
        <v>20</v>
      </c>
      <c r="C2969" s="23" t="s">
        <v>25</v>
      </c>
      <c r="D2969" s="20">
        <v>610</v>
      </c>
      <c r="E2969" s="20">
        <v>702</v>
      </c>
      <c r="F2969" s="18" t="str">
        <f t="shared" si="48"/>
        <v>华东</v>
      </c>
    </row>
    <row r="2970" spans="1:6" x14ac:dyDescent="0.25">
      <c r="A2970" s="19">
        <v>35370</v>
      </c>
      <c r="B2970" s="20" t="s">
        <v>17</v>
      </c>
      <c r="C2970" s="23" t="s">
        <v>25</v>
      </c>
      <c r="D2970" s="20">
        <v>681</v>
      </c>
      <c r="E2970" s="20">
        <v>701</v>
      </c>
      <c r="F2970" s="18" t="str">
        <f t="shared" si="48"/>
        <v>华南</v>
      </c>
    </row>
    <row r="2971" spans="1:6" x14ac:dyDescent="0.25">
      <c r="A2971" s="19">
        <v>35370</v>
      </c>
      <c r="B2971" s="20" t="s">
        <v>18</v>
      </c>
      <c r="C2971" s="20" t="s">
        <v>12</v>
      </c>
      <c r="D2971" s="20">
        <v>123</v>
      </c>
      <c r="E2971" s="20">
        <v>123</v>
      </c>
      <c r="F2971" s="18" t="str">
        <f t="shared" si="48"/>
        <v>华南</v>
      </c>
    </row>
    <row r="2972" spans="1:6" x14ac:dyDescent="0.25">
      <c r="A2972" s="19">
        <v>35370</v>
      </c>
      <c r="B2972" s="20" t="s">
        <v>15</v>
      </c>
      <c r="C2972" s="20" t="s">
        <v>12</v>
      </c>
      <c r="D2972" s="20">
        <v>146</v>
      </c>
      <c r="E2972" s="20">
        <v>146</v>
      </c>
      <c r="F2972" s="18" t="str">
        <f t="shared" si="48"/>
        <v>华东</v>
      </c>
    </row>
    <row r="2973" spans="1:6" x14ac:dyDescent="0.25">
      <c r="A2973" s="19">
        <v>35370</v>
      </c>
      <c r="B2973" s="20" t="s">
        <v>18</v>
      </c>
      <c r="C2973" s="20" t="s">
        <v>12</v>
      </c>
      <c r="D2973" s="20">
        <v>180</v>
      </c>
      <c r="E2973" s="20">
        <v>180</v>
      </c>
      <c r="F2973" s="18" t="str">
        <f t="shared" si="48"/>
        <v>华南</v>
      </c>
    </row>
    <row r="2974" spans="1:6" x14ac:dyDescent="0.25">
      <c r="A2974" s="19">
        <v>35370</v>
      </c>
      <c r="B2974" s="20" t="s">
        <v>11</v>
      </c>
      <c r="C2974" s="20" t="s">
        <v>12</v>
      </c>
      <c r="D2974" s="20">
        <v>68</v>
      </c>
      <c r="E2974" s="20">
        <v>68</v>
      </c>
      <c r="F2974" s="18" t="str">
        <f t="shared" si="48"/>
        <v>华东</v>
      </c>
    </row>
    <row r="2975" spans="1:6" x14ac:dyDescent="0.25">
      <c r="A2975" s="19">
        <v>35370</v>
      </c>
      <c r="B2975" s="20" t="s">
        <v>15</v>
      </c>
      <c r="C2975" s="20" t="s">
        <v>12</v>
      </c>
      <c r="D2975" s="20">
        <v>79</v>
      </c>
      <c r="E2975" s="20">
        <v>79</v>
      </c>
      <c r="F2975" s="18" t="str">
        <f t="shared" si="48"/>
        <v>华东</v>
      </c>
    </row>
    <row r="2976" spans="1:6" x14ac:dyDescent="0.25">
      <c r="A2976" s="19">
        <v>35370</v>
      </c>
      <c r="B2976" s="20" t="s">
        <v>20</v>
      </c>
      <c r="C2976" s="20" t="s">
        <v>12</v>
      </c>
      <c r="D2976" s="20">
        <v>375</v>
      </c>
      <c r="E2976" s="20">
        <v>375</v>
      </c>
      <c r="F2976" s="18" t="str">
        <f t="shared" si="48"/>
        <v>华东</v>
      </c>
    </row>
    <row r="2977" spans="1:6" x14ac:dyDescent="0.25">
      <c r="A2977" s="19">
        <v>35370</v>
      </c>
      <c r="B2977" s="20" t="s">
        <v>21</v>
      </c>
      <c r="C2977" s="20" t="s">
        <v>12</v>
      </c>
      <c r="D2977" s="20">
        <v>557</v>
      </c>
      <c r="E2977" s="20">
        <v>574</v>
      </c>
      <c r="F2977" s="18" t="str">
        <f t="shared" si="48"/>
        <v>华东</v>
      </c>
    </row>
    <row r="2978" spans="1:6" x14ac:dyDescent="0.25">
      <c r="A2978" s="19">
        <v>35370</v>
      </c>
      <c r="B2978" s="20" t="s">
        <v>15</v>
      </c>
      <c r="C2978" s="20" t="s">
        <v>12</v>
      </c>
      <c r="D2978" s="20">
        <v>816</v>
      </c>
      <c r="E2978" s="20">
        <v>900</v>
      </c>
      <c r="F2978" s="18" t="str">
        <f t="shared" si="48"/>
        <v>华东</v>
      </c>
    </row>
    <row r="2979" spans="1:6" x14ac:dyDescent="0.25">
      <c r="A2979" s="19">
        <v>35370</v>
      </c>
      <c r="B2979" s="20" t="s">
        <v>15</v>
      </c>
      <c r="C2979" s="20" t="s">
        <v>12</v>
      </c>
      <c r="D2979" s="20">
        <v>333</v>
      </c>
      <c r="E2979" s="20">
        <v>333</v>
      </c>
      <c r="F2979" s="18" t="str">
        <f t="shared" si="48"/>
        <v>华东</v>
      </c>
    </row>
    <row r="2980" spans="1:6" x14ac:dyDescent="0.25">
      <c r="A2980" s="19">
        <v>35370</v>
      </c>
      <c r="B2980" s="20" t="s">
        <v>21</v>
      </c>
      <c r="C2980" s="20" t="s">
        <v>12</v>
      </c>
      <c r="D2980" s="20">
        <v>368</v>
      </c>
      <c r="E2980" s="20">
        <v>368</v>
      </c>
      <c r="F2980" s="18" t="str">
        <f t="shared" si="48"/>
        <v>华东</v>
      </c>
    </row>
    <row r="2981" spans="1:6" x14ac:dyDescent="0.25">
      <c r="A2981" s="19">
        <v>35370</v>
      </c>
      <c r="B2981" s="20" t="s">
        <v>11</v>
      </c>
      <c r="C2981" s="20" t="s">
        <v>12</v>
      </c>
      <c r="D2981" s="20">
        <v>1113</v>
      </c>
      <c r="E2981" s="20">
        <v>1181</v>
      </c>
      <c r="F2981" s="18" t="str">
        <f t="shared" si="48"/>
        <v>华东</v>
      </c>
    </row>
    <row r="2982" spans="1:6" x14ac:dyDescent="0.25">
      <c r="A2982" s="19">
        <v>35370</v>
      </c>
      <c r="B2982" s="20" t="s">
        <v>18</v>
      </c>
      <c r="C2982" s="20" t="s">
        <v>12</v>
      </c>
      <c r="D2982" s="20">
        <v>675</v>
      </c>
      <c r="E2982" s="20">
        <v>923</v>
      </c>
      <c r="F2982" s="18" t="str">
        <f t="shared" si="48"/>
        <v>华南</v>
      </c>
    </row>
    <row r="2983" spans="1:6" x14ac:dyDescent="0.25">
      <c r="A2983" s="19">
        <v>35370</v>
      </c>
      <c r="B2983" s="20" t="s">
        <v>17</v>
      </c>
      <c r="C2983" s="20" t="s">
        <v>12</v>
      </c>
      <c r="D2983" s="20">
        <v>826</v>
      </c>
      <c r="E2983" s="20">
        <v>878</v>
      </c>
      <c r="F2983" s="18" t="str">
        <f t="shared" si="48"/>
        <v>华南</v>
      </c>
    </row>
    <row r="2984" spans="1:6" x14ac:dyDescent="0.25">
      <c r="A2984" s="19">
        <v>35370</v>
      </c>
      <c r="B2984" s="20" t="s">
        <v>17</v>
      </c>
      <c r="C2984" s="20" t="s">
        <v>12</v>
      </c>
      <c r="D2984" s="20">
        <v>385</v>
      </c>
      <c r="E2984" s="20">
        <v>385</v>
      </c>
      <c r="F2984" s="18" t="str">
        <f t="shared" si="48"/>
        <v>华南</v>
      </c>
    </row>
    <row r="2985" spans="1:6" x14ac:dyDescent="0.25">
      <c r="A2985" s="19">
        <v>35370</v>
      </c>
      <c r="B2985" s="20" t="s">
        <v>20</v>
      </c>
      <c r="C2985" s="20" t="s">
        <v>12</v>
      </c>
      <c r="D2985" s="20">
        <v>428</v>
      </c>
      <c r="E2985" s="20">
        <v>428</v>
      </c>
      <c r="F2985" s="18" t="str">
        <f t="shared" si="48"/>
        <v>华东</v>
      </c>
    </row>
    <row r="2986" spans="1:6" x14ac:dyDescent="0.25">
      <c r="A2986" s="19">
        <v>35370</v>
      </c>
      <c r="B2986" s="20" t="s">
        <v>11</v>
      </c>
      <c r="C2986" s="20" t="s">
        <v>12</v>
      </c>
      <c r="D2986" s="20">
        <v>467</v>
      </c>
      <c r="E2986" s="20">
        <v>481</v>
      </c>
      <c r="F2986" s="18" t="str">
        <f t="shared" si="48"/>
        <v>华东</v>
      </c>
    </row>
    <row r="2987" spans="1:6" x14ac:dyDescent="0.25">
      <c r="A2987" s="19">
        <v>35370</v>
      </c>
      <c r="B2987" s="20" t="s">
        <v>18</v>
      </c>
      <c r="C2987" s="20" t="s">
        <v>12</v>
      </c>
      <c r="D2987" s="20">
        <v>581</v>
      </c>
      <c r="E2987" s="20">
        <v>648</v>
      </c>
      <c r="F2987" s="18" t="str">
        <f t="shared" si="48"/>
        <v>华南</v>
      </c>
    </row>
    <row r="2988" spans="1:6" x14ac:dyDescent="0.25">
      <c r="A2988" s="19">
        <v>35370</v>
      </c>
      <c r="B2988" s="20" t="s">
        <v>20</v>
      </c>
      <c r="C2988" s="20" t="s">
        <v>12</v>
      </c>
      <c r="D2988" s="20">
        <v>491</v>
      </c>
      <c r="E2988" s="20">
        <v>506</v>
      </c>
      <c r="F2988" s="18" t="str">
        <f t="shared" si="48"/>
        <v>华东</v>
      </c>
    </row>
    <row r="2989" spans="1:6" x14ac:dyDescent="0.25">
      <c r="A2989" s="19">
        <v>35370</v>
      </c>
      <c r="B2989" s="20" t="s">
        <v>21</v>
      </c>
      <c r="C2989" s="20" t="s">
        <v>12</v>
      </c>
      <c r="D2989" s="20">
        <v>525</v>
      </c>
      <c r="E2989" s="20">
        <v>525</v>
      </c>
      <c r="F2989" s="18" t="str">
        <f t="shared" si="48"/>
        <v>华东</v>
      </c>
    </row>
    <row r="2990" spans="1:6" x14ac:dyDescent="0.25">
      <c r="A2990" s="19">
        <v>35370</v>
      </c>
      <c r="B2990" s="20" t="s">
        <v>21</v>
      </c>
      <c r="C2990" s="20" t="s">
        <v>12</v>
      </c>
      <c r="D2990" s="20">
        <v>203</v>
      </c>
      <c r="E2990" s="20">
        <v>203</v>
      </c>
      <c r="F2990" s="18" t="str">
        <f t="shared" si="48"/>
        <v>华东</v>
      </c>
    </row>
    <row r="2991" spans="1:6" x14ac:dyDescent="0.25">
      <c r="A2991" s="19">
        <v>35370</v>
      </c>
      <c r="B2991" s="20" t="s">
        <v>17</v>
      </c>
      <c r="C2991" s="20" t="s">
        <v>12</v>
      </c>
      <c r="D2991" s="20">
        <v>225</v>
      </c>
      <c r="E2991" s="20">
        <v>225</v>
      </c>
      <c r="F2991" s="18" t="str">
        <f t="shared" si="48"/>
        <v>华南</v>
      </c>
    </row>
    <row r="2992" spans="1:6" x14ac:dyDescent="0.25">
      <c r="A2992" s="19">
        <v>35370</v>
      </c>
      <c r="B2992" s="20" t="s">
        <v>11</v>
      </c>
      <c r="C2992" s="20" t="s">
        <v>12</v>
      </c>
      <c r="D2992" s="20">
        <v>53</v>
      </c>
      <c r="E2992" s="20">
        <v>53</v>
      </c>
      <c r="F2992" s="18" t="str">
        <f t="shared" si="48"/>
        <v>华东</v>
      </c>
    </row>
    <row r="2993" spans="1:6" x14ac:dyDescent="0.25">
      <c r="A2993" s="19">
        <v>35370</v>
      </c>
      <c r="B2993" s="20" t="s">
        <v>23</v>
      </c>
      <c r="C2993" s="20" t="s">
        <v>12</v>
      </c>
      <c r="D2993" s="20">
        <v>270</v>
      </c>
      <c r="E2993" s="20">
        <v>270</v>
      </c>
      <c r="F2993" s="18" t="str">
        <f t="shared" si="48"/>
        <v>华东</v>
      </c>
    </row>
    <row r="2994" spans="1:6" x14ac:dyDescent="0.25">
      <c r="A2994" s="19">
        <v>35370</v>
      </c>
      <c r="B2994" s="20" t="s">
        <v>17</v>
      </c>
      <c r="C2994" s="20" t="s">
        <v>12</v>
      </c>
      <c r="D2994" s="20">
        <v>263</v>
      </c>
      <c r="E2994" s="20">
        <v>263</v>
      </c>
      <c r="F2994" s="18" t="str">
        <f t="shared" si="48"/>
        <v>华南</v>
      </c>
    </row>
    <row r="2995" spans="1:6" x14ac:dyDescent="0.25">
      <c r="A2995" s="19">
        <v>35370</v>
      </c>
      <c r="B2995" s="20" t="s">
        <v>23</v>
      </c>
      <c r="C2995" s="20" t="s">
        <v>12</v>
      </c>
      <c r="D2995" s="20">
        <v>263</v>
      </c>
      <c r="E2995" s="20">
        <v>263</v>
      </c>
      <c r="F2995" s="18" t="str">
        <f t="shared" si="48"/>
        <v>华东</v>
      </c>
    </row>
    <row r="2996" spans="1:6" x14ac:dyDescent="0.25">
      <c r="A2996" s="19">
        <v>35370</v>
      </c>
      <c r="B2996" s="20" t="s">
        <v>20</v>
      </c>
      <c r="C2996" s="20" t="s">
        <v>12</v>
      </c>
      <c r="D2996" s="20">
        <v>236</v>
      </c>
      <c r="E2996" s="20">
        <v>236</v>
      </c>
      <c r="F2996" s="18" t="str">
        <f t="shared" si="48"/>
        <v>华东</v>
      </c>
    </row>
    <row r="2997" spans="1:6" x14ac:dyDescent="0.25">
      <c r="A2997" s="19">
        <v>35370</v>
      </c>
      <c r="B2997" s="20" t="s">
        <v>15</v>
      </c>
      <c r="C2997" s="20" t="s">
        <v>12</v>
      </c>
      <c r="D2997" s="20">
        <v>1550</v>
      </c>
      <c r="E2997" s="20">
        <v>2903</v>
      </c>
      <c r="F2997" s="18" t="str">
        <f t="shared" si="48"/>
        <v>华东</v>
      </c>
    </row>
    <row r="2998" spans="1:6" x14ac:dyDescent="0.25">
      <c r="A2998" s="19">
        <v>35370</v>
      </c>
      <c r="B2998" s="20" t="s">
        <v>17</v>
      </c>
      <c r="C2998" s="20" t="s">
        <v>12</v>
      </c>
      <c r="D2998" s="20">
        <v>663</v>
      </c>
      <c r="E2998" s="20">
        <v>683</v>
      </c>
      <c r="F2998" s="18" t="str">
        <f t="shared" si="48"/>
        <v>华南</v>
      </c>
    </row>
    <row r="2999" spans="1:6" x14ac:dyDescent="0.25">
      <c r="A2999" s="19">
        <v>35370</v>
      </c>
      <c r="B2999" s="20" t="s">
        <v>21</v>
      </c>
      <c r="C2999" s="20" t="s">
        <v>12</v>
      </c>
      <c r="D2999" s="20">
        <v>764</v>
      </c>
      <c r="E2999" s="20">
        <v>788</v>
      </c>
      <c r="F2999" s="18" t="str">
        <f t="shared" si="48"/>
        <v>华东</v>
      </c>
    </row>
    <row r="3000" spans="1:6" x14ac:dyDescent="0.25">
      <c r="A3000" s="19">
        <v>35370</v>
      </c>
      <c r="B3000" s="20" t="s">
        <v>17</v>
      </c>
      <c r="C3000" s="20" t="s">
        <v>12</v>
      </c>
      <c r="D3000" s="20">
        <v>1177</v>
      </c>
      <c r="E3000" s="20">
        <v>1249</v>
      </c>
      <c r="F3000" s="18" t="str">
        <f t="shared" si="48"/>
        <v>华南</v>
      </c>
    </row>
    <row r="3001" spans="1:6" x14ac:dyDescent="0.25">
      <c r="A3001" s="19">
        <v>35370</v>
      </c>
      <c r="B3001" s="20" t="s">
        <v>11</v>
      </c>
      <c r="C3001" s="20" t="s">
        <v>12</v>
      </c>
      <c r="D3001" s="20">
        <v>707</v>
      </c>
      <c r="E3001" s="20">
        <v>707</v>
      </c>
      <c r="F3001" s="18" t="str">
        <f t="shared" si="48"/>
        <v>华东</v>
      </c>
    </row>
    <row r="3002" spans="1:6" x14ac:dyDescent="0.25">
      <c r="A3002" s="19">
        <v>35370</v>
      </c>
      <c r="B3002" s="20" t="s">
        <v>15</v>
      </c>
      <c r="C3002" s="20" t="s">
        <v>12</v>
      </c>
      <c r="D3002" s="20">
        <v>70</v>
      </c>
      <c r="E3002" s="20">
        <v>70</v>
      </c>
      <c r="F3002" s="18" t="str">
        <f t="shared" si="48"/>
        <v>华东</v>
      </c>
    </row>
    <row r="3003" spans="1:6" x14ac:dyDescent="0.25">
      <c r="A3003" s="19">
        <v>35370</v>
      </c>
      <c r="B3003" s="20" t="s">
        <v>17</v>
      </c>
      <c r="C3003" s="20" t="s">
        <v>12</v>
      </c>
      <c r="D3003" s="20">
        <v>203</v>
      </c>
      <c r="E3003" s="20">
        <v>203</v>
      </c>
      <c r="F3003" s="18" t="str">
        <f t="shared" si="48"/>
        <v>华南</v>
      </c>
    </row>
    <row r="3004" spans="1:6" x14ac:dyDescent="0.25">
      <c r="A3004" s="19">
        <v>35370</v>
      </c>
      <c r="B3004" s="20" t="s">
        <v>20</v>
      </c>
      <c r="C3004" s="20" t="s">
        <v>12</v>
      </c>
      <c r="D3004" s="20">
        <v>193</v>
      </c>
      <c r="E3004" s="20">
        <v>193</v>
      </c>
      <c r="F3004" s="18" t="str">
        <f t="shared" si="48"/>
        <v>华东</v>
      </c>
    </row>
    <row r="3005" spans="1:6" x14ac:dyDescent="0.25">
      <c r="A3005" s="19">
        <v>35370</v>
      </c>
      <c r="B3005" s="20" t="s">
        <v>15</v>
      </c>
      <c r="C3005" s="20" t="s">
        <v>12</v>
      </c>
      <c r="D3005" s="20">
        <v>210</v>
      </c>
      <c r="E3005" s="20">
        <v>210</v>
      </c>
      <c r="F3005" s="18" t="str">
        <f t="shared" si="48"/>
        <v>华东</v>
      </c>
    </row>
    <row r="3006" spans="1:6" x14ac:dyDescent="0.25">
      <c r="A3006" s="19">
        <v>35370</v>
      </c>
      <c r="B3006" s="20" t="s">
        <v>23</v>
      </c>
      <c r="C3006" s="20" t="s">
        <v>12</v>
      </c>
      <c r="D3006" s="20">
        <v>228</v>
      </c>
      <c r="E3006" s="20">
        <v>228</v>
      </c>
      <c r="F3006" s="18" t="str">
        <f t="shared" si="48"/>
        <v>华东</v>
      </c>
    </row>
    <row r="3007" spans="1:6" x14ac:dyDescent="0.25">
      <c r="A3007" s="19">
        <v>35370</v>
      </c>
      <c r="B3007" s="20" t="s">
        <v>17</v>
      </c>
      <c r="C3007" s="20" t="s">
        <v>12</v>
      </c>
      <c r="D3007" s="20">
        <v>140</v>
      </c>
      <c r="E3007" s="20">
        <v>140</v>
      </c>
      <c r="F3007" s="18" t="str">
        <f t="shared" si="48"/>
        <v>华南</v>
      </c>
    </row>
    <row r="3008" spans="1:6" x14ac:dyDescent="0.25">
      <c r="A3008" s="19">
        <v>35370</v>
      </c>
      <c r="B3008" s="20" t="s">
        <v>18</v>
      </c>
      <c r="C3008" s="20" t="s">
        <v>12</v>
      </c>
      <c r="D3008" s="20">
        <v>124</v>
      </c>
      <c r="E3008" s="20">
        <v>124</v>
      </c>
      <c r="F3008" s="18" t="str">
        <f t="shared" si="48"/>
        <v>华南</v>
      </c>
    </row>
    <row r="3009" spans="1:6" x14ac:dyDescent="0.25">
      <c r="A3009" s="19">
        <v>35370</v>
      </c>
      <c r="B3009" s="20" t="s">
        <v>11</v>
      </c>
      <c r="C3009" s="20" t="s">
        <v>12</v>
      </c>
      <c r="D3009" s="20">
        <v>113</v>
      </c>
      <c r="E3009" s="20">
        <v>113</v>
      </c>
      <c r="F3009" s="18" t="str">
        <f t="shared" si="48"/>
        <v>华东</v>
      </c>
    </row>
    <row r="3010" spans="1:6" x14ac:dyDescent="0.25">
      <c r="A3010" s="19">
        <v>35370</v>
      </c>
      <c r="B3010" s="20" t="s">
        <v>18</v>
      </c>
      <c r="C3010" s="20" t="s">
        <v>12</v>
      </c>
      <c r="D3010" s="20">
        <v>248</v>
      </c>
      <c r="E3010" s="20">
        <v>248</v>
      </c>
      <c r="F3010" s="18" t="str">
        <f t="shared" si="48"/>
        <v>华南</v>
      </c>
    </row>
    <row r="3011" spans="1:6" x14ac:dyDescent="0.25">
      <c r="A3011" s="19">
        <v>35370</v>
      </c>
      <c r="B3011" s="20" t="s">
        <v>18</v>
      </c>
      <c r="C3011" s="20" t="s">
        <v>12</v>
      </c>
      <c r="D3011" s="20">
        <v>280</v>
      </c>
      <c r="E3011" s="20">
        <v>280</v>
      </c>
      <c r="F3011" s="18" t="str">
        <f t="shared" ref="F3011:F3074" si="49">INDEX($H$3:$H$12,MATCH(B3011,$I$3:$I$12,0))</f>
        <v>华南</v>
      </c>
    </row>
    <row r="3012" spans="1:6" x14ac:dyDescent="0.25">
      <c r="A3012" s="19">
        <v>35370</v>
      </c>
      <c r="B3012" s="20" t="s">
        <v>11</v>
      </c>
      <c r="C3012" s="20" t="s">
        <v>12</v>
      </c>
      <c r="D3012" s="20">
        <v>35</v>
      </c>
      <c r="E3012" s="20">
        <v>35</v>
      </c>
      <c r="F3012" s="18" t="str">
        <f t="shared" si="49"/>
        <v>华东</v>
      </c>
    </row>
    <row r="3013" spans="1:6" x14ac:dyDescent="0.25">
      <c r="A3013" s="19">
        <v>35370</v>
      </c>
      <c r="B3013" s="20" t="s">
        <v>20</v>
      </c>
      <c r="C3013" s="20" t="s">
        <v>12</v>
      </c>
      <c r="D3013" s="20">
        <v>77</v>
      </c>
      <c r="E3013" s="20">
        <v>77</v>
      </c>
      <c r="F3013" s="18" t="str">
        <f t="shared" si="49"/>
        <v>华东</v>
      </c>
    </row>
    <row r="3014" spans="1:6" x14ac:dyDescent="0.25">
      <c r="A3014" s="19">
        <v>35370</v>
      </c>
      <c r="B3014" s="20" t="s">
        <v>21</v>
      </c>
      <c r="C3014" s="20" t="s">
        <v>12</v>
      </c>
      <c r="D3014" s="20">
        <v>473</v>
      </c>
      <c r="E3014" s="20">
        <v>473</v>
      </c>
      <c r="F3014" s="18" t="str">
        <f t="shared" si="49"/>
        <v>华东</v>
      </c>
    </row>
    <row r="3015" spans="1:6" x14ac:dyDescent="0.25">
      <c r="A3015" s="19">
        <v>35370</v>
      </c>
      <c r="B3015" s="20" t="s">
        <v>15</v>
      </c>
      <c r="C3015" s="20" t="s">
        <v>12</v>
      </c>
      <c r="D3015" s="20">
        <v>304</v>
      </c>
      <c r="E3015" s="20">
        <v>304</v>
      </c>
      <c r="F3015" s="18" t="str">
        <f t="shared" si="49"/>
        <v>华东</v>
      </c>
    </row>
    <row r="3016" spans="1:6" x14ac:dyDescent="0.25">
      <c r="A3016" s="19">
        <v>35370</v>
      </c>
      <c r="B3016" s="20" t="s">
        <v>23</v>
      </c>
      <c r="C3016" s="20" t="s">
        <v>12</v>
      </c>
      <c r="D3016" s="20">
        <v>338</v>
      </c>
      <c r="E3016" s="20">
        <v>338</v>
      </c>
      <c r="F3016" s="18" t="str">
        <f t="shared" si="49"/>
        <v>华东</v>
      </c>
    </row>
    <row r="3017" spans="1:6" x14ac:dyDescent="0.25">
      <c r="A3017" s="19">
        <v>35370</v>
      </c>
      <c r="B3017" s="20" t="s">
        <v>21</v>
      </c>
      <c r="C3017" s="20" t="s">
        <v>12</v>
      </c>
      <c r="D3017" s="20">
        <v>338</v>
      </c>
      <c r="E3017" s="20">
        <v>338</v>
      </c>
      <c r="F3017" s="18" t="str">
        <f t="shared" si="49"/>
        <v>华东</v>
      </c>
    </row>
    <row r="3018" spans="1:6" x14ac:dyDescent="0.25">
      <c r="A3018" s="19">
        <v>35370</v>
      </c>
      <c r="B3018" s="20" t="s">
        <v>21</v>
      </c>
      <c r="C3018" s="20" t="s">
        <v>12</v>
      </c>
      <c r="D3018" s="20">
        <v>371</v>
      </c>
      <c r="E3018" s="20">
        <v>371</v>
      </c>
      <c r="F3018" s="18" t="str">
        <f t="shared" si="49"/>
        <v>华东</v>
      </c>
    </row>
    <row r="3019" spans="1:6" x14ac:dyDescent="0.25">
      <c r="A3019" s="19">
        <v>35370</v>
      </c>
      <c r="B3019" s="20" t="s">
        <v>18</v>
      </c>
      <c r="C3019" s="20" t="s">
        <v>12</v>
      </c>
      <c r="D3019" s="20">
        <v>53</v>
      </c>
      <c r="E3019" s="20">
        <v>53</v>
      </c>
      <c r="F3019" s="18" t="str">
        <f t="shared" si="49"/>
        <v>华南</v>
      </c>
    </row>
    <row r="3020" spans="1:6" x14ac:dyDescent="0.25">
      <c r="A3020" s="19">
        <v>35370</v>
      </c>
      <c r="B3020" s="20" t="s">
        <v>11</v>
      </c>
      <c r="C3020" s="20" t="s">
        <v>12</v>
      </c>
      <c r="D3020" s="20">
        <v>42</v>
      </c>
      <c r="E3020" s="20">
        <v>42</v>
      </c>
      <c r="F3020" s="18" t="str">
        <f t="shared" si="49"/>
        <v>华东</v>
      </c>
    </row>
    <row r="3021" spans="1:6" x14ac:dyDescent="0.25">
      <c r="A3021" s="19">
        <v>35370</v>
      </c>
      <c r="B3021" s="20" t="s">
        <v>20</v>
      </c>
      <c r="C3021" s="20" t="s">
        <v>12</v>
      </c>
      <c r="D3021" s="20">
        <v>221</v>
      </c>
      <c r="E3021" s="20">
        <v>221</v>
      </c>
      <c r="F3021" s="18" t="str">
        <f t="shared" si="49"/>
        <v>华东</v>
      </c>
    </row>
    <row r="3022" spans="1:6" x14ac:dyDescent="0.25">
      <c r="A3022" s="19">
        <v>35370</v>
      </c>
      <c r="B3022" s="20" t="s">
        <v>20</v>
      </c>
      <c r="C3022" s="20" t="s">
        <v>12</v>
      </c>
      <c r="D3022" s="20">
        <v>79</v>
      </c>
      <c r="E3022" s="20">
        <v>79</v>
      </c>
      <c r="F3022" s="18" t="str">
        <f t="shared" si="49"/>
        <v>华东</v>
      </c>
    </row>
    <row r="3023" spans="1:6" x14ac:dyDescent="0.25">
      <c r="A3023" s="19">
        <v>35370</v>
      </c>
      <c r="B3023" s="20" t="s">
        <v>15</v>
      </c>
      <c r="C3023" s="23" t="s">
        <v>24</v>
      </c>
      <c r="D3023" s="20">
        <v>68</v>
      </c>
      <c r="E3023" s="20">
        <v>68</v>
      </c>
      <c r="F3023" s="18" t="str">
        <f t="shared" si="49"/>
        <v>华东</v>
      </c>
    </row>
    <row r="3024" spans="1:6" x14ac:dyDescent="0.25">
      <c r="A3024" s="19">
        <v>35370</v>
      </c>
      <c r="B3024" s="20" t="s">
        <v>11</v>
      </c>
      <c r="C3024" s="23" t="s">
        <v>25</v>
      </c>
      <c r="D3024" s="20">
        <v>999</v>
      </c>
      <c r="E3024" s="20">
        <v>1059</v>
      </c>
      <c r="F3024" s="18" t="str">
        <f t="shared" si="49"/>
        <v>华东</v>
      </c>
    </row>
    <row r="3025" spans="1:6" x14ac:dyDescent="0.25">
      <c r="A3025" s="19">
        <v>35370</v>
      </c>
      <c r="B3025" s="20" t="s">
        <v>11</v>
      </c>
      <c r="C3025" s="23" t="s">
        <v>25</v>
      </c>
      <c r="D3025" s="20">
        <v>90</v>
      </c>
      <c r="E3025" s="20">
        <v>90</v>
      </c>
      <c r="F3025" s="18" t="str">
        <f t="shared" si="49"/>
        <v>华东</v>
      </c>
    </row>
    <row r="3026" spans="1:6" x14ac:dyDescent="0.25">
      <c r="A3026" s="19">
        <v>35370</v>
      </c>
      <c r="B3026" s="20" t="s">
        <v>11</v>
      </c>
      <c r="C3026" s="23" t="s">
        <v>25</v>
      </c>
      <c r="D3026" s="20">
        <v>95</v>
      </c>
      <c r="E3026" s="20">
        <v>95</v>
      </c>
      <c r="F3026" s="18" t="str">
        <f t="shared" si="49"/>
        <v>华东</v>
      </c>
    </row>
    <row r="3027" spans="1:6" x14ac:dyDescent="0.25">
      <c r="A3027" s="19">
        <v>35370</v>
      </c>
      <c r="B3027" s="20" t="s">
        <v>15</v>
      </c>
      <c r="C3027" s="23" t="s">
        <v>24</v>
      </c>
      <c r="D3027" s="20">
        <v>140</v>
      </c>
      <c r="E3027" s="20">
        <v>140</v>
      </c>
      <c r="F3027" s="18" t="str">
        <f t="shared" si="49"/>
        <v>华东</v>
      </c>
    </row>
    <row r="3028" spans="1:6" x14ac:dyDescent="0.25">
      <c r="A3028" s="19">
        <v>35370</v>
      </c>
      <c r="B3028" s="20" t="s">
        <v>11</v>
      </c>
      <c r="C3028" s="23" t="s">
        <v>24</v>
      </c>
      <c r="D3028" s="20">
        <v>99</v>
      </c>
      <c r="E3028" s="20">
        <v>99</v>
      </c>
      <c r="F3028" s="18" t="str">
        <f t="shared" si="49"/>
        <v>华东</v>
      </c>
    </row>
    <row r="3029" spans="1:6" x14ac:dyDescent="0.25">
      <c r="A3029" s="19">
        <v>35370</v>
      </c>
      <c r="B3029" s="20" t="s">
        <v>15</v>
      </c>
      <c r="C3029" s="23" t="s">
        <v>29</v>
      </c>
      <c r="D3029" s="20">
        <v>88</v>
      </c>
      <c r="E3029" s="20">
        <v>88</v>
      </c>
      <c r="F3029" s="18" t="str">
        <f t="shared" si="49"/>
        <v>华东</v>
      </c>
    </row>
    <row r="3030" spans="1:6" x14ac:dyDescent="0.25">
      <c r="A3030" s="19">
        <v>35370</v>
      </c>
      <c r="B3030" s="20" t="s">
        <v>15</v>
      </c>
      <c r="C3030" s="23" t="s">
        <v>24</v>
      </c>
      <c r="D3030" s="20">
        <v>261</v>
      </c>
      <c r="E3030" s="20">
        <v>261</v>
      </c>
      <c r="F3030" s="18" t="str">
        <f t="shared" si="49"/>
        <v>华东</v>
      </c>
    </row>
    <row r="3031" spans="1:6" x14ac:dyDescent="0.25">
      <c r="A3031" s="19">
        <v>35370</v>
      </c>
      <c r="B3031" s="20" t="s">
        <v>15</v>
      </c>
      <c r="C3031" s="23" t="s">
        <v>24</v>
      </c>
      <c r="D3031" s="20">
        <v>303</v>
      </c>
      <c r="E3031" s="20">
        <v>303</v>
      </c>
      <c r="F3031" s="18" t="str">
        <f t="shared" si="49"/>
        <v>华东</v>
      </c>
    </row>
    <row r="3032" spans="1:6" x14ac:dyDescent="0.25">
      <c r="A3032" s="19">
        <v>35370</v>
      </c>
      <c r="B3032" s="20" t="s">
        <v>11</v>
      </c>
      <c r="C3032" s="23" t="s">
        <v>25</v>
      </c>
      <c r="D3032" s="20">
        <v>1889</v>
      </c>
      <c r="E3032" s="20">
        <v>2063</v>
      </c>
      <c r="F3032" s="18" t="str">
        <f t="shared" si="49"/>
        <v>华东</v>
      </c>
    </row>
    <row r="3033" spans="1:6" x14ac:dyDescent="0.25">
      <c r="A3033" s="19">
        <v>35370</v>
      </c>
      <c r="B3033" s="20" t="s">
        <v>11</v>
      </c>
      <c r="C3033" s="23" t="s">
        <v>24</v>
      </c>
      <c r="D3033" s="20">
        <v>18</v>
      </c>
      <c r="E3033" s="20">
        <v>18</v>
      </c>
      <c r="F3033" s="18" t="str">
        <f t="shared" si="49"/>
        <v>华东</v>
      </c>
    </row>
    <row r="3034" spans="1:6" x14ac:dyDescent="0.25">
      <c r="A3034" s="19">
        <v>35370</v>
      </c>
      <c r="B3034" s="20" t="s">
        <v>15</v>
      </c>
      <c r="C3034" s="23" t="s">
        <v>24</v>
      </c>
      <c r="D3034" s="20">
        <v>180</v>
      </c>
      <c r="E3034" s="20">
        <v>180</v>
      </c>
      <c r="F3034" s="18" t="str">
        <f t="shared" si="49"/>
        <v>华东</v>
      </c>
    </row>
    <row r="3035" spans="1:6" x14ac:dyDescent="0.25">
      <c r="A3035" s="19">
        <v>35370</v>
      </c>
      <c r="B3035" s="20" t="s">
        <v>15</v>
      </c>
      <c r="C3035" s="23" t="s">
        <v>24</v>
      </c>
      <c r="D3035" s="20">
        <v>403</v>
      </c>
      <c r="E3035" s="20">
        <v>403</v>
      </c>
      <c r="F3035" s="18" t="str">
        <f t="shared" si="49"/>
        <v>华东</v>
      </c>
    </row>
    <row r="3036" spans="1:6" x14ac:dyDescent="0.25">
      <c r="A3036" s="19">
        <v>35370</v>
      </c>
      <c r="B3036" s="20" t="s">
        <v>21</v>
      </c>
      <c r="C3036" s="23" t="s">
        <v>24</v>
      </c>
      <c r="D3036" s="20">
        <v>210</v>
      </c>
      <c r="E3036" s="20">
        <v>210</v>
      </c>
      <c r="F3036" s="18" t="str">
        <f t="shared" si="49"/>
        <v>华东</v>
      </c>
    </row>
    <row r="3037" spans="1:6" x14ac:dyDescent="0.25">
      <c r="A3037" s="19">
        <v>35370</v>
      </c>
      <c r="B3037" s="20" t="s">
        <v>23</v>
      </c>
      <c r="C3037" s="23" t="s">
        <v>25</v>
      </c>
      <c r="D3037" s="20">
        <v>105</v>
      </c>
      <c r="E3037" s="20">
        <v>105</v>
      </c>
      <c r="F3037" s="18" t="str">
        <f t="shared" si="49"/>
        <v>华东</v>
      </c>
    </row>
    <row r="3038" spans="1:6" x14ac:dyDescent="0.25">
      <c r="A3038" s="19">
        <v>35370</v>
      </c>
      <c r="B3038" s="20" t="s">
        <v>20</v>
      </c>
      <c r="C3038" s="23" t="s">
        <v>25</v>
      </c>
      <c r="D3038" s="20">
        <v>96</v>
      </c>
      <c r="E3038" s="20">
        <v>96</v>
      </c>
      <c r="F3038" s="18" t="str">
        <f t="shared" si="49"/>
        <v>华东</v>
      </c>
    </row>
    <row r="3039" spans="1:6" x14ac:dyDescent="0.25">
      <c r="A3039" s="19">
        <v>35370</v>
      </c>
      <c r="B3039" s="20" t="s">
        <v>17</v>
      </c>
      <c r="C3039" s="23" t="s">
        <v>24</v>
      </c>
      <c r="D3039" s="20">
        <v>394</v>
      </c>
      <c r="E3039" s="20">
        <v>394</v>
      </c>
      <c r="F3039" s="18" t="str">
        <f t="shared" si="49"/>
        <v>华南</v>
      </c>
    </row>
    <row r="3040" spans="1:6" x14ac:dyDescent="0.25">
      <c r="A3040" s="19">
        <v>35370</v>
      </c>
      <c r="B3040" s="20" t="s">
        <v>17</v>
      </c>
      <c r="C3040" s="23" t="s">
        <v>24</v>
      </c>
      <c r="D3040" s="20">
        <v>210</v>
      </c>
      <c r="E3040" s="20">
        <v>210</v>
      </c>
      <c r="F3040" s="18" t="str">
        <f t="shared" si="49"/>
        <v>华南</v>
      </c>
    </row>
    <row r="3041" spans="1:6" x14ac:dyDescent="0.25">
      <c r="A3041" s="19">
        <v>35370</v>
      </c>
      <c r="B3041" s="20" t="s">
        <v>23</v>
      </c>
      <c r="C3041" s="23" t="s">
        <v>24</v>
      </c>
      <c r="D3041" s="20">
        <v>293</v>
      </c>
      <c r="E3041" s="20">
        <v>293</v>
      </c>
      <c r="F3041" s="18" t="str">
        <f t="shared" si="49"/>
        <v>华东</v>
      </c>
    </row>
    <row r="3042" spans="1:6" x14ac:dyDescent="0.25">
      <c r="A3042" s="19">
        <v>35370</v>
      </c>
      <c r="B3042" s="20" t="s">
        <v>18</v>
      </c>
      <c r="C3042" s="23" t="s">
        <v>24</v>
      </c>
      <c r="D3042" s="20">
        <v>124</v>
      </c>
      <c r="E3042" s="20">
        <v>124</v>
      </c>
      <c r="F3042" s="18" t="str">
        <f t="shared" si="49"/>
        <v>华南</v>
      </c>
    </row>
    <row r="3043" spans="1:6" x14ac:dyDescent="0.25">
      <c r="A3043" s="19">
        <v>35370</v>
      </c>
      <c r="B3043" s="20" t="s">
        <v>11</v>
      </c>
      <c r="C3043" s="23" t="s">
        <v>25</v>
      </c>
      <c r="D3043" s="20">
        <v>360</v>
      </c>
      <c r="E3043" s="20">
        <v>360</v>
      </c>
      <c r="F3043" s="18" t="str">
        <f t="shared" si="49"/>
        <v>华东</v>
      </c>
    </row>
    <row r="3044" spans="1:6" x14ac:dyDescent="0.25">
      <c r="A3044" s="19">
        <v>35370</v>
      </c>
      <c r="B3044" s="20" t="s">
        <v>20</v>
      </c>
      <c r="C3044" s="23" t="s">
        <v>25</v>
      </c>
      <c r="D3044" s="20">
        <v>198</v>
      </c>
      <c r="E3044" s="20">
        <v>198</v>
      </c>
      <c r="F3044" s="18" t="str">
        <f t="shared" si="49"/>
        <v>华东</v>
      </c>
    </row>
    <row r="3045" spans="1:6" x14ac:dyDescent="0.25">
      <c r="A3045" s="19">
        <v>35370</v>
      </c>
      <c r="B3045" s="20" t="s">
        <v>11</v>
      </c>
      <c r="C3045" s="23" t="s">
        <v>24</v>
      </c>
      <c r="D3045" s="20">
        <v>359</v>
      </c>
      <c r="E3045" s="20">
        <v>359</v>
      </c>
      <c r="F3045" s="18" t="str">
        <f t="shared" si="49"/>
        <v>华东</v>
      </c>
    </row>
    <row r="3046" spans="1:6" x14ac:dyDescent="0.25">
      <c r="A3046" s="19">
        <v>35370</v>
      </c>
      <c r="B3046" s="20" t="s">
        <v>20</v>
      </c>
      <c r="C3046" s="23" t="s">
        <v>33</v>
      </c>
      <c r="D3046" s="20">
        <v>146</v>
      </c>
      <c r="E3046" s="20">
        <v>146</v>
      </c>
      <c r="F3046" s="18" t="str">
        <f t="shared" si="49"/>
        <v>华东</v>
      </c>
    </row>
    <row r="3047" spans="1:6" x14ac:dyDescent="0.25">
      <c r="A3047" s="19">
        <v>35370</v>
      </c>
      <c r="B3047" s="20" t="s">
        <v>21</v>
      </c>
      <c r="C3047" s="23" t="s">
        <v>24</v>
      </c>
      <c r="D3047" s="20">
        <v>184</v>
      </c>
      <c r="E3047" s="20">
        <v>184</v>
      </c>
      <c r="F3047" s="18" t="str">
        <f t="shared" si="49"/>
        <v>华东</v>
      </c>
    </row>
    <row r="3048" spans="1:6" x14ac:dyDescent="0.25">
      <c r="A3048" s="19">
        <v>35370</v>
      </c>
      <c r="B3048" s="20" t="s">
        <v>18</v>
      </c>
      <c r="C3048" s="23" t="s">
        <v>24</v>
      </c>
      <c r="D3048" s="20">
        <v>184</v>
      </c>
      <c r="E3048" s="20">
        <v>184</v>
      </c>
      <c r="F3048" s="18" t="str">
        <f t="shared" si="49"/>
        <v>华南</v>
      </c>
    </row>
    <row r="3049" spans="1:6" x14ac:dyDescent="0.25">
      <c r="A3049" s="19">
        <v>35370</v>
      </c>
      <c r="B3049" s="20" t="s">
        <v>11</v>
      </c>
      <c r="C3049" s="23" t="s">
        <v>24</v>
      </c>
      <c r="D3049" s="20">
        <v>180</v>
      </c>
      <c r="E3049" s="20">
        <v>180</v>
      </c>
      <c r="F3049" s="18" t="str">
        <f t="shared" si="49"/>
        <v>华东</v>
      </c>
    </row>
    <row r="3050" spans="1:6" x14ac:dyDescent="0.25">
      <c r="A3050" s="19">
        <v>35370</v>
      </c>
      <c r="B3050" s="20" t="s">
        <v>18</v>
      </c>
      <c r="C3050" s="23" t="s">
        <v>24</v>
      </c>
      <c r="D3050" s="20">
        <v>333</v>
      </c>
      <c r="E3050" s="20">
        <v>333</v>
      </c>
      <c r="F3050" s="18" t="str">
        <f t="shared" si="49"/>
        <v>华南</v>
      </c>
    </row>
    <row r="3051" spans="1:6" x14ac:dyDescent="0.25">
      <c r="A3051" s="19">
        <v>35370</v>
      </c>
      <c r="B3051" s="20" t="s">
        <v>17</v>
      </c>
      <c r="C3051" s="23" t="s">
        <v>24</v>
      </c>
      <c r="D3051" s="20">
        <v>715</v>
      </c>
      <c r="E3051" s="20">
        <v>810</v>
      </c>
      <c r="F3051" s="18" t="str">
        <f t="shared" si="49"/>
        <v>华南</v>
      </c>
    </row>
    <row r="3052" spans="1:6" x14ac:dyDescent="0.25">
      <c r="A3052" s="19">
        <v>35370</v>
      </c>
      <c r="B3052" s="20" t="s">
        <v>21</v>
      </c>
      <c r="C3052" s="23" t="s">
        <v>25</v>
      </c>
      <c r="D3052" s="20">
        <v>768</v>
      </c>
      <c r="E3052" s="20">
        <v>878</v>
      </c>
      <c r="F3052" s="18" t="str">
        <f t="shared" si="49"/>
        <v>华东</v>
      </c>
    </row>
    <row r="3053" spans="1:6" x14ac:dyDescent="0.25">
      <c r="A3053" s="19">
        <v>35370</v>
      </c>
      <c r="B3053" s="20" t="s">
        <v>17</v>
      </c>
      <c r="C3053" s="23" t="s">
        <v>24</v>
      </c>
      <c r="D3053" s="20">
        <v>954</v>
      </c>
      <c r="E3053" s="20">
        <v>1013</v>
      </c>
      <c r="F3053" s="18" t="str">
        <f t="shared" si="49"/>
        <v>华南</v>
      </c>
    </row>
    <row r="3054" spans="1:6" x14ac:dyDescent="0.25">
      <c r="A3054" s="19">
        <v>35370</v>
      </c>
      <c r="B3054" s="20" t="s">
        <v>15</v>
      </c>
      <c r="C3054" s="23" t="s">
        <v>24</v>
      </c>
      <c r="D3054" s="20">
        <v>1054</v>
      </c>
      <c r="E3054" s="20">
        <v>1173</v>
      </c>
      <c r="F3054" s="18" t="str">
        <f t="shared" si="49"/>
        <v>华东</v>
      </c>
    </row>
    <row r="3055" spans="1:6" x14ac:dyDescent="0.25">
      <c r="A3055" s="19">
        <v>35370</v>
      </c>
      <c r="B3055" s="20" t="s">
        <v>20</v>
      </c>
      <c r="C3055" s="23" t="s">
        <v>25</v>
      </c>
      <c r="D3055" s="20">
        <v>39</v>
      </c>
      <c r="E3055" s="20">
        <v>39</v>
      </c>
      <c r="F3055" s="18" t="str">
        <f t="shared" si="49"/>
        <v>华东</v>
      </c>
    </row>
    <row r="3056" spans="1:6" x14ac:dyDescent="0.25">
      <c r="A3056" s="19">
        <v>35370</v>
      </c>
      <c r="B3056" s="20" t="s">
        <v>18</v>
      </c>
      <c r="C3056" s="23" t="s">
        <v>24</v>
      </c>
      <c r="D3056" s="20">
        <v>585</v>
      </c>
      <c r="E3056" s="20">
        <v>585</v>
      </c>
      <c r="F3056" s="18" t="str">
        <f t="shared" si="49"/>
        <v>华南</v>
      </c>
    </row>
    <row r="3057" spans="1:6" x14ac:dyDescent="0.25">
      <c r="A3057" s="19">
        <v>35370</v>
      </c>
      <c r="B3057" s="20" t="s">
        <v>11</v>
      </c>
      <c r="C3057" s="23" t="s">
        <v>24</v>
      </c>
      <c r="D3057" s="20">
        <v>88</v>
      </c>
      <c r="E3057" s="20">
        <v>88</v>
      </c>
      <c r="F3057" s="18" t="str">
        <f t="shared" si="49"/>
        <v>华东</v>
      </c>
    </row>
    <row r="3058" spans="1:6" x14ac:dyDescent="0.25">
      <c r="A3058" s="19">
        <v>35370</v>
      </c>
      <c r="B3058" s="20" t="s">
        <v>21</v>
      </c>
      <c r="C3058" s="23" t="s">
        <v>24</v>
      </c>
      <c r="D3058" s="20">
        <v>459</v>
      </c>
      <c r="E3058" s="20">
        <v>473</v>
      </c>
      <c r="F3058" s="18" t="str">
        <f t="shared" si="49"/>
        <v>华东</v>
      </c>
    </row>
    <row r="3059" spans="1:6" x14ac:dyDescent="0.25">
      <c r="A3059" s="19">
        <v>35370</v>
      </c>
      <c r="B3059" s="20" t="s">
        <v>15</v>
      </c>
      <c r="C3059" s="23" t="s">
        <v>25</v>
      </c>
      <c r="D3059" s="20">
        <v>609</v>
      </c>
      <c r="E3059" s="20">
        <v>675</v>
      </c>
      <c r="F3059" s="18" t="str">
        <f t="shared" si="49"/>
        <v>华东</v>
      </c>
    </row>
    <row r="3060" spans="1:6" x14ac:dyDescent="0.25">
      <c r="A3060" s="19">
        <v>35370</v>
      </c>
      <c r="B3060" s="20" t="s">
        <v>15</v>
      </c>
      <c r="C3060" s="23" t="s">
        <v>37</v>
      </c>
      <c r="D3060" s="20">
        <v>470</v>
      </c>
      <c r="E3060" s="20">
        <v>484</v>
      </c>
      <c r="F3060" s="18" t="str">
        <f t="shared" si="49"/>
        <v>华东</v>
      </c>
    </row>
    <row r="3061" spans="1:6" x14ac:dyDescent="0.25">
      <c r="A3061" s="19">
        <v>35370</v>
      </c>
      <c r="B3061" s="20" t="s">
        <v>20</v>
      </c>
      <c r="C3061" s="20" t="s">
        <v>12</v>
      </c>
      <c r="D3061" s="20">
        <v>302</v>
      </c>
      <c r="E3061" s="20">
        <v>302</v>
      </c>
      <c r="F3061" s="18" t="str">
        <f t="shared" si="49"/>
        <v>华东</v>
      </c>
    </row>
    <row r="3062" spans="1:6" x14ac:dyDescent="0.25">
      <c r="A3062" s="19">
        <v>35370</v>
      </c>
      <c r="B3062" s="20" t="s">
        <v>17</v>
      </c>
      <c r="C3062" s="20" t="s">
        <v>12</v>
      </c>
      <c r="D3062" s="20">
        <v>291</v>
      </c>
      <c r="E3062" s="20">
        <v>291</v>
      </c>
      <c r="F3062" s="18" t="str">
        <f t="shared" si="49"/>
        <v>华南</v>
      </c>
    </row>
    <row r="3063" spans="1:6" x14ac:dyDescent="0.25">
      <c r="A3063" s="19">
        <v>35370</v>
      </c>
      <c r="B3063" s="20" t="s">
        <v>23</v>
      </c>
      <c r="C3063" s="20" t="s">
        <v>12</v>
      </c>
      <c r="D3063" s="20">
        <v>288</v>
      </c>
      <c r="E3063" s="20">
        <v>288</v>
      </c>
      <c r="F3063" s="18" t="str">
        <f t="shared" si="49"/>
        <v>华东</v>
      </c>
    </row>
    <row r="3064" spans="1:6" x14ac:dyDescent="0.25">
      <c r="A3064" s="19">
        <v>35370</v>
      </c>
      <c r="B3064" s="20" t="s">
        <v>18</v>
      </c>
      <c r="C3064" s="20" t="s">
        <v>12</v>
      </c>
      <c r="D3064" s="20">
        <v>2112</v>
      </c>
      <c r="E3064" s="20">
        <v>5081</v>
      </c>
      <c r="F3064" s="18" t="str">
        <f t="shared" si="49"/>
        <v>华南</v>
      </c>
    </row>
    <row r="3065" spans="1:6" x14ac:dyDescent="0.25">
      <c r="A3065" s="19">
        <v>35370</v>
      </c>
      <c r="B3065" s="20" t="s">
        <v>18</v>
      </c>
      <c r="C3065" s="20" t="s">
        <v>12</v>
      </c>
      <c r="D3065" s="20">
        <v>553</v>
      </c>
      <c r="E3065" s="20">
        <v>553</v>
      </c>
      <c r="F3065" s="18" t="str">
        <f t="shared" si="49"/>
        <v>华南</v>
      </c>
    </row>
    <row r="3066" spans="1:6" x14ac:dyDescent="0.25">
      <c r="A3066" s="19">
        <v>35370</v>
      </c>
      <c r="B3066" s="20" t="s">
        <v>15</v>
      </c>
      <c r="C3066" s="20" t="s">
        <v>12</v>
      </c>
      <c r="D3066" s="20">
        <v>441</v>
      </c>
      <c r="E3066" s="20">
        <v>441</v>
      </c>
      <c r="F3066" s="18" t="str">
        <f t="shared" si="49"/>
        <v>华东</v>
      </c>
    </row>
    <row r="3067" spans="1:6" x14ac:dyDescent="0.25">
      <c r="A3067" s="19">
        <v>35370</v>
      </c>
      <c r="B3067" s="20" t="s">
        <v>17</v>
      </c>
      <c r="C3067" s="20" t="s">
        <v>12</v>
      </c>
      <c r="D3067" s="20">
        <v>304</v>
      </c>
      <c r="E3067" s="20">
        <v>304</v>
      </c>
      <c r="F3067" s="18" t="str">
        <f t="shared" si="49"/>
        <v>华南</v>
      </c>
    </row>
    <row r="3068" spans="1:6" x14ac:dyDescent="0.25">
      <c r="A3068" s="19">
        <v>35370</v>
      </c>
      <c r="B3068" s="20" t="s">
        <v>15</v>
      </c>
      <c r="C3068" s="20" t="s">
        <v>12</v>
      </c>
      <c r="D3068" s="20">
        <v>568</v>
      </c>
      <c r="E3068" s="20">
        <v>585</v>
      </c>
      <c r="F3068" s="18" t="str">
        <f t="shared" si="49"/>
        <v>华东</v>
      </c>
    </row>
    <row r="3069" spans="1:6" x14ac:dyDescent="0.25">
      <c r="A3069" s="19">
        <v>35370</v>
      </c>
      <c r="B3069" s="20" t="s">
        <v>21</v>
      </c>
      <c r="C3069" s="20" t="s">
        <v>12</v>
      </c>
      <c r="D3069" s="20">
        <v>399</v>
      </c>
      <c r="E3069" s="20">
        <v>411</v>
      </c>
      <c r="F3069" s="18" t="str">
        <f t="shared" si="49"/>
        <v>华东</v>
      </c>
    </row>
    <row r="3070" spans="1:6" x14ac:dyDescent="0.25">
      <c r="A3070" s="19">
        <v>35370</v>
      </c>
      <c r="B3070" s="20" t="s">
        <v>15</v>
      </c>
      <c r="C3070" s="20" t="s">
        <v>12</v>
      </c>
      <c r="D3070" s="20">
        <v>1358</v>
      </c>
      <c r="E3070" s="20">
        <v>1444</v>
      </c>
      <c r="F3070" s="18" t="str">
        <f t="shared" si="49"/>
        <v>华东</v>
      </c>
    </row>
    <row r="3071" spans="1:6" x14ac:dyDescent="0.25">
      <c r="A3071" s="19">
        <v>35370</v>
      </c>
      <c r="B3071" s="20" t="s">
        <v>15</v>
      </c>
      <c r="C3071" s="20" t="s">
        <v>12</v>
      </c>
      <c r="D3071" s="20">
        <v>1744</v>
      </c>
      <c r="E3071" s="20">
        <v>2153</v>
      </c>
      <c r="F3071" s="18" t="str">
        <f t="shared" si="49"/>
        <v>华东</v>
      </c>
    </row>
    <row r="3072" spans="1:6" x14ac:dyDescent="0.25">
      <c r="A3072" s="19">
        <v>35370</v>
      </c>
      <c r="B3072" s="20" t="s">
        <v>21</v>
      </c>
      <c r="C3072" s="20" t="s">
        <v>12</v>
      </c>
      <c r="D3072" s="20">
        <v>667</v>
      </c>
      <c r="E3072" s="20">
        <v>686</v>
      </c>
      <c r="F3072" s="18" t="str">
        <f t="shared" si="49"/>
        <v>华东</v>
      </c>
    </row>
    <row r="3073" spans="1:6" x14ac:dyDescent="0.25">
      <c r="A3073" s="19">
        <v>35370</v>
      </c>
      <c r="B3073" s="20" t="s">
        <v>11</v>
      </c>
      <c r="C3073" s="20" t="s">
        <v>12</v>
      </c>
      <c r="D3073" s="20">
        <v>319</v>
      </c>
      <c r="E3073" s="20">
        <v>319</v>
      </c>
      <c r="F3073" s="18" t="str">
        <f t="shared" si="49"/>
        <v>华东</v>
      </c>
    </row>
    <row r="3074" spans="1:6" x14ac:dyDescent="0.25">
      <c r="A3074" s="19">
        <v>35370</v>
      </c>
      <c r="B3074" s="20" t="s">
        <v>17</v>
      </c>
      <c r="C3074" s="20" t="s">
        <v>12</v>
      </c>
      <c r="D3074" s="20">
        <v>96</v>
      </c>
      <c r="E3074" s="20">
        <v>96</v>
      </c>
      <c r="F3074" s="18" t="str">
        <f t="shared" si="49"/>
        <v>华南</v>
      </c>
    </row>
    <row r="3075" spans="1:6" x14ac:dyDescent="0.25">
      <c r="A3075" s="19">
        <v>35370</v>
      </c>
      <c r="B3075" s="20" t="s">
        <v>18</v>
      </c>
      <c r="C3075" s="20" t="s">
        <v>12</v>
      </c>
      <c r="D3075" s="20">
        <v>114</v>
      </c>
      <c r="E3075" s="20">
        <v>114</v>
      </c>
      <c r="F3075" s="18" t="str">
        <f t="shared" ref="F3075:F3138" si="50">INDEX($H$3:$H$12,MATCH(B3075,$I$3:$I$12,0))</f>
        <v>华南</v>
      </c>
    </row>
    <row r="3076" spans="1:6" x14ac:dyDescent="0.25">
      <c r="A3076" s="19">
        <v>35370</v>
      </c>
      <c r="B3076" s="20" t="s">
        <v>11</v>
      </c>
      <c r="C3076" s="20" t="s">
        <v>12</v>
      </c>
      <c r="D3076" s="20">
        <v>56</v>
      </c>
      <c r="E3076" s="20">
        <v>56</v>
      </c>
      <c r="F3076" s="18" t="str">
        <f t="shared" si="50"/>
        <v>华东</v>
      </c>
    </row>
    <row r="3077" spans="1:6" x14ac:dyDescent="0.25">
      <c r="A3077" s="19">
        <v>35370</v>
      </c>
      <c r="B3077" s="20" t="s">
        <v>20</v>
      </c>
      <c r="C3077" s="20" t="s">
        <v>12</v>
      </c>
      <c r="D3077" s="20">
        <v>137</v>
      </c>
      <c r="E3077" s="20">
        <v>137</v>
      </c>
      <c r="F3077" s="18" t="str">
        <f t="shared" si="50"/>
        <v>华东</v>
      </c>
    </row>
    <row r="3078" spans="1:6" x14ac:dyDescent="0.25">
      <c r="A3078" s="19">
        <v>35370</v>
      </c>
      <c r="B3078" s="20" t="s">
        <v>11</v>
      </c>
      <c r="C3078" s="20" t="s">
        <v>12</v>
      </c>
      <c r="D3078" s="20">
        <v>45</v>
      </c>
      <c r="E3078" s="20">
        <v>45</v>
      </c>
      <c r="F3078" s="18" t="str">
        <f t="shared" si="50"/>
        <v>华东</v>
      </c>
    </row>
    <row r="3079" spans="1:6" x14ac:dyDescent="0.25">
      <c r="A3079" s="19">
        <v>35370</v>
      </c>
      <c r="B3079" s="20" t="s">
        <v>21</v>
      </c>
      <c r="C3079" s="20" t="s">
        <v>12</v>
      </c>
      <c r="D3079" s="20">
        <v>104</v>
      </c>
      <c r="E3079" s="20">
        <v>104</v>
      </c>
      <c r="F3079" s="18" t="str">
        <f t="shared" si="50"/>
        <v>华东</v>
      </c>
    </row>
    <row r="3080" spans="1:6" x14ac:dyDescent="0.25">
      <c r="A3080" s="19">
        <v>35370</v>
      </c>
      <c r="B3080" s="20" t="s">
        <v>21</v>
      </c>
      <c r="C3080" s="20" t="s">
        <v>12</v>
      </c>
      <c r="D3080" s="20">
        <v>95</v>
      </c>
      <c r="E3080" s="20">
        <v>95</v>
      </c>
      <c r="F3080" s="18" t="str">
        <f t="shared" si="50"/>
        <v>华东</v>
      </c>
    </row>
    <row r="3081" spans="1:6" x14ac:dyDescent="0.25">
      <c r="A3081" s="19">
        <v>35370</v>
      </c>
      <c r="B3081" s="20" t="s">
        <v>20</v>
      </c>
      <c r="C3081" s="20" t="s">
        <v>12</v>
      </c>
      <c r="D3081" s="20">
        <v>70</v>
      </c>
      <c r="E3081" s="20">
        <v>70</v>
      </c>
      <c r="F3081" s="18" t="str">
        <f t="shared" si="50"/>
        <v>华东</v>
      </c>
    </row>
    <row r="3082" spans="1:6" x14ac:dyDescent="0.25">
      <c r="A3082" s="19">
        <v>35370</v>
      </c>
      <c r="B3082" s="20" t="s">
        <v>11</v>
      </c>
      <c r="C3082" s="20" t="s">
        <v>12</v>
      </c>
      <c r="D3082" s="20">
        <v>35</v>
      </c>
      <c r="E3082" s="20">
        <v>35</v>
      </c>
      <c r="F3082" s="18" t="str">
        <f t="shared" si="50"/>
        <v>华东</v>
      </c>
    </row>
    <row r="3083" spans="1:6" x14ac:dyDescent="0.25">
      <c r="A3083" s="19">
        <v>35370</v>
      </c>
      <c r="B3083" s="20" t="s">
        <v>18</v>
      </c>
      <c r="C3083" s="20" t="s">
        <v>12</v>
      </c>
      <c r="D3083" s="20">
        <v>101</v>
      </c>
      <c r="E3083" s="20">
        <v>101</v>
      </c>
      <c r="F3083" s="18" t="str">
        <f t="shared" si="50"/>
        <v>华南</v>
      </c>
    </row>
    <row r="3084" spans="1:6" x14ac:dyDescent="0.25">
      <c r="A3084" s="19">
        <v>35370</v>
      </c>
      <c r="B3084" s="20" t="s">
        <v>20</v>
      </c>
      <c r="C3084" s="20" t="s">
        <v>12</v>
      </c>
      <c r="D3084" s="20">
        <v>236</v>
      </c>
      <c r="E3084" s="20">
        <v>236</v>
      </c>
      <c r="F3084" s="18" t="str">
        <f t="shared" si="50"/>
        <v>华东</v>
      </c>
    </row>
    <row r="3085" spans="1:6" x14ac:dyDescent="0.25">
      <c r="A3085" s="19">
        <v>35370</v>
      </c>
      <c r="B3085" s="20" t="s">
        <v>17</v>
      </c>
      <c r="C3085" s="20" t="s">
        <v>12</v>
      </c>
      <c r="D3085" s="20">
        <v>203</v>
      </c>
      <c r="E3085" s="20">
        <v>203</v>
      </c>
      <c r="F3085" s="18" t="str">
        <f t="shared" si="50"/>
        <v>华南</v>
      </c>
    </row>
    <row r="3086" spans="1:6" x14ac:dyDescent="0.25">
      <c r="A3086" s="19">
        <v>35370</v>
      </c>
      <c r="B3086" s="20" t="s">
        <v>23</v>
      </c>
      <c r="C3086" s="20" t="s">
        <v>12</v>
      </c>
      <c r="D3086" s="20">
        <v>186</v>
      </c>
      <c r="E3086" s="20">
        <v>186</v>
      </c>
      <c r="F3086" s="18" t="str">
        <f t="shared" si="50"/>
        <v>华东</v>
      </c>
    </row>
    <row r="3087" spans="1:6" x14ac:dyDescent="0.25">
      <c r="A3087" s="19">
        <v>35370</v>
      </c>
      <c r="B3087" s="20" t="s">
        <v>15</v>
      </c>
      <c r="C3087" s="23" t="s">
        <v>25</v>
      </c>
      <c r="D3087" s="20">
        <v>35</v>
      </c>
      <c r="E3087" s="20">
        <v>35</v>
      </c>
      <c r="F3087" s="18" t="str">
        <f t="shared" si="50"/>
        <v>华东</v>
      </c>
    </row>
    <row r="3088" spans="1:6" x14ac:dyDescent="0.25">
      <c r="A3088" s="19">
        <v>35370</v>
      </c>
      <c r="B3088" s="20" t="s">
        <v>18</v>
      </c>
      <c r="C3088" s="23" t="s">
        <v>37</v>
      </c>
      <c r="D3088" s="20">
        <v>18</v>
      </c>
      <c r="E3088" s="20">
        <v>18</v>
      </c>
      <c r="F3088" s="18" t="str">
        <f t="shared" si="50"/>
        <v>华南</v>
      </c>
    </row>
    <row r="3089" spans="1:6" x14ac:dyDescent="0.25">
      <c r="A3089" s="19">
        <v>35370</v>
      </c>
      <c r="B3089" s="20" t="s">
        <v>18</v>
      </c>
      <c r="C3089" s="23" t="s">
        <v>24</v>
      </c>
      <c r="D3089" s="20">
        <v>1379</v>
      </c>
      <c r="E3089" s="20">
        <v>3834</v>
      </c>
      <c r="F3089" s="18" t="str">
        <f t="shared" si="50"/>
        <v>华南</v>
      </c>
    </row>
    <row r="3090" spans="1:6" x14ac:dyDescent="0.25">
      <c r="A3090" s="19">
        <v>35370</v>
      </c>
      <c r="B3090" s="20" t="s">
        <v>11</v>
      </c>
      <c r="C3090" s="23" t="s">
        <v>24</v>
      </c>
      <c r="D3090" s="20">
        <v>18</v>
      </c>
      <c r="E3090" s="20">
        <v>18</v>
      </c>
      <c r="F3090" s="18" t="str">
        <f t="shared" si="50"/>
        <v>华东</v>
      </c>
    </row>
    <row r="3091" spans="1:6" x14ac:dyDescent="0.25">
      <c r="A3091" s="19">
        <v>35370</v>
      </c>
      <c r="B3091" s="20" t="s">
        <v>15</v>
      </c>
      <c r="C3091" s="23" t="s">
        <v>25</v>
      </c>
      <c r="D3091" s="20">
        <v>26</v>
      </c>
      <c r="E3091" s="20">
        <v>26</v>
      </c>
      <c r="F3091" s="18" t="str">
        <f t="shared" si="50"/>
        <v>华东</v>
      </c>
    </row>
    <row r="3092" spans="1:6" x14ac:dyDescent="0.25">
      <c r="A3092" s="19">
        <v>35370</v>
      </c>
      <c r="B3092" s="20" t="s">
        <v>11</v>
      </c>
      <c r="C3092" s="23" t="s">
        <v>25</v>
      </c>
      <c r="D3092" s="20">
        <v>35</v>
      </c>
      <c r="E3092" s="20">
        <v>35</v>
      </c>
      <c r="F3092" s="18" t="str">
        <f t="shared" si="50"/>
        <v>华东</v>
      </c>
    </row>
    <row r="3093" spans="1:6" x14ac:dyDescent="0.25">
      <c r="A3093" s="19">
        <v>35370</v>
      </c>
      <c r="B3093" s="20" t="s">
        <v>20</v>
      </c>
      <c r="C3093" s="23" t="s">
        <v>24</v>
      </c>
      <c r="D3093" s="20">
        <v>35</v>
      </c>
      <c r="E3093" s="20">
        <v>35</v>
      </c>
      <c r="F3093" s="18" t="str">
        <f t="shared" si="50"/>
        <v>华东</v>
      </c>
    </row>
    <row r="3094" spans="1:6" x14ac:dyDescent="0.25">
      <c r="A3094" s="19">
        <v>35370</v>
      </c>
      <c r="B3094" s="20" t="s">
        <v>11</v>
      </c>
      <c r="C3094" s="23" t="s">
        <v>33</v>
      </c>
      <c r="D3094" s="20">
        <v>41</v>
      </c>
      <c r="E3094" s="20">
        <v>41</v>
      </c>
      <c r="F3094" s="18" t="str">
        <f t="shared" si="50"/>
        <v>华东</v>
      </c>
    </row>
    <row r="3095" spans="1:6" x14ac:dyDescent="0.25">
      <c r="A3095" s="19">
        <v>35370</v>
      </c>
      <c r="B3095" s="20" t="s">
        <v>17</v>
      </c>
      <c r="C3095" s="23" t="s">
        <v>24</v>
      </c>
      <c r="D3095" s="20">
        <v>1327</v>
      </c>
      <c r="E3095" s="20">
        <v>1409</v>
      </c>
      <c r="F3095" s="18" t="str">
        <f t="shared" si="50"/>
        <v>华南</v>
      </c>
    </row>
    <row r="3096" spans="1:6" x14ac:dyDescent="0.25">
      <c r="A3096" s="19">
        <v>35370</v>
      </c>
      <c r="B3096" s="20" t="s">
        <v>11</v>
      </c>
      <c r="C3096" s="23" t="s">
        <v>24</v>
      </c>
      <c r="D3096" s="20">
        <v>7</v>
      </c>
      <c r="E3096" s="20">
        <v>7</v>
      </c>
      <c r="F3096" s="18" t="str">
        <f t="shared" si="50"/>
        <v>华东</v>
      </c>
    </row>
    <row r="3097" spans="1:6" x14ac:dyDescent="0.25">
      <c r="A3097" s="19">
        <v>35370</v>
      </c>
      <c r="B3097" s="20" t="s">
        <v>23</v>
      </c>
      <c r="C3097" s="23" t="s">
        <v>25</v>
      </c>
      <c r="D3097" s="20">
        <v>154</v>
      </c>
      <c r="E3097" s="20">
        <v>154</v>
      </c>
      <c r="F3097" s="18" t="str">
        <f t="shared" si="50"/>
        <v>华东</v>
      </c>
    </row>
    <row r="3098" spans="1:6" x14ac:dyDescent="0.25">
      <c r="A3098" s="19">
        <v>35370</v>
      </c>
      <c r="B3098" s="20" t="s">
        <v>17</v>
      </c>
      <c r="C3098" s="23" t="s">
        <v>25</v>
      </c>
      <c r="D3098" s="20">
        <v>99</v>
      </c>
      <c r="E3098" s="20">
        <v>99</v>
      </c>
      <c r="F3098" s="18" t="str">
        <f t="shared" si="50"/>
        <v>华南</v>
      </c>
    </row>
    <row r="3099" spans="1:6" x14ac:dyDescent="0.25">
      <c r="A3099" s="19">
        <v>35370</v>
      </c>
      <c r="B3099" s="20" t="s">
        <v>23</v>
      </c>
      <c r="C3099" s="23" t="s">
        <v>33</v>
      </c>
      <c r="D3099" s="20">
        <v>116</v>
      </c>
      <c r="E3099" s="20">
        <v>116</v>
      </c>
      <c r="F3099" s="18" t="str">
        <f t="shared" si="50"/>
        <v>华东</v>
      </c>
    </row>
    <row r="3100" spans="1:6" x14ac:dyDescent="0.25">
      <c r="A3100" s="19">
        <v>35370</v>
      </c>
      <c r="B3100" s="20" t="s">
        <v>15</v>
      </c>
      <c r="C3100" s="23" t="s">
        <v>24</v>
      </c>
      <c r="D3100" s="20">
        <v>124</v>
      </c>
      <c r="E3100" s="20">
        <v>124</v>
      </c>
      <c r="F3100" s="18" t="str">
        <f t="shared" si="50"/>
        <v>华东</v>
      </c>
    </row>
    <row r="3101" spans="1:6" x14ac:dyDescent="0.25">
      <c r="A3101" s="19">
        <v>35370</v>
      </c>
      <c r="B3101" s="20" t="s">
        <v>18</v>
      </c>
      <c r="C3101" s="23" t="s">
        <v>25</v>
      </c>
      <c r="D3101" s="20">
        <v>133</v>
      </c>
      <c r="E3101" s="20">
        <v>133</v>
      </c>
      <c r="F3101" s="18" t="str">
        <f t="shared" si="50"/>
        <v>华南</v>
      </c>
    </row>
    <row r="3102" spans="1:6" x14ac:dyDescent="0.25">
      <c r="A3102" s="19">
        <v>35370</v>
      </c>
      <c r="B3102" s="20" t="s">
        <v>17</v>
      </c>
      <c r="C3102" s="23" t="s">
        <v>24</v>
      </c>
      <c r="D3102" s="20">
        <v>135</v>
      </c>
      <c r="E3102" s="20">
        <v>135</v>
      </c>
      <c r="F3102" s="18" t="str">
        <f t="shared" si="50"/>
        <v>华南</v>
      </c>
    </row>
    <row r="3103" spans="1:6" x14ac:dyDescent="0.25">
      <c r="A3103" s="19">
        <v>35370</v>
      </c>
      <c r="B3103" s="20" t="s">
        <v>18</v>
      </c>
      <c r="C3103" s="23" t="s">
        <v>24</v>
      </c>
      <c r="D3103" s="20">
        <v>347</v>
      </c>
      <c r="E3103" s="20">
        <v>347</v>
      </c>
      <c r="F3103" s="18" t="str">
        <f t="shared" si="50"/>
        <v>华南</v>
      </c>
    </row>
    <row r="3104" spans="1:6" x14ac:dyDescent="0.25">
      <c r="A3104" s="19">
        <v>35370</v>
      </c>
      <c r="B3104" s="20" t="s">
        <v>21</v>
      </c>
      <c r="C3104" s="23" t="s">
        <v>24</v>
      </c>
      <c r="D3104" s="20">
        <v>135</v>
      </c>
      <c r="E3104" s="20">
        <v>135</v>
      </c>
      <c r="F3104" s="18" t="str">
        <f t="shared" si="50"/>
        <v>华东</v>
      </c>
    </row>
    <row r="3105" spans="1:6" x14ac:dyDescent="0.25">
      <c r="A3105" s="19">
        <v>35370</v>
      </c>
      <c r="B3105" s="20" t="s">
        <v>15</v>
      </c>
      <c r="C3105" s="23" t="s">
        <v>25</v>
      </c>
      <c r="D3105" s="20">
        <v>90</v>
      </c>
      <c r="E3105" s="20">
        <v>90</v>
      </c>
      <c r="F3105" s="18" t="str">
        <f t="shared" si="50"/>
        <v>华东</v>
      </c>
    </row>
    <row r="3106" spans="1:6" x14ac:dyDescent="0.25">
      <c r="A3106" s="19">
        <v>35370</v>
      </c>
      <c r="B3106" s="20" t="s">
        <v>20</v>
      </c>
      <c r="C3106" s="23" t="s">
        <v>24</v>
      </c>
      <c r="D3106" s="20">
        <v>179</v>
      </c>
      <c r="E3106" s="20">
        <v>179</v>
      </c>
      <c r="F3106" s="18" t="str">
        <f t="shared" si="50"/>
        <v>华东</v>
      </c>
    </row>
    <row r="3107" spans="1:6" x14ac:dyDescent="0.25">
      <c r="A3107" s="19">
        <v>35370</v>
      </c>
      <c r="B3107" s="20" t="s">
        <v>20</v>
      </c>
      <c r="C3107" s="23" t="s">
        <v>35</v>
      </c>
      <c r="D3107" s="20">
        <v>191</v>
      </c>
      <c r="E3107" s="20">
        <v>191</v>
      </c>
      <c r="F3107" s="18" t="str">
        <f t="shared" si="50"/>
        <v>华东</v>
      </c>
    </row>
    <row r="3108" spans="1:6" x14ac:dyDescent="0.25">
      <c r="A3108" s="19">
        <v>35370</v>
      </c>
      <c r="B3108" s="20" t="s">
        <v>20</v>
      </c>
      <c r="C3108" s="23" t="s">
        <v>37</v>
      </c>
      <c r="D3108" s="20">
        <v>46</v>
      </c>
      <c r="E3108" s="20">
        <v>46</v>
      </c>
      <c r="F3108" s="18" t="str">
        <f t="shared" si="50"/>
        <v>华东</v>
      </c>
    </row>
    <row r="3109" spans="1:6" x14ac:dyDescent="0.25">
      <c r="A3109" s="19">
        <v>35370</v>
      </c>
      <c r="B3109" s="20" t="s">
        <v>20</v>
      </c>
      <c r="C3109" s="23" t="s">
        <v>24</v>
      </c>
      <c r="D3109" s="20">
        <v>226</v>
      </c>
      <c r="E3109" s="20">
        <v>226</v>
      </c>
      <c r="F3109" s="18" t="str">
        <f t="shared" si="50"/>
        <v>华东</v>
      </c>
    </row>
    <row r="3110" spans="1:6" x14ac:dyDescent="0.25">
      <c r="A3110" s="19">
        <v>35370</v>
      </c>
      <c r="B3110" s="20" t="s">
        <v>23</v>
      </c>
      <c r="C3110" s="23" t="s">
        <v>24</v>
      </c>
      <c r="D3110" s="20">
        <v>830</v>
      </c>
      <c r="E3110" s="20">
        <v>1148</v>
      </c>
      <c r="F3110" s="18" t="str">
        <f t="shared" si="50"/>
        <v>华东</v>
      </c>
    </row>
    <row r="3111" spans="1:6" x14ac:dyDescent="0.25">
      <c r="A3111" s="19">
        <v>35370</v>
      </c>
      <c r="B3111" s="20" t="s">
        <v>20</v>
      </c>
      <c r="C3111" s="23" t="s">
        <v>25</v>
      </c>
      <c r="D3111" s="20">
        <v>54</v>
      </c>
      <c r="E3111" s="20">
        <v>54</v>
      </c>
      <c r="F3111" s="18" t="str">
        <f t="shared" si="50"/>
        <v>华东</v>
      </c>
    </row>
    <row r="3112" spans="1:6" x14ac:dyDescent="0.25">
      <c r="A3112" s="19">
        <v>35370</v>
      </c>
      <c r="B3112" s="20" t="s">
        <v>21</v>
      </c>
      <c r="C3112" s="23" t="s">
        <v>33</v>
      </c>
      <c r="D3112" s="20">
        <v>225</v>
      </c>
      <c r="E3112" s="20">
        <v>225</v>
      </c>
      <c r="F3112" s="18" t="str">
        <f t="shared" si="50"/>
        <v>华东</v>
      </c>
    </row>
    <row r="3113" spans="1:6" x14ac:dyDescent="0.25">
      <c r="A3113" s="19">
        <v>35370</v>
      </c>
      <c r="B3113" s="20" t="s">
        <v>15</v>
      </c>
      <c r="C3113" s="23" t="s">
        <v>24</v>
      </c>
      <c r="D3113" s="20">
        <v>677</v>
      </c>
      <c r="E3113" s="20">
        <v>936</v>
      </c>
      <c r="F3113" s="18" t="str">
        <f t="shared" si="50"/>
        <v>华东</v>
      </c>
    </row>
    <row r="3114" spans="1:6" x14ac:dyDescent="0.25">
      <c r="A3114" s="19">
        <v>35370</v>
      </c>
      <c r="B3114" s="20" t="s">
        <v>18</v>
      </c>
      <c r="C3114" s="23" t="s">
        <v>25</v>
      </c>
      <c r="D3114" s="20">
        <v>56</v>
      </c>
      <c r="E3114" s="20">
        <v>56</v>
      </c>
      <c r="F3114" s="18" t="str">
        <f t="shared" si="50"/>
        <v>华南</v>
      </c>
    </row>
    <row r="3115" spans="1:6" x14ac:dyDescent="0.25">
      <c r="A3115" s="19">
        <v>35370</v>
      </c>
      <c r="B3115" s="20" t="s">
        <v>15</v>
      </c>
      <c r="C3115" s="23" t="s">
        <v>35</v>
      </c>
      <c r="D3115" s="20">
        <v>66</v>
      </c>
      <c r="E3115" s="20">
        <v>66</v>
      </c>
      <c r="F3115" s="18" t="str">
        <f t="shared" si="50"/>
        <v>华东</v>
      </c>
    </row>
    <row r="3116" spans="1:6" x14ac:dyDescent="0.25">
      <c r="A3116" s="19">
        <v>35370</v>
      </c>
      <c r="B3116" s="20" t="s">
        <v>11</v>
      </c>
      <c r="C3116" s="23" t="s">
        <v>24</v>
      </c>
      <c r="D3116" s="20">
        <v>68</v>
      </c>
      <c r="E3116" s="20">
        <v>68</v>
      </c>
      <c r="F3116" s="18" t="str">
        <f t="shared" si="50"/>
        <v>华东</v>
      </c>
    </row>
    <row r="3117" spans="1:6" x14ac:dyDescent="0.25">
      <c r="A3117" s="19">
        <v>35370</v>
      </c>
      <c r="B3117" s="20" t="s">
        <v>18</v>
      </c>
      <c r="C3117" s="23" t="s">
        <v>24</v>
      </c>
      <c r="D3117" s="20">
        <v>96</v>
      </c>
      <c r="E3117" s="20">
        <v>96</v>
      </c>
      <c r="F3117" s="18" t="str">
        <f t="shared" si="50"/>
        <v>华南</v>
      </c>
    </row>
    <row r="3118" spans="1:6" x14ac:dyDescent="0.25">
      <c r="A3118" s="19">
        <v>35370</v>
      </c>
      <c r="B3118" s="20" t="s">
        <v>11</v>
      </c>
      <c r="C3118" s="23" t="s">
        <v>25</v>
      </c>
      <c r="D3118" s="20">
        <v>72</v>
      </c>
      <c r="E3118" s="20">
        <v>72</v>
      </c>
      <c r="F3118" s="18" t="str">
        <f t="shared" si="50"/>
        <v>华东</v>
      </c>
    </row>
    <row r="3119" spans="1:6" x14ac:dyDescent="0.25">
      <c r="A3119" s="19">
        <v>35370</v>
      </c>
      <c r="B3119" s="20" t="s">
        <v>21</v>
      </c>
      <c r="C3119" s="23" t="s">
        <v>25</v>
      </c>
      <c r="D3119" s="20">
        <v>79</v>
      </c>
      <c r="E3119" s="20">
        <v>79</v>
      </c>
      <c r="F3119" s="18" t="str">
        <f t="shared" si="50"/>
        <v>华东</v>
      </c>
    </row>
    <row r="3120" spans="1:6" x14ac:dyDescent="0.25">
      <c r="A3120" s="19">
        <v>35370</v>
      </c>
      <c r="B3120" s="20" t="s">
        <v>21</v>
      </c>
      <c r="C3120" s="23" t="s">
        <v>25</v>
      </c>
      <c r="D3120" s="20">
        <v>83</v>
      </c>
      <c r="E3120" s="20">
        <v>83</v>
      </c>
      <c r="F3120" s="18" t="str">
        <f t="shared" si="50"/>
        <v>华东</v>
      </c>
    </row>
    <row r="3121" spans="1:6" x14ac:dyDescent="0.25">
      <c r="A3121" s="19">
        <v>35370</v>
      </c>
      <c r="B3121" s="20" t="s">
        <v>17</v>
      </c>
      <c r="C3121" s="23" t="s">
        <v>24</v>
      </c>
      <c r="D3121" s="20">
        <v>90</v>
      </c>
      <c r="E3121" s="20">
        <v>90</v>
      </c>
      <c r="F3121" s="18" t="str">
        <f t="shared" si="50"/>
        <v>华南</v>
      </c>
    </row>
    <row r="3122" spans="1:6" x14ac:dyDescent="0.25">
      <c r="A3122" s="19">
        <v>35370</v>
      </c>
      <c r="B3122" s="20" t="s">
        <v>17</v>
      </c>
      <c r="C3122" s="23" t="s">
        <v>25</v>
      </c>
      <c r="D3122" s="20">
        <v>867</v>
      </c>
      <c r="E3122" s="20">
        <v>921</v>
      </c>
      <c r="F3122" s="18" t="str">
        <f t="shared" si="50"/>
        <v>华南</v>
      </c>
    </row>
    <row r="3123" spans="1:6" x14ac:dyDescent="0.25">
      <c r="A3123" s="19">
        <v>35400</v>
      </c>
      <c r="B3123" s="20" t="s">
        <v>11</v>
      </c>
      <c r="C3123" s="23" t="s">
        <v>24</v>
      </c>
      <c r="D3123" s="20">
        <v>83</v>
      </c>
      <c r="E3123" s="20">
        <v>83</v>
      </c>
      <c r="F3123" s="18" t="str">
        <f t="shared" si="50"/>
        <v>华东</v>
      </c>
    </row>
    <row r="3124" spans="1:6" x14ac:dyDescent="0.25">
      <c r="A3124" s="19">
        <v>35400</v>
      </c>
      <c r="B3124" s="20" t="s">
        <v>23</v>
      </c>
      <c r="C3124" s="23" t="s">
        <v>25</v>
      </c>
      <c r="D3124" s="20">
        <v>360</v>
      </c>
      <c r="E3124" s="20">
        <v>360</v>
      </c>
      <c r="F3124" s="18" t="str">
        <f t="shared" si="50"/>
        <v>华东</v>
      </c>
    </row>
    <row r="3125" spans="1:6" x14ac:dyDescent="0.25">
      <c r="A3125" s="19">
        <v>35400</v>
      </c>
      <c r="B3125" s="20" t="s">
        <v>18</v>
      </c>
      <c r="C3125" s="23" t="s">
        <v>33</v>
      </c>
      <c r="D3125" s="20">
        <v>338</v>
      </c>
      <c r="E3125" s="20">
        <v>338</v>
      </c>
      <c r="F3125" s="18" t="str">
        <f t="shared" si="50"/>
        <v>华南</v>
      </c>
    </row>
    <row r="3126" spans="1:6" x14ac:dyDescent="0.25">
      <c r="A3126" s="19">
        <v>35400</v>
      </c>
      <c r="B3126" s="20" t="s">
        <v>11</v>
      </c>
      <c r="C3126" s="23" t="s">
        <v>24</v>
      </c>
      <c r="D3126" s="20">
        <v>99</v>
      </c>
      <c r="E3126" s="20">
        <v>99</v>
      </c>
      <c r="F3126" s="18" t="str">
        <f t="shared" si="50"/>
        <v>华东</v>
      </c>
    </row>
    <row r="3127" spans="1:6" x14ac:dyDescent="0.25">
      <c r="A3127" s="19">
        <v>35400</v>
      </c>
      <c r="B3127" s="20" t="s">
        <v>20</v>
      </c>
      <c r="C3127" s="23" t="s">
        <v>33</v>
      </c>
      <c r="D3127" s="20">
        <v>314</v>
      </c>
      <c r="E3127" s="20">
        <v>314</v>
      </c>
      <c r="F3127" s="18" t="str">
        <f t="shared" si="50"/>
        <v>华东</v>
      </c>
    </row>
    <row r="3128" spans="1:6" x14ac:dyDescent="0.25">
      <c r="A3128" s="19">
        <v>35400</v>
      </c>
      <c r="B3128" s="20" t="s">
        <v>15</v>
      </c>
      <c r="C3128" s="23" t="s">
        <v>29</v>
      </c>
      <c r="D3128" s="20">
        <v>113</v>
      </c>
      <c r="E3128" s="20">
        <v>113</v>
      </c>
      <c r="F3128" s="18" t="str">
        <f t="shared" si="50"/>
        <v>华东</v>
      </c>
    </row>
    <row r="3129" spans="1:6" x14ac:dyDescent="0.25">
      <c r="A3129" s="19">
        <v>35400</v>
      </c>
      <c r="B3129" s="20" t="s">
        <v>11</v>
      </c>
      <c r="C3129" s="23" t="s">
        <v>25</v>
      </c>
      <c r="D3129" s="20">
        <v>1863</v>
      </c>
      <c r="E3129" s="20">
        <v>2104</v>
      </c>
      <c r="F3129" s="18" t="str">
        <f t="shared" si="50"/>
        <v>华东</v>
      </c>
    </row>
    <row r="3130" spans="1:6" x14ac:dyDescent="0.25">
      <c r="A3130" s="19">
        <v>35400</v>
      </c>
      <c r="B3130" s="20" t="s">
        <v>18</v>
      </c>
      <c r="C3130" s="23" t="s">
        <v>24</v>
      </c>
      <c r="D3130" s="20">
        <v>180</v>
      </c>
      <c r="E3130" s="20">
        <v>180</v>
      </c>
      <c r="F3130" s="18" t="str">
        <f t="shared" si="50"/>
        <v>华南</v>
      </c>
    </row>
    <row r="3131" spans="1:6" x14ac:dyDescent="0.25">
      <c r="A3131" s="19">
        <v>35400</v>
      </c>
      <c r="B3131" s="20" t="s">
        <v>20</v>
      </c>
      <c r="C3131" s="23" t="s">
        <v>25</v>
      </c>
      <c r="D3131" s="20">
        <v>214</v>
      </c>
      <c r="E3131" s="20">
        <v>214</v>
      </c>
      <c r="F3131" s="18" t="str">
        <f t="shared" si="50"/>
        <v>华东</v>
      </c>
    </row>
    <row r="3132" spans="1:6" x14ac:dyDescent="0.25">
      <c r="A3132" s="19">
        <v>35400</v>
      </c>
      <c r="B3132" s="20" t="s">
        <v>15</v>
      </c>
      <c r="C3132" s="23" t="s">
        <v>25</v>
      </c>
      <c r="D3132" s="20">
        <v>225</v>
      </c>
      <c r="E3132" s="20">
        <v>225</v>
      </c>
      <c r="F3132" s="18" t="str">
        <f t="shared" si="50"/>
        <v>华东</v>
      </c>
    </row>
    <row r="3133" spans="1:6" x14ac:dyDescent="0.25">
      <c r="A3133" s="19">
        <v>35400</v>
      </c>
      <c r="B3133" s="20" t="s">
        <v>17</v>
      </c>
      <c r="C3133" s="23" t="s">
        <v>25</v>
      </c>
      <c r="D3133" s="20">
        <v>158</v>
      </c>
      <c r="E3133" s="20">
        <v>158</v>
      </c>
      <c r="F3133" s="18" t="str">
        <f t="shared" si="50"/>
        <v>华南</v>
      </c>
    </row>
    <row r="3134" spans="1:6" x14ac:dyDescent="0.25">
      <c r="A3134" s="19">
        <v>35400</v>
      </c>
      <c r="B3134" s="20" t="s">
        <v>21</v>
      </c>
      <c r="C3134" s="23" t="s">
        <v>25</v>
      </c>
      <c r="D3134" s="20">
        <v>124</v>
      </c>
      <c r="E3134" s="20">
        <v>124</v>
      </c>
      <c r="F3134" s="18" t="str">
        <f t="shared" si="50"/>
        <v>华东</v>
      </c>
    </row>
    <row r="3135" spans="1:6" x14ac:dyDescent="0.25">
      <c r="A3135" s="19">
        <v>35400</v>
      </c>
      <c r="B3135" s="20" t="s">
        <v>17</v>
      </c>
      <c r="C3135" s="23" t="s">
        <v>24</v>
      </c>
      <c r="D3135" s="20">
        <v>138</v>
      </c>
      <c r="E3135" s="20">
        <v>138</v>
      </c>
      <c r="F3135" s="18" t="str">
        <f t="shared" si="50"/>
        <v>华南</v>
      </c>
    </row>
    <row r="3136" spans="1:6" x14ac:dyDescent="0.25">
      <c r="A3136" s="19">
        <v>35400</v>
      </c>
      <c r="B3136" s="20" t="s">
        <v>21</v>
      </c>
      <c r="C3136" s="23" t="s">
        <v>24</v>
      </c>
      <c r="D3136" s="20">
        <v>531</v>
      </c>
      <c r="E3136" s="20">
        <v>608</v>
      </c>
      <c r="F3136" s="18" t="str">
        <f t="shared" si="50"/>
        <v>华东</v>
      </c>
    </row>
    <row r="3137" spans="1:6" x14ac:dyDescent="0.25">
      <c r="A3137" s="19">
        <v>35400</v>
      </c>
      <c r="B3137" s="20" t="s">
        <v>15</v>
      </c>
      <c r="C3137" s="23" t="s">
        <v>24</v>
      </c>
      <c r="D3137" s="20">
        <v>523</v>
      </c>
      <c r="E3137" s="20">
        <v>605</v>
      </c>
      <c r="F3137" s="18" t="str">
        <f t="shared" si="50"/>
        <v>华东</v>
      </c>
    </row>
    <row r="3138" spans="1:6" x14ac:dyDescent="0.25">
      <c r="A3138" s="19">
        <v>35400</v>
      </c>
      <c r="B3138" s="20" t="s">
        <v>17</v>
      </c>
      <c r="C3138" s="23" t="s">
        <v>24</v>
      </c>
      <c r="D3138" s="20">
        <v>623</v>
      </c>
      <c r="E3138" s="20">
        <v>641</v>
      </c>
      <c r="F3138" s="18" t="str">
        <f t="shared" si="50"/>
        <v>华南</v>
      </c>
    </row>
    <row r="3139" spans="1:6" x14ac:dyDescent="0.25">
      <c r="A3139" s="19">
        <v>35400</v>
      </c>
      <c r="B3139" s="20" t="s">
        <v>18</v>
      </c>
      <c r="C3139" s="23" t="s">
        <v>24</v>
      </c>
      <c r="D3139" s="20">
        <v>694</v>
      </c>
      <c r="E3139" s="20">
        <v>715</v>
      </c>
      <c r="F3139" s="18" t="str">
        <f t="shared" ref="F3139:F3202" si="51">INDEX($H$3:$H$12,MATCH(B3139,$I$3:$I$12,0))</f>
        <v>华南</v>
      </c>
    </row>
    <row r="3140" spans="1:6" x14ac:dyDescent="0.25">
      <c r="A3140" s="19">
        <v>35400</v>
      </c>
      <c r="B3140" s="20" t="s">
        <v>15</v>
      </c>
      <c r="C3140" s="23" t="s">
        <v>25</v>
      </c>
      <c r="D3140" s="20">
        <v>3873</v>
      </c>
      <c r="E3140" s="20">
        <v>4510</v>
      </c>
      <c r="F3140" s="18" t="str">
        <f t="shared" si="51"/>
        <v>华东</v>
      </c>
    </row>
    <row r="3141" spans="1:6" x14ac:dyDescent="0.25">
      <c r="A3141" s="19">
        <v>35400</v>
      </c>
      <c r="B3141" s="20" t="s">
        <v>23</v>
      </c>
      <c r="C3141" s="23" t="s">
        <v>24</v>
      </c>
      <c r="D3141" s="20">
        <v>413</v>
      </c>
      <c r="E3141" s="20">
        <v>413</v>
      </c>
      <c r="F3141" s="18" t="str">
        <f t="shared" si="51"/>
        <v>华东</v>
      </c>
    </row>
    <row r="3142" spans="1:6" x14ac:dyDescent="0.25">
      <c r="A3142" s="19">
        <v>35400</v>
      </c>
      <c r="B3142" s="20" t="s">
        <v>20</v>
      </c>
      <c r="C3142" s="23" t="s">
        <v>29</v>
      </c>
      <c r="D3142" s="20">
        <v>854</v>
      </c>
      <c r="E3142" s="20">
        <v>945</v>
      </c>
      <c r="F3142" s="18" t="str">
        <f t="shared" si="51"/>
        <v>华东</v>
      </c>
    </row>
    <row r="3143" spans="1:6" x14ac:dyDescent="0.25">
      <c r="A3143" s="19">
        <v>35400</v>
      </c>
      <c r="B3143" s="20" t="s">
        <v>11</v>
      </c>
      <c r="C3143" s="23" t="s">
        <v>25</v>
      </c>
      <c r="D3143" s="20">
        <v>957</v>
      </c>
      <c r="E3143" s="20">
        <v>1018</v>
      </c>
      <c r="F3143" s="18" t="str">
        <f t="shared" si="51"/>
        <v>华东</v>
      </c>
    </row>
    <row r="3144" spans="1:6" x14ac:dyDescent="0.25">
      <c r="A3144" s="19">
        <v>35400</v>
      </c>
      <c r="B3144" s="20" t="s">
        <v>21</v>
      </c>
      <c r="C3144" s="23" t="s">
        <v>25</v>
      </c>
      <c r="D3144" s="20">
        <v>1051</v>
      </c>
      <c r="E3144" s="20">
        <v>1155</v>
      </c>
      <c r="F3144" s="18" t="str">
        <f t="shared" si="51"/>
        <v>华东</v>
      </c>
    </row>
    <row r="3145" spans="1:6" x14ac:dyDescent="0.25">
      <c r="A3145" s="19">
        <v>35400</v>
      </c>
      <c r="B3145" s="20" t="s">
        <v>21</v>
      </c>
      <c r="C3145" s="23" t="s">
        <v>24</v>
      </c>
      <c r="D3145" s="20">
        <v>405</v>
      </c>
      <c r="E3145" s="20">
        <v>405</v>
      </c>
      <c r="F3145" s="18" t="str">
        <f t="shared" si="51"/>
        <v>华东</v>
      </c>
    </row>
    <row r="3146" spans="1:6" x14ac:dyDescent="0.25">
      <c r="A3146" s="19">
        <v>35400</v>
      </c>
      <c r="B3146" s="20" t="s">
        <v>18</v>
      </c>
      <c r="C3146" s="23" t="s">
        <v>25</v>
      </c>
      <c r="D3146" s="20">
        <v>1118</v>
      </c>
      <c r="E3146" s="20">
        <v>2420</v>
      </c>
      <c r="F3146" s="18" t="str">
        <f t="shared" si="51"/>
        <v>华南</v>
      </c>
    </row>
    <row r="3147" spans="1:6" x14ac:dyDescent="0.25">
      <c r="A3147" s="19">
        <v>35400</v>
      </c>
      <c r="B3147" s="20" t="s">
        <v>17</v>
      </c>
      <c r="C3147" s="23" t="s">
        <v>24</v>
      </c>
      <c r="D3147" s="20">
        <v>1319</v>
      </c>
      <c r="E3147" s="20">
        <v>1403</v>
      </c>
      <c r="F3147" s="18" t="str">
        <f t="shared" si="51"/>
        <v>华南</v>
      </c>
    </row>
    <row r="3148" spans="1:6" x14ac:dyDescent="0.25">
      <c r="A3148" s="19">
        <v>35400</v>
      </c>
      <c r="B3148" s="20" t="s">
        <v>20</v>
      </c>
      <c r="C3148" s="23" t="s">
        <v>37</v>
      </c>
      <c r="D3148" s="20">
        <v>385</v>
      </c>
      <c r="E3148" s="20">
        <v>385</v>
      </c>
      <c r="F3148" s="18" t="str">
        <f t="shared" si="51"/>
        <v>华东</v>
      </c>
    </row>
    <row r="3149" spans="1:6" x14ac:dyDescent="0.25">
      <c r="A3149" s="19">
        <v>35400</v>
      </c>
      <c r="B3149" s="20" t="s">
        <v>17</v>
      </c>
      <c r="C3149" s="20" t="s">
        <v>12</v>
      </c>
      <c r="D3149" s="20">
        <v>508</v>
      </c>
      <c r="E3149" s="20">
        <v>508</v>
      </c>
      <c r="F3149" s="18" t="str">
        <f t="shared" si="51"/>
        <v>华南</v>
      </c>
    </row>
    <row r="3150" spans="1:6" x14ac:dyDescent="0.25">
      <c r="A3150" s="19">
        <v>35400</v>
      </c>
      <c r="B3150" s="20" t="s">
        <v>21</v>
      </c>
      <c r="C3150" s="20" t="s">
        <v>12</v>
      </c>
      <c r="D3150" s="20">
        <v>158</v>
      </c>
      <c r="E3150" s="20">
        <v>158</v>
      </c>
      <c r="F3150" s="18" t="str">
        <f t="shared" si="51"/>
        <v>华东</v>
      </c>
    </row>
    <row r="3151" spans="1:6" x14ac:dyDescent="0.25">
      <c r="A3151" s="19">
        <v>35400</v>
      </c>
      <c r="B3151" s="20" t="s">
        <v>21</v>
      </c>
      <c r="C3151" s="20" t="s">
        <v>12</v>
      </c>
      <c r="D3151" s="20">
        <v>341</v>
      </c>
      <c r="E3151" s="20">
        <v>341</v>
      </c>
      <c r="F3151" s="18" t="str">
        <f t="shared" si="51"/>
        <v>华东</v>
      </c>
    </row>
    <row r="3152" spans="1:6" x14ac:dyDescent="0.25">
      <c r="A3152" s="19">
        <v>35400</v>
      </c>
      <c r="B3152" s="20" t="s">
        <v>11</v>
      </c>
      <c r="C3152" s="20" t="s">
        <v>12</v>
      </c>
      <c r="D3152" s="20">
        <v>1408</v>
      </c>
      <c r="E3152" s="20">
        <v>1496</v>
      </c>
      <c r="F3152" s="18" t="str">
        <f t="shared" si="51"/>
        <v>华东</v>
      </c>
    </row>
    <row r="3153" spans="1:6" x14ac:dyDescent="0.25">
      <c r="A3153" s="19">
        <v>35400</v>
      </c>
      <c r="B3153" s="20" t="s">
        <v>21</v>
      </c>
      <c r="C3153" s="20" t="s">
        <v>12</v>
      </c>
      <c r="D3153" s="20">
        <v>203</v>
      </c>
      <c r="E3153" s="20">
        <v>203</v>
      </c>
      <c r="F3153" s="18" t="str">
        <f t="shared" si="51"/>
        <v>华东</v>
      </c>
    </row>
    <row r="3154" spans="1:6" x14ac:dyDescent="0.25">
      <c r="A3154" s="19">
        <v>35400</v>
      </c>
      <c r="B3154" s="20" t="s">
        <v>18</v>
      </c>
      <c r="C3154" s="20" t="s">
        <v>12</v>
      </c>
      <c r="D3154" s="20">
        <v>533</v>
      </c>
      <c r="E3154" s="20">
        <v>595</v>
      </c>
      <c r="F3154" s="18" t="str">
        <f t="shared" si="51"/>
        <v>华南</v>
      </c>
    </row>
    <row r="3155" spans="1:6" x14ac:dyDescent="0.25">
      <c r="A3155" s="19">
        <v>35400</v>
      </c>
      <c r="B3155" s="20" t="s">
        <v>17</v>
      </c>
      <c r="C3155" s="20" t="s">
        <v>12</v>
      </c>
      <c r="D3155" s="20">
        <v>622</v>
      </c>
      <c r="E3155" s="20">
        <v>641</v>
      </c>
      <c r="F3155" s="18" t="str">
        <f t="shared" si="51"/>
        <v>华南</v>
      </c>
    </row>
    <row r="3156" spans="1:6" x14ac:dyDescent="0.25">
      <c r="A3156" s="19">
        <v>35400</v>
      </c>
      <c r="B3156" s="20" t="s">
        <v>20</v>
      </c>
      <c r="C3156" s="20" t="s">
        <v>12</v>
      </c>
      <c r="D3156" s="20">
        <v>645</v>
      </c>
      <c r="E3156" s="20">
        <v>664</v>
      </c>
      <c r="F3156" s="18" t="str">
        <f t="shared" si="51"/>
        <v>华东</v>
      </c>
    </row>
    <row r="3157" spans="1:6" x14ac:dyDescent="0.25">
      <c r="A3157" s="19">
        <v>35400</v>
      </c>
      <c r="B3157" s="20" t="s">
        <v>11</v>
      </c>
      <c r="C3157" s="20" t="s">
        <v>12</v>
      </c>
      <c r="D3157" s="20">
        <v>740</v>
      </c>
      <c r="E3157" s="20">
        <v>761</v>
      </c>
      <c r="F3157" s="18" t="str">
        <f t="shared" si="51"/>
        <v>华东</v>
      </c>
    </row>
    <row r="3158" spans="1:6" x14ac:dyDescent="0.25">
      <c r="A3158" s="19">
        <v>35400</v>
      </c>
      <c r="B3158" s="20" t="s">
        <v>17</v>
      </c>
      <c r="C3158" s="20" t="s">
        <v>12</v>
      </c>
      <c r="D3158" s="20">
        <v>289</v>
      </c>
      <c r="E3158" s="20">
        <v>289</v>
      </c>
      <c r="F3158" s="18" t="str">
        <f t="shared" si="51"/>
        <v>华南</v>
      </c>
    </row>
    <row r="3159" spans="1:6" x14ac:dyDescent="0.25">
      <c r="A3159" s="19">
        <v>35400</v>
      </c>
      <c r="B3159" s="20" t="s">
        <v>18</v>
      </c>
      <c r="C3159" s="20" t="s">
        <v>12</v>
      </c>
      <c r="D3159" s="20">
        <v>180</v>
      </c>
      <c r="E3159" s="20">
        <v>180</v>
      </c>
      <c r="F3159" s="18" t="str">
        <f t="shared" si="51"/>
        <v>华南</v>
      </c>
    </row>
    <row r="3160" spans="1:6" x14ac:dyDescent="0.25">
      <c r="A3160" s="19">
        <v>35400</v>
      </c>
      <c r="B3160" s="20" t="s">
        <v>15</v>
      </c>
      <c r="C3160" s="20" t="s">
        <v>12</v>
      </c>
      <c r="D3160" s="20">
        <v>333</v>
      </c>
      <c r="E3160" s="20">
        <v>333</v>
      </c>
      <c r="F3160" s="18" t="str">
        <f t="shared" si="51"/>
        <v>华东</v>
      </c>
    </row>
    <row r="3161" spans="1:6" x14ac:dyDescent="0.25">
      <c r="A3161" s="19">
        <v>35400</v>
      </c>
      <c r="B3161" s="20" t="s">
        <v>20</v>
      </c>
      <c r="C3161" s="20" t="s">
        <v>12</v>
      </c>
      <c r="D3161" s="20">
        <v>364</v>
      </c>
      <c r="E3161" s="20">
        <v>364</v>
      </c>
      <c r="F3161" s="18" t="str">
        <f t="shared" si="51"/>
        <v>华东</v>
      </c>
    </row>
    <row r="3162" spans="1:6" x14ac:dyDescent="0.25">
      <c r="A3162" s="19">
        <v>35400</v>
      </c>
      <c r="B3162" s="20" t="s">
        <v>18</v>
      </c>
      <c r="C3162" s="20" t="s">
        <v>12</v>
      </c>
      <c r="D3162" s="20">
        <v>808</v>
      </c>
      <c r="E3162" s="20">
        <v>900</v>
      </c>
      <c r="F3162" s="18" t="str">
        <f t="shared" si="51"/>
        <v>华南</v>
      </c>
    </row>
    <row r="3163" spans="1:6" x14ac:dyDescent="0.25">
      <c r="A3163" s="19">
        <v>35400</v>
      </c>
      <c r="B3163" s="20" t="s">
        <v>17</v>
      </c>
      <c r="C3163" s="20" t="s">
        <v>12</v>
      </c>
      <c r="D3163" s="20">
        <v>293</v>
      </c>
      <c r="E3163" s="20">
        <v>293</v>
      </c>
      <c r="F3163" s="18" t="str">
        <f t="shared" si="51"/>
        <v>华南</v>
      </c>
    </row>
    <row r="3164" spans="1:6" x14ac:dyDescent="0.25">
      <c r="A3164" s="19">
        <v>35400</v>
      </c>
      <c r="B3164" s="20" t="s">
        <v>20</v>
      </c>
      <c r="C3164" s="20" t="s">
        <v>12</v>
      </c>
      <c r="D3164" s="20">
        <v>298</v>
      </c>
      <c r="E3164" s="20">
        <v>298</v>
      </c>
      <c r="F3164" s="18" t="str">
        <f t="shared" si="51"/>
        <v>华东</v>
      </c>
    </row>
    <row r="3165" spans="1:6" x14ac:dyDescent="0.25">
      <c r="A3165" s="19">
        <v>35400</v>
      </c>
      <c r="B3165" s="20" t="s">
        <v>15</v>
      </c>
      <c r="C3165" s="20" t="s">
        <v>12</v>
      </c>
      <c r="D3165" s="20">
        <v>995</v>
      </c>
      <c r="E3165" s="20">
        <v>1305</v>
      </c>
      <c r="F3165" s="18" t="str">
        <f t="shared" si="51"/>
        <v>华东</v>
      </c>
    </row>
    <row r="3166" spans="1:6" x14ac:dyDescent="0.25">
      <c r="A3166" s="19">
        <v>35400</v>
      </c>
      <c r="B3166" s="20" t="s">
        <v>21</v>
      </c>
      <c r="C3166" s="20" t="s">
        <v>12</v>
      </c>
      <c r="D3166" s="20">
        <v>304</v>
      </c>
      <c r="E3166" s="20">
        <v>304</v>
      </c>
      <c r="F3166" s="18" t="str">
        <f t="shared" si="51"/>
        <v>华东</v>
      </c>
    </row>
    <row r="3167" spans="1:6" x14ac:dyDescent="0.25">
      <c r="A3167" s="19">
        <v>35400</v>
      </c>
      <c r="B3167" s="20" t="s">
        <v>23</v>
      </c>
      <c r="C3167" s="20" t="s">
        <v>12</v>
      </c>
      <c r="D3167" s="20">
        <v>263</v>
      </c>
      <c r="E3167" s="20">
        <v>263</v>
      </c>
      <c r="F3167" s="18" t="str">
        <f t="shared" si="51"/>
        <v>华东</v>
      </c>
    </row>
    <row r="3168" spans="1:6" x14ac:dyDescent="0.25">
      <c r="A3168" s="19">
        <v>35400</v>
      </c>
      <c r="B3168" s="20" t="s">
        <v>23</v>
      </c>
      <c r="C3168" s="20" t="s">
        <v>12</v>
      </c>
      <c r="D3168" s="20">
        <v>180</v>
      </c>
      <c r="E3168" s="20">
        <v>180</v>
      </c>
      <c r="F3168" s="18" t="str">
        <f t="shared" si="51"/>
        <v>华东</v>
      </c>
    </row>
    <row r="3169" spans="1:6" x14ac:dyDescent="0.25">
      <c r="A3169" s="19">
        <v>35400</v>
      </c>
      <c r="B3169" s="20" t="s">
        <v>18</v>
      </c>
      <c r="C3169" s="20" t="s">
        <v>12</v>
      </c>
      <c r="D3169" s="20">
        <v>131</v>
      </c>
      <c r="E3169" s="20">
        <v>131</v>
      </c>
      <c r="F3169" s="18" t="str">
        <f t="shared" si="51"/>
        <v>华南</v>
      </c>
    </row>
    <row r="3170" spans="1:6" x14ac:dyDescent="0.25">
      <c r="A3170" s="19">
        <v>35400</v>
      </c>
      <c r="B3170" s="20" t="s">
        <v>11</v>
      </c>
      <c r="C3170" s="20" t="s">
        <v>12</v>
      </c>
      <c r="D3170" s="20">
        <v>60</v>
      </c>
      <c r="E3170" s="20">
        <v>60</v>
      </c>
      <c r="F3170" s="18" t="str">
        <f t="shared" si="51"/>
        <v>华东</v>
      </c>
    </row>
    <row r="3171" spans="1:6" x14ac:dyDescent="0.25">
      <c r="A3171" s="19">
        <v>35400</v>
      </c>
      <c r="B3171" s="20" t="s">
        <v>15</v>
      </c>
      <c r="C3171" s="20" t="s">
        <v>12</v>
      </c>
      <c r="D3171" s="20">
        <v>70</v>
      </c>
      <c r="E3171" s="20">
        <v>70</v>
      </c>
      <c r="F3171" s="18" t="str">
        <f t="shared" si="51"/>
        <v>华东</v>
      </c>
    </row>
    <row r="3172" spans="1:6" x14ac:dyDescent="0.25">
      <c r="A3172" s="19">
        <v>35400</v>
      </c>
      <c r="B3172" s="20" t="s">
        <v>11</v>
      </c>
      <c r="C3172" s="20" t="s">
        <v>12</v>
      </c>
      <c r="D3172" s="20">
        <v>68</v>
      </c>
      <c r="E3172" s="20">
        <v>68</v>
      </c>
      <c r="F3172" s="18" t="str">
        <f t="shared" si="51"/>
        <v>华东</v>
      </c>
    </row>
    <row r="3173" spans="1:6" x14ac:dyDescent="0.25">
      <c r="A3173" s="19">
        <v>35400</v>
      </c>
      <c r="B3173" s="20" t="s">
        <v>20</v>
      </c>
      <c r="C3173" s="20" t="s">
        <v>12</v>
      </c>
      <c r="D3173" s="20">
        <v>612</v>
      </c>
      <c r="E3173" s="20">
        <v>612</v>
      </c>
      <c r="F3173" s="18" t="str">
        <f t="shared" si="51"/>
        <v>华东</v>
      </c>
    </row>
    <row r="3174" spans="1:6" x14ac:dyDescent="0.25">
      <c r="A3174" s="19">
        <v>35400</v>
      </c>
      <c r="B3174" s="20" t="s">
        <v>15</v>
      </c>
      <c r="C3174" s="20" t="s">
        <v>12</v>
      </c>
      <c r="D3174" s="20">
        <v>158</v>
      </c>
      <c r="E3174" s="20">
        <v>158</v>
      </c>
      <c r="F3174" s="18" t="str">
        <f t="shared" si="51"/>
        <v>华东</v>
      </c>
    </row>
    <row r="3175" spans="1:6" x14ac:dyDescent="0.25">
      <c r="A3175" s="19">
        <v>35400</v>
      </c>
      <c r="B3175" s="20" t="s">
        <v>21</v>
      </c>
      <c r="C3175" s="20" t="s">
        <v>12</v>
      </c>
      <c r="D3175" s="20">
        <v>663</v>
      </c>
      <c r="E3175" s="20">
        <v>683</v>
      </c>
      <c r="F3175" s="18" t="str">
        <f t="shared" si="51"/>
        <v>华东</v>
      </c>
    </row>
    <row r="3176" spans="1:6" x14ac:dyDescent="0.25">
      <c r="A3176" s="19">
        <v>35400</v>
      </c>
      <c r="B3176" s="20" t="s">
        <v>17</v>
      </c>
      <c r="C3176" s="20" t="s">
        <v>12</v>
      </c>
      <c r="D3176" s="20">
        <v>792</v>
      </c>
      <c r="E3176" s="20">
        <v>840</v>
      </c>
      <c r="F3176" s="18" t="str">
        <f t="shared" si="51"/>
        <v>华南</v>
      </c>
    </row>
    <row r="3177" spans="1:6" x14ac:dyDescent="0.25">
      <c r="A3177" s="19">
        <v>35400</v>
      </c>
      <c r="B3177" s="20" t="s">
        <v>17</v>
      </c>
      <c r="C3177" s="20" t="s">
        <v>12</v>
      </c>
      <c r="D3177" s="20">
        <v>1177</v>
      </c>
      <c r="E3177" s="20">
        <v>1249</v>
      </c>
      <c r="F3177" s="18" t="str">
        <f t="shared" si="51"/>
        <v>华南</v>
      </c>
    </row>
    <row r="3178" spans="1:6" x14ac:dyDescent="0.25">
      <c r="A3178" s="19">
        <v>35400</v>
      </c>
      <c r="B3178" s="20" t="s">
        <v>15</v>
      </c>
      <c r="C3178" s="20" t="s">
        <v>12</v>
      </c>
      <c r="D3178" s="20">
        <v>2131</v>
      </c>
      <c r="E3178" s="20">
        <v>4028</v>
      </c>
      <c r="F3178" s="18" t="str">
        <f t="shared" si="51"/>
        <v>华东</v>
      </c>
    </row>
    <row r="3179" spans="1:6" x14ac:dyDescent="0.25">
      <c r="A3179" s="19">
        <v>35400</v>
      </c>
      <c r="B3179" s="20" t="s">
        <v>18</v>
      </c>
      <c r="C3179" s="20" t="s">
        <v>12</v>
      </c>
      <c r="D3179" s="20">
        <v>263</v>
      </c>
      <c r="E3179" s="20">
        <v>263</v>
      </c>
      <c r="F3179" s="18" t="str">
        <f t="shared" si="51"/>
        <v>华南</v>
      </c>
    </row>
    <row r="3180" spans="1:6" x14ac:dyDescent="0.25">
      <c r="A3180" s="19">
        <v>35400</v>
      </c>
      <c r="B3180" s="20" t="s">
        <v>23</v>
      </c>
      <c r="C3180" s="20" t="s">
        <v>12</v>
      </c>
      <c r="D3180" s="20">
        <v>383</v>
      </c>
      <c r="E3180" s="20">
        <v>383</v>
      </c>
      <c r="F3180" s="18" t="str">
        <f t="shared" si="51"/>
        <v>华东</v>
      </c>
    </row>
    <row r="3181" spans="1:6" x14ac:dyDescent="0.25">
      <c r="A3181" s="19">
        <v>35400</v>
      </c>
      <c r="B3181" s="20" t="s">
        <v>11</v>
      </c>
      <c r="C3181" s="20" t="s">
        <v>12</v>
      </c>
      <c r="D3181" s="20">
        <v>35</v>
      </c>
      <c r="E3181" s="20">
        <v>35</v>
      </c>
      <c r="F3181" s="18" t="str">
        <f t="shared" si="51"/>
        <v>华东</v>
      </c>
    </row>
    <row r="3182" spans="1:6" x14ac:dyDescent="0.25">
      <c r="A3182" s="19">
        <v>35400</v>
      </c>
      <c r="B3182" s="20" t="s">
        <v>18</v>
      </c>
      <c r="C3182" s="20" t="s">
        <v>12</v>
      </c>
      <c r="D3182" s="20">
        <v>338</v>
      </c>
      <c r="E3182" s="20">
        <v>338</v>
      </c>
      <c r="F3182" s="18" t="str">
        <f t="shared" si="51"/>
        <v>华南</v>
      </c>
    </row>
    <row r="3183" spans="1:6" x14ac:dyDescent="0.25">
      <c r="A3183" s="19">
        <v>35400</v>
      </c>
      <c r="B3183" s="20" t="s">
        <v>11</v>
      </c>
      <c r="C3183" s="20" t="s">
        <v>12</v>
      </c>
      <c r="D3183" s="20">
        <v>46</v>
      </c>
      <c r="E3183" s="20">
        <v>46</v>
      </c>
      <c r="F3183" s="18" t="str">
        <f t="shared" si="51"/>
        <v>华东</v>
      </c>
    </row>
    <row r="3184" spans="1:6" x14ac:dyDescent="0.25">
      <c r="A3184" s="19">
        <v>35400</v>
      </c>
      <c r="B3184" s="20" t="s">
        <v>18</v>
      </c>
      <c r="C3184" s="20" t="s">
        <v>12</v>
      </c>
      <c r="D3184" s="20">
        <v>61</v>
      </c>
      <c r="E3184" s="20">
        <v>61</v>
      </c>
      <c r="F3184" s="18" t="str">
        <f t="shared" si="51"/>
        <v>华南</v>
      </c>
    </row>
    <row r="3185" spans="1:6" x14ac:dyDescent="0.25">
      <c r="A3185" s="19">
        <v>35400</v>
      </c>
      <c r="B3185" s="20" t="s">
        <v>20</v>
      </c>
      <c r="C3185" s="20" t="s">
        <v>12</v>
      </c>
      <c r="D3185" s="20">
        <v>273</v>
      </c>
      <c r="E3185" s="20">
        <v>273</v>
      </c>
      <c r="F3185" s="18" t="str">
        <f t="shared" si="51"/>
        <v>华东</v>
      </c>
    </row>
    <row r="3186" spans="1:6" x14ac:dyDescent="0.25">
      <c r="A3186" s="19">
        <v>35400</v>
      </c>
      <c r="B3186" s="20" t="s">
        <v>21</v>
      </c>
      <c r="C3186" s="20" t="s">
        <v>12</v>
      </c>
      <c r="D3186" s="20">
        <v>405</v>
      </c>
      <c r="E3186" s="20">
        <v>405</v>
      </c>
      <c r="F3186" s="18" t="str">
        <f t="shared" si="51"/>
        <v>华东</v>
      </c>
    </row>
    <row r="3187" spans="1:6" x14ac:dyDescent="0.25">
      <c r="A3187" s="19">
        <v>35400</v>
      </c>
      <c r="B3187" s="20" t="s">
        <v>20</v>
      </c>
      <c r="C3187" s="20" t="s">
        <v>12</v>
      </c>
      <c r="D3187" s="20">
        <v>101</v>
      </c>
      <c r="E3187" s="20">
        <v>101</v>
      </c>
      <c r="F3187" s="18" t="str">
        <f t="shared" si="51"/>
        <v>华东</v>
      </c>
    </row>
    <row r="3188" spans="1:6" x14ac:dyDescent="0.25">
      <c r="A3188" s="19">
        <v>35400</v>
      </c>
      <c r="B3188" s="20" t="s">
        <v>15</v>
      </c>
      <c r="C3188" s="20" t="s">
        <v>12</v>
      </c>
      <c r="D3188" s="20">
        <v>280</v>
      </c>
      <c r="E3188" s="20">
        <v>280</v>
      </c>
      <c r="F3188" s="18" t="str">
        <f t="shared" si="51"/>
        <v>华东</v>
      </c>
    </row>
    <row r="3189" spans="1:6" x14ac:dyDescent="0.25">
      <c r="A3189" s="19">
        <v>35400</v>
      </c>
      <c r="B3189" s="20" t="s">
        <v>20</v>
      </c>
      <c r="C3189" s="20" t="s">
        <v>12</v>
      </c>
      <c r="D3189" s="20">
        <v>105</v>
      </c>
      <c r="E3189" s="20">
        <v>105</v>
      </c>
      <c r="F3189" s="18" t="str">
        <f t="shared" si="51"/>
        <v>华东</v>
      </c>
    </row>
    <row r="3190" spans="1:6" x14ac:dyDescent="0.25">
      <c r="A3190" s="19">
        <v>35400</v>
      </c>
      <c r="B3190" s="20" t="s">
        <v>15</v>
      </c>
      <c r="C3190" s="20" t="s">
        <v>12</v>
      </c>
      <c r="D3190" s="20">
        <v>114</v>
      </c>
      <c r="E3190" s="20">
        <v>114</v>
      </c>
      <c r="F3190" s="18" t="str">
        <f t="shared" si="51"/>
        <v>华东</v>
      </c>
    </row>
    <row r="3191" spans="1:6" x14ac:dyDescent="0.25">
      <c r="A3191" s="19">
        <v>35400</v>
      </c>
      <c r="B3191" s="20" t="s">
        <v>23</v>
      </c>
      <c r="C3191" s="20" t="s">
        <v>12</v>
      </c>
      <c r="D3191" s="20">
        <v>228</v>
      </c>
      <c r="E3191" s="20">
        <v>228</v>
      </c>
      <c r="F3191" s="18" t="str">
        <f t="shared" si="51"/>
        <v>华东</v>
      </c>
    </row>
    <row r="3192" spans="1:6" x14ac:dyDescent="0.25">
      <c r="A3192" s="19">
        <v>35400</v>
      </c>
      <c r="B3192" s="20" t="s">
        <v>11</v>
      </c>
      <c r="C3192" s="20" t="s">
        <v>12</v>
      </c>
      <c r="D3192" s="20">
        <v>124</v>
      </c>
      <c r="E3192" s="20">
        <v>124</v>
      </c>
      <c r="F3192" s="18" t="str">
        <f t="shared" si="51"/>
        <v>华东</v>
      </c>
    </row>
    <row r="3193" spans="1:6" x14ac:dyDescent="0.25">
      <c r="A3193" s="19">
        <v>35400</v>
      </c>
      <c r="B3193" s="20" t="s">
        <v>17</v>
      </c>
      <c r="C3193" s="20" t="s">
        <v>12</v>
      </c>
      <c r="D3193" s="20">
        <v>180</v>
      </c>
      <c r="E3193" s="20">
        <v>180</v>
      </c>
      <c r="F3193" s="18" t="str">
        <f t="shared" si="51"/>
        <v>华南</v>
      </c>
    </row>
    <row r="3194" spans="1:6" x14ac:dyDescent="0.25">
      <c r="A3194" s="19">
        <v>35400</v>
      </c>
      <c r="B3194" s="20" t="s">
        <v>17</v>
      </c>
      <c r="C3194" s="20" t="s">
        <v>12</v>
      </c>
      <c r="D3194" s="20">
        <v>158</v>
      </c>
      <c r="E3194" s="20">
        <v>158</v>
      </c>
      <c r="F3194" s="18" t="str">
        <f t="shared" si="51"/>
        <v>华南</v>
      </c>
    </row>
    <row r="3195" spans="1:6" x14ac:dyDescent="0.25">
      <c r="A3195" s="19">
        <v>35400</v>
      </c>
      <c r="B3195" s="20" t="s">
        <v>18</v>
      </c>
      <c r="C3195" s="20" t="s">
        <v>12</v>
      </c>
      <c r="D3195" s="20">
        <v>158</v>
      </c>
      <c r="E3195" s="20">
        <v>158</v>
      </c>
      <c r="F3195" s="18" t="str">
        <f t="shared" si="51"/>
        <v>华南</v>
      </c>
    </row>
    <row r="3196" spans="1:6" x14ac:dyDescent="0.25">
      <c r="A3196" s="19">
        <v>35400</v>
      </c>
      <c r="B3196" s="20" t="s">
        <v>20</v>
      </c>
      <c r="C3196" s="20" t="s">
        <v>12</v>
      </c>
      <c r="D3196" s="20">
        <v>86</v>
      </c>
      <c r="E3196" s="20">
        <v>86</v>
      </c>
      <c r="F3196" s="18" t="str">
        <f t="shared" si="51"/>
        <v>华东</v>
      </c>
    </row>
    <row r="3197" spans="1:6" x14ac:dyDescent="0.25">
      <c r="A3197" s="19">
        <v>35400</v>
      </c>
      <c r="B3197" s="20" t="s">
        <v>21</v>
      </c>
      <c r="C3197" s="20" t="s">
        <v>12</v>
      </c>
      <c r="D3197" s="20">
        <v>473</v>
      </c>
      <c r="E3197" s="20">
        <v>473</v>
      </c>
      <c r="F3197" s="18" t="str">
        <f t="shared" si="51"/>
        <v>华东</v>
      </c>
    </row>
    <row r="3198" spans="1:6" x14ac:dyDescent="0.25">
      <c r="A3198" s="19">
        <v>35400</v>
      </c>
      <c r="B3198" s="20" t="s">
        <v>11</v>
      </c>
      <c r="C3198" s="20" t="s">
        <v>12</v>
      </c>
      <c r="D3198" s="20">
        <v>450</v>
      </c>
      <c r="E3198" s="20">
        <v>450</v>
      </c>
      <c r="F3198" s="18" t="str">
        <f t="shared" si="51"/>
        <v>华东</v>
      </c>
    </row>
    <row r="3199" spans="1:6" x14ac:dyDescent="0.25">
      <c r="A3199" s="19">
        <v>35400</v>
      </c>
      <c r="B3199" s="20" t="s">
        <v>21</v>
      </c>
      <c r="C3199" s="20" t="s">
        <v>12</v>
      </c>
      <c r="D3199" s="20">
        <v>459</v>
      </c>
      <c r="E3199" s="20">
        <v>473</v>
      </c>
      <c r="F3199" s="18" t="str">
        <f t="shared" si="51"/>
        <v>华东</v>
      </c>
    </row>
    <row r="3200" spans="1:6" x14ac:dyDescent="0.25">
      <c r="A3200" s="19">
        <v>35400</v>
      </c>
      <c r="B3200" s="20" t="s">
        <v>15</v>
      </c>
      <c r="C3200" s="20" t="s">
        <v>12</v>
      </c>
      <c r="D3200" s="20">
        <v>459</v>
      </c>
      <c r="E3200" s="20">
        <v>473</v>
      </c>
      <c r="F3200" s="18" t="str">
        <f t="shared" si="51"/>
        <v>华东</v>
      </c>
    </row>
    <row r="3201" spans="1:6" x14ac:dyDescent="0.25">
      <c r="A3201" s="19">
        <v>35400</v>
      </c>
      <c r="B3201" s="20" t="s">
        <v>15</v>
      </c>
      <c r="C3201" s="23" t="s">
        <v>24</v>
      </c>
      <c r="D3201" s="20">
        <v>330</v>
      </c>
      <c r="E3201" s="20">
        <v>330</v>
      </c>
      <c r="F3201" s="18" t="str">
        <f t="shared" si="51"/>
        <v>华东</v>
      </c>
    </row>
    <row r="3202" spans="1:6" x14ac:dyDescent="0.25">
      <c r="A3202" s="19">
        <v>35400</v>
      </c>
      <c r="B3202" s="20" t="s">
        <v>15</v>
      </c>
      <c r="C3202" s="23" t="s">
        <v>24</v>
      </c>
      <c r="D3202" s="20">
        <v>330</v>
      </c>
      <c r="E3202" s="20">
        <v>330</v>
      </c>
      <c r="F3202" s="18" t="str">
        <f t="shared" si="51"/>
        <v>华东</v>
      </c>
    </row>
    <row r="3203" spans="1:6" x14ac:dyDescent="0.25">
      <c r="A3203" s="19">
        <v>35400</v>
      </c>
      <c r="B3203" s="20" t="s">
        <v>11</v>
      </c>
      <c r="C3203" s="23" t="s">
        <v>25</v>
      </c>
      <c r="D3203" s="20">
        <v>55</v>
      </c>
      <c r="E3203" s="20">
        <v>55</v>
      </c>
      <c r="F3203" s="18" t="str">
        <f t="shared" ref="F3203:F3266" si="52">INDEX($H$3:$H$12,MATCH(B3203,$I$3:$I$12,0))</f>
        <v>华东</v>
      </c>
    </row>
    <row r="3204" spans="1:6" x14ac:dyDescent="0.25">
      <c r="A3204" s="19">
        <v>35400</v>
      </c>
      <c r="B3204" s="20" t="s">
        <v>15</v>
      </c>
      <c r="C3204" s="23" t="s">
        <v>25</v>
      </c>
      <c r="D3204" s="20">
        <v>123</v>
      </c>
      <c r="E3204" s="20">
        <v>123</v>
      </c>
      <c r="F3204" s="18" t="str">
        <f t="shared" si="52"/>
        <v>华东</v>
      </c>
    </row>
    <row r="3205" spans="1:6" x14ac:dyDescent="0.25">
      <c r="A3205" s="19">
        <v>35400</v>
      </c>
      <c r="B3205" s="20" t="s">
        <v>11</v>
      </c>
      <c r="C3205" s="23" t="s">
        <v>24</v>
      </c>
      <c r="D3205" s="20">
        <v>124</v>
      </c>
      <c r="E3205" s="20">
        <v>124</v>
      </c>
      <c r="F3205" s="18" t="str">
        <f t="shared" si="52"/>
        <v>华东</v>
      </c>
    </row>
    <row r="3206" spans="1:6" x14ac:dyDescent="0.25">
      <c r="A3206" s="19">
        <v>35400</v>
      </c>
      <c r="B3206" s="20" t="s">
        <v>11</v>
      </c>
      <c r="C3206" s="23" t="s">
        <v>33</v>
      </c>
      <c r="D3206" s="20">
        <v>105</v>
      </c>
      <c r="E3206" s="20">
        <v>105</v>
      </c>
      <c r="F3206" s="18" t="str">
        <f t="shared" si="52"/>
        <v>华东</v>
      </c>
    </row>
    <row r="3207" spans="1:6" x14ac:dyDescent="0.25">
      <c r="A3207" s="19">
        <v>35400</v>
      </c>
      <c r="B3207" s="20" t="s">
        <v>15</v>
      </c>
      <c r="C3207" s="23" t="s">
        <v>24</v>
      </c>
      <c r="D3207" s="20">
        <v>175</v>
      </c>
      <c r="E3207" s="20">
        <v>175</v>
      </c>
      <c r="F3207" s="18" t="str">
        <f t="shared" si="52"/>
        <v>华东</v>
      </c>
    </row>
    <row r="3208" spans="1:6" x14ac:dyDescent="0.25">
      <c r="A3208" s="19">
        <v>35400</v>
      </c>
      <c r="B3208" s="20" t="s">
        <v>15</v>
      </c>
      <c r="C3208" s="23" t="s">
        <v>24</v>
      </c>
      <c r="D3208" s="20">
        <v>158</v>
      </c>
      <c r="E3208" s="20">
        <v>158</v>
      </c>
      <c r="F3208" s="18" t="str">
        <f t="shared" si="52"/>
        <v>华东</v>
      </c>
    </row>
    <row r="3209" spans="1:6" x14ac:dyDescent="0.25">
      <c r="A3209" s="19">
        <v>35400</v>
      </c>
      <c r="B3209" s="20" t="s">
        <v>15</v>
      </c>
      <c r="C3209" s="23" t="s">
        <v>24</v>
      </c>
      <c r="D3209" s="20">
        <v>79</v>
      </c>
      <c r="E3209" s="20">
        <v>79</v>
      </c>
      <c r="F3209" s="18" t="str">
        <f t="shared" si="52"/>
        <v>华东</v>
      </c>
    </row>
    <row r="3210" spans="1:6" x14ac:dyDescent="0.25">
      <c r="A3210" s="19">
        <v>35400</v>
      </c>
      <c r="B3210" s="20" t="s">
        <v>11</v>
      </c>
      <c r="C3210" s="23" t="s">
        <v>24</v>
      </c>
      <c r="D3210" s="20">
        <v>799</v>
      </c>
      <c r="E3210" s="20">
        <v>823</v>
      </c>
      <c r="F3210" s="18" t="str">
        <f t="shared" si="52"/>
        <v>华东</v>
      </c>
    </row>
    <row r="3211" spans="1:6" x14ac:dyDescent="0.25">
      <c r="A3211" s="19">
        <v>35400</v>
      </c>
      <c r="B3211" s="20" t="s">
        <v>11</v>
      </c>
      <c r="C3211" s="23" t="s">
        <v>24</v>
      </c>
      <c r="D3211" s="20">
        <v>2160</v>
      </c>
      <c r="E3211" s="20">
        <v>2530</v>
      </c>
      <c r="F3211" s="18" t="str">
        <f t="shared" si="52"/>
        <v>华东</v>
      </c>
    </row>
    <row r="3212" spans="1:6" x14ac:dyDescent="0.25">
      <c r="A3212" s="19">
        <v>35400</v>
      </c>
      <c r="B3212" s="20" t="s">
        <v>11</v>
      </c>
      <c r="C3212" s="23" t="s">
        <v>25</v>
      </c>
      <c r="D3212" s="20">
        <v>27</v>
      </c>
      <c r="E3212" s="20">
        <v>27</v>
      </c>
      <c r="F3212" s="18" t="str">
        <f t="shared" si="52"/>
        <v>华东</v>
      </c>
    </row>
    <row r="3213" spans="1:6" x14ac:dyDescent="0.25">
      <c r="A3213" s="19">
        <v>35400</v>
      </c>
      <c r="B3213" s="20" t="s">
        <v>20</v>
      </c>
      <c r="C3213" s="23" t="s">
        <v>24</v>
      </c>
      <c r="D3213" s="20">
        <v>96</v>
      </c>
      <c r="E3213" s="20">
        <v>96</v>
      </c>
      <c r="F3213" s="18" t="str">
        <f t="shared" si="52"/>
        <v>华东</v>
      </c>
    </row>
    <row r="3214" spans="1:6" x14ac:dyDescent="0.25">
      <c r="A3214" s="19">
        <v>35400</v>
      </c>
      <c r="B3214" s="20" t="s">
        <v>11</v>
      </c>
      <c r="C3214" s="23" t="s">
        <v>24</v>
      </c>
      <c r="D3214" s="20">
        <v>158</v>
      </c>
      <c r="E3214" s="20">
        <v>158</v>
      </c>
      <c r="F3214" s="18" t="str">
        <f t="shared" si="52"/>
        <v>华东</v>
      </c>
    </row>
    <row r="3215" spans="1:6" x14ac:dyDescent="0.25">
      <c r="A3215" s="19">
        <v>35400</v>
      </c>
      <c r="B3215" s="20" t="s">
        <v>15</v>
      </c>
      <c r="C3215" s="23" t="s">
        <v>24</v>
      </c>
      <c r="D3215" s="20">
        <v>627</v>
      </c>
      <c r="E3215" s="20">
        <v>720</v>
      </c>
      <c r="F3215" s="18" t="str">
        <f t="shared" si="52"/>
        <v>华东</v>
      </c>
    </row>
    <row r="3216" spans="1:6" x14ac:dyDescent="0.25">
      <c r="A3216" s="19">
        <v>35400</v>
      </c>
      <c r="B3216" s="20" t="s">
        <v>18</v>
      </c>
      <c r="C3216" s="23" t="s">
        <v>25</v>
      </c>
      <c r="D3216" s="20">
        <v>514</v>
      </c>
      <c r="E3216" s="20">
        <v>585</v>
      </c>
      <c r="F3216" s="18" t="str">
        <f t="shared" si="52"/>
        <v>华南</v>
      </c>
    </row>
    <row r="3217" spans="1:6" x14ac:dyDescent="0.25">
      <c r="A3217" s="19">
        <v>35400</v>
      </c>
      <c r="B3217" s="20" t="s">
        <v>18</v>
      </c>
      <c r="C3217" s="23" t="s">
        <v>37</v>
      </c>
      <c r="D3217" s="20">
        <v>146</v>
      </c>
      <c r="E3217" s="20">
        <v>146</v>
      </c>
      <c r="F3217" s="18" t="str">
        <f t="shared" si="52"/>
        <v>华南</v>
      </c>
    </row>
    <row r="3218" spans="1:6" x14ac:dyDescent="0.25">
      <c r="A3218" s="19">
        <v>35400</v>
      </c>
      <c r="B3218" s="20" t="s">
        <v>18</v>
      </c>
      <c r="C3218" s="23" t="s">
        <v>24</v>
      </c>
      <c r="D3218" s="20">
        <v>131</v>
      </c>
      <c r="E3218" s="20">
        <v>131</v>
      </c>
      <c r="F3218" s="18" t="str">
        <f t="shared" si="52"/>
        <v>华南</v>
      </c>
    </row>
    <row r="3219" spans="1:6" x14ac:dyDescent="0.25">
      <c r="A3219" s="19">
        <v>35400</v>
      </c>
      <c r="B3219" s="20" t="s">
        <v>17</v>
      </c>
      <c r="C3219" s="23" t="s">
        <v>24</v>
      </c>
      <c r="D3219" s="20">
        <v>263</v>
      </c>
      <c r="E3219" s="20">
        <v>263</v>
      </c>
      <c r="F3219" s="18" t="str">
        <f t="shared" si="52"/>
        <v>华南</v>
      </c>
    </row>
    <row r="3220" spans="1:6" x14ac:dyDescent="0.25">
      <c r="A3220" s="19">
        <v>35400</v>
      </c>
      <c r="B3220" s="20" t="s">
        <v>23</v>
      </c>
      <c r="C3220" s="23" t="s">
        <v>25</v>
      </c>
      <c r="D3220" s="20">
        <v>248</v>
      </c>
      <c r="E3220" s="20">
        <v>248</v>
      </c>
      <c r="F3220" s="18" t="str">
        <f t="shared" si="52"/>
        <v>华东</v>
      </c>
    </row>
    <row r="3221" spans="1:6" x14ac:dyDescent="0.25">
      <c r="A3221" s="19">
        <v>35400</v>
      </c>
      <c r="B3221" s="20" t="s">
        <v>15</v>
      </c>
      <c r="C3221" s="23" t="s">
        <v>29</v>
      </c>
      <c r="D3221" s="20">
        <v>645</v>
      </c>
      <c r="E3221" s="20">
        <v>664</v>
      </c>
      <c r="F3221" s="18" t="str">
        <f t="shared" si="52"/>
        <v>华东</v>
      </c>
    </row>
    <row r="3222" spans="1:6" x14ac:dyDescent="0.25">
      <c r="A3222" s="19">
        <v>35400</v>
      </c>
      <c r="B3222" s="20" t="s">
        <v>20</v>
      </c>
      <c r="C3222" s="23" t="s">
        <v>24</v>
      </c>
      <c r="D3222" s="20">
        <v>214</v>
      </c>
      <c r="E3222" s="20">
        <v>214</v>
      </c>
      <c r="F3222" s="18" t="str">
        <f t="shared" si="52"/>
        <v>华东</v>
      </c>
    </row>
    <row r="3223" spans="1:6" x14ac:dyDescent="0.25">
      <c r="A3223" s="19">
        <v>35400</v>
      </c>
      <c r="B3223" s="20" t="s">
        <v>11</v>
      </c>
      <c r="C3223" s="23" t="s">
        <v>25</v>
      </c>
      <c r="D3223" s="20">
        <v>105</v>
      </c>
      <c r="E3223" s="20">
        <v>105</v>
      </c>
      <c r="F3223" s="18" t="str">
        <f t="shared" si="52"/>
        <v>华东</v>
      </c>
    </row>
    <row r="3224" spans="1:6" x14ac:dyDescent="0.25">
      <c r="A3224" s="19">
        <v>35400</v>
      </c>
      <c r="B3224" s="20" t="s">
        <v>17</v>
      </c>
      <c r="C3224" s="23" t="s">
        <v>25</v>
      </c>
      <c r="D3224" s="20">
        <v>368</v>
      </c>
      <c r="E3224" s="20">
        <v>368</v>
      </c>
      <c r="F3224" s="18" t="str">
        <f t="shared" si="52"/>
        <v>华南</v>
      </c>
    </row>
    <row r="3225" spans="1:6" x14ac:dyDescent="0.25">
      <c r="A3225" s="19">
        <v>35400</v>
      </c>
      <c r="B3225" s="20" t="s">
        <v>21</v>
      </c>
      <c r="C3225" s="23" t="s">
        <v>24</v>
      </c>
      <c r="D3225" s="20">
        <v>263</v>
      </c>
      <c r="E3225" s="20">
        <v>263</v>
      </c>
      <c r="F3225" s="18" t="str">
        <f t="shared" si="52"/>
        <v>华东</v>
      </c>
    </row>
    <row r="3226" spans="1:6" x14ac:dyDescent="0.25">
      <c r="A3226" s="19">
        <v>35400</v>
      </c>
      <c r="B3226" s="20" t="s">
        <v>20</v>
      </c>
      <c r="C3226" s="23" t="s">
        <v>33</v>
      </c>
      <c r="D3226" s="20">
        <v>49</v>
      </c>
      <c r="E3226" s="20">
        <v>49</v>
      </c>
      <c r="F3226" s="18" t="str">
        <f t="shared" si="52"/>
        <v>华东</v>
      </c>
    </row>
    <row r="3227" spans="1:6" x14ac:dyDescent="0.25">
      <c r="A3227" s="19">
        <v>35400</v>
      </c>
      <c r="B3227" s="20" t="s">
        <v>11</v>
      </c>
      <c r="C3227" s="23" t="s">
        <v>24</v>
      </c>
      <c r="D3227" s="20">
        <v>298</v>
      </c>
      <c r="E3227" s="20">
        <v>298</v>
      </c>
      <c r="F3227" s="18" t="str">
        <f t="shared" si="52"/>
        <v>华东</v>
      </c>
    </row>
    <row r="3228" spans="1:6" x14ac:dyDescent="0.25">
      <c r="A3228" s="19">
        <v>35400</v>
      </c>
      <c r="B3228" s="20" t="s">
        <v>21</v>
      </c>
      <c r="C3228" s="23" t="s">
        <v>24</v>
      </c>
      <c r="D3228" s="20">
        <v>338</v>
      </c>
      <c r="E3228" s="20">
        <v>338</v>
      </c>
      <c r="F3228" s="18" t="str">
        <f t="shared" si="52"/>
        <v>华东</v>
      </c>
    </row>
    <row r="3229" spans="1:6" x14ac:dyDescent="0.25">
      <c r="A3229" s="19">
        <v>35400</v>
      </c>
      <c r="B3229" s="20" t="s">
        <v>21</v>
      </c>
      <c r="C3229" s="23" t="s">
        <v>25</v>
      </c>
      <c r="D3229" s="20">
        <v>368</v>
      </c>
      <c r="E3229" s="20">
        <v>368</v>
      </c>
      <c r="F3229" s="18" t="str">
        <f t="shared" si="52"/>
        <v>华东</v>
      </c>
    </row>
    <row r="3230" spans="1:6" x14ac:dyDescent="0.25">
      <c r="A3230" s="19">
        <v>35400</v>
      </c>
      <c r="B3230" s="20" t="s">
        <v>17</v>
      </c>
      <c r="C3230" s="23" t="s">
        <v>25</v>
      </c>
      <c r="D3230" s="20">
        <v>857</v>
      </c>
      <c r="E3230" s="20">
        <v>1103</v>
      </c>
      <c r="F3230" s="18" t="str">
        <f t="shared" si="52"/>
        <v>华南</v>
      </c>
    </row>
    <row r="3231" spans="1:6" x14ac:dyDescent="0.25">
      <c r="A3231" s="19">
        <v>35400</v>
      </c>
      <c r="B3231" s="20" t="s">
        <v>17</v>
      </c>
      <c r="C3231" s="23" t="s">
        <v>33</v>
      </c>
      <c r="D3231" s="20">
        <v>1207</v>
      </c>
      <c r="E3231" s="20">
        <v>1283</v>
      </c>
      <c r="F3231" s="18" t="str">
        <f t="shared" si="52"/>
        <v>华南</v>
      </c>
    </row>
    <row r="3232" spans="1:6" x14ac:dyDescent="0.25">
      <c r="A3232" s="19">
        <v>35400</v>
      </c>
      <c r="B3232" s="20" t="s">
        <v>18</v>
      </c>
      <c r="C3232" s="23" t="s">
        <v>24</v>
      </c>
      <c r="D3232" s="20">
        <v>385</v>
      </c>
      <c r="E3232" s="20">
        <v>385</v>
      </c>
      <c r="F3232" s="18" t="str">
        <f t="shared" si="52"/>
        <v>华南</v>
      </c>
    </row>
    <row r="3233" spans="1:6" x14ac:dyDescent="0.25">
      <c r="A3233" s="19">
        <v>35400</v>
      </c>
      <c r="B3233" s="20" t="s">
        <v>15</v>
      </c>
      <c r="C3233" s="23" t="s">
        <v>25</v>
      </c>
      <c r="D3233" s="20">
        <v>996</v>
      </c>
      <c r="E3233" s="20">
        <v>1243</v>
      </c>
      <c r="F3233" s="18" t="str">
        <f t="shared" si="52"/>
        <v>华东</v>
      </c>
    </row>
    <row r="3234" spans="1:6" x14ac:dyDescent="0.25">
      <c r="A3234" s="19">
        <v>35400</v>
      </c>
      <c r="B3234" s="20" t="s">
        <v>11</v>
      </c>
      <c r="C3234" s="23" t="s">
        <v>24</v>
      </c>
      <c r="D3234" s="20">
        <v>426</v>
      </c>
      <c r="E3234" s="20">
        <v>439</v>
      </c>
      <c r="F3234" s="18" t="str">
        <f t="shared" si="52"/>
        <v>华东</v>
      </c>
    </row>
    <row r="3235" spans="1:6" x14ac:dyDescent="0.25">
      <c r="A3235" s="19">
        <v>35400</v>
      </c>
      <c r="B3235" s="20" t="s">
        <v>23</v>
      </c>
      <c r="C3235" s="23" t="s">
        <v>24</v>
      </c>
      <c r="D3235" s="20">
        <v>70</v>
      </c>
      <c r="E3235" s="20">
        <v>70</v>
      </c>
      <c r="F3235" s="18" t="str">
        <f t="shared" si="52"/>
        <v>华东</v>
      </c>
    </row>
    <row r="3236" spans="1:6" x14ac:dyDescent="0.25">
      <c r="A3236" s="19">
        <v>35400</v>
      </c>
      <c r="B3236" s="20" t="s">
        <v>20</v>
      </c>
      <c r="C3236" s="23" t="s">
        <v>24</v>
      </c>
      <c r="D3236" s="20">
        <v>266</v>
      </c>
      <c r="E3236" s="20">
        <v>266</v>
      </c>
      <c r="F3236" s="18" t="str">
        <f t="shared" si="52"/>
        <v>华东</v>
      </c>
    </row>
    <row r="3237" spans="1:6" x14ac:dyDescent="0.25">
      <c r="A3237" s="19">
        <v>35400</v>
      </c>
      <c r="B3237" s="20" t="s">
        <v>15</v>
      </c>
      <c r="C3237" s="23" t="s">
        <v>25</v>
      </c>
      <c r="D3237" s="20">
        <v>407</v>
      </c>
      <c r="E3237" s="20">
        <v>420</v>
      </c>
      <c r="F3237" s="18" t="str">
        <f t="shared" si="52"/>
        <v>华东</v>
      </c>
    </row>
    <row r="3238" spans="1:6" x14ac:dyDescent="0.25">
      <c r="A3238" s="19">
        <v>35400</v>
      </c>
      <c r="B3238" s="20" t="s">
        <v>21</v>
      </c>
      <c r="C3238" s="23" t="s">
        <v>24</v>
      </c>
      <c r="D3238" s="20">
        <v>426</v>
      </c>
      <c r="E3238" s="20">
        <v>439</v>
      </c>
      <c r="F3238" s="18" t="str">
        <f t="shared" si="52"/>
        <v>华东</v>
      </c>
    </row>
    <row r="3239" spans="1:6" x14ac:dyDescent="0.25">
      <c r="A3239" s="19">
        <v>35400</v>
      </c>
      <c r="B3239" s="20" t="s">
        <v>21</v>
      </c>
      <c r="C3239" s="20" t="s">
        <v>12</v>
      </c>
      <c r="D3239" s="20">
        <v>133</v>
      </c>
      <c r="E3239" s="20">
        <v>133</v>
      </c>
      <c r="F3239" s="18" t="str">
        <f t="shared" si="52"/>
        <v>华东</v>
      </c>
    </row>
    <row r="3240" spans="1:6" x14ac:dyDescent="0.25">
      <c r="A3240" s="19">
        <v>35400</v>
      </c>
      <c r="B3240" s="20" t="s">
        <v>18</v>
      </c>
      <c r="C3240" s="20" t="s">
        <v>12</v>
      </c>
      <c r="D3240" s="20">
        <v>96</v>
      </c>
      <c r="E3240" s="20">
        <v>96</v>
      </c>
      <c r="F3240" s="18" t="str">
        <f t="shared" si="52"/>
        <v>华南</v>
      </c>
    </row>
    <row r="3241" spans="1:6" x14ac:dyDescent="0.25">
      <c r="A3241" s="19">
        <v>35400</v>
      </c>
      <c r="B3241" s="20" t="s">
        <v>11</v>
      </c>
      <c r="C3241" s="20" t="s">
        <v>12</v>
      </c>
      <c r="D3241" s="20">
        <v>26</v>
      </c>
      <c r="E3241" s="20">
        <v>26</v>
      </c>
      <c r="F3241" s="18" t="str">
        <f t="shared" si="52"/>
        <v>华东</v>
      </c>
    </row>
    <row r="3242" spans="1:6" x14ac:dyDescent="0.25">
      <c r="A3242" s="19">
        <v>35400</v>
      </c>
      <c r="B3242" s="20" t="s">
        <v>17</v>
      </c>
      <c r="C3242" s="20" t="s">
        <v>12</v>
      </c>
      <c r="D3242" s="20">
        <v>96</v>
      </c>
      <c r="E3242" s="20">
        <v>96</v>
      </c>
      <c r="F3242" s="18" t="str">
        <f t="shared" si="52"/>
        <v>华南</v>
      </c>
    </row>
    <row r="3243" spans="1:6" x14ac:dyDescent="0.25">
      <c r="A3243" s="19">
        <v>35400</v>
      </c>
      <c r="B3243" s="20" t="s">
        <v>18</v>
      </c>
      <c r="C3243" s="20" t="s">
        <v>12</v>
      </c>
      <c r="D3243" s="20">
        <v>68</v>
      </c>
      <c r="E3243" s="20">
        <v>68</v>
      </c>
      <c r="F3243" s="18" t="str">
        <f t="shared" si="52"/>
        <v>华南</v>
      </c>
    </row>
    <row r="3244" spans="1:6" x14ac:dyDescent="0.25">
      <c r="A3244" s="19">
        <v>35400</v>
      </c>
      <c r="B3244" s="20" t="s">
        <v>11</v>
      </c>
      <c r="C3244" s="20" t="s">
        <v>12</v>
      </c>
      <c r="D3244" s="20">
        <v>68</v>
      </c>
      <c r="E3244" s="20">
        <v>68</v>
      </c>
      <c r="F3244" s="18" t="str">
        <f t="shared" si="52"/>
        <v>华东</v>
      </c>
    </row>
    <row r="3245" spans="1:6" x14ac:dyDescent="0.25">
      <c r="A3245" s="19">
        <v>35400</v>
      </c>
      <c r="B3245" s="20" t="s">
        <v>21</v>
      </c>
      <c r="C3245" s="20" t="s">
        <v>12</v>
      </c>
      <c r="D3245" s="20">
        <v>122</v>
      </c>
      <c r="E3245" s="20">
        <v>122</v>
      </c>
      <c r="F3245" s="18" t="str">
        <f t="shared" si="52"/>
        <v>华东</v>
      </c>
    </row>
    <row r="3246" spans="1:6" x14ac:dyDescent="0.25">
      <c r="A3246" s="19">
        <v>35400</v>
      </c>
      <c r="B3246" s="20" t="s">
        <v>11</v>
      </c>
      <c r="C3246" s="20" t="s">
        <v>12</v>
      </c>
      <c r="D3246" s="20">
        <v>59</v>
      </c>
      <c r="E3246" s="20">
        <v>59</v>
      </c>
      <c r="F3246" s="18" t="str">
        <f t="shared" si="52"/>
        <v>华东</v>
      </c>
    </row>
    <row r="3247" spans="1:6" x14ac:dyDescent="0.25">
      <c r="A3247" s="19">
        <v>35400</v>
      </c>
      <c r="B3247" s="20" t="s">
        <v>20</v>
      </c>
      <c r="C3247" s="20" t="s">
        <v>12</v>
      </c>
      <c r="D3247" s="20">
        <v>53</v>
      </c>
      <c r="E3247" s="20">
        <v>53</v>
      </c>
      <c r="F3247" s="18" t="str">
        <f t="shared" si="52"/>
        <v>华东</v>
      </c>
    </row>
    <row r="3248" spans="1:6" x14ac:dyDescent="0.25">
      <c r="A3248" s="19">
        <v>35400</v>
      </c>
      <c r="B3248" s="20" t="s">
        <v>21</v>
      </c>
      <c r="C3248" s="20" t="s">
        <v>12</v>
      </c>
      <c r="D3248" s="20">
        <v>56</v>
      </c>
      <c r="E3248" s="20">
        <v>56</v>
      </c>
      <c r="F3248" s="18" t="str">
        <f t="shared" si="52"/>
        <v>华东</v>
      </c>
    </row>
    <row r="3249" spans="1:6" x14ac:dyDescent="0.25">
      <c r="A3249" s="19">
        <v>35400</v>
      </c>
      <c r="B3249" s="20" t="s">
        <v>20</v>
      </c>
      <c r="C3249" s="20" t="s">
        <v>12</v>
      </c>
      <c r="D3249" s="20">
        <v>410</v>
      </c>
      <c r="E3249" s="20">
        <v>410</v>
      </c>
      <c r="F3249" s="18" t="str">
        <f t="shared" si="52"/>
        <v>华东</v>
      </c>
    </row>
    <row r="3250" spans="1:6" x14ac:dyDescent="0.25">
      <c r="A3250" s="19">
        <v>35400</v>
      </c>
      <c r="B3250" s="20" t="s">
        <v>17</v>
      </c>
      <c r="C3250" s="20" t="s">
        <v>12</v>
      </c>
      <c r="D3250" s="20">
        <v>396</v>
      </c>
      <c r="E3250" s="20">
        <v>396</v>
      </c>
      <c r="F3250" s="18" t="str">
        <f t="shared" si="52"/>
        <v>华南</v>
      </c>
    </row>
    <row r="3251" spans="1:6" x14ac:dyDescent="0.25">
      <c r="A3251" s="19">
        <v>35400</v>
      </c>
      <c r="B3251" s="20" t="s">
        <v>15</v>
      </c>
      <c r="C3251" s="20" t="s">
        <v>12</v>
      </c>
      <c r="D3251" s="20">
        <v>1257</v>
      </c>
      <c r="E3251" s="20">
        <v>1694</v>
      </c>
      <c r="F3251" s="18" t="str">
        <f t="shared" si="52"/>
        <v>华东</v>
      </c>
    </row>
    <row r="3252" spans="1:6" x14ac:dyDescent="0.25">
      <c r="A3252" s="19">
        <v>35400</v>
      </c>
      <c r="B3252" s="20" t="s">
        <v>17</v>
      </c>
      <c r="C3252" s="20" t="s">
        <v>12</v>
      </c>
      <c r="D3252" s="20">
        <v>252</v>
      </c>
      <c r="E3252" s="20">
        <v>252</v>
      </c>
      <c r="F3252" s="18" t="str">
        <f t="shared" si="52"/>
        <v>华南</v>
      </c>
    </row>
    <row r="3253" spans="1:6" x14ac:dyDescent="0.25">
      <c r="A3253" s="19">
        <v>35400</v>
      </c>
      <c r="B3253" s="20" t="s">
        <v>15</v>
      </c>
      <c r="C3253" s="20" t="s">
        <v>12</v>
      </c>
      <c r="D3253" s="20">
        <v>1316</v>
      </c>
      <c r="E3253" s="20">
        <v>1400</v>
      </c>
      <c r="F3253" s="18" t="str">
        <f t="shared" si="52"/>
        <v>华东</v>
      </c>
    </row>
    <row r="3254" spans="1:6" x14ac:dyDescent="0.25">
      <c r="A3254" s="19">
        <v>35400</v>
      </c>
      <c r="B3254" s="20" t="s">
        <v>23</v>
      </c>
      <c r="C3254" s="20" t="s">
        <v>12</v>
      </c>
      <c r="D3254" s="20">
        <v>270</v>
      </c>
      <c r="E3254" s="20">
        <v>270</v>
      </c>
      <c r="F3254" s="18" t="str">
        <f t="shared" si="52"/>
        <v>华东</v>
      </c>
    </row>
    <row r="3255" spans="1:6" x14ac:dyDescent="0.25">
      <c r="A3255" s="19">
        <v>35400</v>
      </c>
      <c r="B3255" s="20" t="s">
        <v>11</v>
      </c>
      <c r="C3255" s="20" t="s">
        <v>12</v>
      </c>
      <c r="D3255" s="20">
        <v>364</v>
      </c>
      <c r="E3255" s="20">
        <v>364</v>
      </c>
      <c r="F3255" s="18" t="str">
        <f t="shared" si="52"/>
        <v>华东</v>
      </c>
    </row>
    <row r="3256" spans="1:6" x14ac:dyDescent="0.25">
      <c r="A3256" s="19">
        <v>35400</v>
      </c>
      <c r="B3256" s="20" t="s">
        <v>18</v>
      </c>
      <c r="C3256" s="20" t="s">
        <v>12</v>
      </c>
      <c r="D3256" s="20">
        <v>2282</v>
      </c>
      <c r="E3256" s="20">
        <v>5976</v>
      </c>
      <c r="F3256" s="18" t="str">
        <f t="shared" si="52"/>
        <v>华南</v>
      </c>
    </row>
    <row r="3257" spans="1:6" x14ac:dyDescent="0.25">
      <c r="A3257" s="19">
        <v>35400</v>
      </c>
      <c r="B3257" s="20" t="s">
        <v>17</v>
      </c>
      <c r="C3257" s="20" t="s">
        <v>12</v>
      </c>
      <c r="D3257" s="20">
        <v>304</v>
      </c>
      <c r="E3257" s="20">
        <v>304</v>
      </c>
      <c r="F3257" s="18" t="str">
        <f t="shared" si="52"/>
        <v>华南</v>
      </c>
    </row>
    <row r="3258" spans="1:6" x14ac:dyDescent="0.25">
      <c r="A3258" s="19">
        <v>35400</v>
      </c>
      <c r="B3258" s="20" t="s">
        <v>20</v>
      </c>
      <c r="C3258" s="20" t="s">
        <v>12</v>
      </c>
      <c r="D3258" s="20">
        <v>326</v>
      </c>
      <c r="E3258" s="20">
        <v>326</v>
      </c>
      <c r="F3258" s="18" t="str">
        <f t="shared" si="52"/>
        <v>华东</v>
      </c>
    </row>
    <row r="3259" spans="1:6" x14ac:dyDescent="0.25">
      <c r="A3259" s="19">
        <v>35400</v>
      </c>
      <c r="B3259" s="20" t="s">
        <v>18</v>
      </c>
      <c r="C3259" s="20" t="s">
        <v>12</v>
      </c>
      <c r="D3259" s="20">
        <v>580</v>
      </c>
      <c r="E3259" s="20">
        <v>644</v>
      </c>
      <c r="F3259" s="18" t="str">
        <f t="shared" si="52"/>
        <v>华南</v>
      </c>
    </row>
    <row r="3260" spans="1:6" x14ac:dyDescent="0.25">
      <c r="A3260" s="19">
        <v>35400</v>
      </c>
      <c r="B3260" s="20" t="s">
        <v>15</v>
      </c>
      <c r="C3260" s="20" t="s">
        <v>12</v>
      </c>
      <c r="D3260" s="20">
        <v>455</v>
      </c>
      <c r="E3260" s="20">
        <v>455</v>
      </c>
      <c r="F3260" s="18" t="str">
        <f t="shared" si="52"/>
        <v>华东</v>
      </c>
    </row>
    <row r="3261" spans="1:6" x14ac:dyDescent="0.25">
      <c r="A3261" s="19">
        <v>35400</v>
      </c>
      <c r="B3261" s="20" t="s">
        <v>15</v>
      </c>
      <c r="C3261" s="20" t="s">
        <v>12</v>
      </c>
      <c r="D3261" s="20">
        <v>699</v>
      </c>
      <c r="E3261" s="20">
        <v>720</v>
      </c>
      <c r="F3261" s="18" t="str">
        <f t="shared" si="52"/>
        <v>华东</v>
      </c>
    </row>
    <row r="3262" spans="1:6" x14ac:dyDescent="0.25">
      <c r="A3262" s="19">
        <v>35400</v>
      </c>
      <c r="B3262" s="20" t="s">
        <v>23</v>
      </c>
      <c r="C3262" s="20" t="s">
        <v>12</v>
      </c>
      <c r="D3262" s="20">
        <v>172</v>
      </c>
      <c r="E3262" s="20">
        <v>172</v>
      </c>
      <c r="F3262" s="18" t="str">
        <f t="shared" si="52"/>
        <v>华东</v>
      </c>
    </row>
    <row r="3263" spans="1:6" x14ac:dyDescent="0.25">
      <c r="A3263" s="19">
        <v>35400</v>
      </c>
      <c r="B3263" s="20" t="s">
        <v>20</v>
      </c>
      <c r="C3263" s="20" t="s">
        <v>12</v>
      </c>
      <c r="D3263" s="20">
        <v>175</v>
      </c>
      <c r="E3263" s="20">
        <v>175</v>
      </c>
      <c r="F3263" s="18" t="str">
        <f t="shared" si="52"/>
        <v>华东</v>
      </c>
    </row>
    <row r="3264" spans="1:6" x14ac:dyDescent="0.25">
      <c r="A3264" s="19">
        <v>35400</v>
      </c>
      <c r="B3264" s="20" t="s">
        <v>21</v>
      </c>
      <c r="C3264" s="20" t="s">
        <v>12</v>
      </c>
      <c r="D3264" s="20">
        <v>175</v>
      </c>
      <c r="E3264" s="20">
        <v>175</v>
      </c>
      <c r="F3264" s="18" t="str">
        <f t="shared" si="52"/>
        <v>华东</v>
      </c>
    </row>
    <row r="3265" spans="1:6" x14ac:dyDescent="0.25">
      <c r="A3265" s="19">
        <v>35400</v>
      </c>
      <c r="B3265" s="20" t="s">
        <v>15</v>
      </c>
      <c r="C3265" s="23" t="s">
        <v>25</v>
      </c>
      <c r="D3265" s="20">
        <v>798</v>
      </c>
      <c r="E3265" s="20">
        <v>887</v>
      </c>
      <c r="F3265" s="18" t="str">
        <f t="shared" si="52"/>
        <v>华东</v>
      </c>
    </row>
    <row r="3266" spans="1:6" x14ac:dyDescent="0.25">
      <c r="A3266" s="19">
        <v>35400</v>
      </c>
      <c r="B3266" s="20" t="s">
        <v>20</v>
      </c>
      <c r="C3266" s="23" t="s">
        <v>25</v>
      </c>
      <c r="D3266" s="20">
        <v>46</v>
      </c>
      <c r="E3266" s="20">
        <v>46</v>
      </c>
      <c r="F3266" s="18" t="str">
        <f t="shared" si="52"/>
        <v>华东</v>
      </c>
    </row>
    <row r="3267" spans="1:6" x14ac:dyDescent="0.25">
      <c r="A3267" s="19">
        <v>35400</v>
      </c>
      <c r="B3267" s="20" t="s">
        <v>15</v>
      </c>
      <c r="C3267" s="23" t="s">
        <v>24</v>
      </c>
      <c r="D3267" s="20">
        <v>46</v>
      </c>
      <c r="E3267" s="20">
        <v>46</v>
      </c>
      <c r="F3267" s="18" t="str">
        <f t="shared" ref="F3267:F3300" si="53">INDEX($H$3:$H$12,MATCH(B3267,$I$3:$I$12,0))</f>
        <v>华东</v>
      </c>
    </row>
    <row r="3268" spans="1:6" x14ac:dyDescent="0.25">
      <c r="A3268" s="19">
        <v>35400</v>
      </c>
      <c r="B3268" s="20" t="s">
        <v>18</v>
      </c>
      <c r="C3268" s="23" t="s">
        <v>24</v>
      </c>
      <c r="D3268" s="20">
        <v>45</v>
      </c>
      <c r="E3268" s="20">
        <v>45</v>
      </c>
      <c r="F3268" s="18" t="str">
        <f t="shared" si="53"/>
        <v>华南</v>
      </c>
    </row>
    <row r="3269" spans="1:6" x14ac:dyDescent="0.25">
      <c r="A3269" s="19">
        <v>35400</v>
      </c>
      <c r="B3269" s="20" t="s">
        <v>23</v>
      </c>
      <c r="C3269" s="23" t="s">
        <v>25</v>
      </c>
      <c r="D3269" s="20">
        <v>888</v>
      </c>
      <c r="E3269" s="20">
        <v>1170</v>
      </c>
      <c r="F3269" s="18" t="str">
        <f t="shared" si="53"/>
        <v>华东</v>
      </c>
    </row>
    <row r="3270" spans="1:6" x14ac:dyDescent="0.25">
      <c r="A3270" s="19">
        <v>35400</v>
      </c>
      <c r="B3270" s="20" t="s">
        <v>15</v>
      </c>
      <c r="C3270" s="23" t="s">
        <v>25</v>
      </c>
      <c r="D3270" s="20">
        <v>55</v>
      </c>
      <c r="E3270" s="20">
        <v>55</v>
      </c>
      <c r="F3270" s="18" t="str">
        <f t="shared" si="53"/>
        <v>华东</v>
      </c>
    </row>
    <row r="3271" spans="1:6" x14ac:dyDescent="0.25">
      <c r="A3271" s="19">
        <v>35400</v>
      </c>
      <c r="B3271" s="20" t="s">
        <v>15</v>
      </c>
      <c r="C3271" s="23" t="s">
        <v>24</v>
      </c>
      <c r="D3271" s="20">
        <v>26</v>
      </c>
      <c r="E3271" s="20">
        <v>26</v>
      </c>
      <c r="F3271" s="18" t="str">
        <f t="shared" si="53"/>
        <v>华东</v>
      </c>
    </row>
    <row r="3272" spans="1:6" x14ac:dyDescent="0.25">
      <c r="A3272" s="19">
        <v>35400</v>
      </c>
      <c r="B3272" s="20" t="s">
        <v>11</v>
      </c>
      <c r="C3272" s="23" t="s">
        <v>25</v>
      </c>
      <c r="D3272" s="20">
        <v>23</v>
      </c>
      <c r="E3272" s="20">
        <v>23</v>
      </c>
      <c r="F3272" s="18" t="str">
        <f t="shared" si="53"/>
        <v>华东</v>
      </c>
    </row>
    <row r="3273" spans="1:6" x14ac:dyDescent="0.25">
      <c r="A3273" s="19">
        <v>35400</v>
      </c>
      <c r="B3273" s="20" t="s">
        <v>17</v>
      </c>
      <c r="C3273" s="23" t="s">
        <v>24</v>
      </c>
      <c r="D3273" s="20">
        <v>1355</v>
      </c>
      <c r="E3273" s="20">
        <v>1435</v>
      </c>
      <c r="F3273" s="18" t="str">
        <f t="shared" si="53"/>
        <v>华南</v>
      </c>
    </row>
    <row r="3274" spans="1:6" x14ac:dyDescent="0.25">
      <c r="A3274" s="19">
        <v>35400</v>
      </c>
      <c r="B3274" s="20" t="s">
        <v>11</v>
      </c>
      <c r="C3274" s="23" t="s">
        <v>24</v>
      </c>
      <c r="D3274" s="20">
        <v>18</v>
      </c>
      <c r="E3274" s="20">
        <v>18</v>
      </c>
      <c r="F3274" s="18" t="str">
        <f t="shared" si="53"/>
        <v>华东</v>
      </c>
    </row>
    <row r="3275" spans="1:6" x14ac:dyDescent="0.25">
      <c r="A3275" s="19">
        <v>35400</v>
      </c>
      <c r="B3275" s="20" t="s">
        <v>18</v>
      </c>
      <c r="C3275" s="23" t="s">
        <v>24</v>
      </c>
      <c r="D3275" s="20">
        <v>26</v>
      </c>
      <c r="E3275" s="20">
        <v>26</v>
      </c>
      <c r="F3275" s="18" t="str">
        <f t="shared" si="53"/>
        <v>华南</v>
      </c>
    </row>
    <row r="3276" spans="1:6" x14ac:dyDescent="0.25">
      <c r="A3276" s="19">
        <v>35400</v>
      </c>
      <c r="B3276" s="20" t="s">
        <v>18</v>
      </c>
      <c r="C3276" s="23" t="s">
        <v>24</v>
      </c>
      <c r="D3276" s="20">
        <v>1453</v>
      </c>
      <c r="E3276" s="20">
        <v>3916</v>
      </c>
      <c r="F3276" s="18" t="str">
        <f t="shared" si="53"/>
        <v>华南</v>
      </c>
    </row>
    <row r="3277" spans="1:6" x14ac:dyDescent="0.25">
      <c r="A3277" s="19">
        <v>35400</v>
      </c>
      <c r="B3277" s="20" t="s">
        <v>17</v>
      </c>
      <c r="C3277" s="23" t="s">
        <v>24</v>
      </c>
      <c r="D3277" s="20">
        <v>921</v>
      </c>
      <c r="E3277" s="20">
        <v>976</v>
      </c>
      <c r="F3277" s="18" t="str">
        <f t="shared" si="53"/>
        <v>华南</v>
      </c>
    </row>
    <row r="3278" spans="1:6" x14ac:dyDescent="0.25">
      <c r="A3278" s="19">
        <v>35400</v>
      </c>
      <c r="B3278" s="20" t="s">
        <v>23</v>
      </c>
      <c r="C3278" s="23" t="s">
        <v>24</v>
      </c>
      <c r="D3278" s="20">
        <v>98</v>
      </c>
      <c r="E3278" s="20">
        <v>98</v>
      </c>
      <c r="F3278" s="18" t="str">
        <f t="shared" si="53"/>
        <v>华东</v>
      </c>
    </row>
    <row r="3279" spans="1:6" x14ac:dyDescent="0.25">
      <c r="A3279" s="19">
        <v>35400</v>
      </c>
      <c r="B3279" s="20" t="s">
        <v>15</v>
      </c>
      <c r="C3279" s="23" t="s">
        <v>25</v>
      </c>
      <c r="D3279" s="20">
        <v>113</v>
      </c>
      <c r="E3279" s="20">
        <v>113</v>
      </c>
      <c r="F3279" s="18" t="str">
        <f t="shared" si="53"/>
        <v>华东</v>
      </c>
    </row>
    <row r="3280" spans="1:6" x14ac:dyDescent="0.25">
      <c r="A3280" s="19">
        <v>35400</v>
      </c>
      <c r="B3280" s="20" t="s">
        <v>17</v>
      </c>
      <c r="C3280" s="23" t="s">
        <v>24</v>
      </c>
      <c r="D3280" s="20">
        <v>68</v>
      </c>
      <c r="E3280" s="20">
        <v>68</v>
      </c>
      <c r="F3280" s="18" t="str">
        <f t="shared" si="53"/>
        <v>华南</v>
      </c>
    </row>
    <row r="3281" spans="1:6" x14ac:dyDescent="0.25">
      <c r="A3281" s="19">
        <v>35400</v>
      </c>
      <c r="B3281" s="20" t="s">
        <v>20</v>
      </c>
      <c r="C3281" s="23" t="s">
        <v>24</v>
      </c>
      <c r="D3281" s="20">
        <v>248</v>
      </c>
      <c r="E3281" s="20">
        <v>248</v>
      </c>
      <c r="F3281" s="18" t="str">
        <f t="shared" si="53"/>
        <v>华东</v>
      </c>
    </row>
    <row r="3282" spans="1:6" x14ac:dyDescent="0.25">
      <c r="A3282" s="19">
        <v>35400</v>
      </c>
      <c r="B3282" s="20" t="s">
        <v>18</v>
      </c>
      <c r="C3282" s="23" t="s">
        <v>24</v>
      </c>
      <c r="D3282" s="20">
        <v>228</v>
      </c>
      <c r="E3282" s="20">
        <v>228</v>
      </c>
      <c r="F3282" s="18" t="str">
        <f t="shared" si="53"/>
        <v>华南</v>
      </c>
    </row>
    <row r="3283" spans="1:6" x14ac:dyDescent="0.25">
      <c r="A3283" s="19">
        <v>35400</v>
      </c>
      <c r="B3283" s="20" t="s">
        <v>18</v>
      </c>
      <c r="C3283" s="23" t="s">
        <v>25</v>
      </c>
      <c r="D3283" s="20">
        <v>124</v>
      </c>
      <c r="E3283" s="20">
        <v>124</v>
      </c>
      <c r="F3283" s="18" t="str">
        <f t="shared" si="53"/>
        <v>华南</v>
      </c>
    </row>
    <row r="3284" spans="1:6" x14ac:dyDescent="0.25">
      <c r="A3284" s="19">
        <v>35400</v>
      </c>
      <c r="B3284" s="20" t="s">
        <v>17</v>
      </c>
      <c r="C3284" s="23" t="s">
        <v>24</v>
      </c>
      <c r="D3284" s="20">
        <v>126</v>
      </c>
      <c r="E3284" s="20">
        <v>126</v>
      </c>
      <c r="F3284" s="18" t="str">
        <f t="shared" si="53"/>
        <v>华南</v>
      </c>
    </row>
    <row r="3285" spans="1:6" x14ac:dyDescent="0.25">
      <c r="A3285" s="19">
        <v>35400</v>
      </c>
      <c r="B3285" s="20" t="s">
        <v>21</v>
      </c>
      <c r="C3285" s="23" t="s">
        <v>35</v>
      </c>
      <c r="D3285" s="20">
        <v>203</v>
      </c>
      <c r="E3285" s="20">
        <v>203</v>
      </c>
      <c r="F3285" s="18" t="str">
        <f t="shared" si="53"/>
        <v>华东</v>
      </c>
    </row>
    <row r="3286" spans="1:6" x14ac:dyDescent="0.25">
      <c r="A3286" s="19">
        <v>35400</v>
      </c>
      <c r="B3286" s="20" t="s">
        <v>21</v>
      </c>
      <c r="C3286" s="23" t="s">
        <v>37</v>
      </c>
      <c r="D3286" s="20">
        <v>135</v>
      </c>
      <c r="E3286" s="20">
        <v>135</v>
      </c>
      <c r="F3286" s="18" t="str">
        <f t="shared" si="53"/>
        <v>华东</v>
      </c>
    </row>
    <row r="3287" spans="1:6" x14ac:dyDescent="0.25">
      <c r="A3287" s="19">
        <v>35400</v>
      </c>
      <c r="B3287" s="20" t="s">
        <v>23</v>
      </c>
      <c r="C3287" s="23" t="s">
        <v>24</v>
      </c>
      <c r="D3287" s="20">
        <v>138</v>
      </c>
      <c r="E3287" s="20">
        <v>138</v>
      </c>
      <c r="F3287" s="18" t="str">
        <f t="shared" si="53"/>
        <v>华东</v>
      </c>
    </row>
    <row r="3288" spans="1:6" x14ac:dyDescent="0.25">
      <c r="A3288" s="19">
        <v>35400</v>
      </c>
      <c r="B3288" s="20" t="s">
        <v>11</v>
      </c>
      <c r="C3288" s="23" t="s">
        <v>24</v>
      </c>
      <c r="D3288" s="20">
        <v>116</v>
      </c>
      <c r="E3288" s="20">
        <v>116</v>
      </c>
      <c r="F3288" s="18" t="str">
        <f t="shared" si="53"/>
        <v>华东</v>
      </c>
    </row>
    <row r="3289" spans="1:6" x14ac:dyDescent="0.25">
      <c r="A3289" s="19">
        <v>35400</v>
      </c>
      <c r="B3289" s="20" t="s">
        <v>20</v>
      </c>
      <c r="C3289" s="23" t="s">
        <v>29</v>
      </c>
      <c r="D3289" s="20">
        <v>281</v>
      </c>
      <c r="E3289" s="20">
        <v>281</v>
      </c>
      <c r="F3289" s="18" t="str">
        <f t="shared" si="53"/>
        <v>华东</v>
      </c>
    </row>
    <row r="3290" spans="1:6" x14ac:dyDescent="0.25">
      <c r="A3290" s="19">
        <v>35400</v>
      </c>
      <c r="B3290" s="20" t="s">
        <v>11</v>
      </c>
      <c r="C3290" s="23" t="s">
        <v>25</v>
      </c>
      <c r="D3290" s="20">
        <v>55</v>
      </c>
      <c r="E3290" s="20">
        <v>55</v>
      </c>
      <c r="F3290" s="18" t="str">
        <f t="shared" si="53"/>
        <v>华东</v>
      </c>
    </row>
    <row r="3291" spans="1:6" x14ac:dyDescent="0.25">
      <c r="A3291" s="19">
        <v>35400</v>
      </c>
      <c r="B3291" s="20" t="s">
        <v>11</v>
      </c>
      <c r="C3291" s="23" t="s">
        <v>24</v>
      </c>
      <c r="D3291" s="20">
        <v>11</v>
      </c>
      <c r="E3291" s="20">
        <v>11</v>
      </c>
      <c r="F3291" s="18" t="str">
        <f t="shared" si="53"/>
        <v>华东</v>
      </c>
    </row>
    <row r="3292" spans="1:6" x14ac:dyDescent="0.25">
      <c r="A3292" s="19">
        <v>35400</v>
      </c>
      <c r="B3292" s="20" t="s">
        <v>20</v>
      </c>
      <c r="C3292" s="23" t="s">
        <v>24</v>
      </c>
      <c r="D3292" s="20">
        <v>61</v>
      </c>
      <c r="E3292" s="20">
        <v>61</v>
      </c>
      <c r="F3292" s="18" t="str">
        <f t="shared" si="53"/>
        <v>华东</v>
      </c>
    </row>
    <row r="3293" spans="1:6" x14ac:dyDescent="0.25">
      <c r="A3293" s="19">
        <v>35400</v>
      </c>
      <c r="B3293" s="20" t="s">
        <v>15</v>
      </c>
      <c r="C3293" s="23" t="s">
        <v>24</v>
      </c>
      <c r="D3293" s="20">
        <v>151</v>
      </c>
      <c r="E3293" s="20">
        <v>151</v>
      </c>
      <c r="F3293" s="18" t="str">
        <f t="shared" si="53"/>
        <v>华东</v>
      </c>
    </row>
    <row r="3294" spans="1:6" x14ac:dyDescent="0.25">
      <c r="A3294" s="19">
        <v>35400</v>
      </c>
      <c r="B3294" s="20" t="s">
        <v>21</v>
      </c>
      <c r="C3294" s="23" t="s">
        <v>37</v>
      </c>
      <c r="D3294" s="20">
        <v>96</v>
      </c>
      <c r="E3294" s="20">
        <v>96</v>
      </c>
      <c r="F3294" s="18" t="str">
        <f t="shared" si="53"/>
        <v>华东</v>
      </c>
    </row>
    <row r="3295" spans="1:6" x14ac:dyDescent="0.25">
      <c r="A3295" s="19">
        <v>35400</v>
      </c>
      <c r="B3295" s="20" t="s">
        <v>20</v>
      </c>
      <c r="C3295" s="23" t="s">
        <v>24</v>
      </c>
      <c r="D3295" s="20">
        <v>72</v>
      </c>
      <c r="E3295" s="20">
        <v>72</v>
      </c>
      <c r="F3295" s="18" t="str">
        <f t="shared" si="53"/>
        <v>华东</v>
      </c>
    </row>
    <row r="3296" spans="1:6" x14ac:dyDescent="0.25">
      <c r="A3296" s="19">
        <v>35400</v>
      </c>
      <c r="B3296" s="20" t="s">
        <v>11</v>
      </c>
      <c r="C3296" s="23" t="s">
        <v>24</v>
      </c>
      <c r="D3296" s="20">
        <v>79</v>
      </c>
      <c r="E3296" s="20">
        <v>79</v>
      </c>
      <c r="F3296" s="18" t="str">
        <f t="shared" si="53"/>
        <v>华东</v>
      </c>
    </row>
    <row r="3297" spans="1:6" x14ac:dyDescent="0.25">
      <c r="A3297" s="19">
        <v>35400</v>
      </c>
      <c r="B3297" s="20" t="s">
        <v>20</v>
      </c>
      <c r="C3297" s="23" t="s">
        <v>33</v>
      </c>
      <c r="D3297" s="20">
        <v>270</v>
      </c>
      <c r="E3297" s="20">
        <v>270</v>
      </c>
      <c r="F3297" s="18" t="str">
        <f t="shared" si="53"/>
        <v>华东</v>
      </c>
    </row>
    <row r="3298" spans="1:6" x14ac:dyDescent="0.25">
      <c r="A3298" s="19">
        <v>35400</v>
      </c>
      <c r="B3298" s="20" t="s">
        <v>21</v>
      </c>
      <c r="C3298" s="23" t="s">
        <v>25</v>
      </c>
      <c r="D3298" s="20">
        <v>79</v>
      </c>
      <c r="E3298" s="20">
        <v>79</v>
      </c>
      <c r="F3298" s="18" t="str">
        <f t="shared" si="53"/>
        <v>华东</v>
      </c>
    </row>
    <row r="3299" spans="1:6" x14ac:dyDescent="0.25">
      <c r="A3299" s="19">
        <v>35400</v>
      </c>
      <c r="B3299" s="20" t="s">
        <v>17</v>
      </c>
      <c r="C3299" s="23" t="s">
        <v>25</v>
      </c>
      <c r="D3299" s="20">
        <v>94</v>
      </c>
      <c r="E3299" s="20">
        <v>94</v>
      </c>
      <c r="F3299" s="18" t="str">
        <f t="shared" si="53"/>
        <v>华南</v>
      </c>
    </row>
    <row r="3300" spans="1:6" x14ac:dyDescent="0.25">
      <c r="A3300" s="19">
        <v>35400</v>
      </c>
      <c r="B3300" s="20" t="s">
        <v>18</v>
      </c>
      <c r="C3300" s="23" t="s">
        <v>24</v>
      </c>
      <c r="D3300" s="20">
        <v>293</v>
      </c>
      <c r="E3300" s="20">
        <v>293</v>
      </c>
      <c r="F3300" s="18" t="str">
        <f t="shared" si="53"/>
        <v>华南</v>
      </c>
    </row>
  </sheetData>
  <phoneticPr fontId="6" type="noConversion"/>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3" r:id="rId4" name="List Box 1">
              <controlPr defaultSize="0" autoLine="0" autoPict="0">
                <anchor moveWithCells="1">
                  <from>
                    <xdr:col>11</xdr:col>
                    <xdr:colOff>198120</xdr:colOff>
                    <xdr:row>7</xdr:row>
                    <xdr:rowOff>53340</xdr:rowOff>
                  </from>
                  <to>
                    <xdr:col>12</xdr:col>
                    <xdr:colOff>342900</xdr:colOff>
                    <xdr:row>9</xdr:row>
                    <xdr:rowOff>190500</xdr:rowOff>
                  </to>
                </anchor>
              </controlPr>
            </control>
          </mc:Choice>
        </mc:AlternateContent>
        <mc:AlternateContent xmlns:mc="http://schemas.openxmlformats.org/markup-compatibility/2006">
          <mc:Choice Requires="x14">
            <control shapeId="3074" r:id="rId5" name="Check Box 2">
              <controlPr defaultSize="0" autoFill="0" autoLine="0" autoPict="0" altText="自行车">
                <anchor moveWithCells="1">
                  <from>
                    <xdr:col>10</xdr:col>
                    <xdr:colOff>556260</xdr:colOff>
                    <xdr:row>13</xdr:row>
                    <xdr:rowOff>83820</xdr:rowOff>
                  </from>
                  <to>
                    <xdr:col>12</xdr:col>
                    <xdr:colOff>22860</xdr:colOff>
                    <xdr:row>15</xdr:row>
                    <xdr:rowOff>152400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10</xdr:col>
                    <xdr:colOff>548640</xdr:colOff>
                    <xdr:row>14</xdr:row>
                    <xdr:rowOff>160020</xdr:rowOff>
                  </from>
                  <to>
                    <xdr:col>12</xdr:col>
                    <xdr:colOff>228600</xdr:colOff>
                    <xdr:row>16</xdr:row>
                    <xdr:rowOff>22860</xdr:rowOff>
                  </to>
                </anchor>
              </controlPr>
            </control>
          </mc:Choice>
        </mc:AlternateContent>
        <mc:AlternateContent xmlns:mc="http://schemas.openxmlformats.org/markup-compatibility/2006">
          <mc:Choice Requires="x14">
            <control shapeId="3077" r:id="rId7" name="List Box 5">
              <controlPr defaultSize="0" autoLine="0" autoPict="0">
                <anchor moveWithCells="1">
                  <from>
                    <xdr:col>10</xdr:col>
                    <xdr:colOff>243840</xdr:colOff>
                    <xdr:row>10</xdr:row>
                    <xdr:rowOff>91440</xdr:rowOff>
                  </from>
                  <to>
                    <xdr:col>12</xdr:col>
                    <xdr:colOff>106680</xdr:colOff>
                    <xdr:row>12</xdr:row>
                    <xdr:rowOff>30480</xdr:rowOff>
                  </to>
                </anchor>
              </controlPr>
            </control>
          </mc:Choice>
        </mc:AlternateContent>
        <mc:AlternateContent xmlns:mc="http://schemas.openxmlformats.org/markup-compatibility/2006">
          <mc:Choice Requires="x14">
            <control shapeId="3078" r:id="rId8" name="Group Box 6">
              <controlPr defaultSize="0" autoFill="0" autoPict="0">
                <anchor moveWithCells="1">
                  <from>
                    <xdr:col>10</xdr:col>
                    <xdr:colOff>502920</xdr:colOff>
                    <xdr:row>13</xdr:row>
                    <xdr:rowOff>53340</xdr:rowOff>
                  </from>
                  <to>
                    <xdr:col>12</xdr:col>
                    <xdr:colOff>243840</xdr:colOff>
                    <xdr:row>15</xdr:row>
                    <xdr:rowOff>182880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H32" sqref="H32"/>
    </sheetView>
  </sheetViews>
  <sheetFormatPr defaultColWidth="9" defaultRowHeight="15.6" x14ac:dyDescent="0.25"/>
  <cols>
    <col min="1" max="1" width="5.5" style="27" bestFit="1" customWidth="1"/>
    <col min="2" max="2" width="3.5" style="27" bestFit="1" customWidth="1"/>
    <col min="3" max="4" width="9.09765625" style="27" customWidth="1"/>
    <col min="5" max="5" width="8.3984375" style="27" bestFit="1" customWidth="1"/>
    <col min="6" max="7" width="11.59765625" style="27" bestFit="1" customWidth="1"/>
    <col min="8" max="15" width="9.09765625" style="27" customWidth="1"/>
    <col min="16" max="16384" width="9" style="27"/>
  </cols>
  <sheetData>
    <row r="1" spans="1:13" ht="18" customHeight="1" x14ac:dyDescent="0.25">
      <c r="A1" s="26" t="s">
        <v>45</v>
      </c>
      <c r="B1" s="26" t="s">
        <v>46</v>
      </c>
      <c r="C1" s="26" t="s">
        <v>3</v>
      </c>
      <c r="D1" s="27" t="s">
        <v>168</v>
      </c>
      <c r="E1" s="26" t="s">
        <v>47</v>
      </c>
      <c r="F1" s="26" t="s">
        <v>48</v>
      </c>
      <c r="G1" s="28" t="s">
        <v>49</v>
      </c>
    </row>
    <row r="2" spans="1:13" ht="18" customHeight="1" x14ac:dyDescent="0.25">
      <c r="A2" s="29">
        <v>1</v>
      </c>
      <c r="B2" s="30">
        <v>1</v>
      </c>
      <c r="C2" s="31">
        <v>4.3</v>
      </c>
      <c r="D2" s="27">
        <v>1</v>
      </c>
      <c r="E2" s="27">
        <f>C2/M17</f>
        <v>4.6020487804878032</v>
      </c>
      <c r="F2" s="27">
        <f t="array" ref="F2:F6">FORECAST(D2:D6,$E$2:$E$21,$D$2:$D$21)</f>
        <v>4.6177573003831052</v>
      </c>
      <c r="G2" s="27">
        <f t="array" ref="G2:G6">F2:F6*M17:M21</f>
        <v>4.3146775140316169</v>
      </c>
    </row>
    <row r="3" spans="1:13" ht="18" customHeight="1" x14ac:dyDescent="0.25">
      <c r="A3" s="29"/>
      <c r="B3" s="32">
        <v>2</v>
      </c>
      <c r="C3" s="31">
        <v>3.9</v>
      </c>
      <c r="D3" s="27">
        <v>2</v>
      </c>
      <c r="E3" s="27">
        <f t="shared" ref="E3:E6" si="0">C3/M18</f>
        <v>4.5273015873015865</v>
      </c>
      <c r="F3" s="27">
        <v>4.709046005605936</v>
      </c>
      <c r="G3" s="27">
        <v>4.0565619647197906</v>
      </c>
    </row>
    <row r="4" spans="1:13" ht="18" customHeight="1" x14ac:dyDescent="0.25">
      <c r="A4" s="29"/>
      <c r="B4" s="32">
        <v>3</v>
      </c>
      <c r="C4" s="31">
        <v>5</v>
      </c>
      <c r="D4" s="27">
        <v>3</v>
      </c>
      <c r="E4" s="27">
        <f t="shared" si="0"/>
        <v>5.0787037037037024</v>
      </c>
      <c r="F4" s="27">
        <v>4.8003347108287668</v>
      </c>
      <c r="G4" s="27">
        <v>4.7259448383728984</v>
      </c>
    </row>
    <row r="5" spans="1:13" ht="18" customHeight="1" x14ac:dyDescent="0.25">
      <c r="A5" s="29"/>
      <c r="B5" s="32">
        <v>4</v>
      </c>
      <c r="C5" s="31">
        <v>5.4</v>
      </c>
      <c r="D5" s="27">
        <v>4</v>
      </c>
      <c r="E5" s="27">
        <f t="shared" si="0"/>
        <v>5.041531914893616</v>
      </c>
      <c r="F5" s="27">
        <v>4.8916234160515977</v>
      </c>
      <c r="G5" s="27">
        <v>5.2394325559349388</v>
      </c>
    </row>
    <row r="6" spans="1:13" ht="18" customHeight="1" x14ac:dyDescent="0.25">
      <c r="A6" s="33"/>
      <c r="B6" s="34">
        <v>5</v>
      </c>
      <c r="C6" s="35">
        <v>5.6</v>
      </c>
      <c r="D6" s="27">
        <v>5</v>
      </c>
      <c r="E6" s="27">
        <f t="shared" si="0"/>
        <v>4.875555555555553</v>
      </c>
      <c r="F6" s="27">
        <v>4.9829121212744285</v>
      </c>
      <c r="G6" s="27">
        <v>5.7233083617190363</v>
      </c>
    </row>
    <row r="7" spans="1:13" ht="18" customHeight="1" x14ac:dyDescent="0.25">
      <c r="A7" s="32">
        <v>2</v>
      </c>
      <c r="B7" s="32">
        <v>1</v>
      </c>
      <c r="C7" s="31">
        <v>4.9000000000000004</v>
      </c>
      <c r="D7" s="27">
        <v>6</v>
      </c>
      <c r="E7" s="27">
        <f t="array" ref="E7:E11">C7:C11/$M$17:$M$21</f>
        <v>5.2441951219512184</v>
      </c>
      <c r="F7" s="27">
        <f t="array" ref="F7:F11">FORECAST(D7:D11,$E$2:$E$21,$D$2:$D$21)</f>
        <v>5.0742008264972593</v>
      </c>
      <c r="G7" s="27">
        <f t="array" ref="G7:G11">F7:F11*$M$17:$M$21</f>
        <v>4.7411630329623451</v>
      </c>
    </row>
    <row r="8" spans="1:13" ht="18" customHeight="1" x14ac:dyDescent="0.25">
      <c r="A8" s="32"/>
      <c r="B8" s="32">
        <v>2</v>
      </c>
      <c r="C8" s="31">
        <v>4.5</v>
      </c>
      <c r="D8" s="27">
        <v>7</v>
      </c>
      <c r="E8" s="27">
        <v>5.223809523809523</v>
      </c>
      <c r="F8" s="27">
        <v>5.1654895317200902</v>
      </c>
      <c r="G8" s="27">
        <v>4.4497608090022664</v>
      </c>
    </row>
    <row r="9" spans="1:13" ht="18" customHeight="1" x14ac:dyDescent="0.25">
      <c r="A9" s="32"/>
      <c r="B9" s="32">
        <v>3</v>
      </c>
      <c r="C9" s="31">
        <v>5</v>
      </c>
      <c r="D9" s="27">
        <v>8</v>
      </c>
      <c r="E9" s="27">
        <v>5.0787037037037024</v>
      </c>
      <c r="F9" s="27">
        <v>5.256778236942921</v>
      </c>
      <c r="G9" s="27">
        <v>5.1753149461242991</v>
      </c>
    </row>
    <row r="10" spans="1:13" ht="18" customHeight="1" x14ac:dyDescent="0.25">
      <c r="A10" s="29"/>
      <c r="B10" s="32">
        <v>4</v>
      </c>
      <c r="C10" s="31">
        <v>5.5</v>
      </c>
      <c r="D10" s="27">
        <v>9</v>
      </c>
      <c r="E10" s="27">
        <v>5.1348936170212758</v>
      </c>
      <c r="F10" s="27">
        <v>5.3480669421657518</v>
      </c>
      <c r="G10" s="27">
        <v>5.7283305898311392</v>
      </c>
    </row>
    <row r="11" spans="1:13" ht="18" customHeight="1" x14ac:dyDescent="0.25">
      <c r="A11" s="34"/>
      <c r="B11" s="34">
        <v>5</v>
      </c>
      <c r="C11" s="35">
        <v>5.9</v>
      </c>
      <c r="D11" s="27">
        <v>10</v>
      </c>
      <c r="E11" s="27">
        <v>5.1367460317460294</v>
      </c>
      <c r="F11" s="27">
        <v>5.4393556473885827</v>
      </c>
      <c r="G11" s="27">
        <v>6.2475734874290039</v>
      </c>
    </row>
    <row r="12" spans="1:13" ht="18" customHeight="1" x14ac:dyDescent="0.25">
      <c r="A12" s="32">
        <v>3</v>
      </c>
      <c r="B12" s="32">
        <v>1</v>
      </c>
      <c r="C12" s="31">
        <v>5.3</v>
      </c>
      <c r="D12" s="27">
        <v>11</v>
      </c>
      <c r="E12" s="27">
        <f t="array" ref="E12:E16">C12:C16/$M$17:$M$21</f>
        <v>5.6722926829268276</v>
      </c>
      <c r="F12" s="27">
        <f t="array" ref="F12:F16">FORECAST(D12:D16,$E$2:$E$21,$D$2:$D$21)</f>
        <v>5.5306443526114135</v>
      </c>
      <c r="G12" s="27">
        <f t="array" ref="G12:G16">F12:F16*$M$17:$M$21</f>
        <v>5.1676485518930724</v>
      </c>
    </row>
    <row r="13" spans="1:13" ht="18" customHeight="1" x14ac:dyDescent="0.25">
      <c r="A13" s="32"/>
      <c r="B13" s="32">
        <v>2</v>
      </c>
      <c r="C13" s="31">
        <v>4.9000000000000004</v>
      </c>
      <c r="D13" s="27">
        <v>12</v>
      </c>
      <c r="E13" s="27">
        <v>5.688148148148148</v>
      </c>
      <c r="F13" s="27">
        <v>5.6219330578342444</v>
      </c>
      <c r="G13" s="27">
        <v>4.8429596532847423</v>
      </c>
    </row>
    <row r="14" spans="1:13" ht="18" customHeight="1" x14ac:dyDescent="0.25">
      <c r="A14" s="32"/>
      <c r="B14" s="32">
        <v>3</v>
      </c>
      <c r="C14" s="31">
        <v>5.6</v>
      </c>
      <c r="D14" s="27">
        <v>13</v>
      </c>
      <c r="E14" s="27">
        <v>5.6881481481481462</v>
      </c>
      <c r="F14" s="27">
        <v>5.7132217630570752</v>
      </c>
      <c r="G14" s="27">
        <v>5.6246850538756998</v>
      </c>
    </row>
    <row r="15" spans="1:13" ht="18" customHeight="1" x14ac:dyDescent="0.25">
      <c r="A15" s="29"/>
      <c r="B15" s="32">
        <v>4</v>
      </c>
      <c r="C15" s="31">
        <v>6</v>
      </c>
      <c r="D15" s="27">
        <v>14</v>
      </c>
      <c r="E15" s="27">
        <v>5.6017021276595731</v>
      </c>
      <c r="F15" s="27">
        <v>5.804510468279906</v>
      </c>
      <c r="G15" s="27">
        <v>6.2172286237273386</v>
      </c>
    </row>
    <row r="16" spans="1:13" ht="18" customHeight="1" x14ac:dyDescent="0.25">
      <c r="A16" s="34"/>
      <c r="B16" s="34">
        <v>5</v>
      </c>
      <c r="C16" s="35">
        <v>6.6</v>
      </c>
      <c r="D16" s="27">
        <v>15</v>
      </c>
      <c r="E16" s="27">
        <v>5.7461904761904732</v>
      </c>
      <c r="F16" s="27">
        <v>5.8957991735027369</v>
      </c>
      <c r="G16" s="27">
        <v>6.7718386131389714</v>
      </c>
      <c r="K16" s="27" t="s">
        <v>165</v>
      </c>
      <c r="L16" s="27" t="s">
        <v>166</v>
      </c>
      <c r="M16" s="27" t="s">
        <v>167</v>
      </c>
    </row>
    <row r="17" spans="1:13" ht="18" customHeight="1" x14ac:dyDescent="0.25">
      <c r="A17" s="32">
        <v>4</v>
      </c>
      <c r="B17" s="32">
        <v>1</v>
      </c>
      <c r="C17" s="31">
        <v>6</v>
      </c>
      <c r="D17" s="27">
        <v>16</v>
      </c>
      <c r="E17" s="27">
        <f t="array" ref="E17:E21">C17:C21/$M$17:$M$21</f>
        <v>6.4214634146341449</v>
      </c>
      <c r="F17" s="27">
        <f t="array" ref="F17:F21">FORECAST(D17:D21,$E$2:$E$21,$D$2:$D$21)</f>
        <v>5.9870878787255677</v>
      </c>
      <c r="G17" s="27">
        <f t="array" ref="G17:G21">F17:F21*$M$17:$M$21</f>
        <v>5.5941340708237997</v>
      </c>
      <c r="K17" s="27">
        <f>AVERAGE(C2,C7,C12,C17)</f>
        <v>5.125</v>
      </c>
      <c r="L17" s="105">
        <f>AVERAGE(C2:C21)</f>
        <v>5.4849999999999985</v>
      </c>
      <c r="M17" s="27">
        <f>K17/$L$17</f>
        <v>0.93436645396536033</v>
      </c>
    </row>
    <row r="18" spans="1:13" ht="18" customHeight="1" x14ac:dyDescent="0.25">
      <c r="A18" s="32"/>
      <c r="B18" s="32">
        <v>2</v>
      </c>
      <c r="C18" s="31">
        <v>5.6</v>
      </c>
      <c r="D18" s="27">
        <v>17</v>
      </c>
      <c r="E18" s="27">
        <v>6.5007407407407394</v>
      </c>
      <c r="F18" s="27">
        <v>6.0783765839483985</v>
      </c>
      <c r="G18" s="27">
        <v>5.2361584975672173</v>
      </c>
      <c r="K18" s="27">
        <f>AVERAGE(C3,C8,C13,C18)</f>
        <v>4.7249999999999996</v>
      </c>
      <c r="L18" s="105"/>
      <c r="M18" s="27">
        <f>K18/$L$17</f>
        <v>0.8614402917046492</v>
      </c>
    </row>
    <row r="19" spans="1:13" ht="18" customHeight="1" x14ac:dyDescent="0.25">
      <c r="A19" s="32"/>
      <c r="B19" s="32">
        <v>3</v>
      </c>
      <c r="C19" s="31">
        <v>6</v>
      </c>
      <c r="D19" s="27">
        <v>18</v>
      </c>
      <c r="E19" s="27">
        <v>6.0944444444444423</v>
      </c>
      <c r="F19" s="27">
        <v>6.1696652891712294</v>
      </c>
      <c r="G19" s="27">
        <v>6.0740551616271015</v>
      </c>
      <c r="K19" s="27">
        <f>AVERAGE(C4,C9,C14,C19)</f>
        <v>5.4</v>
      </c>
      <c r="L19" s="105"/>
      <c r="M19" s="27">
        <f>K19/$L$17</f>
        <v>0.98450319051959923</v>
      </c>
    </row>
    <row r="20" spans="1:13" ht="18" customHeight="1" x14ac:dyDescent="0.25">
      <c r="A20" s="29"/>
      <c r="B20" s="32">
        <v>4</v>
      </c>
      <c r="C20" s="31">
        <v>6.6</v>
      </c>
      <c r="D20" s="27">
        <v>19</v>
      </c>
      <c r="E20" s="27">
        <v>6.1618723404255302</v>
      </c>
      <c r="F20" s="27">
        <v>6.2609539943940602</v>
      </c>
      <c r="G20" s="27">
        <v>6.706126657623539</v>
      </c>
      <c r="K20" s="27">
        <f>AVERAGE(C5,C10,C15,C20)</f>
        <v>5.875</v>
      </c>
      <c r="L20" s="105"/>
      <c r="M20" s="27">
        <f>K20/$L$17</f>
        <v>1.0711030082041935</v>
      </c>
    </row>
    <row r="21" spans="1:13" ht="18" customHeight="1" x14ac:dyDescent="0.25">
      <c r="A21" s="34"/>
      <c r="B21" s="34">
        <v>5</v>
      </c>
      <c r="C21" s="35">
        <v>7.1</v>
      </c>
      <c r="D21" s="27">
        <v>20</v>
      </c>
      <c r="E21" s="27">
        <v>6.1815079365079333</v>
      </c>
      <c r="F21" s="27">
        <v>6.352242699616891</v>
      </c>
      <c r="G21" s="27">
        <v>7.2961037388489389</v>
      </c>
      <c r="K21" s="27">
        <f>AVERAGE(C6,C11,C16,C21)</f>
        <v>6.3000000000000007</v>
      </c>
      <c r="L21" s="105"/>
      <c r="M21" s="27">
        <f>K21/$L$17</f>
        <v>1.1485870556061992</v>
      </c>
    </row>
    <row r="22" spans="1:13" ht="18" customHeight="1" x14ac:dyDescent="0.25">
      <c r="A22" s="32">
        <v>5</v>
      </c>
      <c r="B22" s="32">
        <v>1</v>
      </c>
      <c r="D22" s="27">
        <v>21</v>
      </c>
      <c r="F22" s="27">
        <f t="array" ref="F22:F26">FORECAST(D22:D26,$E$2:$E$21,$D$2:$D$21)</f>
        <v>6.4435314048397219</v>
      </c>
      <c r="G22" s="27">
        <f t="array" ref="G22:G26">F22:F26*$M$17:$M$21</f>
        <v>6.0206195897545278</v>
      </c>
    </row>
    <row r="23" spans="1:13" ht="18" customHeight="1" x14ac:dyDescent="0.25">
      <c r="A23" s="32"/>
      <c r="B23" s="32">
        <v>2</v>
      </c>
      <c r="D23" s="27">
        <v>22</v>
      </c>
      <c r="F23" s="27">
        <v>6.5348201100625527</v>
      </c>
      <c r="G23" s="27">
        <v>5.6293573418496932</v>
      </c>
    </row>
    <row r="24" spans="1:13" ht="18" customHeight="1" x14ac:dyDescent="0.25">
      <c r="A24" s="32"/>
      <c r="B24" s="32">
        <v>3</v>
      </c>
      <c r="D24" s="27">
        <v>23</v>
      </c>
      <c r="F24" s="27">
        <v>6.6261088152853835</v>
      </c>
      <c r="G24" s="27">
        <v>6.5234252693785022</v>
      </c>
    </row>
    <row r="25" spans="1:13" ht="18" customHeight="1" x14ac:dyDescent="0.25">
      <c r="A25" s="29"/>
      <c r="B25" s="32">
        <v>4</v>
      </c>
      <c r="D25" s="27">
        <v>24</v>
      </c>
      <c r="F25" s="27">
        <v>6.7173975205082144</v>
      </c>
      <c r="G25" s="27">
        <v>7.1950246915197384</v>
      </c>
    </row>
    <row r="26" spans="1:13" ht="18" customHeight="1" x14ac:dyDescent="0.25">
      <c r="A26" s="34"/>
      <c r="B26" s="34">
        <v>5</v>
      </c>
      <c r="D26" s="27">
        <v>25</v>
      </c>
      <c r="F26" s="27">
        <v>6.8086862257310452</v>
      </c>
      <c r="G26" s="27">
        <v>7.8203688645589065</v>
      </c>
    </row>
  </sheetData>
  <mergeCells count="1">
    <mergeCell ref="L17:L21"/>
  </mergeCells>
  <phoneticPr fontId="6" type="noConversion"/>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activeCell="E27" sqref="E27"/>
    </sheetView>
  </sheetViews>
  <sheetFormatPr defaultColWidth="8.19921875" defaultRowHeight="15.6" x14ac:dyDescent="0.25"/>
  <cols>
    <col min="1" max="2" width="8.5" style="39" customWidth="1"/>
    <col min="3" max="3" width="12.3984375" style="49" bestFit="1" customWidth="1"/>
    <col min="4" max="4" width="3.5" style="39" customWidth="1"/>
    <col min="5" max="5" width="18.3984375" style="39" bestFit="1" customWidth="1"/>
    <col min="6" max="6" width="12.69921875" style="39" bestFit="1" customWidth="1"/>
    <col min="7" max="16384" width="8.19921875" style="39"/>
  </cols>
  <sheetData>
    <row r="1" spans="1:21" ht="16.2" x14ac:dyDescent="0.3">
      <c r="A1" s="36" t="s">
        <v>50</v>
      </c>
      <c r="B1" s="37" t="s">
        <v>51</v>
      </c>
      <c r="C1" s="38" t="s">
        <v>170</v>
      </c>
      <c r="E1" s="40" t="s">
        <v>52</v>
      </c>
      <c r="F1" s="41">
        <f>N24</f>
        <v>-203.05120757508752</v>
      </c>
      <c r="G1" s="42"/>
      <c r="H1" s="42"/>
      <c r="I1" s="42"/>
    </row>
    <row r="2" spans="1:21" x14ac:dyDescent="0.25">
      <c r="A2" s="43">
        <v>286</v>
      </c>
      <c r="B2" s="43">
        <v>26.4</v>
      </c>
      <c r="C2" s="44">
        <f>LN(A2)</f>
        <v>5.6559918108198524</v>
      </c>
      <c r="E2" s="40" t="s">
        <v>53</v>
      </c>
      <c r="F2" s="41">
        <f>N25</f>
        <v>40.48930311767937</v>
      </c>
      <c r="G2" s="42"/>
    </row>
    <row r="3" spans="1:21" x14ac:dyDescent="0.25">
      <c r="A3" s="45">
        <v>386</v>
      </c>
      <c r="B3" s="45">
        <v>38.200000000000003</v>
      </c>
      <c r="C3" s="44">
        <f t="shared" ref="C3:C19" si="0">LN(A3)</f>
        <v>5.955837369464831</v>
      </c>
      <c r="E3" s="40" t="s">
        <v>54</v>
      </c>
      <c r="F3" s="46">
        <f>N12</f>
        <v>0.96858112650378769</v>
      </c>
      <c r="G3" s="42"/>
    </row>
    <row r="4" spans="1:21" x14ac:dyDescent="0.25">
      <c r="A4" s="45">
        <v>448</v>
      </c>
      <c r="B4" s="45">
        <v>42.6</v>
      </c>
      <c r="C4" s="44">
        <f t="shared" si="0"/>
        <v>6.1047932324149849</v>
      </c>
      <c r="G4" s="42"/>
    </row>
    <row r="5" spans="1:21" x14ac:dyDescent="0.25">
      <c r="A5" s="45">
        <v>498</v>
      </c>
      <c r="B5" s="45">
        <v>52.8</v>
      </c>
      <c r="C5" s="44">
        <f t="shared" si="0"/>
        <v>6.2106000770246528</v>
      </c>
    </row>
    <row r="6" spans="1:21" x14ac:dyDescent="0.25">
      <c r="A6" s="45">
        <v>528</v>
      </c>
      <c r="B6" s="45">
        <v>49.4</v>
      </c>
      <c r="C6" s="44">
        <f t="shared" si="0"/>
        <v>6.2690962837062614</v>
      </c>
      <c r="E6" s="40" t="s">
        <v>55</v>
      </c>
      <c r="F6" s="47">
        <f>F1+F2*LN(1000)</f>
        <v>76.638989778370046</v>
      </c>
    </row>
    <row r="7" spans="1:21" x14ac:dyDescent="0.25">
      <c r="A7" s="45">
        <v>552</v>
      </c>
      <c r="B7" s="45">
        <v>52.6</v>
      </c>
      <c r="C7" s="44">
        <f t="shared" si="0"/>
        <v>6.313548046277095</v>
      </c>
    </row>
    <row r="8" spans="1:21" x14ac:dyDescent="0.25">
      <c r="A8" s="45">
        <v>568</v>
      </c>
      <c r="B8" s="45">
        <v>51</v>
      </c>
      <c r="C8" s="44">
        <f t="shared" si="0"/>
        <v>6.3421214187211516</v>
      </c>
      <c r="M8" t="s">
        <v>171</v>
      </c>
      <c r="N8"/>
      <c r="O8"/>
      <c r="P8"/>
      <c r="Q8"/>
      <c r="R8"/>
      <c r="S8"/>
      <c r="T8"/>
      <c r="U8"/>
    </row>
    <row r="9" spans="1:21" ht="16.2" thickBot="1" x14ac:dyDescent="0.3">
      <c r="A9" s="45">
        <v>578</v>
      </c>
      <c r="B9" s="45">
        <v>55.6</v>
      </c>
      <c r="C9" s="44">
        <f t="shared" si="0"/>
        <v>6.3595738686723777</v>
      </c>
      <c r="M9"/>
      <c r="N9"/>
      <c r="O9"/>
      <c r="P9"/>
      <c r="Q9"/>
      <c r="R9"/>
      <c r="S9"/>
      <c r="T9"/>
      <c r="U9"/>
    </row>
    <row r="10" spans="1:21" x14ac:dyDescent="0.25">
      <c r="A10" s="45">
        <v>588</v>
      </c>
      <c r="B10" s="45">
        <v>52.2</v>
      </c>
      <c r="C10" s="44">
        <f t="shared" si="0"/>
        <v>6.3767269478986268</v>
      </c>
      <c r="M10" s="100" t="s">
        <v>172</v>
      </c>
      <c r="N10" s="100"/>
      <c r="O10"/>
      <c r="P10"/>
      <c r="Q10"/>
      <c r="R10"/>
      <c r="S10"/>
      <c r="T10"/>
      <c r="U10"/>
    </row>
    <row r="11" spans="1:21" x14ac:dyDescent="0.25">
      <c r="A11" s="45">
        <v>619</v>
      </c>
      <c r="B11" s="45">
        <v>56.4</v>
      </c>
      <c r="C11" s="44">
        <f t="shared" si="0"/>
        <v>6.4281052726845962</v>
      </c>
      <c r="M11" s="97" t="s">
        <v>173</v>
      </c>
      <c r="N11" s="97">
        <v>0.98416519269063141</v>
      </c>
      <c r="O11"/>
      <c r="P11"/>
      <c r="Q11"/>
      <c r="R11"/>
      <c r="S11"/>
      <c r="T11"/>
      <c r="U11"/>
    </row>
    <row r="12" spans="1:21" x14ac:dyDescent="0.25">
      <c r="A12" s="45">
        <v>638</v>
      </c>
      <c r="B12" s="45">
        <v>57.6</v>
      </c>
      <c r="C12" s="44">
        <f t="shared" si="0"/>
        <v>6.4583382833447898</v>
      </c>
      <c r="M12" s="97" t="s">
        <v>174</v>
      </c>
      <c r="N12" s="97">
        <v>0.96858112650378769</v>
      </c>
      <c r="O12"/>
      <c r="P12"/>
      <c r="Q12"/>
      <c r="R12"/>
      <c r="S12"/>
      <c r="T12"/>
      <c r="U12"/>
    </row>
    <row r="13" spans="1:21" x14ac:dyDescent="0.25">
      <c r="A13" s="45">
        <v>638</v>
      </c>
      <c r="B13" s="45">
        <v>60.4</v>
      </c>
      <c r="C13" s="44">
        <f t="shared" si="0"/>
        <v>6.4583382833447898</v>
      </c>
      <c r="M13" s="97" t="s">
        <v>175</v>
      </c>
      <c r="N13" s="97">
        <v>0.9666174469102744</v>
      </c>
      <c r="O13"/>
      <c r="P13"/>
      <c r="Q13"/>
      <c r="R13"/>
      <c r="S13"/>
      <c r="T13"/>
      <c r="U13"/>
    </row>
    <row r="14" spans="1:21" x14ac:dyDescent="0.25">
      <c r="A14" s="45">
        <v>684</v>
      </c>
      <c r="B14" s="45">
        <v>61.4</v>
      </c>
      <c r="C14" s="44">
        <f t="shared" si="0"/>
        <v>6.5279579176225502</v>
      </c>
      <c r="M14" s="97" t="s">
        <v>176</v>
      </c>
      <c r="N14" s="97">
        <v>1.8937916872409468</v>
      </c>
      <c r="O14"/>
      <c r="P14"/>
      <c r="Q14"/>
      <c r="R14"/>
      <c r="S14"/>
      <c r="T14"/>
      <c r="U14"/>
    </row>
    <row r="15" spans="1:21" ht="16.2" thickBot="1" x14ac:dyDescent="0.3">
      <c r="A15" s="45">
        <v>687</v>
      </c>
      <c r="B15" s="45">
        <v>63.8</v>
      </c>
      <c r="C15" s="44">
        <f t="shared" si="0"/>
        <v>6.5323342922223491</v>
      </c>
      <c r="M15" s="98" t="s">
        <v>177</v>
      </c>
      <c r="N15" s="98">
        <v>18</v>
      </c>
      <c r="O15"/>
      <c r="P15"/>
      <c r="Q15"/>
      <c r="R15"/>
      <c r="S15"/>
      <c r="T15"/>
      <c r="U15"/>
    </row>
    <row r="16" spans="1:21" x14ac:dyDescent="0.25">
      <c r="A16" s="45">
        <v>650</v>
      </c>
      <c r="B16" s="45">
        <v>58.4</v>
      </c>
      <c r="C16" s="44">
        <f t="shared" si="0"/>
        <v>6.4769723628896827</v>
      </c>
      <c r="M16"/>
      <c r="N16"/>
      <c r="O16"/>
      <c r="P16"/>
      <c r="Q16"/>
      <c r="R16"/>
      <c r="S16"/>
      <c r="T16"/>
      <c r="U16"/>
    </row>
    <row r="17" spans="1:21" ht="16.2" thickBot="1" x14ac:dyDescent="0.3">
      <c r="A17" s="45">
        <v>750</v>
      </c>
      <c r="B17" s="45">
        <v>66.8</v>
      </c>
      <c r="C17" s="44">
        <f t="shared" si="0"/>
        <v>6.620073206530356</v>
      </c>
      <c r="M17" t="s">
        <v>178</v>
      </c>
      <c r="N17"/>
      <c r="O17"/>
      <c r="P17"/>
      <c r="Q17"/>
      <c r="R17"/>
      <c r="S17"/>
      <c r="T17"/>
      <c r="U17"/>
    </row>
    <row r="18" spans="1:21" x14ac:dyDescent="0.25">
      <c r="A18" s="45">
        <v>758</v>
      </c>
      <c r="B18" s="45">
        <v>64.2</v>
      </c>
      <c r="C18" s="44">
        <f t="shared" si="0"/>
        <v>6.6306833856423717</v>
      </c>
      <c r="M18" s="99"/>
      <c r="N18" s="99" t="s">
        <v>182</v>
      </c>
      <c r="O18" s="99" t="s">
        <v>183</v>
      </c>
      <c r="P18" s="99" t="s">
        <v>184</v>
      </c>
      <c r="Q18" s="99" t="s">
        <v>185</v>
      </c>
      <c r="R18" s="99" t="s">
        <v>186</v>
      </c>
      <c r="S18"/>
      <c r="T18"/>
      <c r="U18"/>
    </row>
    <row r="19" spans="1:21" x14ac:dyDescent="0.25">
      <c r="A19" s="48">
        <v>775</v>
      </c>
      <c r="B19" s="48">
        <v>66.2</v>
      </c>
      <c r="C19" s="44">
        <f t="shared" si="0"/>
        <v>6.6528630293533473</v>
      </c>
      <c r="M19" s="97" t="s">
        <v>179</v>
      </c>
      <c r="N19" s="97">
        <v>1</v>
      </c>
      <c r="O19" s="97">
        <v>1769.0079598365048</v>
      </c>
      <c r="P19" s="97">
        <v>1769.0079598365048</v>
      </c>
      <c r="Q19" s="97">
        <v>493.24804805394723</v>
      </c>
      <c r="R19" s="97">
        <v>1.891367514139424E-13</v>
      </c>
      <c r="S19"/>
      <c r="T19"/>
      <c r="U19"/>
    </row>
    <row r="20" spans="1:21" x14ac:dyDescent="0.25">
      <c r="M20" s="97" t="s">
        <v>180</v>
      </c>
      <c r="N20" s="97">
        <v>16</v>
      </c>
      <c r="O20" s="97">
        <v>57.383151274606597</v>
      </c>
      <c r="P20" s="97">
        <v>3.5864469546629123</v>
      </c>
      <c r="Q20" s="97"/>
      <c r="R20" s="97"/>
      <c r="S20"/>
      <c r="T20"/>
      <c r="U20"/>
    </row>
    <row r="21" spans="1:21" ht="16.2" thickBot="1" x14ac:dyDescent="0.3">
      <c r="M21" s="98" t="s">
        <v>149</v>
      </c>
      <c r="N21" s="98">
        <v>17</v>
      </c>
      <c r="O21" s="98">
        <v>1826.3911111111115</v>
      </c>
      <c r="P21" s="98"/>
      <c r="Q21" s="98"/>
      <c r="R21" s="98"/>
      <c r="S21"/>
      <c r="T21"/>
      <c r="U21"/>
    </row>
    <row r="22" spans="1:21" ht="16.2" thickBot="1" x14ac:dyDescent="0.3">
      <c r="M22"/>
      <c r="N22"/>
      <c r="O22"/>
      <c r="P22"/>
      <c r="Q22"/>
      <c r="R22"/>
      <c r="S22"/>
      <c r="T22"/>
      <c r="U22"/>
    </row>
    <row r="23" spans="1:21" x14ac:dyDescent="0.25">
      <c r="M23" s="99"/>
      <c r="N23" s="99" t="s">
        <v>187</v>
      </c>
      <c r="O23" s="99" t="s">
        <v>176</v>
      </c>
      <c r="P23" s="99" t="s">
        <v>188</v>
      </c>
      <c r="Q23" s="99" t="s">
        <v>189</v>
      </c>
      <c r="R23" s="99" t="s">
        <v>190</v>
      </c>
      <c r="S23" s="99" t="s">
        <v>191</v>
      </c>
      <c r="T23" s="99" t="s">
        <v>192</v>
      </c>
      <c r="U23" s="99" t="s">
        <v>193</v>
      </c>
    </row>
    <row r="24" spans="1:21" x14ac:dyDescent="0.25">
      <c r="M24" s="97" t="s">
        <v>181</v>
      </c>
      <c r="N24" s="97">
        <v>-203.05120757508752</v>
      </c>
      <c r="O24" s="97">
        <v>11.592695519275098</v>
      </c>
      <c r="P24" s="97">
        <v>-17.515443861824508</v>
      </c>
      <c r="Q24" s="97">
        <v>7.3194525443168145E-12</v>
      </c>
      <c r="R24" s="97">
        <v>-227.62662423865729</v>
      </c>
      <c r="S24" s="97">
        <v>-178.47579091151775</v>
      </c>
      <c r="T24" s="97">
        <v>-227.62662423865729</v>
      </c>
      <c r="U24" s="97">
        <v>-178.47579091151775</v>
      </c>
    </row>
    <row r="25" spans="1:21" ht="16.2" thickBot="1" x14ac:dyDescent="0.3">
      <c r="M25" s="98" t="s">
        <v>169</v>
      </c>
      <c r="N25" s="98">
        <v>40.48930311767937</v>
      </c>
      <c r="O25" s="98">
        <v>1.8230879239324242</v>
      </c>
      <c r="P25" s="98">
        <v>22.209188369995573</v>
      </c>
      <c r="Q25" s="98">
        <v>1.8913675141394442E-13</v>
      </c>
      <c r="R25" s="98">
        <v>36.624529366788749</v>
      </c>
      <c r="S25" s="98">
        <v>44.35407686856999</v>
      </c>
      <c r="T25" s="98">
        <v>36.624529366788749</v>
      </c>
      <c r="U25" s="98">
        <v>44.35407686856999</v>
      </c>
    </row>
    <row r="26" spans="1:21" x14ac:dyDescent="0.25">
      <c r="M26"/>
      <c r="N26"/>
      <c r="O26"/>
      <c r="P26"/>
      <c r="Q26"/>
      <c r="R26"/>
      <c r="S26"/>
      <c r="T26"/>
      <c r="U26"/>
    </row>
    <row r="27" spans="1:21" x14ac:dyDescent="0.25">
      <c r="M27"/>
      <c r="N27"/>
      <c r="O27"/>
      <c r="P27"/>
      <c r="Q27"/>
      <c r="R27"/>
      <c r="S27"/>
      <c r="T27"/>
      <c r="U27"/>
    </row>
    <row r="28" spans="1:21" x14ac:dyDescent="0.25">
      <c r="M28"/>
      <c r="N28"/>
      <c r="O28"/>
      <c r="P28"/>
      <c r="Q28"/>
      <c r="R28"/>
      <c r="S28"/>
      <c r="T28"/>
      <c r="U28"/>
    </row>
  </sheetData>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I49"/>
  <sheetViews>
    <sheetView zoomScale="85" zoomScaleNormal="85" workbookViewId="0">
      <selection activeCell="B40" sqref="B40"/>
    </sheetView>
  </sheetViews>
  <sheetFormatPr defaultColWidth="9" defaultRowHeight="15" x14ac:dyDescent="0.25"/>
  <cols>
    <col min="1" max="1" width="2" style="52" customWidth="1"/>
    <col min="2" max="2" width="22.59765625" style="52" customWidth="1"/>
    <col min="3" max="3" width="22.09765625" style="52" customWidth="1"/>
    <col min="4" max="4" width="9.5" style="52" customWidth="1"/>
    <col min="5" max="9" width="8.5" style="52" customWidth="1"/>
    <col min="10" max="12" width="8" style="52" bestFit="1" customWidth="1"/>
    <col min="13" max="15" width="9.3984375" style="52" customWidth="1"/>
    <col min="16" max="16384" width="9" style="52"/>
  </cols>
  <sheetData>
    <row r="2" spans="2:4" ht="15.6" x14ac:dyDescent="0.25">
      <c r="B2" s="50" t="s">
        <v>3</v>
      </c>
      <c r="C2" s="51">
        <v>1000</v>
      </c>
    </row>
    <row r="4" spans="2:4" ht="15.6" x14ac:dyDescent="0.25">
      <c r="B4" s="50" t="s">
        <v>2</v>
      </c>
      <c r="C4" s="53">
        <v>40000</v>
      </c>
    </row>
    <row r="5" spans="2:4" ht="15.6" x14ac:dyDescent="0.25">
      <c r="B5" s="50" t="s">
        <v>56</v>
      </c>
      <c r="C5" s="54">
        <f>INDEX(F23:F27,D5)</f>
        <v>35</v>
      </c>
      <c r="D5" s="52">
        <v>3</v>
      </c>
    </row>
    <row r="6" spans="2:4" ht="15.6" x14ac:dyDescent="0.25">
      <c r="B6" s="55" t="s">
        <v>57</v>
      </c>
      <c r="C6" s="56">
        <v>88</v>
      </c>
    </row>
    <row r="7" spans="2:4" ht="15.6" x14ac:dyDescent="0.25">
      <c r="B7" s="50" t="s">
        <v>59</v>
      </c>
      <c r="C7" s="57">
        <f>INDEX(C18:C20,MATCH(C2,D18:D20,1))</f>
        <v>0.05</v>
      </c>
    </row>
    <row r="8" spans="2:4" ht="15.6" x14ac:dyDescent="0.25">
      <c r="B8" s="50" t="s">
        <v>60</v>
      </c>
      <c r="C8" s="58">
        <f>(1-C7)*C6</f>
        <v>83.6</v>
      </c>
    </row>
    <row r="10" spans="2:4" ht="15.6" x14ac:dyDescent="0.25">
      <c r="B10" s="50" t="s">
        <v>4</v>
      </c>
      <c r="C10" s="59">
        <f>C8*C2</f>
        <v>83600</v>
      </c>
    </row>
    <row r="11" spans="2:4" ht="15.6" x14ac:dyDescent="0.25">
      <c r="B11" s="50" t="s">
        <v>5</v>
      </c>
      <c r="C11" s="59">
        <f>C4+C5*C2</f>
        <v>75000</v>
      </c>
    </row>
    <row r="12" spans="2:4" ht="15.6" x14ac:dyDescent="0.25">
      <c r="B12" s="50" t="s">
        <v>61</v>
      </c>
      <c r="C12" s="59">
        <f>C10-C11</f>
        <v>8600</v>
      </c>
    </row>
    <row r="14" spans="2:4" ht="15.6" x14ac:dyDescent="0.25">
      <c r="B14" s="50" t="s">
        <v>62</v>
      </c>
      <c r="C14" s="60">
        <f>C4/(C6-C5)</f>
        <v>754.71698113207549</v>
      </c>
    </row>
    <row r="17" spans="2:9" ht="15.6" x14ac:dyDescent="0.25">
      <c r="B17" s="61" t="s">
        <v>63</v>
      </c>
      <c r="C17" s="61" t="s">
        <v>58</v>
      </c>
    </row>
    <row r="18" spans="2:9" ht="15.6" x14ac:dyDescent="0.25">
      <c r="B18" s="62" t="s">
        <v>64</v>
      </c>
      <c r="C18" s="63">
        <v>0</v>
      </c>
      <c r="D18" s="52">
        <v>0</v>
      </c>
    </row>
    <row r="19" spans="2:9" ht="15.6" x14ac:dyDescent="0.25">
      <c r="B19" s="62" t="s">
        <v>65</v>
      </c>
      <c r="C19" s="64">
        <v>0.05</v>
      </c>
      <c r="D19" s="52">
        <v>800</v>
      </c>
    </row>
    <row r="20" spans="2:9" ht="15.6" x14ac:dyDescent="0.25">
      <c r="B20" s="62" t="s">
        <v>66</v>
      </c>
      <c r="C20" s="64">
        <v>0.1</v>
      </c>
      <c r="D20" s="52">
        <v>1200</v>
      </c>
    </row>
    <row r="23" spans="2:9" x14ac:dyDescent="0.25">
      <c r="C23" s="101">
        <f>C12</f>
        <v>8600</v>
      </c>
      <c r="F23" s="52">
        <v>15</v>
      </c>
      <c r="H23" s="102">
        <f>$C$14</f>
        <v>754.71698113207549</v>
      </c>
      <c r="I23" s="52">
        <v>120000</v>
      </c>
    </row>
    <row r="24" spans="2:9" x14ac:dyDescent="0.25">
      <c r="B24" s="52">
        <v>0</v>
      </c>
      <c r="C24" s="52">
        <f t="dataTable" ref="C24:C29" dt2D="0" dtr="0" r1="C2" ca="1"/>
        <v>-40000</v>
      </c>
      <c r="F24" s="52">
        <v>25</v>
      </c>
      <c r="H24" s="102">
        <f t="shared" ref="H24:H25" si="0">$C$14</f>
        <v>754.71698113207549</v>
      </c>
      <c r="I24" s="52">
        <v>0</v>
      </c>
    </row>
    <row r="25" spans="2:9" x14ac:dyDescent="0.25">
      <c r="B25" s="52">
        <f>800-0.001</f>
        <v>799.99900000000002</v>
      </c>
      <c r="C25" s="52">
        <v>2399.9470000000001</v>
      </c>
      <c r="F25" s="52">
        <v>35</v>
      </c>
      <c r="H25" s="102">
        <f t="shared" si="0"/>
        <v>754.71698113207549</v>
      </c>
      <c r="I25" s="52">
        <v>-40000</v>
      </c>
    </row>
    <row r="26" spans="2:9" x14ac:dyDescent="0.25">
      <c r="B26" s="52">
        <v>800</v>
      </c>
      <c r="C26" s="52">
        <v>-1120</v>
      </c>
      <c r="F26" s="52">
        <v>45</v>
      </c>
    </row>
    <row r="27" spans="2:9" x14ac:dyDescent="0.25">
      <c r="B27" s="52">
        <f>1200-0.001</f>
        <v>1199.999</v>
      </c>
      <c r="C27" s="52">
        <v>18319.951400000005</v>
      </c>
      <c r="F27" s="52">
        <v>55</v>
      </c>
    </row>
    <row r="28" spans="2:9" x14ac:dyDescent="0.25">
      <c r="B28" s="52">
        <v>1200</v>
      </c>
      <c r="C28" s="52">
        <v>13040</v>
      </c>
    </row>
    <row r="29" spans="2:9" x14ac:dyDescent="0.25">
      <c r="B29" s="52">
        <v>2100</v>
      </c>
      <c r="C29" s="52">
        <v>52820</v>
      </c>
    </row>
    <row r="35" spans="2:7" x14ac:dyDescent="0.25">
      <c r="B35" s="101">
        <f>C12</f>
        <v>8600</v>
      </c>
      <c r="C35" s="52">
        <v>15</v>
      </c>
      <c r="D35" s="52">
        <v>25</v>
      </c>
      <c r="E35" s="52">
        <v>35</v>
      </c>
      <c r="F35" s="52">
        <v>45</v>
      </c>
      <c r="G35" s="52">
        <v>55</v>
      </c>
    </row>
    <row r="36" spans="2:7" x14ac:dyDescent="0.25">
      <c r="B36" s="52">
        <v>0</v>
      </c>
      <c r="C36" s="52">
        <f t="dataTable" ref="C36:G41" dt2D="1" dtr="1" r1="C5" r2="C2" ca="1"/>
        <v>-40000</v>
      </c>
      <c r="D36" s="52">
        <v>-40000</v>
      </c>
      <c r="E36" s="52">
        <v>-40000</v>
      </c>
      <c r="F36" s="52">
        <v>-40000</v>
      </c>
      <c r="G36" s="52">
        <v>-40000</v>
      </c>
    </row>
    <row r="37" spans="2:7" x14ac:dyDescent="0.25">
      <c r="B37" s="52">
        <f>800-0.001</f>
        <v>799.99900000000002</v>
      </c>
      <c r="C37" s="52">
        <v>18399.926999999996</v>
      </c>
      <c r="D37" s="52">
        <v>10399.936999999991</v>
      </c>
      <c r="E37" s="52">
        <v>2399.9470000000001</v>
      </c>
      <c r="F37" s="52">
        <v>-5600.0430000000051</v>
      </c>
      <c r="G37" s="52">
        <v>-13600.03300000001</v>
      </c>
    </row>
    <row r="38" spans="2:7" x14ac:dyDescent="0.25">
      <c r="B38" s="52">
        <v>800</v>
      </c>
      <c r="C38" s="52">
        <v>14880</v>
      </c>
      <c r="D38" s="52">
        <v>6880</v>
      </c>
      <c r="E38" s="52">
        <v>-1120</v>
      </c>
      <c r="F38" s="52">
        <v>-9120</v>
      </c>
      <c r="G38" s="52">
        <v>-17120</v>
      </c>
    </row>
    <row r="39" spans="2:7" x14ac:dyDescent="0.25">
      <c r="B39" s="52">
        <f>1200-0.001</f>
        <v>1199.999</v>
      </c>
      <c r="C39" s="52">
        <v>42319.931400000001</v>
      </c>
      <c r="D39" s="52">
        <v>30319.941399999996</v>
      </c>
      <c r="E39" s="52">
        <v>18319.951400000005</v>
      </c>
      <c r="F39" s="52">
        <v>6319.9614000000001</v>
      </c>
      <c r="G39" s="52">
        <v>-5680.0286000000051</v>
      </c>
    </row>
    <row r="40" spans="2:7" x14ac:dyDescent="0.25">
      <c r="B40" s="52">
        <v>1200</v>
      </c>
      <c r="C40" s="52">
        <v>37040</v>
      </c>
      <c r="D40" s="52">
        <v>25040</v>
      </c>
      <c r="E40" s="52">
        <v>13040</v>
      </c>
      <c r="F40" s="52">
        <v>1040</v>
      </c>
      <c r="G40" s="52">
        <v>-10960</v>
      </c>
    </row>
    <row r="41" spans="2:7" x14ac:dyDescent="0.25">
      <c r="B41" s="52">
        <v>2100</v>
      </c>
      <c r="C41" s="52">
        <v>94820</v>
      </c>
      <c r="D41" s="52">
        <v>73820</v>
      </c>
      <c r="E41" s="52">
        <v>52820</v>
      </c>
      <c r="F41" s="52">
        <v>31820</v>
      </c>
      <c r="G41" s="52">
        <v>10820</v>
      </c>
    </row>
    <row r="44" spans="2:7" x14ac:dyDescent="0.25">
      <c r="C44" s="102">
        <f>C14</f>
        <v>754.71698113207549</v>
      </c>
    </row>
    <row r="45" spans="2:7" x14ac:dyDescent="0.25">
      <c r="B45" s="52">
        <v>15</v>
      </c>
      <c r="C45" s="52">
        <f t="dataTable" ref="C45:C49" dt2D="0" dtr="0" r1="C5"/>
        <v>547.94520547945206</v>
      </c>
      <c r="D45" s="52">
        <v>0</v>
      </c>
    </row>
    <row r="46" spans="2:7" x14ac:dyDescent="0.25">
      <c r="B46" s="52">
        <v>25</v>
      </c>
      <c r="C46" s="52">
        <v>634.92063492063494</v>
      </c>
      <c r="D46" s="52">
        <v>0</v>
      </c>
    </row>
    <row r="47" spans="2:7" x14ac:dyDescent="0.25">
      <c r="B47" s="52">
        <v>35</v>
      </c>
      <c r="C47" s="52">
        <v>754.71698113207549</v>
      </c>
      <c r="D47" s="52">
        <v>0</v>
      </c>
    </row>
    <row r="48" spans="2:7" x14ac:dyDescent="0.25">
      <c r="B48" s="52">
        <v>45</v>
      </c>
      <c r="C48" s="52">
        <v>930.23255813953483</v>
      </c>
      <c r="D48" s="52">
        <v>0</v>
      </c>
    </row>
    <row r="49" spans="2:4" x14ac:dyDescent="0.25">
      <c r="B49" s="52">
        <v>55</v>
      </c>
      <c r="C49" s="52">
        <v>1212.121212121212</v>
      </c>
      <c r="D49" s="52">
        <v>0</v>
      </c>
    </row>
  </sheetData>
  <phoneticPr fontId="6" type="noConversion"/>
  <printOptions headings="1"/>
  <pageMargins left="0.74803149606299213" right="0.74803149606299213" top="0.98425196850393704" bottom="0.98425196850393704" header="0.51181102362204722" footer="0.51181102362204722"/>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45" r:id="rId4" name="List Box 1">
              <controlPr defaultSize="0" autoLine="0" autoPict="0">
                <anchor moveWithCells="1">
                  <from>
                    <xdr:col>5</xdr:col>
                    <xdr:colOff>327660</xdr:colOff>
                    <xdr:row>4</xdr:row>
                    <xdr:rowOff>76200</xdr:rowOff>
                  </from>
                  <to>
                    <xdr:col>7</xdr:col>
                    <xdr:colOff>91440</xdr:colOff>
                    <xdr:row>7</xdr:row>
                    <xdr:rowOff>99060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68"/>
  <sheetViews>
    <sheetView topLeftCell="A31" workbookViewId="0">
      <selection activeCell="K57" sqref="K57"/>
    </sheetView>
  </sheetViews>
  <sheetFormatPr defaultColWidth="9" defaultRowHeight="14.4" x14ac:dyDescent="0.25"/>
  <cols>
    <col min="1" max="1" width="17.19921875" style="67" bestFit="1" customWidth="1"/>
    <col min="2" max="16384" width="9" style="67"/>
  </cols>
  <sheetData>
    <row r="2" spans="1:3" x14ac:dyDescent="0.25">
      <c r="A2" s="65" t="s">
        <v>67</v>
      </c>
      <c r="B2" s="66">
        <v>52000</v>
      </c>
    </row>
    <row r="3" spans="1:3" x14ac:dyDescent="0.25">
      <c r="A3" s="65" t="s">
        <v>68</v>
      </c>
      <c r="B3" s="66">
        <v>1000</v>
      </c>
    </row>
    <row r="4" spans="1:3" x14ac:dyDescent="0.25">
      <c r="A4" s="65" t="s">
        <v>69</v>
      </c>
      <c r="B4" s="66">
        <v>20</v>
      </c>
      <c r="C4" s="67">
        <f>B4*52</f>
        <v>1040</v>
      </c>
    </row>
    <row r="5" spans="1:3" x14ac:dyDescent="0.25">
      <c r="A5" s="65" t="s">
        <v>70</v>
      </c>
      <c r="B5" s="66">
        <v>3000</v>
      </c>
      <c r="C5" s="67" t="str">
        <f>"订货量为"&amp;B6&amp;"时，库存为"&amp;B14</f>
        <v>订货量为4000时，库存为2000</v>
      </c>
    </row>
    <row r="6" spans="1:3" x14ac:dyDescent="0.25">
      <c r="A6" s="65" t="s">
        <v>71</v>
      </c>
      <c r="B6" s="66">
        <f>C6</f>
        <v>4000</v>
      </c>
      <c r="C6" s="67">
        <v>4000</v>
      </c>
    </row>
    <row r="7" spans="1:3" x14ac:dyDescent="0.25">
      <c r="A7" s="65" t="s">
        <v>72</v>
      </c>
      <c r="B7" s="68">
        <v>6</v>
      </c>
    </row>
    <row r="8" spans="1:3" x14ac:dyDescent="0.25">
      <c r="B8" s="67">
        <f>B2/B6</f>
        <v>13</v>
      </c>
      <c r="C8" s="67" t="str">
        <f>B7&amp;"周的库存为"&amp;B14&amp;"件"</f>
        <v>6周的库存为2000件</v>
      </c>
    </row>
    <row r="9" spans="1:3" x14ac:dyDescent="0.25">
      <c r="A9" s="65" t="s">
        <v>73</v>
      </c>
      <c r="B9" s="69">
        <f>B2/B6*B5</f>
        <v>39000</v>
      </c>
    </row>
    <row r="10" spans="1:3" x14ac:dyDescent="0.25">
      <c r="A10" s="65" t="s">
        <v>74</v>
      </c>
      <c r="B10" s="69">
        <f>B4*B6/2</f>
        <v>40000</v>
      </c>
    </row>
    <row r="11" spans="1:3" x14ac:dyDescent="0.25">
      <c r="A11" s="65" t="s">
        <v>75</v>
      </c>
      <c r="B11" s="69">
        <f>B9+B10</f>
        <v>79000</v>
      </c>
    </row>
    <row r="12" spans="1:3" x14ac:dyDescent="0.25">
      <c r="A12" s="65" t="s">
        <v>76</v>
      </c>
      <c r="B12" s="69">
        <f>SQRT(2*B2*B5/B4)</f>
        <v>3949.6835316263</v>
      </c>
    </row>
    <row r="13" spans="1:3" x14ac:dyDescent="0.25">
      <c r="A13" s="65" t="s">
        <v>77</v>
      </c>
      <c r="B13" s="69">
        <f>B2/B12*B5+B4*B12/2</f>
        <v>78993.670632525987</v>
      </c>
    </row>
    <row r="14" spans="1:3" x14ac:dyDescent="0.25">
      <c r="A14" s="65" t="s">
        <v>78</v>
      </c>
      <c r="B14" s="69">
        <f>B6-C14*B3</f>
        <v>2000</v>
      </c>
      <c r="C14" s="67">
        <f>B7-4*INT(B7/4)</f>
        <v>2</v>
      </c>
    </row>
    <row r="16" spans="1:3" x14ac:dyDescent="0.25">
      <c r="B16" s="67">
        <f>B14</f>
        <v>2000</v>
      </c>
    </row>
    <row r="17" spans="1:3" x14ac:dyDescent="0.25">
      <c r="A17" s="67">
        <v>1</v>
      </c>
      <c r="B17" s="67">
        <f t="dataTable" ref="B17:B68" dt2D="0" dtr="0" r1="B7" ca="1"/>
        <v>3000</v>
      </c>
      <c r="C17" s="67">
        <f>IF(A17=$B$7,B17,0)</f>
        <v>0</v>
      </c>
    </row>
    <row r="18" spans="1:3" x14ac:dyDescent="0.25">
      <c r="A18" s="67">
        <v>2</v>
      </c>
      <c r="B18" s="67">
        <v>2000</v>
      </c>
      <c r="C18" s="67">
        <f t="shared" ref="C18:C68" si="0">IF(A18=$B$7,B18,0)</f>
        <v>0</v>
      </c>
    </row>
    <row r="19" spans="1:3" x14ac:dyDescent="0.25">
      <c r="A19" s="67">
        <v>3</v>
      </c>
      <c r="B19" s="67">
        <v>1000</v>
      </c>
      <c r="C19" s="67">
        <f t="shared" si="0"/>
        <v>0</v>
      </c>
    </row>
    <row r="20" spans="1:3" x14ac:dyDescent="0.25">
      <c r="A20" s="67">
        <v>4</v>
      </c>
      <c r="B20" s="67">
        <v>4000</v>
      </c>
      <c r="C20" s="67">
        <f t="shared" si="0"/>
        <v>0</v>
      </c>
    </row>
    <row r="21" spans="1:3" x14ac:dyDescent="0.25">
      <c r="A21" s="67">
        <v>5</v>
      </c>
      <c r="B21" s="67">
        <v>3000</v>
      </c>
      <c r="C21" s="67">
        <f t="shared" si="0"/>
        <v>0</v>
      </c>
    </row>
    <row r="22" spans="1:3" x14ac:dyDescent="0.25">
      <c r="A22" s="67">
        <v>6</v>
      </c>
      <c r="B22" s="67">
        <v>2000</v>
      </c>
      <c r="C22" s="67">
        <f t="shared" si="0"/>
        <v>2000</v>
      </c>
    </row>
    <row r="23" spans="1:3" x14ac:dyDescent="0.25">
      <c r="A23" s="67">
        <v>7</v>
      </c>
      <c r="B23" s="67">
        <v>1000</v>
      </c>
      <c r="C23" s="67">
        <f t="shared" si="0"/>
        <v>0</v>
      </c>
    </row>
    <row r="24" spans="1:3" x14ac:dyDescent="0.25">
      <c r="A24" s="67">
        <v>8</v>
      </c>
      <c r="B24" s="67">
        <v>4000</v>
      </c>
      <c r="C24" s="67">
        <f t="shared" si="0"/>
        <v>0</v>
      </c>
    </row>
    <row r="25" spans="1:3" x14ac:dyDescent="0.25">
      <c r="A25" s="67">
        <v>9</v>
      </c>
      <c r="B25" s="67">
        <v>3000</v>
      </c>
      <c r="C25" s="67">
        <f t="shared" si="0"/>
        <v>0</v>
      </c>
    </row>
    <row r="26" spans="1:3" x14ac:dyDescent="0.25">
      <c r="A26" s="67">
        <v>10</v>
      </c>
      <c r="B26" s="67">
        <v>2000</v>
      </c>
      <c r="C26" s="67">
        <f t="shared" si="0"/>
        <v>0</v>
      </c>
    </row>
    <row r="27" spans="1:3" x14ac:dyDescent="0.25">
      <c r="A27" s="67">
        <v>11</v>
      </c>
      <c r="B27" s="67">
        <v>1000</v>
      </c>
      <c r="C27" s="67">
        <f t="shared" si="0"/>
        <v>0</v>
      </c>
    </row>
    <row r="28" spans="1:3" x14ac:dyDescent="0.25">
      <c r="A28" s="67">
        <v>12</v>
      </c>
      <c r="B28" s="67">
        <v>4000</v>
      </c>
      <c r="C28" s="67">
        <f t="shared" si="0"/>
        <v>0</v>
      </c>
    </row>
    <row r="29" spans="1:3" x14ac:dyDescent="0.25">
      <c r="A29" s="67">
        <v>13</v>
      </c>
      <c r="B29" s="67">
        <v>3000</v>
      </c>
      <c r="C29" s="67">
        <f t="shared" si="0"/>
        <v>0</v>
      </c>
    </row>
    <row r="30" spans="1:3" x14ac:dyDescent="0.25">
      <c r="A30" s="67">
        <v>14</v>
      </c>
      <c r="B30" s="67">
        <v>2000</v>
      </c>
      <c r="C30" s="67">
        <f t="shared" si="0"/>
        <v>0</v>
      </c>
    </row>
    <row r="31" spans="1:3" x14ac:dyDescent="0.25">
      <c r="A31" s="67">
        <v>15</v>
      </c>
      <c r="B31" s="67">
        <v>1000</v>
      </c>
      <c r="C31" s="67">
        <f t="shared" si="0"/>
        <v>0</v>
      </c>
    </row>
    <row r="32" spans="1:3" x14ac:dyDescent="0.25">
      <c r="A32" s="67">
        <v>16</v>
      </c>
      <c r="B32" s="67">
        <v>4000</v>
      </c>
      <c r="C32" s="67">
        <f t="shared" si="0"/>
        <v>0</v>
      </c>
    </row>
    <row r="33" spans="1:3" x14ac:dyDescent="0.25">
      <c r="A33" s="67">
        <v>17</v>
      </c>
      <c r="B33" s="67">
        <v>3000</v>
      </c>
      <c r="C33" s="67">
        <f t="shared" si="0"/>
        <v>0</v>
      </c>
    </row>
    <row r="34" spans="1:3" x14ac:dyDescent="0.25">
      <c r="A34" s="67">
        <v>18</v>
      </c>
      <c r="B34" s="67">
        <v>2000</v>
      </c>
      <c r="C34" s="67">
        <f t="shared" si="0"/>
        <v>0</v>
      </c>
    </row>
    <row r="35" spans="1:3" x14ac:dyDescent="0.25">
      <c r="A35" s="67">
        <v>19</v>
      </c>
      <c r="B35" s="67">
        <v>1000</v>
      </c>
      <c r="C35" s="67">
        <f t="shared" si="0"/>
        <v>0</v>
      </c>
    </row>
    <row r="36" spans="1:3" x14ac:dyDescent="0.25">
      <c r="A36" s="67">
        <v>20</v>
      </c>
      <c r="B36" s="67">
        <v>4000</v>
      </c>
      <c r="C36" s="67">
        <f t="shared" si="0"/>
        <v>0</v>
      </c>
    </row>
    <row r="37" spans="1:3" x14ac:dyDescent="0.25">
      <c r="A37" s="67">
        <v>21</v>
      </c>
      <c r="B37" s="67">
        <v>3000</v>
      </c>
      <c r="C37" s="67">
        <f t="shared" si="0"/>
        <v>0</v>
      </c>
    </row>
    <row r="38" spans="1:3" x14ac:dyDescent="0.25">
      <c r="A38" s="67">
        <v>22</v>
      </c>
      <c r="B38" s="67">
        <v>2000</v>
      </c>
      <c r="C38" s="67">
        <f t="shared" si="0"/>
        <v>0</v>
      </c>
    </row>
    <row r="39" spans="1:3" x14ac:dyDescent="0.25">
      <c r="A39" s="67">
        <v>23</v>
      </c>
      <c r="B39" s="67">
        <v>1000</v>
      </c>
      <c r="C39" s="67">
        <f t="shared" si="0"/>
        <v>0</v>
      </c>
    </row>
    <row r="40" spans="1:3" x14ac:dyDescent="0.25">
      <c r="A40" s="67">
        <v>24</v>
      </c>
      <c r="B40" s="67">
        <v>4000</v>
      </c>
      <c r="C40" s="67">
        <f t="shared" si="0"/>
        <v>0</v>
      </c>
    </row>
    <row r="41" spans="1:3" x14ac:dyDescent="0.25">
      <c r="A41" s="67">
        <v>25</v>
      </c>
      <c r="B41" s="67">
        <v>3000</v>
      </c>
      <c r="C41" s="67">
        <f t="shared" si="0"/>
        <v>0</v>
      </c>
    </row>
    <row r="42" spans="1:3" x14ac:dyDescent="0.25">
      <c r="A42" s="67">
        <v>26</v>
      </c>
      <c r="B42" s="67">
        <v>2000</v>
      </c>
      <c r="C42" s="67">
        <f t="shared" si="0"/>
        <v>0</v>
      </c>
    </row>
    <row r="43" spans="1:3" x14ac:dyDescent="0.25">
      <c r="A43" s="67">
        <v>27</v>
      </c>
      <c r="B43" s="67">
        <v>1000</v>
      </c>
      <c r="C43" s="67">
        <f t="shared" si="0"/>
        <v>0</v>
      </c>
    </row>
    <row r="44" spans="1:3" x14ac:dyDescent="0.25">
      <c r="A44" s="67">
        <v>28</v>
      </c>
      <c r="B44" s="67">
        <v>4000</v>
      </c>
      <c r="C44" s="67">
        <f t="shared" si="0"/>
        <v>0</v>
      </c>
    </row>
    <row r="45" spans="1:3" x14ac:dyDescent="0.25">
      <c r="A45" s="67">
        <v>29</v>
      </c>
      <c r="B45" s="67">
        <v>3000</v>
      </c>
      <c r="C45" s="67">
        <f t="shared" si="0"/>
        <v>0</v>
      </c>
    </row>
    <row r="46" spans="1:3" x14ac:dyDescent="0.25">
      <c r="A46" s="67">
        <v>30</v>
      </c>
      <c r="B46" s="67">
        <v>2000</v>
      </c>
      <c r="C46" s="67">
        <f t="shared" si="0"/>
        <v>0</v>
      </c>
    </row>
    <row r="47" spans="1:3" x14ac:dyDescent="0.25">
      <c r="A47" s="67">
        <v>31</v>
      </c>
      <c r="B47" s="67">
        <v>1000</v>
      </c>
      <c r="C47" s="67">
        <f t="shared" si="0"/>
        <v>0</v>
      </c>
    </row>
    <row r="48" spans="1:3" x14ac:dyDescent="0.25">
      <c r="A48" s="67">
        <v>32</v>
      </c>
      <c r="B48" s="67">
        <v>4000</v>
      </c>
      <c r="C48" s="67">
        <f t="shared" si="0"/>
        <v>0</v>
      </c>
    </row>
    <row r="49" spans="1:8" x14ac:dyDescent="0.25">
      <c r="A49" s="67">
        <v>33</v>
      </c>
      <c r="B49" s="67">
        <v>3000</v>
      </c>
      <c r="C49" s="67">
        <f t="shared" si="0"/>
        <v>0</v>
      </c>
      <c r="G49" s="67">
        <f>B14</f>
        <v>2000</v>
      </c>
    </row>
    <row r="50" spans="1:8" x14ac:dyDescent="0.25">
      <c r="A50" s="67">
        <v>34</v>
      </c>
      <c r="B50" s="67">
        <v>2000</v>
      </c>
      <c r="C50" s="67">
        <f t="shared" si="0"/>
        <v>0</v>
      </c>
      <c r="F50" s="67">
        <v>2000</v>
      </c>
      <c r="G50" s="67">
        <f t="dataTable" ref="G50:G56" dt2D="0" dtr="0" r1="B6"/>
        <v>0</v>
      </c>
      <c r="H50" s="67">
        <f>IF($B$6=F50,G50,0)</f>
        <v>0</v>
      </c>
    </row>
    <row r="51" spans="1:8" x14ac:dyDescent="0.25">
      <c r="A51" s="67">
        <v>35</v>
      </c>
      <c r="B51" s="67">
        <v>1000</v>
      </c>
      <c r="C51" s="67">
        <f t="shared" si="0"/>
        <v>0</v>
      </c>
      <c r="F51" s="67">
        <v>3000</v>
      </c>
      <c r="G51" s="67">
        <v>1000</v>
      </c>
      <c r="H51" s="67">
        <f t="shared" ref="H51:H56" si="1">IF($B$6=F51,G51,0)</f>
        <v>0</v>
      </c>
    </row>
    <row r="52" spans="1:8" x14ac:dyDescent="0.25">
      <c r="A52" s="67">
        <v>36</v>
      </c>
      <c r="B52" s="67">
        <v>4000</v>
      </c>
      <c r="C52" s="67">
        <f t="shared" si="0"/>
        <v>0</v>
      </c>
      <c r="F52" s="67">
        <v>4000</v>
      </c>
      <c r="G52" s="67">
        <v>2000</v>
      </c>
      <c r="H52" s="67">
        <f t="shared" si="1"/>
        <v>2000</v>
      </c>
    </row>
    <row r="53" spans="1:8" x14ac:dyDescent="0.25">
      <c r="A53" s="67">
        <v>37</v>
      </c>
      <c r="B53" s="67">
        <v>3000</v>
      </c>
      <c r="C53" s="67">
        <f t="shared" si="0"/>
        <v>0</v>
      </c>
      <c r="F53" s="67">
        <v>5000</v>
      </c>
      <c r="G53" s="67">
        <v>3000</v>
      </c>
      <c r="H53" s="67">
        <f t="shared" si="1"/>
        <v>0</v>
      </c>
    </row>
    <row r="54" spans="1:8" x14ac:dyDescent="0.25">
      <c r="A54" s="67">
        <v>38</v>
      </c>
      <c r="B54" s="67">
        <v>2000</v>
      </c>
      <c r="C54" s="67">
        <f t="shared" si="0"/>
        <v>0</v>
      </c>
      <c r="F54" s="67">
        <v>6000</v>
      </c>
      <c r="G54" s="67">
        <v>4000</v>
      </c>
      <c r="H54" s="67">
        <f t="shared" si="1"/>
        <v>0</v>
      </c>
    </row>
    <row r="55" spans="1:8" x14ac:dyDescent="0.25">
      <c r="A55" s="67">
        <v>39</v>
      </c>
      <c r="B55" s="67">
        <v>1000</v>
      </c>
      <c r="C55" s="67">
        <f t="shared" si="0"/>
        <v>0</v>
      </c>
      <c r="F55" s="67">
        <v>7000</v>
      </c>
      <c r="G55" s="67">
        <v>5000</v>
      </c>
      <c r="H55" s="67">
        <f t="shared" si="1"/>
        <v>0</v>
      </c>
    </row>
    <row r="56" spans="1:8" x14ac:dyDescent="0.25">
      <c r="A56" s="67">
        <v>40</v>
      </c>
      <c r="B56" s="67">
        <v>4000</v>
      </c>
      <c r="C56" s="67">
        <f t="shared" si="0"/>
        <v>0</v>
      </c>
      <c r="F56" s="67">
        <v>8000</v>
      </c>
      <c r="G56" s="67">
        <v>6000</v>
      </c>
      <c r="H56" s="67">
        <f t="shared" si="1"/>
        <v>0</v>
      </c>
    </row>
    <row r="57" spans="1:8" x14ac:dyDescent="0.25">
      <c r="A57" s="67">
        <v>41</v>
      </c>
      <c r="B57" s="67">
        <v>3000</v>
      </c>
      <c r="C57" s="67">
        <f t="shared" si="0"/>
        <v>0</v>
      </c>
    </row>
    <row r="58" spans="1:8" x14ac:dyDescent="0.25">
      <c r="A58" s="67">
        <v>42</v>
      </c>
      <c r="B58" s="67">
        <v>2000</v>
      </c>
      <c r="C58" s="67">
        <f t="shared" si="0"/>
        <v>0</v>
      </c>
    </row>
    <row r="59" spans="1:8" x14ac:dyDescent="0.25">
      <c r="A59" s="67">
        <v>43</v>
      </c>
      <c r="B59" s="67">
        <v>1000</v>
      </c>
      <c r="C59" s="67">
        <f t="shared" si="0"/>
        <v>0</v>
      </c>
    </row>
    <row r="60" spans="1:8" x14ac:dyDescent="0.25">
      <c r="A60" s="67">
        <v>44</v>
      </c>
      <c r="B60" s="67">
        <v>4000</v>
      </c>
      <c r="C60" s="67">
        <f t="shared" si="0"/>
        <v>0</v>
      </c>
    </row>
    <row r="61" spans="1:8" x14ac:dyDescent="0.25">
      <c r="A61" s="67">
        <v>45</v>
      </c>
      <c r="B61" s="67">
        <v>3000</v>
      </c>
      <c r="C61" s="67">
        <f t="shared" si="0"/>
        <v>0</v>
      </c>
    </row>
    <row r="62" spans="1:8" x14ac:dyDescent="0.25">
      <c r="A62" s="67">
        <v>46</v>
      </c>
      <c r="B62" s="67">
        <v>2000</v>
      </c>
      <c r="C62" s="67">
        <f t="shared" si="0"/>
        <v>0</v>
      </c>
    </row>
    <row r="63" spans="1:8" x14ac:dyDescent="0.25">
      <c r="A63" s="67">
        <v>47</v>
      </c>
      <c r="B63" s="67">
        <v>1000</v>
      </c>
      <c r="C63" s="67">
        <f t="shared" si="0"/>
        <v>0</v>
      </c>
    </row>
    <row r="64" spans="1:8" x14ac:dyDescent="0.25">
      <c r="A64" s="67">
        <v>48</v>
      </c>
      <c r="B64" s="67">
        <v>4000</v>
      </c>
      <c r="C64" s="67">
        <f t="shared" si="0"/>
        <v>0</v>
      </c>
    </row>
    <row r="65" spans="1:3" x14ac:dyDescent="0.25">
      <c r="A65" s="67">
        <v>49</v>
      </c>
      <c r="B65" s="67">
        <v>3000</v>
      </c>
      <c r="C65" s="67">
        <f t="shared" si="0"/>
        <v>0</v>
      </c>
    </row>
    <row r="66" spans="1:3" x14ac:dyDescent="0.25">
      <c r="A66" s="67">
        <v>50</v>
      </c>
      <c r="B66" s="67">
        <v>2000</v>
      </c>
      <c r="C66" s="67">
        <f t="shared" si="0"/>
        <v>0</v>
      </c>
    </row>
    <row r="67" spans="1:3" x14ac:dyDescent="0.25">
      <c r="A67" s="67">
        <v>51</v>
      </c>
      <c r="B67" s="67">
        <v>1000</v>
      </c>
      <c r="C67" s="67">
        <f t="shared" si="0"/>
        <v>0</v>
      </c>
    </row>
    <row r="68" spans="1:3" x14ac:dyDescent="0.25">
      <c r="A68" s="67">
        <v>52</v>
      </c>
      <c r="B68" s="67">
        <v>4000</v>
      </c>
      <c r="C68" s="67">
        <f t="shared" si="0"/>
        <v>0</v>
      </c>
    </row>
  </sheetData>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pinner 1">
              <controlPr defaultSize="0" autoPict="0">
                <anchor moveWithCells="1" sizeWithCells="1">
                  <from>
                    <xdr:col>5</xdr:col>
                    <xdr:colOff>464820</xdr:colOff>
                    <xdr:row>12</xdr:row>
                    <xdr:rowOff>15240</xdr:rowOff>
                  </from>
                  <to>
                    <xdr:col>6</xdr:col>
                    <xdr:colOff>289560</xdr:colOff>
                    <xdr:row>13</xdr:row>
                    <xdr:rowOff>91440</xdr:rowOff>
                  </to>
                </anchor>
              </controlPr>
            </control>
          </mc:Choice>
        </mc:AlternateContent>
        <mc:AlternateContent xmlns:mc="http://schemas.openxmlformats.org/markup-compatibility/2006">
          <mc:Choice Requires="x14">
            <control shapeId="7170" r:id="rId4" name="Spinner 2">
              <controlPr defaultSize="0" autoPict="0">
                <anchor moveWithCells="1" sizeWithCells="1">
                  <from>
                    <xdr:col>8</xdr:col>
                    <xdr:colOff>243840</xdr:colOff>
                    <xdr:row>33</xdr:row>
                    <xdr:rowOff>144780</xdr:rowOff>
                  </from>
                  <to>
                    <xdr:col>9</xdr:col>
                    <xdr:colOff>236220</xdr:colOff>
                    <xdr:row>35</xdr:row>
                    <xdr:rowOff>83820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F16" sqref="F16"/>
    </sheetView>
  </sheetViews>
  <sheetFormatPr defaultColWidth="8.59765625" defaultRowHeight="15.6" x14ac:dyDescent="0.25"/>
  <cols>
    <col min="1" max="1" width="8.59765625" style="70"/>
    <col min="2" max="5" width="9.69921875" style="70" customWidth="1"/>
    <col min="6" max="16384" width="8.59765625" style="70"/>
  </cols>
  <sheetData>
    <row r="1" spans="1:5" x14ac:dyDescent="0.25">
      <c r="A1" s="70">
        <f>MAX($B$25)</f>
        <v>1123</v>
      </c>
    </row>
    <row r="2" spans="1:5" x14ac:dyDescent="0.25">
      <c r="A2" s="70">
        <f>COUNT($C$19:$E$23)</f>
        <v>15</v>
      </c>
    </row>
    <row r="3" spans="1:5" x14ac:dyDescent="0.25">
      <c r="A3" s="70" t="b">
        <f t="array" ref="A3">($C$19:$E$23=0)+($C$19:$E$23=1)=1</f>
        <v>1</v>
      </c>
    </row>
    <row r="4" spans="1:5" x14ac:dyDescent="0.25">
      <c r="A4" s="70" t="b">
        <f t="array" ref="A4">$C$24:$E$24=1</f>
        <v>1</v>
      </c>
    </row>
    <row r="5" spans="1:5" x14ac:dyDescent="0.25">
      <c r="A5" s="70" t="b">
        <f>$F$24=3</f>
        <v>1</v>
      </c>
    </row>
    <row r="6" spans="1:5" x14ac:dyDescent="0.25">
      <c r="A6" s="70" t="b">
        <f t="array" ref="A6">$G$19:$G$23=1</f>
        <v>1</v>
      </c>
    </row>
    <row r="7" spans="1:5" x14ac:dyDescent="0.25">
      <c r="A7" s="70">
        <f>{32767,32767,0.000001,0.01,TRUE,FALSE,TRUE,1,1,1,0.0001,TRUE}</f>
        <v>32767</v>
      </c>
    </row>
    <row r="8" spans="1:5" x14ac:dyDescent="0.25">
      <c r="A8" s="70">
        <f>{0,0,2,100,0,FALSE,TRUE,0.075,0,0,FALSE,30}</f>
        <v>0</v>
      </c>
    </row>
    <row r="9" spans="1:5" x14ac:dyDescent="0.25">
      <c r="C9" s="71" t="s">
        <v>79</v>
      </c>
      <c r="D9" s="71" t="s">
        <v>80</v>
      </c>
      <c r="E9" s="71" t="s">
        <v>81</v>
      </c>
    </row>
    <row r="10" spans="1:5" x14ac:dyDescent="0.25">
      <c r="B10" s="71" t="s">
        <v>82</v>
      </c>
      <c r="C10" s="72">
        <v>320</v>
      </c>
      <c r="D10" s="72">
        <v>330</v>
      </c>
      <c r="E10" s="72">
        <v>370</v>
      </c>
    </row>
    <row r="11" spans="1:5" x14ac:dyDescent="0.25">
      <c r="B11" s="71" t="s">
        <v>83</v>
      </c>
      <c r="C11" s="72">
        <v>330</v>
      </c>
      <c r="D11" s="72">
        <v>420</v>
      </c>
      <c r="E11" s="72">
        <v>340</v>
      </c>
    </row>
    <row r="12" spans="1:5" x14ac:dyDescent="0.25">
      <c r="B12" s="71" t="s">
        <v>84</v>
      </c>
      <c r="C12" s="72">
        <v>280</v>
      </c>
      <c r="D12" s="72">
        <v>380</v>
      </c>
      <c r="E12" s="72">
        <v>300</v>
      </c>
    </row>
    <row r="13" spans="1:5" x14ac:dyDescent="0.25">
      <c r="B13" s="71" t="s">
        <v>85</v>
      </c>
      <c r="C13" s="72">
        <v>260</v>
      </c>
      <c r="D13" s="72">
        <v>290</v>
      </c>
      <c r="E13" s="72">
        <v>280</v>
      </c>
    </row>
    <row r="14" spans="1:5" x14ac:dyDescent="0.25">
      <c r="B14" s="71" t="s">
        <v>86</v>
      </c>
      <c r="C14" s="72">
        <v>290</v>
      </c>
      <c r="D14" s="72">
        <v>400</v>
      </c>
      <c r="E14" s="72">
        <v>380</v>
      </c>
    </row>
    <row r="16" spans="1:5" x14ac:dyDescent="0.25">
      <c r="B16" s="73" t="s">
        <v>87</v>
      </c>
      <c r="C16" s="74">
        <f>B25</f>
        <v>1123</v>
      </c>
    </row>
    <row r="18" spans="2:7" x14ac:dyDescent="0.25">
      <c r="C18" s="70">
        <v>1</v>
      </c>
      <c r="D18" s="70">
        <v>2</v>
      </c>
      <c r="E18" s="70">
        <v>3</v>
      </c>
    </row>
    <row r="19" spans="2:7" x14ac:dyDescent="0.25">
      <c r="B19" s="70">
        <v>1</v>
      </c>
      <c r="C19" s="70">
        <v>1</v>
      </c>
      <c r="D19" s="70">
        <v>0</v>
      </c>
      <c r="E19" s="70">
        <v>0</v>
      </c>
      <c r="F19" s="70">
        <f t="array" ref="F19">SUM(C19:E19*C10:E10)</f>
        <v>320</v>
      </c>
      <c r="G19" s="70">
        <f>SUM(C19:E19)</f>
        <v>1</v>
      </c>
    </row>
    <row r="20" spans="2:7" x14ac:dyDescent="0.25">
      <c r="B20" s="70">
        <v>2</v>
      </c>
      <c r="C20" s="70">
        <v>0</v>
      </c>
      <c r="D20" s="70">
        <v>1</v>
      </c>
      <c r="E20" s="70">
        <v>0</v>
      </c>
      <c r="F20" s="70">
        <f t="array" ref="F20">SUM(C20:E20*C11:E11)</f>
        <v>420</v>
      </c>
      <c r="G20" s="70">
        <f t="shared" ref="G20:G23" si="0">SUM(C20:E20)</f>
        <v>1</v>
      </c>
    </row>
    <row r="21" spans="2:7" x14ac:dyDescent="0.25">
      <c r="B21" s="70">
        <v>3</v>
      </c>
      <c r="C21" s="70">
        <v>0</v>
      </c>
      <c r="D21" s="70">
        <v>0</v>
      </c>
      <c r="E21" s="70">
        <v>0</v>
      </c>
      <c r="F21" s="70">
        <f t="array" ref="F21">SUM(C21:E21*C12:E12)</f>
        <v>0</v>
      </c>
      <c r="G21" s="70">
        <f t="shared" si="0"/>
        <v>0</v>
      </c>
    </row>
    <row r="22" spans="2:7" x14ac:dyDescent="0.25">
      <c r="B22" s="70">
        <v>4</v>
      </c>
      <c r="C22" s="70">
        <v>0</v>
      </c>
      <c r="D22" s="70">
        <v>0</v>
      </c>
      <c r="E22" s="70">
        <v>0</v>
      </c>
      <c r="F22" s="70">
        <f t="array" ref="F22">SUM(C22:E22*C13:E13)</f>
        <v>0</v>
      </c>
      <c r="G22" s="70">
        <f t="shared" si="0"/>
        <v>0</v>
      </c>
    </row>
    <row r="23" spans="2:7" x14ac:dyDescent="0.25">
      <c r="B23" s="70">
        <v>5</v>
      </c>
      <c r="C23" s="70">
        <v>0</v>
      </c>
      <c r="D23" s="70">
        <v>0</v>
      </c>
      <c r="E23" s="70">
        <v>1</v>
      </c>
      <c r="F23" s="70">
        <f t="array" ref="F23">SUM(C23:E23*C14:E14)</f>
        <v>380</v>
      </c>
      <c r="G23" s="70">
        <f t="shared" si="0"/>
        <v>1</v>
      </c>
    </row>
    <row r="24" spans="2:7" x14ac:dyDescent="0.25">
      <c r="C24" s="70">
        <f>SUM(C19:C23)</f>
        <v>1</v>
      </c>
      <c r="D24" s="70">
        <f t="shared" ref="D24:E24" si="1">SUM(D19:D23)</f>
        <v>1</v>
      </c>
      <c r="E24" s="70">
        <f t="shared" si="1"/>
        <v>1</v>
      </c>
      <c r="F24" s="70">
        <f>SUM(C19:E23)</f>
        <v>3</v>
      </c>
    </row>
    <row r="25" spans="2:7" x14ac:dyDescent="0.25">
      <c r="B25" s="70">
        <f>SUM(F19:F24)</f>
        <v>1123</v>
      </c>
    </row>
  </sheetData>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93"/>
  <sheetViews>
    <sheetView zoomScaleNormal="100" workbookViewId="0">
      <selection activeCell="N51" sqref="N51"/>
    </sheetView>
  </sheetViews>
  <sheetFormatPr defaultColWidth="9" defaultRowHeight="18" customHeight="1" x14ac:dyDescent="0.25"/>
  <cols>
    <col min="1" max="1" width="2.3984375" style="76" customWidth="1"/>
    <col min="2" max="2" width="18.59765625" style="76" customWidth="1"/>
    <col min="3" max="3" width="16.09765625" style="76" bestFit="1" customWidth="1"/>
    <col min="4" max="5" width="7.09765625" style="76" customWidth="1"/>
    <col min="6" max="6" width="11.3984375" style="76" customWidth="1"/>
    <col min="7" max="7" width="12.796875" style="76" customWidth="1"/>
    <col min="8" max="8" width="11.3984375" style="76" customWidth="1"/>
    <col min="9" max="9" width="6.8984375" style="76" customWidth="1"/>
    <col min="10" max="10" width="8.8984375" style="76" customWidth="1"/>
    <col min="11" max="11" width="11.59765625" style="76" customWidth="1"/>
    <col min="12" max="12" width="9.5" style="76" bestFit="1" customWidth="1"/>
    <col min="13" max="13" width="9.796875" style="76" customWidth="1"/>
    <col min="14" max="14" width="7.59765625" style="76" customWidth="1"/>
    <col min="15" max="15" width="16.59765625" style="76" bestFit="1" customWidth="1"/>
    <col min="16" max="16" width="9.3984375" style="76" bestFit="1" customWidth="1"/>
    <col min="17" max="16384" width="9" style="76"/>
  </cols>
  <sheetData>
    <row r="1" spans="2:6" ht="18" customHeight="1" x14ac:dyDescent="0.25">
      <c r="B1" s="75" t="s">
        <v>88</v>
      </c>
    </row>
    <row r="2" spans="2:6" ht="18" customHeight="1" x14ac:dyDescent="0.25">
      <c r="B2" s="77" t="s">
        <v>89</v>
      </c>
      <c r="C2" s="78">
        <v>5</v>
      </c>
    </row>
    <row r="3" spans="2:6" ht="18" customHeight="1" x14ac:dyDescent="0.25">
      <c r="B3" s="77" t="s">
        <v>90</v>
      </c>
      <c r="C3" s="78">
        <v>1000</v>
      </c>
    </row>
    <row r="4" spans="2:6" ht="18" customHeight="1" x14ac:dyDescent="0.25">
      <c r="B4" s="77" t="s">
        <v>91</v>
      </c>
      <c r="C4" s="78">
        <v>800</v>
      </c>
    </row>
    <row r="5" spans="2:6" ht="18" customHeight="1" x14ac:dyDescent="0.25">
      <c r="B5" s="77" t="s">
        <v>92</v>
      </c>
      <c r="C5" s="79">
        <v>0.05</v>
      </c>
    </row>
    <row r="6" spans="2:6" ht="18" customHeight="1" x14ac:dyDescent="0.25">
      <c r="B6" s="77" t="s">
        <v>93</v>
      </c>
      <c r="C6" s="78">
        <v>5</v>
      </c>
    </row>
    <row r="7" spans="2:6" ht="18" customHeight="1" x14ac:dyDescent="0.25">
      <c r="B7" s="77" t="s">
        <v>94</v>
      </c>
      <c r="C7" s="78">
        <v>30</v>
      </c>
    </row>
    <row r="8" spans="2:6" ht="18" customHeight="1" x14ac:dyDescent="0.25">
      <c r="B8" s="77" t="s">
        <v>95</v>
      </c>
      <c r="C8" s="78">
        <v>400</v>
      </c>
    </row>
    <row r="9" spans="2:6" ht="18" customHeight="1" x14ac:dyDescent="0.25">
      <c r="B9" s="77" t="s">
        <v>96</v>
      </c>
      <c r="C9" s="78">
        <v>500</v>
      </c>
      <c r="F9" s="76">
        <v>-1000</v>
      </c>
    </row>
    <row r="10" spans="2:6" ht="18" customHeight="1" x14ac:dyDescent="0.25">
      <c r="B10" s="77" t="s">
        <v>97</v>
      </c>
      <c r="C10" s="78">
        <v>300</v>
      </c>
      <c r="F10" s="76">
        <v>2500</v>
      </c>
    </row>
    <row r="11" spans="2:6" ht="18" customHeight="1" x14ac:dyDescent="0.25">
      <c r="B11" s="77" t="s">
        <v>98</v>
      </c>
      <c r="C11" s="79">
        <v>0.06</v>
      </c>
      <c r="F11" s="76">
        <v>2500</v>
      </c>
    </row>
    <row r="12" spans="2:6" ht="18" customHeight="1" x14ac:dyDescent="0.25">
      <c r="F12" s="76">
        <v>2500</v>
      </c>
    </row>
    <row r="13" spans="2:6" ht="18" customHeight="1" x14ac:dyDescent="0.25">
      <c r="B13" s="75" t="s">
        <v>99</v>
      </c>
      <c r="F13" s="76">
        <v>2500</v>
      </c>
    </row>
    <row r="14" spans="2:6" ht="18" customHeight="1" x14ac:dyDescent="0.25">
      <c r="B14" s="77" t="s">
        <v>100</v>
      </c>
      <c r="C14" s="80">
        <f>PMT(C5,C6,-C4)</f>
        <v>184.7798385026145</v>
      </c>
      <c r="F14" s="76">
        <v>2500</v>
      </c>
    </row>
    <row r="15" spans="2:6" ht="18" customHeight="1" x14ac:dyDescent="0.25">
      <c r="B15" s="77" t="s">
        <v>101</v>
      </c>
      <c r="C15" s="81">
        <f>C7*C8</f>
        <v>12000</v>
      </c>
      <c r="F15" s="76">
        <v>2500</v>
      </c>
    </row>
    <row r="16" spans="2:6" ht="18" customHeight="1" x14ac:dyDescent="0.25">
      <c r="B16" s="77" t="s">
        <v>102</v>
      </c>
      <c r="C16" s="81">
        <f>C9+C10*C7</f>
        <v>9500</v>
      </c>
    </row>
    <row r="17" spans="2:13" ht="18" customHeight="1" x14ac:dyDescent="0.25">
      <c r="B17" s="77" t="s">
        <v>103</v>
      </c>
      <c r="C17" s="81">
        <f>C15-C16</f>
        <v>2500</v>
      </c>
    </row>
    <row r="18" spans="2:13" ht="18" customHeight="1" x14ac:dyDescent="0.25">
      <c r="B18" s="77" t="s">
        <v>104</v>
      </c>
      <c r="C18" s="82">
        <f>IRR(F9:F15)</f>
        <v>2.498636840045291</v>
      </c>
    </row>
    <row r="21" spans="2:13" ht="18" customHeight="1" x14ac:dyDescent="0.25">
      <c r="B21" s="75" t="s">
        <v>105</v>
      </c>
    </row>
    <row r="22" spans="2:13" ht="18" customHeight="1" x14ac:dyDescent="0.25">
      <c r="B22" s="75" t="s">
        <v>106</v>
      </c>
    </row>
    <row r="23" spans="2:13" ht="18" customHeight="1" x14ac:dyDescent="0.25">
      <c r="B23" s="77" t="s">
        <v>107</v>
      </c>
      <c r="C23" s="78">
        <v>30</v>
      </c>
    </row>
    <row r="24" spans="2:13" ht="18" customHeight="1" x14ac:dyDescent="0.25">
      <c r="B24" s="83" t="s">
        <v>108</v>
      </c>
    </row>
    <row r="25" spans="2:13" ht="18" customHeight="1" x14ac:dyDescent="0.25">
      <c r="B25" s="71" t="s">
        <v>109</v>
      </c>
      <c r="C25" s="84">
        <v>0.2</v>
      </c>
      <c r="D25" s="84">
        <v>0.3</v>
      </c>
      <c r="E25" s="84">
        <v>0.1</v>
      </c>
    </row>
    <row r="26" spans="2:13" ht="18" customHeight="1" x14ac:dyDescent="0.25">
      <c r="B26" s="71" t="s">
        <v>110</v>
      </c>
      <c r="C26" s="85">
        <v>0.2</v>
      </c>
      <c r="D26" s="85">
        <v>0.3</v>
      </c>
      <c r="E26" s="85">
        <v>0.5</v>
      </c>
    </row>
    <row r="27" spans="2:13" ht="18" customHeight="1" x14ac:dyDescent="0.25">
      <c r="B27" s="76">
        <v>0</v>
      </c>
      <c r="C27" s="76">
        <v>0.2</v>
      </c>
      <c r="D27" s="76">
        <v>0.5</v>
      </c>
      <c r="E27" s="76">
        <v>1</v>
      </c>
    </row>
    <row r="28" spans="2:13" ht="18" customHeight="1" x14ac:dyDescent="0.25">
      <c r="B28" s="106" t="s">
        <v>111</v>
      </c>
      <c r="C28" s="71" t="s">
        <v>112</v>
      </c>
      <c r="D28" s="72">
        <v>200</v>
      </c>
    </row>
    <row r="29" spans="2:13" ht="18" customHeight="1" x14ac:dyDescent="0.25">
      <c r="B29" s="107"/>
      <c r="C29" s="71" t="s">
        <v>113</v>
      </c>
      <c r="D29" s="72">
        <v>500</v>
      </c>
      <c r="F29" s="76">
        <f ca="1">INDEX(C25:E25,MATCH(RAND(),C26:E26,1)-1)</f>
        <v>0.2</v>
      </c>
    </row>
    <row r="30" spans="2:13" ht="18" customHeight="1" x14ac:dyDescent="0.25">
      <c r="B30" s="106" t="s">
        <v>114</v>
      </c>
      <c r="C30" s="71" t="s">
        <v>115</v>
      </c>
      <c r="D30" s="72">
        <v>300</v>
      </c>
      <c r="G30" s="76" t="s">
        <v>194</v>
      </c>
      <c r="H30" s="76" t="s">
        <v>195</v>
      </c>
      <c r="I30" s="76" t="s">
        <v>196</v>
      </c>
    </row>
    <row r="31" spans="2:13" ht="18" customHeight="1" x14ac:dyDescent="0.25">
      <c r="B31" s="107"/>
      <c r="C31" s="71" t="s">
        <v>116</v>
      </c>
      <c r="D31" s="72">
        <v>100</v>
      </c>
      <c r="F31" s="76">
        <v>1</v>
      </c>
      <c r="G31" s="76">
        <v>30</v>
      </c>
      <c r="H31" s="76">
        <f ca="1">200+300*RAND()</f>
        <v>458.94226348439219</v>
      </c>
      <c r="I31" s="76">
        <f ca="1">_xlfn.NORM.INV(RAND(),$D$30,$D$31)</f>
        <v>332.9710827736717</v>
      </c>
      <c r="K31" s="76">
        <f ca="1">G31*H31</f>
        <v>13768.267904531765</v>
      </c>
      <c r="L31" s="76">
        <f ca="1">$C$9+I31*G31</f>
        <v>10489.132483210151</v>
      </c>
      <c r="M31" s="76">
        <f ca="1">K31-L31</f>
        <v>3279.1354213216146</v>
      </c>
    </row>
    <row r="32" spans="2:13" ht="18" customHeight="1" x14ac:dyDescent="0.25">
      <c r="F32" s="76">
        <v>2</v>
      </c>
      <c r="G32" s="76">
        <f ca="1">G31*(1+INDEX($C$25:$E$25,MATCH(RAND(),$B$27:$E$27,1)))</f>
        <v>33</v>
      </c>
      <c r="H32" s="76">
        <f t="shared" ref="H32:H35" ca="1" si="0">200+300*RAND()</f>
        <v>375.26124450206288</v>
      </c>
      <c r="I32" s="76">
        <f t="shared" ref="I32:I35" ca="1" si="1">_xlfn.NORM.INV(RAND(),$D$30,$D$31)</f>
        <v>267.00297333256771</v>
      </c>
      <c r="K32" s="76">
        <f t="shared" ref="K32:K35" ca="1" si="2">G32*H32</f>
        <v>12383.621068568074</v>
      </c>
      <c r="L32" s="76">
        <f t="shared" ref="L32:L35" ca="1" si="3">$C$9+I32*G32</f>
        <v>9311.0981199747348</v>
      </c>
      <c r="M32" s="76">
        <f t="shared" ref="M32:M35" ca="1" si="4">K32-L32</f>
        <v>3072.5229485933396</v>
      </c>
    </row>
    <row r="33" spans="2:18" ht="18" customHeight="1" x14ac:dyDescent="0.25">
      <c r="B33" s="75" t="s">
        <v>117</v>
      </c>
      <c r="F33" s="76">
        <v>3</v>
      </c>
      <c r="G33" s="76">
        <f t="shared" ref="G33:G35" ca="1" si="5">G32*(1+INDEX($C$25:$E$25,MATCH(RAND(),$B$27:$E$27,1)))</f>
        <v>36.300000000000004</v>
      </c>
      <c r="H33" s="76">
        <f t="shared" ca="1" si="0"/>
        <v>281.29942203400208</v>
      </c>
      <c r="I33" s="76">
        <f t="shared" ca="1" si="1"/>
        <v>322.26719690086998</v>
      </c>
      <c r="K33" s="76">
        <f t="shared" ca="1" si="2"/>
        <v>10211.169019834277</v>
      </c>
      <c r="L33" s="76">
        <f t="shared" ca="1" si="3"/>
        <v>12198.299247501582</v>
      </c>
      <c r="M33" s="76">
        <f t="shared" ca="1" si="4"/>
        <v>-1987.130227667305</v>
      </c>
    </row>
    <row r="34" spans="2:18" ht="18" customHeight="1" x14ac:dyDescent="0.25">
      <c r="B34" s="71" t="s">
        <v>118</v>
      </c>
      <c r="C34" s="80">
        <f ca="1">-1000+NPV(C11,M31:M35)</f>
        <v>9343.1267493562555</v>
      </c>
      <c r="F34" s="76">
        <v>4</v>
      </c>
      <c r="G34" s="76">
        <f t="shared" ca="1" si="5"/>
        <v>47.190000000000005</v>
      </c>
      <c r="H34" s="76">
        <f t="shared" ca="1" si="0"/>
        <v>339.22113287655725</v>
      </c>
      <c r="I34" s="76">
        <f t="shared" ca="1" si="1"/>
        <v>336.50261637550813</v>
      </c>
      <c r="K34" s="76">
        <f t="shared" ca="1" si="2"/>
        <v>16007.845260444738</v>
      </c>
      <c r="L34" s="76">
        <f t="shared" ca="1" si="3"/>
        <v>16379.558466760231</v>
      </c>
      <c r="M34" s="76">
        <f t="shared" ca="1" si="4"/>
        <v>-371.71320631549315</v>
      </c>
    </row>
    <row r="35" spans="2:18" ht="18" customHeight="1" x14ac:dyDescent="0.25">
      <c r="F35" s="76">
        <v>5</v>
      </c>
      <c r="G35" s="76">
        <f t="shared" ca="1" si="5"/>
        <v>61.347000000000008</v>
      </c>
      <c r="H35" s="76">
        <f t="shared" ca="1" si="0"/>
        <v>323.50212898131485</v>
      </c>
      <c r="I35" s="76">
        <f t="shared" ca="1" si="1"/>
        <v>174.04192097491818</v>
      </c>
      <c r="K35" s="76">
        <f t="shared" ca="1" si="2"/>
        <v>19845.885106616726</v>
      </c>
      <c r="L35" s="76">
        <f t="shared" ca="1" si="3"/>
        <v>11176.949726048308</v>
      </c>
      <c r="M35" s="76">
        <f t="shared" ca="1" si="4"/>
        <v>8668.9353805684186</v>
      </c>
    </row>
    <row r="36" spans="2:18" ht="18" customHeight="1" x14ac:dyDescent="0.25">
      <c r="B36" s="75" t="s">
        <v>119</v>
      </c>
      <c r="D36" s="87"/>
      <c r="E36" s="87"/>
      <c r="F36" s="87"/>
      <c r="G36" s="87"/>
      <c r="H36" s="87"/>
      <c r="I36" s="87"/>
      <c r="J36" s="87"/>
      <c r="K36" s="87"/>
      <c r="L36" s="87"/>
    </row>
    <row r="37" spans="2:18" ht="18" customHeight="1" x14ac:dyDescent="0.25">
      <c r="B37" s="71" t="s">
        <v>120</v>
      </c>
      <c r="C37" s="81">
        <f>AVERAGE(C44:C93)</f>
        <v>6041.6507162010439</v>
      </c>
      <c r="D37" s="87"/>
      <c r="E37" s="87"/>
      <c r="F37" s="87"/>
      <c r="G37" s="87"/>
      <c r="H37" s="87"/>
      <c r="I37" s="87"/>
      <c r="J37" s="87"/>
      <c r="K37" s="87"/>
      <c r="L37" s="87"/>
    </row>
    <row r="38" spans="2:18" ht="18" customHeight="1" x14ac:dyDescent="0.25">
      <c r="B38" s="71" t="s">
        <v>121</v>
      </c>
      <c r="C38" s="81">
        <f>MIN(C44:C93)</f>
        <v>-22004.104846482827</v>
      </c>
      <c r="D38" s="87"/>
      <c r="E38" s="87"/>
      <c r="F38" s="87"/>
      <c r="G38" s="87"/>
      <c r="H38" s="87"/>
      <c r="I38" s="87"/>
      <c r="J38" s="88"/>
      <c r="K38" s="89"/>
      <c r="L38" s="87"/>
    </row>
    <row r="39" spans="2:18" ht="18" customHeight="1" thickBot="1" x14ac:dyDescent="0.3">
      <c r="B39" s="71" t="s">
        <v>122</v>
      </c>
      <c r="C39" s="81">
        <f>MAX(C44:C93)</f>
        <v>28687.307964479871</v>
      </c>
      <c r="D39" s="87"/>
      <c r="E39" s="87"/>
      <c r="F39" s="87"/>
      <c r="G39" s="87"/>
      <c r="H39" s="87"/>
      <c r="I39" s="87"/>
      <c r="J39" s="88"/>
      <c r="K39" s="88"/>
      <c r="L39" s="87"/>
    </row>
    <row r="40" spans="2:18" ht="18" customHeight="1" x14ac:dyDescent="0.25">
      <c r="B40" s="86"/>
      <c r="D40" s="87"/>
      <c r="E40" s="87">
        <f>ABS(ROUND((C38-C39)/C41,2))</f>
        <v>2534.5700000000002</v>
      </c>
      <c r="F40" s="87"/>
      <c r="G40" s="87">
        <f>C38-E40/2</f>
        <v>-23271.389846482827</v>
      </c>
      <c r="H40" s="87">
        <f t="array" ref="H40:H60">FREQUENCY(C44:C93,G40:G60)</f>
        <v>0</v>
      </c>
      <c r="I40" s="87"/>
      <c r="J40" s="88"/>
      <c r="K40" s="88"/>
      <c r="L40" s="87"/>
      <c r="M40" s="99" t="s">
        <v>197</v>
      </c>
      <c r="N40" s="99" t="s">
        <v>199</v>
      </c>
      <c r="P40" s="99" t="s">
        <v>197</v>
      </c>
      <c r="Q40" s="99" t="s">
        <v>199</v>
      </c>
      <c r="R40" s="99" t="s">
        <v>200</v>
      </c>
    </row>
    <row r="41" spans="2:18" ht="18" customHeight="1" x14ac:dyDescent="0.25">
      <c r="B41" s="71" t="s">
        <v>123</v>
      </c>
      <c r="C41" s="90">
        <v>20</v>
      </c>
      <c r="D41" s="87"/>
      <c r="E41" s="87"/>
      <c r="F41" s="87"/>
      <c r="G41" s="87">
        <f>G40+$E$40</f>
        <v>-20736.819846482827</v>
      </c>
      <c r="H41" s="87">
        <v>1</v>
      </c>
      <c r="I41" s="87"/>
      <c r="J41" s="88"/>
      <c r="K41" s="88"/>
      <c r="L41" s="87"/>
      <c r="M41" s="109">
        <v>-24000.71627756294</v>
      </c>
      <c r="N41" s="97">
        <v>0</v>
      </c>
      <c r="P41" s="109">
        <v>-21780.697915231525</v>
      </c>
      <c r="Q41" s="97">
        <v>1</v>
      </c>
      <c r="R41" s="110">
        <v>0.02</v>
      </c>
    </row>
    <row r="42" spans="2:18" ht="18" customHeight="1" x14ac:dyDescent="0.25">
      <c r="D42" s="87"/>
      <c r="E42" s="88"/>
      <c r="F42" s="88"/>
      <c r="G42" s="87">
        <f t="shared" ref="G42:G60" si="6">G41+$E$40</f>
        <v>-18202.249846482828</v>
      </c>
      <c r="H42" s="88">
        <v>0</v>
      </c>
      <c r="I42" s="87"/>
      <c r="J42" s="88"/>
      <c r="K42" s="88"/>
      <c r="L42" s="87"/>
      <c r="M42" s="109">
        <v>-19322.981557962066</v>
      </c>
      <c r="N42" s="97">
        <v>0</v>
      </c>
      <c r="P42" s="109">
        <v>-14908.801769646292</v>
      </c>
      <c r="Q42" s="97">
        <v>1</v>
      </c>
      <c r="R42" s="110">
        <v>0.04</v>
      </c>
    </row>
    <row r="43" spans="2:18" ht="18" customHeight="1" x14ac:dyDescent="0.25">
      <c r="C43" s="108">
        <f ca="1">C34</f>
        <v>9343.1267493562555</v>
      </c>
      <c r="D43" s="87"/>
      <c r="E43" s="88"/>
      <c r="F43" s="88"/>
      <c r="G43" s="87">
        <f t="shared" si="6"/>
        <v>-15667.679846482828</v>
      </c>
      <c r="H43" s="88">
        <v>0</v>
      </c>
      <c r="I43" s="87"/>
      <c r="J43" s="88"/>
      <c r="K43" s="88"/>
      <c r="L43" s="87"/>
      <c r="M43" s="109">
        <v>-18482.780052307498</v>
      </c>
      <c r="N43" s="97">
        <v>0</v>
      </c>
      <c r="P43" s="109">
        <v>-13277.993780176159</v>
      </c>
      <c r="Q43" s="97">
        <v>0</v>
      </c>
      <c r="R43" s="110">
        <v>0.04</v>
      </c>
    </row>
    <row r="44" spans="2:18" ht="18" customHeight="1" x14ac:dyDescent="0.25">
      <c r="B44" s="76">
        <v>1</v>
      </c>
      <c r="C44" s="76">
        <f t="dataTable" ref="C44:C93" dt2D="0" dtr="0" r1="L41" ca="1"/>
        <v>21185.961263886857</v>
      </c>
      <c r="D44" s="87"/>
      <c r="E44" s="88"/>
      <c r="F44" s="88"/>
      <c r="G44" s="87">
        <f t="shared" si="6"/>
        <v>-13133.109846482828</v>
      </c>
      <c r="H44" s="88">
        <v>2</v>
      </c>
      <c r="I44" s="87"/>
      <c r="J44" s="88"/>
      <c r="K44" s="88"/>
      <c r="L44" s="87"/>
      <c r="M44" s="109">
        <v>-14672.604197270304</v>
      </c>
      <c r="N44" s="97">
        <v>1</v>
      </c>
      <c r="P44" s="109">
        <v>-11379.838690636614</v>
      </c>
      <c r="Q44" s="97">
        <v>1</v>
      </c>
      <c r="R44" s="110">
        <v>0.06</v>
      </c>
    </row>
    <row r="45" spans="2:18" ht="18" customHeight="1" x14ac:dyDescent="0.25">
      <c r="B45" s="76">
        <v>2</v>
      </c>
      <c r="C45" s="76">
        <v>13593.111101577815</v>
      </c>
      <c r="D45" s="87"/>
      <c r="E45" s="88"/>
      <c r="F45" s="88"/>
      <c r="G45" s="87">
        <f t="shared" si="6"/>
        <v>-10598.539846482829</v>
      </c>
      <c r="H45" s="88">
        <v>0</v>
      </c>
      <c r="I45" s="87"/>
      <c r="J45" s="88"/>
      <c r="K45" s="88"/>
      <c r="L45" s="87"/>
      <c r="M45" s="109">
        <v>-8021.9652165149164</v>
      </c>
      <c r="N45" s="97">
        <v>4</v>
      </c>
      <c r="P45" s="109">
        <v>-8429.3798229006461</v>
      </c>
      <c r="Q45" s="97">
        <v>2</v>
      </c>
      <c r="R45" s="110">
        <v>0.1</v>
      </c>
    </row>
    <row r="46" spans="2:18" ht="18" customHeight="1" x14ac:dyDescent="0.25">
      <c r="B46" s="76">
        <v>3</v>
      </c>
      <c r="C46" s="76">
        <v>12126.630701379794</v>
      </c>
      <c r="D46" s="87"/>
      <c r="E46" s="88"/>
      <c r="F46" s="88"/>
      <c r="G46" s="87">
        <f t="shared" si="6"/>
        <v>-8063.9698464828289</v>
      </c>
      <c r="H46" s="88">
        <v>2</v>
      </c>
      <c r="I46" s="87"/>
      <c r="J46" s="88"/>
      <c r="K46" s="88"/>
      <c r="L46" s="87"/>
      <c r="M46" s="109">
        <v>-6058.074809073747</v>
      </c>
      <c r="N46" s="97">
        <v>1</v>
      </c>
      <c r="P46" s="109">
        <v>-5682.5773545735537</v>
      </c>
      <c r="Q46" s="97">
        <v>4</v>
      </c>
      <c r="R46" s="110">
        <v>0.18</v>
      </c>
    </row>
    <row r="47" spans="2:18" ht="18" customHeight="1" x14ac:dyDescent="0.25">
      <c r="B47" s="76">
        <v>4</v>
      </c>
      <c r="C47" s="76">
        <v>-6727.7139491104117</v>
      </c>
      <c r="D47" s="87"/>
      <c r="E47" s="88"/>
      <c r="F47" s="88"/>
      <c r="G47" s="87">
        <f t="shared" si="6"/>
        <v>-5529.3998464828292</v>
      </c>
      <c r="H47" s="88">
        <v>5</v>
      </c>
      <c r="I47" s="87"/>
      <c r="J47" s="88"/>
      <c r="K47" s="88"/>
      <c r="L47" s="87"/>
      <c r="M47" s="109">
        <v>-5071.2144295741873</v>
      </c>
      <c r="N47" s="97">
        <v>1</v>
      </c>
      <c r="P47" s="109">
        <v>-4290.3982482528627</v>
      </c>
      <c r="Q47" s="97">
        <v>0</v>
      </c>
      <c r="R47" s="110">
        <v>0.18</v>
      </c>
    </row>
    <row r="48" spans="2:18" ht="18" customHeight="1" x14ac:dyDescent="0.25">
      <c r="B48" s="76">
        <v>5</v>
      </c>
      <c r="C48" s="76">
        <v>16177.552790568272</v>
      </c>
      <c r="D48" s="87"/>
      <c r="E48" s="88"/>
      <c r="F48" s="88"/>
      <c r="G48" s="87">
        <f t="shared" si="6"/>
        <v>-2994.829846482829</v>
      </c>
      <c r="H48" s="88">
        <v>2</v>
      </c>
      <c r="I48" s="87"/>
      <c r="J48" s="88"/>
      <c r="K48" s="88"/>
      <c r="L48" s="87"/>
      <c r="M48" s="109">
        <v>-386.13000564473714</v>
      </c>
      <c r="N48" s="97">
        <v>7</v>
      </c>
      <c r="P48" s="109">
        <v>-868.42353808379721</v>
      </c>
      <c r="Q48" s="97">
        <v>4</v>
      </c>
      <c r="R48" s="110">
        <v>0.26</v>
      </c>
    </row>
    <row r="49" spans="2:18" ht="18" customHeight="1" x14ac:dyDescent="0.25">
      <c r="B49" s="76">
        <v>6</v>
      </c>
      <c r="C49" s="76">
        <v>3309.1386247943301</v>
      </c>
      <c r="D49" s="87"/>
      <c r="E49" s="88"/>
      <c r="F49" s="88"/>
      <c r="G49" s="87">
        <f t="shared" si="6"/>
        <v>-460.25984648282883</v>
      </c>
      <c r="H49" s="88">
        <v>4</v>
      </c>
      <c r="I49" s="87"/>
      <c r="J49" s="88"/>
      <c r="K49" s="88"/>
      <c r="L49" s="87"/>
      <c r="M49" s="109">
        <v>2205.5957063103024</v>
      </c>
      <c r="N49" s="97">
        <v>2</v>
      </c>
      <c r="P49" s="109">
        <v>1343.5185780014203</v>
      </c>
      <c r="Q49" s="97">
        <v>5</v>
      </c>
      <c r="R49" s="110">
        <v>0.36</v>
      </c>
    </row>
    <row r="50" spans="2:18" ht="18" customHeight="1" x14ac:dyDescent="0.25">
      <c r="B50" s="76">
        <v>7</v>
      </c>
      <c r="C50" s="76">
        <v>-8769.646707724416</v>
      </c>
      <c r="D50" s="87"/>
      <c r="E50" s="88"/>
      <c r="F50" s="88"/>
      <c r="G50" s="87">
        <f t="shared" si="6"/>
        <v>2074.3101535171713</v>
      </c>
      <c r="H50" s="88">
        <v>3</v>
      </c>
      <c r="I50" s="87"/>
      <c r="J50" s="88"/>
      <c r="K50" s="88"/>
      <c r="L50" s="87"/>
      <c r="M50" s="109">
        <v>2782.4963333162523</v>
      </c>
      <c r="N50" s="97">
        <v>0</v>
      </c>
      <c r="P50" s="109">
        <v>1918.6396708923462</v>
      </c>
      <c r="Q50" s="97">
        <v>2</v>
      </c>
      <c r="R50" s="110">
        <v>0.4</v>
      </c>
    </row>
    <row r="51" spans="2:18" ht="18" customHeight="1" x14ac:dyDescent="0.25">
      <c r="B51" s="76">
        <v>8</v>
      </c>
      <c r="C51" s="76">
        <v>-4566.2603751375545</v>
      </c>
      <c r="D51" s="87"/>
      <c r="E51" s="88"/>
      <c r="F51" s="88"/>
      <c r="G51" s="87">
        <f t="shared" si="6"/>
        <v>4608.8801535171715</v>
      </c>
      <c r="H51" s="88">
        <v>2</v>
      </c>
      <c r="I51" s="87"/>
      <c r="J51" s="88"/>
      <c r="K51" s="88"/>
      <c r="L51" s="87"/>
      <c r="M51" s="109">
        <v>5185.3860406048261</v>
      </c>
      <c r="N51" s="97">
        <v>3</v>
      </c>
      <c r="P51" s="109">
        <v>2123.7908062341612</v>
      </c>
      <c r="Q51" s="97">
        <v>0</v>
      </c>
      <c r="R51" s="110">
        <v>0.4</v>
      </c>
    </row>
    <row r="52" spans="2:18" ht="18" customHeight="1" x14ac:dyDescent="0.25">
      <c r="B52" s="76">
        <v>9</v>
      </c>
      <c r="C52" s="76">
        <v>18490.644759167899</v>
      </c>
      <c r="D52" s="87"/>
      <c r="E52" s="88"/>
      <c r="F52" s="88"/>
      <c r="G52" s="87">
        <f t="shared" si="6"/>
        <v>7143.4501535171712</v>
      </c>
      <c r="H52" s="88">
        <v>5</v>
      </c>
      <c r="I52" s="87"/>
      <c r="J52" s="88"/>
      <c r="K52" s="88"/>
      <c r="L52" s="87"/>
      <c r="M52" s="109">
        <v>6487.5684230055458</v>
      </c>
      <c r="N52" s="97">
        <v>1</v>
      </c>
      <c r="P52" s="109">
        <v>8554.6291328455136</v>
      </c>
      <c r="Q52" s="97">
        <v>12</v>
      </c>
      <c r="R52" s="110">
        <v>0.64</v>
      </c>
    </row>
    <row r="53" spans="2:18" ht="18" customHeight="1" x14ac:dyDescent="0.25">
      <c r="B53" s="76">
        <v>10</v>
      </c>
      <c r="C53" s="76">
        <v>24228.758316956682</v>
      </c>
      <c r="D53" s="87"/>
      <c r="E53" s="88"/>
      <c r="F53" s="88"/>
      <c r="G53" s="87">
        <f t="shared" si="6"/>
        <v>9678.0201535171709</v>
      </c>
      <c r="H53" s="88">
        <v>2</v>
      </c>
      <c r="I53" s="87"/>
      <c r="J53" s="88"/>
      <c r="K53" s="88"/>
      <c r="L53" s="87"/>
      <c r="M53" s="109">
        <v>8885.1895526344397</v>
      </c>
      <c r="N53" s="97">
        <v>4</v>
      </c>
      <c r="P53" s="109">
        <v>9342.553777954512</v>
      </c>
      <c r="Q53" s="97">
        <v>0</v>
      </c>
      <c r="R53" s="110">
        <v>0.64</v>
      </c>
    </row>
    <row r="54" spans="2:18" ht="18" customHeight="1" x14ac:dyDescent="0.25">
      <c r="B54" s="76">
        <v>11</v>
      </c>
      <c r="C54" s="76">
        <v>7314.1975733509335</v>
      </c>
      <c r="D54" s="87"/>
      <c r="E54" s="88"/>
      <c r="F54" s="88"/>
      <c r="G54" s="87">
        <f t="shared" si="6"/>
        <v>12212.590153517171</v>
      </c>
      <c r="H54" s="88">
        <v>5</v>
      </c>
      <c r="I54" s="87"/>
      <c r="J54" s="88"/>
      <c r="K54" s="88"/>
      <c r="L54" s="87"/>
      <c r="M54" s="109">
        <v>14759.667350580108</v>
      </c>
      <c r="N54" s="97">
        <v>12</v>
      </c>
      <c r="P54" s="109">
        <v>10695.959377876798</v>
      </c>
      <c r="Q54" s="97">
        <v>1</v>
      </c>
      <c r="R54" s="110">
        <v>0.66</v>
      </c>
    </row>
    <row r="55" spans="2:18" ht="18" customHeight="1" x14ac:dyDescent="0.25">
      <c r="B55" s="76">
        <v>12</v>
      </c>
      <c r="C55" s="76">
        <v>17437.1649197349</v>
      </c>
      <c r="D55" s="87"/>
      <c r="E55" s="87"/>
      <c r="F55" s="87"/>
      <c r="G55" s="87">
        <f t="shared" si="6"/>
        <v>14747.16015351717</v>
      </c>
      <c r="H55" s="87">
        <v>4</v>
      </c>
      <c r="I55" s="87"/>
      <c r="J55" s="88"/>
      <c r="K55" s="88"/>
      <c r="L55" s="87"/>
      <c r="M55" s="109">
        <v>17951.563082591652</v>
      </c>
      <c r="N55" s="97">
        <v>6</v>
      </c>
      <c r="P55" s="109">
        <v>13876.47801279858</v>
      </c>
      <c r="Q55" s="97">
        <v>6</v>
      </c>
      <c r="R55" s="110">
        <v>0.78</v>
      </c>
    </row>
    <row r="56" spans="2:18" ht="18" customHeight="1" x14ac:dyDescent="0.25">
      <c r="B56" s="76">
        <v>13</v>
      </c>
      <c r="C56" s="76">
        <v>-2845.5014989088686</v>
      </c>
      <c r="D56" s="87"/>
      <c r="E56" s="87"/>
      <c r="F56" s="87"/>
      <c r="G56" s="87">
        <f t="shared" si="6"/>
        <v>17281.730153517172</v>
      </c>
      <c r="H56" s="87">
        <v>4</v>
      </c>
      <c r="I56" s="87"/>
      <c r="J56" s="88"/>
      <c r="K56" s="88"/>
      <c r="L56" s="87"/>
      <c r="M56" s="109">
        <v>18479.087284429028</v>
      </c>
      <c r="N56" s="97">
        <v>2</v>
      </c>
      <c r="P56" s="109">
        <v>16345.51801279858</v>
      </c>
      <c r="Q56" s="97">
        <v>3</v>
      </c>
      <c r="R56" s="110">
        <v>0.84</v>
      </c>
    </row>
    <row r="57" spans="2:18" ht="18" customHeight="1" x14ac:dyDescent="0.25">
      <c r="B57" s="76">
        <v>14</v>
      </c>
      <c r="C57" s="76">
        <v>6713.503114522041</v>
      </c>
      <c r="D57" s="87"/>
      <c r="E57" s="87"/>
      <c r="F57" s="87"/>
      <c r="G57" s="87">
        <f t="shared" si="6"/>
        <v>19816.300153517172</v>
      </c>
      <c r="H57" s="87">
        <v>3</v>
      </c>
      <c r="I57" s="87"/>
      <c r="J57" s="88"/>
      <c r="K57" s="88"/>
      <c r="L57" s="87"/>
      <c r="M57" s="109">
        <v>20983.921542000455</v>
      </c>
      <c r="N57" s="97">
        <v>3</v>
      </c>
      <c r="P57" s="109">
        <v>18814.558012798581</v>
      </c>
      <c r="Q57" s="97">
        <v>3</v>
      </c>
      <c r="R57" s="110">
        <v>0.9</v>
      </c>
    </row>
    <row r="58" spans="2:18" ht="18" customHeight="1" x14ac:dyDescent="0.25">
      <c r="B58" s="76">
        <v>15</v>
      </c>
      <c r="C58" s="76">
        <v>15068.928372238044</v>
      </c>
      <c r="D58" s="87"/>
      <c r="E58" s="87"/>
      <c r="F58" s="87"/>
      <c r="G58" s="87">
        <f t="shared" si="6"/>
        <v>22350.870153517171</v>
      </c>
      <c r="H58" s="87">
        <v>3</v>
      </c>
      <c r="I58" s="87"/>
      <c r="J58" s="88"/>
      <c r="K58" s="88"/>
      <c r="L58" s="87"/>
      <c r="M58" s="109">
        <v>21267.390206592579</v>
      </c>
      <c r="N58" s="97">
        <v>0</v>
      </c>
      <c r="P58" s="109">
        <v>21238.292584936939</v>
      </c>
      <c r="Q58" s="97">
        <v>3</v>
      </c>
      <c r="R58" s="110">
        <v>0.96</v>
      </c>
    </row>
    <row r="59" spans="2:18" ht="18" customHeight="1" x14ac:dyDescent="0.25">
      <c r="B59" s="76">
        <v>16</v>
      </c>
      <c r="C59" s="76">
        <v>-5044.5144698032454</v>
      </c>
      <c r="D59" s="87"/>
      <c r="E59" s="87"/>
      <c r="F59" s="87"/>
      <c r="G59" s="87">
        <f t="shared" si="6"/>
        <v>24885.440153517171</v>
      </c>
      <c r="H59" s="87">
        <v>2</v>
      </c>
      <c r="I59" s="87"/>
      <c r="J59" s="88"/>
      <c r="K59" s="88"/>
      <c r="L59" s="87"/>
      <c r="M59" s="109">
        <v>22787.401070410029</v>
      </c>
      <c r="N59" s="97">
        <v>1</v>
      </c>
      <c r="P59" s="109">
        <v>23976.848773935901</v>
      </c>
      <c r="Q59" s="97">
        <v>1</v>
      </c>
      <c r="R59" s="110">
        <v>0.98</v>
      </c>
    </row>
    <row r="60" spans="2:18" ht="18" customHeight="1" x14ac:dyDescent="0.25">
      <c r="B60" s="76">
        <v>17</v>
      </c>
      <c r="C60" s="76">
        <v>-9607.9469675487271</v>
      </c>
      <c r="D60" s="87"/>
      <c r="E60" s="87"/>
      <c r="F60" s="87"/>
      <c r="G60" s="87">
        <f t="shared" si="6"/>
        <v>27420.010153517171</v>
      </c>
      <c r="H60" s="87">
        <v>0</v>
      </c>
      <c r="I60" s="87"/>
      <c r="J60" s="88"/>
      <c r="K60" s="88"/>
      <c r="L60" s="87"/>
      <c r="M60" s="109">
        <v>31805.35763585211</v>
      </c>
      <c r="N60" s="97">
        <v>2</v>
      </c>
      <c r="P60" s="109">
        <v>29201.793903846818</v>
      </c>
      <c r="Q60" s="97">
        <v>1</v>
      </c>
      <c r="R60" s="110">
        <v>1</v>
      </c>
    </row>
    <row r="61" spans="2:18" ht="18" customHeight="1" x14ac:dyDescent="0.25">
      <c r="B61" s="76">
        <v>18</v>
      </c>
      <c r="C61" s="76">
        <v>14886.600162224495</v>
      </c>
      <c r="D61" s="87"/>
      <c r="E61" s="87"/>
      <c r="F61" s="87"/>
      <c r="G61" s="87"/>
      <c r="H61" s="87"/>
      <c r="I61" s="87"/>
      <c r="J61" s="88"/>
      <c r="K61" s="88"/>
      <c r="L61" s="87"/>
      <c r="M61" s="109">
        <v>33858.084895659638</v>
      </c>
      <c r="N61" s="97">
        <v>0</v>
      </c>
      <c r="P61" s="109">
        <v>31926.900137151817</v>
      </c>
      <c r="Q61" s="97">
        <v>0</v>
      </c>
      <c r="R61" s="110">
        <v>1</v>
      </c>
    </row>
    <row r="62" spans="2:18" ht="18" customHeight="1" thickBot="1" x14ac:dyDescent="0.3">
      <c r="B62" s="76">
        <v>19</v>
      </c>
      <c r="C62" s="76">
        <v>343.94290439880888</v>
      </c>
      <c r="D62" s="87"/>
      <c r="E62" s="87"/>
      <c r="F62" s="87"/>
      <c r="G62" s="87"/>
      <c r="H62" s="87"/>
      <c r="I62" s="87"/>
      <c r="J62" s="88"/>
      <c r="K62" s="88"/>
      <c r="L62" s="87"/>
      <c r="M62" s="98" t="s">
        <v>198</v>
      </c>
      <c r="N62" s="98">
        <v>0</v>
      </c>
      <c r="P62" s="98" t="s">
        <v>198</v>
      </c>
      <c r="Q62" s="98">
        <v>0</v>
      </c>
      <c r="R62" s="111">
        <v>1</v>
      </c>
    </row>
    <row r="63" spans="2:18" ht="18" customHeight="1" x14ac:dyDescent="0.25">
      <c r="B63" s="76">
        <v>20</v>
      </c>
      <c r="C63" s="76">
        <v>15318.689119511062</v>
      </c>
      <c r="D63" s="87"/>
      <c r="E63" s="87"/>
      <c r="F63" s="87"/>
      <c r="G63" s="87"/>
      <c r="H63" s="87"/>
      <c r="I63" s="87"/>
      <c r="J63" s="88"/>
      <c r="K63" s="88"/>
      <c r="L63" s="87"/>
    </row>
    <row r="64" spans="2:18" ht="18" customHeight="1" x14ac:dyDescent="0.25">
      <c r="B64" s="76">
        <v>21</v>
      </c>
      <c r="C64" s="76">
        <v>-790.45386039391644</v>
      </c>
      <c r="D64" s="87"/>
      <c r="E64" s="87"/>
      <c r="F64" s="87"/>
      <c r="G64" s="87"/>
      <c r="H64" s="87"/>
      <c r="I64" s="87"/>
      <c r="J64" s="88"/>
      <c r="K64" s="88"/>
      <c r="L64" s="87"/>
    </row>
    <row r="65" spans="2:12" ht="18" customHeight="1" x14ac:dyDescent="0.25">
      <c r="B65" s="76">
        <v>22</v>
      </c>
      <c r="C65" s="76">
        <v>2937.9534846169977</v>
      </c>
      <c r="D65" s="87"/>
      <c r="E65" s="87"/>
      <c r="F65" s="87"/>
      <c r="G65" s="87"/>
      <c r="H65" s="87"/>
      <c r="I65" s="87"/>
      <c r="J65" s="88"/>
      <c r="K65" s="88"/>
      <c r="L65" s="87"/>
    </row>
    <row r="66" spans="2:12" ht="18" customHeight="1" x14ac:dyDescent="0.25">
      <c r="B66" s="76">
        <v>23</v>
      </c>
      <c r="C66" s="76">
        <v>28687.307964479871</v>
      </c>
      <c r="D66" s="87"/>
      <c r="E66" s="87"/>
      <c r="F66" s="87"/>
      <c r="G66" s="87"/>
      <c r="H66" s="87"/>
      <c r="I66" s="87"/>
      <c r="J66" s="88"/>
      <c r="K66" s="88"/>
      <c r="L66" s="87"/>
    </row>
    <row r="67" spans="2:12" ht="18" customHeight="1" x14ac:dyDescent="0.25">
      <c r="B67" s="76">
        <v>24</v>
      </c>
      <c r="C67" s="76">
        <v>-6059.9377365999044</v>
      </c>
      <c r="D67" s="87"/>
      <c r="E67" s="87"/>
      <c r="F67" s="87"/>
      <c r="G67" s="87"/>
      <c r="H67" s="87"/>
      <c r="I67" s="87"/>
      <c r="J67" s="88"/>
      <c r="K67" s="88"/>
      <c r="L67" s="87"/>
    </row>
    <row r="68" spans="2:12" ht="18" customHeight="1" x14ac:dyDescent="0.25">
      <c r="B68" s="76">
        <v>25</v>
      </c>
      <c r="C68" s="76">
        <v>-7047.8118878488203</v>
      </c>
      <c r="D68" s="87"/>
      <c r="E68" s="87"/>
      <c r="F68" s="87"/>
      <c r="G68" s="87"/>
      <c r="H68" s="87"/>
      <c r="I68" s="87"/>
      <c r="J68" s="88"/>
      <c r="K68" s="88"/>
      <c r="L68" s="87"/>
    </row>
    <row r="69" spans="2:12" ht="18" customHeight="1" x14ac:dyDescent="0.25">
      <c r="B69" s="76">
        <v>26</v>
      </c>
      <c r="C69" s="76">
        <v>10245.366988326119</v>
      </c>
      <c r="D69" s="87"/>
      <c r="E69" s="87"/>
      <c r="F69" s="87"/>
      <c r="G69" s="87"/>
      <c r="H69" s="87"/>
      <c r="I69" s="87"/>
      <c r="J69" s="88"/>
      <c r="K69" s="88"/>
      <c r="L69" s="87"/>
    </row>
    <row r="70" spans="2:12" ht="18" customHeight="1" x14ac:dyDescent="0.25">
      <c r="B70" s="76">
        <v>27</v>
      </c>
      <c r="C70" s="76">
        <v>-6162.4777185877256</v>
      </c>
      <c r="D70" s="87"/>
      <c r="E70" s="87"/>
      <c r="F70" s="87"/>
      <c r="G70" s="87"/>
      <c r="H70" s="87"/>
      <c r="I70" s="87"/>
      <c r="J70" s="88"/>
      <c r="K70" s="88"/>
      <c r="L70" s="87"/>
    </row>
    <row r="71" spans="2:12" ht="18" customHeight="1" x14ac:dyDescent="0.25">
      <c r="B71" s="76">
        <v>28</v>
      </c>
      <c r="C71" s="76">
        <v>13488.634031482416</v>
      </c>
      <c r="D71" s="87"/>
      <c r="E71" s="87"/>
      <c r="F71" s="87"/>
      <c r="G71" s="87"/>
      <c r="H71" s="87"/>
      <c r="I71" s="87"/>
      <c r="J71" s="88"/>
      <c r="K71" s="88"/>
      <c r="L71" s="87"/>
    </row>
    <row r="72" spans="2:12" ht="18" customHeight="1" x14ac:dyDescent="0.25">
      <c r="B72" s="76">
        <v>29</v>
      </c>
      <c r="C72" s="76">
        <v>21422.342195792156</v>
      </c>
      <c r="D72" s="87"/>
      <c r="E72" s="87"/>
      <c r="F72" s="87"/>
      <c r="G72" s="87"/>
      <c r="H72" s="87"/>
      <c r="I72" s="87"/>
      <c r="J72" s="88"/>
      <c r="K72" s="88"/>
      <c r="L72" s="87"/>
    </row>
    <row r="73" spans="2:12" ht="18" customHeight="1" x14ac:dyDescent="0.25">
      <c r="B73" s="76">
        <v>30</v>
      </c>
      <c r="C73" s="76">
        <v>6343.4916428523165</v>
      </c>
      <c r="D73" s="87"/>
      <c r="E73" s="87"/>
      <c r="F73" s="87"/>
      <c r="G73" s="87"/>
      <c r="H73" s="87"/>
      <c r="I73" s="87"/>
      <c r="J73" s="88"/>
      <c r="K73" s="88"/>
      <c r="L73" s="87"/>
    </row>
    <row r="74" spans="2:12" ht="18" customHeight="1" x14ac:dyDescent="0.25">
      <c r="B74" s="76">
        <v>31</v>
      </c>
      <c r="C74" s="76">
        <v>9925.4607226187727</v>
      </c>
      <c r="D74" s="87"/>
      <c r="E74" s="87"/>
      <c r="F74" s="87"/>
      <c r="G74" s="87"/>
      <c r="H74" s="87"/>
      <c r="I74" s="87"/>
      <c r="J74" s="88"/>
      <c r="K74" s="88"/>
      <c r="L74" s="87"/>
    </row>
    <row r="75" spans="2:12" ht="18" customHeight="1" x14ac:dyDescent="0.25">
      <c r="B75" s="76">
        <v>32</v>
      </c>
      <c r="C75" s="76">
        <v>14211.842702533042</v>
      </c>
      <c r="D75" s="87"/>
      <c r="E75" s="87"/>
      <c r="F75" s="87"/>
      <c r="G75" s="87"/>
      <c r="H75" s="87"/>
      <c r="I75" s="87"/>
      <c r="J75" s="88"/>
      <c r="K75" s="88"/>
      <c r="L75" s="87"/>
    </row>
    <row r="76" spans="2:12" ht="18" customHeight="1" x14ac:dyDescent="0.25">
      <c r="B76" s="76">
        <v>33</v>
      </c>
      <c r="C76" s="76">
        <v>-1636.896754981982</v>
      </c>
      <c r="D76" s="87"/>
      <c r="E76" s="87"/>
      <c r="F76" s="87"/>
      <c r="G76" s="87"/>
      <c r="H76" s="87"/>
      <c r="I76" s="87"/>
      <c r="J76" s="88"/>
      <c r="K76" s="88"/>
      <c r="L76" s="87"/>
    </row>
    <row r="77" spans="2:12" ht="18" customHeight="1" x14ac:dyDescent="0.25">
      <c r="B77" s="76">
        <v>34</v>
      </c>
      <c r="C77" s="76">
        <v>13150.452059841953</v>
      </c>
      <c r="D77" s="87"/>
      <c r="E77" s="87"/>
      <c r="F77" s="87"/>
      <c r="G77" s="87"/>
      <c r="H77" s="87"/>
      <c r="I77" s="87"/>
      <c r="J77" s="87"/>
      <c r="K77" s="87"/>
      <c r="L77" s="87"/>
    </row>
    <row r="78" spans="2:12" ht="18" customHeight="1" x14ac:dyDescent="0.25">
      <c r="B78" s="76">
        <v>35</v>
      </c>
      <c r="C78" s="76">
        <v>5874.4680206992043</v>
      </c>
      <c r="D78" s="87"/>
      <c r="E78" s="87"/>
      <c r="F78" s="87"/>
      <c r="G78" s="87"/>
      <c r="H78" s="87"/>
      <c r="I78" s="87"/>
      <c r="J78" s="87"/>
      <c r="K78" s="87"/>
      <c r="L78" s="87"/>
    </row>
    <row r="79" spans="2:12" ht="18" customHeight="1" x14ac:dyDescent="0.25">
      <c r="B79" s="76">
        <v>36</v>
      </c>
      <c r="C79" s="76">
        <v>-14231.144938163527</v>
      </c>
      <c r="D79" s="87"/>
      <c r="E79" s="87"/>
      <c r="F79" s="87"/>
      <c r="G79" s="87"/>
      <c r="H79" s="87"/>
      <c r="I79" s="87"/>
      <c r="J79" s="87"/>
      <c r="K79" s="87"/>
      <c r="L79" s="87"/>
    </row>
    <row r="80" spans="2:12" ht="18" customHeight="1" x14ac:dyDescent="0.25">
      <c r="B80" s="76">
        <v>37</v>
      </c>
      <c r="C80" s="76">
        <v>10923.013935805784</v>
      </c>
      <c r="D80" s="87"/>
      <c r="E80" s="87"/>
      <c r="F80" s="87"/>
      <c r="G80" s="87"/>
      <c r="H80" s="87"/>
      <c r="I80" s="87"/>
      <c r="J80" s="87"/>
      <c r="K80" s="87"/>
      <c r="L80" s="87"/>
    </row>
    <row r="81" spans="2:12" ht="18" customHeight="1" x14ac:dyDescent="0.25">
      <c r="B81" s="76">
        <v>38</v>
      </c>
      <c r="C81" s="76">
        <v>717.11861829293457</v>
      </c>
      <c r="D81" s="87"/>
      <c r="E81" s="87"/>
      <c r="F81" s="87"/>
      <c r="G81" s="87"/>
      <c r="H81" s="87"/>
      <c r="I81" s="87"/>
      <c r="J81" s="87"/>
      <c r="K81" s="87"/>
      <c r="L81" s="87"/>
    </row>
    <row r="82" spans="2:12" ht="18" customHeight="1" x14ac:dyDescent="0.25">
      <c r="B82" s="76">
        <v>39</v>
      </c>
      <c r="C82" s="76">
        <v>-13405.146947305251</v>
      </c>
      <c r="D82" s="87"/>
      <c r="E82" s="87"/>
      <c r="F82" s="87"/>
      <c r="G82" s="87"/>
      <c r="H82" s="87"/>
      <c r="I82" s="87"/>
      <c r="J82" s="87"/>
      <c r="K82" s="87"/>
      <c r="L82" s="87"/>
    </row>
    <row r="83" spans="2:12" ht="18" customHeight="1" x14ac:dyDescent="0.25">
      <c r="B83" s="76">
        <v>40</v>
      </c>
      <c r="C83" s="76">
        <v>24443.169775453465</v>
      </c>
      <c r="D83" s="87"/>
      <c r="E83" s="87"/>
      <c r="F83" s="87"/>
      <c r="G83" s="87"/>
      <c r="H83" s="87"/>
      <c r="I83" s="87"/>
      <c r="J83" s="87"/>
      <c r="K83" s="87"/>
      <c r="L83" s="87"/>
    </row>
    <row r="84" spans="2:12" ht="18" customHeight="1" x14ac:dyDescent="0.25">
      <c r="B84" s="76">
        <v>41</v>
      </c>
      <c r="C84" s="76">
        <v>-5642.8524407772929</v>
      </c>
      <c r="D84" s="87"/>
      <c r="E84" s="87"/>
      <c r="F84" s="87"/>
      <c r="G84" s="87"/>
      <c r="H84" s="87"/>
      <c r="I84" s="87"/>
      <c r="J84" s="87"/>
      <c r="K84" s="87"/>
      <c r="L84" s="87"/>
    </row>
    <row r="85" spans="2:12" ht="18" customHeight="1" x14ac:dyDescent="0.25">
      <c r="B85" s="76">
        <v>42</v>
      </c>
      <c r="C85" s="76">
        <v>-22004.104846482827</v>
      </c>
      <c r="D85" s="87"/>
      <c r="E85" s="87"/>
      <c r="F85" s="87"/>
      <c r="G85" s="87"/>
      <c r="H85" s="87"/>
      <c r="I85" s="87"/>
      <c r="J85" s="87"/>
      <c r="K85" s="87"/>
      <c r="L85" s="87"/>
    </row>
    <row r="86" spans="2:12" ht="18" customHeight="1" x14ac:dyDescent="0.25">
      <c r="B86" s="76">
        <v>43</v>
      </c>
      <c r="C86" s="76">
        <v>4784.0748722240432</v>
      </c>
      <c r="D86" s="87"/>
      <c r="E86" s="87"/>
      <c r="F86" s="87"/>
      <c r="G86" s="87"/>
      <c r="H86" s="87"/>
      <c r="I86" s="87"/>
      <c r="J86" s="87"/>
      <c r="K86" s="87"/>
      <c r="L86" s="87"/>
    </row>
    <row r="87" spans="2:12" ht="18" customHeight="1" x14ac:dyDescent="0.25">
      <c r="B87" s="76">
        <v>44</v>
      </c>
      <c r="C87" s="76">
        <v>6194.1098678032522</v>
      </c>
      <c r="D87" s="87"/>
      <c r="E87" s="87"/>
      <c r="F87" s="87"/>
      <c r="G87" s="87"/>
      <c r="H87" s="87"/>
      <c r="I87" s="87"/>
      <c r="J87" s="87"/>
      <c r="K87" s="87"/>
      <c r="L87" s="87"/>
    </row>
    <row r="88" spans="2:12" ht="18" customHeight="1" x14ac:dyDescent="0.25">
      <c r="B88" s="76">
        <v>45</v>
      </c>
      <c r="C88" s="76">
        <v>-1669.6487836644251</v>
      </c>
      <c r="D88" s="87"/>
      <c r="E88" s="87"/>
      <c r="F88" s="87"/>
      <c r="G88" s="87"/>
      <c r="H88" s="87"/>
      <c r="I88" s="87"/>
      <c r="J88" s="87"/>
      <c r="K88" s="87"/>
      <c r="L88" s="87"/>
    </row>
    <row r="89" spans="2:12" ht="18" customHeight="1" x14ac:dyDescent="0.25">
      <c r="B89" s="76">
        <v>46</v>
      </c>
      <c r="C89" s="76">
        <v>20894.730341863215</v>
      </c>
    </row>
    <row r="90" spans="2:12" ht="18" customHeight="1" x14ac:dyDescent="0.25">
      <c r="B90" s="76">
        <v>47</v>
      </c>
      <c r="C90" s="76">
        <v>-289.56862115177989</v>
      </c>
    </row>
    <row r="91" spans="2:12" ht="18" customHeight="1" x14ac:dyDescent="0.25">
      <c r="B91" s="76">
        <v>48</v>
      </c>
      <c r="C91" s="76">
        <v>17693.104826655173</v>
      </c>
    </row>
    <row r="92" spans="2:12" ht="18" customHeight="1" x14ac:dyDescent="0.25">
      <c r="B92" s="76">
        <v>49</v>
      </c>
      <c r="C92" s="76">
        <v>11145.088246076482</v>
      </c>
    </row>
    <row r="93" spans="2:12" ht="18" customHeight="1" x14ac:dyDescent="0.25">
      <c r="B93" s="76">
        <v>50</v>
      </c>
      <c r="C93" s="76">
        <v>9307.6102925137711</v>
      </c>
    </row>
  </sheetData>
  <sortState ref="P41:P61">
    <sortCondition ref="P41"/>
  </sortState>
  <mergeCells count="2">
    <mergeCell ref="B28:B29"/>
    <mergeCell ref="B30:B31"/>
  </mergeCells>
  <phoneticPr fontId="6"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注意事项</vt:lpstr>
      <vt:lpstr>第1题</vt:lpstr>
      <vt:lpstr>第2题</vt:lpstr>
      <vt:lpstr>第3题</vt:lpstr>
      <vt:lpstr>第4题</vt:lpstr>
      <vt:lpstr>第5题</vt:lpstr>
      <vt:lpstr>第6题</vt:lpstr>
      <vt:lpstr>第7题</vt:lpstr>
      <vt:lpstr>第8题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zlqfujitsu</dc:creator>
  <cp:lastModifiedBy>樊望轩</cp:lastModifiedBy>
  <dcterms:created xsi:type="dcterms:W3CDTF">2012-09-14T05:52:01Z</dcterms:created>
  <dcterms:modified xsi:type="dcterms:W3CDTF">2022-12-26T03:17:01Z</dcterms:modified>
</cp:coreProperties>
</file>