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 activeTab="2"/>
  </bookViews>
  <sheets>
    <sheet name="Static M1" sheetId="1" r:id="rId1"/>
    <sheet name="Static M2" sheetId="6" r:id="rId2"/>
    <sheet name="Static C1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2" i="7"/>
  <c r="Y6" i="1"/>
  <c r="AH24" i="1" l="1"/>
  <c r="AH23" i="1"/>
  <c r="AF23" i="1"/>
  <c r="AB23" i="1"/>
  <c r="AA23" i="1"/>
  <c r="AA25" i="1"/>
  <c r="Y8" i="1" l="1"/>
  <c r="Y7" i="1"/>
  <c r="AH25" i="1" l="1"/>
  <c r="AG24" i="1"/>
  <c r="AG25" i="1"/>
  <c r="AG23" i="1"/>
  <c r="AF24" i="1"/>
  <c r="AF25" i="1"/>
  <c r="AE24" i="1"/>
  <c r="AE25" i="1"/>
  <c r="AE23" i="1"/>
  <c r="AC24" i="1"/>
  <c r="AC25" i="1"/>
  <c r="AC23" i="1"/>
  <c r="AB24" i="1"/>
  <c r="AB25" i="1"/>
  <c r="AD24" i="1"/>
  <c r="AD25" i="1"/>
  <c r="AD23" i="1"/>
  <c r="AA24" i="1"/>
  <c r="Z24" i="1"/>
  <c r="Z25" i="1"/>
  <c r="Z23" i="1"/>
  <c r="Y24" i="1"/>
  <c r="Y25" i="1"/>
  <c r="Y23" i="1"/>
  <c r="X25" i="1" l="1"/>
  <c r="X24" i="1"/>
  <c r="X23" i="1"/>
  <c r="W25" i="1"/>
  <c r="W24" i="1"/>
  <c r="W23" i="1"/>
  <c r="V25" i="1"/>
  <c r="V24" i="1"/>
  <c r="V23" i="1"/>
  <c r="X6" i="1"/>
  <c r="AA19" i="6" l="1"/>
  <c r="AX14" i="6"/>
  <c r="AV14" i="6"/>
  <c r="AU14" i="6"/>
  <c r="AT14" i="6"/>
  <c r="AR14" i="6"/>
  <c r="AQ14" i="6"/>
  <c r="AP14" i="6"/>
  <c r="AJ14" i="6"/>
  <c r="AX13" i="6"/>
  <c r="AW13" i="6"/>
  <c r="AV13" i="6"/>
  <c r="AT13" i="6"/>
  <c r="AS13" i="6"/>
  <c r="AR13" i="6"/>
  <c r="AP13" i="6"/>
  <c r="AO13" i="6"/>
  <c r="AF13" i="6"/>
  <c r="AX12" i="6"/>
  <c r="AV12" i="6"/>
  <c r="AU12" i="6"/>
  <c r="AT12" i="6"/>
  <c r="AR12" i="6"/>
  <c r="AQ12" i="6"/>
  <c r="AP12" i="6"/>
  <c r="AJ12" i="6"/>
  <c r="AD12" i="6"/>
  <c r="AX11" i="6"/>
  <c r="AW11" i="6"/>
  <c r="AV11" i="6"/>
  <c r="AT11" i="6"/>
  <c r="AS11" i="6"/>
  <c r="AR11" i="6"/>
  <c r="AP11" i="6"/>
  <c r="AO11" i="6"/>
  <c r="AH11" i="6"/>
  <c r="AX10" i="6"/>
  <c r="AV10" i="6"/>
  <c r="AU10" i="6"/>
  <c r="AT10" i="6"/>
  <c r="AR10" i="6"/>
  <c r="AQ10" i="6"/>
  <c r="AP10" i="6"/>
  <c r="AK10" i="6"/>
  <c r="AF10" i="6"/>
  <c r="AX9" i="6"/>
  <c r="AW9" i="6"/>
  <c r="AV9" i="6"/>
  <c r="AT9" i="6"/>
  <c r="AS9" i="6"/>
  <c r="AR9" i="6"/>
  <c r="AP9" i="6"/>
  <c r="AO9" i="6"/>
  <c r="AI9" i="6"/>
  <c r="AD9" i="6"/>
  <c r="AX8" i="6"/>
  <c r="AV8" i="6"/>
  <c r="AU8" i="6"/>
  <c r="AT8" i="6"/>
  <c r="AR8" i="6"/>
  <c r="AQ8" i="6"/>
  <c r="AP8" i="6"/>
  <c r="AL8" i="6"/>
  <c r="AG8" i="6"/>
  <c r="AX7" i="6"/>
  <c r="AW7" i="6"/>
  <c r="AV7" i="6"/>
  <c r="AT7" i="6"/>
  <c r="AS7" i="6"/>
  <c r="AR7" i="6"/>
  <c r="AP7" i="6"/>
  <c r="AO7" i="6"/>
  <c r="AJ7" i="6"/>
  <c r="AE7" i="6"/>
  <c r="AX6" i="6"/>
  <c r="AV6" i="6"/>
  <c r="AU6" i="6"/>
  <c r="AT6" i="6"/>
  <c r="AR6" i="6"/>
  <c r="AQ6" i="6"/>
  <c r="AP6" i="6"/>
  <c r="AH6" i="6"/>
  <c r="AC6" i="6"/>
  <c r="AZ5" i="6"/>
  <c r="AX5" i="6"/>
  <c r="AW5" i="6"/>
  <c r="AU5" i="6"/>
  <c r="AT5" i="6"/>
  <c r="AS5" i="6"/>
  <c r="AQ5" i="6"/>
  <c r="AP5" i="6"/>
  <c r="AO5" i="6"/>
  <c r="AN5" i="6"/>
  <c r="AW14" i="6" s="1"/>
  <c r="AJ5" i="6"/>
  <c r="AD5" i="6"/>
  <c r="AB5" i="6"/>
  <c r="AK14" i="6" s="1"/>
  <c r="BG14" i="6" l="1"/>
  <c r="BC14" i="6"/>
  <c r="BI13" i="6"/>
  <c r="BE13" i="6"/>
  <c r="BA13" i="6"/>
  <c r="BG12" i="6"/>
  <c r="BC12" i="6"/>
  <c r="BI11" i="6"/>
  <c r="BE11" i="6"/>
  <c r="BA11" i="6"/>
  <c r="BG10" i="6"/>
  <c r="BC10" i="6"/>
  <c r="BI9" i="6"/>
  <c r="BE9" i="6"/>
  <c r="BA9" i="6"/>
  <c r="BG8" i="6"/>
  <c r="BC8" i="6"/>
  <c r="BI7" i="6"/>
  <c r="BE7" i="6"/>
  <c r="BA7" i="6"/>
  <c r="BG6" i="6"/>
  <c r="BC6" i="6"/>
  <c r="BI5" i="6"/>
  <c r="BE5" i="6"/>
  <c r="BA5" i="6"/>
  <c r="BJ14" i="6"/>
  <c r="BF14" i="6"/>
  <c r="BB14" i="6"/>
  <c r="BH13" i="6"/>
  <c r="BD13" i="6"/>
  <c r="BF5" i="6"/>
  <c r="BB6" i="6"/>
  <c r="BH6" i="6"/>
  <c r="BA8" i="6"/>
  <c r="BJ10" i="6"/>
  <c r="BG11" i="6"/>
  <c r="BH14" i="6"/>
  <c r="AF5" i="6"/>
  <c r="AK5" i="6"/>
  <c r="BB5" i="6"/>
  <c r="BG5" i="6"/>
  <c r="AD6" i="6"/>
  <c r="AJ6" i="6"/>
  <c r="BD6" i="6"/>
  <c r="BI6" i="6"/>
  <c r="AF7" i="6"/>
  <c r="AL7" i="6"/>
  <c r="BF7" i="6"/>
  <c r="AC8" i="6"/>
  <c r="AH8" i="6"/>
  <c r="BB8" i="6"/>
  <c r="BH8" i="6"/>
  <c r="AE9" i="6"/>
  <c r="AJ9" i="6"/>
  <c r="BD9" i="6"/>
  <c r="BJ9" i="6"/>
  <c r="AG10" i="6"/>
  <c r="AL10" i="6"/>
  <c r="BA10" i="6"/>
  <c r="BF10" i="6"/>
  <c r="AD11" i="6"/>
  <c r="AI11" i="6"/>
  <c r="BC11" i="6"/>
  <c r="BH11" i="6"/>
  <c r="AF12" i="6"/>
  <c r="AK12" i="6"/>
  <c r="BE12" i="6"/>
  <c r="BJ12" i="6"/>
  <c r="AH13" i="6"/>
  <c r="BC13" i="6"/>
  <c r="AC14" i="6"/>
  <c r="BA14" i="6"/>
  <c r="BI14" i="6"/>
  <c r="BI12" i="6"/>
  <c r="BB13" i="6"/>
  <c r="BJ13" i="6"/>
  <c r="AI14" i="6"/>
  <c r="AE14" i="6"/>
  <c r="AK13" i="6"/>
  <c r="AG13" i="6"/>
  <c r="AC13" i="6"/>
  <c r="AI12" i="6"/>
  <c r="AE12" i="6"/>
  <c r="AK11" i="6"/>
  <c r="AG11" i="6"/>
  <c r="AC11" i="6"/>
  <c r="AI10" i="6"/>
  <c r="AE10" i="6"/>
  <c r="AK9" i="6"/>
  <c r="AG9" i="6"/>
  <c r="AC9" i="6"/>
  <c r="AI8" i="6"/>
  <c r="AE8" i="6"/>
  <c r="AK7" i="6"/>
  <c r="AG7" i="6"/>
  <c r="AC7" i="6"/>
  <c r="AI6" i="6"/>
  <c r="AE6" i="6"/>
  <c r="AI5" i="6"/>
  <c r="AE5" i="6"/>
  <c r="AL14" i="6"/>
  <c r="AH14" i="6"/>
  <c r="AD14" i="6"/>
  <c r="AJ13" i="6"/>
  <c r="AG5" i="6"/>
  <c r="AL5" i="6"/>
  <c r="BC5" i="6"/>
  <c r="BH5" i="6"/>
  <c r="AF6" i="6"/>
  <c r="AK6" i="6"/>
  <c r="BE6" i="6"/>
  <c r="BJ6" i="6"/>
  <c r="AH7" i="6"/>
  <c r="BB7" i="6"/>
  <c r="BG7" i="6"/>
  <c r="AD8" i="6"/>
  <c r="AJ8" i="6"/>
  <c r="BD8" i="6"/>
  <c r="BI8" i="6"/>
  <c r="AF9" i="6"/>
  <c r="AL9" i="6"/>
  <c r="BF9" i="6"/>
  <c r="AC10" i="6"/>
  <c r="AH10" i="6"/>
  <c r="BB10" i="6"/>
  <c r="BH10" i="6"/>
  <c r="AE11" i="6"/>
  <c r="AJ11" i="6"/>
  <c r="BD11" i="6"/>
  <c r="BJ11" i="6"/>
  <c r="AG12" i="6"/>
  <c r="AL12" i="6"/>
  <c r="BA12" i="6"/>
  <c r="BF12" i="6"/>
  <c r="AD13" i="6"/>
  <c r="AI13" i="6"/>
  <c r="BF13" i="6"/>
  <c r="AF14" i="6"/>
  <c r="BD14" i="6"/>
  <c r="BD7" i="6"/>
  <c r="BJ7" i="6"/>
  <c r="BF8" i="6"/>
  <c r="BC9" i="6"/>
  <c r="BH9" i="6"/>
  <c r="BE10" i="6"/>
  <c r="BB11" i="6"/>
  <c r="BD12" i="6"/>
  <c r="AC5" i="6"/>
  <c r="AH5" i="6"/>
  <c r="BD5" i="6"/>
  <c r="BJ5" i="6"/>
  <c r="AG6" i="6"/>
  <c r="AL6" i="6"/>
  <c r="BA6" i="6"/>
  <c r="BF6" i="6"/>
  <c r="AD7" i="6"/>
  <c r="AI7" i="6"/>
  <c r="BC7" i="6"/>
  <c r="BH7" i="6"/>
  <c r="AF8" i="6"/>
  <c r="AK8" i="6"/>
  <c r="BE8" i="6"/>
  <c r="BJ8" i="6"/>
  <c r="AH9" i="6"/>
  <c r="BB9" i="6"/>
  <c r="BG9" i="6"/>
  <c r="AD10" i="6"/>
  <c r="AJ10" i="6"/>
  <c r="BD10" i="6"/>
  <c r="BI10" i="6"/>
  <c r="AF11" i="6"/>
  <c r="AL11" i="6"/>
  <c r="BF11" i="6"/>
  <c r="AC12" i="6"/>
  <c r="AH12" i="6"/>
  <c r="BB12" i="6"/>
  <c r="BH12" i="6"/>
  <c r="AE13" i="6"/>
  <c r="AL13" i="6"/>
  <c r="BG13" i="6"/>
  <c r="AG14" i="6"/>
  <c r="BE14" i="6"/>
  <c r="AR5" i="6"/>
  <c r="AV5" i="6"/>
  <c r="AO6" i="6"/>
  <c r="AS6" i="6"/>
  <c r="AW6" i="6"/>
  <c r="AQ7" i="6"/>
  <c r="AU7" i="6"/>
  <c r="AO8" i="6"/>
  <c r="AS8" i="6"/>
  <c r="AW8" i="6"/>
  <c r="AQ9" i="6"/>
  <c r="AU9" i="6"/>
  <c r="AO10" i="6"/>
  <c r="AS10" i="6"/>
  <c r="AW10" i="6"/>
  <c r="AQ11" i="6"/>
  <c r="AU11" i="6"/>
  <c r="AO12" i="6"/>
  <c r="AS12" i="6"/>
  <c r="AW12" i="6"/>
  <c r="AQ13" i="6"/>
  <c r="AU13" i="6"/>
  <c r="AO14" i="6"/>
  <c r="AS14" i="6"/>
  <c r="X7" i="1"/>
  <c r="X8" i="1"/>
  <c r="W7" i="1"/>
  <c r="W8" i="1"/>
  <c r="W6" i="1"/>
  <c r="AA17" i="6" l="1"/>
  <c r="AA16" i="6"/>
  <c r="AA18" i="6" l="1"/>
  <c r="AA20" i="6" s="1"/>
  <c r="AA21" i="6" s="1"/>
</calcChain>
</file>

<file path=xl/sharedStrings.xml><?xml version="1.0" encoding="utf-8"?>
<sst xmlns="http://schemas.openxmlformats.org/spreadsheetml/2006/main" count="57" uniqueCount="41">
  <si>
    <t>Map O: Actual land use at T1</t>
  </si>
  <si>
    <t>Map A: Actual land use at T2</t>
  </si>
  <si>
    <t>Class</t>
  </si>
  <si>
    <t>Clumpiness - MCK</t>
  </si>
  <si>
    <t xml:space="preserve">Class </t>
  </si>
  <si>
    <t>Clumpiness</t>
  </si>
  <si>
    <t>Clumpiness - hand calculated</t>
  </si>
  <si>
    <t>Map</t>
  </si>
  <si>
    <t>O</t>
  </si>
  <si>
    <r>
      <t>g</t>
    </r>
    <r>
      <rPr>
        <vertAlign val="subscript"/>
        <sz val="11"/>
        <color theme="1"/>
        <rFont val="Calibri"/>
        <family val="2"/>
        <scheme val="minor"/>
      </rPr>
      <t>ii</t>
    </r>
  </si>
  <si>
    <t>i</t>
  </si>
  <si>
    <t>k</t>
  </si>
  <si>
    <r>
      <t>g</t>
    </r>
    <r>
      <rPr>
        <vertAlign val="subscript"/>
        <sz val="11"/>
        <color theme="1"/>
        <rFont val="Calibri"/>
        <family val="2"/>
        <scheme val="minor"/>
      </rPr>
      <t>ik</t>
    </r>
  </si>
  <si>
    <r>
      <t>G</t>
    </r>
    <r>
      <rPr>
        <vertAlign val="subscript"/>
        <sz val="11"/>
        <color theme="1"/>
        <rFont val="Calibri"/>
        <family val="2"/>
        <scheme val="minor"/>
      </rPr>
      <t>i</t>
    </r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</si>
  <si>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</si>
  <si>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t>CLUMPY</t>
  </si>
  <si>
    <t>Diff</t>
  </si>
  <si>
    <t>min-ei</t>
  </si>
  <si>
    <t>n</t>
  </si>
  <si>
    <t>m</t>
  </si>
  <si>
    <r>
      <t>n</t>
    </r>
    <r>
      <rPr>
        <vertAlign val="superscript"/>
        <sz val="11"/>
        <color theme="1"/>
        <rFont val="Calibri"/>
        <family val="2"/>
      </rPr>
      <t>2</t>
    </r>
  </si>
  <si>
    <t>Class ID / ID, 0, 1, 2, background</t>
  </si>
  <si>
    <t xml:space="preserve">, 0,     88, </t>
  </si>
  <si>
    <t xml:space="preserve">28, </t>
  </si>
  <si>
    <t>0,     24</t>
  </si>
  <si>
    <t xml:space="preserve">, 1, </t>
  </si>
  <si>
    <t xml:space="preserve"> 28,   166,    11,     11</t>
  </si>
  <si>
    <t xml:space="preserve">, 2, </t>
  </si>
  <si>
    <t xml:space="preserve">  0, </t>
  </si>
  <si>
    <t>11,    28,      5</t>
  </si>
  <si>
    <t>Class ID</t>
  </si>
  <si>
    <t>ID</t>
  </si>
  <si>
    <t>background</t>
  </si>
  <si>
    <r>
      <t>a</t>
    </r>
    <r>
      <rPr>
        <vertAlign val="subscript"/>
        <sz val="11"/>
        <color theme="1"/>
        <rFont val="Calibri"/>
        <family val="2"/>
        <scheme val="minor"/>
      </rPr>
      <t>i</t>
    </r>
  </si>
  <si>
    <r>
      <t>√a</t>
    </r>
    <r>
      <rPr>
        <vertAlign val="subscript"/>
        <sz val="11"/>
        <color theme="1"/>
        <rFont val="Calibri"/>
        <family val="2"/>
      </rPr>
      <t>i</t>
    </r>
  </si>
  <si>
    <t>n(n+1)</t>
  </si>
  <si>
    <r>
      <t>n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&lt;ai&lt;n(n+1)</t>
    </r>
  </si>
  <si>
    <t>Gi</t>
  </si>
  <si>
    <t>Pi</t>
  </si>
  <si>
    <t>edge count</t>
  </si>
  <si>
    <t>No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</si>
</sst>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DZ101"/>
  <sheetViews>
    <sheetView topLeftCell="A2" zoomScale="55" zoomScaleNormal="55" workbookViewId="0">
      <selection activeCell="N14" sqref="E5:N14"/>
    </sheetView>
  </sheetViews>
  <sheetFormatPr defaultRowHeight="14.25" x14ac:dyDescent="0.45"/>
  <cols>
    <col min="1" max="20" width="3.1328125" customWidth="1"/>
    <col min="21" max="21" width="9.1328125" customWidth="1"/>
    <col min="22" max="22" width="9.86328125" bestFit="1" customWidth="1"/>
    <col min="23" max="23" width="7.19921875" customWidth="1"/>
    <col min="24" max="24" width="9.86328125" customWidth="1"/>
    <col min="25" max="25" width="11.53125" customWidth="1"/>
    <col min="26" max="26" width="11.33203125" customWidth="1"/>
    <col min="27" max="28" width="8.9296875" customWidth="1"/>
    <col min="29" max="29" width="11" bestFit="1" customWidth="1"/>
    <col min="30" max="73" width="8.9296875" customWidth="1"/>
    <col min="74" max="137" width="9.1328125" customWidth="1"/>
  </cols>
  <sheetData>
    <row r="1" spans="5:130" x14ac:dyDescent="0.45">
      <c r="U1" s="3" t="s">
        <v>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</row>
    <row r="3" spans="5:130" x14ac:dyDescent="0.45">
      <c r="V3" s="1"/>
      <c r="W3" s="1"/>
      <c r="X3" s="1"/>
      <c r="CF3" s="1"/>
      <c r="CR3" s="1"/>
      <c r="DD3" s="1"/>
      <c r="DP3" s="1"/>
    </row>
    <row r="5" spans="5:130" ht="15.75" x14ac:dyDescent="0.55000000000000004"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U5" t="s">
        <v>4</v>
      </c>
      <c r="V5" t="s">
        <v>5</v>
      </c>
      <c r="W5" t="s">
        <v>14</v>
      </c>
      <c r="X5" t="s">
        <v>13</v>
      </c>
      <c r="Y5" t="s">
        <v>39</v>
      </c>
    </row>
    <row r="6" spans="5:130" x14ac:dyDescent="0.45"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U6">
        <v>0</v>
      </c>
      <c r="V6" s="4">
        <v>0.62864699999999996</v>
      </c>
      <c r="W6" s="2">
        <f>COUNTIF($E$5:$N$14,U6)/COUNT($E$5:$N$14)</f>
        <v>0.35</v>
      </c>
      <c r="X6" s="4">
        <f>V6*(1-W6)+W6</f>
        <v>0.75862054999999995</v>
      </c>
      <c r="Y6">
        <f>COUNTIF($E$5:$N$5,U6)+COUNTIF($E$5:$E$14,U6)+COUNTIF($N$5:$N$14,U6)+COUNTIF($E$14:$N$14,U6)</f>
        <v>24</v>
      </c>
    </row>
    <row r="7" spans="5:130" x14ac:dyDescent="0.45"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U7">
        <v>1</v>
      </c>
      <c r="V7" s="4">
        <v>0.76624599999999998</v>
      </c>
      <c r="W7" s="2">
        <f t="shared" ref="W7:W8" si="0">COUNTIF($E$5:$N$14,U7)/COUNT($E$5:$N$14)</f>
        <v>0.54</v>
      </c>
      <c r="X7" s="4">
        <f t="shared" ref="X7:X8" si="1">V7*(1-W7)+W7</f>
        <v>0.89247315999999999</v>
      </c>
      <c r="Y7">
        <f>COUNTIF($E$5:$N$5,U7)+COUNTIF($E$5:$E$14,U7)+COUNTIF($N$5:$N$14,U7)+COUNTIF($E$14:$N$14,U7)</f>
        <v>11</v>
      </c>
    </row>
    <row r="8" spans="5:130" x14ac:dyDescent="0.45"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U8">
        <v>2</v>
      </c>
      <c r="V8" s="4">
        <v>0.92509399999999997</v>
      </c>
      <c r="W8" s="2">
        <f t="shared" si="0"/>
        <v>0.11</v>
      </c>
      <c r="X8" s="4">
        <f t="shared" si="1"/>
        <v>0.93333365999999995</v>
      </c>
      <c r="Y8">
        <f>COUNTIF($E$5:$N$5,U8)+COUNTIF($E$5:$E$14,U8)+COUNTIF($N$5:$N$14,U8)+COUNTIF($E$14:$N$14,U8)</f>
        <v>5</v>
      </c>
    </row>
    <row r="9" spans="5:130" x14ac:dyDescent="0.45"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V9" s="4"/>
      <c r="W9" s="4"/>
      <c r="X9" s="4"/>
    </row>
    <row r="10" spans="5:130" x14ac:dyDescent="0.45"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U10" t="s">
        <v>21</v>
      </c>
    </row>
    <row r="11" spans="5:130" x14ac:dyDescent="0.45"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U11" t="s">
        <v>22</v>
      </c>
      <c r="V11" t="s">
        <v>23</v>
      </c>
      <c r="W11" t="s">
        <v>24</v>
      </c>
    </row>
    <row r="12" spans="5:130" x14ac:dyDescent="0.45">
      <c r="E12">
        <v>2</v>
      </c>
      <c r="F12">
        <v>2</v>
      </c>
      <c r="G12">
        <v>2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U12" t="s">
        <v>25</v>
      </c>
      <c r="V12" t="s">
        <v>26</v>
      </c>
      <c r="Z12" s="4"/>
    </row>
    <row r="13" spans="5:130" x14ac:dyDescent="0.45">
      <c r="E13">
        <v>2</v>
      </c>
      <c r="F13">
        <v>2</v>
      </c>
      <c r="G13">
        <v>2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U13" t="s">
        <v>27</v>
      </c>
      <c r="V13" t="s">
        <v>28</v>
      </c>
      <c r="W13" t="s">
        <v>29</v>
      </c>
    </row>
    <row r="14" spans="5:130" x14ac:dyDescent="0.45">
      <c r="E14">
        <v>2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</row>
    <row r="15" spans="5:130" x14ac:dyDescent="0.45">
      <c r="E15" t="s">
        <v>0</v>
      </c>
      <c r="V15" s="8" t="s">
        <v>31</v>
      </c>
      <c r="W15" s="8"/>
      <c r="X15" s="8"/>
    </row>
    <row r="16" spans="5:130" ht="15.75" x14ac:dyDescent="0.55000000000000004">
      <c r="U16" t="s">
        <v>30</v>
      </c>
      <c r="V16">
        <v>0</v>
      </c>
      <c r="W16">
        <v>1</v>
      </c>
      <c r="X16">
        <v>2</v>
      </c>
      <c r="Y16" t="s">
        <v>32</v>
      </c>
      <c r="Z16" t="s">
        <v>13</v>
      </c>
    </row>
    <row r="17" spans="21:120" x14ac:dyDescent="0.45">
      <c r="U17">
        <v>0</v>
      </c>
      <c r="V17">
        <v>88</v>
      </c>
      <c r="W17">
        <v>28</v>
      </c>
      <c r="X17">
        <v>0</v>
      </c>
      <c r="Y17">
        <v>24</v>
      </c>
      <c r="AJ17" s="1"/>
      <c r="AV17" s="1"/>
      <c r="BH17" s="1"/>
      <c r="BT17" s="1"/>
      <c r="CF17" s="1"/>
      <c r="CR17" s="1"/>
      <c r="DD17" s="1"/>
      <c r="DP17" s="1"/>
    </row>
    <row r="18" spans="21:120" x14ac:dyDescent="0.45">
      <c r="U18">
        <v>1</v>
      </c>
      <c r="V18">
        <v>28</v>
      </c>
      <c r="W18">
        <v>166</v>
      </c>
      <c r="X18">
        <v>11</v>
      </c>
      <c r="Y18">
        <v>11</v>
      </c>
    </row>
    <row r="19" spans="21:120" x14ac:dyDescent="0.45">
      <c r="U19">
        <v>2</v>
      </c>
      <c r="V19">
        <v>0</v>
      </c>
      <c r="W19">
        <v>11</v>
      </c>
      <c r="X19">
        <v>28</v>
      </c>
      <c r="Y19">
        <v>5</v>
      </c>
    </row>
    <row r="22" spans="21:120" ht="16.5" x14ac:dyDescent="0.55000000000000004">
      <c r="U22" t="s">
        <v>30</v>
      </c>
      <c r="V22" t="s">
        <v>9</v>
      </c>
      <c r="W22" t="s">
        <v>12</v>
      </c>
      <c r="X22" t="s">
        <v>33</v>
      </c>
      <c r="Y22" s="6" t="s">
        <v>34</v>
      </c>
      <c r="Z22" s="6" t="s">
        <v>18</v>
      </c>
      <c r="AA22" s="6" t="s">
        <v>19</v>
      </c>
      <c r="AB22" s="6" t="s">
        <v>20</v>
      </c>
      <c r="AC22" s="6" t="s">
        <v>36</v>
      </c>
      <c r="AD22" s="6" t="s">
        <v>35</v>
      </c>
      <c r="AE22" s="6" t="s">
        <v>17</v>
      </c>
      <c r="AF22" s="6" t="s">
        <v>37</v>
      </c>
      <c r="AG22" s="6" t="s">
        <v>38</v>
      </c>
      <c r="AH22" s="6" t="s">
        <v>15</v>
      </c>
    </row>
    <row r="23" spans="21:120" x14ac:dyDescent="0.45">
      <c r="U23">
        <v>0</v>
      </c>
      <c r="V23">
        <f>V17</f>
        <v>88</v>
      </c>
      <c r="W23">
        <f>SUM(V17:Y17)</f>
        <v>140</v>
      </c>
      <c r="X23">
        <f>COUNTIF($E$5:$N$14,U23)</f>
        <v>35</v>
      </c>
      <c r="Y23">
        <f>SQRT(X23)</f>
        <v>5.9160797830996161</v>
      </c>
      <c r="Z23">
        <f>INT(Y23)</f>
        <v>5</v>
      </c>
      <c r="AA23">
        <f>X23-Z23^2</f>
        <v>10</v>
      </c>
      <c r="AB23">
        <f>Z23^2</f>
        <v>25</v>
      </c>
      <c r="AC23" t="str">
        <f>IF(X23&lt;AD23,"yes","no")</f>
        <v>no</v>
      </c>
      <c r="AD23">
        <f>Z23*(Z23+1)</f>
        <v>30</v>
      </c>
      <c r="AE23">
        <f>IF(AA23=0,4*Z23,IF(X23&lt;AD23,4*Z23+2,4*Z23+4))</f>
        <v>24</v>
      </c>
      <c r="AF23" s="7">
        <f>V23/(W23-AE23)</f>
        <v>0.75862068965517238</v>
      </c>
      <c r="AG23">
        <f>COUNTIF(E5:$N$14,U23)/COUNT($E$5:$N$14)</f>
        <v>0.35</v>
      </c>
      <c r="AH23" s="7">
        <f>IF(AND(AF23&lt;AG23,AG23&lt;0.5),(AF23-AG23)/AG23,(AF23-AG23)/(1-AG23))</f>
        <v>0.62864721485411135</v>
      </c>
    </row>
    <row r="24" spans="21:120" x14ac:dyDescent="0.45">
      <c r="U24">
        <v>1</v>
      </c>
      <c r="V24">
        <f>W18</f>
        <v>166</v>
      </c>
      <c r="W24">
        <f>SUM(V18:Y18)</f>
        <v>216</v>
      </c>
      <c r="X24">
        <f>COUNTIF($E$5:$N$14,U24)</f>
        <v>54</v>
      </c>
      <c r="Y24">
        <f t="shared" ref="Y24:Y25" si="2">SQRT(X24)</f>
        <v>7.3484692283495345</v>
      </c>
      <c r="Z24">
        <f t="shared" ref="Z24:Z25" si="3">INT(Y24)</f>
        <v>7</v>
      </c>
      <c r="AA24">
        <f t="shared" ref="AA24:AA25" si="4">X24-Z24^2</f>
        <v>5</v>
      </c>
      <c r="AB24">
        <f t="shared" ref="AB24:AB25" si="5">Z24^2</f>
        <v>49</v>
      </c>
      <c r="AC24" t="str">
        <f t="shared" ref="AC24:AC25" si="6">IF(X24&lt;AD24,"yes","no")</f>
        <v>yes</v>
      </c>
      <c r="AD24">
        <f>Z24*(Z24+1)</f>
        <v>56</v>
      </c>
      <c r="AE24">
        <f t="shared" ref="AE24:AE25" si="7">IF(AA24=0,4*Z24,IF(X24&lt;AD24,4*Z24+2,4*Z24+4))</f>
        <v>30</v>
      </c>
      <c r="AF24" s="7">
        <f t="shared" ref="AF24:AF25" si="8">V24/(W24-AE24)</f>
        <v>0.89247311827956988</v>
      </c>
      <c r="AG24">
        <f>COUNTIF(E6:$N$14,U24)/COUNT($E$5:$N$14)</f>
        <v>0.54</v>
      </c>
      <c r="AH24" s="7">
        <f>IF(AND(AF24&lt;AG24,AG24&lt;0.5),(AF24-AG24)/AG24,(AF24-AG24)/(1-AG24))</f>
        <v>0.76624590930341274</v>
      </c>
      <c r="AJ24" s="1"/>
      <c r="AV24" s="1"/>
      <c r="BH24" s="1"/>
      <c r="BT24" s="1"/>
    </row>
    <row r="25" spans="21:120" x14ac:dyDescent="0.45">
      <c r="U25">
        <v>2</v>
      </c>
      <c r="V25">
        <f>X19</f>
        <v>28</v>
      </c>
      <c r="W25">
        <f>SUM(V19:Y19)</f>
        <v>44</v>
      </c>
      <c r="X25">
        <f>COUNTIF($E$5:$N$14,U25)</f>
        <v>11</v>
      </c>
      <c r="Y25">
        <f t="shared" si="2"/>
        <v>3.3166247903553998</v>
      </c>
      <c r="Z25">
        <f t="shared" si="3"/>
        <v>3</v>
      </c>
      <c r="AA25">
        <f>X25-Z25^2</f>
        <v>2</v>
      </c>
      <c r="AB25">
        <f t="shared" si="5"/>
        <v>9</v>
      </c>
      <c r="AC25" t="str">
        <f t="shared" si="6"/>
        <v>yes</v>
      </c>
      <c r="AD25">
        <f>Z25*(Z25+1)</f>
        <v>12</v>
      </c>
      <c r="AE25">
        <f t="shared" si="7"/>
        <v>14</v>
      </c>
      <c r="AF25" s="7">
        <f t="shared" si="8"/>
        <v>0.93333333333333335</v>
      </c>
      <c r="AG25">
        <f>COUNTIF(E7:$N$14,U25)/COUNT($E$5:$N$14)</f>
        <v>0.11</v>
      </c>
      <c r="AH25" s="7">
        <f t="shared" ref="AH24:AH25" si="9">IF(AND(AF25&lt;AG25,AG25&lt;0.5),(AF25-AG25)/AG25,(AF25-AG25)/(1-AG25))</f>
        <v>0.92509363295880154</v>
      </c>
    </row>
    <row r="30" spans="21:120" x14ac:dyDescent="0.45">
      <c r="CF30" s="1"/>
      <c r="CR30" s="1"/>
      <c r="DD30" s="1"/>
      <c r="DP30" s="1"/>
    </row>
    <row r="38" spans="21:130" x14ac:dyDescent="0.45">
      <c r="AJ38" s="1"/>
      <c r="AV38" s="1"/>
      <c r="BH38" s="1"/>
      <c r="BT38" s="1"/>
    </row>
    <row r="41" spans="21:130" x14ac:dyDescent="0.45">
      <c r="U41" s="3"/>
      <c r="V41" s="3"/>
      <c r="W41" s="3"/>
      <c r="X41" s="3"/>
      <c r="Y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</row>
    <row r="42" spans="21:130" x14ac:dyDescent="0.45">
      <c r="V42" s="1"/>
      <c r="W42" s="1"/>
      <c r="X42" s="1"/>
      <c r="AA42" s="4"/>
      <c r="CF42" s="1"/>
      <c r="CR42" s="1"/>
      <c r="DD42" s="1"/>
      <c r="DP42" s="1"/>
    </row>
    <row r="45" spans="21:130" x14ac:dyDescent="0.45">
      <c r="AJ45" s="1"/>
      <c r="AV45" s="1"/>
      <c r="BH45" s="1"/>
      <c r="BT45" s="1"/>
    </row>
    <row r="53" spans="21:130" x14ac:dyDescent="0.45">
      <c r="U53" s="3"/>
      <c r="V53" s="3"/>
      <c r="W53" s="3"/>
      <c r="X53" s="3"/>
      <c r="Y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</row>
    <row r="55" spans="21:130" x14ac:dyDescent="0.45">
      <c r="V55" s="1"/>
      <c r="W55" s="1"/>
      <c r="X55" s="1"/>
      <c r="CF55" s="1"/>
      <c r="CR55" s="1"/>
      <c r="DD55" s="1"/>
      <c r="DP55" s="1"/>
    </row>
    <row r="56" spans="21:130" x14ac:dyDescent="0.45">
      <c r="Y56" s="2"/>
      <c r="BV56" s="2"/>
      <c r="BW56" s="2"/>
      <c r="BX56" s="2"/>
      <c r="BY56" s="2"/>
      <c r="BZ56" s="2"/>
      <c r="CA56" s="2"/>
      <c r="CB56" s="2"/>
      <c r="CC56" s="2"/>
      <c r="CD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Q56" s="2"/>
      <c r="DR56" s="2"/>
      <c r="DS56" s="2"/>
      <c r="DT56" s="2"/>
      <c r="DU56" s="2"/>
      <c r="DV56" s="2"/>
      <c r="DW56" s="2"/>
      <c r="DX56" s="2"/>
      <c r="DY56" s="2"/>
      <c r="DZ56" s="2"/>
    </row>
    <row r="57" spans="21:130" x14ac:dyDescent="0.45">
      <c r="Y57" s="2"/>
      <c r="BV57" s="2"/>
      <c r="BW57" s="2"/>
      <c r="BX57" s="2"/>
      <c r="BY57" s="2"/>
      <c r="BZ57" s="2"/>
      <c r="CA57" s="2"/>
      <c r="CB57" s="2"/>
      <c r="CC57" s="2"/>
      <c r="CD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Q57" s="2"/>
      <c r="DR57" s="2"/>
      <c r="DS57" s="2"/>
      <c r="DT57" s="2"/>
      <c r="DU57" s="2"/>
      <c r="DV57" s="2"/>
      <c r="DW57" s="2"/>
      <c r="DX57" s="2"/>
      <c r="DY57" s="2"/>
      <c r="DZ57" s="2"/>
    </row>
    <row r="58" spans="21:130" x14ac:dyDescent="0.45">
      <c r="Y58" s="2"/>
      <c r="BV58" s="2"/>
      <c r="BW58" s="2"/>
      <c r="BX58" s="2"/>
      <c r="BY58" s="2"/>
      <c r="BZ58" s="2"/>
      <c r="CA58" s="2"/>
      <c r="CB58" s="2"/>
      <c r="CC58" s="2"/>
      <c r="CD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Q58" s="2"/>
      <c r="DR58" s="2"/>
      <c r="DS58" s="2"/>
      <c r="DT58" s="2"/>
      <c r="DU58" s="2"/>
      <c r="DV58" s="2"/>
      <c r="DW58" s="2"/>
      <c r="DX58" s="2"/>
      <c r="DY58" s="2"/>
      <c r="DZ58" s="2"/>
    </row>
    <row r="59" spans="21:130" x14ac:dyDescent="0.45">
      <c r="Y59" s="2"/>
      <c r="AJ59" s="1"/>
      <c r="AV59" s="1"/>
      <c r="BH59" s="1"/>
      <c r="BT59" s="1"/>
      <c r="BV59" s="2"/>
      <c r="BW59" s="2"/>
      <c r="BX59" s="2"/>
      <c r="BY59" s="2"/>
      <c r="BZ59" s="2"/>
      <c r="CA59" s="2"/>
      <c r="CB59" s="2"/>
      <c r="CC59" s="2"/>
      <c r="CD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Q59" s="2"/>
      <c r="DR59" s="2"/>
      <c r="DS59" s="2"/>
      <c r="DT59" s="2"/>
      <c r="DU59" s="2"/>
      <c r="DV59" s="2"/>
      <c r="DW59" s="2"/>
      <c r="DX59" s="2"/>
      <c r="DY59" s="2"/>
      <c r="DZ59" s="2"/>
    </row>
    <row r="60" spans="21:130" x14ac:dyDescent="0.45">
      <c r="Y60" s="2"/>
      <c r="BV60" s="2"/>
      <c r="BW60" s="2"/>
      <c r="BX60" s="2"/>
      <c r="BY60" s="2"/>
      <c r="BZ60" s="2"/>
      <c r="CA60" s="2"/>
      <c r="CB60" s="2"/>
      <c r="CC60" s="2"/>
      <c r="CD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Q60" s="2"/>
      <c r="DR60" s="2"/>
      <c r="DS60" s="2"/>
      <c r="DT60" s="2"/>
      <c r="DU60" s="2"/>
      <c r="DV60" s="2"/>
      <c r="DW60" s="2"/>
      <c r="DX60" s="2"/>
      <c r="DY60" s="2"/>
      <c r="DZ60" s="2"/>
    </row>
    <row r="61" spans="21:130" x14ac:dyDescent="0.45">
      <c r="Y61" s="2"/>
      <c r="BV61" s="2"/>
      <c r="BW61" s="2"/>
      <c r="BX61" s="2"/>
      <c r="BY61" s="2"/>
      <c r="BZ61" s="2"/>
      <c r="CA61" s="2"/>
      <c r="CB61" s="2"/>
      <c r="CC61" s="2"/>
      <c r="CD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Q61" s="2"/>
      <c r="DR61" s="2"/>
      <c r="DS61" s="2"/>
      <c r="DT61" s="2"/>
      <c r="DU61" s="2"/>
      <c r="DV61" s="2"/>
      <c r="DW61" s="2"/>
      <c r="DX61" s="2"/>
      <c r="DY61" s="2"/>
      <c r="DZ61" s="2"/>
    </row>
    <row r="62" spans="21:130" x14ac:dyDescent="0.45">
      <c r="Y62" s="2"/>
      <c r="BV62" s="2"/>
      <c r="BW62" s="2"/>
      <c r="BX62" s="2"/>
      <c r="BY62" s="2"/>
      <c r="BZ62" s="2"/>
      <c r="CA62" s="2"/>
      <c r="CB62" s="2"/>
      <c r="CC62" s="2"/>
      <c r="CD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Q62" s="2"/>
      <c r="DR62" s="2"/>
      <c r="DS62" s="2"/>
      <c r="DT62" s="2"/>
      <c r="DU62" s="2"/>
      <c r="DV62" s="2"/>
      <c r="DW62" s="2"/>
      <c r="DX62" s="2"/>
      <c r="DY62" s="2"/>
      <c r="DZ62" s="2"/>
    </row>
    <row r="63" spans="21:130" x14ac:dyDescent="0.45">
      <c r="Y63" s="2"/>
      <c r="AA63" s="4"/>
      <c r="BV63" s="2"/>
      <c r="BW63" s="2"/>
      <c r="BX63" s="2"/>
      <c r="BY63" s="2"/>
      <c r="BZ63" s="2"/>
      <c r="CA63" s="2"/>
      <c r="CB63" s="2"/>
      <c r="CC63" s="2"/>
      <c r="CD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Q63" s="2"/>
      <c r="DR63" s="2"/>
      <c r="DS63" s="2"/>
      <c r="DT63" s="2"/>
      <c r="DU63" s="2"/>
      <c r="DV63" s="2"/>
      <c r="DW63" s="2"/>
      <c r="DX63" s="2"/>
      <c r="DY63" s="2"/>
      <c r="DZ63" s="2"/>
    </row>
    <row r="64" spans="21:130" x14ac:dyDescent="0.45">
      <c r="Y64" s="2"/>
      <c r="Z64" s="2"/>
      <c r="AA64" s="2"/>
      <c r="AB64" s="2"/>
      <c r="AC64" s="2"/>
      <c r="AD64" s="2"/>
      <c r="AE64" s="2"/>
      <c r="AF64" s="2"/>
      <c r="AG64" s="2"/>
      <c r="AH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Q64" s="2"/>
      <c r="DR64" s="2"/>
      <c r="DS64" s="2"/>
      <c r="DT64" s="2"/>
      <c r="DU64" s="2"/>
      <c r="DV64" s="2"/>
      <c r="DW64" s="2"/>
      <c r="DX64" s="2"/>
      <c r="DY64" s="2"/>
      <c r="DZ64" s="2"/>
    </row>
    <row r="65" spans="22:130" x14ac:dyDescent="0.45">
      <c r="Y65" s="2"/>
      <c r="Z65" s="2"/>
      <c r="AA65" s="2"/>
      <c r="AB65" s="2"/>
      <c r="AC65" s="2"/>
      <c r="AD65" s="2"/>
      <c r="AE65" s="2"/>
      <c r="AF65" s="2"/>
      <c r="AG65" s="2"/>
      <c r="AH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Q65" s="2"/>
      <c r="DR65" s="2"/>
      <c r="DS65" s="2"/>
      <c r="DT65" s="2"/>
      <c r="DU65" s="2"/>
      <c r="DV65" s="2"/>
      <c r="DW65" s="2"/>
      <c r="DX65" s="2"/>
      <c r="DY65" s="2"/>
      <c r="DZ65" s="2"/>
    </row>
    <row r="67" spans="22:130" x14ac:dyDescent="0.45">
      <c r="V67" s="1"/>
      <c r="W67" s="1"/>
      <c r="X67" s="1"/>
      <c r="AJ67" s="1"/>
      <c r="AV67" s="1"/>
      <c r="BH67" s="1"/>
      <c r="BT67" s="1"/>
      <c r="CF67" s="1"/>
      <c r="CR67" s="1"/>
      <c r="DD67" s="1"/>
      <c r="DP67" s="1"/>
    </row>
    <row r="68" spans="22:130" x14ac:dyDescent="0.45">
      <c r="Y68" s="2"/>
      <c r="Z68" s="2"/>
      <c r="AA68" s="2"/>
      <c r="AB68" s="2"/>
      <c r="AC68" s="2"/>
      <c r="AD68" s="2"/>
      <c r="AE68" s="2"/>
      <c r="AF68" s="2"/>
      <c r="AG68" s="2"/>
      <c r="AH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Q68" s="2"/>
      <c r="DR68" s="2"/>
      <c r="DS68" s="2"/>
      <c r="DT68" s="2"/>
      <c r="DU68" s="2"/>
      <c r="DV68" s="2"/>
      <c r="DW68" s="2"/>
      <c r="DX68" s="2"/>
      <c r="DY68" s="2"/>
      <c r="DZ68" s="2"/>
    </row>
    <row r="69" spans="22:130" x14ac:dyDescent="0.45">
      <c r="Y69" s="2"/>
      <c r="Z69" s="2"/>
      <c r="AA69" s="2"/>
      <c r="AB69" s="2"/>
      <c r="AC69" s="2"/>
      <c r="AD69" s="2"/>
      <c r="AE69" s="2"/>
      <c r="AF69" s="2"/>
      <c r="AG69" s="2"/>
      <c r="AH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Q69" s="2"/>
      <c r="DR69" s="2"/>
      <c r="DS69" s="2"/>
      <c r="DT69" s="2"/>
      <c r="DU69" s="2"/>
      <c r="DV69" s="2"/>
      <c r="DW69" s="2"/>
      <c r="DX69" s="2"/>
      <c r="DY69" s="2"/>
      <c r="DZ69" s="2"/>
    </row>
    <row r="70" spans="22:130" x14ac:dyDescent="0.45">
      <c r="Y70" s="2"/>
      <c r="Z70" s="2"/>
      <c r="AA70" s="2"/>
      <c r="AB70" s="2"/>
      <c r="AC70" s="2"/>
      <c r="AD70" s="2"/>
      <c r="AE70" s="2"/>
      <c r="AF70" s="2"/>
      <c r="AG70" s="2"/>
      <c r="AH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Q70" s="2"/>
      <c r="DR70" s="2"/>
      <c r="DS70" s="2"/>
      <c r="DT70" s="2"/>
      <c r="DU70" s="2"/>
      <c r="DV70" s="2"/>
      <c r="DW70" s="2"/>
      <c r="DX70" s="2"/>
      <c r="DY70" s="2"/>
      <c r="DZ70" s="2"/>
    </row>
    <row r="71" spans="22:130" x14ac:dyDescent="0.45">
      <c r="Y71" s="2"/>
      <c r="Z71" s="2"/>
      <c r="AA71" s="2"/>
      <c r="AB71" s="2"/>
      <c r="AC71" s="2"/>
      <c r="AD71" s="2"/>
      <c r="AE71" s="2"/>
      <c r="AF71" s="2"/>
      <c r="AG71" s="2"/>
      <c r="AH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Q71" s="2"/>
      <c r="DR71" s="2"/>
      <c r="DS71" s="2"/>
      <c r="DT71" s="2"/>
      <c r="DU71" s="2"/>
      <c r="DV71" s="2"/>
      <c r="DW71" s="2"/>
      <c r="DX71" s="2"/>
      <c r="DY71" s="2"/>
      <c r="DZ71" s="2"/>
    </row>
    <row r="72" spans="22:130" x14ac:dyDescent="0.45">
      <c r="Y72" s="2"/>
      <c r="Z72" s="2"/>
      <c r="AA72" s="2"/>
      <c r="AB72" s="2"/>
      <c r="AC72" s="2"/>
      <c r="AD72" s="2"/>
      <c r="AE72" s="2"/>
      <c r="AF72" s="2"/>
      <c r="AG72" s="2"/>
      <c r="AH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Q72" s="2"/>
      <c r="DR72" s="2"/>
      <c r="DS72" s="2"/>
      <c r="DT72" s="2"/>
      <c r="DU72" s="2"/>
      <c r="DV72" s="2"/>
      <c r="DW72" s="2"/>
      <c r="DX72" s="2"/>
      <c r="DY72" s="2"/>
      <c r="DZ72" s="2"/>
    </row>
    <row r="73" spans="22:130" x14ac:dyDescent="0.45">
      <c r="Y73" s="2"/>
      <c r="Z73" s="2"/>
      <c r="AA73" s="2"/>
      <c r="AB73" s="2"/>
      <c r="AC73" s="2"/>
      <c r="AD73" s="2"/>
      <c r="AE73" s="2"/>
      <c r="AF73" s="2"/>
      <c r="AG73" s="2"/>
      <c r="AH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Q73" s="2"/>
      <c r="DR73" s="2"/>
      <c r="DS73" s="2"/>
      <c r="DT73" s="2"/>
      <c r="DU73" s="2"/>
      <c r="DV73" s="2"/>
      <c r="DW73" s="2"/>
      <c r="DX73" s="2"/>
      <c r="DY73" s="2"/>
      <c r="DZ73" s="2"/>
    </row>
    <row r="74" spans="22:130" x14ac:dyDescent="0.45">
      <c r="Y74" s="2"/>
      <c r="Z74" s="2"/>
      <c r="AA74" s="2"/>
      <c r="AB74" s="2"/>
      <c r="AC74" s="2"/>
      <c r="AD74" s="2"/>
      <c r="AE74" s="2"/>
      <c r="AF74" s="2"/>
      <c r="AG74" s="2"/>
      <c r="AH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Q74" s="2"/>
      <c r="DR74" s="2"/>
      <c r="DS74" s="2"/>
      <c r="DT74" s="2"/>
      <c r="DU74" s="2"/>
      <c r="DV74" s="2"/>
      <c r="DW74" s="2"/>
      <c r="DX74" s="2"/>
      <c r="DY74" s="2"/>
      <c r="DZ74" s="2"/>
    </row>
    <row r="75" spans="22:130" x14ac:dyDescent="0.45">
      <c r="Y75" s="2"/>
      <c r="Z75" s="2"/>
      <c r="AA75" s="2"/>
      <c r="AB75" s="2"/>
      <c r="AC75" s="2"/>
      <c r="AD75" s="2"/>
      <c r="AE75" s="2"/>
      <c r="AF75" s="2"/>
      <c r="AG75" s="2"/>
      <c r="AH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Q75" s="2"/>
      <c r="DR75" s="2"/>
      <c r="DS75" s="2"/>
      <c r="DT75" s="2"/>
      <c r="DU75" s="2"/>
      <c r="DV75" s="2"/>
      <c r="DW75" s="2"/>
      <c r="DX75" s="2"/>
      <c r="DY75" s="2"/>
      <c r="DZ75" s="2"/>
    </row>
    <row r="76" spans="22:130" x14ac:dyDescent="0.45">
      <c r="Y76" s="2"/>
      <c r="Z76" s="2"/>
      <c r="AA76" s="2"/>
      <c r="AB76" s="2"/>
      <c r="AC76" s="2"/>
      <c r="AD76" s="2"/>
      <c r="AE76" s="2"/>
      <c r="AF76" s="2"/>
      <c r="AG76" s="2"/>
      <c r="AH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Q76" s="2"/>
      <c r="DR76" s="2"/>
      <c r="DS76" s="2"/>
      <c r="DT76" s="2"/>
      <c r="DU76" s="2"/>
      <c r="DV76" s="2"/>
      <c r="DW76" s="2"/>
      <c r="DX76" s="2"/>
      <c r="DY76" s="2"/>
      <c r="DZ76" s="2"/>
    </row>
    <row r="77" spans="22:130" x14ac:dyDescent="0.45">
      <c r="Y77" s="2"/>
      <c r="Z77" s="2"/>
      <c r="AA77" s="2"/>
      <c r="AB77" s="2"/>
      <c r="AC77" s="2"/>
      <c r="AD77" s="2"/>
      <c r="AE77" s="2"/>
      <c r="AF77" s="2"/>
      <c r="AG77" s="2"/>
      <c r="AH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Q77" s="2"/>
      <c r="DR77" s="2"/>
      <c r="DS77" s="2"/>
      <c r="DT77" s="2"/>
      <c r="DU77" s="2"/>
      <c r="DV77" s="2"/>
      <c r="DW77" s="2"/>
      <c r="DX77" s="2"/>
      <c r="DY77" s="2"/>
      <c r="DZ77" s="2"/>
    </row>
    <row r="79" spans="22:130" x14ac:dyDescent="0.45">
      <c r="V79" s="1"/>
      <c r="W79" s="1"/>
      <c r="X79" s="1"/>
      <c r="AJ79" s="1"/>
      <c r="AV79" s="1"/>
      <c r="BH79" s="1"/>
      <c r="BT79" s="1"/>
      <c r="CF79" s="1"/>
      <c r="CR79" s="1"/>
      <c r="DD79" s="1"/>
      <c r="DP79" s="1"/>
    </row>
    <row r="80" spans="22:130" x14ac:dyDescent="0.45">
      <c r="Y80" s="2"/>
      <c r="Z80" s="2"/>
      <c r="AA80" s="2"/>
      <c r="AB80" s="2"/>
      <c r="AC80" s="2"/>
      <c r="AD80" s="2"/>
      <c r="AE80" s="2"/>
      <c r="AF80" s="2"/>
      <c r="AG80" s="2"/>
      <c r="AH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Q80" s="2"/>
      <c r="DR80" s="2"/>
      <c r="DS80" s="2"/>
      <c r="DT80" s="2"/>
      <c r="DU80" s="2"/>
      <c r="DV80" s="2"/>
      <c r="DW80" s="2"/>
      <c r="DX80" s="2"/>
      <c r="DY80" s="2"/>
      <c r="DZ80" s="2"/>
    </row>
    <row r="81" spans="21:130" x14ac:dyDescent="0.45">
      <c r="Y81" s="2"/>
      <c r="Z81" s="2"/>
      <c r="AA81" s="2"/>
      <c r="AB81" s="2"/>
      <c r="AC81" s="2"/>
      <c r="AD81" s="2"/>
      <c r="AE81" s="2"/>
      <c r="AF81" s="2"/>
      <c r="AG81" s="2"/>
      <c r="AH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Q81" s="2"/>
      <c r="DR81" s="2"/>
      <c r="DS81" s="2"/>
      <c r="DT81" s="2"/>
      <c r="DU81" s="2"/>
      <c r="DV81" s="2"/>
      <c r="DW81" s="2"/>
      <c r="DX81" s="2"/>
      <c r="DY81" s="2"/>
      <c r="DZ81" s="2"/>
    </row>
    <row r="82" spans="21:130" x14ac:dyDescent="0.45">
      <c r="Y82" s="2"/>
      <c r="Z82" s="2"/>
      <c r="AA82" s="2"/>
      <c r="AB82" s="2"/>
      <c r="AC82" s="2"/>
      <c r="AD82" s="2"/>
      <c r="AE82" s="2"/>
      <c r="AF82" s="2"/>
      <c r="AG82" s="2"/>
      <c r="AH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Q82" s="2"/>
      <c r="DR82" s="2"/>
      <c r="DS82" s="2"/>
      <c r="DT82" s="2"/>
      <c r="DU82" s="2"/>
      <c r="DV82" s="2"/>
      <c r="DW82" s="2"/>
      <c r="DX82" s="2"/>
      <c r="DY82" s="2"/>
      <c r="DZ82" s="2"/>
    </row>
    <row r="83" spans="21:130" x14ac:dyDescent="0.45">
      <c r="Y83" s="2"/>
      <c r="Z83" s="2"/>
      <c r="AA83" s="2"/>
      <c r="AB83" s="2"/>
      <c r="AC83" s="2"/>
      <c r="AD83" s="2"/>
      <c r="AE83" s="2"/>
      <c r="AF83" s="2"/>
      <c r="AG83" s="2"/>
      <c r="AH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Q83" s="2"/>
      <c r="DR83" s="2"/>
      <c r="DS83" s="2"/>
      <c r="DT83" s="2"/>
      <c r="DU83" s="2"/>
      <c r="DV83" s="2"/>
      <c r="DW83" s="2"/>
      <c r="DX83" s="2"/>
      <c r="DY83" s="2"/>
      <c r="DZ83" s="2"/>
    </row>
    <row r="84" spans="21:130" x14ac:dyDescent="0.45">
      <c r="Y84" s="2"/>
      <c r="Z84" s="2"/>
      <c r="AA84" s="2"/>
      <c r="AB84" s="2"/>
      <c r="AC84" s="2"/>
      <c r="AD84" s="2"/>
      <c r="AE84" s="2"/>
      <c r="AF84" s="2"/>
      <c r="AG84" s="2"/>
      <c r="AH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Q84" s="2"/>
      <c r="DR84" s="2"/>
      <c r="DS84" s="2"/>
      <c r="DT84" s="2"/>
      <c r="DU84" s="2"/>
      <c r="DV84" s="2"/>
      <c r="DW84" s="2"/>
      <c r="DX84" s="2"/>
      <c r="DY84" s="2"/>
      <c r="DZ84" s="2"/>
    </row>
    <row r="85" spans="21:130" x14ac:dyDescent="0.45">
      <c r="Y85" s="2"/>
      <c r="Z85" s="2"/>
      <c r="AA85" s="2"/>
      <c r="AB85" s="2"/>
      <c r="AC85" s="2"/>
      <c r="AD85" s="2"/>
      <c r="AE85" s="2"/>
      <c r="AF85" s="2"/>
      <c r="AG85" s="2"/>
      <c r="AH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Q85" s="2"/>
      <c r="DR85" s="2"/>
      <c r="DS85" s="2"/>
      <c r="DT85" s="2"/>
      <c r="DU85" s="2"/>
      <c r="DV85" s="2"/>
      <c r="DW85" s="2"/>
      <c r="DX85" s="2"/>
      <c r="DY85" s="2"/>
      <c r="DZ85" s="2"/>
    </row>
    <row r="86" spans="21:130" x14ac:dyDescent="0.45">
      <c r="Y86" s="2"/>
      <c r="Z86" s="2"/>
      <c r="AA86" s="2"/>
      <c r="AB86" s="2"/>
      <c r="AC86" s="2"/>
      <c r="AD86" s="2"/>
      <c r="AE86" s="2"/>
      <c r="AF86" s="2"/>
      <c r="AG86" s="2"/>
      <c r="AH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Q86" s="2"/>
      <c r="DR86" s="2"/>
      <c r="DS86" s="2"/>
      <c r="DT86" s="2"/>
      <c r="DU86" s="2"/>
      <c r="DV86" s="2"/>
      <c r="DW86" s="2"/>
      <c r="DX86" s="2"/>
      <c r="DY86" s="2"/>
      <c r="DZ86" s="2"/>
    </row>
    <row r="87" spans="21:130" x14ac:dyDescent="0.45">
      <c r="Y87" s="2"/>
      <c r="Z87" s="2"/>
      <c r="AA87" s="2"/>
      <c r="AB87" s="2"/>
      <c r="AC87" s="2"/>
      <c r="AD87" s="2"/>
      <c r="AE87" s="2"/>
      <c r="AF87" s="2"/>
      <c r="AG87" s="2"/>
      <c r="AH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Q87" s="2"/>
      <c r="DR87" s="2"/>
      <c r="DS87" s="2"/>
      <c r="DT87" s="2"/>
      <c r="DU87" s="2"/>
      <c r="DV87" s="2"/>
      <c r="DW87" s="2"/>
      <c r="DX87" s="2"/>
      <c r="DY87" s="2"/>
      <c r="DZ87" s="2"/>
    </row>
    <row r="88" spans="21:130" x14ac:dyDescent="0.45">
      <c r="Y88" s="2"/>
      <c r="Z88" s="2"/>
      <c r="AA88" s="2"/>
      <c r="AB88" s="2"/>
      <c r="AC88" s="2"/>
      <c r="AD88" s="2"/>
      <c r="AE88" s="2"/>
      <c r="AF88" s="2"/>
      <c r="AG88" s="2"/>
      <c r="AH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Q88" s="2"/>
      <c r="DR88" s="2"/>
      <c r="DS88" s="2"/>
      <c r="DT88" s="2"/>
      <c r="DU88" s="2"/>
      <c r="DV88" s="2"/>
      <c r="DW88" s="2"/>
      <c r="DX88" s="2"/>
      <c r="DY88" s="2"/>
      <c r="DZ88" s="2"/>
    </row>
    <row r="89" spans="21:130" x14ac:dyDescent="0.45">
      <c r="Y89" s="2"/>
      <c r="Z89" s="2"/>
      <c r="AA89" s="2"/>
      <c r="AB89" s="2"/>
      <c r="AC89" s="2"/>
      <c r="AD89" s="2"/>
      <c r="AE89" s="2"/>
      <c r="AF89" s="2"/>
      <c r="AG89" s="2"/>
      <c r="AH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Q89" s="2"/>
      <c r="DR89" s="2"/>
      <c r="DS89" s="2"/>
      <c r="DT89" s="2"/>
      <c r="DU89" s="2"/>
      <c r="DV89" s="2"/>
      <c r="DW89" s="2"/>
      <c r="DX89" s="2"/>
      <c r="DY89" s="2"/>
      <c r="DZ89" s="2"/>
    </row>
    <row r="90" spans="21:130" x14ac:dyDescent="0.45"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</row>
    <row r="91" spans="21:130" x14ac:dyDescent="0.45">
      <c r="V91" s="2"/>
      <c r="W91" s="2"/>
      <c r="X91" s="2"/>
      <c r="AJ91" s="2"/>
      <c r="AV91" s="2"/>
      <c r="BH91" s="2"/>
      <c r="BT91" s="2"/>
      <c r="CF91" s="2"/>
      <c r="CR91" s="2"/>
      <c r="DD91" s="2"/>
      <c r="DP91" s="2"/>
    </row>
    <row r="93" spans="21:130" x14ac:dyDescent="0.45">
      <c r="Y93" s="2"/>
      <c r="Z93" s="2"/>
      <c r="AA93" s="2"/>
      <c r="AK93" s="2"/>
      <c r="AL93" s="2"/>
      <c r="AM93" s="2"/>
      <c r="AW93" s="2"/>
      <c r="AX93" s="2"/>
      <c r="AY93" s="2"/>
      <c r="BI93" s="2"/>
      <c r="BJ93" s="2"/>
      <c r="BK93" s="2"/>
      <c r="BU93" s="2"/>
      <c r="BV93" s="2"/>
      <c r="BW93" s="2"/>
      <c r="CG93" s="2"/>
      <c r="CH93" s="2"/>
      <c r="CI93" s="2"/>
      <c r="CS93" s="2"/>
      <c r="CT93" s="2"/>
      <c r="CU93" s="2"/>
      <c r="DE93" s="2"/>
      <c r="DF93" s="2"/>
      <c r="DG93" s="2"/>
      <c r="DQ93" s="2"/>
      <c r="DR93" s="2"/>
      <c r="DS93" s="2"/>
    </row>
    <row r="94" spans="21:130" x14ac:dyDescent="0.45">
      <c r="Y94" s="2"/>
      <c r="Z94" s="2"/>
      <c r="AA94" s="2"/>
      <c r="AK94" s="2"/>
      <c r="AL94" s="2"/>
      <c r="AM94" s="2"/>
      <c r="AW94" s="2"/>
      <c r="AX94" s="2"/>
      <c r="AY94" s="2"/>
      <c r="BI94" s="2"/>
      <c r="BJ94" s="2"/>
      <c r="BK94" s="2"/>
      <c r="BU94" s="2"/>
      <c r="BV94" s="2"/>
      <c r="BW94" s="2"/>
      <c r="CG94" s="2"/>
      <c r="CH94" s="2"/>
      <c r="CI94" s="2"/>
      <c r="CS94" s="2"/>
      <c r="CT94" s="2"/>
      <c r="CU94" s="2"/>
      <c r="DE94" s="2"/>
      <c r="DF94" s="2"/>
      <c r="DG94" s="2"/>
      <c r="DQ94" s="2"/>
      <c r="DR94" s="2"/>
      <c r="DS94" s="2"/>
    </row>
    <row r="95" spans="21:130" x14ac:dyDescent="0.45">
      <c r="Y95" s="2"/>
      <c r="Z95" s="2"/>
      <c r="AA95" s="2"/>
      <c r="AK95" s="2"/>
      <c r="AL95" s="2"/>
      <c r="AM95" s="2"/>
      <c r="AW95" s="2"/>
      <c r="AX95" s="2"/>
      <c r="AY95" s="2"/>
      <c r="BI95" s="2"/>
      <c r="BJ95" s="2"/>
      <c r="BK95" s="2"/>
      <c r="BU95" s="2"/>
      <c r="BV95" s="2"/>
      <c r="BW95" s="2"/>
      <c r="CG95" s="2"/>
      <c r="CH95" s="2"/>
      <c r="CI95" s="2"/>
      <c r="CS95" s="2"/>
      <c r="CT95" s="2"/>
      <c r="CU95" s="2"/>
      <c r="DE95" s="2"/>
      <c r="DF95" s="2"/>
      <c r="DG95" s="2"/>
      <c r="DQ95" s="2"/>
      <c r="DR95" s="2"/>
      <c r="DS95" s="2"/>
    </row>
    <row r="96" spans="21:130" x14ac:dyDescent="0.45"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</row>
    <row r="97" spans="22:123" x14ac:dyDescent="0.45">
      <c r="V97" s="2"/>
      <c r="W97" s="2"/>
      <c r="X97" s="2"/>
      <c r="AJ97" s="2"/>
      <c r="AV97" s="2"/>
      <c r="BH97" s="2"/>
      <c r="BT97" s="2"/>
      <c r="CF97" s="2"/>
      <c r="CR97" s="2"/>
      <c r="DD97" s="2"/>
      <c r="DP97" s="2"/>
    </row>
    <row r="99" spans="22:123" x14ac:dyDescent="0.45">
      <c r="Y99" s="2"/>
      <c r="Z99" s="2"/>
      <c r="AA99" s="2"/>
      <c r="AK99" s="2"/>
      <c r="AL99" s="2"/>
      <c r="AM99" s="2"/>
      <c r="AW99" s="2"/>
      <c r="AX99" s="2"/>
      <c r="AY99" s="2"/>
      <c r="BI99" s="2"/>
      <c r="BJ99" s="2"/>
      <c r="BK99" s="2"/>
      <c r="BU99" s="2"/>
      <c r="BV99" s="2"/>
      <c r="BW99" s="2"/>
      <c r="CG99" s="2"/>
      <c r="CH99" s="2"/>
      <c r="CI99" s="2"/>
      <c r="CS99" s="2"/>
      <c r="CT99" s="2"/>
      <c r="CU99" s="2"/>
      <c r="DE99" s="2"/>
      <c r="DF99" s="2"/>
      <c r="DG99" s="2"/>
      <c r="DQ99" s="2"/>
      <c r="DR99" s="2"/>
      <c r="DS99" s="2"/>
    </row>
    <row r="100" spans="22:123" x14ac:dyDescent="0.45">
      <c r="Y100" s="2"/>
      <c r="Z100" s="2"/>
      <c r="AA100" s="2"/>
      <c r="AK100" s="2"/>
      <c r="AL100" s="2"/>
      <c r="AM100" s="2"/>
      <c r="AW100" s="2"/>
      <c r="AX100" s="2"/>
      <c r="AY100" s="2"/>
      <c r="BI100" s="2"/>
      <c r="BJ100" s="2"/>
      <c r="BK100" s="2"/>
      <c r="BU100" s="2"/>
      <c r="BV100" s="2"/>
      <c r="BW100" s="2"/>
      <c r="CG100" s="2"/>
      <c r="CH100" s="2"/>
      <c r="CI100" s="2"/>
      <c r="CS100" s="2"/>
      <c r="CT100" s="2"/>
      <c r="CU100" s="2"/>
      <c r="DE100" s="2"/>
      <c r="DF100" s="2"/>
      <c r="DG100" s="2"/>
      <c r="DQ100" s="2"/>
      <c r="DR100" s="2"/>
      <c r="DS100" s="2"/>
    </row>
    <row r="101" spans="22:123" x14ac:dyDescent="0.45">
      <c r="Y101" s="2"/>
      <c r="Z101" s="2"/>
      <c r="AA101" s="2"/>
      <c r="AK101" s="2"/>
      <c r="AL101" s="2"/>
      <c r="AM101" s="2"/>
      <c r="AW101" s="2"/>
      <c r="AX101" s="2"/>
      <c r="AY101" s="2"/>
      <c r="BI101" s="2"/>
      <c r="BJ101" s="2"/>
      <c r="BK101" s="2"/>
      <c r="BU101" s="2"/>
      <c r="BV101" s="2"/>
      <c r="BW101" s="2"/>
      <c r="CG101" s="2"/>
      <c r="CH101" s="2"/>
      <c r="CI101" s="2"/>
      <c r="CS101" s="2"/>
      <c r="CT101" s="2"/>
      <c r="CU101" s="2"/>
      <c r="DE101" s="2"/>
      <c r="DF101" s="2"/>
      <c r="DG101" s="2"/>
      <c r="DQ101" s="2"/>
      <c r="DR101" s="2"/>
      <c r="DS101" s="2"/>
    </row>
  </sheetData>
  <mergeCells count="1">
    <mergeCell ref="V15:X15"/>
  </mergeCells>
  <conditionalFormatting sqref="E5:N14">
    <cfRule type="cellIs" dxfId="5" priority="10" operator="equal">
      <formula>2</formula>
    </cfRule>
    <cfRule type="cellIs" dxfId="4" priority="11" operator="equal">
      <formula>1</formula>
    </cfRule>
    <cfRule type="cellIs" dxfId="3" priority="12" operator="equal">
      <formula>0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BJ21"/>
  <sheetViews>
    <sheetView zoomScale="55" zoomScaleNormal="55" workbookViewId="0">
      <selection activeCell="G18" sqref="G18"/>
    </sheetView>
  </sheetViews>
  <sheetFormatPr defaultRowHeight="14.25" x14ac:dyDescent="0.45"/>
  <cols>
    <col min="1" max="20" width="3.1328125" customWidth="1"/>
    <col min="21" max="21" width="9.1328125" customWidth="1"/>
    <col min="22" max="22" width="9.86328125" bestFit="1" customWidth="1"/>
  </cols>
  <sheetData>
    <row r="1" spans="5:62" x14ac:dyDescent="0.45">
      <c r="U1" s="3" t="s">
        <v>3</v>
      </c>
      <c r="V1" s="3"/>
      <c r="Z1" s="3" t="s">
        <v>6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5:62" x14ac:dyDescent="0.45">
      <c r="Z2" t="s">
        <v>4</v>
      </c>
      <c r="AA2" t="s">
        <v>7</v>
      </c>
    </row>
    <row r="3" spans="5:62" x14ac:dyDescent="0.45">
      <c r="V3" s="1"/>
      <c r="Z3">
        <v>0</v>
      </c>
      <c r="AA3" t="s">
        <v>8</v>
      </c>
      <c r="AJ3" s="1"/>
      <c r="AV3" s="1"/>
      <c r="BH3" s="1"/>
    </row>
    <row r="4" spans="5:62" ht="15.75" x14ac:dyDescent="0.55000000000000004">
      <c r="AA4" t="s">
        <v>12</v>
      </c>
    </row>
    <row r="5" spans="5:62" x14ac:dyDescent="0.45"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U5" t="s">
        <v>2</v>
      </c>
      <c r="V5" s="4" t="s">
        <v>5</v>
      </c>
      <c r="AA5" t="s">
        <v>10</v>
      </c>
      <c r="AB5">
        <f>Z3</f>
        <v>0</v>
      </c>
      <c r="AC5">
        <f t="shared" ref="AC5:AC14" si="0">IF(E5=$AB$5,(COUNTIF(D5,$AB$6)+COUNTIF(E4,$AB$6)+COUNTIF(F5,$AB$6)+COUNTIF(E6,$AB$6)),0)</f>
        <v>1</v>
      </c>
      <c r="AD5">
        <f t="shared" ref="AD5:AD14" si="1">IF(F5=$AB$5,(COUNTIF(E5,$AB$6)+COUNTIF(F4,$AB$6)+COUNTIF(G5,$AB$6)+COUNTIF(F6,$AB$6)),0)</f>
        <v>3</v>
      </c>
      <c r="AE5">
        <f t="shared" ref="AE5:AE14" si="2">IF(G5=$AB$5,(COUNTIF(F5,$AB$6)+COUNTIF(G4,$AB$6)+COUNTIF(H5,$AB$6)+COUNTIF(G6,$AB$6)),0)</f>
        <v>3</v>
      </c>
      <c r="AF5">
        <f t="shared" ref="AF5:AF14" si="3">IF(H5=$AB$5,(COUNTIF(G5,$AB$6)+COUNTIF(H4,$AB$6)+COUNTIF(I5,$AB$6)+COUNTIF(H6,$AB$6)),0)</f>
        <v>2</v>
      </c>
      <c r="AG5">
        <f t="shared" ref="AG5:AG14" si="4">IF(I5=$AB$5,(COUNTIF(H5,$AB$6)+COUNTIF(I4,$AB$6)+COUNTIF(J5,$AB$6)+COUNTIF(I6,$AB$6)),0)</f>
        <v>2</v>
      </c>
      <c r="AH5">
        <f t="shared" ref="AH5:AH14" si="5">IF(J5=$AB$5,(COUNTIF(I5,$AB$6)+COUNTIF(J4,$AB$6)+COUNTIF(K5,$AB$6)+COUNTIF(J6,$AB$6)),0)</f>
        <v>3</v>
      </c>
      <c r="AI5">
        <f t="shared" ref="AI5:AI14" si="6">IF(K5=$AB$5,(COUNTIF(J5,$AB$6)+COUNTIF(K4,$AB$6)+COUNTIF(L5,$AB$6)+COUNTIF(K6,$AB$6)),0)</f>
        <v>3</v>
      </c>
      <c r="AJ5">
        <f t="shared" ref="AJ5:AJ14" si="7">IF(L5=$AB$5,(COUNTIF(K5,$AB$6)+COUNTIF(L4,$AB$6)+COUNTIF(M5,$AB$6)+COUNTIF(L6,$AB$6)),0)</f>
        <v>3</v>
      </c>
      <c r="AK5">
        <f t="shared" ref="AK5:AK14" si="8">IF(M5=$AB$5,(COUNTIF(L5,$AB$6)+COUNTIF(M4,$AB$6)+COUNTIF(N5,$AB$6)+COUNTIF(M6,$AB$6)),0)</f>
        <v>3</v>
      </c>
      <c r="AL5">
        <f t="shared" ref="AL5:AL14" si="9">IF(N5=$AB$5,(COUNTIF(M5,$AB$6)+COUNTIF(N4,$AB$6)+COUNTIF(O5,$AB$6)+COUNTIF(N6,$AB$6)),0)</f>
        <v>2</v>
      </c>
      <c r="AM5" t="s">
        <v>10</v>
      </c>
      <c r="AN5">
        <f>Z3</f>
        <v>0</v>
      </c>
      <c r="AO5">
        <f t="shared" ref="AO5:AO14" si="10">IF(E5=$AN$5,(COUNTIF(D5,$AN$6)+COUNTIF(E4,$AN$6)+COUNTIF(F5,$AN$6)+COUNTIF(E6,$AN$6)),0)</f>
        <v>1</v>
      </c>
      <c r="AP5">
        <f t="shared" ref="AP5:AP14" si="11">IF(F5=$AN$5,(COUNTIF(E5,$AN$6)+COUNTIF(F4,$AN$6)+COUNTIF(G5,$AN$6)+COUNTIF(F6,$AN$6)),0)</f>
        <v>0</v>
      </c>
      <c r="AQ5">
        <f t="shared" ref="AQ5:AQ14" si="12">IF(G5=$AN$5,(COUNTIF(F5,$AN$6)+COUNTIF(G4,$AN$6)+COUNTIF(H5,$AN$6)+COUNTIF(G6,$AN$6)),0)</f>
        <v>0</v>
      </c>
      <c r="AR5">
        <f t="shared" ref="AR5:AR14" si="13">IF(H5=$AN$5,(COUNTIF(G5,$AN$6)+COUNTIF(H4,$AN$6)+COUNTIF(I5,$AN$6)+COUNTIF(H6,$AN$6)),0)</f>
        <v>1</v>
      </c>
      <c r="AS5">
        <f t="shared" ref="AS5:AS14" si="14">IF(I5=$AN$5,(COUNTIF(H5,$AN$6)+COUNTIF(I4,$AN$6)+COUNTIF(J5,$AN$6)+COUNTIF(I6,$AN$6)),0)</f>
        <v>1</v>
      </c>
      <c r="AT5">
        <f t="shared" ref="AT5:AT14" si="15">IF(J5=$AN$5,(COUNTIF(I5,$AN$6)+COUNTIF(J4,$AN$6)+COUNTIF(K5,$AN$6)+COUNTIF(J6,$AN$6)),0)</f>
        <v>0</v>
      </c>
      <c r="AU5">
        <f t="shared" ref="AU5:AU14" si="16">IF(K5=$AN$5,(COUNTIF(J5,$AN$6)+COUNTIF(K4,$AN$6)+COUNTIF(L5,$AN$6)+COUNTIF(K6,$AN$6)),0)</f>
        <v>0</v>
      </c>
      <c r="AV5">
        <f t="shared" ref="AV5:AV14" si="17">IF(L5=$AN$5,(COUNTIF(K5,$AN$6)+COUNTIF(L4,$AN$6)+COUNTIF(M5,$AN$6)+COUNTIF(L6,$AN$6)),0)</f>
        <v>0</v>
      </c>
      <c r="AW5">
        <f t="shared" ref="AW5:AW14" si="18">IF(M5=$AN$5,(COUNTIF(L5,$AN$6)+COUNTIF(M4,$AN$6)+COUNTIF(N5,$AN$6)+COUNTIF(M6,$AN$6)),0)</f>
        <v>0</v>
      </c>
      <c r="AX5">
        <f t="shared" ref="AX5:AX14" si="19">IF(N5=$AN$5,(COUNTIF(M5,$AN$6)+COUNTIF(N4,$AN$6)+COUNTIF(O5,$AN$6)+COUNTIF(N6,$AN$6)),0)</f>
        <v>0</v>
      </c>
      <c r="AY5" t="s">
        <v>10</v>
      </c>
      <c r="AZ5">
        <f>Z3</f>
        <v>0</v>
      </c>
      <c r="BA5">
        <f t="shared" ref="BA5:BA14" si="20">IF(E5=$AZ$5,(COUNTIF(D5,$AZ$6)+COUNTIF(E4,$AZ$6)+COUNTIF(F5,$AZ$6)+COUNTIF(E6,$AZ$6)),0)</f>
        <v>0</v>
      </c>
      <c r="BB5">
        <f t="shared" ref="BB5:BB14" si="21">IF(F5=$AZ$5,(COUNTIF(E5,$AZ$6)+COUNTIF(F4,$AZ$6)+COUNTIF(G5,$AZ$6)+COUNTIF(F6,$AZ$6)),0)</f>
        <v>0</v>
      </c>
      <c r="BC5">
        <f t="shared" ref="BC5:BC14" si="22">IF(G5=$AZ$5,(COUNTIF(F5,$AZ$6)+COUNTIF(G4,$AZ$6)+COUNTIF(H5,$AZ$6)+COUNTIF(G6,$AZ$6)),0)</f>
        <v>0</v>
      </c>
      <c r="BD5">
        <f t="shared" ref="BD5:BD14" si="23">IF(H5=$AZ$5,(COUNTIF(G5,$AZ$6)+COUNTIF(H4,$AZ$6)+COUNTIF(I5,$AZ$6)+COUNTIF(H6,$AZ$6)),0)</f>
        <v>0</v>
      </c>
      <c r="BE5">
        <f t="shared" ref="BE5:BE14" si="24">IF(I5=$AZ$5,(COUNTIF(H5,$AZ$6)+COUNTIF(I4,$AZ$6)+COUNTIF(J5,$AZ$6)+COUNTIF(I6,$AZ$6)),0)</f>
        <v>0</v>
      </c>
      <c r="BF5">
        <f t="shared" ref="BF5:BF14" si="25">IF(J5=$AZ$5,(COUNTIF(I5,$AZ$6)+COUNTIF(J4,$AZ$6)+COUNTIF(K5,$AZ$6)+COUNTIF(J6,$AZ$6)),0)</f>
        <v>0</v>
      </c>
      <c r="BG5">
        <f t="shared" ref="BG5:BG14" si="26">IF(K5=$AZ$5,(COUNTIF(J5,$AZ$6)+COUNTIF(K4,$AZ$6)+COUNTIF(L5,$AZ$6)+COUNTIF(K6,$AZ$6)),0)</f>
        <v>0</v>
      </c>
      <c r="BH5">
        <f t="shared" ref="BH5:BH14" si="27">IF(L5=$AZ$5,(COUNTIF(K5,$AZ$6)+COUNTIF(L4,$AZ$6)+COUNTIF(M5,$AZ$6)+COUNTIF(L6,$AZ$6)),0)</f>
        <v>0</v>
      </c>
      <c r="BI5">
        <f t="shared" ref="BI5:BI14" si="28">IF(M5=$AZ$5,(COUNTIF(L5,$AZ$6)+COUNTIF(M4,$AZ$6)+COUNTIF(N5,$AZ$6)+COUNTIF(M6,$AZ$6)),0)</f>
        <v>0</v>
      </c>
      <c r="BJ5">
        <f t="shared" ref="BJ5:BJ14" si="29">IF(N5=$AZ$5,(COUNTIF(M5,$AZ$6)+COUNTIF(N4,$AZ$6)+COUNTIF(O5,$AZ$6)+COUNTIF(N6,$AZ$6)),0)</f>
        <v>0</v>
      </c>
    </row>
    <row r="6" spans="5:62" x14ac:dyDescent="0.45"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U6">
        <v>0</v>
      </c>
      <c r="V6" s="5">
        <v>0.70822300000000005</v>
      </c>
      <c r="AA6" t="s">
        <v>11</v>
      </c>
      <c r="AB6">
        <v>0</v>
      </c>
      <c r="AC6">
        <f t="shared" si="0"/>
        <v>0</v>
      </c>
      <c r="AD6">
        <f t="shared" si="1"/>
        <v>2</v>
      </c>
      <c r="AE6">
        <f t="shared" si="2"/>
        <v>2</v>
      </c>
      <c r="AF6">
        <f t="shared" si="3"/>
        <v>0</v>
      </c>
      <c r="AG6">
        <f t="shared" si="4"/>
        <v>0</v>
      </c>
      <c r="AH6">
        <f t="shared" si="5"/>
        <v>2</v>
      </c>
      <c r="AI6">
        <f t="shared" si="6"/>
        <v>4</v>
      </c>
      <c r="AJ6">
        <f t="shared" si="7"/>
        <v>4</v>
      </c>
      <c r="AK6">
        <f t="shared" si="8"/>
        <v>4</v>
      </c>
      <c r="AL6">
        <f t="shared" si="9"/>
        <v>3</v>
      </c>
      <c r="AM6" t="s">
        <v>11</v>
      </c>
      <c r="AN6">
        <v>1</v>
      </c>
      <c r="AO6">
        <f t="shared" si="10"/>
        <v>0</v>
      </c>
      <c r="AP6">
        <f t="shared" si="11"/>
        <v>2</v>
      </c>
      <c r="AQ6">
        <f t="shared" si="12"/>
        <v>2</v>
      </c>
      <c r="AR6">
        <f t="shared" si="13"/>
        <v>0</v>
      </c>
      <c r="AS6">
        <f t="shared" si="14"/>
        <v>0</v>
      </c>
      <c r="AT6">
        <f t="shared" si="15"/>
        <v>2</v>
      </c>
      <c r="AU6">
        <f t="shared" si="16"/>
        <v>0</v>
      </c>
      <c r="AV6">
        <f t="shared" si="17"/>
        <v>0</v>
      </c>
      <c r="AW6">
        <f t="shared" si="18"/>
        <v>0</v>
      </c>
      <c r="AX6">
        <f t="shared" si="19"/>
        <v>0</v>
      </c>
      <c r="AY6" t="s">
        <v>11</v>
      </c>
      <c r="AZ6">
        <v>2</v>
      </c>
      <c r="BA6">
        <f t="shared" si="20"/>
        <v>0</v>
      </c>
      <c r="BB6">
        <f t="shared" si="21"/>
        <v>0</v>
      </c>
      <c r="BC6">
        <f t="shared" si="22"/>
        <v>0</v>
      </c>
      <c r="BD6">
        <f t="shared" si="23"/>
        <v>0</v>
      </c>
      <c r="BE6">
        <f t="shared" si="24"/>
        <v>0</v>
      </c>
      <c r="BF6">
        <f t="shared" si="25"/>
        <v>0</v>
      </c>
      <c r="BG6">
        <f t="shared" si="26"/>
        <v>0</v>
      </c>
      <c r="BH6">
        <f t="shared" si="27"/>
        <v>0</v>
      </c>
      <c r="BI6">
        <f t="shared" si="28"/>
        <v>0</v>
      </c>
      <c r="BJ6">
        <f t="shared" si="29"/>
        <v>0</v>
      </c>
    </row>
    <row r="7" spans="5:62" x14ac:dyDescent="0.45"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U7">
        <v>1</v>
      </c>
      <c r="V7" s="4">
        <v>0.81132099999999996</v>
      </c>
      <c r="AC7">
        <f t="shared" si="0"/>
        <v>0</v>
      </c>
      <c r="AD7">
        <f t="shared" si="1"/>
        <v>0</v>
      </c>
      <c r="AE7">
        <f t="shared" si="2"/>
        <v>0</v>
      </c>
      <c r="AF7">
        <f t="shared" si="3"/>
        <v>0</v>
      </c>
      <c r="AG7">
        <f t="shared" si="4"/>
        <v>0</v>
      </c>
      <c r="AH7">
        <f t="shared" si="5"/>
        <v>0</v>
      </c>
      <c r="AI7">
        <f t="shared" si="6"/>
        <v>2</v>
      </c>
      <c r="AJ7">
        <f t="shared" si="7"/>
        <v>4</v>
      </c>
      <c r="AK7">
        <f t="shared" si="8"/>
        <v>4</v>
      </c>
      <c r="AL7">
        <f t="shared" si="9"/>
        <v>3</v>
      </c>
      <c r="AO7">
        <f t="shared" si="10"/>
        <v>0</v>
      </c>
      <c r="AP7">
        <f t="shared" si="11"/>
        <v>0</v>
      </c>
      <c r="AQ7">
        <f t="shared" si="12"/>
        <v>0</v>
      </c>
      <c r="AR7">
        <f t="shared" si="13"/>
        <v>0</v>
      </c>
      <c r="AS7">
        <f t="shared" si="14"/>
        <v>0</v>
      </c>
      <c r="AT7">
        <f t="shared" si="15"/>
        <v>0</v>
      </c>
      <c r="AU7">
        <f t="shared" si="16"/>
        <v>2</v>
      </c>
      <c r="AV7">
        <f t="shared" si="17"/>
        <v>0</v>
      </c>
      <c r="AW7">
        <f t="shared" si="18"/>
        <v>0</v>
      </c>
      <c r="AX7">
        <f t="shared" si="19"/>
        <v>0</v>
      </c>
      <c r="BA7">
        <f t="shared" si="20"/>
        <v>0</v>
      </c>
      <c r="BB7">
        <f t="shared" si="21"/>
        <v>0</v>
      </c>
      <c r="BC7">
        <f t="shared" si="22"/>
        <v>0</v>
      </c>
      <c r="BD7">
        <f t="shared" si="23"/>
        <v>0</v>
      </c>
      <c r="BE7">
        <f t="shared" si="24"/>
        <v>0</v>
      </c>
      <c r="BF7">
        <f t="shared" si="25"/>
        <v>0</v>
      </c>
      <c r="BG7">
        <f t="shared" si="26"/>
        <v>0</v>
      </c>
      <c r="BH7">
        <f t="shared" si="27"/>
        <v>0</v>
      </c>
      <c r="BI7">
        <f t="shared" si="28"/>
        <v>0</v>
      </c>
      <c r="BJ7">
        <f t="shared" si="29"/>
        <v>0</v>
      </c>
    </row>
    <row r="8" spans="5:62" x14ac:dyDescent="0.45"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U8">
        <v>2</v>
      </c>
      <c r="V8" s="4">
        <v>0.95483300000000004</v>
      </c>
      <c r="AC8">
        <f t="shared" si="0"/>
        <v>0</v>
      </c>
      <c r="AD8">
        <f t="shared" si="1"/>
        <v>0</v>
      </c>
      <c r="AE8">
        <f t="shared" si="2"/>
        <v>0</v>
      </c>
      <c r="AF8">
        <f t="shared" si="3"/>
        <v>0</v>
      </c>
      <c r="AG8">
        <f t="shared" si="4"/>
        <v>0</v>
      </c>
      <c r="AH8">
        <f t="shared" si="5"/>
        <v>0</v>
      </c>
      <c r="AI8">
        <f t="shared" si="6"/>
        <v>0</v>
      </c>
      <c r="AJ8">
        <f t="shared" si="7"/>
        <v>2</v>
      </c>
      <c r="AK8">
        <f t="shared" si="8"/>
        <v>4</v>
      </c>
      <c r="AL8">
        <f t="shared" si="9"/>
        <v>3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2</v>
      </c>
      <c r="AW8">
        <f t="shared" si="18"/>
        <v>0</v>
      </c>
      <c r="AX8">
        <f t="shared" si="19"/>
        <v>0</v>
      </c>
      <c r="BA8">
        <f t="shared" si="20"/>
        <v>0</v>
      </c>
      <c r="BB8">
        <f t="shared" si="21"/>
        <v>0</v>
      </c>
      <c r="BC8">
        <f t="shared" si="22"/>
        <v>0</v>
      </c>
      <c r="BD8">
        <f t="shared" si="23"/>
        <v>0</v>
      </c>
      <c r="BE8">
        <f t="shared" si="24"/>
        <v>0</v>
      </c>
      <c r="BF8">
        <f t="shared" si="25"/>
        <v>0</v>
      </c>
      <c r="BG8">
        <f t="shared" si="26"/>
        <v>0</v>
      </c>
      <c r="BH8">
        <f t="shared" si="27"/>
        <v>0</v>
      </c>
      <c r="BI8">
        <f t="shared" si="28"/>
        <v>0</v>
      </c>
      <c r="BJ8">
        <f t="shared" si="29"/>
        <v>0</v>
      </c>
    </row>
    <row r="9" spans="5:62" x14ac:dyDescent="0.45">
      <c r="E9">
        <v>2</v>
      </c>
      <c r="F9">
        <v>2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AC9">
        <f t="shared" si="0"/>
        <v>0</v>
      </c>
      <c r="AD9">
        <f t="shared" si="1"/>
        <v>0</v>
      </c>
      <c r="AE9">
        <f t="shared" si="2"/>
        <v>0</v>
      </c>
      <c r="AF9">
        <f t="shared" si="3"/>
        <v>0</v>
      </c>
      <c r="AG9">
        <f t="shared" si="4"/>
        <v>0</v>
      </c>
      <c r="AH9">
        <f t="shared" si="5"/>
        <v>0</v>
      </c>
      <c r="AI9">
        <f t="shared" si="6"/>
        <v>0</v>
      </c>
      <c r="AJ9">
        <f t="shared" si="7"/>
        <v>0</v>
      </c>
      <c r="AK9">
        <f t="shared" si="8"/>
        <v>3</v>
      </c>
      <c r="AL9">
        <f t="shared" si="9"/>
        <v>3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1</v>
      </c>
      <c r="AX9">
        <f t="shared" si="19"/>
        <v>0</v>
      </c>
      <c r="BA9">
        <f t="shared" si="20"/>
        <v>0</v>
      </c>
      <c r="BB9">
        <f t="shared" si="21"/>
        <v>0</v>
      </c>
      <c r="BC9">
        <f t="shared" si="22"/>
        <v>0</v>
      </c>
      <c r="BD9">
        <f t="shared" si="23"/>
        <v>0</v>
      </c>
      <c r="BE9">
        <f t="shared" si="24"/>
        <v>0</v>
      </c>
      <c r="BF9">
        <f t="shared" si="25"/>
        <v>0</v>
      </c>
      <c r="BG9">
        <f t="shared" si="26"/>
        <v>0</v>
      </c>
      <c r="BH9">
        <f t="shared" si="27"/>
        <v>0</v>
      </c>
      <c r="BI9">
        <f t="shared" si="28"/>
        <v>0</v>
      </c>
      <c r="BJ9">
        <f t="shared" si="29"/>
        <v>0</v>
      </c>
    </row>
    <row r="10" spans="5:62" x14ac:dyDescent="0.45">
      <c r="E10">
        <v>2</v>
      </c>
      <c r="F10">
        <v>2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AC10">
        <f t="shared" si="0"/>
        <v>0</v>
      </c>
      <c r="AD10">
        <f t="shared" si="1"/>
        <v>0</v>
      </c>
      <c r="AE10">
        <f t="shared" si="2"/>
        <v>0</v>
      </c>
      <c r="AF10">
        <f t="shared" si="3"/>
        <v>0</v>
      </c>
      <c r="AG10">
        <f t="shared" si="4"/>
        <v>0</v>
      </c>
      <c r="AH10">
        <f t="shared" si="5"/>
        <v>0</v>
      </c>
      <c r="AI10">
        <f t="shared" si="6"/>
        <v>0</v>
      </c>
      <c r="AJ10">
        <f t="shared" si="7"/>
        <v>0</v>
      </c>
      <c r="AK10">
        <f t="shared" si="8"/>
        <v>3</v>
      </c>
      <c r="AL10">
        <f t="shared" si="9"/>
        <v>3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0</v>
      </c>
      <c r="AS10">
        <f t="shared" si="14"/>
        <v>0</v>
      </c>
      <c r="AT10">
        <f t="shared" si="15"/>
        <v>0</v>
      </c>
      <c r="AU10">
        <f t="shared" si="16"/>
        <v>0</v>
      </c>
      <c r="AV10">
        <f t="shared" si="17"/>
        <v>0</v>
      </c>
      <c r="AW10">
        <f t="shared" si="18"/>
        <v>1</v>
      </c>
      <c r="AX10">
        <f t="shared" si="19"/>
        <v>0</v>
      </c>
      <c r="BA10">
        <f t="shared" si="20"/>
        <v>0</v>
      </c>
      <c r="BB10">
        <f t="shared" si="21"/>
        <v>0</v>
      </c>
      <c r="BC10">
        <f t="shared" si="22"/>
        <v>0</v>
      </c>
      <c r="BD10">
        <f t="shared" si="23"/>
        <v>0</v>
      </c>
      <c r="BE10">
        <f t="shared" si="24"/>
        <v>0</v>
      </c>
      <c r="BF10">
        <f t="shared" si="25"/>
        <v>0</v>
      </c>
      <c r="BG10">
        <f t="shared" si="26"/>
        <v>0</v>
      </c>
      <c r="BH10">
        <f t="shared" si="27"/>
        <v>0</v>
      </c>
      <c r="BI10">
        <f t="shared" si="28"/>
        <v>0</v>
      </c>
      <c r="BJ10">
        <f t="shared" si="29"/>
        <v>0</v>
      </c>
    </row>
    <row r="11" spans="5:62" x14ac:dyDescent="0.45">
      <c r="E11">
        <v>2</v>
      </c>
      <c r="F11">
        <v>2</v>
      </c>
      <c r="G11">
        <v>2</v>
      </c>
      <c r="H11">
        <v>2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AC11">
        <f t="shared" si="0"/>
        <v>0</v>
      </c>
      <c r="AD11">
        <f t="shared" si="1"/>
        <v>0</v>
      </c>
      <c r="AE11">
        <f t="shared" si="2"/>
        <v>0</v>
      </c>
      <c r="AF11">
        <f t="shared" si="3"/>
        <v>0</v>
      </c>
      <c r="AG11">
        <f t="shared" si="4"/>
        <v>0</v>
      </c>
      <c r="AH11">
        <f t="shared" si="5"/>
        <v>0</v>
      </c>
      <c r="AI11">
        <f t="shared" si="6"/>
        <v>0</v>
      </c>
      <c r="AJ11">
        <f t="shared" si="7"/>
        <v>0</v>
      </c>
      <c r="AK11">
        <f t="shared" si="8"/>
        <v>2</v>
      </c>
      <c r="AL11">
        <f t="shared" si="9"/>
        <v>3</v>
      </c>
      <c r="AO11">
        <f t="shared" si="10"/>
        <v>0</v>
      </c>
      <c r="AP11">
        <f t="shared" si="11"/>
        <v>0</v>
      </c>
      <c r="AQ11">
        <f t="shared" si="12"/>
        <v>0</v>
      </c>
      <c r="AR11">
        <f t="shared" si="13"/>
        <v>0</v>
      </c>
      <c r="AS11">
        <f t="shared" si="14"/>
        <v>0</v>
      </c>
      <c r="AT11">
        <f t="shared" si="15"/>
        <v>0</v>
      </c>
      <c r="AU11">
        <f t="shared" si="16"/>
        <v>0</v>
      </c>
      <c r="AV11">
        <f t="shared" si="17"/>
        <v>0</v>
      </c>
      <c r="AW11">
        <f t="shared" si="18"/>
        <v>2</v>
      </c>
      <c r="AX11">
        <f t="shared" si="19"/>
        <v>0</v>
      </c>
      <c r="BA11">
        <f t="shared" si="20"/>
        <v>0</v>
      </c>
      <c r="BB11">
        <f t="shared" si="21"/>
        <v>0</v>
      </c>
      <c r="BC11">
        <f t="shared" si="22"/>
        <v>0</v>
      </c>
      <c r="BD11">
        <f t="shared" si="23"/>
        <v>0</v>
      </c>
      <c r="BE11">
        <f t="shared" si="24"/>
        <v>0</v>
      </c>
      <c r="BF11">
        <f t="shared" si="25"/>
        <v>0</v>
      </c>
      <c r="BG11">
        <f t="shared" si="26"/>
        <v>0</v>
      </c>
      <c r="BH11">
        <f t="shared" si="27"/>
        <v>0</v>
      </c>
      <c r="BI11">
        <f t="shared" si="28"/>
        <v>0</v>
      </c>
      <c r="BJ11">
        <f t="shared" si="29"/>
        <v>0</v>
      </c>
    </row>
    <row r="12" spans="5:62" x14ac:dyDescent="0.45">
      <c r="E12">
        <v>2</v>
      </c>
      <c r="F12">
        <v>2</v>
      </c>
      <c r="G12">
        <v>2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AC12">
        <f t="shared" si="0"/>
        <v>0</v>
      </c>
      <c r="AD12">
        <f t="shared" si="1"/>
        <v>0</v>
      </c>
      <c r="AE12">
        <f t="shared" si="2"/>
        <v>0</v>
      </c>
      <c r="AF12">
        <f t="shared" si="3"/>
        <v>0</v>
      </c>
      <c r="AG12">
        <f t="shared" si="4"/>
        <v>0</v>
      </c>
      <c r="AH12">
        <f t="shared" si="5"/>
        <v>0</v>
      </c>
      <c r="AI12">
        <f t="shared" si="6"/>
        <v>0</v>
      </c>
      <c r="AJ12">
        <f t="shared" si="7"/>
        <v>0</v>
      </c>
      <c r="AK12">
        <f t="shared" si="8"/>
        <v>0</v>
      </c>
      <c r="AL12">
        <f t="shared" si="9"/>
        <v>2</v>
      </c>
      <c r="AO12">
        <f t="shared" si="10"/>
        <v>0</v>
      </c>
      <c r="AP12">
        <f t="shared" si="11"/>
        <v>0</v>
      </c>
      <c r="AQ12">
        <f t="shared" si="12"/>
        <v>0</v>
      </c>
      <c r="AR12">
        <f t="shared" si="13"/>
        <v>0</v>
      </c>
      <c r="AS12">
        <f t="shared" si="14"/>
        <v>0</v>
      </c>
      <c r="AT12">
        <f t="shared" si="15"/>
        <v>0</v>
      </c>
      <c r="AU12">
        <f t="shared" si="16"/>
        <v>0</v>
      </c>
      <c r="AV12">
        <f t="shared" si="17"/>
        <v>0</v>
      </c>
      <c r="AW12">
        <f t="shared" si="18"/>
        <v>0</v>
      </c>
      <c r="AX12">
        <f t="shared" si="19"/>
        <v>1</v>
      </c>
      <c r="BA12">
        <f t="shared" si="20"/>
        <v>0</v>
      </c>
      <c r="BB12">
        <f t="shared" si="21"/>
        <v>0</v>
      </c>
      <c r="BC12">
        <f t="shared" si="22"/>
        <v>0</v>
      </c>
      <c r="BD12">
        <f t="shared" si="23"/>
        <v>0</v>
      </c>
      <c r="BE12">
        <f t="shared" si="24"/>
        <v>0</v>
      </c>
      <c r="BF12">
        <f t="shared" si="25"/>
        <v>0</v>
      </c>
      <c r="BG12">
        <f t="shared" si="26"/>
        <v>0</v>
      </c>
      <c r="BH12">
        <f t="shared" si="27"/>
        <v>0</v>
      </c>
      <c r="BI12">
        <f t="shared" si="28"/>
        <v>0</v>
      </c>
      <c r="BJ12">
        <f t="shared" si="29"/>
        <v>0</v>
      </c>
    </row>
    <row r="13" spans="5:62" x14ac:dyDescent="0.45">
      <c r="E13">
        <v>2</v>
      </c>
      <c r="F13">
        <v>2</v>
      </c>
      <c r="G13">
        <v>2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AC13">
        <f t="shared" si="0"/>
        <v>0</v>
      </c>
      <c r="AD13">
        <f t="shared" si="1"/>
        <v>0</v>
      </c>
      <c r="AE13">
        <f t="shared" si="2"/>
        <v>0</v>
      </c>
      <c r="AF13">
        <f t="shared" si="3"/>
        <v>0</v>
      </c>
      <c r="AG13">
        <f t="shared" si="4"/>
        <v>0</v>
      </c>
      <c r="AH13">
        <f t="shared" si="5"/>
        <v>0</v>
      </c>
      <c r="AI13">
        <f t="shared" si="6"/>
        <v>0</v>
      </c>
      <c r="AJ13">
        <f t="shared" si="7"/>
        <v>0</v>
      </c>
      <c r="AK13">
        <f t="shared" si="8"/>
        <v>0</v>
      </c>
      <c r="AL13">
        <f t="shared" si="9"/>
        <v>2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  <c r="AS13">
        <f t="shared" si="14"/>
        <v>0</v>
      </c>
      <c r="AT13">
        <f t="shared" si="15"/>
        <v>0</v>
      </c>
      <c r="AU13">
        <f t="shared" si="16"/>
        <v>0</v>
      </c>
      <c r="AV13">
        <f t="shared" si="17"/>
        <v>0</v>
      </c>
      <c r="AW13">
        <f t="shared" si="18"/>
        <v>0</v>
      </c>
      <c r="AX13">
        <f t="shared" si="19"/>
        <v>1</v>
      </c>
      <c r="BA13">
        <f t="shared" si="20"/>
        <v>0</v>
      </c>
      <c r="BB13">
        <f t="shared" si="21"/>
        <v>0</v>
      </c>
      <c r="BC13">
        <f t="shared" si="22"/>
        <v>0</v>
      </c>
      <c r="BD13">
        <f t="shared" si="23"/>
        <v>0</v>
      </c>
      <c r="BE13">
        <f t="shared" si="24"/>
        <v>0</v>
      </c>
      <c r="BF13">
        <f t="shared" si="25"/>
        <v>0</v>
      </c>
      <c r="BG13">
        <f t="shared" si="26"/>
        <v>0</v>
      </c>
      <c r="BH13">
        <f t="shared" si="27"/>
        <v>0</v>
      </c>
      <c r="BI13">
        <f t="shared" si="28"/>
        <v>0</v>
      </c>
      <c r="BJ13">
        <f t="shared" si="29"/>
        <v>0</v>
      </c>
    </row>
    <row r="14" spans="5:62" x14ac:dyDescent="0.45"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AC14">
        <f t="shared" si="0"/>
        <v>0</v>
      </c>
      <c r="AD14">
        <f t="shared" si="1"/>
        <v>0</v>
      </c>
      <c r="AE14">
        <f t="shared" si="2"/>
        <v>0</v>
      </c>
      <c r="AF14">
        <f t="shared" si="3"/>
        <v>0</v>
      </c>
      <c r="AG14">
        <f t="shared" si="4"/>
        <v>0</v>
      </c>
      <c r="AH14">
        <f t="shared" si="5"/>
        <v>0</v>
      </c>
      <c r="AI14">
        <f t="shared" si="6"/>
        <v>0</v>
      </c>
      <c r="AJ14">
        <f t="shared" si="7"/>
        <v>1</v>
      </c>
      <c r="AK14">
        <f t="shared" si="8"/>
        <v>2</v>
      </c>
      <c r="AL14">
        <f t="shared" si="9"/>
        <v>2</v>
      </c>
      <c r="AO14">
        <f t="shared" si="10"/>
        <v>0</v>
      </c>
      <c r="AP14">
        <f t="shared" si="11"/>
        <v>0</v>
      </c>
      <c r="AQ14">
        <f t="shared" si="12"/>
        <v>0</v>
      </c>
      <c r="AR14">
        <f t="shared" si="13"/>
        <v>0</v>
      </c>
      <c r="AS14">
        <f t="shared" si="14"/>
        <v>0</v>
      </c>
      <c r="AT14">
        <f t="shared" si="15"/>
        <v>0</v>
      </c>
      <c r="AU14">
        <f t="shared" si="16"/>
        <v>0</v>
      </c>
      <c r="AV14">
        <f t="shared" si="17"/>
        <v>2</v>
      </c>
      <c r="AW14">
        <f t="shared" si="18"/>
        <v>1</v>
      </c>
      <c r="AX14">
        <f t="shared" si="19"/>
        <v>0</v>
      </c>
      <c r="BA14">
        <f t="shared" si="20"/>
        <v>0</v>
      </c>
      <c r="BB14">
        <f t="shared" si="21"/>
        <v>0</v>
      </c>
      <c r="BC14">
        <f t="shared" si="22"/>
        <v>0</v>
      </c>
      <c r="BD14">
        <f t="shared" si="23"/>
        <v>0</v>
      </c>
      <c r="BE14">
        <f t="shared" si="24"/>
        <v>0</v>
      </c>
      <c r="BF14">
        <f t="shared" si="25"/>
        <v>0</v>
      </c>
      <c r="BG14">
        <f t="shared" si="26"/>
        <v>0</v>
      </c>
      <c r="BH14">
        <f t="shared" si="27"/>
        <v>0</v>
      </c>
      <c r="BI14">
        <f t="shared" si="28"/>
        <v>0</v>
      </c>
      <c r="BJ14">
        <f t="shared" si="29"/>
        <v>0</v>
      </c>
    </row>
    <row r="15" spans="5:62" x14ac:dyDescent="0.45">
      <c r="E15" t="s">
        <v>1</v>
      </c>
    </row>
    <row r="16" spans="5:62" ht="15.75" x14ac:dyDescent="0.55000000000000004">
      <c r="Z16" t="s">
        <v>9</v>
      </c>
      <c r="AA16">
        <f>SUM(AC5:AL14)</f>
        <v>94</v>
      </c>
    </row>
    <row r="17" spans="26:60" ht="15.75" x14ac:dyDescent="0.55000000000000004">
      <c r="Z17" t="s">
        <v>12</v>
      </c>
      <c r="AA17">
        <f>SUM(AC5:AL14,AO5:AX14,BA5:BJ14)</f>
        <v>116</v>
      </c>
      <c r="AJ17" s="1"/>
      <c r="AV17" s="1"/>
      <c r="BH17" s="1"/>
    </row>
    <row r="18" spans="26:60" ht="15.75" x14ac:dyDescent="0.55000000000000004">
      <c r="Z18" t="s">
        <v>13</v>
      </c>
      <c r="AA18">
        <f>AA16/AA17</f>
        <v>0.81034482758620685</v>
      </c>
    </row>
    <row r="19" spans="26:60" ht="15.75" x14ac:dyDescent="0.55000000000000004">
      <c r="Z19" t="s">
        <v>14</v>
      </c>
      <c r="AA19">
        <f>COUNTIF($E$5:$N$14,Z3)/COUNT($E$5:$N$14)</f>
        <v>0.35</v>
      </c>
    </row>
    <row r="20" spans="26:60" x14ac:dyDescent="0.45">
      <c r="Z20" t="s">
        <v>15</v>
      </c>
      <c r="AA20">
        <f>IF(AA18&gt;=AA19,(AA18-AA19)/(1-AA19),IF(AA19&gt;0.5,(AA18-AA19)/(1-AA19),(AA19-AA18)/(-AA19)))</f>
        <v>0.70822281167108747</v>
      </c>
    </row>
    <row r="21" spans="26:60" x14ac:dyDescent="0.45">
      <c r="Z21" t="s">
        <v>16</v>
      </c>
      <c r="AA21" s="4">
        <f>AA20-V6</f>
        <v>-1.8832891257591911E-7</v>
      </c>
    </row>
  </sheetData>
  <conditionalFormatting sqref="E5:N14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7" sqref="F17"/>
    </sheetView>
  </sheetViews>
  <sheetFormatPr defaultRowHeight="14.25" x14ac:dyDescent="0.45"/>
  <sheetData>
    <row r="1" spans="1:7" x14ac:dyDescent="0.45">
      <c r="A1" t="s">
        <v>2</v>
      </c>
      <c r="B1">
        <v>1989</v>
      </c>
      <c r="C1">
        <v>2000</v>
      </c>
      <c r="E1" t="s">
        <v>40</v>
      </c>
      <c r="F1">
        <v>1989</v>
      </c>
      <c r="G1">
        <v>2000</v>
      </c>
    </row>
    <row r="2" spans="1:7" x14ac:dyDescent="0.45">
      <c r="A2">
        <v>0</v>
      </c>
      <c r="B2">
        <v>0.32191900000000001</v>
      </c>
      <c r="C2">
        <v>0.29802899999999999</v>
      </c>
      <c r="E2">
        <f>A2</f>
        <v>0</v>
      </c>
      <c r="F2">
        <v>0.34263300000000002</v>
      </c>
      <c r="G2">
        <v>0.31739899999999999</v>
      </c>
    </row>
    <row r="3" spans="1:7" x14ac:dyDescent="0.45">
      <c r="A3">
        <v>1</v>
      </c>
      <c r="B3">
        <v>0.58483600000000002</v>
      </c>
      <c r="C3">
        <v>0.58555299999999999</v>
      </c>
      <c r="E3">
        <f t="shared" ref="E3:E17" si="0">A3</f>
        <v>1</v>
      </c>
      <c r="F3">
        <v>0.62896799999999997</v>
      </c>
      <c r="G3">
        <v>0.62648499999999996</v>
      </c>
    </row>
    <row r="4" spans="1:7" x14ac:dyDescent="0.45">
      <c r="A4">
        <v>2</v>
      </c>
      <c r="B4">
        <v>0.46681400000000001</v>
      </c>
      <c r="C4">
        <v>0.46194299999999999</v>
      </c>
      <c r="E4">
        <f t="shared" si="0"/>
        <v>2</v>
      </c>
      <c r="F4">
        <v>0.48508899999999999</v>
      </c>
      <c r="G4">
        <v>0.47924699999999998</v>
      </c>
    </row>
    <row r="5" spans="1:7" x14ac:dyDescent="0.45">
      <c r="A5">
        <v>3</v>
      </c>
      <c r="B5">
        <v>0.52483800000000003</v>
      </c>
      <c r="C5">
        <v>0.56733599999999995</v>
      </c>
      <c r="E5">
        <f t="shared" si="0"/>
        <v>3</v>
      </c>
      <c r="F5">
        <v>0.52590400000000004</v>
      </c>
      <c r="G5">
        <v>0.56838900000000003</v>
      </c>
    </row>
    <row r="6" spans="1:7" x14ac:dyDescent="0.45">
      <c r="A6">
        <v>4</v>
      </c>
      <c r="B6">
        <v>0.33510400000000001</v>
      </c>
      <c r="C6">
        <v>0.36113800000000001</v>
      </c>
      <c r="E6">
        <f t="shared" si="0"/>
        <v>4</v>
      </c>
      <c r="F6">
        <v>0.34442099999999998</v>
      </c>
      <c r="G6">
        <v>0.37128699999999998</v>
      </c>
    </row>
    <row r="7" spans="1:7" x14ac:dyDescent="0.45">
      <c r="A7">
        <v>5</v>
      </c>
      <c r="B7">
        <v>0.35469299999999998</v>
      </c>
      <c r="C7">
        <v>0.34463100000000002</v>
      </c>
      <c r="E7">
        <f t="shared" si="0"/>
        <v>5</v>
      </c>
      <c r="F7">
        <v>0.35810900000000001</v>
      </c>
      <c r="G7">
        <v>0.34828500000000001</v>
      </c>
    </row>
    <row r="8" spans="1:7" x14ac:dyDescent="0.45">
      <c r="A8">
        <v>6</v>
      </c>
      <c r="B8">
        <v>0.38900600000000002</v>
      </c>
      <c r="C8">
        <v>0.41303499999999999</v>
      </c>
      <c r="E8">
        <f t="shared" si="0"/>
        <v>6</v>
      </c>
      <c r="F8">
        <v>0.39335599999999998</v>
      </c>
      <c r="G8">
        <v>0.418435</v>
      </c>
    </row>
    <row r="9" spans="1:7" x14ac:dyDescent="0.45">
      <c r="A9">
        <v>7</v>
      </c>
      <c r="B9">
        <v>0.20330699999999999</v>
      </c>
      <c r="C9">
        <v>0.17385</v>
      </c>
      <c r="E9">
        <f t="shared" si="0"/>
        <v>7</v>
      </c>
      <c r="F9">
        <v>0.20394799999999999</v>
      </c>
      <c r="G9">
        <v>0.17427699999999999</v>
      </c>
    </row>
    <row r="10" spans="1:7" x14ac:dyDescent="0.45">
      <c r="A10">
        <v>8</v>
      </c>
      <c r="B10">
        <v>0.18642400000000001</v>
      </c>
      <c r="C10">
        <v>0.17812900000000001</v>
      </c>
      <c r="E10">
        <f t="shared" si="0"/>
        <v>8</v>
      </c>
      <c r="F10">
        <v>0.18781100000000001</v>
      </c>
      <c r="G10">
        <v>0.17935799999999999</v>
      </c>
    </row>
    <row r="11" spans="1:7" x14ac:dyDescent="0.45">
      <c r="A11">
        <v>9</v>
      </c>
      <c r="B11">
        <v>0.635992</v>
      </c>
      <c r="C11">
        <v>0.63020600000000004</v>
      </c>
      <c r="E11">
        <f t="shared" si="0"/>
        <v>9</v>
      </c>
      <c r="F11">
        <v>0.64176900000000003</v>
      </c>
      <c r="G11">
        <v>0.63634400000000002</v>
      </c>
    </row>
    <row r="12" spans="1:7" x14ac:dyDescent="0.45">
      <c r="A12">
        <v>10</v>
      </c>
      <c r="B12">
        <v>0.247637</v>
      </c>
      <c r="C12">
        <v>0.24640100000000001</v>
      </c>
      <c r="E12">
        <f t="shared" si="0"/>
        <v>10</v>
      </c>
      <c r="F12">
        <v>0.249171</v>
      </c>
      <c r="G12">
        <v>0.24798000000000001</v>
      </c>
    </row>
    <row r="13" spans="1:7" x14ac:dyDescent="0.45">
      <c r="A13">
        <v>11</v>
      </c>
      <c r="B13">
        <v>0.68999500000000002</v>
      </c>
      <c r="C13">
        <v>0.62955000000000005</v>
      </c>
      <c r="E13">
        <f t="shared" si="0"/>
        <v>11</v>
      </c>
      <c r="F13">
        <v>0.69381700000000002</v>
      </c>
      <c r="G13">
        <v>0.63506600000000002</v>
      </c>
    </row>
    <row r="14" spans="1:7" x14ac:dyDescent="0.45">
      <c r="A14">
        <v>12</v>
      </c>
      <c r="B14">
        <v>0.25524200000000002</v>
      </c>
      <c r="C14">
        <v>0.27051599999999998</v>
      </c>
      <c r="E14">
        <f t="shared" si="0"/>
        <v>12</v>
      </c>
      <c r="F14">
        <v>0.26120700000000002</v>
      </c>
      <c r="G14">
        <v>0.27728900000000001</v>
      </c>
    </row>
    <row r="15" spans="1:7" x14ac:dyDescent="0.45">
      <c r="A15">
        <v>13</v>
      </c>
      <c r="B15">
        <v>0.59602500000000003</v>
      </c>
      <c r="C15">
        <v>0.411107</v>
      </c>
      <c r="E15">
        <f t="shared" si="0"/>
        <v>13</v>
      </c>
      <c r="F15">
        <v>0.596194</v>
      </c>
      <c r="G15">
        <v>0.31124600000000002</v>
      </c>
    </row>
    <row r="16" spans="1:7" x14ac:dyDescent="0.45">
      <c r="A16">
        <v>14</v>
      </c>
      <c r="B16">
        <v>0.41514299999999998</v>
      </c>
      <c r="C16">
        <v>0.41705300000000001</v>
      </c>
      <c r="E16">
        <f t="shared" si="0"/>
        <v>14</v>
      </c>
      <c r="F16">
        <v>0.68861899999999998</v>
      </c>
      <c r="G16">
        <v>0.68835900000000005</v>
      </c>
    </row>
    <row r="17" spans="1:7" x14ac:dyDescent="0.45">
      <c r="A17">
        <v>15</v>
      </c>
      <c r="B17">
        <v>6.6436999999999996E-2</v>
      </c>
      <c r="C17">
        <v>-1</v>
      </c>
      <c r="E17">
        <f t="shared" si="0"/>
        <v>15</v>
      </c>
      <c r="F17">
        <v>0.98815500000000001</v>
      </c>
      <c r="G17">
        <v>0.98817500000000003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 M1</vt:lpstr>
      <vt:lpstr>Static M2</vt:lpstr>
      <vt:lpstr>Static 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2016-07-18T21:58:37Z</dcterms:modified>
</cp:coreProperties>
</file>