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yuanhao/Downloads/"/>
    </mc:Choice>
  </mc:AlternateContent>
  <xr:revisionPtr revIDLastSave="0" documentId="13_ncr:1_{34DA5459-5543-2E48-8F7A-912407D0EE4C}" xr6:coauthVersionLast="47" xr6:coauthVersionMax="47" xr10:uidLastSave="{00000000-0000-0000-0000-000000000000}"/>
  <bookViews>
    <workbookView xWindow="11660" yWindow="760" windowWidth="30520" windowHeight="1994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A89" i="2"/>
  <c r="V88" i="2"/>
  <c r="U88" i="2"/>
  <c r="T88" i="2"/>
  <c r="S88" i="2"/>
  <c r="R88" i="2"/>
  <c r="C88" i="2"/>
  <c r="A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B93" i="2" s="1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M76" i="2" s="1"/>
  <c r="A76" i="2"/>
  <c r="W75" i="2"/>
  <c r="V75" i="2"/>
  <c r="U75" i="2"/>
  <c r="T75" i="2"/>
  <c r="C75" i="2"/>
  <c r="B75" i="2"/>
  <c r="L75" i="2" s="1"/>
  <c r="A75" i="2"/>
  <c r="W74" i="2"/>
  <c r="V74" i="2"/>
  <c r="U74" i="2"/>
  <c r="T74" i="2"/>
  <c r="C74" i="2"/>
  <c r="B74" i="2"/>
  <c r="K74" i="2" s="1"/>
  <c r="A74" i="2"/>
  <c r="W73" i="2"/>
  <c r="V73" i="2"/>
  <c r="U73" i="2"/>
  <c r="T73" i="2"/>
  <c r="K73" i="2"/>
  <c r="C73" i="2"/>
  <c r="B73" i="2"/>
  <c r="L73" i="2" s="1"/>
  <c r="A73" i="2"/>
  <c r="W72" i="2"/>
  <c r="V72" i="2"/>
  <c r="U72" i="2"/>
  <c r="T72" i="2"/>
  <c r="C72" i="2"/>
  <c r="B72" i="2"/>
  <c r="I72" i="2" s="1"/>
  <c r="A72" i="2"/>
  <c r="W71" i="2"/>
  <c r="V71" i="2"/>
  <c r="U71" i="2"/>
  <c r="T71" i="2"/>
  <c r="C71" i="2"/>
  <c r="B71" i="2"/>
  <c r="F71" i="2" s="1"/>
  <c r="A71" i="2"/>
  <c r="W70" i="2"/>
  <c r="V70" i="2"/>
  <c r="U70" i="2"/>
  <c r="T70" i="2"/>
  <c r="C70" i="2"/>
  <c r="B70" i="2"/>
  <c r="G70" i="2" s="1"/>
  <c r="A70" i="2"/>
  <c r="W69" i="2"/>
  <c r="V69" i="2"/>
  <c r="U69" i="2"/>
  <c r="T69" i="2"/>
  <c r="C69" i="2"/>
  <c r="B69" i="2"/>
  <c r="F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C67" i="2"/>
  <c r="B67" i="2"/>
  <c r="L67" i="2" s="1"/>
  <c r="A67" i="2"/>
  <c r="W66" i="2"/>
  <c r="V66" i="2"/>
  <c r="U66" i="2"/>
  <c r="T66" i="2"/>
  <c r="C66" i="2"/>
  <c r="B66" i="2"/>
  <c r="M66" i="2" s="1"/>
  <c r="A66" i="2"/>
  <c r="W65" i="2"/>
  <c r="V65" i="2"/>
  <c r="U65" i="2"/>
  <c r="T65" i="2"/>
  <c r="C65" i="2"/>
  <c r="B65" i="2"/>
  <c r="L65" i="2" s="1"/>
  <c r="A65" i="2"/>
  <c r="W64" i="2"/>
  <c r="V64" i="2"/>
  <c r="U64" i="2"/>
  <c r="T64" i="2"/>
  <c r="F64" i="2"/>
  <c r="C64" i="2"/>
  <c r="B64" i="2"/>
  <c r="K64" i="2" s="1"/>
  <c r="A64" i="2"/>
  <c r="W63" i="2"/>
  <c r="V63" i="2"/>
  <c r="U63" i="2"/>
  <c r="T63" i="2"/>
  <c r="O63" i="2"/>
  <c r="N63" i="2"/>
  <c r="M63" i="2"/>
  <c r="K63" i="2"/>
  <c r="J63" i="2"/>
  <c r="I63" i="2"/>
  <c r="H63" i="2"/>
  <c r="G63" i="2"/>
  <c r="F63" i="2"/>
  <c r="E63" i="2"/>
  <c r="D63" i="2"/>
  <c r="C63" i="2"/>
  <c r="B63" i="2"/>
  <c r="L63" i="2" s="1"/>
  <c r="A63" i="2"/>
  <c r="W62" i="2"/>
  <c r="V62" i="2"/>
  <c r="U62" i="2"/>
  <c r="T62" i="2"/>
  <c r="N62" i="2"/>
  <c r="J62" i="2"/>
  <c r="D62" i="2"/>
  <c r="C62" i="2"/>
  <c r="B62" i="2"/>
  <c r="I62" i="2" s="1"/>
  <c r="A62" i="2"/>
  <c r="W61" i="2"/>
  <c r="V61" i="2"/>
  <c r="U61" i="2"/>
  <c r="T61" i="2"/>
  <c r="O61" i="2"/>
  <c r="M61" i="2"/>
  <c r="K61" i="2"/>
  <c r="C61" i="2"/>
  <c r="B61" i="2"/>
  <c r="F61" i="2" s="1"/>
  <c r="A61" i="2"/>
  <c r="W60" i="2"/>
  <c r="V60" i="2"/>
  <c r="U60" i="2"/>
  <c r="T60" i="2"/>
  <c r="C60" i="2"/>
  <c r="B60" i="2"/>
  <c r="G60" i="2" s="1"/>
  <c r="A60" i="2"/>
  <c r="W59" i="2"/>
  <c r="V59" i="2"/>
  <c r="U59" i="2"/>
  <c r="T59" i="2"/>
  <c r="O59" i="2"/>
  <c r="C59" i="2"/>
  <c r="B59" i="2"/>
  <c r="F59" i="2" s="1"/>
  <c r="A59" i="2"/>
  <c r="W58" i="2"/>
  <c r="V58" i="2"/>
  <c r="U58" i="2"/>
  <c r="T58" i="2"/>
  <c r="C58" i="2"/>
  <c r="B58" i="2"/>
  <c r="O58" i="2" s="1"/>
  <c r="A58" i="2"/>
  <c r="W57" i="2"/>
  <c r="V57" i="2"/>
  <c r="U57" i="2"/>
  <c r="T57" i="2"/>
  <c r="M57" i="2"/>
  <c r="K57" i="2"/>
  <c r="J57" i="2"/>
  <c r="I57" i="2"/>
  <c r="C57" i="2"/>
  <c r="B57" i="2"/>
  <c r="L57" i="2" s="1"/>
  <c r="A57" i="2"/>
  <c r="W56" i="2"/>
  <c r="V56" i="2"/>
  <c r="U56" i="2"/>
  <c r="T56" i="2"/>
  <c r="C56" i="2"/>
  <c r="B56" i="2"/>
  <c r="M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M27" i="1"/>
  <c r="L27" i="1"/>
  <c r="M26" i="1"/>
  <c r="L26" i="1"/>
  <c r="O27" i="1" l="1"/>
  <c r="E67" i="2"/>
  <c r="D67" i="2"/>
  <c r="I71" i="2"/>
  <c r="H71" i="2"/>
  <c r="I69" i="2"/>
  <c r="K69" i="2"/>
  <c r="N68" i="2"/>
  <c r="O69" i="2"/>
  <c r="K65" i="2"/>
  <c r="D66" i="2"/>
  <c r="F66" i="2"/>
  <c r="F68" i="2"/>
  <c r="I67" i="2"/>
  <c r="H68" i="2"/>
  <c r="D71" i="2"/>
  <c r="H73" i="2"/>
  <c r="N66" i="2"/>
  <c r="G67" i="2"/>
  <c r="H67" i="2"/>
  <c r="G73" i="2"/>
  <c r="O67" i="2"/>
  <c r="J68" i="2"/>
  <c r="E69" i="2"/>
  <c r="E71" i="2"/>
  <c r="I73" i="2"/>
  <c r="M65" i="2"/>
  <c r="O65" i="2"/>
  <c r="H66" i="2"/>
  <c r="K68" i="2"/>
  <c r="G69" i="2"/>
  <c r="G71" i="2"/>
  <c r="J73" i="2"/>
  <c r="I65" i="2"/>
  <c r="N67" i="2"/>
  <c r="O71" i="2"/>
  <c r="N72" i="2"/>
  <c r="F73" i="2"/>
  <c r="O75" i="2"/>
  <c r="H76" i="2"/>
  <c r="E75" i="2"/>
  <c r="G75" i="2"/>
  <c r="H75" i="2"/>
  <c r="E65" i="2"/>
  <c r="J67" i="2"/>
  <c r="K71" i="2"/>
  <c r="N73" i="2"/>
  <c r="I75" i="2"/>
  <c r="F74" i="2"/>
  <c r="G65" i="2"/>
  <c r="K67" i="2"/>
  <c r="M71" i="2"/>
  <c r="D72" i="2"/>
  <c r="D73" i="2"/>
  <c r="O73" i="2"/>
  <c r="K75" i="2"/>
  <c r="D76" i="2"/>
  <c r="N76" i="2"/>
  <c r="L70" i="2"/>
  <c r="M73" i="2"/>
  <c r="H65" i="2"/>
  <c r="M67" i="2"/>
  <c r="D68" i="2"/>
  <c r="N71" i="2"/>
  <c r="J72" i="2"/>
  <c r="E73" i="2"/>
  <c r="M75" i="2"/>
  <c r="F76" i="2"/>
  <c r="N61" i="2"/>
  <c r="D58" i="2"/>
  <c r="D61" i="2"/>
  <c r="J58" i="2"/>
  <c r="E59" i="2"/>
  <c r="H56" i="2"/>
  <c r="E57" i="2"/>
  <c r="K58" i="2"/>
  <c r="G59" i="2"/>
  <c r="G61" i="2"/>
  <c r="N57" i="2"/>
  <c r="F58" i="2"/>
  <c r="O57" i="2"/>
  <c r="H58" i="2"/>
  <c r="F56" i="2"/>
  <c r="N56" i="2"/>
  <c r="G57" i="2"/>
  <c r="N58" i="2"/>
  <c r="I59" i="2"/>
  <c r="H61" i="2"/>
  <c r="D56" i="2"/>
  <c r="D57" i="2"/>
  <c r="E61" i="2"/>
  <c r="O26" i="1"/>
  <c r="H57" i="2"/>
  <c r="K59" i="2"/>
  <c r="I61" i="2"/>
  <c r="H93" i="2"/>
  <c r="G93" i="2"/>
  <c r="F93" i="2"/>
  <c r="O93" i="2"/>
  <c r="E93" i="2"/>
  <c r="N93" i="2"/>
  <c r="D93" i="2"/>
  <c r="M93" i="2"/>
  <c r="L93" i="2"/>
  <c r="K93" i="2"/>
  <c r="J93" i="2"/>
  <c r="I93" i="2"/>
  <c r="O28" i="1"/>
  <c r="E56" i="2"/>
  <c r="O56" i="2"/>
  <c r="F57" i="2"/>
  <c r="G58" i="2"/>
  <c r="H59" i="2"/>
  <c r="I60" i="2"/>
  <c r="J61" i="2"/>
  <c r="K62" i="2"/>
  <c r="M64" i="2"/>
  <c r="D65" i="2"/>
  <c r="N65" i="2"/>
  <c r="E66" i="2"/>
  <c r="O66" i="2"/>
  <c r="F67" i="2"/>
  <c r="G68" i="2"/>
  <c r="H69" i="2"/>
  <c r="I70" i="2"/>
  <c r="J71" i="2"/>
  <c r="K72" i="2"/>
  <c r="M74" i="2"/>
  <c r="D75" i="2"/>
  <c r="N75" i="2"/>
  <c r="E76" i="2"/>
  <c r="O76" i="2"/>
  <c r="B88" i="2"/>
  <c r="B89" i="2"/>
  <c r="B90" i="2"/>
  <c r="H60" i="2"/>
  <c r="L64" i="2"/>
  <c r="H70" i="2"/>
  <c r="L74" i="2"/>
  <c r="J60" i="2"/>
  <c r="L62" i="2"/>
  <c r="D64" i="2"/>
  <c r="N64" i="2"/>
  <c r="J70" i="2"/>
  <c r="L72" i="2"/>
  <c r="D74" i="2"/>
  <c r="N74" i="2"/>
  <c r="M33" i="1"/>
  <c r="M34" i="1" s="1"/>
  <c r="G56" i="2"/>
  <c r="I58" i="2"/>
  <c r="J59" i="2"/>
  <c r="K60" i="2"/>
  <c r="L61" i="2"/>
  <c r="M62" i="2"/>
  <c r="E64" i="2"/>
  <c r="O64" i="2"/>
  <c r="F65" i="2"/>
  <c r="G66" i="2"/>
  <c r="I68" i="2"/>
  <c r="J69" i="2"/>
  <c r="K70" i="2"/>
  <c r="L71" i="2"/>
  <c r="M72" i="2"/>
  <c r="E74" i="2"/>
  <c r="O74" i="2"/>
  <c r="F75" i="2"/>
  <c r="G76" i="2"/>
  <c r="I56" i="2"/>
  <c r="L59" i="2"/>
  <c r="M60" i="2"/>
  <c r="E62" i="2"/>
  <c r="O62" i="2"/>
  <c r="G64" i="2"/>
  <c r="I66" i="2"/>
  <c r="L69" i="2"/>
  <c r="M70" i="2"/>
  <c r="E72" i="2"/>
  <c r="O72" i="2"/>
  <c r="G74" i="2"/>
  <c r="I76" i="2"/>
  <c r="J56" i="2"/>
  <c r="L58" i="2"/>
  <c r="M59" i="2"/>
  <c r="D60" i="2"/>
  <c r="N60" i="2"/>
  <c r="F62" i="2"/>
  <c r="H64" i="2"/>
  <c r="J66" i="2"/>
  <c r="L68" i="2"/>
  <c r="M69" i="2"/>
  <c r="D70" i="2"/>
  <c r="N70" i="2"/>
  <c r="F72" i="2"/>
  <c r="H74" i="2"/>
  <c r="J76" i="2"/>
  <c r="L60" i="2"/>
  <c r="K56" i="2"/>
  <c r="M58" i="2"/>
  <c r="D59" i="2"/>
  <c r="N59" i="2"/>
  <c r="E60" i="2"/>
  <c r="O60" i="2"/>
  <c r="G62" i="2"/>
  <c r="I64" i="2"/>
  <c r="J65" i="2"/>
  <c r="K66" i="2"/>
  <c r="M68" i="2"/>
  <c r="D69" i="2"/>
  <c r="N69" i="2"/>
  <c r="E70" i="2"/>
  <c r="O70" i="2"/>
  <c r="G72" i="2"/>
  <c r="I74" i="2"/>
  <c r="J75" i="2"/>
  <c r="K76" i="2"/>
  <c r="L56" i="2"/>
  <c r="F60" i="2"/>
  <c r="H62" i="2"/>
  <c r="J64" i="2"/>
  <c r="L66" i="2"/>
  <c r="F70" i="2"/>
  <c r="H72" i="2"/>
  <c r="J74" i="2"/>
  <c r="L76" i="2"/>
  <c r="E58" i="2"/>
  <c r="E68" i="2"/>
  <c r="N90" i="2" l="1"/>
  <c r="F88" i="2"/>
  <c r="F89" i="2"/>
  <c r="H88" i="2"/>
  <c r="B95" i="2"/>
  <c r="B96" i="2" s="1"/>
  <c r="H89" i="2"/>
  <c r="N88" i="2"/>
  <c r="D88" i="2"/>
  <c r="H90" i="2"/>
  <c r="M90" i="2"/>
  <c r="F90" i="2"/>
  <c r="L90" i="2"/>
  <c r="L89" i="2"/>
  <c r="L88" i="2"/>
  <c r="K90" i="2"/>
  <c r="K89" i="2"/>
  <c r="K88" i="2"/>
  <c r="M88" i="2"/>
  <c r="M89" i="2"/>
  <c r="D89" i="2"/>
  <c r="O88" i="2"/>
  <c r="O89" i="2"/>
  <c r="O90" i="2"/>
  <c r="J90" i="2"/>
  <c r="J89" i="2"/>
  <c r="J88" i="2"/>
  <c r="N89" i="2"/>
  <c r="G90" i="2"/>
  <c r="G89" i="2"/>
  <c r="G88" i="2"/>
  <c r="E90" i="2"/>
  <c r="E88" i="2"/>
  <c r="E89" i="2"/>
  <c r="D90" i="2"/>
  <c r="I90" i="2"/>
  <c r="I89" i="2"/>
  <c r="I88" i="2"/>
  <c r="I95" i="2" s="1"/>
  <c r="I96" i="2" s="1"/>
  <c r="I98" i="2" l="1"/>
  <c r="G95" i="2"/>
  <c r="G96" i="2" s="1"/>
  <c r="G98" i="2" s="1"/>
  <c r="H95" i="2"/>
  <c r="H96" i="2" s="1"/>
  <c r="H98" i="2" s="1"/>
  <c r="J95" i="2"/>
  <c r="J96" i="2" s="1"/>
  <c r="J98" i="2" s="1"/>
  <c r="K95" i="2"/>
  <c r="K96" i="2" s="1"/>
  <c r="K98" i="2" s="1"/>
  <c r="D95" i="2"/>
  <c r="D96" i="2" s="1"/>
  <c r="D98" i="2" s="1"/>
  <c r="F95" i="2"/>
  <c r="F96" i="2" s="1"/>
  <c r="F98" i="2" s="1"/>
  <c r="N95" i="2"/>
  <c r="N96" i="2" s="1"/>
  <c r="N98" i="2" s="1"/>
  <c r="M95" i="2"/>
  <c r="M96" i="2" s="1"/>
  <c r="M98" i="2" s="1"/>
  <c r="O95" i="2"/>
  <c r="O96" i="2" s="1"/>
  <c r="O98" i="2" s="1"/>
  <c r="E95" i="2"/>
  <c r="E96" i="2" s="1"/>
  <c r="E98" i="2" s="1"/>
  <c r="L95" i="2"/>
  <c r="L96" i="2" s="1"/>
  <c r="L98" i="2" s="1"/>
</calcChain>
</file>

<file path=xl/sharedStrings.xml><?xml version="1.0" encoding="utf-8"?>
<sst xmlns="http://schemas.openxmlformats.org/spreadsheetml/2006/main" count="67" uniqueCount="49">
  <si>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</si>
  <si>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</si>
  <si>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</si>
  <si>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</si>
  <si>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</si>
  <si>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</si>
  <si>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</si>
  <si>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</si>
  <si>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</si>
  <si>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</si>
  <si>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</si>
  <si>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On</t>
  </si>
  <si>
    <t>Sensor</t>
  </si>
  <si>
    <t>Off</t>
  </si>
  <si>
    <t>Off (leakage)</t>
  </si>
  <si>
    <t>Total power in profile (mw)</t>
  </si>
  <si>
    <t xml:space="preserve">Maximum Time </t>
  </si>
  <si>
    <t>hours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</si>
  <si>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</si>
  <si>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</si>
  <si>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</si>
  <si>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</si>
  <si>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</si>
  <si>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</si>
  <si>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</si>
  <si>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</si>
  <si>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</si>
  <si>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</si>
  <si>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</si>
  <si>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</si>
  <si>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</si>
  <si>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</si>
  <si>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</si>
  <si>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</si>
  <si>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</si>
  <si>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</si>
  <si>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</si>
  <si>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</si>
  <si>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</si>
  <si>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</si>
  <si>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</si>
  <si>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</si>
  <si>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</si>
  <si>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</si>
  <si>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</si>
  <si>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</si>
  <si>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BLE</t>
  </si>
  <si>
    <t>LED1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</si>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</sst>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2.2020581533506389E-2</c:v>
                </c:pt>
                <c:pt idx="1">
                  <c:v>3.1287251841370711E-2</c:v>
                </c:pt>
                <c:pt idx="2">
                  <c:v>1.4197082311842024E-3</c:v>
                </c:pt>
                <c:pt idx="3">
                  <c:v>0</c:v>
                </c:pt>
                <c:pt idx="4">
                  <c:v>1.3616897818997664E-3</c:v>
                </c:pt>
                <c:pt idx="5">
                  <c:v>1.019982604024694E-4</c:v>
                </c:pt>
                <c:pt idx="6">
                  <c:v>0</c:v>
                </c:pt>
                <c:pt idx="7">
                  <c:v>2.0807344924196114E-2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40-854A-AE14-9B5147B1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2.2020581533506389E-2</c:v>
                </c:pt>
                <c:pt idx="1">
                  <c:v>3.1287251841370711E-2</c:v>
                </c:pt>
                <c:pt idx="2">
                  <c:v>1.4197082311842024E-3</c:v>
                </c:pt>
                <c:pt idx="3">
                  <c:v>0</c:v>
                </c:pt>
                <c:pt idx="4">
                  <c:v>1.3616897818997664E-3</c:v>
                </c:pt>
                <c:pt idx="5">
                  <c:v>1.019982604024694E-4</c:v>
                </c:pt>
                <c:pt idx="6">
                  <c:v>0</c:v>
                </c:pt>
                <c:pt idx="7">
                  <c:v>2.0807344924196114E-2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22-CA43-A7B1-F5B030DE5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8"/>
  <sheetViews>
    <sheetView tabSelected="1" zoomScale="50" workbookViewId="0">
      <selection activeCell="G33" sqref="G33"/>
    </sheetView>
  </sheetViews>
  <sheetFormatPr baseColWidth="10" defaultColWidth="12.6640625" defaultRowHeight="15.75" customHeight="1" x14ac:dyDescent="0.15"/>
  <cols>
    <col min="1" max="1" width="18" customWidth="1"/>
    <col min="5" max="5" width="12.6640625" customWidth="1"/>
  </cols>
  <sheetData>
    <row r="2" spans="1:9" ht="15.75" customHeight="1" x14ac:dyDescent="0.15">
      <c r="A2" s="1"/>
      <c r="B2" s="2"/>
      <c r="C2" s="2"/>
      <c r="D2" s="2"/>
      <c r="E2" s="2"/>
      <c r="F2" s="2"/>
      <c r="G2" s="2"/>
      <c r="H2" s="2"/>
      <c r="I2" s="3"/>
    </row>
    <row r="3" spans="1:9" ht="15.75" customHeight="1" x14ac:dyDescent="0.15">
      <c r="A3" s="4" t="s">
        <v>0</v>
      </c>
      <c r="E3" s="5" t="s">
        <v>1</v>
      </c>
      <c r="I3" s="6"/>
    </row>
    <row r="4" spans="1:9" ht="15.75" customHeight="1" x14ac:dyDescent="0.15">
      <c r="A4" s="7"/>
      <c r="B4" s="8" t="s">
        <v>2</v>
      </c>
      <c r="I4" s="6"/>
    </row>
    <row r="5" spans="1:9" ht="15.75" customHeight="1" x14ac:dyDescent="0.15">
      <c r="A5" s="7"/>
      <c r="E5" s="9" t="s">
        <v>3</v>
      </c>
      <c r="F5" s="9" t="s">
        <v>4</v>
      </c>
      <c r="G5" s="9" t="s">
        <v>5</v>
      </c>
      <c r="I5" s="6"/>
    </row>
    <row r="6" spans="1:9" ht="15.75" customHeight="1" x14ac:dyDescent="0.15">
      <c r="A6" s="4" t="s">
        <v>6</v>
      </c>
      <c r="I6" s="6"/>
    </row>
    <row r="7" spans="1:9" ht="15.75" customHeight="1" x14ac:dyDescent="0.15">
      <c r="A7" s="7" t="s">
        <v>7</v>
      </c>
      <c r="B7" s="10">
        <v>83.6</v>
      </c>
      <c r="C7" s="9" t="s">
        <v>8</v>
      </c>
      <c r="E7" s="11">
        <v>0</v>
      </c>
      <c r="F7" s="12">
        <v>0.2</v>
      </c>
      <c r="G7" s="11">
        <v>0</v>
      </c>
      <c r="I7" s="6"/>
    </row>
    <row r="8" spans="1:9" ht="15.75" customHeight="1" x14ac:dyDescent="0.15">
      <c r="A8" s="7" t="s">
        <v>9</v>
      </c>
      <c r="B8" s="13">
        <v>7.6</v>
      </c>
      <c r="C8" s="9" t="s">
        <v>8</v>
      </c>
      <c r="E8" s="11">
        <v>0.1</v>
      </c>
      <c r="F8" s="12">
        <v>0.8</v>
      </c>
      <c r="G8" s="11">
        <v>0</v>
      </c>
      <c r="I8" s="6"/>
    </row>
    <row r="9" spans="1:9" ht="15.75" customHeight="1" x14ac:dyDescent="0.15">
      <c r="A9" s="7" t="s">
        <v>10</v>
      </c>
      <c r="B9" s="13">
        <v>5.3199999999999997E-2</v>
      </c>
      <c r="C9" s="9" t="s">
        <v>8</v>
      </c>
      <c r="E9" s="11">
        <v>0.9</v>
      </c>
      <c r="F9" s="11">
        <v>0</v>
      </c>
      <c r="G9" s="11">
        <v>0</v>
      </c>
      <c r="I9" s="6"/>
    </row>
    <row r="10" spans="1:9" ht="15.75" customHeight="1" x14ac:dyDescent="0.15">
      <c r="A10" s="7" t="s">
        <v>46</v>
      </c>
      <c r="B10" s="13">
        <v>280.5</v>
      </c>
      <c r="C10" s="9" t="s">
        <v>8</v>
      </c>
      <c r="E10" s="11">
        <v>0</v>
      </c>
      <c r="F10" s="11">
        <v>0</v>
      </c>
      <c r="G10" s="11">
        <v>1</v>
      </c>
      <c r="I10" s="6"/>
    </row>
    <row r="11" spans="1:9" ht="15.75" customHeight="1" x14ac:dyDescent="0.15">
      <c r="A11" s="7"/>
      <c r="C11" s="9"/>
      <c r="I11" s="6"/>
    </row>
    <row r="12" spans="1:9" ht="15.75" customHeight="1" x14ac:dyDescent="0.15">
      <c r="A12" s="4" t="s">
        <v>47</v>
      </c>
      <c r="I12" s="6"/>
    </row>
    <row r="13" spans="1:9" ht="15.75" customHeight="1" x14ac:dyDescent="0.15">
      <c r="A13" s="7" t="s">
        <v>11</v>
      </c>
      <c r="B13" s="13">
        <v>15</v>
      </c>
      <c r="C13" s="9" t="s">
        <v>8</v>
      </c>
      <c r="E13" s="11">
        <v>0</v>
      </c>
      <c r="F13" s="11">
        <v>0.05</v>
      </c>
      <c r="G13" s="11">
        <v>0.05</v>
      </c>
      <c r="I13" s="6"/>
    </row>
    <row r="14" spans="1:9" ht="15.75" customHeight="1" x14ac:dyDescent="0.15">
      <c r="A14" s="7"/>
      <c r="I14" s="6"/>
    </row>
    <row r="15" spans="1:9" ht="15.75" customHeight="1" x14ac:dyDescent="0.15">
      <c r="A15" s="4" t="s">
        <v>12</v>
      </c>
      <c r="I15" s="6"/>
    </row>
    <row r="16" spans="1:9" ht="15.75" customHeight="1" x14ac:dyDescent="0.15">
      <c r="A16" s="7" t="s">
        <v>11</v>
      </c>
      <c r="B16" s="13">
        <v>1.98</v>
      </c>
      <c r="C16" s="9" t="s">
        <v>8</v>
      </c>
      <c r="E16" s="11">
        <v>0</v>
      </c>
      <c r="F16" s="11">
        <v>0.5</v>
      </c>
      <c r="G16" s="11">
        <v>0.5</v>
      </c>
      <c r="I16" s="6"/>
    </row>
    <row r="17" spans="1:17" ht="15.75" customHeight="1" x14ac:dyDescent="0.15">
      <c r="A17" s="7" t="s">
        <v>9</v>
      </c>
      <c r="B17" s="13">
        <v>0.14849999999999999</v>
      </c>
      <c r="C17" s="9" t="s">
        <v>8</v>
      </c>
      <c r="E17" s="11">
        <v>0</v>
      </c>
      <c r="F17" s="11">
        <v>0.5</v>
      </c>
      <c r="G17" s="11">
        <v>0.5</v>
      </c>
      <c r="I17" s="6"/>
    </row>
    <row r="18" spans="1:17" ht="15.75" customHeight="1" x14ac:dyDescent="0.15">
      <c r="A18" s="7" t="s">
        <v>13</v>
      </c>
      <c r="B18" s="13">
        <v>0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ht="15.75" customHeight="1" x14ac:dyDescent="0.15">
      <c r="A19" s="7"/>
      <c r="I19" s="6"/>
    </row>
    <row r="20" spans="1:17" ht="15.75" customHeight="1" x14ac:dyDescent="0.15">
      <c r="A20" s="4" t="s">
        <v>48</v>
      </c>
      <c r="I20" s="6"/>
    </row>
    <row r="21" spans="1:17" ht="15.75" customHeight="1" x14ac:dyDescent="0.15">
      <c r="A21" s="7" t="s">
        <v>11</v>
      </c>
      <c r="B21" s="13">
        <v>240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ht="15.75" customHeight="1" x14ac:dyDescent="0.15">
      <c r="A22" s="7" t="s">
        <v>14</v>
      </c>
      <c r="B22" s="13">
        <v>0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ht="15.75" customHeight="1" x14ac:dyDescent="0.15">
      <c r="A23" s="7"/>
      <c r="I23" s="6"/>
    </row>
    <row r="24" spans="1:17" ht="15.75" customHeight="1" x14ac:dyDescent="0.15">
      <c r="A24" s="4"/>
      <c r="I24" s="6"/>
      <c r="K24" s="1"/>
      <c r="L24" s="2"/>
      <c r="M24" s="2"/>
      <c r="N24" s="2"/>
      <c r="O24" s="2"/>
      <c r="P24" s="2"/>
      <c r="Q24" s="3"/>
    </row>
    <row r="25" spans="1:17" ht="15.75" customHeight="1" x14ac:dyDescent="0.15">
      <c r="A25" s="7"/>
      <c r="B25" s="13"/>
      <c r="C25" s="9"/>
      <c r="E25" s="11"/>
      <c r="F25" s="11"/>
      <c r="G25" s="11"/>
      <c r="I25" s="6"/>
      <c r="K25" s="7"/>
      <c r="L25" s="14" t="s">
        <v>15</v>
      </c>
      <c r="M25" s="14"/>
      <c r="N25" s="14"/>
      <c r="O25" s="14" t="s">
        <v>16</v>
      </c>
      <c r="P25" s="14"/>
      <c r="Q25" s="6"/>
    </row>
    <row r="26" spans="1:17" ht="15.75" customHeight="1" x14ac:dyDescent="0.15">
      <c r="A26" s="7"/>
      <c r="B26" s="13"/>
      <c r="C26" s="9"/>
      <c r="E26" s="11"/>
      <c r="F26" s="11"/>
      <c r="G26" s="11"/>
      <c r="I26" s="6"/>
      <c r="K26" s="7"/>
      <c r="L26" s="14" t="str">
        <f>E5</f>
        <v>"off"</v>
      </c>
      <c r="M26" s="14">
        <f>SUMPRODUCT(B7:B28, E7:E28)</f>
        <v>0.80788000000000004</v>
      </c>
      <c r="N26" s="14" t="s">
        <v>8</v>
      </c>
      <c r="O26" s="15">
        <f t="shared" ref="O26:O28" si="0">$M$31/M26</f>
        <v>1069.465762241917</v>
      </c>
      <c r="P26" s="14" t="s">
        <v>17</v>
      </c>
      <c r="Q26" s="6"/>
    </row>
    <row r="27" spans="1:17" ht="15.75" customHeight="1" x14ac:dyDescent="0.15">
      <c r="A27" s="7"/>
      <c r="B27" s="13"/>
      <c r="C27" s="9"/>
      <c r="E27" s="11"/>
      <c r="F27" s="11"/>
      <c r="G27" s="11"/>
      <c r="I27" s="6"/>
      <c r="K27" s="7"/>
      <c r="L27" s="14" t="str">
        <f>F5</f>
        <v>"sensing"</v>
      </c>
      <c r="M27" s="14">
        <f>SUMPRODUCT(B7:B28, F7:F28)</f>
        <v>24.614249999999995</v>
      </c>
      <c r="N27" s="14" t="s">
        <v>8</v>
      </c>
      <c r="O27" s="15">
        <f t="shared" si="0"/>
        <v>35.10161796520309</v>
      </c>
      <c r="P27" s="14" t="s">
        <v>17</v>
      </c>
      <c r="Q27" s="6"/>
    </row>
    <row r="28" spans="1:17" ht="15.75" customHeight="1" x14ac:dyDescent="0.15">
      <c r="A28" s="7"/>
      <c r="B28" s="13"/>
      <c r="C28" s="9"/>
      <c r="E28" s="11"/>
      <c r="F28" s="11"/>
      <c r="G28" s="11"/>
      <c r="I28" s="6"/>
      <c r="K28" s="7"/>
      <c r="L28" s="14" t="str">
        <f>G5</f>
        <v>"interactive"</v>
      </c>
      <c r="M28" s="14">
        <f>SUMPRODUCT(B7:B28, G7:G28)</f>
        <v>522.31425000000002</v>
      </c>
      <c r="N28" s="14" t="s">
        <v>8</v>
      </c>
      <c r="O28" s="15">
        <f t="shared" si="0"/>
        <v>1.6541765804781317</v>
      </c>
      <c r="P28" s="14" t="s">
        <v>17</v>
      </c>
      <c r="Q28" s="6"/>
    </row>
    <row r="29" spans="1:17" ht="15.75" customHeight="1" x14ac:dyDescent="0.15">
      <c r="A29" s="7"/>
      <c r="I29" s="6"/>
      <c r="K29" s="7"/>
      <c r="Q29" s="6"/>
    </row>
    <row r="30" spans="1:17" ht="15.75" customHeight="1" x14ac:dyDescent="0.15">
      <c r="A30" s="4"/>
      <c r="E30" s="13">
        <v>395</v>
      </c>
      <c r="F30" s="13">
        <v>17.190999999999999</v>
      </c>
      <c r="G30" s="13">
        <v>1.133</v>
      </c>
      <c r="H30" s="9" t="s">
        <v>18</v>
      </c>
      <c r="I30" s="6"/>
      <c r="K30" s="7"/>
      <c r="L30" s="9" t="s">
        <v>19</v>
      </c>
      <c r="Q30" s="6"/>
    </row>
    <row r="31" spans="1:17" ht="15.75" customHeight="1" x14ac:dyDescent="0.15">
      <c r="A31" s="4" t="s">
        <v>20</v>
      </c>
      <c r="I31" s="6"/>
      <c r="K31" s="7"/>
      <c r="M31" s="9">
        <f>B32*B33*B34</f>
        <v>864</v>
      </c>
      <c r="N31" s="9" t="s">
        <v>21</v>
      </c>
      <c r="Q31" s="6"/>
    </row>
    <row r="32" spans="1:17" ht="15.75" customHeight="1" x14ac:dyDescent="0.15">
      <c r="A32" s="7" t="s">
        <v>22</v>
      </c>
      <c r="B32" s="13">
        <v>320</v>
      </c>
      <c r="C32" s="9" t="s">
        <v>23</v>
      </c>
      <c r="I32" s="6"/>
      <c r="K32" s="7"/>
      <c r="Q32" s="6"/>
    </row>
    <row r="33" spans="1:17" ht="15.75" customHeight="1" x14ac:dyDescent="0.15">
      <c r="A33" s="7" t="s">
        <v>24</v>
      </c>
      <c r="B33" s="13">
        <v>3</v>
      </c>
      <c r="C33" s="9" t="s">
        <v>25</v>
      </c>
      <c r="I33" s="6"/>
      <c r="K33" s="7"/>
      <c r="L33" s="16" t="s">
        <v>26</v>
      </c>
      <c r="M33" s="17">
        <f>M31/(E30*M26+F30*M27+G30*M28)</f>
        <v>0.64765760754813528</v>
      </c>
      <c r="N33" s="16" t="s">
        <v>27</v>
      </c>
      <c r="Q33" s="6"/>
    </row>
    <row r="34" spans="1:17" ht="15.75" customHeight="1" x14ac:dyDescent="0.15">
      <c r="A34" s="7" t="s">
        <v>28</v>
      </c>
      <c r="B34" s="11">
        <v>0.9</v>
      </c>
      <c r="I34" s="6"/>
      <c r="K34" s="7"/>
      <c r="L34" s="16" t="s">
        <v>29</v>
      </c>
      <c r="M34" s="17">
        <f>M33*24</f>
        <v>15.543782581155247</v>
      </c>
      <c r="N34" s="16" t="s">
        <v>17</v>
      </c>
      <c r="Q34" s="6"/>
    </row>
    <row r="35" spans="1:17" ht="15.75" customHeight="1" x14ac:dyDescent="0.1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ht="15.75" customHeight="1" x14ac:dyDescent="0.15">
      <c r="A38" s="5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9" t="s">
        <v>31</v>
      </c>
    </row>
    <row r="52" spans="1:23" ht="15.75" customHeight="1" x14ac:dyDescent="0.1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ht="15.75" customHeight="1" x14ac:dyDescent="0.1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ht="15.75" customHeight="1" x14ac:dyDescent="0.1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ht="15.75" customHeight="1" x14ac:dyDescent="0.1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ht="15.75" customHeight="1" x14ac:dyDescent="0.15">
      <c r="A56" s="9" t="str">
        <f>'System Parameters'!A7</f>
        <v>Active</v>
      </c>
      <c r="B56" s="9">
        <f>'System Parameters'!B7</f>
        <v>83.6</v>
      </c>
      <c r="C56" s="9" t="str">
        <f>'System Parameters'!C7</f>
        <v>mW</v>
      </c>
      <c r="D56" s="9">
        <f>$B56*0.9</f>
        <v>75.239999999999995</v>
      </c>
      <c r="E56" s="9">
        <f t="shared" ref="E56:O56" si="0">$B56</f>
        <v>83.6</v>
      </c>
      <c r="F56" s="9">
        <f t="shared" si="0"/>
        <v>83.6</v>
      </c>
      <c r="G56" s="9">
        <f t="shared" si="0"/>
        <v>83.6</v>
      </c>
      <c r="H56" s="9">
        <f t="shared" si="0"/>
        <v>83.6</v>
      </c>
      <c r="I56" s="9">
        <f t="shared" si="0"/>
        <v>83.6</v>
      </c>
      <c r="J56" s="9">
        <f t="shared" si="0"/>
        <v>83.6</v>
      </c>
      <c r="K56" s="9">
        <f t="shared" si="0"/>
        <v>83.6</v>
      </c>
      <c r="L56" s="9">
        <f t="shared" si="0"/>
        <v>83.6</v>
      </c>
      <c r="M56" s="9">
        <f t="shared" si="0"/>
        <v>83.6</v>
      </c>
      <c r="N56" s="9">
        <f t="shared" si="0"/>
        <v>83.6</v>
      </c>
      <c r="O56" s="9">
        <f t="shared" si="0"/>
        <v>83.6</v>
      </c>
      <c r="T56" s="21">
        <f>'System Parameters'!E7</f>
        <v>0</v>
      </c>
      <c r="U56" s="21">
        <f>'System Parameters'!F7</f>
        <v>0.2</v>
      </c>
      <c r="V56" s="21">
        <f>'System Parameters'!G7</f>
        <v>0</v>
      </c>
      <c r="W56" s="9">
        <f>'System Parameters'!H7</f>
        <v>0</v>
      </c>
    </row>
    <row r="57" spans="1:23" ht="15.75" customHeight="1" x14ac:dyDescent="0.15">
      <c r="A57" s="9" t="str">
        <f>'System Parameters'!A8</f>
        <v>Idle</v>
      </c>
      <c r="B57" s="9">
        <f>'System Parameters'!B8</f>
        <v>7.6</v>
      </c>
      <c r="C57" s="9" t="str">
        <f>'System Parameters'!C8</f>
        <v>mW</v>
      </c>
      <c r="D57" s="9">
        <f t="shared" ref="D57:D76" si="1">$B57</f>
        <v>7.6</v>
      </c>
      <c r="E57" s="9">
        <f>$B57*0.9</f>
        <v>6.84</v>
      </c>
      <c r="F57" s="9">
        <f t="shared" ref="F57:O57" si="2">$B57</f>
        <v>7.6</v>
      </c>
      <c r="G57" s="9">
        <f t="shared" si="2"/>
        <v>7.6</v>
      </c>
      <c r="H57" s="9">
        <f t="shared" si="2"/>
        <v>7.6</v>
      </c>
      <c r="I57" s="9">
        <f t="shared" si="2"/>
        <v>7.6</v>
      </c>
      <c r="J57" s="9">
        <f t="shared" si="2"/>
        <v>7.6</v>
      </c>
      <c r="K57" s="9">
        <f t="shared" si="2"/>
        <v>7.6</v>
      </c>
      <c r="L57" s="9">
        <f t="shared" si="2"/>
        <v>7.6</v>
      </c>
      <c r="M57" s="9">
        <f t="shared" si="2"/>
        <v>7.6</v>
      </c>
      <c r="N57" s="9">
        <f t="shared" si="2"/>
        <v>7.6</v>
      </c>
      <c r="O57" s="9">
        <f t="shared" si="2"/>
        <v>7.6</v>
      </c>
      <c r="T57" s="21">
        <f>'System Parameters'!E8</f>
        <v>0.1</v>
      </c>
      <c r="U57" s="21">
        <f>'System Parameters'!F8</f>
        <v>0.8</v>
      </c>
      <c r="V57" s="21">
        <f>'System Parameters'!G8</f>
        <v>0</v>
      </c>
      <c r="W57" s="9">
        <f>'System Parameters'!H8</f>
        <v>0</v>
      </c>
    </row>
    <row r="58" spans="1:23" ht="15.75" customHeight="1" x14ac:dyDescent="0.15">
      <c r="A58" s="9" t="str">
        <f>'System Parameters'!A9</f>
        <v>Sleep</v>
      </c>
      <c r="B58" s="9">
        <f>'System Parameters'!B9</f>
        <v>5.3199999999999997E-2</v>
      </c>
      <c r="C58" s="9" t="str">
        <f>'System Parameters'!C9</f>
        <v>mW</v>
      </c>
      <c r="D58" s="9">
        <f t="shared" si="1"/>
        <v>5.3199999999999997E-2</v>
      </c>
      <c r="E58" s="9">
        <f t="shared" ref="E58:E76" si="3">$B58</f>
        <v>5.3199999999999997E-2</v>
      </c>
      <c r="F58" s="9">
        <f>$B58*0.9</f>
        <v>4.7879999999999999E-2</v>
      </c>
      <c r="G58" s="9">
        <f t="shared" ref="G58:O58" si="4">$B58</f>
        <v>5.3199999999999997E-2</v>
      </c>
      <c r="H58" s="9">
        <f t="shared" si="4"/>
        <v>5.3199999999999997E-2</v>
      </c>
      <c r="I58" s="9">
        <f t="shared" si="4"/>
        <v>5.3199999999999997E-2</v>
      </c>
      <c r="J58" s="9">
        <f t="shared" si="4"/>
        <v>5.3199999999999997E-2</v>
      </c>
      <c r="K58" s="9">
        <f t="shared" si="4"/>
        <v>5.3199999999999997E-2</v>
      </c>
      <c r="L58" s="9">
        <f t="shared" si="4"/>
        <v>5.3199999999999997E-2</v>
      </c>
      <c r="M58" s="9">
        <f t="shared" si="4"/>
        <v>5.3199999999999997E-2</v>
      </c>
      <c r="N58" s="9">
        <f t="shared" si="4"/>
        <v>5.3199999999999997E-2</v>
      </c>
      <c r="O58" s="9">
        <f t="shared" si="4"/>
        <v>5.3199999999999997E-2</v>
      </c>
      <c r="T58" s="21">
        <f>'System Parameters'!E9</f>
        <v>0.9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ht="13" x14ac:dyDescent="0.15">
      <c r="A59" s="9" t="str">
        <f>'System Parameters'!A10</f>
        <v>BLE</v>
      </c>
      <c r="B59" s="9">
        <f>'System Parameters'!B10</f>
        <v>280.5</v>
      </c>
      <c r="C59" s="9" t="str">
        <f>'System Parameters'!C10</f>
        <v>mW</v>
      </c>
      <c r="D59" s="9">
        <f t="shared" si="1"/>
        <v>280.5</v>
      </c>
      <c r="E59" s="9">
        <f t="shared" si="3"/>
        <v>280.5</v>
      </c>
      <c r="F59" s="9">
        <f t="shared" ref="F59:O59" si="5">$B59</f>
        <v>280.5</v>
      </c>
      <c r="G59" s="9">
        <f t="shared" si="5"/>
        <v>280.5</v>
      </c>
      <c r="H59" s="9">
        <f t="shared" si="5"/>
        <v>280.5</v>
      </c>
      <c r="I59" s="9">
        <f t="shared" si="5"/>
        <v>280.5</v>
      </c>
      <c r="J59" s="9">
        <f t="shared" si="5"/>
        <v>280.5</v>
      </c>
      <c r="K59" s="9">
        <f t="shared" si="5"/>
        <v>280.5</v>
      </c>
      <c r="L59" s="9">
        <f t="shared" si="5"/>
        <v>280.5</v>
      </c>
      <c r="M59" s="9">
        <f t="shared" si="5"/>
        <v>280.5</v>
      </c>
      <c r="N59" s="9">
        <f t="shared" si="5"/>
        <v>280.5</v>
      </c>
      <c r="O59" s="9">
        <f t="shared" si="5"/>
        <v>280.5</v>
      </c>
      <c r="T59" s="9">
        <f>'System Parameters'!E10</f>
        <v>0</v>
      </c>
      <c r="U59" s="9">
        <f>'System Parameters'!F10</f>
        <v>0</v>
      </c>
      <c r="V59" s="9">
        <f>'System Parameters'!G10</f>
        <v>1</v>
      </c>
      <c r="W59" s="9">
        <f>'System Parameters'!H10</f>
        <v>0</v>
      </c>
    </row>
    <row r="60" spans="1:23" ht="13" x14ac:dyDescent="0.15">
      <c r="A60" s="9">
        <f>'System Parameters'!A11</f>
        <v>0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ht="13" x14ac:dyDescent="0.15">
      <c r="A61" s="9" t="str">
        <f>'System Parameters'!A12</f>
        <v>LED1</v>
      </c>
      <c r="B61" s="9">
        <f>'System Parameters'!B12</f>
        <v>0</v>
      </c>
      <c r="C61" s="9">
        <f>'System Parameters'!C12</f>
        <v>0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'System Parameters'!E12</f>
        <v>0</v>
      </c>
      <c r="U61" s="21">
        <f>'System Parameters'!F12</f>
        <v>0</v>
      </c>
      <c r="V61" s="21">
        <f>'System Parameters'!G12</f>
        <v>0</v>
      </c>
      <c r="W61" s="9">
        <f>'System Parameters'!H12</f>
        <v>0</v>
      </c>
    </row>
    <row r="62" spans="1:23" ht="13" x14ac:dyDescent="0.15">
      <c r="A62" s="9" t="str">
        <f>'System Parameters'!A13</f>
        <v>On</v>
      </c>
      <c r="B62" s="9">
        <f>'System Parameters'!B13</f>
        <v>15</v>
      </c>
      <c r="C62" s="9" t="str">
        <f>'System Parameters'!C13</f>
        <v>mW</v>
      </c>
      <c r="D62" s="9">
        <f t="shared" si="1"/>
        <v>15</v>
      </c>
      <c r="E62" s="9">
        <f t="shared" si="3"/>
        <v>15</v>
      </c>
      <c r="F62" s="9">
        <f t="shared" si="7"/>
        <v>15</v>
      </c>
      <c r="G62" s="9">
        <f t="shared" ref="G62:O62" si="9">$B62</f>
        <v>15</v>
      </c>
      <c r="H62" s="9">
        <f t="shared" si="9"/>
        <v>15</v>
      </c>
      <c r="I62" s="9">
        <f t="shared" si="9"/>
        <v>15</v>
      </c>
      <c r="J62" s="9">
        <f t="shared" si="9"/>
        <v>15</v>
      </c>
      <c r="K62" s="9">
        <f t="shared" si="9"/>
        <v>15</v>
      </c>
      <c r="L62" s="9">
        <f t="shared" si="9"/>
        <v>15</v>
      </c>
      <c r="M62" s="9">
        <f t="shared" si="9"/>
        <v>15</v>
      </c>
      <c r="N62" s="9">
        <f t="shared" si="9"/>
        <v>15</v>
      </c>
      <c r="O62" s="9">
        <f t="shared" si="9"/>
        <v>15</v>
      </c>
      <c r="T62" s="9">
        <f>'System Parameters'!E13</f>
        <v>0</v>
      </c>
      <c r="U62" s="9">
        <f>'System Parameters'!F13</f>
        <v>0.05</v>
      </c>
      <c r="V62" s="9">
        <f>'System Parameters'!G13</f>
        <v>0.05</v>
      </c>
      <c r="W62" s="9">
        <f>'System Parameters'!H13</f>
        <v>0</v>
      </c>
    </row>
    <row r="63" spans="1:23" ht="13" x14ac:dyDescent="0.1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ht="13" x14ac:dyDescent="0.15">
      <c r="A64" s="9" t="str">
        <f>'System Parameters'!A15</f>
        <v>Sensor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ht="13" x14ac:dyDescent="0.15">
      <c r="A65" s="9" t="str">
        <f>'System Parameters'!A16</f>
        <v>On</v>
      </c>
      <c r="B65" s="9">
        <f>'System Parameters'!B16</f>
        <v>1.98</v>
      </c>
      <c r="C65" s="9" t="str">
        <f>'System Parameters'!C16</f>
        <v>mW</v>
      </c>
      <c r="D65" s="9">
        <f t="shared" si="1"/>
        <v>1.98</v>
      </c>
      <c r="E65" s="9">
        <f t="shared" si="3"/>
        <v>1.98</v>
      </c>
      <c r="F65" s="9">
        <f t="shared" si="7"/>
        <v>1.98</v>
      </c>
      <c r="G65" s="9">
        <f t="shared" ref="G65:G76" si="12">$B65</f>
        <v>1.98</v>
      </c>
      <c r="H65" s="9">
        <f>$B65*0.9</f>
        <v>1.782</v>
      </c>
      <c r="I65" s="9">
        <f t="shared" ref="I65:O65" si="13">$B65</f>
        <v>1.98</v>
      </c>
      <c r="J65" s="9">
        <f t="shared" si="13"/>
        <v>1.98</v>
      </c>
      <c r="K65" s="9">
        <f t="shared" si="13"/>
        <v>1.98</v>
      </c>
      <c r="L65" s="9">
        <f t="shared" si="13"/>
        <v>1.98</v>
      </c>
      <c r="M65" s="9">
        <f t="shared" si="13"/>
        <v>1.98</v>
      </c>
      <c r="N65" s="9">
        <f t="shared" si="13"/>
        <v>1.98</v>
      </c>
      <c r="O65" s="9">
        <f t="shared" si="13"/>
        <v>1.98</v>
      </c>
      <c r="T65" s="21">
        <f>'System Parameters'!E16</f>
        <v>0</v>
      </c>
      <c r="U65" s="21">
        <f>'System Parameters'!F16</f>
        <v>0.5</v>
      </c>
      <c r="V65" s="21">
        <f>'System Parameters'!G16</f>
        <v>0.5</v>
      </c>
      <c r="W65" s="9">
        <f>'System Parameters'!H16</f>
        <v>0</v>
      </c>
    </row>
    <row r="66" spans="1:23" ht="13" x14ac:dyDescent="0.15">
      <c r="A66" s="9" t="str">
        <f>'System Parameters'!A17</f>
        <v>Idle</v>
      </c>
      <c r="B66" s="9">
        <f>'System Parameters'!B17</f>
        <v>0.14849999999999999</v>
      </c>
      <c r="C66" s="9" t="str">
        <f>'System Parameters'!C17</f>
        <v>mW</v>
      </c>
      <c r="D66" s="9">
        <f t="shared" si="1"/>
        <v>0.14849999999999999</v>
      </c>
      <c r="E66" s="9">
        <f t="shared" si="3"/>
        <v>0.14849999999999999</v>
      </c>
      <c r="F66" s="9">
        <f t="shared" si="7"/>
        <v>0.14849999999999999</v>
      </c>
      <c r="G66" s="9">
        <f t="shared" si="12"/>
        <v>0.14849999999999999</v>
      </c>
      <c r="H66" s="9">
        <f t="shared" ref="H66:H76" si="14">$B66</f>
        <v>0.14849999999999999</v>
      </c>
      <c r="I66" s="9">
        <f>$B66*0.9</f>
        <v>0.13364999999999999</v>
      </c>
      <c r="J66" s="9">
        <f t="shared" ref="J66:O66" si="15">$B66</f>
        <v>0.14849999999999999</v>
      </c>
      <c r="K66" s="9">
        <f t="shared" si="15"/>
        <v>0.14849999999999999</v>
      </c>
      <c r="L66" s="9">
        <f t="shared" si="15"/>
        <v>0.14849999999999999</v>
      </c>
      <c r="M66" s="9">
        <f t="shared" si="15"/>
        <v>0.14849999999999999</v>
      </c>
      <c r="N66" s="9">
        <f t="shared" si="15"/>
        <v>0.14849999999999999</v>
      </c>
      <c r="O66" s="9">
        <f t="shared" si="15"/>
        <v>0.14849999999999999</v>
      </c>
      <c r="T66" s="21">
        <f>'System Parameters'!E17</f>
        <v>0</v>
      </c>
      <c r="U66" s="21">
        <f>'System Parameters'!F17</f>
        <v>0.5</v>
      </c>
      <c r="V66" s="21">
        <f>'System Parameters'!G17</f>
        <v>0.5</v>
      </c>
      <c r="W66" s="9">
        <f>'System Parameters'!H17</f>
        <v>0</v>
      </c>
    </row>
    <row r="67" spans="1:23" ht="13" x14ac:dyDescent="0.15">
      <c r="A67" s="9" t="str">
        <f>'System Parameters'!A18</f>
        <v>Off</v>
      </c>
      <c r="B67" s="9">
        <f>'System Parameters'!B18</f>
        <v>0</v>
      </c>
      <c r="C67" s="9" t="str">
        <f>'System Parameters'!C18</f>
        <v>mW</v>
      </c>
      <c r="D67" s="9">
        <f t="shared" si="1"/>
        <v>0</v>
      </c>
      <c r="E67" s="9">
        <f t="shared" si="3"/>
        <v>0</v>
      </c>
      <c r="F67" s="9">
        <f t="shared" si="7"/>
        <v>0</v>
      </c>
      <c r="G67" s="9">
        <f t="shared" si="12"/>
        <v>0</v>
      </c>
      <c r="H67" s="9">
        <f t="shared" si="14"/>
        <v>0</v>
      </c>
      <c r="I67" s="9">
        <f t="shared" ref="I67:I76" si="16">$B67</f>
        <v>0</v>
      </c>
      <c r="J67" s="9">
        <f>$B67*0.9</f>
        <v>0</v>
      </c>
      <c r="K67" s="9">
        <f t="shared" ref="K67:O67" si="17">$B67</f>
        <v>0</v>
      </c>
      <c r="L67" s="9">
        <f t="shared" si="17"/>
        <v>0</v>
      </c>
      <c r="M67" s="9">
        <f t="shared" si="17"/>
        <v>0</v>
      </c>
      <c r="N67" s="9">
        <f t="shared" si="17"/>
        <v>0</v>
      </c>
      <c r="O67" s="9">
        <f t="shared" si="17"/>
        <v>0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ht="13" x14ac:dyDescent="0.1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ht="13" x14ac:dyDescent="0.15">
      <c r="A69" s="9" t="str">
        <f>'System Parameters'!A20</f>
        <v>Motor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ht="13" x14ac:dyDescent="0.15">
      <c r="A70" s="9" t="str">
        <f>'System Parameters'!A21</f>
        <v>On</v>
      </c>
      <c r="B70" s="9">
        <f>'System Parameters'!B21</f>
        <v>240</v>
      </c>
      <c r="C70" s="9" t="str">
        <f>'System Parameters'!C21</f>
        <v>mW</v>
      </c>
      <c r="D70" s="9">
        <f t="shared" si="1"/>
        <v>240</v>
      </c>
      <c r="E70" s="9">
        <f t="shared" si="3"/>
        <v>240</v>
      </c>
      <c r="F70" s="9">
        <f t="shared" si="7"/>
        <v>240</v>
      </c>
      <c r="G70" s="9">
        <f t="shared" si="12"/>
        <v>240</v>
      </c>
      <c r="H70" s="9">
        <f t="shared" si="14"/>
        <v>240</v>
      </c>
      <c r="I70" s="9">
        <f t="shared" si="16"/>
        <v>240</v>
      </c>
      <c r="J70" s="9">
        <f t="shared" ref="J70:J76" si="20">$B70</f>
        <v>240</v>
      </c>
      <c r="K70" s="9">
        <f>$B70*0.9</f>
        <v>216</v>
      </c>
      <c r="L70" s="9">
        <f t="shared" ref="L70:O70" si="21">$B70</f>
        <v>240</v>
      </c>
      <c r="M70" s="9">
        <f t="shared" si="21"/>
        <v>240</v>
      </c>
      <c r="N70" s="9">
        <f t="shared" si="21"/>
        <v>240</v>
      </c>
      <c r="O70" s="9">
        <f t="shared" si="21"/>
        <v>240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ht="13" x14ac:dyDescent="0.15">
      <c r="A71" s="9" t="str">
        <f>'System Parameters'!A22</f>
        <v>Off (leakage)</v>
      </c>
      <c r="B71" s="9">
        <f>'System Parameters'!B22</f>
        <v>0</v>
      </c>
      <c r="C71" s="9" t="str">
        <f>'System Parameters'!C22</f>
        <v>mW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ht="13" x14ac:dyDescent="0.1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ht="13" x14ac:dyDescent="0.15">
      <c r="A73" s="9">
        <f>'System Parameters'!A24</f>
        <v>0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ht="13" x14ac:dyDescent="0.15">
      <c r="A74" s="9">
        <f>'System Parameters'!A26</f>
        <v>0</v>
      </c>
      <c r="B74" s="9">
        <f>'System Parameters'!B26</f>
        <v>0</v>
      </c>
      <c r="C74" s="9">
        <f>'System Parameters'!C26</f>
        <v>0</v>
      </c>
      <c r="D74" s="9">
        <f t="shared" si="1"/>
        <v>0</v>
      </c>
      <c r="E74" s="9">
        <f t="shared" si="3"/>
        <v>0</v>
      </c>
      <c r="F74" s="9">
        <f t="shared" si="7"/>
        <v>0</v>
      </c>
      <c r="G74" s="9">
        <f t="shared" si="12"/>
        <v>0</v>
      </c>
      <c r="H74" s="9">
        <f t="shared" si="14"/>
        <v>0</v>
      </c>
      <c r="I74" s="9">
        <f t="shared" si="16"/>
        <v>0</v>
      </c>
      <c r="J74" s="9">
        <f t="shared" si="20"/>
        <v>0</v>
      </c>
      <c r="K74" s="9">
        <f t="shared" si="22"/>
        <v>0</v>
      </c>
      <c r="L74" s="9">
        <f t="shared" ref="L74:L76" si="26">$B74</f>
        <v>0</v>
      </c>
      <c r="M74" s="9">
        <f>$B74*0.9</f>
        <v>0</v>
      </c>
      <c r="N74" s="9">
        <f t="shared" ref="N74:O74" si="27">$B74</f>
        <v>0</v>
      </c>
      <c r="O74" s="9">
        <f t="shared" si="27"/>
        <v>0</v>
      </c>
      <c r="T74" s="21">
        <f>'System Parameters'!E26</f>
        <v>0</v>
      </c>
      <c r="U74" s="21">
        <f>'System Parameters'!F26</f>
        <v>0</v>
      </c>
      <c r="V74" s="21">
        <f>'System Parameters'!G26</f>
        <v>0</v>
      </c>
      <c r="W74" s="9">
        <f>'System Parameters'!H26</f>
        <v>0</v>
      </c>
    </row>
    <row r="75" spans="1:23" ht="13" x14ac:dyDescent="0.15">
      <c r="A75" s="9">
        <f>'System Parameters'!A27</f>
        <v>0</v>
      </c>
      <c r="B75" s="9">
        <f>'System Parameters'!B27</f>
        <v>0</v>
      </c>
      <c r="C75" s="9">
        <f>'System Parameters'!C27</f>
        <v>0</v>
      </c>
      <c r="D75" s="9">
        <f t="shared" si="1"/>
        <v>0</v>
      </c>
      <c r="E75" s="9">
        <f t="shared" si="3"/>
        <v>0</v>
      </c>
      <c r="F75" s="9">
        <f t="shared" si="7"/>
        <v>0</v>
      </c>
      <c r="G75" s="9">
        <f t="shared" si="12"/>
        <v>0</v>
      </c>
      <c r="H75" s="9">
        <f t="shared" si="14"/>
        <v>0</v>
      </c>
      <c r="I75" s="9">
        <f t="shared" si="16"/>
        <v>0</v>
      </c>
      <c r="J75" s="9">
        <f t="shared" si="20"/>
        <v>0</v>
      </c>
      <c r="K75" s="9">
        <f t="shared" si="22"/>
        <v>0</v>
      </c>
      <c r="L75" s="9">
        <f t="shared" si="26"/>
        <v>0</v>
      </c>
      <c r="M75" s="9">
        <f t="shared" ref="M75:M76" si="28">$B75</f>
        <v>0</v>
      </c>
      <c r="N75" s="9">
        <f>$B75*0.9</f>
        <v>0</v>
      </c>
      <c r="O75" s="9">
        <f>$B75</f>
        <v>0</v>
      </c>
      <c r="T75" s="21">
        <f>'System Parameters'!E27</f>
        <v>0</v>
      </c>
      <c r="U75" s="21">
        <f>'System Parameters'!F27</f>
        <v>0</v>
      </c>
      <c r="V75" s="21">
        <f>'System Parameters'!G27</f>
        <v>0</v>
      </c>
      <c r="W75" s="9">
        <f>'System Parameters'!H27</f>
        <v>0</v>
      </c>
    </row>
    <row r="76" spans="1:23" ht="13" x14ac:dyDescent="0.15">
      <c r="A76" s="9">
        <f>'System Parameters'!A28</f>
        <v>0</v>
      </c>
      <c r="B76" s="9">
        <f>'System Parameters'!B28</f>
        <v>0</v>
      </c>
      <c r="C76" s="9">
        <f>'System Parameters'!C28</f>
        <v>0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Parameters'!E28</f>
        <v>0</v>
      </c>
      <c r="U76" s="21">
        <f>'System Parameters'!F28</f>
        <v>0</v>
      </c>
      <c r="V76" s="21">
        <f>'System Parameters'!G28</f>
        <v>0</v>
      </c>
      <c r="W76" s="9">
        <f>'System Parameters'!H28</f>
        <v>0</v>
      </c>
    </row>
    <row r="77" spans="1:23" ht="13" x14ac:dyDescent="0.1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ht="13" x14ac:dyDescent="0.1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395</v>
      </c>
      <c r="U78" s="9">
        <f>'System Parameters'!F30</f>
        <v>17.190999999999999</v>
      </c>
      <c r="V78" s="9">
        <f>'System Parameters'!G30</f>
        <v>1.133</v>
      </c>
      <c r="W78" s="9" t="str">
        <f>'System Parameters'!H30</f>
        <v>hours/day typical usage</v>
      </c>
    </row>
    <row r="79" spans="1:23" ht="13" x14ac:dyDescent="0.1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ht="13" x14ac:dyDescent="0.15">
      <c r="A80" s="9" t="str">
        <f>'System Parameters'!A32</f>
        <v>Capacity</v>
      </c>
      <c r="B80" s="9">
        <f>'System Parameters'!B32</f>
        <v>320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ht="13" x14ac:dyDescent="0.15">
      <c r="A81" s="9" t="str">
        <f>'System Parameters'!A33</f>
        <v>Nominal Voltage</v>
      </c>
      <c r="B81" s="9">
        <f>'System Parameters'!B33</f>
        <v>3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ht="13" x14ac:dyDescent="0.1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ht="13" x14ac:dyDescent="0.1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ht="13" x14ac:dyDescent="0.1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ht="13" x14ac:dyDescent="0.1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ht="13" x14ac:dyDescent="0.1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ht="13" x14ac:dyDescent="0.1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ht="13" x14ac:dyDescent="0.15">
      <c r="A88" s="9" t="str">
        <f>'System Parameters'!L26</f>
        <v>"off"</v>
      </c>
      <c r="B88" s="9">
        <f>SUMPRODUCT(B56:B76, $T56:$T76)</f>
        <v>0.80788000000000004</v>
      </c>
      <c r="C88" s="9" t="str">
        <f>'System Parameters'!N26</f>
        <v>mW</v>
      </c>
      <c r="D88" s="9">
        <f t="shared" ref="D88:O88" si="35">SUMPRODUCT(D56:D76, $T56:$T76)</f>
        <v>0.80788000000000004</v>
      </c>
      <c r="E88" s="9">
        <f t="shared" si="35"/>
        <v>0.73188000000000009</v>
      </c>
      <c r="F88" s="9">
        <f t="shared" si="35"/>
        <v>0.80309200000000003</v>
      </c>
      <c r="G88" s="9">
        <f t="shared" si="35"/>
        <v>0.80788000000000004</v>
      </c>
      <c r="H88" s="9">
        <f t="shared" si="35"/>
        <v>0.80788000000000004</v>
      </c>
      <c r="I88" s="9">
        <f t="shared" si="35"/>
        <v>0.80788000000000004</v>
      </c>
      <c r="J88" s="9">
        <f t="shared" si="35"/>
        <v>0.80788000000000004</v>
      </c>
      <c r="K88" s="9">
        <f t="shared" si="35"/>
        <v>0.80788000000000004</v>
      </c>
      <c r="L88" s="9">
        <f t="shared" si="35"/>
        <v>0.80788000000000004</v>
      </c>
      <c r="M88" s="9">
        <f t="shared" si="35"/>
        <v>0.80788000000000004</v>
      </c>
      <c r="N88" s="9">
        <f t="shared" si="35"/>
        <v>0.80788000000000004</v>
      </c>
      <c r="O88" s="9">
        <f t="shared" si="35"/>
        <v>0.80788000000000004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ht="13" x14ac:dyDescent="0.15">
      <c r="A89" s="9" t="str">
        <f>'System Parameters'!L27</f>
        <v>"sensing"</v>
      </c>
      <c r="B89" s="9">
        <f>SUMPRODUCT(B56:B76,$U56:$U76)</f>
        <v>24.614249999999995</v>
      </c>
      <c r="C89" s="9" t="str">
        <f>'System Parameters'!N27</f>
        <v>mW</v>
      </c>
      <c r="D89" s="9">
        <f t="shared" ref="D89:O89" si="36">SUMPRODUCT(D56:D76,$U56:$U76)</f>
        <v>22.942249999999998</v>
      </c>
      <c r="E89" s="9">
        <f t="shared" si="36"/>
        <v>24.006249999999998</v>
      </c>
      <c r="F89" s="9">
        <f t="shared" si="36"/>
        <v>24.614249999999995</v>
      </c>
      <c r="G89" s="9">
        <f t="shared" si="36"/>
        <v>24.614249999999995</v>
      </c>
      <c r="H89" s="9">
        <f t="shared" si="36"/>
        <v>24.515249999999995</v>
      </c>
      <c r="I89" s="9">
        <f t="shared" si="36"/>
        <v>24.606824999999997</v>
      </c>
      <c r="J89" s="9">
        <f t="shared" si="36"/>
        <v>24.614249999999995</v>
      </c>
      <c r="K89" s="9">
        <f t="shared" si="36"/>
        <v>24.614249999999995</v>
      </c>
      <c r="L89" s="9">
        <f t="shared" si="36"/>
        <v>24.614249999999995</v>
      </c>
      <c r="M89" s="9">
        <f t="shared" si="36"/>
        <v>24.614249999999995</v>
      </c>
      <c r="N89" s="9">
        <f t="shared" si="36"/>
        <v>24.614249999999995</v>
      </c>
      <c r="O89" s="9">
        <f t="shared" si="36"/>
        <v>24.614249999999995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ht="13" x14ac:dyDescent="0.15">
      <c r="A90" s="9" t="str">
        <f>'System Parameters'!L28</f>
        <v>"interactive"</v>
      </c>
      <c r="B90" s="9">
        <f>SUMPRODUCT(B56:B76, $V56:$V76)</f>
        <v>522.31425000000002</v>
      </c>
      <c r="C90" s="9" t="str">
        <f>'System Parameters'!N28</f>
        <v>mW</v>
      </c>
      <c r="D90" s="9">
        <f t="shared" ref="D90:O90" si="37">SUMPRODUCT(D56:D76, $V56:$V76)</f>
        <v>522.31425000000002</v>
      </c>
      <c r="E90" s="9">
        <f t="shared" si="37"/>
        <v>522.31425000000002</v>
      </c>
      <c r="F90" s="9">
        <f t="shared" si="37"/>
        <v>522.31425000000002</v>
      </c>
      <c r="G90" s="9">
        <f t="shared" si="37"/>
        <v>522.31425000000002</v>
      </c>
      <c r="H90" s="9">
        <f t="shared" si="37"/>
        <v>522.21524999999997</v>
      </c>
      <c r="I90" s="9">
        <f t="shared" si="37"/>
        <v>522.306825</v>
      </c>
      <c r="J90" s="9">
        <f t="shared" si="37"/>
        <v>522.31425000000002</v>
      </c>
      <c r="K90" s="9">
        <f t="shared" si="37"/>
        <v>498.31425000000002</v>
      </c>
      <c r="L90" s="9">
        <f t="shared" si="37"/>
        <v>522.31425000000002</v>
      </c>
      <c r="M90" s="9">
        <f t="shared" si="37"/>
        <v>522.31425000000002</v>
      </c>
      <c r="N90" s="9">
        <f t="shared" si="37"/>
        <v>522.31425000000002</v>
      </c>
      <c r="O90" s="9">
        <f t="shared" si="37"/>
        <v>522.31425000000002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ht="13" x14ac:dyDescent="0.1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ht="13" x14ac:dyDescent="0.1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ht="13" x14ac:dyDescent="0.15">
      <c r="A93" s="9">
        <f>'System Parameters'!L31</f>
        <v>0</v>
      </c>
      <c r="B93" s="9">
        <f>B80*B81*B82</f>
        <v>864</v>
      </c>
      <c r="C93" s="9" t="str">
        <f>'System Parameters'!N31</f>
        <v>mW*h</v>
      </c>
      <c r="D93" s="9">
        <f t="shared" ref="D93:O93" si="38">$B93</f>
        <v>864</v>
      </c>
      <c r="E93" s="9">
        <f t="shared" si="38"/>
        <v>864</v>
      </c>
      <c r="F93" s="9">
        <f t="shared" si="38"/>
        <v>864</v>
      </c>
      <c r="G93" s="9">
        <f t="shared" si="38"/>
        <v>864</v>
      </c>
      <c r="H93" s="9">
        <f t="shared" si="38"/>
        <v>864</v>
      </c>
      <c r="I93" s="9">
        <f t="shared" si="38"/>
        <v>864</v>
      </c>
      <c r="J93" s="9">
        <f t="shared" si="38"/>
        <v>864</v>
      </c>
      <c r="K93" s="9">
        <f t="shared" si="38"/>
        <v>864</v>
      </c>
      <c r="L93" s="9">
        <f t="shared" si="38"/>
        <v>864</v>
      </c>
      <c r="M93" s="9">
        <f t="shared" si="38"/>
        <v>864</v>
      </c>
      <c r="N93" s="9">
        <f t="shared" si="38"/>
        <v>864</v>
      </c>
      <c r="O93" s="9">
        <f t="shared" si="38"/>
        <v>864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ht="13" x14ac:dyDescent="0.1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ht="13" x14ac:dyDescent="0.15">
      <c r="A95" s="9" t="str">
        <f>'System Parameters'!L33</f>
        <v>Days of Use</v>
      </c>
      <c r="B95" s="9">
        <f>B93/($T78*B88+$U78*B89+$V78*B90)</f>
        <v>0.64765760754813528</v>
      </c>
      <c r="C95" s="9" t="str">
        <f>'System Parameters'!N33</f>
        <v>days</v>
      </c>
      <c r="D95" s="9">
        <f t="shared" ref="D95:O95" si="39">D93/($T78*D88+$U78*D89+$V78*D90)</f>
        <v>0.66191940470094468</v>
      </c>
      <c r="E95" s="9">
        <f t="shared" si="39"/>
        <v>0.6679210342224734</v>
      </c>
      <c r="F95" s="9">
        <f t="shared" si="39"/>
        <v>0.64857709238456041</v>
      </c>
      <c r="G95" s="9">
        <f t="shared" si="39"/>
        <v>0.64765760754813528</v>
      </c>
      <c r="H95" s="9">
        <f t="shared" si="39"/>
        <v>0.64853951629450324</v>
      </c>
      <c r="I95" s="9">
        <f t="shared" si="39"/>
        <v>0.6477236674974417</v>
      </c>
      <c r="J95" s="9">
        <f t="shared" si="39"/>
        <v>0.64765760754813528</v>
      </c>
      <c r="K95" s="9">
        <f t="shared" si="39"/>
        <v>0.66113364278116904</v>
      </c>
      <c r="L95" s="9">
        <f t="shared" si="39"/>
        <v>0.64765760754813528</v>
      </c>
      <c r="M95" s="9">
        <f t="shared" si="39"/>
        <v>0.64765760754813528</v>
      </c>
      <c r="N95" s="9">
        <f t="shared" si="39"/>
        <v>0.64765760754813528</v>
      </c>
      <c r="O95" s="9">
        <f t="shared" si="39"/>
        <v>0.64765760754813528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ht="13" x14ac:dyDescent="0.15">
      <c r="A96" s="9" t="str">
        <f>'System Parameters'!L34</f>
        <v>Hours of Use</v>
      </c>
      <c r="B96" s="9">
        <f>B95*24</f>
        <v>15.543782581155247</v>
      </c>
      <c r="C96" s="9" t="str">
        <f>'System Parameters'!N34</f>
        <v>hours</v>
      </c>
      <c r="D96" s="9">
        <f t="shared" ref="D96:O96" si="40">D95*24</f>
        <v>15.886065712822672</v>
      </c>
      <c r="E96" s="9">
        <f t="shared" si="40"/>
        <v>16.030104821339361</v>
      </c>
      <c r="F96" s="9">
        <f t="shared" si="40"/>
        <v>15.56585021722945</v>
      </c>
      <c r="G96" s="9">
        <f t="shared" si="40"/>
        <v>15.543782581155247</v>
      </c>
      <c r="H96" s="9">
        <f t="shared" si="40"/>
        <v>15.564948391068079</v>
      </c>
      <c r="I96" s="9">
        <f t="shared" si="40"/>
        <v>15.5453680199386</v>
      </c>
      <c r="J96" s="9">
        <f t="shared" si="40"/>
        <v>15.543782581155247</v>
      </c>
      <c r="K96" s="9">
        <f t="shared" si="40"/>
        <v>15.867207426748056</v>
      </c>
      <c r="L96" s="9">
        <f t="shared" si="40"/>
        <v>15.543782581155247</v>
      </c>
      <c r="M96" s="9">
        <f t="shared" si="40"/>
        <v>15.543782581155247</v>
      </c>
      <c r="N96" s="9">
        <f t="shared" si="40"/>
        <v>15.543782581155247</v>
      </c>
      <c r="O96" s="9">
        <f t="shared" si="40"/>
        <v>15.543782581155247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ht="13" x14ac:dyDescent="0.1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ht="13" x14ac:dyDescent="0.15">
      <c r="A98" s="9" t="s">
        <v>32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2.2020581533506389E-2</v>
      </c>
      <c r="E98" s="22">
        <f t="shared" si="41"/>
        <v>3.1287251841370711E-2</v>
      </c>
      <c r="F98" s="22">
        <f t="shared" si="41"/>
        <v>1.4197082311842024E-3</v>
      </c>
      <c r="G98" s="22">
        <f t="shared" si="41"/>
        <v>0</v>
      </c>
      <c r="H98" s="22">
        <f t="shared" si="41"/>
        <v>1.3616897818997664E-3</v>
      </c>
      <c r="I98" s="22">
        <f t="shared" si="41"/>
        <v>1.019982604024694E-4</v>
      </c>
      <c r="J98" s="22">
        <f t="shared" si="41"/>
        <v>0</v>
      </c>
      <c r="K98" s="22">
        <f t="shared" si="41"/>
        <v>2.0807344924196114E-2</v>
      </c>
      <c r="L98" s="22">
        <f t="shared" si="41"/>
        <v>0</v>
      </c>
      <c r="M98" s="22">
        <f t="shared" si="41"/>
        <v>0</v>
      </c>
      <c r="N98" s="22">
        <f t="shared" si="41"/>
        <v>0</v>
      </c>
      <c r="O98" s="22">
        <f t="shared" si="41"/>
        <v>0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ht="13" x14ac:dyDescent="0.15">
      <c r="A99" s="9" t="s">
        <v>33</v>
      </c>
      <c r="B99" s="9">
        <f>'System Parameters'!K38</f>
        <v>0</v>
      </c>
      <c r="C99" s="9">
        <f>'System Parameters'!L38</f>
        <v>0</v>
      </c>
      <c r="D99" s="9" t="s">
        <v>34</v>
      </c>
      <c r="E99" s="9" t="s">
        <v>35</v>
      </c>
      <c r="F99" s="9" t="s">
        <v>36</v>
      </c>
      <c r="G99" s="9" t="s">
        <v>37</v>
      </c>
      <c r="H99" s="9" t="s">
        <v>38</v>
      </c>
      <c r="I99" s="9" t="s">
        <v>39</v>
      </c>
      <c r="J99" s="9" t="s">
        <v>40</v>
      </c>
      <c r="K99" s="9" t="s">
        <v>41</v>
      </c>
      <c r="L99" s="9" t="s">
        <v>42</v>
      </c>
      <c r="M99" s="9" t="s">
        <v>43</v>
      </c>
      <c r="N99" s="9" t="s">
        <v>44</v>
      </c>
      <c r="O99" s="9" t="s">
        <v>45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ht="13" x14ac:dyDescent="0.1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ht="13" x14ac:dyDescent="0.1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ht="13" x14ac:dyDescent="0.1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ht="13" x14ac:dyDescent="0.1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ht="13" x14ac:dyDescent="0.1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ht="13" x14ac:dyDescent="0.1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ht="13" x14ac:dyDescent="0.1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ht="13" x14ac:dyDescent="0.1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ht="13" x14ac:dyDescent="0.1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ht="13" x14ac:dyDescent="0.1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ht="13" x14ac:dyDescent="0.1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ht="13" x14ac:dyDescent="0.1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ht="13" x14ac:dyDescent="0.1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ht="13" x14ac:dyDescent="0.1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ht="13" x14ac:dyDescent="0.1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ht="13" x14ac:dyDescent="0.1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ht="13" x14ac:dyDescent="0.1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ht="13" x14ac:dyDescent="0.1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ht="13" x14ac:dyDescent="0.1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Yuanhao Li</cp:lastModifiedBy>
  <dcterms:modified xsi:type="dcterms:W3CDTF">2024-02-07T07:42:39Z</dcterms:modified>
</cp:coreProperties>
</file>