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Fred\Fred\"/>
    </mc:Choice>
  </mc:AlternateContent>
  <xr:revisionPtr revIDLastSave="0" documentId="8_{6ADBB90C-A5AA-4BF0-89A6-BDCD539EC1E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M6" i="1"/>
  <c r="O6" i="1"/>
  <c r="K7" i="1"/>
  <c r="L7" i="1"/>
  <c r="P7" i="1"/>
  <c r="K8" i="1"/>
  <c r="M8" i="1"/>
  <c r="L9" i="1"/>
  <c r="M9" i="1"/>
  <c r="M10" i="1"/>
  <c r="L5" i="1"/>
  <c r="M5" i="1"/>
  <c r="N5" i="1"/>
  <c r="F141" i="1"/>
  <c r="E142" i="1" s="1"/>
  <c r="E123" i="1"/>
  <c r="F128" i="1" s="1"/>
  <c r="D123" i="1"/>
  <c r="F129" i="1"/>
  <c r="E130" i="1" s="1"/>
  <c r="D111" i="1"/>
  <c r="G117" i="1" s="1"/>
  <c r="E119" i="1" s="1"/>
  <c r="F117" i="1"/>
  <c r="E118" i="1" s="1"/>
  <c r="E99" i="1"/>
  <c r="F104" i="1" s="1"/>
  <c r="D99" i="1"/>
  <c r="G105" i="1" s="1"/>
  <c r="E107" i="1" s="1"/>
  <c r="F105" i="1"/>
  <c r="E106" i="1" s="1"/>
  <c r="D87" i="1"/>
  <c r="G93" i="1" s="1"/>
  <c r="E95" i="1" s="1"/>
  <c r="F93" i="1"/>
  <c r="E94" i="1" s="1"/>
  <c r="F81" i="1"/>
  <c r="E82" i="1" s="1"/>
  <c r="D63" i="1"/>
  <c r="G69" i="1" s="1"/>
  <c r="E71" i="1" s="1"/>
  <c r="F69" i="1"/>
  <c r="E70" i="1" s="1"/>
  <c r="F57" i="1"/>
  <c r="E58" i="1" s="1"/>
  <c r="F45" i="1"/>
  <c r="E46" i="1" s="1"/>
  <c r="S43" i="1"/>
  <c r="S44" i="1"/>
  <c r="S45" i="1"/>
  <c r="S46" i="1"/>
  <c r="S47" i="1"/>
  <c r="S38" i="1"/>
  <c r="G27" i="1" s="1"/>
  <c r="R44" i="1"/>
  <c r="F99" i="1" s="1"/>
  <c r="G99" i="1" s="1"/>
  <c r="R45" i="1"/>
  <c r="F111" i="1" s="1"/>
  <c r="G111" i="1" s="1"/>
  <c r="R46" i="1"/>
  <c r="F123" i="1" s="1"/>
  <c r="G123" i="1" s="1"/>
  <c r="R47" i="1"/>
  <c r="F135" i="1" s="1"/>
  <c r="G135" i="1" s="1"/>
  <c r="R38" i="1"/>
  <c r="F27" i="1" s="1"/>
  <c r="L39" i="1"/>
  <c r="D39" i="1" s="1"/>
  <c r="G45" i="1" s="1"/>
  <c r="E47" i="1" s="1"/>
  <c r="L40" i="1"/>
  <c r="D51" i="1" s="1"/>
  <c r="G57" i="1" s="1"/>
  <c r="E59" i="1" s="1"/>
  <c r="L41" i="1"/>
  <c r="L42" i="1"/>
  <c r="D75" i="1" s="1"/>
  <c r="G81" i="1" s="1"/>
  <c r="E83" i="1" s="1"/>
  <c r="L43" i="1"/>
  <c r="L44" i="1"/>
  <c r="L45" i="1"/>
  <c r="L46" i="1"/>
  <c r="L47" i="1"/>
  <c r="D135" i="1" s="1"/>
  <c r="L38" i="1"/>
  <c r="M39" i="1"/>
  <c r="E39" i="1" s="1"/>
  <c r="M40" i="1"/>
  <c r="E51" i="1" s="1"/>
  <c r="M41" i="1"/>
  <c r="E63" i="1" s="1"/>
  <c r="F68" i="1" s="1"/>
  <c r="M44" i="1"/>
  <c r="M46" i="1"/>
  <c r="M38" i="1"/>
  <c r="E27" i="1" s="1"/>
  <c r="G35" i="1" s="1"/>
  <c r="K47" i="1"/>
  <c r="M47" i="1" s="1"/>
  <c r="E135" i="1" s="1"/>
  <c r="D140" i="1" s="1"/>
  <c r="K39" i="1"/>
  <c r="S39" i="1" s="1"/>
  <c r="G39" i="1" s="1"/>
  <c r="K40" i="1"/>
  <c r="R40" i="1" s="1"/>
  <c r="F51" i="1" s="1"/>
  <c r="K41" i="1"/>
  <c r="R41" i="1" s="1"/>
  <c r="F63" i="1" s="1"/>
  <c r="K42" i="1"/>
  <c r="M42" i="1" s="1"/>
  <c r="E75" i="1" s="1"/>
  <c r="F80" i="1" s="1"/>
  <c r="K43" i="1"/>
  <c r="R43" i="1" s="1"/>
  <c r="F87" i="1" s="1"/>
  <c r="G87" i="1" s="1"/>
  <c r="K44" i="1"/>
  <c r="K45" i="1"/>
  <c r="M45" i="1" s="1"/>
  <c r="E111" i="1" s="1"/>
  <c r="E116" i="1" s="1"/>
  <c r="K46" i="1"/>
  <c r="K38" i="1"/>
  <c r="G33" i="1"/>
  <c r="E35" i="1" s="1"/>
  <c r="F33" i="1"/>
  <c r="E34" i="1" s="1"/>
  <c r="G23" i="1"/>
  <c r="G22" i="1"/>
  <c r="F23" i="1" s="1"/>
  <c r="F22" i="1"/>
  <c r="G21" i="1"/>
  <c r="E23" i="1" s="1"/>
  <c r="F21" i="1"/>
  <c r="E22" i="1" s="1"/>
  <c r="N9" i="1" s="1"/>
  <c r="E21" i="1"/>
  <c r="F20" i="1"/>
  <c r="E20" i="1"/>
  <c r="D20" i="1"/>
  <c r="G19" i="1"/>
  <c r="C23" i="1" s="1"/>
  <c r="E19" i="1"/>
  <c r="C21" i="1" s="1"/>
  <c r="C19" i="1"/>
  <c r="G18" i="1"/>
  <c r="B23" i="1" s="1"/>
  <c r="F18" i="1"/>
  <c r="B22" i="1" s="1"/>
  <c r="B18" i="1"/>
  <c r="G11" i="1"/>
  <c r="G10" i="1"/>
  <c r="F11" i="1" s="1"/>
  <c r="F10" i="1"/>
  <c r="G9" i="1"/>
  <c r="E11" i="1" s="1"/>
  <c r="F9" i="1"/>
  <c r="E10" i="1" s="1"/>
  <c r="E9" i="1"/>
  <c r="F6" i="1"/>
  <c r="B10" i="1" s="1"/>
  <c r="G7" i="1"/>
  <c r="C11" i="1" s="1"/>
  <c r="F8" i="1"/>
  <c r="E8" i="1"/>
  <c r="E7" i="1"/>
  <c r="C9" i="1" s="1"/>
  <c r="G6" i="1"/>
  <c r="B11" i="1" s="1"/>
  <c r="D8" i="1"/>
  <c r="C7" i="1"/>
  <c r="B6" i="1"/>
  <c r="F56" i="1" l="1"/>
  <c r="G55" i="1"/>
  <c r="C59" i="1" s="1"/>
  <c r="E44" i="1"/>
  <c r="F44" i="1"/>
  <c r="N10" i="1"/>
  <c r="O8" i="1"/>
  <c r="S40" i="1"/>
  <c r="G51" i="1" s="1"/>
  <c r="P8" i="1"/>
  <c r="S42" i="1"/>
  <c r="R42" i="1"/>
  <c r="F75" i="1" s="1"/>
  <c r="G75" i="1" s="1"/>
  <c r="M43" i="1"/>
  <c r="E87" i="1" s="1"/>
  <c r="G95" i="1" s="1"/>
  <c r="R39" i="1"/>
  <c r="F39" i="1" s="1"/>
  <c r="E45" i="1" s="1"/>
  <c r="S41" i="1"/>
  <c r="G63" i="1" s="1"/>
  <c r="F138" i="1"/>
  <c r="B142" i="1" s="1"/>
  <c r="G139" i="1"/>
  <c r="C143" i="1" s="1"/>
  <c r="E140" i="1"/>
  <c r="F140" i="1"/>
  <c r="F142" i="1"/>
  <c r="G142" i="1"/>
  <c r="F143" i="1" s="1"/>
  <c r="G143" i="1"/>
  <c r="E141" i="1"/>
  <c r="B138" i="1"/>
  <c r="G141" i="1"/>
  <c r="E143" i="1" s="1"/>
  <c r="G138" i="1"/>
  <c r="B143" i="1" s="1"/>
  <c r="C139" i="1"/>
  <c r="E139" i="1"/>
  <c r="C141" i="1" s="1"/>
  <c r="B126" i="1"/>
  <c r="G131" i="1"/>
  <c r="D128" i="1"/>
  <c r="G130" i="1"/>
  <c r="F131" i="1" s="1"/>
  <c r="C127" i="1"/>
  <c r="E128" i="1"/>
  <c r="G126" i="1"/>
  <c r="B131" i="1" s="1"/>
  <c r="G127" i="1"/>
  <c r="C131" i="1" s="1"/>
  <c r="G129" i="1"/>
  <c r="E131" i="1" s="1"/>
  <c r="E129" i="1"/>
  <c r="F130" i="1"/>
  <c r="F126" i="1"/>
  <c r="B130" i="1" s="1"/>
  <c r="E127" i="1"/>
  <c r="C129" i="1" s="1"/>
  <c r="B114" i="1"/>
  <c r="G114" i="1"/>
  <c r="B119" i="1" s="1"/>
  <c r="C115" i="1"/>
  <c r="D116" i="1"/>
  <c r="G119" i="1"/>
  <c r="G115" i="1"/>
  <c r="C119" i="1" s="1"/>
  <c r="F114" i="1"/>
  <c r="B118" i="1" s="1"/>
  <c r="G118" i="1"/>
  <c r="F119" i="1" s="1"/>
  <c r="E117" i="1"/>
  <c r="F118" i="1"/>
  <c r="E115" i="1"/>
  <c r="C117" i="1" s="1"/>
  <c r="F116" i="1"/>
  <c r="F106" i="1"/>
  <c r="G107" i="1"/>
  <c r="E105" i="1"/>
  <c r="G102" i="1"/>
  <c r="B107" i="1" s="1"/>
  <c r="F102" i="1"/>
  <c r="B106" i="1" s="1"/>
  <c r="C103" i="1"/>
  <c r="E103" i="1"/>
  <c r="C105" i="1" s="1"/>
  <c r="G106" i="1"/>
  <c r="F107" i="1" s="1"/>
  <c r="B102" i="1"/>
  <c r="G103" i="1"/>
  <c r="C107" i="1" s="1"/>
  <c r="D104" i="1"/>
  <c r="E104" i="1"/>
  <c r="F90" i="1"/>
  <c r="B94" i="1" s="1"/>
  <c r="D92" i="1"/>
  <c r="F94" i="1"/>
  <c r="E91" i="1"/>
  <c r="C93" i="1" s="1"/>
  <c r="G90" i="1"/>
  <c r="B95" i="1" s="1"/>
  <c r="G79" i="1"/>
  <c r="C83" i="1" s="1"/>
  <c r="D80" i="1"/>
  <c r="E80" i="1"/>
  <c r="E81" i="1"/>
  <c r="F82" i="1"/>
  <c r="B78" i="1"/>
  <c r="F78" i="1"/>
  <c r="B82" i="1" s="1"/>
  <c r="E79" i="1"/>
  <c r="C81" i="1" s="1"/>
  <c r="G82" i="1"/>
  <c r="F83" i="1" s="1"/>
  <c r="G83" i="1"/>
  <c r="G78" i="1"/>
  <c r="B83" i="1" s="1"/>
  <c r="C79" i="1"/>
  <c r="D68" i="1"/>
  <c r="G67" i="1"/>
  <c r="C71" i="1" s="1"/>
  <c r="E68" i="1"/>
  <c r="E69" i="1"/>
  <c r="F70" i="1"/>
  <c r="G71" i="1"/>
  <c r="B66" i="1"/>
  <c r="C67" i="1"/>
  <c r="E67" i="1"/>
  <c r="C69" i="1" s="1"/>
  <c r="G70" i="1"/>
  <c r="F71" i="1" s="1"/>
  <c r="F66" i="1"/>
  <c r="B70" i="1" s="1"/>
  <c r="G66" i="1"/>
  <c r="B71" i="1" s="1"/>
  <c r="E56" i="1"/>
  <c r="E57" i="1"/>
  <c r="F58" i="1"/>
  <c r="B54" i="1"/>
  <c r="G59" i="1"/>
  <c r="F54" i="1"/>
  <c r="B58" i="1" s="1"/>
  <c r="G54" i="1"/>
  <c r="B59" i="1" s="1"/>
  <c r="C55" i="1"/>
  <c r="E55" i="1"/>
  <c r="C57" i="1" s="1"/>
  <c r="G58" i="1"/>
  <c r="F59" i="1" s="1"/>
  <c r="D56" i="1"/>
  <c r="D44" i="1"/>
  <c r="G43" i="1"/>
  <c r="C47" i="1" s="1"/>
  <c r="F46" i="1"/>
  <c r="B42" i="1"/>
  <c r="F42" i="1"/>
  <c r="B46" i="1" s="1"/>
  <c r="E43" i="1"/>
  <c r="C45" i="1" s="1"/>
  <c r="G46" i="1"/>
  <c r="F47" i="1" s="1"/>
  <c r="G47" i="1"/>
  <c r="P10" i="1" s="1"/>
  <c r="G42" i="1"/>
  <c r="B47" i="1" s="1"/>
  <c r="C43" i="1"/>
  <c r="F34" i="1"/>
  <c r="O9" i="1" s="1"/>
  <c r="D32" i="1"/>
  <c r="F32" i="1"/>
  <c r="F30" i="1"/>
  <c r="B34" i="1" s="1"/>
  <c r="G30" i="1"/>
  <c r="B35" i="1" s="1"/>
  <c r="K10" i="1" s="1"/>
  <c r="G34" i="1"/>
  <c r="F35" i="1" s="1"/>
  <c r="G31" i="1"/>
  <c r="E32" i="1"/>
  <c r="E33" i="1"/>
  <c r="B30" i="1"/>
  <c r="C31" i="1"/>
  <c r="E31" i="1"/>
  <c r="C33" i="1" s="1"/>
  <c r="L8" i="1" s="1"/>
  <c r="C35" i="1" l="1"/>
  <c r="L10" i="1" s="1"/>
  <c r="P6" i="1"/>
  <c r="B90" i="1"/>
  <c r="K5" i="1" s="1"/>
  <c r="F92" i="1"/>
  <c r="O7" i="1" s="1"/>
  <c r="P9" i="1"/>
  <c r="E93" i="1"/>
  <c r="N8" i="1" s="1"/>
  <c r="M7" i="1"/>
  <c r="E92" i="1"/>
  <c r="N7" i="1" s="1"/>
  <c r="G94" i="1"/>
  <c r="F95" i="1" s="1"/>
  <c r="O10" i="1" s="1"/>
  <c r="N6" i="1"/>
  <c r="G91" i="1"/>
  <c r="C95" i="1" s="1"/>
  <c r="O5" i="1"/>
  <c r="K9" i="1"/>
  <c r="C91" i="1"/>
  <c r="L6" i="1" s="1"/>
  <c r="P5" i="1"/>
</calcChain>
</file>

<file path=xl/sharedStrings.xml><?xml version="1.0" encoding="utf-8"?>
<sst xmlns="http://schemas.openxmlformats.org/spreadsheetml/2006/main" count="124" uniqueCount="36">
  <si>
    <t>CM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</si>
  <si>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</si>
  <si>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</si>
  <si>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</si>
  <si>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MASS</t>
    <phoneticPr fontId="1" type="noConversion"/>
  </si>
  <si>
    <t>Roll Inertia</t>
    <phoneticPr fontId="1" type="noConversion"/>
  </si>
  <si>
    <t>Pitch Inertia</t>
    <phoneticPr fontId="1" type="noConversion"/>
  </si>
  <si>
    <t>Yaw Inertia</t>
    <phoneticPr fontId="1" type="noConversion"/>
  </si>
  <si>
    <t>Platform</t>
    <phoneticPr fontId="1" type="noConversion"/>
  </si>
  <si>
    <t>RNA</t>
    <phoneticPr fontId="1" type="noConversion"/>
  </si>
  <si>
    <t>Tower1</t>
    <phoneticPr fontId="1" type="noConversion"/>
  </si>
  <si>
    <t xml:space="preserve">Elevation (m) </t>
  </si>
  <si>
    <t xml:space="preserve">HtFract (-) </t>
  </si>
  <si>
    <t xml:space="preserve">TMassDen (kg/m) </t>
  </si>
  <si>
    <r>
      <t>TwFAStif (N•m</t>
    </r>
    <r>
      <rPr>
        <sz val="5"/>
        <color rgb="FF000000"/>
        <rFont val="ArialMT"/>
        <family val="2"/>
      </rPr>
      <t>2</t>
    </r>
    <r>
      <rPr>
        <sz val="8"/>
        <color rgb="FF000000"/>
        <rFont val="ArialMT"/>
        <family val="2"/>
      </rPr>
      <t xml:space="preserve">) </t>
    </r>
  </si>
  <si>
    <r>
      <t>TwSSStif (N•m</t>
    </r>
    <r>
      <rPr>
        <sz val="5"/>
        <color rgb="FF000000"/>
        <rFont val="ArialMT"/>
        <family val="2"/>
      </rPr>
      <t>2</t>
    </r>
    <r>
      <rPr>
        <sz val="8"/>
        <color rgb="FF000000"/>
        <rFont val="ArialMT"/>
        <family val="2"/>
      </rPr>
      <t xml:space="preserve">) </t>
    </r>
  </si>
  <si>
    <r>
      <t>TwGJStif (N•m</t>
    </r>
    <r>
      <rPr>
        <sz val="5"/>
        <color rgb="FF000000"/>
        <rFont val="ArialMT"/>
        <family val="2"/>
      </rPr>
      <t>2</t>
    </r>
    <r>
      <rPr>
        <sz val="8"/>
        <color rgb="FF000000"/>
        <rFont val="ArialMT"/>
        <family val="2"/>
      </rPr>
      <t xml:space="preserve">) </t>
    </r>
  </si>
  <si>
    <t xml:space="preserve">TwEAStif (N) </t>
  </si>
  <si>
    <t xml:space="preserve">TwFAIner (kg•m) </t>
  </si>
  <si>
    <t xml:space="preserve">TwSSIner (kg•m) </t>
  </si>
  <si>
    <t xml:space="preserve">TwFAcgOf (m) </t>
  </si>
  <si>
    <t xml:space="preserve">TwSScgOf (m) </t>
  </si>
  <si>
    <t>CM(Z)</t>
    <phoneticPr fontId="1" type="noConversion"/>
  </si>
  <si>
    <t>Mass</t>
    <phoneticPr fontId="1" type="noConversion"/>
  </si>
  <si>
    <t>Roll Inertial</t>
    <phoneticPr fontId="1" type="noConversion"/>
  </si>
  <si>
    <t>PitchInertia</t>
    <phoneticPr fontId="1" type="noConversion"/>
  </si>
  <si>
    <t>Tower2</t>
    <phoneticPr fontId="1" type="noConversion"/>
  </si>
  <si>
    <t>Tower3</t>
    <phoneticPr fontId="1" type="noConversion"/>
  </si>
  <si>
    <t>Tower4</t>
    <phoneticPr fontId="1" type="noConversion"/>
  </si>
  <si>
    <t>Tower5</t>
    <phoneticPr fontId="1" type="noConversion"/>
  </si>
  <si>
    <t>Tower6</t>
    <phoneticPr fontId="1" type="noConversion"/>
  </si>
  <si>
    <t>Tower7</t>
    <phoneticPr fontId="1" type="noConversion"/>
  </si>
  <si>
    <t>Tower8</t>
    <phoneticPr fontId="1" type="noConversion"/>
  </si>
  <si>
    <t>Tower9</t>
    <phoneticPr fontId="1" type="noConversion"/>
  </si>
  <si>
    <t>Tower10</t>
    <phoneticPr fontId="1" type="noConversion"/>
  </si>
  <si>
    <t>Final Inertia Matrix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</si>
</sst>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8"/>
      <color rgb="FF000000"/>
      <name val="ArialMT"/>
      <family val="2"/>
    </font>
    <font>
      <sz val="5"/>
      <color rgb="FF000000"/>
      <name val="ArialM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2" borderId="4" xfId="0" applyFill="1" applyBorder="1"/>
    <xf numFmtId="0" fontId="0" fillId="2" borderId="0" xfId="0" applyFill="1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11" fontId="0" fillId="0" borderId="0" xfId="0" applyNumberFormat="1" applyBorder="1"/>
    <xf numFmtId="11" fontId="0" fillId="0" borderId="5" xfId="0" applyNumberFormat="1" applyBorder="1"/>
    <xf numFmtId="0" fontId="3" fillId="0" borderId="9" xfId="0" applyFont="1" applyBorder="1" applyAlignment="1">
      <alignment vertical="center" wrapText="1"/>
    </xf>
    <xf numFmtId="11" fontId="3" fillId="0" borderId="9" xfId="0" applyNumberFormat="1" applyFont="1" applyBorder="1" applyAlignment="1">
      <alignment vertical="center" wrapText="1"/>
    </xf>
    <xf numFmtId="176" fontId="0" fillId="0" borderId="0" xfId="0" applyNumberFormat="1" applyBorder="1"/>
    <xf numFmtId="176" fontId="0" fillId="0" borderId="5" xfId="0" applyNumberFormat="1" applyBorder="1"/>
    <xf numFmtId="176" fontId="0" fillId="0" borderId="7" xfId="0" applyNumberFormat="1" applyBorder="1"/>
    <xf numFmtId="176" fontId="0" fillId="0" borderId="8" xfId="0" applyNumberFormat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3" borderId="7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3"/>
  <sheetViews>
    <sheetView tabSelected="1" workbookViewId="0">
      <selection activeCell="G18" sqref="G18"/>
    </sheetView>
  </sheetViews>
  <sheetFormatPr defaultRowHeight="14.25"/>
  <cols>
    <col min="1" max="1" width="12.75" bestFit="1" customWidth="1"/>
    <col min="2" max="2" width="13.875" bestFit="1" customWidth="1"/>
    <col min="3" max="3" width="12.5" customWidth="1"/>
    <col min="4" max="4" width="13.875" bestFit="1" customWidth="1"/>
    <col min="5" max="6" width="12.75" bestFit="1" customWidth="1"/>
    <col min="7" max="7" width="11.75" bestFit="1" customWidth="1"/>
    <col min="8" max="8" width="10.5" bestFit="1" customWidth="1"/>
    <col min="11" max="11" width="15" bestFit="1" customWidth="1"/>
    <col min="12" max="12" width="13.875" bestFit="1" customWidth="1"/>
    <col min="13" max="13" width="11.625" bestFit="1" customWidth="1"/>
    <col min="14" max="15" width="16.125" bestFit="1" customWidth="1"/>
    <col min="16" max="16" width="13.875" bestFit="1" customWidth="1"/>
  </cols>
  <sheetData>
    <row r="1" spans="1:16" ht="15" thickBot="1">
      <c r="A1" s="29" t="s">
        <v>8</v>
      </c>
      <c r="B1" s="29"/>
      <c r="C1" s="29"/>
      <c r="D1" s="29"/>
      <c r="E1" s="29"/>
      <c r="F1" s="29"/>
      <c r="G1" s="29"/>
      <c r="H1" s="29"/>
    </row>
    <row r="2" spans="1:16" ht="15" thickBo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3" t="s">
        <v>7</v>
      </c>
    </row>
    <row r="3" spans="1:16">
      <c r="A3" s="4"/>
      <c r="B3" s="5">
        <v>0</v>
      </c>
      <c r="C3" s="5">
        <v>0</v>
      </c>
      <c r="D3" s="5">
        <v>-89.915499999999994</v>
      </c>
      <c r="E3" s="5">
        <v>7466330</v>
      </c>
      <c r="F3" s="5">
        <v>4229230000</v>
      </c>
      <c r="G3" s="5">
        <v>4229230000</v>
      </c>
      <c r="H3" s="6">
        <v>164230000</v>
      </c>
      <c r="J3" s="26" t="s">
        <v>35</v>
      </c>
      <c r="K3" s="27"/>
      <c r="L3" s="27"/>
      <c r="M3" s="27"/>
      <c r="N3" s="27"/>
      <c r="O3" s="27"/>
      <c r="P3" s="28"/>
    </row>
    <row r="4" spans="1:16">
      <c r="A4" s="4"/>
      <c r="B4" s="5"/>
      <c r="C4" s="5"/>
      <c r="D4" s="5"/>
      <c r="E4" s="5"/>
      <c r="F4" s="5"/>
      <c r="G4" s="5"/>
      <c r="H4" s="6"/>
      <c r="J4" s="21"/>
      <c r="K4" s="20">
        <v>1</v>
      </c>
      <c r="L4" s="20">
        <v>2</v>
      </c>
      <c r="M4" s="20">
        <v>3</v>
      </c>
      <c r="N4" s="20">
        <v>4</v>
      </c>
      <c r="O4" s="20">
        <v>5</v>
      </c>
      <c r="P4" s="22">
        <v>6</v>
      </c>
    </row>
    <row r="5" spans="1:16">
      <c r="A5" s="7"/>
      <c r="B5" s="8">
        <v>1</v>
      </c>
      <c r="C5" s="8">
        <v>2</v>
      </c>
      <c r="D5" s="8">
        <v>3</v>
      </c>
      <c r="E5" s="8">
        <v>4</v>
      </c>
      <c r="F5" s="8">
        <v>5</v>
      </c>
      <c r="G5" s="8">
        <v>6</v>
      </c>
      <c r="H5" s="6"/>
      <c r="J5" s="23">
        <v>1</v>
      </c>
      <c r="K5" s="16">
        <f>B6+B18+B30+B42+B54+B66+B78+B90+B102+B114+B126+B138</f>
        <v>8193948.0028000008</v>
      </c>
      <c r="L5" s="16">
        <f t="shared" ref="L5:P5" si="0">C6+C18+C30+C42+C54+C66+C78+C90+C102+C114+C126+C138</f>
        <v>0</v>
      </c>
      <c r="M5" s="16">
        <f t="shared" si="0"/>
        <v>0</v>
      </c>
      <c r="N5" s="16">
        <f t="shared" si="0"/>
        <v>0</v>
      </c>
      <c r="O5" s="16">
        <f t="shared" si="0"/>
        <v>-617489429.55021608</v>
      </c>
      <c r="P5" s="17">
        <f t="shared" si="0"/>
        <v>0</v>
      </c>
    </row>
    <row r="6" spans="1:16">
      <c r="A6" s="7">
        <v>1</v>
      </c>
      <c r="B6" s="5">
        <f>E3</f>
        <v>7466330</v>
      </c>
      <c r="C6" s="5"/>
      <c r="D6" s="5"/>
      <c r="E6" s="5"/>
      <c r="F6" s="5">
        <f>E3*D3</f>
        <v>-671338795.11500001</v>
      </c>
      <c r="G6" s="5">
        <f>-E3*C3</f>
        <v>0</v>
      </c>
      <c r="H6" s="6"/>
      <c r="J6" s="24">
        <v>2</v>
      </c>
      <c r="K6" s="16">
        <f t="shared" ref="K6:K10" si="1">B7+B19+B31+B43+B55+B67+B79+B91+B103+B115+B127+B139</f>
        <v>0</v>
      </c>
      <c r="L6" s="16">
        <f t="shared" ref="L6:L10" si="2">C7+C19+C31+C43+C55+C67+C79+C91+C103+C115+C127+C139</f>
        <v>8193948.0028000008</v>
      </c>
      <c r="M6" s="16">
        <f t="shared" ref="M6:M10" si="3">D7+D19+D31+D43+D55+D67+D79+D91+D103+D115+D127+D139</f>
        <v>0</v>
      </c>
      <c r="N6" s="16">
        <f t="shared" ref="N6:N10" si="4">E7+E19+E31+E43+E55+E67+E79+E91+E103+E115+E127+E139</f>
        <v>617489429.55021608</v>
      </c>
      <c r="O6" s="16">
        <f t="shared" ref="O6:O10" si="5">F7+F19+F31+F43+F55+F67+F79+F91+F103+F115+F127+F139</f>
        <v>0</v>
      </c>
      <c r="P6" s="17">
        <f t="shared" ref="P6:P10" si="6">G7+G19+G31+G43+G55+G67+G79+G91+G103+G115+G127+G139</f>
        <v>-540027</v>
      </c>
    </row>
    <row r="7" spans="1:16">
      <c r="A7" s="7">
        <v>2</v>
      </c>
      <c r="B7" s="5"/>
      <c r="C7" s="5">
        <f>E3</f>
        <v>7466330</v>
      </c>
      <c r="D7" s="5"/>
      <c r="E7" s="5">
        <f>-E3*D3</f>
        <v>671338795.11500001</v>
      </c>
      <c r="F7" s="5"/>
      <c r="G7" s="5">
        <f>E3*B3</f>
        <v>0</v>
      </c>
      <c r="H7" s="6"/>
      <c r="J7" s="24">
        <v>3</v>
      </c>
      <c r="K7" s="16">
        <f t="shared" si="1"/>
        <v>0</v>
      </c>
      <c r="L7" s="16">
        <f t="shared" si="2"/>
        <v>0</v>
      </c>
      <c r="M7" s="16">
        <f t="shared" si="3"/>
        <v>8193948.0028000008</v>
      </c>
      <c r="N7" s="16">
        <f t="shared" si="4"/>
        <v>0</v>
      </c>
      <c r="O7" s="16">
        <f t="shared" si="5"/>
        <v>540027</v>
      </c>
      <c r="P7" s="17">
        <f t="shared" si="6"/>
        <v>0</v>
      </c>
    </row>
    <row r="8" spans="1:16">
      <c r="A8" s="7">
        <v>3</v>
      </c>
      <c r="B8" s="5"/>
      <c r="C8" s="5"/>
      <c r="D8" s="5">
        <f>E3</f>
        <v>7466330</v>
      </c>
      <c r="E8" s="5">
        <f>E3*C3</f>
        <v>0</v>
      </c>
      <c r="F8" s="5">
        <f>-E3*B3</f>
        <v>0</v>
      </c>
      <c r="G8" s="5"/>
      <c r="H8" s="6"/>
      <c r="J8" s="24">
        <v>4</v>
      </c>
      <c r="K8" s="16">
        <f t="shared" si="1"/>
        <v>0</v>
      </c>
      <c r="L8" s="16">
        <f t="shared" si="2"/>
        <v>617489429.55021608</v>
      </c>
      <c r="M8" s="16">
        <f t="shared" si="3"/>
        <v>0</v>
      </c>
      <c r="N8" s="16">
        <f t="shared" si="4"/>
        <v>69119883981.558701</v>
      </c>
      <c r="O8" s="16">
        <f t="shared" si="5"/>
        <v>0</v>
      </c>
      <c r="P8" s="17">
        <f t="shared" si="6"/>
        <v>101.69999999999999</v>
      </c>
    </row>
    <row r="9" spans="1:16">
      <c r="A9" s="7">
        <v>4</v>
      </c>
      <c r="B9" s="5"/>
      <c r="C9" s="5">
        <f>E7</f>
        <v>671338795.11500001</v>
      </c>
      <c r="D9" s="5"/>
      <c r="E9" s="5">
        <f>F3+E3*(C3^2+D3^2)</f>
        <v>64592993432.162773</v>
      </c>
      <c r="F9" s="5">
        <f>-B3*C3</f>
        <v>0</v>
      </c>
      <c r="G9" s="5">
        <f>-B3*D3</f>
        <v>0</v>
      </c>
      <c r="H9" s="6"/>
      <c r="J9" s="24">
        <v>5</v>
      </c>
      <c r="K9" s="16">
        <f t="shared" si="1"/>
        <v>-617489429.55021608</v>
      </c>
      <c r="L9" s="16">
        <f t="shared" si="2"/>
        <v>0</v>
      </c>
      <c r="M9" s="16">
        <f t="shared" si="3"/>
        <v>0</v>
      </c>
      <c r="N9" s="16">
        <f t="shared" si="4"/>
        <v>0</v>
      </c>
      <c r="O9" s="16">
        <f t="shared" si="5"/>
        <v>69139085212.068695</v>
      </c>
      <c r="P9" s="17">
        <f t="shared" si="6"/>
        <v>0</v>
      </c>
    </row>
    <row r="10" spans="1:16" ht="15" thickBot="1">
      <c r="A10" s="7">
        <v>5</v>
      </c>
      <c r="B10" s="5">
        <f>F6</f>
        <v>-671338795.11500001</v>
      </c>
      <c r="C10" s="5"/>
      <c r="D10" s="5"/>
      <c r="E10" s="5">
        <f>F9</f>
        <v>0</v>
      </c>
      <c r="F10" s="5">
        <f>G3+E3*(B3^2+D3^2)</f>
        <v>64592993432.162773</v>
      </c>
      <c r="G10" s="5">
        <f>E3*C3*D3</f>
        <v>0</v>
      </c>
      <c r="H10" s="6"/>
      <c r="J10" s="25">
        <v>6</v>
      </c>
      <c r="K10" s="18">
        <f t="shared" si="1"/>
        <v>0</v>
      </c>
      <c r="L10" s="18">
        <f t="shared" si="2"/>
        <v>-540027</v>
      </c>
      <c r="M10" s="18">
        <f t="shared" si="3"/>
        <v>0</v>
      </c>
      <c r="N10" s="18">
        <f t="shared" si="4"/>
        <v>101.69999999999999</v>
      </c>
      <c r="O10" s="18">
        <f t="shared" si="5"/>
        <v>0</v>
      </c>
      <c r="P10" s="19">
        <f t="shared" si="6"/>
        <v>249844230.50999999</v>
      </c>
    </row>
    <row r="11" spans="1:16" ht="15" thickBot="1">
      <c r="A11" s="9">
        <v>6</v>
      </c>
      <c r="B11" s="10">
        <f>G6</f>
        <v>0</v>
      </c>
      <c r="C11" s="10">
        <f>G7</f>
        <v>0</v>
      </c>
      <c r="D11" s="10"/>
      <c r="E11" s="10">
        <f>G9</f>
        <v>0</v>
      </c>
      <c r="F11" s="10">
        <f>G10</f>
        <v>0</v>
      </c>
      <c r="G11" s="10">
        <f>H3+E3*(B3^2+C3^2)</f>
        <v>164230000</v>
      </c>
      <c r="H11" s="11"/>
    </row>
    <row r="13" spans="1:16" ht="15" thickBot="1">
      <c r="A13" s="29" t="s">
        <v>9</v>
      </c>
      <c r="B13" s="29"/>
      <c r="C13" s="29"/>
      <c r="D13" s="29"/>
      <c r="E13" s="29"/>
      <c r="F13" s="29"/>
      <c r="G13" s="29"/>
      <c r="H13" s="29"/>
    </row>
    <row r="14" spans="1:16">
      <c r="A14" s="1" t="s">
        <v>0</v>
      </c>
      <c r="B14" s="2" t="s">
        <v>1</v>
      </c>
      <c r="C14" s="2" t="s">
        <v>2</v>
      </c>
      <c r="D14" s="2" t="s">
        <v>3</v>
      </c>
      <c r="E14" s="2" t="s">
        <v>4</v>
      </c>
      <c r="F14" s="2" t="s">
        <v>5</v>
      </c>
      <c r="G14" s="2" t="s">
        <v>6</v>
      </c>
      <c r="H14" s="3" t="s">
        <v>7</v>
      </c>
    </row>
    <row r="15" spans="1:16">
      <c r="A15" s="4"/>
      <c r="B15" s="5">
        <v>-1.1299999999999999</v>
      </c>
      <c r="C15" s="5">
        <v>0</v>
      </c>
      <c r="D15" s="5">
        <v>90</v>
      </c>
      <c r="E15" s="12">
        <v>477900</v>
      </c>
      <c r="F15" s="12">
        <v>66413000</v>
      </c>
      <c r="G15" s="12">
        <v>85004000</v>
      </c>
      <c r="H15" s="13">
        <v>85004000</v>
      </c>
    </row>
    <row r="16" spans="1:16">
      <c r="A16" s="4"/>
      <c r="B16" s="5"/>
      <c r="C16" s="5"/>
      <c r="D16" s="5"/>
      <c r="E16" s="5"/>
      <c r="F16" s="5"/>
      <c r="G16" s="5"/>
      <c r="H16" s="6"/>
    </row>
    <row r="17" spans="1:21">
      <c r="A17" s="7"/>
      <c r="B17" s="8">
        <v>1</v>
      </c>
      <c r="C17" s="8">
        <v>2</v>
      </c>
      <c r="D17" s="8">
        <v>3</v>
      </c>
      <c r="E17" s="8">
        <v>4</v>
      </c>
      <c r="F17" s="8">
        <v>5</v>
      </c>
      <c r="G17" s="8">
        <v>6</v>
      </c>
      <c r="H17" s="6"/>
    </row>
    <row r="18" spans="1:21">
      <c r="A18" s="7">
        <v>1</v>
      </c>
      <c r="B18" s="5">
        <f>E15</f>
        <v>477900</v>
      </c>
      <c r="C18" s="5"/>
      <c r="D18" s="5"/>
      <c r="E18" s="5"/>
      <c r="F18" s="5">
        <f>E15*D15</f>
        <v>43011000</v>
      </c>
      <c r="G18" s="5">
        <f>-E15*C15</f>
        <v>0</v>
      </c>
      <c r="H18" s="6"/>
    </row>
    <row r="19" spans="1:21">
      <c r="A19" s="7">
        <v>2</v>
      </c>
      <c r="B19" s="5"/>
      <c r="C19" s="5">
        <f>E15</f>
        <v>477900</v>
      </c>
      <c r="D19" s="5"/>
      <c r="E19" s="5">
        <f>-E15*D15</f>
        <v>-43011000</v>
      </c>
      <c r="F19" s="5"/>
      <c r="G19" s="5">
        <f>E15*B15</f>
        <v>-540027</v>
      </c>
      <c r="H19" s="6"/>
    </row>
    <row r="20" spans="1:21">
      <c r="A20" s="7">
        <v>3</v>
      </c>
      <c r="B20" s="5"/>
      <c r="C20" s="5"/>
      <c r="D20" s="5">
        <f>E15</f>
        <v>477900</v>
      </c>
      <c r="E20" s="5">
        <f>E15*C15</f>
        <v>0</v>
      </c>
      <c r="F20" s="5">
        <f>-E15*B15</f>
        <v>540027</v>
      </c>
      <c r="G20" s="5"/>
      <c r="H20" s="6"/>
    </row>
    <row r="21" spans="1:21">
      <c r="A21" s="7">
        <v>4</v>
      </c>
      <c r="B21" s="5"/>
      <c r="C21" s="5">
        <f>E19</f>
        <v>-43011000</v>
      </c>
      <c r="D21" s="5"/>
      <c r="E21" s="5">
        <f>F15+E15*(C15^2+D15^2)</f>
        <v>3937403000</v>
      </c>
      <c r="F21" s="5">
        <f>-B15*C15</f>
        <v>0</v>
      </c>
      <c r="G21" s="5">
        <f>-B15*D15</f>
        <v>101.69999999999999</v>
      </c>
      <c r="H21" s="6"/>
    </row>
    <row r="22" spans="1:21">
      <c r="A22" s="7">
        <v>5</v>
      </c>
      <c r="B22" s="5">
        <f>F18</f>
        <v>43011000</v>
      </c>
      <c r="C22" s="5"/>
      <c r="D22" s="5"/>
      <c r="E22" s="5">
        <f>F21</f>
        <v>0</v>
      </c>
      <c r="F22" s="5">
        <f>G15+E15*(B15^2+D15^2)</f>
        <v>3956604230.5099998</v>
      </c>
      <c r="G22" s="5">
        <f>E15*C15*D15</f>
        <v>0</v>
      </c>
      <c r="H22" s="6"/>
    </row>
    <row r="23" spans="1:21" ht="15" thickBot="1">
      <c r="A23" s="9">
        <v>6</v>
      </c>
      <c r="B23" s="10">
        <f>G18</f>
        <v>0</v>
      </c>
      <c r="C23" s="10">
        <f>G19</f>
        <v>-540027</v>
      </c>
      <c r="D23" s="10"/>
      <c r="E23" s="10">
        <f>G21</f>
        <v>101.69999999999999</v>
      </c>
      <c r="F23" s="10">
        <f>G22</f>
        <v>0</v>
      </c>
      <c r="G23" s="10">
        <f>H15+E15*(B15^2+C15^2)</f>
        <v>85614230.510000005</v>
      </c>
      <c r="H23" s="11"/>
    </row>
    <row r="24" spans="1:21" ht="15" thickBot="1"/>
    <row r="25" spans="1:21" ht="23.25" thickBot="1">
      <c r="A25" s="29" t="s">
        <v>10</v>
      </c>
      <c r="B25" s="29"/>
      <c r="C25" s="29"/>
      <c r="D25" s="29"/>
      <c r="E25" s="29"/>
      <c r="F25" s="29"/>
      <c r="G25" s="29"/>
      <c r="H25" s="29"/>
      <c r="K25" s="14" t="s">
        <v>11</v>
      </c>
      <c r="L25" s="14" t="s">
        <v>12</v>
      </c>
      <c r="M25" s="14" t="s">
        <v>13</v>
      </c>
      <c r="N25" s="14" t="s">
        <v>14</v>
      </c>
      <c r="O25" s="14" t="s">
        <v>15</v>
      </c>
      <c r="P25" s="14" t="s">
        <v>16</v>
      </c>
      <c r="Q25" s="14" t="s">
        <v>17</v>
      </c>
      <c r="R25" s="14" t="s">
        <v>18</v>
      </c>
      <c r="S25" s="14" t="s">
        <v>19</v>
      </c>
      <c r="T25" s="14" t="s">
        <v>20</v>
      </c>
      <c r="U25" s="14" t="s">
        <v>21</v>
      </c>
    </row>
    <row r="26" spans="1:21" ht="15" thickBot="1">
      <c r="A26" s="1" t="s">
        <v>0</v>
      </c>
      <c r="B26" s="2" t="s">
        <v>1</v>
      </c>
      <c r="C26" s="2" t="s">
        <v>2</v>
      </c>
      <c r="D26" s="2" t="s">
        <v>3</v>
      </c>
      <c r="E26" s="2" t="s">
        <v>4</v>
      </c>
      <c r="F26" s="2" t="s">
        <v>5</v>
      </c>
      <c r="G26" s="2" t="s">
        <v>6</v>
      </c>
      <c r="H26" s="3" t="s">
        <v>7</v>
      </c>
      <c r="K26" s="14">
        <v>10</v>
      </c>
      <c r="L26" s="14">
        <v>0</v>
      </c>
      <c r="M26" s="14">
        <v>4667</v>
      </c>
      <c r="N26" s="15">
        <v>603903000000</v>
      </c>
      <c r="O26" s="15">
        <v>603903000000</v>
      </c>
      <c r="P26" s="15">
        <v>464718000000</v>
      </c>
      <c r="Q26" s="15">
        <v>115302000000</v>
      </c>
      <c r="R26" s="14">
        <v>24443.7</v>
      </c>
      <c r="S26" s="14">
        <v>24443.7</v>
      </c>
      <c r="T26" s="14">
        <v>0</v>
      </c>
      <c r="U26" s="14">
        <v>0</v>
      </c>
    </row>
    <row r="27" spans="1:21" ht="15" thickBot="1">
      <c r="A27" s="4"/>
      <c r="B27" s="5">
        <v>0</v>
      </c>
      <c r="C27" s="5">
        <v>0</v>
      </c>
      <c r="D27" s="5">
        <v>13.88</v>
      </c>
      <c r="E27" s="12">
        <f>M38</f>
        <v>34967.646400000005</v>
      </c>
      <c r="F27" s="12">
        <f>R38</f>
        <v>176136.09200000003</v>
      </c>
      <c r="G27" s="12">
        <f>S38</f>
        <v>176136.09200000003</v>
      </c>
      <c r="H27" s="13">
        <v>0</v>
      </c>
      <c r="K27" s="14">
        <v>17.760000000000002</v>
      </c>
      <c r="L27" s="14">
        <v>0.1</v>
      </c>
      <c r="M27" s="14">
        <v>4345.28</v>
      </c>
      <c r="N27" s="15">
        <v>517644000000</v>
      </c>
      <c r="O27" s="15">
        <v>517644000000</v>
      </c>
      <c r="P27" s="15">
        <v>398339000000</v>
      </c>
      <c r="Q27" s="15">
        <v>107354000000</v>
      </c>
      <c r="R27" s="14">
        <v>20952.2</v>
      </c>
      <c r="S27" s="14">
        <v>20952.2</v>
      </c>
      <c r="T27" s="14">
        <v>0</v>
      </c>
      <c r="U27" s="14">
        <v>0</v>
      </c>
    </row>
    <row r="28" spans="1:21" ht="15" thickBot="1">
      <c r="A28" s="4"/>
      <c r="B28" s="5"/>
      <c r="C28" s="5"/>
      <c r="D28" s="5"/>
      <c r="E28" s="5"/>
      <c r="F28" s="5"/>
      <c r="G28" s="5"/>
      <c r="H28" s="6"/>
      <c r="K28" s="14">
        <v>25.52</v>
      </c>
      <c r="L28" s="14">
        <v>0.2</v>
      </c>
      <c r="M28" s="14">
        <v>4034.76</v>
      </c>
      <c r="N28" s="15">
        <v>440925000000</v>
      </c>
      <c r="O28" s="15">
        <v>440925000000</v>
      </c>
      <c r="P28" s="15">
        <v>339303000000</v>
      </c>
      <c r="Q28" s="15">
        <v>99682000000</v>
      </c>
      <c r="R28" s="14">
        <v>17847</v>
      </c>
      <c r="S28" s="14">
        <v>17847</v>
      </c>
      <c r="T28" s="14">
        <v>0</v>
      </c>
      <c r="U28" s="14">
        <v>0</v>
      </c>
    </row>
    <row r="29" spans="1:21" ht="15" thickBot="1">
      <c r="A29" s="7"/>
      <c r="B29" s="8">
        <v>1</v>
      </c>
      <c r="C29" s="8">
        <v>2</v>
      </c>
      <c r="D29" s="8">
        <v>3</v>
      </c>
      <c r="E29" s="8">
        <v>4</v>
      </c>
      <c r="F29" s="8">
        <v>5</v>
      </c>
      <c r="G29" s="8">
        <v>6</v>
      </c>
      <c r="H29" s="6"/>
      <c r="K29" s="14">
        <v>33.28</v>
      </c>
      <c r="L29" s="14">
        <v>0.3</v>
      </c>
      <c r="M29" s="14">
        <v>3735.44</v>
      </c>
      <c r="N29" s="15">
        <v>373022000000</v>
      </c>
      <c r="O29" s="15">
        <v>373022000000</v>
      </c>
      <c r="P29" s="15">
        <v>287049000000</v>
      </c>
      <c r="Q29" s="15">
        <v>92287000000</v>
      </c>
      <c r="R29" s="14">
        <v>15098.5</v>
      </c>
      <c r="S29" s="14">
        <v>15098.5</v>
      </c>
      <c r="T29" s="14">
        <v>0</v>
      </c>
      <c r="U29" s="14">
        <v>0</v>
      </c>
    </row>
    <row r="30" spans="1:21" ht="15" thickBot="1">
      <c r="A30" s="7">
        <v>1</v>
      </c>
      <c r="B30" s="5">
        <f>E27</f>
        <v>34967.646400000005</v>
      </c>
      <c r="C30" s="5"/>
      <c r="D30" s="5"/>
      <c r="E30" s="5"/>
      <c r="F30" s="5">
        <f>E27*D27</f>
        <v>485350.9320320001</v>
      </c>
      <c r="G30" s="5">
        <f>-E27*C27</f>
        <v>0</v>
      </c>
      <c r="H30" s="6"/>
      <c r="K30" s="14">
        <v>41.04</v>
      </c>
      <c r="L30" s="14">
        <v>0.4</v>
      </c>
      <c r="M30" s="14">
        <v>3447.32</v>
      </c>
      <c r="N30" s="15">
        <v>313236000000</v>
      </c>
      <c r="O30" s="15">
        <v>313236000000</v>
      </c>
      <c r="P30" s="15">
        <v>241043000000</v>
      </c>
      <c r="Q30" s="15">
        <v>85169000000</v>
      </c>
      <c r="R30" s="14">
        <v>12678.6</v>
      </c>
      <c r="S30" s="14">
        <v>12678.6</v>
      </c>
      <c r="T30" s="14">
        <v>0</v>
      </c>
      <c r="U30" s="14">
        <v>0</v>
      </c>
    </row>
    <row r="31" spans="1:21" ht="15" thickBot="1">
      <c r="A31" s="7">
        <v>2</v>
      </c>
      <c r="B31" s="5"/>
      <c r="C31" s="5">
        <f>E27</f>
        <v>34967.646400000005</v>
      </c>
      <c r="D31" s="5"/>
      <c r="E31" s="5">
        <f>-E27*D27</f>
        <v>-485350.9320320001</v>
      </c>
      <c r="F31" s="5"/>
      <c r="G31" s="5">
        <f>E27*B27</f>
        <v>0</v>
      </c>
      <c r="H31" s="6"/>
      <c r="K31" s="14">
        <v>48.8</v>
      </c>
      <c r="L31" s="14">
        <v>0.5</v>
      </c>
      <c r="M31" s="14">
        <v>3170.4</v>
      </c>
      <c r="N31" s="15">
        <v>260897000000</v>
      </c>
      <c r="O31" s="15">
        <v>260897000000</v>
      </c>
      <c r="P31" s="15">
        <v>200767000000</v>
      </c>
      <c r="Q31" s="15">
        <v>78328000000</v>
      </c>
      <c r="R31" s="14">
        <v>10560.1</v>
      </c>
      <c r="S31" s="14">
        <v>10560.1</v>
      </c>
      <c r="T31" s="14">
        <v>0</v>
      </c>
      <c r="U31" s="14">
        <v>0</v>
      </c>
    </row>
    <row r="32" spans="1:21" ht="15" thickBot="1">
      <c r="A32" s="7">
        <v>3</v>
      </c>
      <c r="B32" s="5"/>
      <c r="C32" s="5"/>
      <c r="D32" s="5">
        <f>E27</f>
        <v>34967.646400000005</v>
      </c>
      <c r="E32" s="5">
        <f>E27*C27</f>
        <v>0</v>
      </c>
      <c r="F32" s="5">
        <f>-E27*B27</f>
        <v>0</v>
      </c>
      <c r="G32" s="5"/>
      <c r="H32" s="6"/>
      <c r="K32" s="14">
        <v>56.56</v>
      </c>
      <c r="L32" s="14">
        <v>0.6</v>
      </c>
      <c r="M32" s="14">
        <v>2904.69</v>
      </c>
      <c r="N32" s="15">
        <v>215365000000</v>
      </c>
      <c r="O32" s="15">
        <v>215365000000</v>
      </c>
      <c r="P32" s="15">
        <v>165729000000</v>
      </c>
      <c r="Q32" s="15">
        <v>71763000000</v>
      </c>
      <c r="R32" s="14">
        <v>8717.2000000000007</v>
      </c>
      <c r="S32" s="14">
        <v>8717.2000000000007</v>
      </c>
      <c r="T32" s="14">
        <v>0</v>
      </c>
      <c r="U32" s="14">
        <v>0</v>
      </c>
    </row>
    <row r="33" spans="1:21" ht="15" thickBot="1">
      <c r="A33" s="7">
        <v>4</v>
      </c>
      <c r="B33" s="5"/>
      <c r="C33" s="5">
        <f>E31</f>
        <v>-485350.9320320001</v>
      </c>
      <c r="D33" s="5"/>
      <c r="E33" s="5">
        <f>F27+E27*(C27^2+D27^2)</f>
        <v>6912807.0286041619</v>
      </c>
      <c r="F33" s="5">
        <f>-B27*C27</f>
        <v>0</v>
      </c>
      <c r="G33" s="5">
        <f>-B27*D27</f>
        <v>0</v>
      </c>
      <c r="H33" s="6"/>
      <c r="K33" s="14">
        <v>64.319999999999993</v>
      </c>
      <c r="L33" s="14">
        <v>0.7</v>
      </c>
      <c r="M33" s="14">
        <v>2650.18</v>
      </c>
      <c r="N33" s="15">
        <v>176028000000</v>
      </c>
      <c r="O33" s="15">
        <v>176028000000</v>
      </c>
      <c r="P33" s="15">
        <v>135458000000</v>
      </c>
      <c r="Q33" s="15">
        <v>65475000000</v>
      </c>
      <c r="R33" s="14">
        <v>7124.9</v>
      </c>
      <c r="S33" s="14">
        <v>7124.9</v>
      </c>
      <c r="T33" s="14">
        <v>0</v>
      </c>
      <c r="U33" s="14">
        <v>0</v>
      </c>
    </row>
    <row r="34" spans="1:21" ht="15" thickBot="1">
      <c r="A34" s="7">
        <v>5</v>
      </c>
      <c r="B34" s="5">
        <f>F30</f>
        <v>485350.9320320001</v>
      </c>
      <c r="C34" s="5"/>
      <c r="D34" s="5"/>
      <c r="E34" s="5">
        <f>F33</f>
        <v>0</v>
      </c>
      <c r="F34" s="5">
        <f>G27+E27*(B27^2+D27^2)</f>
        <v>6912807.0286041619</v>
      </c>
      <c r="G34" s="5">
        <f>E27*C27*D27</f>
        <v>0</v>
      </c>
      <c r="H34" s="6"/>
      <c r="K34" s="14">
        <v>72.08</v>
      </c>
      <c r="L34" s="14">
        <v>0.8</v>
      </c>
      <c r="M34" s="14">
        <v>2406.88</v>
      </c>
      <c r="N34" s="15">
        <v>142301000000</v>
      </c>
      <c r="O34" s="15">
        <v>142301000000</v>
      </c>
      <c r="P34" s="15">
        <v>109504000000</v>
      </c>
      <c r="Q34" s="15">
        <v>59464000000</v>
      </c>
      <c r="R34" s="14">
        <v>5759.8</v>
      </c>
      <c r="S34" s="14">
        <v>5759.8</v>
      </c>
      <c r="T34" s="14">
        <v>0</v>
      </c>
      <c r="U34" s="14">
        <v>0</v>
      </c>
    </row>
    <row r="35" spans="1:21" ht="15" thickBot="1">
      <c r="A35" s="9">
        <v>6</v>
      </c>
      <c r="B35" s="10">
        <f>G30</f>
        <v>0</v>
      </c>
      <c r="C35" s="10">
        <f>G31</f>
        <v>0</v>
      </c>
      <c r="D35" s="10"/>
      <c r="E35" s="10">
        <f>G33</f>
        <v>0</v>
      </c>
      <c r="F35" s="10">
        <f>G34</f>
        <v>0</v>
      </c>
      <c r="G35" s="10">
        <f>H27+E27*(B27^2+C27^2)</f>
        <v>0</v>
      </c>
      <c r="H35" s="11"/>
      <c r="K35" s="14">
        <v>79.84</v>
      </c>
      <c r="L35" s="14">
        <v>0.9</v>
      </c>
      <c r="M35" s="14">
        <v>2174.77</v>
      </c>
      <c r="N35" s="15">
        <v>113630000000</v>
      </c>
      <c r="O35" s="15">
        <v>113630000000</v>
      </c>
      <c r="P35" s="15">
        <v>87441000000</v>
      </c>
      <c r="Q35" s="15">
        <v>53730000000</v>
      </c>
      <c r="R35" s="14">
        <v>4599.3</v>
      </c>
      <c r="S35" s="14">
        <v>4599.3</v>
      </c>
      <c r="T35" s="14">
        <v>0</v>
      </c>
      <c r="U35" s="14">
        <v>0</v>
      </c>
    </row>
    <row r="36" spans="1:21" ht="15" thickBot="1">
      <c r="K36" s="14">
        <v>87.6</v>
      </c>
      <c r="L36" s="14">
        <v>1</v>
      </c>
      <c r="M36" s="14">
        <v>1953.87</v>
      </c>
      <c r="N36" s="15">
        <v>89488000000</v>
      </c>
      <c r="O36" s="15">
        <v>89488000000</v>
      </c>
      <c r="P36" s="15">
        <v>68863000000</v>
      </c>
      <c r="Q36" s="15">
        <v>48272000000</v>
      </c>
      <c r="R36" s="14">
        <v>3622.1</v>
      </c>
      <c r="S36" s="14">
        <v>3622.1</v>
      </c>
      <c r="T36" s="14">
        <v>0</v>
      </c>
      <c r="U36" s="14">
        <v>0</v>
      </c>
    </row>
    <row r="37" spans="1:21" ht="15" thickBot="1">
      <c r="A37" s="29" t="s">
        <v>26</v>
      </c>
      <c r="B37" s="29"/>
      <c r="C37" s="29"/>
      <c r="D37" s="29"/>
      <c r="E37" s="29"/>
      <c r="F37" s="29"/>
      <c r="G37" s="29"/>
      <c r="H37" s="29"/>
      <c r="L37" t="s">
        <v>22</v>
      </c>
      <c r="M37" t="s">
        <v>23</v>
      </c>
      <c r="R37" t="s">
        <v>24</v>
      </c>
      <c r="S37" t="s">
        <v>25</v>
      </c>
    </row>
    <row r="38" spans="1:21">
      <c r="A38" s="1" t="s">
        <v>0</v>
      </c>
      <c r="B38" s="2" t="s">
        <v>1</v>
      </c>
      <c r="C38" s="2" t="s">
        <v>2</v>
      </c>
      <c r="D38" s="2" t="s">
        <v>3</v>
      </c>
      <c r="E38" s="2" t="s">
        <v>4</v>
      </c>
      <c r="F38" s="2" t="s">
        <v>5</v>
      </c>
      <c r="G38" s="2" t="s">
        <v>6</v>
      </c>
      <c r="H38" s="3" t="s">
        <v>7</v>
      </c>
      <c r="J38">
        <v>1</v>
      </c>
      <c r="K38">
        <f>K27-K26</f>
        <v>7.7600000000000016</v>
      </c>
      <c r="L38">
        <f>(K27+K26)/2</f>
        <v>13.88</v>
      </c>
      <c r="M38">
        <f>(M26+M27)/2*K38</f>
        <v>34967.646400000005</v>
      </c>
      <c r="R38">
        <f>(R26+R27)/2*K38</f>
        <v>176136.09200000003</v>
      </c>
      <c r="S38">
        <f>(S26+S27)/2*K38</f>
        <v>176136.09200000003</v>
      </c>
    </row>
    <row r="39" spans="1:21">
      <c r="A39" s="4"/>
      <c r="B39" s="5">
        <v>0</v>
      </c>
      <c r="C39" s="5">
        <v>0</v>
      </c>
      <c r="D39" s="5">
        <f>L39</f>
        <v>21.64</v>
      </c>
      <c r="E39" s="12">
        <f>M39</f>
        <v>32514.555199999995</v>
      </c>
      <c r="F39" s="12">
        <f>R39</f>
        <v>150540.89599999995</v>
      </c>
      <c r="G39" s="12">
        <f>S39</f>
        <v>150540.89599999995</v>
      </c>
      <c r="H39" s="13">
        <v>0</v>
      </c>
      <c r="J39">
        <v>2</v>
      </c>
      <c r="K39">
        <f t="shared" ref="K39:K46" si="7">K28-K27</f>
        <v>7.759999999999998</v>
      </c>
      <c r="L39">
        <f t="shared" ref="L39:L47" si="8">(K28+K27)/2</f>
        <v>21.64</v>
      </c>
      <c r="M39">
        <f t="shared" ref="M39:M47" si="9">(M27+M28)/2*K39</f>
        <v>32514.555199999995</v>
      </c>
      <c r="R39">
        <f t="shared" ref="R39:R47" si="10">(R27+R28)/2*K39</f>
        <v>150540.89599999995</v>
      </c>
      <c r="S39">
        <f t="shared" ref="S39:S47" si="11">(S27+S28)/2*K39</f>
        <v>150540.89599999995</v>
      </c>
    </row>
    <row r="40" spans="1:21">
      <c r="A40" s="4"/>
      <c r="B40" s="5"/>
      <c r="C40" s="5"/>
      <c r="D40" s="5"/>
      <c r="E40" s="5"/>
      <c r="F40" s="5"/>
      <c r="G40" s="5"/>
      <c r="H40" s="6"/>
      <c r="J40">
        <v>3</v>
      </c>
      <c r="K40">
        <f t="shared" si="7"/>
        <v>7.7600000000000016</v>
      </c>
      <c r="L40">
        <f t="shared" si="8"/>
        <v>29.4</v>
      </c>
      <c r="M40">
        <f t="shared" si="9"/>
        <v>30148.376000000007</v>
      </c>
      <c r="R40">
        <f t="shared" si="10"/>
        <v>127828.54000000002</v>
      </c>
      <c r="S40">
        <f t="shared" si="11"/>
        <v>127828.54000000002</v>
      </c>
    </row>
    <row r="41" spans="1:21">
      <c r="A41" s="7"/>
      <c r="B41" s="8">
        <v>1</v>
      </c>
      <c r="C41" s="8">
        <v>2</v>
      </c>
      <c r="D41" s="8">
        <v>3</v>
      </c>
      <c r="E41" s="8">
        <v>4</v>
      </c>
      <c r="F41" s="8">
        <v>5</v>
      </c>
      <c r="G41" s="8">
        <v>6</v>
      </c>
      <c r="H41" s="6"/>
      <c r="J41">
        <v>4</v>
      </c>
      <c r="K41">
        <f t="shared" si="7"/>
        <v>7.759999999999998</v>
      </c>
      <c r="L41">
        <f t="shared" si="8"/>
        <v>37.159999999999997</v>
      </c>
      <c r="M41">
        <f t="shared" si="9"/>
        <v>27869.108799999995</v>
      </c>
      <c r="R41">
        <f t="shared" si="10"/>
        <v>107775.14799999997</v>
      </c>
      <c r="S41">
        <f t="shared" si="11"/>
        <v>107775.14799999997</v>
      </c>
    </row>
    <row r="42" spans="1:21">
      <c r="A42" s="7">
        <v>1</v>
      </c>
      <c r="B42" s="5">
        <f>E39</f>
        <v>32514.555199999995</v>
      </c>
      <c r="C42" s="5"/>
      <c r="D42" s="5"/>
      <c r="E42" s="5"/>
      <c r="F42" s="5">
        <f>E39*D39</f>
        <v>703614.97452799988</v>
      </c>
      <c r="G42" s="5">
        <f>-E39*C39</f>
        <v>0</v>
      </c>
      <c r="H42" s="6"/>
      <c r="J42">
        <v>5</v>
      </c>
      <c r="K42">
        <f t="shared" si="7"/>
        <v>7.759999999999998</v>
      </c>
      <c r="L42">
        <f t="shared" si="8"/>
        <v>44.92</v>
      </c>
      <c r="M42">
        <f t="shared" si="9"/>
        <v>25676.753599999993</v>
      </c>
      <c r="R42">
        <f t="shared" si="10"/>
        <v>90166.155999999974</v>
      </c>
      <c r="S42">
        <f t="shared" si="11"/>
        <v>90166.155999999974</v>
      </c>
    </row>
    <row r="43" spans="1:21">
      <c r="A43" s="7">
        <v>2</v>
      </c>
      <c r="B43" s="5"/>
      <c r="C43" s="5">
        <f>E39</f>
        <v>32514.555199999995</v>
      </c>
      <c r="D43" s="5"/>
      <c r="E43" s="5">
        <f>-E39*D39</f>
        <v>-703614.97452799988</v>
      </c>
      <c r="F43" s="5"/>
      <c r="G43" s="5">
        <f>E39*B39</f>
        <v>0</v>
      </c>
      <c r="H43" s="6"/>
      <c r="J43">
        <v>6</v>
      </c>
      <c r="K43">
        <f t="shared" si="7"/>
        <v>7.7600000000000051</v>
      </c>
      <c r="L43">
        <f t="shared" si="8"/>
        <v>52.68</v>
      </c>
      <c r="M43">
        <f t="shared" si="9"/>
        <v>23571.349200000015</v>
      </c>
      <c r="R43">
        <f t="shared" si="10"/>
        <v>74795.924000000057</v>
      </c>
      <c r="S43">
        <f t="shared" si="11"/>
        <v>74795.924000000057</v>
      </c>
    </row>
    <row r="44" spans="1:21">
      <c r="A44" s="7">
        <v>3</v>
      </c>
      <c r="B44" s="5"/>
      <c r="C44" s="5"/>
      <c r="D44" s="5">
        <f>E39</f>
        <v>32514.555199999995</v>
      </c>
      <c r="E44" s="5">
        <f>E39*C39</f>
        <v>0</v>
      </c>
      <c r="F44" s="5">
        <f>-E39*B39</f>
        <v>0</v>
      </c>
      <c r="G44" s="5"/>
      <c r="H44" s="6"/>
      <c r="J44">
        <v>7</v>
      </c>
      <c r="K44">
        <f t="shared" si="7"/>
        <v>7.7599999999999909</v>
      </c>
      <c r="L44">
        <f t="shared" si="8"/>
        <v>60.44</v>
      </c>
      <c r="M44">
        <f t="shared" si="9"/>
        <v>21552.895599999974</v>
      </c>
      <c r="R44">
        <f t="shared" si="10"/>
        <v>61467.347999999933</v>
      </c>
      <c r="S44">
        <f t="shared" si="11"/>
        <v>61467.347999999933</v>
      </c>
    </row>
    <row r="45" spans="1:21">
      <c r="A45" s="7">
        <v>4</v>
      </c>
      <c r="B45" s="5"/>
      <c r="C45" s="5">
        <f>E43</f>
        <v>-703614.97452799988</v>
      </c>
      <c r="D45" s="5"/>
      <c r="E45" s="5">
        <f>F39+E39*(C39^2+D39^2)</f>
        <v>15376768.944785917</v>
      </c>
      <c r="F45" s="5">
        <f>-B39*C39</f>
        <v>0</v>
      </c>
      <c r="G45" s="5">
        <f>-B39*D39</f>
        <v>0</v>
      </c>
      <c r="H45" s="6"/>
      <c r="J45">
        <v>8</v>
      </c>
      <c r="K45">
        <f t="shared" si="7"/>
        <v>7.7600000000000051</v>
      </c>
      <c r="L45">
        <f t="shared" si="8"/>
        <v>68.199999999999989</v>
      </c>
      <c r="M45">
        <f t="shared" si="9"/>
        <v>19621.392800000012</v>
      </c>
      <c r="R45">
        <f t="shared" si="10"/>
        <v>49992.636000000035</v>
      </c>
      <c r="S45">
        <f t="shared" si="11"/>
        <v>49992.636000000035</v>
      </c>
    </row>
    <row r="46" spans="1:21">
      <c r="A46" s="7">
        <v>5</v>
      </c>
      <c r="B46" s="5">
        <f>F42</f>
        <v>703614.97452799988</v>
      </c>
      <c r="C46" s="5"/>
      <c r="D46" s="5"/>
      <c r="E46" s="5">
        <f>F45</f>
        <v>0</v>
      </c>
      <c r="F46" s="5">
        <f>G39+E39*(B39^2+D39^2)</f>
        <v>15376768.944785917</v>
      </c>
      <c r="G46" s="5">
        <f>E39*C39*D39</f>
        <v>0</v>
      </c>
      <c r="H46" s="6"/>
      <c r="J46">
        <v>9</v>
      </c>
      <c r="K46">
        <f t="shared" si="7"/>
        <v>7.7600000000000051</v>
      </c>
      <c r="L46">
        <f t="shared" si="8"/>
        <v>75.960000000000008</v>
      </c>
      <c r="M46">
        <f t="shared" si="9"/>
        <v>17776.802000000011</v>
      </c>
      <c r="R46">
        <f t="shared" si="10"/>
        <v>40193.308000000026</v>
      </c>
      <c r="S46">
        <f t="shared" si="11"/>
        <v>40193.308000000026</v>
      </c>
    </row>
    <row r="47" spans="1:21" ht="15" thickBot="1">
      <c r="A47" s="9">
        <v>6</v>
      </c>
      <c r="B47" s="10">
        <f>G42</f>
        <v>0</v>
      </c>
      <c r="C47" s="10">
        <f>G43</f>
        <v>0</v>
      </c>
      <c r="D47" s="10"/>
      <c r="E47" s="10">
        <f>G45</f>
        <v>0</v>
      </c>
      <c r="F47" s="10">
        <f>G46</f>
        <v>0</v>
      </c>
      <c r="G47" s="10">
        <f>H39+E39*(B39^2+C39^2)</f>
        <v>0</v>
      </c>
      <c r="H47" s="11"/>
      <c r="J47">
        <v>10</v>
      </c>
      <c r="K47">
        <f>K36-K35</f>
        <v>7.7599999999999909</v>
      </c>
      <c r="L47">
        <f t="shared" si="8"/>
        <v>83.72</v>
      </c>
      <c r="M47">
        <f t="shared" si="9"/>
        <v>16019.123199999978</v>
      </c>
      <c r="R47">
        <f t="shared" si="10"/>
        <v>31899.031999999963</v>
      </c>
      <c r="S47">
        <f t="shared" si="11"/>
        <v>31899.031999999963</v>
      </c>
    </row>
    <row r="49" spans="1:8" ht="15" thickBot="1">
      <c r="A49" s="29" t="s">
        <v>27</v>
      </c>
      <c r="B49" s="29"/>
      <c r="C49" s="29"/>
      <c r="D49" s="29"/>
      <c r="E49" s="29"/>
      <c r="F49" s="29"/>
      <c r="G49" s="29"/>
      <c r="H49" s="29"/>
    </row>
    <row r="50" spans="1:8">
      <c r="A50" s="1" t="s">
        <v>0</v>
      </c>
      <c r="B50" s="2" t="s">
        <v>1</v>
      </c>
      <c r="C50" s="2" t="s">
        <v>2</v>
      </c>
      <c r="D50" s="2" t="s">
        <v>3</v>
      </c>
      <c r="E50" s="2" t="s">
        <v>4</v>
      </c>
      <c r="F50" s="2" t="s">
        <v>5</v>
      </c>
      <c r="G50" s="2" t="s">
        <v>6</v>
      </c>
      <c r="H50" s="3" t="s">
        <v>7</v>
      </c>
    </row>
    <row r="51" spans="1:8">
      <c r="A51" s="4"/>
      <c r="B51" s="5">
        <v>0</v>
      </c>
      <c r="C51" s="5">
        <v>0</v>
      </c>
      <c r="D51" s="5">
        <f>L40</f>
        <v>29.4</v>
      </c>
      <c r="E51" s="12">
        <f>M40</f>
        <v>30148.376000000007</v>
      </c>
      <c r="F51" s="12">
        <f>R40</f>
        <v>127828.54000000002</v>
      </c>
      <c r="G51" s="12">
        <f>S40</f>
        <v>127828.54000000002</v>
      </c>
      <c r="H51" s="13">
        <v>0</v>
      </c>
    </row>
    <row r="52" spans="1:8">
      <c r="A52" s="4"/>
      <c r="B52" s="5"/>
      <c r="C52" s="5"/>
      <c r="D52" s="5"/>
      <c r="E52" s="5"/>
      <c r="F52" s="5"/>
      <c r="G52" s="5"/>
      <c r="H52" s="6"/>
    </row>
    <row r="53" spans="1:8">
      <c r="A53" s="7"/>
      <c r="B53" s="8">
        <v>1</v>
      </c>
      <c r="C53" s="8">
        <v>2</v>
      </c>
      <c r="D53" s="8">
        <v>3</v>
      </c>
      <c r="E53" s="8">
        <v>4</v>
      </c>
      <c r="F53" s="8">
        <v>5</v>
      </c>
      <c r="G53" s="8">
        <v>6</v>
      </c>
      <c r="H53" s="6"/>
    </row>
    <row r="54" spans="1:8">
      <c r="A54" s="7">
        <v>1</v>
      </c>
      <c r="B54" s="5">
        <f>E51</f>
        <v>30148.376000000007</v>
      </c>
      <c r="C54" s="5"/>
      <c r="D54" s="5"/>
      <c r="E54" s="5"/>
      <c r="F54" s="5">
        <f>E51*D51</f>
        <v>886362.25440000021</v>
      </c>
      <c r="G54" s="5">
        <f>-E51*C51</f>
        <v>0</v>
      </c>
      <c r="H54" s="6"/>
    </row>
    <row r="55" spans="1:8">
      <c r="A55" s="7">
        <v>2</v>
      </c>
      <c r="B55" s="5"/>
      <c r="C55" s="5">
        <f>E51</f>
        <v>30148.376000000007</v>
      </c>
      <c r="D55" s="5"/>
      <c r="E55" s="5">
        <f>-E51*D51</f>
        <v>-886362.25440000021</v>
      </c>
      <c r="F55" s="5"/>
      <c r="G55" s="5">
        <f>E51*B51</f>
        <v>0</v>
      </c>
      <c r="H55" s="6"/>
    </row>
    <row r="56" spans="1:8">
      <c r="A56" s="7">
        <v>3</v>
      </c>
      <c r="B56" s="5"/>
      <c r="C56" s="5"/>
      <c r="D56" s="5">
        <f>E51</f>
        <v>30148.376000000007</v>
      </c>
      <c r="E56" s="5">
        <f>E51*C51</f>
        <v>0</v>
      </c>
      <c r="F56" s="5">
        <f>-E51*B51</f>
        <v>0</v>
      </c>
      <c r="G56" s="5"/>
      <c r="H56" s="6"/>
    </row>
    <row r="57" spans="1:8">
      <c r="A57" s="7">
        <v>4</v>
      </c>
      <c r="B57" s="5"/>
      <c r="C57" s="5">
        <f>E55</f>
        <v>-886362.25440000021</v>
      </c>
      <c r="D57" s="5"/>
      <c r="E57" s="5">
        <f>F51+E51*(C51^2+D51^2)</f>
        <v>26186878.819360003</v>
      </c>
      <c r="F57" s="5">
        <f>-B51*C51</f>
        <v>0</v>
      </c>
      <c r="G57" s="5">
        <f>-B51*D51</f>
        <v>0</v>
      </c>
      <c r="H57" s="6"/>
    </row>
    <row r="58" spans="1:8">
      <c r="A58" s="7">
        <v>5</v>
      </c>
      <c r="B58" s="5">
        <f>F54</f>
        <v>886362.25440000021</v>
      </c>
      <c r="C58" s="5"/>
      <c r="D58" s="5"/>
      <c r="E58" s="5">
        <f>F57</f>
        <v>0</v>
      </c>
      <c r="F58" s="5">
        <f>G51+E51*(B51^2+D51^2)</f>
        <v>26186878.819360003</v>
      </c>
      <c r="G58" s="5">
        <f>E51*C51*D51</f>
        <v>0</v>
      </c>
      <c r="H58" s="6"/>
    </row>
    <row r="59" spans="1:8" ht="15" thickBot="1">
      <c r="A59" s="9">
        <v>6</v>
      </c>
      <c r="B59" s="10">
        <f>G54</f>
        <v>0</v>
      </c>
      <c r="C59" s="10">
        <f>G55</f>
        <v>0</v>
      </c>
      <c r="D59" s="10"/>
      <c r="E59" s="10">
        <f>G57</f>
        <v>0</v>
      </c>
      <c r="F59" s="10">
        <f>G58</f>
        <v>0</v>
      </c>
      <c r="G59" s="10">
        <f>H51+E51*(B51^2+C51^2)</f>
        <v>0</v>
      </c>
      <c r="H59" s="11"/>
    </row>
    <row r="61" spans="1:8" ht="15" thickBot="1">
      <c r="A61" s="29" t="s">
        <v>28</v>
      </c>
      <c r="B61" s="29"/>
      <c r="C61" s="29"/>
      <c r="D61" s="29"/>
      <c r="E61" s="29"/>
      <c r="F61" s="29"/>
      <c r="G61" s="29"/>
      <c r="H61" s="29"/>
    </row>
    <row r="62" spans="1:8">
      <c r="A62" s="1" t="s">
        <v>0</v>
      </c>
      <c r="B62" s="2" t="s">
        <v>1</v>
      </c>
      <c r="C62" s="2" t="s">
        <v>2</v>
      </c>
      <c r="D62" s="2" t="s">
        <v>3</v>
      </c>
      <c r="E62" s="2" t="s">
        <v>4</v>
      </c>
      <c r="F62" s="2" t="s">
        <v>5</v>
      </c>
      <c r="G62" s="2" t="s">
        <v>6</v>
      </c>
      <c r="H62" s="3" t="s">
        <v>7</v>
      </c>
    </row>
    <row r="63" spans="1:8">
      <c r="A63" s="4"/>
      <c r="B63" s="5">
        <v>0</v>
      </c>
      <c r="C63" s="5">
        <v>0</v>
      </c>
      <c r="D63" s="5">
        <f>L41</f>
        <v>37.159999999999997</v>
      </c>
      <c r="E63" s="12">
        <f>M41</f>
        <v>27869.108799999995</v>
      </c>
      <c r="F63" s="12">
        <f>R41</f>
        <v>107775.14799999997</v>
      </c>
      <c r="G63" s="12">
        <f>S41</f>
        <v>107775.14799999997</v>
      </c>
      <c r="H63" s="13">
        <v>0</v>
      </c>
    </row>
    <row r="64" spans="1:8">
      <c r="A64" s="4"/>
      <c r="B64" s="5"/>
      <c r="C64" s="5"/>
      <c r="D64" s="5"/>
      <c r="E64" s="5"/>
      <c r="F64" s="5"/>
      <c r="G64" s="5"/>
      <c r="H64" s="6"/>
    </row>
    <row r="65" spans="1:8">
      <c r="A65" s="7"/>
      <c r="B65" s="8">
        <v>1</v>
      </c>
      <c r="C65" s="8">
        <v>2</v>
      </c>
      <c r="D65" s="8">
        <v>3</v>
      </c>
      <c r="E65" s="8">
        <v>4</v>
      </c>
      <c r="F65" s="8">
        <v>5</v>
      </c>
      <c r="G65" s="8">
        <v>6</v>
      </c>
      <c r="H65" s="6"/>
    </row>
    <row r="66" spans="1:8">
      <c r="A66" s="7">
        <v>1</v>
      </c>
      <c r="B66" s="5">
        <f>E63</f>
        <v>27869.108799999995</v>
      </c>
      <c r="C66" s="5"/>
      <c r="D66" s="5"/>
      <c r="E66" s="5"/>
      <c r="F66" s="5">
        <f>E63*D63</f>
        <v>1035616.0830079997</v>
      </c>
      <c r="G66" s="5">
        <f>-E63*C63</f>
        <v>0</v>
      </c>
      <c r="H66" s="6"/>
    </row>
    <row r="67" spans="1:8">
      <c r="A67" s="7">
        <v>2</v>
      </c>
      <c r="B67" s="5"/>
      <c r="C67" s="5">
        <f>E63</f>
        <v>27869.108799999995</v>
      </c>
      <c r="D67" s="5"/>
      <c r="E67" s="5">
        <f>-E63*D63</f>
        <v>-1035616.0830079997</v>
      </c>
      <c r="F67" s="5"/>
      <c r="G67" s="5">
        <f>E63*B63</f>
        <v>0</v>
      </c>
      <c r="H67" s="6"/>
    </row>
    <row r="68" spans="1:8">
      <c r="A68" s="7">
        <v>3</v>
      </c>
      <c r="B68" s="5"/>
      <c r="C68" s="5"/>
      <c r="D68" s="5">
        <f>E63</f>
        <v>27869.108799999995</v>
      </c>
      <c r="E68" s="5">
        <f>E63*C63</f>
        <v>0</v>
      </c>
      <c r="F68" s="5">
        <f>-E63*B63</f>
        <v>0</v>
      </c>
      <c r="G68" s="5"/>
      <c r="H68" s="6"/>
    </row>
    <row r="69" spans="1:8">
      <c r="A69" s="7">
        <v>4</v>
      </c>
      <c r="B69" s="5"/>
      <c r="C69" s="5">
        <f>E67</f>
        <v>-1035616.0830079997</v>
      </c>
      <c r="D69" s="5"/>
      <c r="E69" s="5">
        <f>F63+E63*(C63^2+D63^2)</f>
        <v>38591268.792577267</v>
      </c>
      <c r="F69" s="5">
        <f>-B63*C63</f>
        <v>0</v>
      </c>
      <c r="G69" s="5">
        <f>-B63*D63</f>
        <v>0</v>
      </c>
      <c r="H69" s="6"/>
    </row>
    <row r="70" spans="1:8">
      <c r="A70" s="7">
        <v>5</v>
      </c>
      <c r="B70" s="5">
        <f>F66</f>
        <v>1035616.0830079997</v>
      </c>
      <c r="C70" s="5"/>
      <c r="D70" s="5"/>
      <c r="E70" s="5">
        <f>F69</f>
        <v>0</v>
      </c>
      <c r="F70" s="5">
        <f>G63+E63*(B63^2+D63^2)</f>
        <v>38591268.792577267</v>
      </c>
      <c r="G70" s="5">
        <f>E63*C63*D63</f>
        <v>0</v>
      </c>
      <c r="H70" s="6"/>
    </row>
    <row r="71" spans="1:8" ht="15" thickBot="1">
      <c r="A71" s="9">
        <v>6</v>
      </c>
      <c r="B71" s="10">
        <f>G66</f>
        <v>0</v>
      </c>
      <c r="C71" s="10">
        <f>G67</f>
        <v>0</v>
      </c>
      <c r="D71" s="10"/>
      <c r="E71" s="10">
        <f>G69</f>
        <v>0</v>
      </c>
      <c r="F71" s="10">
        <f>G70</f>
        <v>0</v>
      </c>
      <c r="G71" s="10">
        <f>H63+E63*(B63^2+C63^2)</f>
        <v>0</v>
      </c>
      <c r="H71" s="11"/>
    </row>
    <row r="73" spans="1:8" ht="15" thickBot="1">
      <c r="A73" s="29" t="s">
        <v>29</v>
      </c>
      <c r="B73" s="29"/>
      <c r="C73" s="29"/>
      <c r="D73" s="29"/>
      <c r="E73" s="29"/>
      <c r="F73" s="29"/>
      <c r="G73" s="29"/>
      <c r="H73" s="29"/>
    </row>
    <row r="74" spans="1:8">
      <c r="A74" s="1" t="s">
        <v>0</v>
      </c>
      <c r="B74" s="2" t="s">
        <v>1</v>
      </c>
      <c r="C74" s="2" t="s">
        <v>2</v>
      </c>
      <c r="D74" s="2" t="s">
        <v>3</v>
      </c>
      <c r="E74" s="2" t="s">
        <v>4</v>
      </c>
      <c r="F74" s="2" t="s">
        <v>5</v>
      </c>
      <c r="G74" s="2" t="s">
        <v>6</v>
      </c>
      <c r="H74" s="3" t="s">
        <v>7</v>
      </c>
    </row>
    <row r="75" spans="1:8">
      <c r="A75" s="4"/>
      <c r="B75" s="5">
        <v>0</v>
      </c>
      <c r="C75" s="5">
        <v>0</v>
      </c>
      <c r="D75" s="5">
        <f>L42</f>
        <v>44.92</v>
      </c>
      <c r="E75" s="12">
        <f>M42</f>
        <v>25676.753599999993</v>
      </c>
      <c r="F75" s="12">
        <f>R42</f>
        <v>90166.155999999974</v>
      </c>
      <c r="G75" s="12">
        <f>F75</f>
        <v>90166.155999999974</v>
      </c>
      <c r="H75" s="13">
        <v>0</v>
      </c>
    </row>
    <row r="76" spans="1:8">
      <c r="A76" s="4"/>
      <c r="B76" s="5"/>
      <c r="C76" s="5"/>
      <c r="D76" s="5"/>
      <c r="E76" s="5"/>
      <c r="F76" s="5"/>
      <c r="G76" s="5"/>
      <c r="H76" s="6"/>
    </row>
    <row r="77" spans="1:8">
      <c r="A77" s="7"/>
      <c r="B77" s="8">
        <v>1</v>
      </c>
      <c r="C77" s="8">
        <v>2</v>
      </c>
      <c r="D77" s="8">
        <v>3</v>
      </c>
      <c r="E77" s="8">
        <v>4</v>
      </c>
      <c r="F77" s="8">
        <v>5</v>
      </c>
      <c r="G77" s="8">
        <v>6</v>
      </c>
      <c r="H77" s="6"/>
    </row>
    <row r="78" spans="1:8">
      <c r="A78" s="7">
        <v>1</v>
      </c>
      <c r="B78" s="5">
        <f>E75</f>
        <v>25676.753599999993</v>
      </c>
      <c r="C78" s="5"/>
      <c r="D78" s="5"/>
      <c r="E78" s="5"/>
      <c r="F78" s="5">
        <f>E75*D75</f>
        <v>1153399.7717119998</v>
      </c>
      <c r="G78" s="5">
        <f>-E75*C75</f>
        <v>0</v>
      </c>
      <c r="H78" s="6"/>
    </row>
    <row r="79" spans="1:8">
      <c r="A79" s="7">
        <v>2</v>
      </c>
      <c r="B79" s="5"/>
      <c r="C79" s="5">
        <f>E75</f>
        <v>25676.753599999993</v>
      </c>
      <c r="D79" s="5"/>
      <c r="E79" s="5">
        <f>-E75*D75</f>
        <v>-1153399.7717119998</v>
      </c>
      <c r="F79" s="5"/>
      <c r="G79" s="5">
        <f>E75*B75</f>
        <v>0</v>
      </c>
      <c r="H79" s="6"/>
    </row>
    <row r="80" spans="1:8">
      <c r="A80" s="7">
        <v>3</v>
      </c>
      <c r="B80" s="5"/>
      <c r="C80" s="5"/>
      <c r="D80" s="5">
        <f>E75</f>
        <v>25676.753599999993</v>
      </c>
      <c r="E80" s="5">
        <f>E75*C75</f>
        <v>0</v>
      </c>
      <c r="F80" s="5">
        <f>-E75*B75</f>
        <v>0</v>
      </c>
      <c r="G80" s="5"/>
      <c r="H80" s="6"/>
    </row>
    <row r="81" spans="1:8">
      <c r="A81" s="7">
        <v>4</v>
      </c>
      <c r="B81" s="5"/>
      <c r="C81" s="5">
        <f>E79</f>
        <v>-1153399.7717119998</v>
      </c>
      <c r="D81" s="5"/>
      <c r="E81" s="5">
        <f>F75+E75*(C75^2+D75^2)</f>
        <v>51900883.901303031</v>
      </c>
      <c r="F81" s="5">
        <f>-B75*C75</f>
        <v>0</v>
      </c>
      <c r="G81" s="5">
        <f>-B75*D75</f>
        <v>0</v>
      </c>
      <c r="H81" s="6"/>
    </row>
    <row r="82" spans="1:8">
      <c r="A82" s="7">
        <v>5</v>
      </c>
      <c r="B82" s="5">
        <f>F78</f>
        <v>1153399.7717119998</v>
      </c>
      <c r="C82" s="5"/>
      <c r="D82" s="5"/>
      <c r="E82" s="5">
        <f>F81</f>
        <v>0</v>
      </c>
      <c r="F82" s="5">
        <f>G75+E75*(B75^2+D75^2)</f>
        <v>51900883.901303031</v>
      </c>
      <c r="G82" s="5">
        <f>E75*C75*D75</f>
        <v>0</v>
      </c>
      <c r="H82" s="6"/>
    </row>
    <row r="83" spans="1:8" ht="15" thickBot="1">
      <c r="A83" s="9">
        <v>6</v>
      </c>
      <c r="B83" s="10">
        <f>G78</f>
        <v>0</v>
      </c>
      <c r="C83" s="10">
        <f>G79</f>
        <v>0</v>
      </c>
      <c r="D83" s="10"/>
      <c r="E83" s="10">
        <f>G81</f>
        <v>0</v>
      </c>
      <c r="F83" s="10">
        <f>G82</f>
        <v>0</v>
      </c>
      <c r="G83" s="10">
        <f>H75+E75*(B75^2+C75^2)</f>
        <v>0</v>
      </c>
      <c r="H83" s="11"/>
    </row>
    <row r="85" spans="1:8" ht="15" thickBot="1">
      <c r="A85" s="29" t="s">
        <v>30</v>
      </c>
      <c r="B85" s="29"/>
      <c r="C85" s="29"/>
      <c r="D85" s="29"/>
      <c r="E85" s="29"/>
      <c r="F85" s="29"/>
      <c r="G85" s="29"/>
      <c r="H85" s="29"/>
    </row>
    <row r="86" spans="1:8">
      <c r="A86" s="1" t="s">
        <v>0</v>
      </c>
      <c r="B86" s="2" t="s">
        <v>1</v>
      </c>
      <c r="C86" s="2" t="s">
        <v>2</v>
      </c>
      <c r="D86" s="2" t="s">
        <v>3</v>
      </c>
      <c r="E86" s="2" t="s">
        <v>4</v>
      </c>
      <c r="F86" s="2" t="s">
        <v>5</v>
      </c>
      <c r="G86" s="2" t="s">
        <v>6</v>
      </c>
      <c r="H86" s="3" t="s">
        <v>7</v>
      </c>
    </row>
    <row r="87" spans="1:8">
      <c r="A87" s="4"/>
      <c r="B87" s="5">
        <v>0</v>
      </c>
      <c r="C87" s="5">
        <v>0</v>
      </c>
      <c r="D87" s="5">
        <f>L43</f>
        <v>52.68</v>
      </c>
      <c r="E87" s="12">
        <f>M43</f>
        <v>23571.349200000015</v>
      </c>
      <c r="F87" s="12">
        <f>R43</f>
        <v>74795.924000000057</v>
      </c>
      <c r="G87" s="12">
        <f>F87</f>
        <v>74795.924000000057</v>
      </c>
      <c r="H87" s="13">
        <v>0</v>
      </c>
    </row>
    <row r="88" spans="1:8">
      <c r="A88" s="4"/>
      <c r="B88" s="5"/>
      <c r="C88" s="5"/>
      <c r="D88" s="5"/>
      <c r="E88" s="5"/>
      <c r="F88" s="5"/>
      <c r="G88" s="5"/>
      <c r="H88" s="6"/>
    </row>
    <row r="89" spans="1:8">
      <c r="A89" s="7"/>
      <c r="B89" s="8">
        <v>1</v>
      </c>
      <c r="C89" s="8">
        <v>2</v>
      </c>
      <c r="D89" s="8">
        <v>3</v>
      </c>
      <c r="E89" s="8">
        <v>4</v>
      </c>
      <c r="F89" s="8">
        <v>5</v>
      </c>
      <c r="G89" s="8">
        <v>6</v>
      </c>
      <c r="H89" s="6"/>
    </row>
    <row r="90" spans="1:8">
      <c r="A90" s="7">
        <v>1</v>
      </c>
      <c r="B90" s="5">
        <f>E87</f>
        <v>23571.349200000015</v>
      </c>
      <c r="C90" s="5"/>
      <c r="D90" s="5"/>
      <c r="E90" s="5"/>
      <c r="F90" s="5">
        <f>E87*D87</f>
        <v>1241738.6758560007</v>
      </c>
      <c r="G90" s="5">
        <f>-E87*C87</f>
        <v>0</v>
      </c>
      <c r="H90" s="6"/>
    </row>
    <row r="91" spans="1:8">
      <c r="A91" s="7">
        <v>2</v>
      </c>
      <c r="B91" s="5"/>
      <c r="C91" s="5">
        <f>E87</f>
        <v>23571.349200000015</v>
      </c>
      <c r="D91" s="5"/>
      <c r="E91" s="5">
        <f>-E87*D87</f>
        <v>-1241738.6758560007</v>
      </c>
      <c r="F91" s="5"/>
      <c r="G91" s="5">
        <f>E87*B87</f>
        <v>0</v>
      </c>
      <c r="H91" s="6"/>
    </row>
    <row r="92" spans="1:8">
      <c r="A92" s="7">
        <v>3</v>
      </c>
      <c r="B92" s="5"/>
      <c r="C92" s="5"/>
      <c r="D92" s="5">
        <f>E87</f>
        <v>23571.349200000015</v>
      </c>
      <c r="E92" s="5">
        <f>E87*C87</f>
        <v>0</v>
      </c>
      <c r="F92" s="5">
        <f>-E87*B87</f>
        <v>0</v>
      </c>
      <c r="G92" s="5"/>
      <c r="H92" s="6"/>
    </row>
    <row r="93" spans="1:8">
      <c r="A93" s="7">
        <v>4</v>
      </c>
      <c r="B93" s="5"/>
      <c r="C93" s="5">
        <f>E91</f>
        <v>-1241738.6758560007</v>
      </c>
      <c r="D93" s="5"/>
      <c r="E93" s="5">
        <f>F87+E87*(C87^2+D87^2)</f>
        <v>65489589.368094131</v>
      </c>
      <c r="F93" s="5">
        <f>-B87*C87</f>
        <v>0</v>
      </c>
      <c r="G93" s="5">
        <f>-B87*D87</f>
        <v>0</v>
      </c>
      <c r="H93" s="6"/>
    </row>
    <row r="94" spans="1:8">
      <c r="A94" s="7">
        <v>5</v>
      </c>
      <c r="B94" s="5">
        <f>F90</f>
        <v>1241738.6758560007</v>
      </c>
      <c r="C94" s="5"/>
      <c r="D94" s="5"/>
      <c r="E94" s="5">
        <f>F93</f>
        <v>0</v>
      </c>
      <c r="F94" s="5">
        <f>G87+E87*(B87^2+D87^2)</f>
        <v>65489589.368094131</v>
      </c>
      <c r="G94" s="5">
        <f>E87*C87*D87</f>
        <v>0</v>
      </c>
      <c r="H94" s="6"/>
    </row>
    <row r="95" spans="1:8" ht="15" thickBot="1">
      <c r="A95" s="9">
        <v>6</v>
      </c>
      <c r="B95" s="10">
        <f>G90</f>
        <v>0</v>
      </c>
      <c r="C95" s="10">
        <f>G91</f>
        <v>0</v>
      </c>
      <c r="D95" s="10"/>
      <c r="E95" s="10">
        <f>G93</f>
        <v>0</v>
      </c>
      <c r="F95" s="10">
        <f>G94</f>
        <v>0</v>
      </c>
      <c r="G95" s="10">
        <f>H87+E87*(B87^2+C87^2)</f>
        <v>0</v>
      </c>
      <c r="H95" s="11"/>
    </row>
    <row r="97" spans="1:8" ht="15" thickBot="1">
      <c r="A97" s="29" t="s">
        <v>31</v>
      </c>
      <c r="B97" s="29"/>
      <c r="C97" s="29"/>
      <c r="D97" s="29"/>
      <c r="E97" s="29"/>
      <c r="F97" s="29"/>
      <c r="G97" s="29"/>
      <c r="H97" s="29"/>
    </row>
    <row r="98" spans="1:8">
      <c r="A98" s="1" t="s">
        <v>0</v>
      </c>
      <c r="B98" s="2" t="s">
        <v>1</v>
      </c>
      <c r="C98" s="2" t="s">
        <v>2</v>
      </c>
      <c r="D98" s="2" t="s">
        <v>3</v>
      </c>
      <c r="E98" s="2" t="s">
        <v>4</v>
      </c>
      <c r="F98" s="2" t="s">
        <v>5</v>
      </c>
      <c r="G98" s="2" t="s">
        <v>6</v>
      </c>
      <c r="H98" s="3" t="s">
        <v>7</v>
      </c>
    </row>
    <row r="99" spans="1:8">
      <c r="A99" s="4"/>
      <c r="B99" s="5">
        <v>0</v>
      </c>
      <c r="C99" s="5">
        <v>0</v>
      </c>
      <c r="D99" s="5">
        <f>L44</f>
        <v>60.44</v>
      </c>
      <c r="E99" s="12">
        <f>M44</f>
        <v>21552.895599999974</v>
      </c>
      <c r="F99" s="12">
        <f>R44</f>
        <v>61467.347999999933</v>
      </c>
      <c r="G99" s="12">
        <f>F99</f>
        <v>61467.347999999933</v>
      </c>
      <c r="H99" s="13">
        <v>0</v>
      </c>
    </row>
    <row r="100" spans="1:8">
      <c r="A100" s="4"/>
      <c r="B100" s="5"/>
      <c r="C100" s="5"/>
      <c r="D100" s="5"/>
      <c r="E100" s="5"/>
      <c r="F100" s="5"/>
      <c r="G100" s="5"/>
      <c r="H100" s="6"/>
    </row>
    <row r="101" spans="1:8">
      <c r="A101" s="7"/>
      <c r="B101" s="8">
        <v>1</v>
      </c>
      <c r="C101" s="8">
        <v>2</v>
      </c>
      <c r="D101" s="8">
        <v>3</v>
      </c>
      <c r="E101" s="8">
        <v>4</v>
      </c>
      <c r="F101" s="8">
        <v>5</v>
      </c>
      <c r="G101" s="8">
        <v>6</v>
      </c>
      <c r="H101" s="6"/>
    </row>
    <row r="102" spans="1:8">
      <c r="A102" s="7">
        <v>1</v>
      </c>
      <c r="B102" s="5">
        <f>E99</f>
        <v>21552.895599999974</v>
      </c>
      <c r="C102" s="5"/>
      <c r="D102" s="5"/>
      <c r="E102" s="5"/>
      <c r="F102" s="5">
        <f>E99*D99</f>
        <v>1302657.0100639984</v>
      </c>
      <c r="G102" s="5">
        <f>-E99*C99</f>
        <v>0</v>
      </c>
      <c r="H102" s="6"/>
    </row>
    <row r="103" spans="1:8">
      <c r="A103" s="7">
        <v>2</v>
      </c>
      <c r="B103" s="5"/>
      <c r="C103" s="5">
        <f>E99</f>
        <v>21552.895599999974</v>
      </c>
      <c r="D103" s="5"/>
      <c r="E103" s="5">
        <f>-E99*D99</f>
        <v>-1302657.0100639984</v>
      </c>
      <c r="F103" s="5"/>
      <c r="G103" s="5">
        <f>E99*B99</f>
        <v>0</v>
      </c>
      <c r="H103" s="6"/>
    </row>
    <row r="104" spans="1:8">
      <c r="A104" s="7">
        <v>3</v>
      </c>
      <c r="B104" s="5"/>
      <c r="C104" s="5"/>
      <c r="D104" s="5">
        <f>E99</f>
        <v>21552.895599999974</v>
      </c>
      <c r="E104" s="5">
        <f>E99*C99</f>
        <v>0</v>
      </c>
      <c r="F104" s="5">
        <f>-E99*B99</f>
        <v>0</v>
      </c>
      <c r="G104" s="5"/>
      <c r="H104" s="6"/>
    </row>
    <row r="105" spans="1:8">
      <c r="A105" s="7">
        <v>4</v>
      </c>
      <c r="B105" s="5"/>
      <c r="C105" s="5">
        <f>E103</f>
        <v>-1302657.0100639984</v>
      </c>
      <c r="D105" s="5"/>
      <c r="E105" s="5">
        <f>F99+E99*(C99^2+D99^2)</f>
        <v>78794057.03626807</v>
      </c>
      <c r="F105" s="5">
        <f>-B99*C99</f>
        <v>0</v>
      </c>
      <c r="G105" s="5">
        <f>-B99*D99</f>
        <v>0</v>
      </c>
      <c r="H105" s="6"/>
    </row>
    <row r="106" spans="1:8">
      <c r="A106" s="7">
        <v>5</v>
      </c>
      <c r="B106" s="5">
        <f>F102</f>
        <v>1302657.0100639984</v>
      </c>
      <c r="C106" s="5"/>
      <c r="D106" s="5"/>
      <c r="E106" s="5">
        <f>F105</f>
        <v>0</v>
      </c>
      <c r="F106" s="5">
        <f>G99+E99*(B99^2+D99^2)</f>
        <v>78794057.03626807</v>
      </c>
      <c r="G106" s="5">
        <f>E99*C99*D99</f>
        <v>0</v>
      </c>
      <c r="H106" s="6"/>
    </row>
    <row r="107" spans="1:8" ht="15" thickBot="1">
      <c r="A107" s="9">
        <v>6</v>
      </c>
      <c r="B107" s="10">
        <f>G102</f>
        <v>0</v>
      </c>
      <c r="C107" s="10">
        <f>G103</f>
        <v>0</v>
      </c>
      <c r="D107" s="10"/>
      <c r="E107" s="10">
        <f>G105</f>
        <v>0</v>
      </c>
      <c r="F107" s="10">
        <f>G106</f>
        <v>0</v>
      </c>
      <c r="G107" s="10">
        <f>H99+E99*(B99^2+C99^2)</f>
        <v>0</v>
      </c>
      <c r="H107" s="11"/>
    </row>
    <row r="109" spans="1:8" ht="15" thickBot="1">
      <c r="A109" s="29" t="s">
        <v>32</v>
      </c>
      <c r="B109" s="29"/>
      <c r="C109" s="29"/>
      <c r="D109" s="29"/>
      <c r="E109" s="29"/>
      <c r="F109" s="29"/>
      <c r="G109" s="29"/>
      <c r="H109" s="29"/>
    </row>
    <row r="110" spans="1:8">
      <c r="A110" s="1" t="s">
        <v>0</v>
      </c>
      <c r="B110" s="2" t="s">
        <v>1</v>
      </c>
      <c r="C110" s="2" t="s">
        <v>2</v>
      </c>
      <c r="D110" s="2" t="s">
        <v>3</v>
      </c>
      <c r="E110" s="2" t="s">
        <v>4</v>
      </c>
      <c r="F110" s="2" t="s">
        <v>5</v>
      </c>
      <c r="G110" s="2" t="s">
        <v>6</v>
      </c>
      <c r="H110" s="3" t="s">
        <v>7</v>
      </c>
    </row>
    <row r="111" spans="1:8">
      <c r="A111" s="4"/>
      <c r="B111" s="5">
        <v>0</v>
      </c>
      <c r="C111" s="5">
        <v>0</v>
      </c>
      <c r="D111" s="5">
        <f>L45</f>
        <v>68.199999999999989</v>
      </c>
      <c r="E111" s="12">
        <f>M45</f>
        <v>19621.392800000012</v>
      </c>
      <c r="F111" s="12">
        <f>R45</f>
        <v>49992.636000000035</v>
      </c>
      <c r="G111" s="12">
        <f>F111</f>
        <v>49992.636000000035</v>
      </c>
      <c r="H111" s="13">
        <v>0</v>
      </c>
    </row>
    <row r="112" spans="1:8">
      <c r="A112" s="4"/>
      <c r="B112" s="5"/>
      <c r="C112" s="5"/>
      <c r="D112" s="5"/>
      <c r="E112" s="5"/>
      <c r="F112" s="5"/>
      <c r="G112" s="5"/>
      <c r="H112" s="6"/>
    </row>
    <row r="113" spans="1:8">
      <c r="A113" s="7"/>
      <c r="B113" s="8">
        <v>1</v>
      </c>
      <c r="C113" s="8">
        <v>2</v>
      </c>
      <c r="D113" s="8">
        <v>3</v>
      </c>
      <c r="E113" s="8">
        <v>4</v>
      </c>
      <c r="F113" s="8">
        <v>5</v>
      </c>
      <c r="G113" s="8">
        <v>6</v>
      </c>
      <c r="H113" s="6"/>
    </row>
    <row r="114" spans="1:8">
      <c r="A114" s="7">
        <v>1</v>
      </c>
      <c r="B114" s="5">
        <f>E111</f>
        <v>19621.392800000012</v>
      </c>
      <c r="C114" s="5"/>
      <c r="D114" s="5"/>
      <c r="E114" s="5"/>
      <c r="F114" s="5">
        <f>E111*D111</f>
        <v>1338178.9889600007</v>
      </c>
      <c r="G114" s="5">
        <f>-E111*C111</f>
        <v>0</v>
      </c>
      <c r="H114" s="6"/>
    </row>
    <row r="115" spans="1:8">
      <c r="A115" s="7">
        <v>2</v>
      </c>
      <c r="B115" s="5"/>
      <c r="C115" s="5">
        <f>E111</f>
        <v>19621.392800000012</v>
      </c>
      <c r="D115" s="5"/>
      <c r="E115" s="5">
        <f>-E111*D111</f>
        <v>-1338178.9889600007</v>
      </c>
      <c r="F115" s="5"/>
      <c r="G115" s="5">
        <f>E111*B111</f>
        <v>0</v>
      </c>
      <c r="H115" s="6"/>
    </row>
    <row r="116" spans="1:8">
      <c r="A116" s="7">
        <v>3</v>
      </c>
      <c r="B116" s="5"/>
      <c r="C116" s="5"/>
      <c r="D116" s="5">
        <f>E111</f>
        <v>19621.392800000012</v>
      </c>
      <c r="E116" s="5">
        <f>E111*C111</f>
        <v>0</v>
      </c>
      <c r="F116" s="5">
        <f>-E111*B111</f>
        <v>0</v>
      </c>
      <c r="G116" s="5"/>
      <c r="H116" s="6"/>
    </row>
    <row r="117" spans="1:8">
      <c r="A117" s="7">
        <v>4</v>
      </c>
      <c r="B117" s="5"/>
      <c r="C117" s="5">
        <f>E115</f>
        <v>-1338178.9889600007</v>
      </c>
      <c r="D117" s="5"/>
      <c r="E117" s="5">
        <f>F111+E111*(C111^2+D111^2)</f>
        <v>91313799.683072045</v>
      </c>
      <c r="F117" s="5">
        <f>-B111*C111</f>
        <v>0</v>
      </c>
      <c r="G117" s="5">
        <f>-B111*D111</f>
        <v>0</v>
      </c>
      <c r="H117" s="6"/>
    </row>
    <row r="118" spans="1:8">
      <c r="A118" s="7">
        <v>5</v>
      </c>
      <c r="B118" s="5">
        <f>F114</f>
        <v>1338178.9889600007</v>
      </c>
      <c r="C118" s="5"/>
      <c r="D118" s="5"/>
      <c r="E118" s="5">
        <f>F117</f>
        <v>0</v>
      </c>
      <c r="F118" s="5">
        <f>G111+E111*(B111^2+D111^2)</f>
        <v>91313799.683072045</v>
      </c>
      <c r="G118" s="5">
        <f>E111*C111*D111</f>
        <v>0</v>
      </c>
      <c r="H118" s="6"/>
    </row>
    <row r="119" spans="1:8" ht="15" thickBot="1">
      <c r="A119" s="9">
        <v>6</v>
      </c>
      <c r="B119" s="10">
        <f>G114</f>
        <v>0</v>
      </c>
      <c r="C119" s="10">
        <f>G115</f>
        <v>0</v>
      </c>
      <c r="D119" s="10"/>
      <c r="E119" s="10">
        <f>G117</f>
        <v>0</v>
      </c>
      <c r="F119" s="10">
        <f>G118</f>
        <v>0</v>
      </c>
      <c r="G119" s="10">
        <f>H111+E111*(B111^2+C111^2)</f>
        <v>0</v>
      </c>
      <c r="H119" s="11"/>
    </row>
    <row r="121" spans="1:8" ht="15" thickBot="1">
      <c r="A121" s="29" t="s">
        <v>33</v>
      </c>
      <c r="B121" s="29"/>
      <c r="C121" s="29"/>
      <c r="D121" s="29"/>
      <c r="E121" s="29"/>
      <c r="F121" s="29"/>
      <c r="G121" s="29"/>
      <c r="H121" s="29"/>
    </row>
    <row r="122" spans="1:8">
      <c r="A122" s="1" t="s">
        <v>0</v>
      </c>
      <c r="B122" s="2" t="s">
        <v>1</v>
      </c>
      <c r="C122" s="2" t="s">
        <v>2</v>
      </c>
      <c r="D122" s="2" t="s">
        <v>3</v>
      </c>
      <c r="E122" s="2" t="s">
        <v>4</v>
      </c>
      <c r="F122" s="2" t="s">
        <v>5</v>
      </c>
      <c r="G122" s="2" t="s">
        <v>6</v>
      </c>
      <c r="H122" s="3" t="s">
        <v>7</v>
      </c>
    </row>
    <row r="123" spans="1:8">
      <c r="A123" s="4"/>
      <c r="B123" s="5">
        <v>0</v>
      </c>
      <c r="C123" s="5">
        <v>0</v>
      </c>
      <c r="D123" s="5">
        <f>L46</f>
        <v>75.960000000000008</v>
      </c>
      <c r="E123" s="12">
        <f>M46</f>
        <v>17776.802000000011</v>
      </c>
      <c r="F123" s="12">
        <f>R46</f>
        <v>40193.308000000026</v>
      </c>
      <c r="G123" s="12">
        <f>F123</f>
        <v>40193.308000000026</v>
      </c>
      <c r="H123" s="13">
        <v>0</v>
      </c>
    </row>
    <row r="124" spans="1:8">
      <c r="A124" s="4"/>
      <c r="B124" s="5"/>
      <c r="C124" s="5"/>
      <c r="D124" s="5"/>
      <c r="E124" s="5"/>
      <c r="F124" s="5"/>
      <c r="G124" s="5"/>
      <c r="H124" s="6"/>
    </row>
    <row r="125" spans="1:8">
      <c r="A125" s="7"/>
      <c r="B125" s="8">
        <v>1</v>
      </c>
      <c r="C125" s="8">
        <v>2</v>
      </c>
      <c r="D125" s="8">
        <v>3</v>
      </c>
      <c r="E125" s="8">
        <v>4</v>
      </c>
      <c r="F125" s="8">
        <v>5</v>
      </c>
      <c r="G125" s="8">
        <v>6</v>
      </c>
      <c r="H125" s="6"/>
    </row>
    <row r="126" spans="1:8">
      <c r="A126" s="7">
        <v>1</v>
      </c>
      <c r="B126" s="5">
        <f>E123</f>
        <v>17776.802000000011</v>
      </c>
      <c r="C126" s="5"/>
      <c r="D126" s="5"/>
      <c r="E126" s="5"/>
      <c r="F126" s="5">
        <f>E123*D123</f>
        <v>1350325.8799200009</v>
      </c>
      <c r="G126" s="5">
        <f>-E123*C123</f>
        <v>0</v>
      </c>
      <c r="H126" s="6"/>
    </row>
    <row r="127" spans="1:8">
      <c r="A127" s="7">
        <v>2</v>
      </c>
      <c r="B127" s="5"/>
      <c r="C127" s="5">
        <f>E123</f>
        <v>17776.802000000011</v>
      </c>
      <c r="D127" s="5"/>
      <c r="E127" s="5">
        <f>-E123*D123</f>
        <v>-1350325.8799200009</v>
      </c>
      <c r="F127" s="5"/>
      <c r="G127" s="5">
        <f>E123*B123</f>
        <v>0</v>
      </c>
      <c r="H127" s="6"/>
    </row>
    <row r="128" spans="1:8">
      <c r="A128" s="7">
        <v>3</v>
      </c>
      <c r="B128" s="5"/>
      <c r="C128" s="5"/>
      <c r="D128" s="5">
        <f>E123</f>
        <v>17776.802000000011</v>
      </c>
      <c r="E128" s="5">
        <f>E123*C123</f>
        <v>0</v>
      </c>
      <c r="F128" s="5">
        <f>-E123*B123</f>
        <v>0</v>
      </c>
      <c r="G128" s="5"/>
      <c r="H128" s="6"/>
    </row>
    <row r="129" spans="1:8">
      <c r="A129" s="7">
        <v>4</v>
      </c>
      <c r="B129" s="5"/>
      <c r="C129" s="5">
        <f>E127</f>
        <v>-1350325.8799200009</v>
      </c>
      <c r="D129" s="5"/>
      <c r="E129" s="5">
        <f>F123+E123*(C123^2+D123^2)</f>
        <v>102610947.14672329</v>
      </c>
      <c r="F129" s="5">
        <f>-B123*C123</f>
        <v>0</v>
      </c>
      <c r="G129" s="5">
        <f>-B123*D123</f>
        <v>0</v>
      </c>
      <c r="H129" s="6"/>
    </row>
    <row r="130" spans="1:8">
      <c r="A130" s="7">
        <v>5</v>
      </c>
      <c r="B130" s="5">
        <f>F126</f>
        <v>1350325.8799200009</v>
      </c>
      <c r="C130" s="5"/>
      <c r="D130" s="5"/>
      <c r="E130" s="5">
        <f>F129</f>
        <v>0</v>
      </c>
      <c r="F130" s="5">
        <f>G123+E123*(B123^2+D123^2)</f>
        <v>102610947.14672329</v>
      </c>
      <c r="G130" s="5">
        <f>E123*C123*D123</f>
        <v>0</v>
      </c>
      <c r="H130" s="6"/>
    </row>
    <row r="131" spans="1:8" ht="15" thickBot="1">
      <c r="A131" s="9">
        <v>6</v>
      </c>
      <c r="B131" s="10">
        <f>G126</f>
        <v>0</v>
      </c>
      <c r="C131" s="10">
        <f>G127</f>
        <v>0</v>
      </c>
      <c r="D131" s="10"/>
      <c r="E131" s="10">
        <f>G129</f>
        <v>0</v>
      </c>
      <c r="F131" s="10">
        <f>G130</f>
        <v>0</v>
      </c>
      <c r="G131" s="10">
        <f>H123+E123*(B123^2+C123^2)</f>
        <v>0</v>
      </c>
      <c r="H131" s="11"/>
    </row>
    <row r="133" spans="1:8" ht="15" thickBot="1">
      <c r="A133" s="29" t="s">
        <v>34</v>
      </c>
      <c r="B133" s="29"/>
      <c r="C133" s="29"/>
      <c r="D133" s="29"/>
      <c r="E133" s="29"/>
      <c r="F133" s="29"/>
      <c r="G133" s="29"/>
      <c r="H133" s="29"/>
    </row>
    <row r="134" spans="1:8">
      <c r="A134" s="1" t="s">
        <v>0</v>
      </c>
      <c r="B134" s="2" t="s">
        <v>1</v>
      </c>
      <c r="C134" s="2" t="s">
        <v>2</v>
      </c>
      <c r="D134" s="2" t="s">
        <v>3</v>
      </c>
      <c r="E134" s="2" t="s">
        <v>4</v>
      </c>
      <c r="F134" s="2" t="s">
        <v>5</v>
      </c>
      <c r="G134" s="2" t="s">
        <v>6</v>
      </c>
      <c r="H134" s="3" t="s">
        <v>7</v>
      </c>
    </row>
    <row r="135" spans="1:8">
      <c r="A135" s="4"/>
      <c r="B135" s="5">
        <v>0</v>
      </c>
      <c r="C135" s="5">
        <v>0</v>
      </c>
      <c r="D135" s="5">
        <f>L47</f>
        <v>83.72</v>
      </c>
      <c r="E135" s="12">
        <f>M47</f>
        <v>16019.123199999978</v>
      </c>
      <c r="F135" s="12">
        <f>R47</f>
        <v>31899.031999999963</v>
      </c>
      <c r="G135" s="12">
        <f>F135</f>
        <v>31899.031999999963</v>
      </c>
      <c r="H135" s="13">
        <v>0</v>
      </c>
    </row>
    <row r="136" spans="1:8">
      <c r="A136" s="4"/>
      <c r="B136" s="5"/>
      <c r="C136" s="5"/>
      <c r="D136" s="5"/>
      <c r="E136" s="5"/>
      <c r="F136" s="5"/>
      <c r="G136" s="5"/>
      <c r="H136" s="6"/>
    </row>
    <row r="137" spans="1:8">
      <c r="A137" s="7"/>
      <c r="B137" s="8">
        <v>1</v>
      </c>
      <c r="C137" s="8">
        <v>2</v>
      </c>
      <c r="D137" s="8">
        <v>3</v>
      </c>
      <c r="E137" s="8">
        <v>4</v>
      </c>
      <c r="F137" s="8">
        <v>5</v>
      </c>
      <c r="G137" s="8">
        <v>6</v>
      </c>
      <c r="H137" s="6"/>
    </row>
    <row r="138" spans="1:8">
      <c r="A138" s="7">
        <v>1</v>
      </c>
      <c r="B138" s="5">
        <f>E135</f>
        <v>16019.123199999978</v>
      </c>
      <c r="C138" s="5"/>
      <c r="D138" s="5"/>
      <c r="E138" s="5"/>
      <c r="F138" s="5">
        <f>E135*D135</f>
        <v>1341120.9943039981</v>
      </c>
      <c r="G138" s="5">
        <f>-E135*C135</f>
        <v>0</v>
      </c>
      <c r="H138" s="6"/>
    </row>
    <row r="139" spans="1:8">
      <c r="A139" s="7">
        <v>2</v>
      </c>
      <c r="B139" s="5"/>
      <c r="C139" s="5">
        <f>E135</f>
        <v>16019.123199999978</v>
      </c>
      <c r="D139" s="5"/>
      <c r="E139" s="5">
        <f>-E135*D135</f>
        <v>-1341120.9943039981</v>
      </c>
      <c r="F139" s="5"/>
      <c r="G139" s="5">
        <f>E135*B135</f>
        <v>0</v>
      </c>
      <c r="H139" s="6"/>
    </row>
    <row r="140" spans="1:8">
      <c r="A140" s="7">
        <v>3</v>
      </c>
      <c r="B140" s="5"/>
      <c r="C140" s="5"/>
      <c r="D140" s="5">
        <f>E135</f>
        <v>16019.123199999978</v>
      </c>
      <c r="E140" s="5">
        <f>E135*C135</f>
        <v>0</v>
      </c>
      <c r="F140" s="5">
        <f>-E135*B135</f>
        <v>0</v>
      </c>
      <c r="G140" s="5"/>
      <c r="H140" s="6"/>
    </row>
    <row r="141" spans="1:8">
      <c r="A141" s="7">
        <v>4</v>
      </c>
      <c r="B141" s="5"/>
      <c r="C141" s="5">
        <f>E139</f>
        <v>-1341120.9943039981</v>
      </c>
      <c r="D141" s="5"/>
      <c r="E141" s="5">
        <f>F135+E135*(C135^2+D135^2)</f>
        <v>112310548.67513072</v>
      </c>
      <c r="F141" s="5">
        <f>-B135*C135</f>
        <v>0</v>
      </c>
      <c r="G141" s="5">
        <f>-B135*D135</f>
        <v>0</v>
      </c>
      <c r="H141" s="6"/>
    </row>
    <row r="142" spans="1:8">
      <c r="A142" s="7">
        <v>5</v>
      </c>
      <c r="B142" s="5">
        <f>F138</f>
        <v>1341120.9943039981</v>
      </c>
      <c r="C142" s="5"/>
      <c r="D142" s="5"/>
      <c r="E142" s="5">
        <f>F141</f>
        <v>0</v>
      </c>
      <c r="F142" s="5">
        <f>G135+E135*(B135^2+D135^2)</f>
        <v>112310548.67513072</v>
      </c>
      <c r="G142" s="5">
        <f>E135*C135*D135</f>
        <v>0</v>
      </c>
      <c r="H142" s="6"/>
    </row>
    <row r="143" spans="1:8" ht="15" thickBot="1">
      <c r="A143" s="9">
        <v>6</v>
      </c>
      <c r="B143" s="10">
        <f>G138</f>
        <v>0</v>
      </c>
      <c r="C143" s="10">
        <f>G139</f>
        <v>0</v>
      </c>
      <c r="D143" s="10"/>
      <c r="E143" s="10">
        <f>G141</f>
        <v>0</v>
      </c>
      <c r="F143" s="10">
        <f>G142</f>
        <v>0</v>
      </c>
      <c r="G143" s="10">
        <f>H135+E135*(B135^2+C135^2)</f>
        <v>0</v>
      </c>
      <c r="H143" s="11"/>
    </row>
  </sheetData>
  <mergeCells count="13">
    <mergeCell ref="A121:H121"/>
    <mergeCell ref="A133:H133"/>
    <mergeCell ref="A1:H1"/>
    <mergeCell ref="A13:H13"/>
    <mergeCell ref="A25:H25"/>
    <mergeCell ref="A37:H37"/>
    <mergeCell ref="A49:H49"/>
    <mergeCell ref="A61:H61"/>
    <mergeCell ref="J3:P3"/>
    <mergeCell ref="A73:H73"/>
    <mergeCell ref="A85:H85"/>
    <mergeCell ref="A97:H97"/>
    <mergeCell ref="A109:H109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朱元瑶</dc:creator>
  <cp:lastModifiedBy>yuan zhu</cp:lastModifiedBy>
  <dcterms:created xsi:type="dcterms:W3CDTF">2015-06-05T18:19:34Z</dcterms:created>
  <dcterms:modified xsi:type="dcterms:W3CDTF">2023-11-07T07:48:36Z</dcterms:modified>
</cp:coreProperties>
</file>