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otal Property" sheetId="5" r:id="rId1"/>
    <sheet name="restoring matrix" sheetId="9" r:id="rId2"/>
    <sheet name="Mooring structure Property" sheetId="8" r:id="rId3"/>
    <sheet name="Gross Properties Turbine" sheetId="7" r:id="rId4"/>
    <sheet name="distribute Tower Property" sheetId="1" r:id="rId5"/>
    <sheet name="Distributed Bladed Properties" sheetId="3" r:id="rId6"/>
    <sheet name="Undistributed Tower Properties" sheetId="2" r:id="rId7"/>
    <sheet name="Undistributed Blade Properties" sheetId="4" r:id="rId8"/>
    <sheet name="Floating Platform Property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16" i="1"/>
  <c r="N17" i="1"/>
  <c r="N18" i="1"/>
  <c r="N19" i="1"/>
  <c r="N20" i="1"/>
  <c r="N21" i="1"/>
  <c r="N22" i="1"/>
  <c r="N23" i="1"/>
  <c r="N24" i="1"/>
  <c r="N15" i="1"/>
  <c r="A15" i="1"/>
  <c r="A16" i="1"/>
  <c r="A17" i="1"/>
  <c r="A18" i="1"/>
  <c r="A19" i="1"/>
  <c r="A20" i="1"/>
  <c r="A21" i="1"/>
  <c r="A22" i="1"/>
  <c r="A23" i="1"/>
  <c r="A14" i="1"/>
  <c r="I19" i="9" l="1"/>
  <c r="J19" i="9"/>
  <c r="K19" i="9"/>
  <c r="L19" i="9"/>
  <c r="M19" i="9"/>
  <c r="N19" i="9"/>
  <c r="I20" i="9"/>
  <c r="J20" i="9"/>
  <c r="K20" i="9"/>
  <c r="L20" i="9"/>
  <c r="M20" i="9"/>
  <c r="N20" i="9"/>
  <c r="I21" i="9"/>
  <c r="J21" i="9"/>
  <c r="K21" i="9"/>
  <c r="L21" i="9"/>
  <c r="M21" i="9"/>
  <c r="N21" i="9"/>
  <c r="I22" i="9"/>
  <c r="J22" i="9"/>
  <c r="K22" i="9"/>
  <c r="L22" i="9"/>
  <c r="M22" i="9"/>
  <c r="N22" i="9"/>
  <c r="I23" i="9"/>
  <c r="J23" i="9"/>
  <c r="K23" i="9"/>
  <c r="L23" i="9"/>
  <c r="M23" i="9"/>
  <c r="N23" i="9"/>
  <c r="J18" i="9"/>
  <c r="K18" i="9"/>
  <c r="L18" i="9"/>
  <c r="M18" i="9"/>
  <c r="N18" i="9"/>
  <c r="I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C18" i="9"/>
  <c r="D18" i="9"/>
  <c r="E18" i="9"/>
  <c r="F18" i="9"/>
  <c r="G18" i="9"/>
  <c r="B18" i="9"/>
  <c r="B27" i="5" l="1"/>
  <c r="B15" i="8"/>
  <c r="B14" i="8"/>
  <c r="B8" i="5"/>
  <c r="B9" i="5" s="1"/>
  <c r="B12" i="5" s="1"/>
  <c r="C24" i="1"/>
  <c r="C15" i="1"/>
  <c r="C16" i="1"/>
  <c r="C17" i="1"/>
  <c r="C18" i="1"/>
  <c r="C19" i="1"/>
  <c r="C20" i="1"/>
  <c r="C21" i="1"/>
  <c r="C22" i="1"/>
  <c r="C23" i="1"/>
  <c r="C14" i="1"/>
  <c r="B5" i="5"/>
  <c r="B16" i="5" s="1"/>
  <c r="B24" i="2"/>
  <c r="B17" i="2"/>
  <c r="B15" i="2"/>
  <c r="B25" i="5" l="1"/>
  <c r="B19" i="5"/>
  <c r="B17" i="5"/>
  <c r="B18" i="5" s="1"/>
  <c r="B20" i="5" l="1"/>
  <c r="B26" i="5" s="1"/>
</calcChain>
</file>

<file path=xl/sharedStrings.xml><?xml version="1.0" encoding="utf-8"?>
<sst xmlns="http://schemas.openxmlformats.org/spreadsheetml/2006/main" count="246" uniqueCount="198">
  <si>
    <t xml:space="preserve">Elevation 
(m) </t>
  </si>
  <si>
    <t xml:space="preserve">HtFract 
(-) </t>
  </si>
  <si>
    <t xml:space="preserve">TMassDen 
(kg/m) </t>
  </si>
  <si>
    <r>
      <t>TwFAStif 
(N•m</t>
    </r>
    <r>
      <rPr>
        <sz val="5"/>
        <color rgb="FF000000"/>
        <rFont val="ArialMT"/>
        <family val="2"/>
      </rPr>
      <t>2</t>
    </r>
    <r>
      <rPr>
        <sz val="8"/>
        <color rgb="FF000000"/>
        <rFont val="ArialMT"/>
        <family val="2"/>
      </rPr>
      <t xml:space="preserve">) </t>
    </r>
  </si>
  <si>
    <r>
      <t>TwSSStif 
(N•m</t>
    </r>
    <r>
      <rPr>
        <sz val="5"/>
        <color rgb="FF000000"/>
        <rFont val="ArialMT"/>
        <family val="2"/>
      </rPr>
      <t>2</t>
    </r>
    <r>
      <rPr>
        <sz val="8"/>
        <color rgb="FF000000"/>
        <rFont val="ArialMT"/>
        <family val="2"/>
      </rPr>
      <t xml:space="preserve">) </t>
    </r>
  </si>
  <si>
    <r>
      <t>TwGJStif 
(N•m</t>
    </r>
    <r>
      <rPr>
        <sz val="5"/>
        <color rgb="FF000000"/>
        <rFont val="ArialMT"/>
        <family val="2"/>
      </rPr>
      <t>2</t>
    </r>
    <r>
      <rPr>
        <sz val="8"/>
        <color rgb="FF000000"/>
        <rFont val="ArialMT"/>
        <family val="2"/>
      </rPr>
      <t xml:space="preserve">) </t>
    </r>
  </si>
  <si>
    <t xml:space="preserve">TwEAStif 
(N) </t>
  </si>
  <si>
    <t xml:space="preserve">TwFAIner 
(kg•m) </t>
  </si>
  <si>
    <t xml:space="preserve">TwSSIner 
(kg•m) </t>
  </si>
  <si>
    <t xml:space="preserve">TwFAcgOf 
(m) </t>
  </si>
  <si>
    <t>TwSScgOf
(m)</t>
  </si>
  <si>
    <t>Tower Property</t>
    <phoneticPr fontId="4" type="noConversion"/>
  </si>
  <si>
    <t xml:space="preserve">Elevation to Tower Base (Platform Top) Above SWL </t>
  </si>
  <si>
    <t xml:space="preserve">Elevation to Tower Top (Yaw Bearing) Above SWL </t>
  </si>
  <si>
    <t xml:space="preserve">Overall (Integrated) Tower Mass </t>
  </si>
  <si>
    <t xml:space="preserve">CM Location of Tower Above SWL Along Tower Centerline </t>
  </si>
  <si>
    <t xml:space="preserve">Tower Structural-Damping Ratio (All Modes) </t>
  </si>
  <si>
    <t>m</t>
  </si>
  <si>
    <t>m</t>
    <phoneticPr fontId="4" type="noConversion"/>
  </si>
  <si>
    <t>m</t>
    <phoneticPr fontId="4" type="noConversion"/>
  </si>
  <si>
    <t>kg</t>
  </si>
  <si>
    <t>kg</t>
    <phoneticPr fontId="4" type="noConversion"/>
  </si>
  <si>
    <t>Items</t>
    <phoneticPr fontId="4" type="noConversion"/>
  </si>
  <si>
    <t>value</t>
    <phoneticPr fontId="4" type="noConversion"/>
  </si>
  <si>
    <t>units</t>
    <phoneticPr fontId="4" type="noConversion"/>
  </si>
  <si>
    <t xml:space="preserve">BlFract 
(-) </t>
  </si>
  <si>
    <t xml:space="preserve">AeroCent 
(-) </t>
  </si>
  <si>
    <t xml:space="preserve">StrcTwst 
(º) </t>
  </si>
  <si>
    <t xml:space="preserve">BMassDen 
(kg/m) </t>
  </si>
  <si>
    <t xml:space="preserve">EAStff 
(N) </t>
  </si>
  <si>
    <t xml:space="preserve">Alpha 
(-) </t>
  </si>
  <si>
    <t xml:space="preserve">FlpIner 
(kg•m) </t>
  </si>
  <si>
    <t xml:space="preserve">EdgIner 
(kg•m) </t>
  </si>
  <si>
    <t xml:space="preserve">PrecrvRef 
(m) </t>
  </si>
  <si>
    <t xml:space="preserve">PreswpRef 
(m) </t>
  </si>
  <si>
    <t xml:space="preserve">FlpcgOf 
(m) </t>
  </si>
  <si>
    <t xml:space="preserve">EdgcgOf 
(m) </t>
  </si>
  <si>
    <t xml:space="preserve">FlpEAOf 
(m) </t>
  </si>
  <si>
    <t>EdgEAOf
(m)</t>
  </si>
  <si>
    <t xml:space="preserve">Radius 
(m) </t>
    <phoneticPr fontId="4" type="noConversion"/>
  </si>
  <si>
    <t xml:space="preserve">FlpStff 
(N•m2) </t>
  </si>
  <si>
    <t xml:space="preserve">EdgStff 
(N•m2) </t>
  </si>
  <si>
    <t xml:space="preserve">GJStff 
(N•m2) </t>
  </si>
  <si>
    <t>Distributed Blade Structural Properties</t>
    <phoneticPr fontId="4" type="noConversion"/>
  </si>
  <si>
    <t xml:space="preserve">Length (w.r.t. Root Along Preconed Axis) </t>
  </si>
  <si>
    <t xml:space="preserve">Mass Scaling Factor </t>
  </si>
  <si>
    <t xml:space="preserve">Overall (Integrated) Mass </t>
  </si>
  <si>
    <t xml:space="preserve">Second Mass Moment of Inertia (w.r.t. Root) </t>
  </si>
  <si>
    <t xml:space="preserve">First Mass Moment of Inertia (w.r.t. Root) </t>
  </si>
  <si>
    <t xml:space="preserve">CM Location (w.r.t. Root along Preconed Axis) </t>
  </si>
  <si>
    <t xml:space="preserve">Structural-Damping Ratio (All Modes) </t>
  </si>
  <si>
    <t>m</t>
    <phoneticPr fontId="4" type="noConversion"/>
  </si>
  <si>
    <t>kg•m2</t>
  </si>
  <si>
    <t xml:space="preserve"> kg•m</t>
  </si>
  <si>
    <t xml:space="preserve"> m</t>
  </si>
  <si>
    <t>Items</t>
    <phoneticPr fontId="4" type="noConversion"/>
  </si>
  <si>
    <t>Values</t>
    <phoneticPr fontId="4" type="noConversion"/>
  </si>
  <si>
    <t>Units</t>
    <phoneticPr fontId="4" type="noConversion"/>
  </si>
  <si>
    <t>Undistributed Blade Structural Properties</t>
    <phoneticPr fontId="4" type="noConversion"/>
  </si>
  <si>
    <t>kg</t>
    <phoneticPr fontId="4" type="noConversion"/>
  </si>
  <si>
    <t>Items</t>
    <phoneticPr fontId="4" type="noConversion"/>
  </si>
  <si>
    <t>Values</t>
    <phoneticPr fontId="4" type="noConversion"/>
  </si>
  <si>
    <t>Units</t>
    <phoneticPr fontId="4" type="noConversion"/>
  </si>
  <si>
    <t>Information</t>
    <phoneticPr fontId="4" type="noConversion"/>
  </si>
  <si>
    <t>Tower Mass+3*Blade Mass</t>
    <phoneticPr fontId="4" type="noConversion"/>
  </si>
  <si>
    <t xml:space="preserve">Depth to Platform Base Below SWL (Total Draft) </t>
  </si>
  <si>
    <t xml:space="preserve">Elevation to Platform Top (Tower Base) Above SWL </t>
  </si>
  <si>
    <t xml:space="preserve">Depth to Top of Taper Below SWL </t>
  </si>
  <si>
    <t xml:space="preserve">Depth to Bottom of Taper Below SWL </t>
  </si>
  <si>
    <t xml:space="preserve">Platform Diameter Above Taper </t>
  </si>
  <si>
    <t xml:space="preserve">Platform Diameter Below Taper </t>
  </si>
  <si>
    <t xml:space="preserve">Platform Mass, Including Ballast </t>
  </si>
  <si>
    <t xml:space="preserve">CM Location Below SWL Along Platform Centerline </t>
  </si>
  <si>
    <t xml:space="preserve">Platform Roll Inertia about CM </t>
  </si>
  <si>
    <t xml:space="preserve">Platform Pitch Inertia about CM </t>
  </si>
  <si>
    <t xml:space="preserve">Platform Yaw Inertia about Platform Centerline </t>
  </si>
  <si>
    <t>m</t>
    <phoneticPr fontId="4" type="noConversion"/>
  </si>
  <si>
    <t>kg•m2</t>
    <phoneticPr fontId="4" type="noConversion"/>
  </si>
  <si>
    <t>Items</t>
    <phoneticPr fontId="4" type="noConversion"/>
  </si>
  <si>
    <t>Values</t>
    <phoneticPr fontId="4" type="noConversion"/>
  </si>
  <si>
    <t>Floating Platform Structural Properties</t>
    <phoneticPr fontId="4" type="noConversion"/>
  </si>
  <si>
    <t>kg</t>
    <phoneticPr fontId="4" type="noConversion"/>
  </si>
  <si>
    <t>total Mass</t>
    <phoneticPr fontId="4" type="noConversion"/>
  </si>
  <si>
    <t>kg</t>
    <phoneticPr fontId="4" type="noConversion"/>
  </si>
  <si>
    <t>Turbine Total Mass</t>
    <phoneticPr fontId="4" type="noConversion"/>
  </si>
  <si>
    <t>Floating Platform Mass</t>
    <phoneticPr fontId="4" type="noConversion"/>
  </si>
  <si>
    <t>Turbine Total Mass + Floating Platform Mass</t>
    <phoneticPr fontId="4" type="noConversion"/>
  </si>
  <si>
    <t>Gravity Accelaration</t>
    <phoneticPr fontId="4" type="noConversion"/>
  </si>
  <si>
    <t>m/s^2</t>
    <phoneticPr fontId="4" type="noConversion"/>
  </si>
  <si>
    <t>Buoyancy Force</t>
    <phoneticPr fontId="4" type="noConversion"/>
  </si>
  <si>
    <t>vertical mooring force 1</t>
    <phoneticPr fontId="4" type="noConversion"/>
  </si>
  <si>
    <t>vertical mooring force 2</t>
    <phoneticPr fontId="4" type="noConversion"/>
  </si>
  <si>
    <t>vertical mooring force 3</t>
    <phoneticPr fontId="4" type="noConversion"/>
  </si>
  <si>
    <t>N</t>
    <phoneticPr fontId="4" type="noConversion"/>
  </si>
  <si>
    <t>N</t>
    <phoneticPr fontId="4" type="noConversion"/>
  </si>
  <si>
    <t>N</t>
    <phoneticPr fontId="4" type="noConversion"/>
  </si>
  <si>
    <t>Total Vertical Mooring Force</t>
    <phoneticPr fontId="4" type="noConversion"/>
  </si>
  <si>
    <t>N</t>
    <phoneticPr fontId="4" type="noConversion"/>
  </si>
  <si>
    <t>Vertical Force</t>
    <phoneticPr fontId="4" type="noConversion"/>
  </si>
  <si>
    <t>m</t>
    <phoneticPr fontId="4" type="noConversion"/>
  </si>
  <si>
    <t>water density</t>
    <phoneticPr fontId="4" type="noConversion"/>
  </si>
  <si>
    <t>kg/m3</t>
    <phoneticPr fontId="4" type="noConversion"/>
  </si>
  <si>
    <t>gravity accelaration</t>
    <phoneticPr fontId="4" type="noConversion"/>
  </si>
  <si>
    <t>m/s2</t>
    <phoneticPr fontId="4" type="noConversion"/>
  </si>
  <si>
    <t>Platform Area Above Taper</t>
    <phoneticPr fontId="4" type="noConversion"/>
  </si>
  <si>
    <t>m2</t>
    <phoneticPr fontId="4" type="noConversion"/>
  </si>
  <si>
    <t>m</t>
    <phoneticPr fontId="4" type="noConversion"/>
  </si>
  <si>
    <t>m</t>
    <phoneticPr fontId="4" type="noConversion"/>
  </si>
  <si>
    <t>kg</t>
    <phoneticPr fontId="4" type="noConversion"/>
  </si>
  <si>
    <t>kg•m2</t>
    <phoneticPr fontId="4" type="noConversion"/>
  </si>
  <si>
    <t>kg•m2</t>
    <phoneticPr fontId="4" type="noConversion"/>
  </si>
  <si>
    <t>Platform Area Below Taper</t>
    <phoneticPr fontId="4" type="noConversion"/>
  </si>
  <si>
    <t>get from FAST</t>
    <phoneticPr fontId="4" type="noConversion"/>
  </si>
  <si>
    <t>Rotor Mass</t>
    <phoneticPr fontId="4" type="noConversion"/>
  </si>
  <si>
    <t xml:space="preserve">Rating </t>
  </si>
  <si>
    <t>5 MW</t>
  </si>
  <si>
    <t xml:space="preserve">Rotor Orientation, Configuration </t>
  </si>
  <si>
    <t>Upwind, 3 Blades</t>
  </si>
  <si>
    <t xml:space="preserve">Control </t>
  </si>
  <si>
    <t>Variable Speed, Collective Pitch</t>
  </si>
  <si>
    <t xml:space="preserve">Drivetrain </t>
  </si>
  <si>
    <t>High Speed, Multiple-Stage Gearbox</t>
  </si>
  <si>
    <t xml:space="preserve">Rotor, Hub Diameter </t>
  </si>
  <si>
    <t>126 m, 3 m</t>
  </si>
  <si>
    <t xml:space="preserve">Hub Height </t>
  </si>
  <si>
    <t>90 m</t>
  </si>
  <si>
    <t xml:space="preserve">Cut-In, Rated, Cut-Out Wind Speed </t>
  </si>
  <si>
    <t>3 m/s, 11.4 m/s, 25 m/s</t>
  </si>
  <si>
    <t xml:space="preserve">Cut-In, Rated Rotor Speed </t>
  </si>
  <si>
    <t>6.9 rpm, 12.1 rpm</t>
  </si>
  <si>
    <t xml:space="preserve">Rated Tip Speed </t>
  </si>
  <si>
    <t>80 m/s</t>
  </si>
  <si>
    <t xml:space="preserve">Overhang, Shaft Tilt, Precone </t>
  </si>
  <si>
    <t>5 m, 5º, 2.5º</t>
  </si>
  <si>
    <t xml:space="preserve">Rotor Mass </t>
  </si>
  <si>
    <t>110,000 kg</t>
  </si>
  <si>
    <t xml:space="preserve">Nacelle Mass </t>
  </si>
  <si>
    <t>240,000 kg</t>
  </si>
  <si>
    <t xml:space="preserve">Tower Mass </t>
  </si>
  <si>
    <t>347,460 kg</t>
  </si>
  <si>
    <t xml:space="preserve">Coordinate Location of Overall CM </t>
  </si>
  <si>
    <t>(-0.2 m, 0.0 m, 64.0 m)</t>
  </si>
  <si>
    <t>Table 3-1. Gross Properties Chosen for the NREL 5-MW Baseline Wind Turbine</t>
    <phoneticPr fontId="4" type="noConversion"/>
  </si>
  <si>
    <t>Values</t>
    <phoneticPr fontId="4" type="noConversion"/>
  </si>
  <si>
    <t>get from reports</t>
    <phoneticPr fontId="4" type="noConversion"/>
  </si>
  <si>
    <t>Nacelle Mass</t>
    <phoneticPr fontId="4" type="noConversion"/>
  </si>
  <si>
    <t>Tower Mass</t>
    <phoneticPr fontId="4" type="noConversion"/>
  </si>
  <si>
    <t>kg</t>
    <phoneticPr fontId="4" type="noConversion"/>
  </si>
  <si>
    <t>Tubine Mass</t>
    <phoneticPr fontId="4" type="noConversion"/>
  </si>
  <si>
    <t>get from report</t>
    <phoneticPr fontId="4" type="noConversion"/>
  </si>
  <si>
    <t>Hub Mass</t>
    <phoneticPr fontId="4" type="noConversion"/>
  </si>
  <si>
    <t>Nacelle Mass</t>
    <phoneticPr fontId="4" type="noConversion"/>
  </si>
  <si>
    <t>kg</t>
    <phoneticPr fontId="4" type="noConversion"/>
  </si>
  <si>
    <t>get from report, verified by ZYY,  see the distribute Tower Property sheet</t>
    <phoneticPr fontId="4" type="noConversion"/>
  </si>
  <si>
    <t>same as report</t>
    <phoneticPr fontId="4" type="noConversion"/>
  </si>
  <si>
    <t>get from FAST</t>
    <phoneticPr fontId="4" type="noConversion"/>
  </si>
  <si>
    <t>get from FAST</t>
    <phoneticPr fontId="4" type="noConversion"/>
  </si>
  <si>
    <t>Rotor Mass + Nacelle Mass + Tower Mass</t>
    <phoneticPr fontId="4" type="noConversion"/>
  </si>
  <si>
    <t>Hub Mass + Three Blades Mass</t>
    <phoneticPr fontId="4" type="noConversion"/>
  </si>
  <si>
    <t>Three Blades Mass</t>
    <phoneticPr fontId="4" type="noConversion"/>
  </si>
  <si>
    <t>3*One Blade Mass</t>
    <phoneticPr fontId="4" type="noConversion"/>
  </si>
  <si>
    <t>Tubine Mass</t>
    <phoneticPr fontId="4" type="noConversion"/>
  </si>
  <si>
    <t>this is used to verify the FAST programe value with report value</t>
    <phoneticPr fontId="4" type="noConversion"/>
  </si>
  <si>
    <t>line 1</t>
    <phoneticPr fontId="4" type="noConversion"/>
  </si>
  <si>
    <t>line 2</t>
    <phoneticPr fontId="4" type="noConversion"/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</si>
  <si>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</si>
  <si>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</si>
  <si>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</si>
  <si>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</si>
  <si>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</si>
  <si>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</si>
  <si>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</si>
  <si>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</si>
  <si>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total mass</t>
    <phoneticPr fontId="4" type="noConversion"/>
  </si>
  <si>
    <t>Table 5-1. Mooring System Properties</t>
  </si>
  <si>
    <t xml:space="preserve">Number of Mooring Lines </t>
  </si>
  <si>
    <t xml:space="preserve">Angle Between Adjacent Lines </t>
  </si>
  <si>
    <t xml:space="preserve">Depth to Anchors Below SWL (Water Depth) </t>
  </si>
  <si>
    <t xml:space="preserve">Depth to Fairleads Below SWL </t>
  </si>
  <si>
    <t xml:space="preserve">Radius to Anchors from Platform Centerline </t>
  </si>
  <si>
    <t xml:space="preserve">Radius to Fairleads from Platform Centerline </t>
  </si>
  <si>
    <t xml:space="preserve">Unstretched Mooring Line Length </t>
  </si>
  <si>
    <t xml:space="preserve">Mooring Line Diameter </t>
  </si>
  <si>
    <t xml:space="preserve">Equivalent Mooring Line Mass Density </t>
  </si>
  <si>
    <t xml:space="preserve">Equivalent Mooring Line Weight in Water </t>
  </si>
  <si>
    <t xml:space="preserve">Equivalent Mooring Line Extensional Stiffness </t>
  </si>
  <si>
    <t xml:space="preserve">Additional Yaw Spring Stiffness </t>
  </si>
  <si>
    <t>degree</t>
    <phoneticPr fontId="4" type="noConversion"/>
  </si>
  <si>
    <t>kg/m</t>
  </si>
  <si>
    <t>N/m</t>
  </si>
  <si>
    <t>N</t>
  </si>
  <si>
    <t>Nm/rad</t>
  </si>
  <si>
    <t>one line mass</t>
    <phoneticPr fontId="4" type="noConversion"/>
  </si>
  <si>
    <t>total mass</t>
    <phoneticPr fontId="4" type="noConversion"/>
  </si>
  <si>
    <t xml:space="preserve">Mooring force </t>
    <phoneticPr fontId="4" type="noConversion"/>
  </si>
  <si>
    <t>N</t>
    <phoneticPr fontId="4" type="noConversion"/>
  </si>
  <si>
    <t>get from report</t>
    <phoneticPr fontId="4" type="noConversion"/>
  </si>
  <si>
    <t>get from TIM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</si>
</sst>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.00_);[Red]\(#,##0.00\)"/>
    <numFmt numFmtId="177" formatCode="#,##0.0000000000_);[Red]\(#,##0.0000000000\)"/>
    <numFmt numFmtId="178" formatCode="#,##0.0000_);[Red]\(#,##0.0000\)"/>
    <numFmt numFmtId="179" formatCode="#,##0.0_ "/>
    <numFmt numFmtId="180" formatCode="#,##0.00000_ "/>
    <numFmt numFmtId="181" formatCode="0.000000E+00"/>
  </numFmts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8"/>
      <color rgb="FF000000"/>
      <name val="ArialMT"/>
      <family val="2"/>
    </font>
    <font>
      <sz val="5"/>
      <color rgb="FF000000"/>
      <name val="ArialMT"/>
      <family val="2"/>
    </font>
    <font>
      <sz val="9"/>
      <name val="等线"/>
      <family val="3"/>
      <charset val="134"/>
      <scheme val="minor"/>
    </font>
    <font>
      <sz val="10"/>
      <color rgb="FF000000"/>
      <name val="ArialMT"/>
      <family val="2"/>
    </font>
    <font>
      <sz val="14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0"/>
      <color rgb="FF000000"/>
      <name val="Arial-BoldMT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i/>
      <sz val="11"/>
      <color rgb="FF000000"/>
      <name val="TimesNewRomanPS-ItalicMT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3" fillId="3" borderId="3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8">
    <xf numFmtId="0" fontId="0" fillId="0" borderId="0" xfId="0"/>
    <xf numFmtId="0" fontId="2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5" fillId="2" borderId="1" xfId="0" applyFont="1" applyFill="1" applyBorder="1" applyAlignment="1">
      <alignment vertical="center" wrapText="1"/>
    </xf>
    <xf numFmtId="0" fontId="7" fillId="0" borderId="0" xfId="0" applyFont="1"/>
    <xf numFmtId="11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4" fillId="0" borderId="0" xfId="0" applyFont="1"/>
    <xf numFmtId="0" fontId="14" fillId="0" borderId="1" xfId="0" applyFont="1" applyBorder="1"/>
    <xf numFmtId="0" fontId="15" fillId="0" borderId="1" xfId="0" applyFont="1" applyBorder="1"/>
    <xf numFmtId="0" fontId="14" fillId="6" borderId="1" xfId="0" applyFont="1" applyFill="1" applyBorder="1"/>
    <xf numFmtId="0" fontId="0" fillId="6" borderId="1" xfId="0" applyFill="1" applyBorder="1"/>
    <xf numFmtId="0" fontId="16" fillId="6" borderId="1" xfId="0" applyFont="1" applyFill="1" applyBorder="1"/>
    <xf numFmtId="3" fontId="5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1" fillId="4" borderId="1" xfId="2" applyBorder="1" applyAlignment="1"/>
    <xf numFmtId="3" fontId="1" fillId="4" borderId="1" xfId="2" applyNumberFormat="1" applyBorder="1" applyAlignment="1">
      <alignment vertical="center" wrapText="1"/>
    </xf>
    <xf numFmtId="0" fontId="1" fillId="5" borderId="1" xfId="3" applyBorder="1" applyAlignment="1"/>
    <xf numFmtId="3" fontId="1" fillId="5" borderId="1" xfId="3" applyNumberFormat="1" applyBorder="1" applyAlignment="1">
      <alignment vertical="center" wrapText="1"/>
    </xf>
    <xf numFmtId="0" fontId="1" fillId="4" borderId="0" xfId="2" applyAlignment="1"/>
    <xf numFmtId="0" fontId="13" fillId="3" borderId="3" xfId="1" applyAlignment="1"/>
    <xf numFmtId="176" fontId="13" fillId="3" borderId="3" xfId="1" applyNumberFormat="1" applyAlignment="1"/>
    <xf numFmtId="0" fontId="5" fillId="0" borderId="4" xfId="0" applyFont="1" applyFill="1" applyBorder="1" applyAlignment="1">
      <alignment vertical="center" wrapText="1"/>
    </xf>
    <xf numFmtId="0" fontId="0" fillId="7" borderId="1" xfId="0" applyFill="1" applyBorder="1"/>
    <xf numFmtId="3" fontId="17" fillId="0" borderId="1" xfId="0" applyNumberFormat="1" applyFont="1" applyBorder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1" fontId="0" fillId="0" borderId="0" xfId="0" applyNumberFormat="1"/>
    <xf numFmtId="0" fontId="2" fillId="0" borderId="5" xfId="0" applyFont="1" applyFill="1" applyBorder="1" applyAlignment="1">
      <alignment vertical="center" wrapText="1"/>
    </xf>
  </cellXfs>
  <cellStyles count="4">
    <cellStyle name="20% - 着色 1" xfId="2" builtinId="30"/>
    <cellStyle name="20% - 着色 2" xfId="3" builtinId="34"/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9" sqref="D19"/>
    </sheetView>
  </sheetViews>
  <sheetFormatPr defaultRowHeight="14.25"/>
  <cols>
    <col min="1" max="1" width="26.25" bestFit="1" customWidth="1"/>
    <col min="2" max="2" width="22.375" style="13" bestFit="1" customWidth="1"/>
    <col min="4" max="4" width="64.875" bestFit="1" customWidth="1"/>
    <col min="5" max="5" width="57.375" bestFit="1" customWidth="1"/>
  </cols>
  <sheetData>
    <row r="1" spans="1:5" ht="15.75" thickTop="1" thickBot="1">
      <c r="A1" s="30" t="s">
        <v>60</v>
      </c>
      <c r="B1" s="31" t="s">
        <v>61</v>
      </c>
      <c r="C1" s="30" t="s">
        <v>62</v>
      </c>
      <c r="D1" s="30" t="s">
        <v>63</v>
      </c>
    </row>
    <row r="2" spans="1:5" ht="15" thickTop="1">
      <c r="A2" s="27" t="s">
        <v>113</v>
      </c>
      <c r="B2" s="28">
        <v>110000</v>
      </c>
      <c r="C2" s="27" t="s">
        <v>20</v>
      </c>
      <c r="D2" s="27" t="s">
        <v>149</v>
      </c>
      <c r="E2" s="38" t="s">
        <v>162</v>
      </c>
    </row>
    <row r="3" spans="1:5">
      <c r="A3" s="27" t="s">
        <v>145</v>
      </c>
      <c r="B3" s="28">
        <v>240000</v>
      </c>
      <c r="C3" s="27" t="s">
        <v>108</v>
      </c>
      <c r="D3" s="27" t="s">
        <v>149</v>
      </c>
      <c r="E3" s="38"/>
    </row>
    <row r="4" spans="1:5">
      <c r="A4" s="27" t="s">
        <v>146</v>
      </c>
      <c r="B4" s="28">
        <v>249718</v>
      </c>
      <c r="C4" s="27" t="s">
        <v>147</v>
      </c>
      <c r="D4" s="27" t="s">
        <v>153</v>
      </c>
      <c r="E4" s="38"/>
    </row>
    <row r="5" spans="1:5">
      <c r="A5" s="27" t="s">
        <v>148</v>
      </c>
      <c r="B5" s="28">
        <f>SUM(B2:B4)</f>
        <v>599718</v>
      </c>
      <c r="C5" s="27" t="s">
        <v>108</v>
      </c>
      <c r="D5" s="27" t="s">
        <v>157</v>
      </c>
      <c r="E5" s="38"/>
    </row>
    <row r="6" spans="1:5">
      <c r="A6" s="23"/>
      <c r="B6" s="22"/>
      <c r="C6" s="23"/>
      <c r="E6" s="38"/>
    </row>
    <row r="7" spans="1:5">
      <c r="A7" s="25" t="s">
        <v>150</v>
      </c>
      <c r="B7" s="26">
        <v>56780</v>
      </c>
      <c r="C7" s="25" t="s">
        <v>108</v>
      </c>
      <c r="D7" s="25" t="s">
        <v>156</v>
      </c>
      <c r="E7" s="38"/>
    </row>
    <row r="8" spans="1:5">
      <c r="A8" s="25" t="s">
        <v>159</v>
      </c>
      <c r="B8" s="26">
        <f>'Undistributed Blade Properties'!B5*3</f>
        <v>53220</v>
      </c>
      <c r="C8" s="25" t="s">
        <v>152</v>
      </c>
      <c r="D8" s="25" t="s">
        <v>160</v>
      </c>
      <c r="E8" s="38"/>
    </row>
    <row r="9" spans="1:5">
      <c r="A9" s="25" t="s">
        <v>113</v>
      </c>
      <c r="B9" s="26">
        <f>B7+B8</f>
        <v>110000</v>
      </c>
      <c r="C9" s="25"/>
      <c r="D9" s="25" t="s">
        <v>158</v>
      </c>
      <c r="E9" s="38"/>
    </row>
    <row r="10" spans="1:5">
      <c r="A10" s="25" t="s">
        <v>151</v>
      </c>
      <c r="B10" s="26">
        <v>240000</v>
      </c>
      <c r="C10" s="25" t="s">
        <v>152</v>
      </c>
      <c r="D10" s="25" t="s">
        <v>155</v>
      </c>
      <c r="E10" s="38"/>
    </row>
    <row r="11" spans="1:5">
      <c r="A11" s="25" t="s">
        <v>146</v>
      </c>
      <c r="B11" s="26">
        <v>249718</v>
      </c>
      <c r="C11" s="25" t="s">
        <v>147</v>
      </c>
      <c r="D11" s="29" t="s">
        <v>154</v>
      </c>
      <c r="E11" s="38"/>
    </row>
    <row r="12" spans="1:5">
      <c r="A12" s="25" t="s">
        <v>161</v>
      </c>
      <c r="B12" s="26">
        <f>SUM(B9:B11)</f>
        <v>599718</v>
      </c>
      <c r="C12" s="25" t="s">
        <v>108</v>
      </c>
      <c r="D12" s="25" t="s">
        <v>157</v>
      </c>
      <c r="E12" s="38"/>
    </row>
    <row r="14" spans="1:5">
      <c r="A14" s="24"/>
      <c r="B14" s="22"/>
      <c r="C14" s="23"/>
    </row>
    <row r="15" spans="1:5">
      <c r="A15" s="24"/>
      <c r="B15" s="22"/>
      <c r="C15" s="23"/>
    </row>
    <row r="16" spans="1:5">
      <c r="A16" t="s">
        <v>84</v>
      </c>
      <c r="B16" s="13">
        <f>B5</f>
        <v>599718</v>
      </c>
      <c r="C16" t="s">
        <v>59</v>
      </c>
      <c r="D16" t="s">
        <v>64</v>
      </c>
    </row>
    <row r="17" spans="1:4">
      <c r="A17" t="s">
        <v>85</v>
      </c>
      <c r="B17" s="13">
        <f>'Floating Platform Property'!B9</f>
        <v>7466330</v>
      </c>
      <c r="C17" t="s">
        <v>81</v>
      </c>
      <c r="D17" s="3" t="s">
        <v>71</v>
      </c>
    </row>
    <row r="18" spans="1:4">
      <c r="A18" t="s">
        <v>82</v>
      </c>
      <c r="B18" s="13">
        <f>B16+B17</f>
        <v>8066048</v>
      </c>
      <c r="C18" t="s">
        <v>83</v>
      </c>
      <c r="D18" t="s">
        <v>86</v>
      </c>
    </row>
    <row r="19" spans="1:4">
      <c r="A19" t="s">
        <v>87</v>
      </c>
      <c r="B19" s="13">
        <f>9.80665</f>
        <v>9.8066499999999994</v>
      </c>
      <c r="C19" t="s">
        <v>88</v>
      </c>
      <c r="D19">
        <v>9.8066499999999994</v>
      </c>
    </row>
    <row r="20" spans="1:4">
      <c r="A20" t="s">
        <v>89</v>
      </c>
      <c r="B20" s="14">
        <f>B19*B18</f>
        <v>79100909.619199991</v>
      </c>
    </row>
    <row r="21" spans="1:4">
      <c r="A21" t="s">
        <v>194</v>
      </c>
      <c r="B21" s="13">
        <v>1607000</v>
      </c>
      <c r="C21" t="s">
        <v>195</v>
      </c>
      <c r="D21" t="s">
        <v>196</v>
      </c>
    </row>
    <row r="22" spans="1:4">
      <c r="A22" t="s">
        <v>90</v>
      </c>
      <c r="B22" s="13">
        <v>407747</v>
      </c>
      <c r="C22" t="s">
        <v>93</v>
      </c>
      <c r="D22" t="s">
        <v>197</v>
      </c>
    </row>
    <row r="23" spans="1:4">
      <c r="A23" t="s">
        <v>91</v>
      </c>
      <c r="B23" s="13">
        <v>407761</v>
      </c>
      <c r="C23" t="s">
        <v>94</v>
      </c>
      <c r="D23" t="s">
        <v>197</v>
      </c>
    </row>
    <row r="24" spans="1:4">
      <c r="A24" t="s">
        <v>92</v>
      </c>
      <c r="B24" s="13">
        <v>407760</v>
      </c>
      <c r="C24" t="s">
        <v>95</v>
      </c>
      <c r="D24" t="s">
        <v>197</v>
      </c>
    </row>
    <row r="25" spans="1:4">
      <c r="A25" t="s">
        <v>96</v>
      </c>
      <c r="B25" s="13">
        <f>SUM(B22:B24)</f>
        <v>1223268</v>
      </c>
      <c r="C25" t="s">
        <v>97</v>
      </c>
    </row>
    <row r="26" spans="1:4">
      <c r="A26" t="s">
        <v>98</v>
      </c>
      <c r="B26" s="15">
        <f>B20+B25</f>
        <v>80324177.619199991</v>
      </c>
    </row>
    <row r="27" spans="1:4">
      <c r="B27" s="13">
        <f>B20+B21</f>
        <v>80707909.619199991</v>
      </c>
    </row>
  </sheetData>
  <mergeCells count="1">
    <mergeCell ref="E2:E1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12" sqref="I12"/>
    </sheetView>
  </sheetViews>
  <sheetFormatPr defaultRowHeight="14.25"/>
  <cols>
    <col min="4" max="4" width="13" bestFit="1" customWidth="1"/>
    <col min="5" max="6" width="14.5" bestFit="1" customWidth="1"/>
    <col min="9" max="10" width="9.125" bestFit="1" customWidth="1"/>
    <col min="11" max="13" width="13.125" bestFit="1" customWidth="1"/>
    <col min="14" max="14" width="9.125" bestFit="1" customWidth="1"/>
  </cols>
  <sheetData>
    <row r="1" spans="1:7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</row>
    <row r="2" spans="1:7">
      <c r="A2" s="33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>
      <c r="A3" s="33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>
      <c r="A4" s="33">
        <v>3</v>
      </c>
      <c r="B4" s="6">
        <v>0</v>
      </c>
      <c r="C4" s="6">
        <v>0</v>
      </c>
      <c r="D4" s="35">
        <v>33.12247</v>
      </c>
      <c r="E4" s="6">
        <v>0</v>
      </c>
      <c r="F4" s="6">
        <v>0</v>
      </c>
      <c r="G4" s="6">
        <v>0</v>
      </c>
    </row>
    <row r="5" spans="1:7">
      <c r="A5" s="33">
        <v>4</v>
      </c>
      <c r="B5" s="6">
        <v>0</v>
      </c>
      <c r="C5" s="6">
        <v>0</v>
      </c>
      <c r="D5" s="6">
        <v>0</v>
      </c>
      <c r="E5" s="35">
        <v>-497341.4</v>
      </c>
      <c r="F5" s="6">
        <v>0</v>
      </c>
      <c r="G5" s="6">
        <v>0</v>
      </c>
    </row>
    <row r="6" spans="1:7">
      <c r="A6" s="33">
        <v>5</v>
      </c>
      <c r="B6" s="6">
        <v>0</v>
      </c>
      <c r="C6" s="6">
        <v>0</v>
      </c>
      <c r="D6" s="6">
        <v>0</v>
      </c>
      <c r="E6" s="6">
        <v>0</v>
      </c>
      <c r="F6" s="35">
        <v>-497341.4</v>
      </c>
      <c r="G6" s="6">
        <v>0</v>
      </c>
    </row>
    <row r="7" spans="1:7">
      <c r="A7" s="33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10" spans="1:7">
      <c r="A10" s="33"/>
      <c r="B10" s="33">
        <v>1</v>
      </c>
      <c r="C10" s="33">
        <v>2</v>
      </c>
      <c r="D10" s="33">
        <v>3</v>
      </c>
      <c r="E10" s="33">
        <v>4</v>
      </c>
      <c r="F10" s="33">
        <v>5</v>
      </c>
      <c r="G10" s="33">
        <v>6</v>
      </c>
    </row>
    <row r="11" spans="1:7">
      <c r="A11" s="33">
        <v>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>
      <c r="A12" s="33">
        <v>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ht="15">
      <c r="A13" s="33">
        <v>3</v>
      </c>
      <c r="B13" s="6">
        <v>0</v>
      </c>
      <c r="C13" s="6">
        <v>0</v>
      </c>
      <c r="D13" s="34">
        <v>332941</v>
      </c>
      <c r="E13" s="6">
        <v>0</v>
      </c>
      <c r="F13" s="6">
        <v>0</v>
      </c>
      <c r="G13" s="6">
        <v>0</v>
      </c>
    </row>
    <row r="14" spans="1:7" ht="15">
      <c r="A14" s="33">
        <v>4</v>
      </c>
      <c r="B14" s="6">
        <v>0</v>
      </c>
      <c r="C14" s="6">
        <v>0</v>
      </c>
      <c r="D14" s="6">
        <v>0</v>
      </c>
      <c r="E14" s="34">
        <v>-4999180000</v>
      </c>
      <c r="F14" s="6">
        <v>0</v>
      </c>
      <c r="G14" s="6">
        <v>0</v>
      </c>
    </row>
    <row r="15" spans="1:7" ht="15">
      <c r="A15" s="33">
        <v>5</v>
      </c>
      <c r="B15" s="6">
        <v>0</v>
      </c>
      <c r="C15" s="6">
        <v>0</v>
      </c>
      <c r="D15" s="6">
        <v>0</v>
      </c>
      <c r="E15" s="6">
        <v>0</v>
      </c>
      <c r="F15" s="34">
        <v>-4999180000</v>
      </c>
      <c r="G15" s="6">
        <v>0</v>
      </c>
    </row>
    <row r="16" spans="1:7">
      <c r="A16" s="33">
        <v>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8" spans="2:14">
      <c r="B18" s="36" t="e">
        <f>B11/B2</f>
        <v>#DIV/0!</v>
      </c>
      <c r="C18" s="36" t="e">
        <f t="shared" ref="C18:G18" si="0">C11/C2</f>
        <v>#DIV/0!</v>
      </c>
      <c r="D18" s="36" t="e">
        <f t="shared" si="0"/>
        <v>#DIV/0!</v>
      </c>
      <c r="E18" s="36" t="e">
        <f t="shared" si="0"/>
        <v>#DIV/0!</v>
      </c>
      <c r="F18" s="36" t="e">
        <f t="shared" si="0"/>
        <v>#DIV/0!</v>
      </c>
      <c r="G18" s="36" t="e">
        <f t="shared" si="0"/>
        <v>#DIV/0!</v>
      </c>
      <c r="I18" s="37" t="e">
        <f>B2/B11</f>
        <v>#DIV/0!</v>
      </c>
      <c r="J18" s="37" t="e">
        <f t="shared" ref="J18:N18" si="1">C2/C11</f>
        <v>#DIV/0!</v>
      </c>
      <c r="K18" s="37" t="e">
        <f t="shared" si="1"/>
        <v>#DIV/0!</v>
      </c>
      <c r="L18" s="37" t="e">
        <f t="shared" si="1"/>
        <v>#DIV/0!</v>
      </c>
      <c r="M18" s="37" t="e">
        <f t="shared" si="1"/>
        <v>#DIV/0!</v>
      </c>
      <c r="N18" s="37" t="e">
        <f t="shared" si="1"/>
        <v>#DIV/0!</v>
      </c>
    </row>
    <row r="19" spans="2:14">
      <c r="B19" s="36" t="e">
        <f t="shared" ref="B19:G19" si="2">B12/B3</f>
        <v>#DIV/0!</v>
      </c>
      <c r="C19" s="36" t="e">
        <f t="shared" si="2"/>
        <v>#DIV/0!</v>
      </c>
      <c r="D19" s="36" t="e">
        <f t="shared" si="2"/>
        <v>#DIV/0!</v>
      </c>
      <c r="E19" s="36" t="e">
        <f t="shared" si="2"/>
        <v>#DIV/0!</v>
      </c>
      <c r="F19" s="36" t="e">
        <f t="shared" si="2"/>
        <v>#DIV/0!</v>
      </c>
      <c r="G19" s="36" t="e">
        <f t="shared" si="2"/>
        <v>#DIV/0!</v>
      </c>
      <c r="I19" s="37" t="e">
        <f t="shared" ref="I19:I23" si="3">B3/B12</f>
        <v>#DIV/0!</v>
      </c>
      <c r="J19" s="37" t="e">
        <f t="shared" ref="J19:J23" si="4">C3/C12</f>
        <v>#DIV/0!</v>
      </c>
      <c r="K19" s="37" t="e">
        <f t="shared" ref="K19:K23" si="5">D3/D12</f>
        <v>#DIV/0!</v>
      </c>
      <c r="L19" s="37" t="e">
        <f t="shared" ref="L19:L23" si="6">E3/E12</f>
        <v>#DIV/0!</v>
      </c>
      <c r="M19" s="37" t="e">
        <f t="shared" ref="M19:M23" si="7">F3/F12</f>
        <v>#DIV/0!</v>
      </c>
      <c r="N19" s="37" t="e">
        <f t="shared" ref="N19:N23" si="8">G3/G12</f>
        <v>#DIV/0!</v>
      </c>
    </row>
    <row r="20" spans="2:14">
      <c r="B20" s="36" t="e">
        <f t="shared" ref="B20:G20" si="9">B13/B4</f>
        <v>#DIV/0!</v>
      </c>
      <c r="C20" s="36" t="e">
        <f t="shared" si="9"/>
        <v>#DIV/0!</v>
      </c>
      <c r="D20" s="36">
        <f t="shared" si="9"/>
        <v>10051.816787818057</v>
      </c>
      <c r="E20" s="36" t="e">
        <f t="shared" si="9"/>
        <v>#DIV/0!</v>
      </c>
      <c r="F20" s="36" t="e">
        <f t="shared" si="9"/>
        <v>#DIV/0!</v>
      </c>
      <c r="G20" s="36" t="e">
        <f t="shared" si="9"/>
        <v>#DIV/0!</v>
      </c>
      <c r="I20" s="37" t="e">
        <f t="shared" si="3"/>
        <v>#DIV/0!</v>
      </c>
      <c r="J20" s="37" t="e">
        <f t="shared" si="4"/>
        <v>#DIV/0!</v>
      </c>
      <c r="K20" s="37">
        <f t="shared" si="5"/>
        <v>9.9484503260337414E-5</v>
      </c>
      <c r="L20" s="37" t="e">
        <f t="shared" si="6"/>
        <v>#DIV/0!</v>
      </c>
      <c r="M20" s="37" t="e">
        <f t="shared" si="7"/>
        <v>#DIV/0!</v>
      </c>
      <c r="N20" s="37" t="e">
        <f t="shared" si="8"/>
        <v>#DIV/0!</v>
      </c>
    </row>
    <row r="21" spans="2:14">
      <c r="B21" s="36" t="e">
        <f t="shared" ref="B21:G21" si="10">B14/B5</f>
        <v>#DIV/0!</v>
      </c>
      <c r="C21" s="36" t="e">
        <f t="shared" si="10"/>
        <v>#DIV/0!</v>
      </c>
      <c r="D21" s="36" t="e">
        <f t="shared" si="10"/>
        <v>#DIV/0!</v>
      </c>
      <c r="E21" s="36">
        <f t="shared" si="10"/>
        <v>10051.807470683116</v>
      </c>
      <c r="F21" s="36" t="e">
        <f t="shared" si="10"/>
        <v>#DIV/0!</v>
      </c>
      <c r="G21" s="36" t="e">
        <f t="shared" si="10"/>
        <v>#DIV/0!</v>
      </c>
      <c r="I21" s="37" t="e">
        <f t="shared" si="3"/>
        <v>#DIV/0!</v>
      </c>
      <c r="J21" s="37" t="e">
        <f t="shared" si="4"/>
        <v>#DIV/0!</v>
      </c>
      <c r="K21" s="37" t="e">
        <f t="shared" si="5"/>
        <v>#DIV/0!</v>
      </c>
      <c r="L21" s="37">
        <f t="shared" si="6"/>
        <v>9.9484595473657686E-5</v>
      </c>
      <c r="M21" s="37" t="e">
        <f t="shared" si="7"/>
        <v>#DIV/0!</v>
      </c>
      <c r="N21" s="37" t="e">
        <f t="shared" si="8"/>
        <v>#DIV/0!</v>
      </c>
    </row>
    <row r="22" spans="2:14">
      <c r="B22" s="36" t="e">
        <f t="shared" ref="B22:G22" si="11">B15/B6</f>
        <v>#DIV/0!</v>
      </c>
      <c r="C22" s="36" t="e">
        <f t="shared" si="11"/>
        <v>#DIV/0!</v>
      </c>
      <c r="D22" s="36" t="e">
        <f t="shared" si="11"/>
        <v>#DIV/0!</v>
      </c>
      <c r="E22" s="36" t="e">
        <f t="shared" si="11"/>
        <v>#DIV/0!</v>
      </c>
      <c r="F22" s="36">
        <f t="shared" si="11"/>
        <v>10051.807470683116</v>
      </c>
      <c r="G22" s="36" t="e">
        <f t="shared" si="11"/>
        <v>#DIV/0!</v>
      </c>
      <c r="I22" s="37" t="e">
        <f t="shared" si="3"/>
        <v>#DIV/0!</v>
      </c>
      <c r="J22" s="37" t="e">
        <f t="shared" si="4"/>
        <v>#DIV/0!</v>
      </c>
      <c r="K22" s="37" t="e">
        <f t="shared" si="5"/>
        <v>#DIV/0!</v>
      </c>
      <c r="L22" s="37" t="e">
        <f t="shared" si="6"/>
        <v>#DIV/0!</v>
      </c>
      <c r="M22" s="37">
        <f t="shared" si="7"/>
        <v>9.9484595473657686E-5</v>
      </c>
      <c r="N22" s="37" t="e">
        <f t="shared" si="8"/>
        <v>#DIV/0!</v>
      </c>
    </row>
    <row r="23" spans="2:14">
      <c r="B23" s="36" t="e">
        <f t="shared" ref="B23:G23" si="12">B16/B7</f>
        <v>#DIV/0!</v>
      </c>
      <c r="C23" s="36" t="e">
        <f t="shared" si="12"/>
        <v>#DIV/0!</v>
      </c>
      <c r="D23" s="36" t="e">
        <f t="shared" si="12"/>
        <v>#DIV/0!</v>
      </c>
      <c r="E23" s="36" t="e">
        <f t="shared" si="12"/>
        <v>#DIV/0!</v>
      </c>
      <c r="F23" s="36" t="e">
        <f t="shared" si="12"/>
        <v>#DIV/0!</v>
      </c>
      <c r="G23" s="36" t="e">
        <f t="shared" si="12"/>
        <v>#DIV/0!</v>
      </c>
      <c r="I23" s="37" t="e">
        <f t="shared" si="3"/>
        <v>#DIV/0!</v>
      </c>
      <c r="J23" s="37" t="e">
        <f t="shared" si="4"/>
        <v>#DIV/0!</v>
      </c>
      <c r="K23" s="37" t="e">
        <f t="shared" si="5"/>
        <v>#DIV/0!</v>
      </c>
      <c r="L23" s="37" t="e">
        <f t="shared" si="6"/>
        <v>#DIV/0!</v>
      </c>
      <c r="M23" s="37" t="e">
        <f t="shared" si="7"/>
        <v>#DIV/0!</v>
      </c>
      <c r="N23" s="37" t="e">
        <f t="shared" si="8"/>
        <v>#DIV/0!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3" sqref="E13"/>
    </sheetView>
  </sheetViews>
  <sheetFormatPr defaultRowHeight="14.25"/>
  <cols>
    <col min="1" max="1" width="36.375" bestFit="1" customWidth="1"/>
    <col min="2" max="2" width="15.875" bestFit="1" customWidth="1"/>
  </cols>
  <sheetData>
    <row r="1" spans="1:3">
      <c r="A1" s="16" t="s">
        <v>174</v>
      </c>
    </row>
    <row r="2" spans="1:3">
      <c r="A2" s="3" t="s">
        <v>175</v>
      </c>
      <c r="B2" s="3">
        <v>3</v>
      </c>
    </row>
    <row r="3" spans="1:3">
      <c r="A3" s="3" t="s">
        <v>176</v>
      </c>
      <c r="B3" s="3">
        <v>120</v>
      </c>
      <c r="C3" t="s">
        <v>187</v>
      </c>
    </row>
    <row r="4" spans="1:3">
      <c r="A4" s="3" t="s">
        <v>177</v>
      </c>
      <c r="B4" s="3">
        <v>320</v>
      </c>
      <c r="C4" t="s">
        <v>17</v>
      </c>
    </row>
    <row r="5" spans="1:3">
      <c r="A5" s="3" t="s">
        <v>178</v>
      </c>
      <c r="B5" s="3">
        <v>70</v>
      </c>
      <c r="C5" t="s">
        <v>17</v>
      </c>
    </row>
    <row r="6" spans="1:3">
      <c r="A6" s="3" t="s">
        <v>179</v>
      </c>
      <c r="B6" s="3">
        <v>853.87</v>
      </c>
      <c r="C6" t="s">
        <v>17</v>
      </c>
    </row>
    <row r="7" spans="1:3">
      <c r="A7" s="3" t="s">
        <v>180</v>
      </c>
      <c r="B7" s="3">
        <v>5.2</v>
      </c>
      <c r="C7" t="s">
        <v>17</v>
      </c>
    </row>
    <row r="8" spans="1:3">
      <c r="A8" s="3" t="s">
        <v>181</v>
      </c>
      <c r="B8" s="3">
        <v>902.2</v>
      </c>
      <c r="C8" t="s">
        <v>17</v>
      </c>
    </row>
    <row r="9" spans="1:3">
      <c r="A9" s="3" t="s">
        <v>182</v>
      </c>
      <c r="B9" s="3">
        <v>0.09</v>
      </c>
      <c r="C9" t="s">
        <v>17</v>
      </c>
    </row>
    <row r="10" spans="1:3">
      <c r="A10" s="3" t="s">
        <v>183</v>
      </c>
      <c r="B10" s="3">
        <v>77.706599999999995</v>
      </c>
      <c r="C10" t="s">
        <v>188</v>
      </c>
    </row>
    <row r="11" spans="1:3">
      <c r="A11" s="3" t="s">
        <v>184</v>
      </c>
      <c r="B11" s="3">
        <v>698.09400000000005</v>
      </c>
      <c r="C11" t="s">
        <v>189</v>
      </c>
    </row>
    <row r="12" spans="1:3">
      <c r="A12" s="3" t="s">
        <v>185</v>
      </c>
      <c r="B12" s="5">
        <v>384243000</v>
      </c>
      <c r="C12" t="s">
        <v>190</v>
      </c>
    </row>
    <row r="13" spans="1:3">
      <c r="A13" s="3" t="s">
        <v>186</v>
      </c>
      <c r="B13" s="5">
        <v>98340000</v>
      </c>
      <c r="C13" t="s">
        <v>191</v>
      </c>
    </row>
    <row r="14" spans="1:3">
      <c r="A14" s="32" t="s">
        <v>192</v>
      </c>
      <c r="B14">
        <f>B11*B8</f>
        <v>629820.40680000011</v>
      </c>
    </row>
    <row r="15" spans="1:3">
      <c r="A15" s="32" t="s">
        <v>193</v>
      </c>
      <c r="B15">
        <f>B14*3</f>
        <v>1889461.2204000005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3" sqref="B13"/>
    </sheetView>
  </sheetViews>
  <sheetFormatPr defaultColWidth="37" defaultRowHeight="14.25"/>
  <sheetData>
    <row r="1" spans="1:3">
      <c r="A1" s="19" t="s">
        <v>142</v>
      </c>
      <c r="B1" s="20"/>
    </row>
    <row r="2" spans="1:3">
      <c r="A2" s="19" t="s">
        <v>22</v>
      </c>
      <c r="B2" s="21" t="s">
        <v>143</v>
      </c>
      <c r="C2" t="s">
        <v>144</v>
      </c>
    </row>
    <row r="3" spans="1:3">
      <c r="A3" s="3" t="s">
        <v>114</v>
      </c>
      <c r="B3" s="3" t="s">
        <v>115</v>
      </c>
    </row>
    <row r="4" spans="1:3">
      <c r="A4" s="3" t="s">
        <v>116</v>
      </c>
      <c r="B4" s="3" t="s">
        <v>117</v>
      </c>
    </row>
    <row r="5" spans="1:3">
      <c r="A5" s="3" t="s">
        <v>118</v>
      </c>
      <c r="B5" s="3" t="s">
        <v>119</v>
      </c>
    </row>
    <row r="6" spans="1:3">
      <c r="A6" s="3" t="s">
        <v>120</v>
      </c>
      <c r="B6" s="3" t="s">
        <v>121</v>
      </c>
    </row>
    <row r="7" spans="1:3">
      <c r="A7" s="3" t="s">
        <v>122</v>
      </c>
      <c r="B7" s="3" t="s">
        <v>123</v>
      </c>
    </row>
    <row r="8" spans="1:3">
      <c r="A8" s="3" t="s">
        <v>124</v>
      </c>
      <c r="B8" s="3" t="s">
        <v>125</v>
      </c>
    </row>
    <row r="9" spans="1:3">
      <c r="A9" s="3" t="s">
        <v>126</v>
      </c>
      <c r="B9" s="3" t="s">
        <v>127</v>
      </c>
    </row>
    <row r="10" spans="1:3">
      <c r="A10" s="3" t="s">
        <v>128</v>
      </c>
      <c r="B10" s="3" t="s">
        <v>129</v>
      </c>
    </row>
    <row r="11" spans="1:3">
      <c r="A11" s="3" t="s">
        <v>130</v>
      </c>
      <c r="B11" s="3" t="s">
        <v>131</v>
      </c>
    </row>
    <row r="12" spans="1:3">
      <c r="A12" s="3" t="s">
        <v>132</v>
      </c>
      <c r="B12" s="3" t="s">
        <v>133</v>
      </c>
    </row>
    <row r="13" spans="1:3">
      <c r="A13" s="3" t="s">
        <v>134</v>
      </c>
      <c r="B13" s="3" t="s">
        <v>135</v>
      </c>
    </row>
    <row r="14" spans="1:3">
      <c r="A14" s="3" t="s">
        <v>136</v>
      </c>
      <c r="B14" s="3" t="s">
        <v>137</v>
      </c>
    </row>
    <row r="15" spans="1:3">
      <c r="A15" s="3" t="s">
        <v>138</v>
      </c>
      <c r="B15" s="3" t="s">
        <v>139</v>
      </c>
    </row>
    <row r="16" spans="1:3">
      <c r="A16" s="3" t="s">
        <v>140</v>
      </c>
      <c r="B16" s="3" t="s">
        <v>141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R12" sqref="R12"/>
    </sheetView>
  </sheetViews>
  <sheetFormatPr defaultRowHeight="14.25"/>
  <cols>
    <col min="14" max="14" width="45.875" bestFit="1" customWidth="1"/>
    <col min="15" max="15" width="9" customWidth="1"/>
  </cols>
  <sheetData>
    <row r="1" spans="1:16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6" ht="22.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M2">
        <v>1</v>
      </c>
      <c r="N2" s="46">
        <v>0</v>
      </c>
      <c r="O2" s="46">
        <v>6</v>
      </c>
      <c r="P2" s="46">
        <v>1</v>
      </c>
    </row>
    <row r="3" spans="1:16">
      <c r="A3" s="1">
        <v>10</v>
      </c>
      <c r="B3" s="1">
        <v>0</v>
      </c>
      <c r="C3" s="1">
        <v>4667</v>
      </c>
      <c r="D3" s="2">
        <v>603903000000</v>
      </c>
      <c r="E3" s="2">
        <v>603903000000</v>
      </c>
      <c r="F3" s="2">
        <v>464718000000</v>
      </c>
      <c r="G3" s="2">
        <v>115302000000</v>
      </c>
      <c r="H3" s="1">
        <v>24443.7</v>
      </c>
      <c r="I3" s="1">
        <v>24443.7</v>
      </c>
      <c r="J3" s="1">
        <v>0</v>
      </c>
      <c r="K3" s="1">
        <v>0</v>
      </c>
      <c r="M3" s="47">
        <v>2</v>
      </c>
      <c r="N3" s="46">
        <v>8.5260999999999996</v>
      </c>
      <c r="O3" s="46">
        <v>5.7869999999999999</v>
      </c>
      <c r="P3" s="46">
        <v>1</v>
      </c>
    </row>
    <row r="4" spans="1:16">
      <c r="A4" s="1">
        <v>17.760000000000002</v>
      </c>
      <c r="B4" s="1">
        <v>0.1</v>
      </c>
      <c r="C4" s="1">
        <v>4345.28</v>
      </c>
      <c r="D4" s="2">
        <v>517644000000</v>
      </c>
      <c r="E4" s="2">
        <v>517644000000</v>
      </c>
      <c r="F4" s="2">
        <v>398339000000</v>
      </c>
      <c r="G4" s="2">
        <v>107354000000</v>
      </c>
      <c r="H4" s="1">
        <v>20952.2</v>
      </c>
      <c r="I4" s="1">
        <v>20952.2</v>
      </c>
      <c r="J4" s="1">
        <v>0</v>
      </c>
      <c r="K4" s="1">
        <v>0</v>
      </c>
      <c r="M4">
        <v>3</v>
      </c>
      <c r="N4" s="46">
        <v>17.053000000000001</v>
      </c>
      <c r="O4" s="46">
        <v>5.5739999999999998</v>
      </c>
      <c r="P4" s="46">
        <v>1</v>
      </c>
    </row>
    <row r="5" spans="1:16">
      <c r="A5" s="1">
        <v>25.52</v>
      </c>
      <c r="B5" s="1">
        <v>0.2</v>
      </c>
      <c r="C5" s="1">
        <v>4034.76</v>
      </c>
      <c r="D5" s="2">
        <v>440925000000</v>
      </c>
      <c r="E5" s="2">
        <v>440925000000</v>
      </c>
      <c r="F5" s="2">
        <v>339303000000</v>
      </c>
      <c r="G5" s="2">
        <v>99682000000</v>
      </c>
      <c r="H5" s="1">
        <v>17847</v>
      </c>
      <c r="I5" s="1">
        <v>17847</v>
      </c>
      <c r="J5" s="1">
        <v>0</v>
      </c>
      <c r="K5" s="1">
        <v>0</v>
      </c>
      <c r="M5" s="47">
        <v>4</v>
      </c>
      <c r="N5" s="46">
        <v>25.579000000000001</v>
      </c>
      <c r="O5" s="46">
        <v>5.3609999999999998</v>
      </c>
      <c r="P5" s="46">
        <v>1</v>
      </c>
    </row>
    <row r="6" spans="1:16">
      <c r="A6" s="1">
        <v>33.28</v>
      </c>
      <c r="B6" s="1">
        <v>0.3</v>
      </c>
      <c r="C6" s="1">
        <v>3735.44</v>
      </c>
      <c r="D6" s="2">
        <v>373022000000</v>
      </c>
      <c r="E6" s="2">
        <v>373022000000</v>
      </c>
      <c r="F6" s="2">
        <v>287049000000</v>
      </c>
      <c r="G6" s="2">
        <v>92287000000</v>
      </c>
      <c r="H6" s="1">
        <v>15098.5</v>
      </c>
      <c r="I6" s="1">
        <v>15098.5</v>
      </c>
      <c r="J6" s="1">
        <v>0</v>
      </c>
      <c r="K6" s="1">
        <v>0</v>
      </c>
      <c r="M6">
        <v>5</v>
      </c>
      <c r="N6" s="46">
        <v>34.104999999999997</v>
      </c>
      <c r="O6" s="46">
        <v>5.1479999999999997</v>
      </c>
      <c r="P6" s="46">
        <v>1</v>
      </c>
    </row>
    <row r="7" spans="1:16">
      <c r="A7" s="1">
        <v>41.04</v>
      </c>
      <c r="B7" s="1">
        <v>0.4</v>
      </c>
      <c r="C7" s="1">
        <v>3447.32</v>
      </c>
      <c r="D7" s="2">
        <v>313236000000</v>
      </c>
      <c r="E7" s="2">
        <v>313236000000</v>
      </c>
      <c r="F7" s="2">
        <v>241043000000</v>
      </c>
      <c r="G7" s="2">
        <v>85169000000</v>
      </c>
      <c r="H7" s="1">
        <v>12678.6</v>
      </c>
      <c r="I7" s="1">
        <v>12678.6</v>
      </c>
      <c r="J7" s="1">
        <v>0</v>
      </c>
      <c r="K7" s="1">
        <v>0</v>
      </c>
      <c r="M7" s="47">
        <v>6</v>
      </c>
      <c r="N7" s="46">
        <v>42.633000000000003</v>
      </c>
      <c r="O7" s="46">
        <v>4.9349999999999996</v>
      </c>
      <c r="P7" s="46">
        <v>1</v>
      </c>
    </row>
    <row r="8" spans="1:16">
      <c r="A8" s="1">
        <v>48.8</v>
      </c>
      <c r="B8" s="1">
        <v>0.5</v>
      </c>
      <c r="C8" s="1">
        <v>3170.4</v>
      </c>
      <c r="D8" s="2">
        <v>260897000000</v>
      </c>
      <c r="E8" s="2">
        <v>260897000000</v>
      </c>
      <c r="F8" s="2">
        <v>200767000000</v>
      </c>
      <c r="G8" s="2">
        <v>78328000000</v>
      </c>
      <c r="H8" s="1">
        <v>10560.1</v>
      </c>
      <c r="I8" s="1">
        <v>10560.1</v>
      </c>
      <c r="J8" s="1">
        <v>0</v>
      </c>
      <c r="K8" s="1">
        <v>0</v>
      </c>
      <c r="M8">
        <v>7</v>
      </c>
      <c r="N8" s="46">
        <v>51.158000000000001</v>
      </c>
      <c r="O8" s="46">
        <v>4.7220000000000004</v>
      </c>
      <c r="P8" s="46">
        <v>1</v>
      </c>
    </row>
    <row r="9" spans="1:16">
      <c r="A9" s="1">
        <v>56.56</v>
      </c>
      <c r="B9" s="1">
        <v>0.6</v>
      </c>
      <c r="C9" s="1">
        <v>2904.69</v>
      </c>
      <c r="D9" s="2">
        <v>215365000000</v>
      </c>
      <c r="E9" s="2">
        <v>215365000000</v>
      </c>
      <c r="F9" s="2">
        <v>165729000000</v>
      </c>
      <c r="G9" s="2">
        <v>71763000000</v>
      </c>
      <c r="H9" s="1">
        <v>8717.2000000000007</v>
      </c>
      <c r="I9" s="1">
        <v>8717.2000000000007</v>
      </c>
      <c r="J9" s="1">
        <v>0</v>
      </c>
      <c r="K9" s="1">
        <v>0</v>
      </c>
      <c r="M9" s="47">
        <v>8</v>
      </c>
      <c r="N9" s="46">
        <v>59.685000000000002</v>
      </c>
      <c r="O9" s="46">
        <v>4.5090000000000003</v>
      </c>
      <c r="P9" s="46">
        <v>1</v>
      </c>
    </row>
    <row r="10" spans="1:16">
      <c r="A10" s="1">
        <v>64.319999999999993</v>
      </c>
      <c r="B10" s="1">
        <v>0.7</v>
      </c>
      <c r="C10" s="1">
        <v>2650.18</v>
      </c>
      <c r="D10" s="2">
        <v>176028000000</v>
      </c>
      <c r="E10" s="2">
        <v>176028000000</v>
      </c>
      <c r="F10" s="2">
        <v>135458000000</v>
      </c>
      <c r="G10" s="2">
        <v>65475000000</v>
      </c>
      <c r="H10" s="1">
        <v>7124.9</v>
      </c>
      <c r="I10" s="1">
        <v>7124.9</v>
      </c>
      <c r="J10" s="1">
        <v>0</v>
      </c>
      <c r="K10" s="1">
        <v>0</v>
      </c>
      <c r="M10">
        <v>9</v>
      </c>
      <c r="N10" s="46">
        <v>68.210999999999999</v>
      </c>
      <c r="O10" s="46">
        <v>4.2960000000000003</v>
      </c>
      <c r="P10" s="46">
        <v>1</v>
      </c>
    </row>
    <row r="11" spans="1:16">
      <c r="A11" s="1">
        <v>72.08</v>
      </c>
      <c r="B11" s="1">
        <v>0.8</v>
      </c>
      <c r="C11" s="1">
        <v>2406.88</v>
      </c>
      <c r="D11" s="2">
        <v>142301000000</v>
      </c>
      <c r="E11" s="2">
        <v>142301000000</v>
      </c>
      <c r="F11" s="2">
        <v>109504000000</v>
      </c>
      <c r="G11" s="2">
        <v>59464000000</v>
      </c>
      <c r="H11" s="1">
        <v>5759.8</v>
      </c>
      <c r="I11" s="1">
        <v>5759.8</v>
      </c>
      <c r="J11" s="1">
        <v>0</v>
      </c>
      <c r="K11" s="1">
        <v>0</v>
      </c>
      <c r="M11" s="47">
        <v>10</v>
      </c>
      <c r="N11" s="46">
        <v>76.738</v>
      </c>
      <c r="O11" s="46">
        <v>4.0830000000000002</v>
      </c>
      <c r="P11" s="46">
        <v>1</v>
      </c>
    </row>
    <row r="12" spans="1:16">
      <c r="A12" s="1">
        <v>79.84</v>
      </c>
      <c r="B12" s="1">
        <v>0.9</v>
      </c>
      <c r="C12" s="1">
        <v>2174.77</v>
      </c>
      <c r="D12" s="2">
        <v>113630000000</v>
      </c>
      <c r="E12" s="2">
        <v>113630000000</v>
      </c>
      <c r="F12" s="2">
        <v>87441000000</v>
      </c>
      <c r="G12" s="2">
        <v>53730000000</v>
      </c>
      <c r="H12" s="1">
        <v>4599.3</v>
      </c>
      <c r="I12" s="1">
        <v>4599.3</v>
      </c>
      <c r="J12" s="1">
        <v>0</v>
      </c>
      <c r="K12" s="1">
        <v>0</v>
      </c>
      <c r="M12">
        <v>11</v>
      </c>
      <c r="N12" s="46">
        <v>85.268000000000001</v>
      </c>
      <c r="O12" s="46">
        <v>3.87</v>
      </c>
      <c r="P12" s="46">
        <v>1</v>
      </c>
    </row>
    <row r="13" spans="1:16">
      <c r="A13" s="1">
        <v>87.6</v>
      </c>
      <c r="B13" s="1">
        <v>1</v>
      </c>
      <c r="C13" s="1">
        <v>1953.87</v>
      </c>
      <c r="D13" s="2">
        <v>89488000000</v>
      </c>
      <c r="E13" s="2">
        <v>89488000000</v>
      </c>
      <c r="F13" s="2">
        <v>68863000000</v>
      </c>
      <c r="G13" s="2">
        <v>48272000000</v>
      </c>
      <c r="H13" s="1">
        <v>3622.1</v>
      </c>
      <c r="I13" s="1">
        <v>3622.1</v>
      </c>
      <c r="J13" s="1">
        <v>0</v>
      </c>
      <c r="K13" s="1">
        <v>0</v>
      </c>
      <c r="M13" s="47">
        <v>12</v>
      </c>
      <c r="N13" s="46">
        <v>87.6</v>
      </c>
      <c r="O13" s="46">
        <v>3.87</v>
      </c>
      <c r="P13" s="46">
        <v>1</v>
      </c>
    </row>
    <row r="14" spans="1:16">
      <c r="A14">
        <f>A4-A3</f>
        <v>7.7600000000000016</v>
      </c>
      <c r="B14" s="12" t="s">
        <v>163</v>
      </c>
      <c r="C14" s="1">
        <f>AVERAGE(C3:C4)*0.1*(87.6-10)</f>
        <v>34967.646399999998</v>
      </c>
    </row>
    <row r="15" spans="1:16">
      <c r="A15">
        <f t="shared" ref="A15:A24" si="0">A5-A4</f>
        <v>7.759999999999998</v>
      </c>
      <c r="B15" s="12" t="s">
        <v>164</v>
      </c>
      <c r="C15" s="1">
        <f t="shared" ref="C15:C23" si="1">AVERAGE(C4:C5)*0.1*(87.6-10)</f>
        <v>32514.555200000003</v>
      </c>
      <c r="N15" s="46">
        <f>N3-N2</f>
        <v>8.5260999999999996</v>
      </c>
    </row>
    <row r="16" spans="1:16">
      <c r="A16">
        <f t="shared" si="0"/>
        <v>7.7600000000000016</v>
      </c>
      <c r="B16" s="12" t="s">
        <v>165</v>
      </c>
      <c r="C16" s="1">
        <f t="shared" si="1"/>
        <v>30148.376</v>
      </c>
      <c r="N16" s="46">
        <f t="shared" ref="N16:N25" si="2">N4-N3</f>
        <v>8.5269000000000013</v>
      </c>
    </row>
    <row r="17" spans="1:14">
      <c r="A17">
        <f t="shared" si="0"/>
        <v>7.759999999999998</v>
      </c>
      <c r="B17" s="12" t="s">
        <v>166</v>
      </c>
      <c r="C17" s="1">
        <f t="shared" si="1"/>
        <v>27869.108800000002</v>
      </c>
      <c r="N17" s="46">
        <f t="shared" si="2"/>
        <v>8.5259999999999998</v>
      </c>
    </row>
    <row r="18" spans="1:14">
      <c r="A18">
        <f t="shared" si="0"/>
        <v>7.759999999999998</v>
      </c>
      <c r="B18" s="12" t="s">
        <v>167</v>
      </c>
      <c r="C18" s="1">
        <f t="shared" si="1"/>
        <v>25676.7536</v>
      </c>
      <c r="N18" s="46">
        <f t="shared" si="2"/>
        <v>8.5259999999999962</v>
      </c>
    </row>
    <row r="19" spans="1:14">
      <c r="A19">
        <f t="shared" si="0"/>
        <v>7.7600000000000051</v>
      </c>
      <c r="B19" s="12" t="s">
        <v>168</v>
      </c>
      <c r="C19" s="1">
        <f t="shared" si="1"/>
        <v>23571.349200000001</v>
      </c>
      <c r="N19" s="46">
        <f t="shared" si="2"/>
        <v>8.5280000000000058</v>
      </c>
    </row>
    <row r="20" spans="1:14">
      <c r="A20">
        <f t="shared" si="0"/>
        <v>7.7599999999999909</v>
      </c>
      <c r="B20" s="12" t="s">
        <v>169</v>
      </c>
      <c r="C20" s="1">
        <f t="shared" si="1"/>
        <v>21552.895599999996</v>
      </c>
      <c r="N20" s="46">
        <f t="shared" si="2"/>
        <v>8.5249999999999986</v>
      </c>
    </row>
    <row r="21" spans="1:14">
      <c r="A21">
        <f t="shared" si="0"/>
        <v>7.7600000000000051</v>
      </c>
      <c r="B21" s="12" t="s">
        <v>170</v>
      </c>
      <c r="C21" s="1">
        <f t="shared" si="1"/>
        <v>19621.392799999998</v>
      </c>
      <c r="N21" s="46">
        <f t="shared" si="2"/>
        <v>8.527000000000001</v>
      </c>
    </row>
    <row r="22" spans="1:14">
      <c r="A22">
        <f t="shared" si="0"/>
        <v>7.7600000000000051</v>
      </c>
      <c r="B22" s="12" t="s">
        <v>171</v>
      </c>
      <c r="C22" s="1">
        <f t="shared" si="1"/>
        <v>17776.801999999996</v>
      </c>
      <c r="N22" s="46">
        <f t="shared" si="2"/>
        <v>8.5259999999999962</v>
      </c>
    </row>
    <row r="23" spans="1:14">
      <c r="A23">
        <f t="shared" si="0"/>
        <v>7.7599999999999909</v>
      </c>
      <c r="B23" s="12" t="s">
        <v>172</v>
      </c>
      <c r="C23" s="1">
        <f t="shared" si="1"/>
        <v>16019.123199999998</v>
      </c>
      <c r="N23" s="46">
        <f t="shared" si="2"/>
        <v>8.527000000000001</v>
      </c>
    </row>
    <row r="24" spans="1:14">
      <c r="B24" s="12" t="s">
        <v>173</v>
      </c>
      <c r="C24" s="1">
        <f>SUM(C14:C23)</f>
        <v>249718.00279999999</v>
      </c>
      <c r="N24" s="46">
        <f t="shared" si="2"/>
        <v>8.5300000000000011</v>
      </c>
    </row>
    <row r="25" spans="1:14">
      <c r="N25" s="46">
        <f t="shared" si="2"/>
        <v>2.3319999999999936</v>
      </c>
    </row>
  </sheetData>
  <mergeCells count="1">
    <mergeCell ref="A1:K1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H14" sqref="H14"/>
    </sheetView>
  </sheetViews>
  <sheetFormatPr defaultRowHeight="12.75"/>
  <cols>
    <col min="1" max="1" width="9.125" style="9" bestFit="1" customWidth="1"/>
    <col min="2" max="3" width="10.625" style="9" bestFit="1" customWidth="1"/>
    <col min="4" max="4" width="9.25" style="9" bestFit="1" customWidth="1"/>
    <col min="5" max="5" width="10.625" style="9" bestFit="1" customWidth="1"/>
    <col min="6" max="9" width="12.5" style="9" bestFit="1" customWidth="1"/>
    <col min="10" max="10" width="9.125" style="9" bestFit="1" customWidth="1"/>
    <col min="11" max="12" width="10.625" style="9" bestFit="1" customWidth="1"/>
    <col min="13" max="15" width="9.125" style="9" bestFit="1" customWidth="1"/>
    <col min="16" max="16" width="11.5" style="9" bestFit="1" customWidth="1"/>
    <col min="17" max="18" width="9.125" style="9" bestFit="1" customWidth="1"/>
    <col min="19" max="16384" width="9" style="9"/>
  </cols>
  <sheetData>
    <row r="1" spans="1:18" ht="25.5">
      <c r="A1" s="40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25.5">
      <c r="A2" s="8" t="s">
        <v>39</v>
      </c>
      <c r="B2" s="8" t="s">
        <v>25</v>
      </c>
      <c r="C2" s="8" t="s">
        <v>26</v>
      </c>
      <c r="D2" s="8" t="s">
        <v>27</v>
      </c>
      <c r="E2" s="8" t="s">
        <v>28</v>
      </c>
      <c r="F2" s="8" t="s">
        <v>40</v>
      </c>
      <c r="G2" s="8" t="s">
        <v>41</v>
      </c>
      <c r="H2" s="8" t="s">
        <v>42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</row>
    <row r="3" spans="1:18">
      <c r="A3" s="3">
        <v>1.5</v>
      </c>
      <c r="B3" s="3">
        <v>0</v>
      </c>
      <c r="C3" s="3">
        <v>0.25</v>
      </c>
      <c r="D3" s="3">
        <v>13.308</v>
      </c>
      <c r="E3" s="3">
        <v>678.93499999999995</v>
      </c>
      <c r="F3" s="10">
        <v>18110000000</v>
      </c>
      <c r="G3" s="10">
        <v>18113600000</v>
      </c>
      <c r="H3" s="10">
        <v>5564400000</v>
      </c>
      <c r="I3" s="10">
        <v>9729480000</v>
      </c>
      <c r="J3" s="3">
        <v>0</v>
      </c>
      <c r="K3" s="3">
        <v>972.86</v>
      </c>
      <c r="L3" s="3">
        <v>973.04</v>
      </c>
      <c r="M3" s="3">
        <v>0</v>
      </c>
      <c r="N3" s="3">
        <v>0</v>
      </c>
      <c r="O3" s="3">
        <v>0</v>
      </c>
      <c r="P3" s="3">
        <v>1.7000000000000001E-4</v>
      </c>
      <c r="Q3" s="3">
        <v>0</v>
      </c>
      <c r="R3" s="3">
        <v>0</v>
      </c>
    </row>
    <row r="4" spans="1:18">
      <c r="A4" s="3">
        <v>1.7</v>
      </c>
      <c r="B4" s="3">
        <v>3.2499999999999999E-3</v>
      </c>
      <c r="C4" s="3">
        <v>0.25</v>
      </c>
      <c r="D4" s="3">
        <v>13.308</v>
      </c>
      <c r="E4" s="3">
        <v>678.93499999999995</v>
      </c>
      <c r="F4" s="10">
        <v>18110000000</v>
      </c>
      <c r="G4" s="10">
        <v>18113600000</v>
      </c>
      <c r="H4" s="10">
        <v>5564400000</v>
      </c>
      <c r="I4" s="10">
        <v>9729480000</v>
      </c>
      <c r="J4" s="3">
        <v>0</v>
      </c>
      <c r="K4" s="3">
        <v>972.86</v>
      </c>
      <c r="L4" s="3">
        <v>973.04</v>
      </c>
      <c r="M4" s="3">
        <v>0</v>
      </c>
      <c r="N4" s="3">
        <v>0</v>
      </c>
      <c r="O4" s="3">
        <v>0</v>
      </c>
      <c r="P4" s="3">
        <v>1.7000000000000001E-4</v>
      </c>
      <c r="Q4" s="3">
        <v>0</v>
      </c>
      <c r="R4" s="3">
        <v>0</v>
      </c>
    </row>
    <row r="5" spans="1:18">
      <c r="A5" s="3">
        <v>2.7</v>
      </c>
      <c r="B5" s="3">
        <v>1.951E-2</v>
      </c>
      <c r="C5" s="3">
        <v>0.24951000000000001</v>
      </c>
      <c r="D5" s="3">
        <v>13.308</v>
      </c>
      <c r="E5" s="3">
        <v>773.36300000000006</v>
      </c>
      <c r="F5" s="10">
        <v>19424900000</v>
      </c>
      <c r="G5" s="10">
        <v>19558600000</v>
      </c>
      <c r="H5" s="10">
        <v>5431590000</v>
      </c>
      <c r="I5" s="10">
        <v>10789500000</v>
      </c>
      <c r="J5" s="3">
        <v>0</v>
      </c>
      <c r="K5" s="3">
        <v>1091.52</v>
      </c>
      <c r="L5" s="3">
        <v>1066.3800000000001</v>
      </c>
      <c r="M5" s="3">
        <v>0</v>
      </c>
      <c r="N5" s="3">
        <v>0</v>
      </c>
      <c r="O5" s="3">
        <v>0</v>
      </c>
      <c r="P5" s="3">
        <v>-2.3089999999999999E-2</v>
      </c>
      <c r="Q5" s="3">
        <v>0</v>
      </c>
      <c r="R5" s="3">
        <v>0</v>
      </c>
    </row>
    <row r="6" spans="1:18">
      <c r="A6" s="3">
        <v>3.7</v>
      </c>
      <c r="B6" s="3">
        <v>3.5770000000000003E-2</v>
      </c>
      <c r="C6" s="3">
        <v>0.24510000000000001</v>
      </c>
      <c r="D6" s="3">
        <v>13.308</v>
      </c>
      <c r="E6" s="3">
        <v>740.55</v>
      </c>
      <c r="F6" s="10">
        <v>17455900000</v>
      </c>
      <c r="G6" s="10">
        <v>19497800000</v>
      </c>
      <c r="H6" s="10">
        <v>4993980000</v>
      </c>
      <c r="I6" s="10">
        <v>10067230000</v>
      </c>
      <c r="J6" s="3">
        <v>0</v>
      </c>
      <c r="K6" s="3">
        <v>966.09</v>
      </c>
      <c r="L6" s="3">
        <v>1047.3599999999999</v>
      </c>
      <c r="M6" s="3">
        <v>0</v>
      </c>
      <c r="N6" s="3">
        <v>0</v>
      </c>
      <c r="O6" s="3">
        <v>0</v>
      </c>
      <c r="P6" s="3">
        <v>3.4399999999999999E-3</v>
      </c>
      <c r="Q6" s="3">
        <v>0</v>
      </c>
      <c r="R6" s="3">
        <v>0</v>
      </c>
    </row>
    <row r="7" spans="1:18">
      <c r="A7" s="3">
        <v>4.7</v>
      </c>
      <c r="B7" s="3">
        <v>5.203E-2</v>
      </c>
      <c r="C7" s="3">
        <v>0.23283999999999999</v>
      </c>
      <c r="D7" s="3">
        <v>13.308</v>
      </c>
      <c r="E7" s="3">
        <v>740.04200000000003</v>
      </c>
      <c r="F7" s="10">
        <v>15287400000</v>
      </c>
      <c r="G7" s="10">
        <v>19788800000</v>
      </c>
      <c r="H7" s="10">
        <v>4666590000</v>
      </c>
      <c r="I7" s="10">
        <v>9867780000</v>
      </c>
      <c r="J7" s="3">
        <v>0</v>
      </c>
      <c r="K7" s="3">
        <v>873.81</v>
      </c>
      <c r="L7" s="3">
        <v>1099.75</v>
      </c>
      <c r="M7" s="3">
        <v>0</v>
      </c>
      <c r="N7" s="3">
        <v>0</v>
      </c>
      <c r="O7" s="3">
        <v>0</v>
      </c>
      <c r="P7" s="3">
        <v>4.3450000000000003E-2</v>
      </c>
      <c r="Q7" s="3">
        <v>0</v>
      </c>
      <c r="R7" s="3">
        <v>0</v>
      </c>
    </row>
    <row r="8" spans="1:18">
      <c r="A8" s="3">
        <v>5.7</v>
      </c>
      <c r="B8" s="3">
        <v>6.8290000000000003E-2</v>
      </c>
      <c r="C8" s="3">
        <v>0.22059000000000001</v>
      </c>
      <c r="D8" s="3">
        <v>13.308</v>
      </c>
      <c r="E8" s="3">
        <v>592.49599999999998</v>
      </c>
      <c r="F8" s="10">
        <v>10782400000</v>
      </c>
      <c r="G8" s="10">
        <v>14858500000</v>
      </c>
      <c r="H8" s="10">
        <v>3474710000</v>
      </c>
      <c r="I8" s="10">
        <v>7607860000</v>
      </c>
      <c r="J8" s="3">
        <v>0</v>
      </c>
      <c r="K8" s="3">
        <v>648.54999999999995</v>
      </c>
      <c r="L8" s="3">
        <v>873.02</v>
      </c>
      <c r="M8" s="3">
        <v>0</v>
      </c>
      <c r="N8" s="3">
        <v>0</v>
      </c>
      <c r="O8" s="3">
        <v>0</v>
      </c>
      <c r="P8" s="3">
        <v>5.8930000000000003E-2</v>
      </c>
      <c r="Q8" s="3">
        <v>0</v>
      </c>
      <c r="R8" s="3">
        <v>0</v>
      </c>
    </row>
    <row r="9" spans="1:18">
      <c r="A9" s="3">
        <v>6.7</v>
      </c>
      <c r="B9" s="3">
        <v>8.455E-2</v>
      </c>
      <c r="C9" s="3">
        <v>0.20832999999999999</v>
      </c>
      <c r="D9" s="3">
        <v>13.308</v>
      </c>
      <c r="E9" s="3">
        <v>450.27499999999998</v>
      </c>
      <c r="F9" s="10">
        <v>7229720000</v>
      </c>
      <c r="G9" s="10">
        <v>10220600000</v>
      </c>
      <c r="H9" s="10">
        <v>2323540000</v>
      </c>
      <c r="I9" s="10">
        <v>5491260000</v>
      </c>
      <c r="J9" s="3">
        <v>0</v>
      </c>
      <c r="K9" s="3">
        <v>456.76</v>
      </c>
      <c r="L9" s="3">
        <v>641.49</v>
      </c>
      <c r="M9" s="3">
        <v>0</v>
      </c>
      <c r="N9" s="3">
        <v>0</v>
      </c>
      <c r="O9" s="3">
        <v>0</v>
      </c>
      <c r="P9" s="3">
        <v>6.4939999999999998E-2</v>
      </c>
      <c r="Q9" s="3">
        <v>0</v>
      </c>
      <c r="R9" s="3">
        <v>0</v>
      </c>
    </row>
    <row r="10" spans="1:18">
      <c r="A10" s="3">
        <v>7.7</v>
      </c>
      <c r="B10" s="3">
        <v>0.10081</v>
      </c>
      <c r="C10" s="3">
        <v>0.19608</v>
      </c>
      <c r="D10" s="3">
        <v>13.308</v>
      </c>
      <c r="E10" s="3">
        <v>424.05399999999997</v>
      </c>
      <c r="F10" s="10">
        <v>6309540000</v>
      </c>
      <c r="G10" s="10">
        <v>9144700000</v>
      </c>
      <c r="H10" s="10">
        <v>1907870000</v>
      </c>
      <c r="I10" s="10">
        <v>4971300000</v>
      </c>
      <c r="J10" s="3">
        <v>0</v>
      </c>
      <c r="K10" s="3">
        <v>400.53</v>
      </c>
      <c r="L10" s="3">
        <v>593.73</v>
      </c>
      <c r="M10" s="3">
        <v>0</v>
      </c>
      <c r="N10" s="3">
        <v>0</v>
      </c>
      <c r="O10" s="3">
        <v>0</v>
      </c>
      <c r="P10" s="3">
        <v>7.7179999999999999E-2</v>
      </c>
      <c r="Q10" s="3">
        <v>0</v>
      </c>
      <c r="R10" s="3">
        <v>0</v>
      </c>
    </row>
    <row r="11" spans="1:18">
      <c r="A11" s="3">
        <v>8.6999999999999993</v>
      </c>
      <c r="B11" s="3">
        <v>0.11706999999999999</v>
      </c>
      <c r="C11" s="3">
        <v>0.18382000000000001</v>
      </c>
      <c r="D11" s="3">
        <v>13.308</v>
      </c>
      <c r="E11" s="3">
        <v>400.63799999999998</v>
      </c>
      <c r="F11" s="10">
        <v>5528360000</v>
      </c>
      <c r="G11" s="10">
        <v>8063160000</v>
      </c>
      <c r="H11" s="10">
        <v>1570360000</v>
      </c>
      <c r="I11" s="10">
        <v>4493950000</v>
      </c>
      <c r="J11" s="3">
        <v>0</v>
      </c>
      <c r="K11" s="3">
        <v>351.61</v>
      </c>
      <c r="L11" s="3">
        <v>547.17999999999995</v>
      </c>
      <c r="M11" s="3">
        <v>0</v>
      </c>
      <c r="N11" s="3">
        <v>0</v>
      </c>
      <c r="O11" s="3">
        <v>0</v>
      </c>
      <c r="P11" s="3">
        <v>8.3940000000000001E-2</v>
      </c>
      <c r="Q11" s="3">
        <v>0</v>
      </c>
      <c r="R11" s="3">
        <v>0</v>
      </c>
    </row>
    <row r="12" spans="1:18">
      <c r="A12" s="3">
        <v>9.6999999999999993</v>
      </c>
      <c r="B12" s="3">
        <v>0.13335</v>
      </c>
      <c r="C12" s="3">
        <v>0.17155999999999999</v>
      </c>
      <c r="D12" s="3">
        <v>13.308</v>
      </c>
      <c r="E12" s="3">
        <v>382.06200000000001</v>
      </c>
      <c r="F12" s="10">
        <v>4980060000</v>
      </c>
      <c r="G12" s="10">
        <v>6884440000</v>
      </c>
      <c r="H12" s="10">
        <v>1158260000</v>
      </c>
      <c r="I12" s="10">
        <v>4034800000</v>
      </c>
      <c r="J12" s="3">
        <v>0</v>
      </c>
      <c r="K12" s="3">
        <v>316.12</v>
      </c>
      <c r="L12" s="3">
        <v>490.84</v>
      </c>
      <c r="M12" s="3">
        <v>0</v>
      </c>
      <c r="N12" s="3">
        <v>0</v>
      </c>
      <c r="O12" s="3">
        <v>0</v>
      </c>
      <c r="P12" s="3">
        <v>0.10174</v>
      </c>
      <c r="Q12" s="3">
        <v>0</v>
      </c>
      <c r="R12" s="3">
        <v>0</v>
      </c>
    </row>
    <row r="13" spans="1:18">
      <c r="A13" s="3">
        <v>10.7</v>
      </c>
      <c r="B13" s="3">
        <v>0.14959</v>
      </c>
      <c r="C13" s="3">
        <v>0.15931000000000001</v>
      </c>
      <c r="D13" s="3">
        <v>13.308</v>
      </c>
      <c r="E13" s="3">
        <v>399.65499999999997</v>
      </c>
      <c r="F13" s="10">
        <v>4936840000</v>
      </c>
      <c r="G13" s="10">
        <v>7009180000</v>
      </c>
      <c r="H13" s="10">
        <v>1002120000</v>
      </c>
      <c r="I13" s="10">
        <v>4037290000</v>
      </c>
      <c r="J13" s="3">
        <v>0</v>
      </c>
      <c r="K13" s="3">
        <v>303.60000000000002</v>
      </c>
      <c r="L13" s="3">
        <v>503.86</v>
      </c>
      <c r="M13" s="3">
        <v>0</v>
      </c>
      <c r="N13" s="3">
        <v>0</v>
      </c>
      <c r="O13" s="3">
        <v>0</v>
      </c>
      <c r="P13" s="3">
        <v>0.10758</v>
      </c>
      <c r="Q13" s="3">
        <v>0</v>
      </c>
      <c r="R13" s="3">
        <v>0</v>
      </c>
    </row>
    <row r="14" spans="1:18">
      <c r="A14" s="3">
        <v>11.7</v>
      </c>
      <c r="B14" s="3">
        <v>0.16585</v>
      </c>
      <c r="C14" s="3">
        <v>0.14706</v>
      </c>
      <c r="D14" s="3">
        <v>13.308</v>
      </c>
      <c r="E14" s="3">
        <v>426.32100000000003</v>
      </c>
      <c r="F14" s="10">
        <v>4691660000</v>
      </c>
      <c r="G14" s="10">
        <v>7167680000</v>
      </c>
      <c r="H14" s="10">
        <v>855900000</v>
      </c>
      <c r="I14" s="10">
        <v>4169720000</v>
      </c>
      <c r="J14" s="3">
        <v>0</v>
      </c>
      <c r="K14" s="3">
        <v>289.24</v>
      </c>
      <c r="L14" s="3">
        <v>544.70000000000005</v>
      </c>
      <c r="M14" s="3">
        <v>0</v>
      </c>
      <c r="N14" s="3">
        <v>0</v>
      </c>
      <c r="O14" s="3">
        <v>0</v>
      </c>
      <c r="P14" s="3">
        <v>0.15828999999999999</v>
      </c>
      <c r="Q14" s="3">
        <v>0</v>
      </c>
      <c r="R14" s="3">
        <v>0</v>
      </c>
    </row>
    <row r="15" spans="1:18">
      <c r="A15" s="3">
        <v>12.7</v>
      </c>
      <c r="B15" s="3">
        <v>0.18210999999999999</v>
      </c>
      <c r="C15" s="3">
        <v>0.13481000000000001</v>
      </c>
      <c r="D15" s="3">
        <v>13.180999999999999</v>
      </c>
      <c r="E15" s="3">
        <v>416.82</v>
      </c>
      <c r="F15" s="10">
        <v>3949460000</v>
      </c>
      <c r="G15" s="10">
        <v>7271660000</v>
      </c>
      <c r="H15" s="10">
        <v>672270000</v>
      </c>
      <c r="I15" s="10">
        <v>4082350000</v>
      </c>
      <c r="J15" s="3">
        <v>0</v>
      </c>
      <c r="K15" s="3">
        <v>246.57</v>
      </c>
      <c r="L15" s="3">
        <v>569.9</v>
      </c>
      <c r="M15" s="3">
        <v>0</v>
      </c>
      <c r="N15" s="3">
        <v>0</v>
      </c>
      <c r="O15" s="3">
        <v>0</v>
      </c>
      <c r="P15" s="3">
        <v>0.22234999999999999</v>
      </c>
      <c r="Q15" s="3">
        <v>0</v>
      </c>
      <c r="R15" s="3">
        <v>0</v>
      </c>
    </row>
    <row r="16" spans="1:18">
      <c r="A16" s="3">
        <v>13.7</v>
      </c>
      <c r="B16" s="3">
        <v>0.19836999999999999</v>
      </c>
      <c r="C16" s="3">
        <v>0.125</v>
      </c>
      <c r="D16" s="3">
        <v>12.848000000000001</v>
      </c>
      <c r="E16" s="3">
        <v>406.18599999999998</v>
      </c>
      <c r="F16" s="10">
        <v>3386520000</v>
      </c>
      <c r="G16" s="10">
        <v>7081700000</v>
      </c>
      <c r="H16" s="10">
        <v>547490000</v>
      </c>
      <c r="I16" s="10">
        <v>4085970000</v>
      </c>
      <c r="J16" s="3">
        <v>0</v>
      </c>
      <c r="K16" s="3">
        <v>215.91</v>
      </c>
      <c r="L16" s="3">
        <v>601.28</v>
      </c>
      <c r="M16" s="3">
        <v>0</v>
      </c>
      <c r="N16" s="3">
        <v>0</v>
      </c>
      <c r="O16" s="3">
        <v>0</v>
      </c>
      <c r="P16" s="3">
        <v>0.30756</v>
      </c>
      <c r="Q16" s="3">
        <v>0</v>
      </c>
      <c r="R16" s="3">
        <v>0</v>
      </c>
    </row>
    <row r="17" spans="1:18">
      <c r="A17" s="3">
        <v>14.7</v>
      </c>
      <c r="B17" s="3">
        <v>0.21465000000000001</v>
      </c>
      <c r="C17" s="3">
        <v>0.125</v>
      </c>
      <c r="D17" s="3">
        <v>12.192</v>
      </c>
      <c r="E17" s="3">
        <v>381.42</v>
      </c>
      <c r="F17" s="10">
        <v>2933740000</v>
      </c>
      <c r="G17" s="10">
        <v>6244530000</v>
      </c>
      <c r="H17" s="10">
        <v>448840000</v>
      </c>
      <c r="I17" s="10">
        <v>3668340000</v>
      </c>
      <c r="J17" s="3">
        <v>0</v>
      </c>
      <c r="K17" s="3">
        <v>187.11</v>
      </c>
      <c r="L17" s="3">
        <v>546.55999999999995</v>
      </c>
      <c r="M17" s="3">
        <v>0</v>
      </c>
      <c r="N17" s="3">
        <v>0</v>
      </c>
      <c r="O17" s="3">
        <v>0</v>
      </c>
      <c r="P17" s="3">
        <v>0.30386000000000002</v>
      </c>
      <c r="Q17" s="3">
        <v>0</v>
      </c>
      <c r="R17" s="3">
        <v>0</v>
      </c>
    </row>
    <row r="18" spans="1:18">
      <c r="A18" s="3">
        <v>15.7</v>
      </c>
      <c r="B18" s="3">
        <v>0.23089000000000001</v>
      </c>
      <c r="C18" s="3">
        <v>0.125</v>
      </c>
      <c r="D18" s="3">
        <v>11.561</v>
      </c>
      <c r="E18" s="3">
        <v>352.822</v>
      </c>
      <c r="F18" s="10">
        <v>2568960000</v>
      </c>
      <c r="G18" s="10">
        <v>5048960000</v>
      </c>
      <c r="H18" s="10">
        <v>335920000</v>
      </c>
      <c r="I18" s="10">
        <v>3147760000</v>
      </c>
      <c r="J18" s="3">
        <v>0</v>
      </c>
      <c r="K18" s="3">
        <v>160.84</v>
      </c>
      <c r="L18" s="3">
        <v>468.71</v>
      </c>
      <c r="M18" s="3">
        <v>0</v>
      </c>
      <c r="N18" s="3">
        <v>0</v>
      </c>
      <c r="O18" s="3">
        <v>0</v>
      </c>
      <c r="P18" s="3">
        <v>0.26518999999999998</v>
      </c>
      <c r="Q18" s="3">
        <v>0</v>
      </c>
      <c r="R18" s="3">
        <v>0</v>
      </c>
    </row>
    <row r="19" spans="1:18">
      <c r="A19" s="3">
        <v>16.7</v>
      </c>
      <c r="B19" s="3">
        <v>0.24715000000000001</v>
      </c>
      <c r="C19" s="3">
        <v>0.125</v>
      </c>
      <c r="D19" s="3">
        <v>11.071999999999999</v>
      </c>
      <c r="E19" s="3">
        <v>349.47699999999998</v>
      </c>
      <c r="F19" s="10">
        <v>2388650000</v>
      </c>
      <c r="G19" s="10">
        <v>4948490000</v>
      </c>
      <c r="H19" s="10">
        <v>311350000</v>
      </c>
      <c r="I19" s="10">
        <v>3011580000</v>
      </c>
      <c r="J19" s="3">
        <v>0</v>
      </c>
      <c r="K19" s="3">
        <v>148.56</v>
      </c>
      <c r="L19" s="3">
        <v>453.76</v>
      </c>
      <c r="M19" s="3">
        <v>0</v>
      </c>
      <c r="N19" s="3">
        <v>0</v>
      </c>
      <c r="O19" s="3">
        <v>0</v>
      </c>
      <c r="P19" s="3">
        <v>0.25940999999999997</v>
      </c>
      <c r="Q19" s="3">
        <v>0</v>
      </c>
      <c r="R19" s="3">
        <v>0</v>
      </c>
    </row>
    <row r="20" spans="1:18">
      <c r="A20" s="3">
        <v>17.7</v>
      </c>
      <c r="B20" s="3">
        <v>0.26340999999999998</v>
      </c>
      <c r="C20" s="3">
        <v>0.125</v>
      </c>
      <c r="D20" s="3">
        <v>10.792</v>
      </c>
      <c r="E20" s="3">
        <v>346.53800000000001</v>
      </c>
      <c r="F20" s="10">
        <v>2271990000</v>
      </c>
      <c r="G20" s="10">
        <v>4808020000</v>
      </c>
      <c r="H20" s="10">
        <v>291940000</v>
      </c>
      <c r="I20" s="10">
        <v>2882620000</v>
      </c>
      <c r="J20" s="3">
        <v>0</v>
      </c>
      <c r="K20" s="3">
        <v>140.30000000000001</v>
      </c>
      <c r="L20" s="3">
        <v>436.22</v>
      </c>
      <c r="M20" s="3">
        <v>0</v>
      </c>
      <c r="N20" s="3">
        <v>0</v>
      </c>
      <c r="O20" s="3">
        <v>0</v>
      </c>
      <c r="P20" s="3">
        <v>0.25007000000000001</v>
      </c>
      <c r="Q20" s="3">
        <v>0</v>
      </c>
      <c r="R20" s="3">
        <v>0</v>
      </c>
    </row>
    <row r="21" spans="1:18">
      <c r="A21" s="3">
        <v>19.7</v>
      </c>
      <c r="B21" s="3">
        <v>0.29594999999999999</v>
      </c>
      <c r="C21" s="3">
        <v>0.125</v>
      </c>
      <c r="D21" s="3">
        <v>10.231999999999999</v>
      </c>
      <c r="E21" s="3">
        <v>339.33300000000003</v>
      </c>
      <c r="F21" s="10">
        <v>2050050000</v>
      </c>
      <c r="G21" s="10">
        <v>4501400000</v>
      </c>
      <c r="H21" s="10">
        <v>261000000</v>
      </c>
      <c r="I21" s="10">
        <v>2613970000</v>
      </c>
      <c r="J21" s="3">
        <v>0</v>
      </c>
      <c r="K21" s="3">
        <v>124.61</v>
      </c>
      <c r="L21" s="3">
        <v>398.18</v>
      </c>
      <c r="M21" s="3">
        <v>0</v>
      </c>
      <c r="N21" s="3">
        <v>0</v>
      </c>
      <c r="O21" s="3">
        <v>0</v>
      </c>
      <c r="P21" s="3">
        <v>0.23155000000000001</v>
      </c>
      <c r="Q21" s="3">
        <v>0</v>
      </c>
      <c r="R21" s="3">
        <v>0</v>
      </c>
    </row>
    <row r="22" spans="1:18">
      <c r="A22" s="3">
        <v>21.7</v>
      </c>
      <c r="B22" s="3">
        <v>0.32845999999999997</v>
      </c>
      <c r="C22" s="3">
        <v>0.125</v>
      </c>
      <c r="D22" s="3">
        <v>9.6720000000000006</v>
      </c>
      <c r="E22" s="3">
        <v>330.00400000000002</v>
      </c>
      <c r="F22" s="10">
        <v>1828250000</v>
      </c>
      <c r="G22" s="10">
        <v>4244070000</v>
      </c>
      <c r="H22" s="10">
        <v>228820000</v>
      </c>
      <c r="I22" s="10">
        <v>2357480000</v>
      </c>
      <c r="J22" s="3">
        <v>0</v>
      </c>
      <c r="K22" s="3">
        <v>109.42</v>
      </c>
      <c r="L22" s="3">
        <v>362.08</v>
      </c>
      <c r="M22" s="3">
        <v>0</v>
      </c>
      <c r="N22" s="3">
        <v>0</v>
      </c>
      <c r="O22" s="3">
        <v>0</v>
      </c>
      <c r="P22" s="3">
        <v>0.20382</v>
      </c>
      <c r="Q22" s="3">
        <v>0</v>
      </c>
      <c r="R22" s="3">
        <v>0</v>
      </c>
    </row>
    <row r="23" spans="1:18">
      <c r="A23" s="3">
        <v>23.7</v>
      </c>
      <c r="B23" s="3">
        <v>0.36098000000000002</v>
      </c>
      <c r="C23" s="3">
        <v>0.125</v>
      </c>
      <c r="D23" s="3">
        <v>9.11</v>
      </c>
      <c r="E23" s="3">
        <v>321.99</v>
      </c>
      <c r="F23" s="10">
        <v>1588710000</v>
      </c>
      <c r="G23" s="10">
        <v>3995280000</v>
      </c>
      <c r="H23" s="10">
        <v>200750000</v>
      </c>
      <c r="I23" s="10">
        <v>2146860000</v>
      </c>
      <c r="J23" s="3">
        <v>0</v>
      </c>
      <c r="K23" s="3">
        <v>94.36</v>
      </c>
      <c r="L23" s="3">
        <v>335.01</v>
      </c>
      <c r="M23" s="3">
        <v>0</v>
      </c>
      <c r="N23" s="3">
        <v>0</v>
      </c>
      <c r="O23" s="3">
        <v>0</v>
      </c>
      <c r="P23" s="3">
        <v>0.19933999999999999</v>
      </c>
      <c r="Q23" s="3">
        <v>0</v>
      </c>
      <c r="R23" s="3">
        <v>0</v>
      </c>
    </row>
    <row r="24" spans="1:18">
      <c r="A24" s="3">
        <v>25.7</v>
      </c>
      <c r="B24" s="3">
        <v>0.39350000000000002</v>
      </c>
      <c r="C24" s="3">
        <v>0.125</v>
      </c>
      <c r="D24" s="3">
        <v>8.5340000000000007</v>
      </c>
      <c r="E24" s="3">
        <v>313.82</v>
      </c>
      <c r="F24" s="10">
        <v>1361930000</v>
      </c>
      <c r="G24" s="10">
        <v>3750760000</v>
      </c>
      <c r="H24" s="10">
        <v>174380000</v>
      </c>
      <c r="I24" s="10">
        <v>1944090000</v>
      </c>
      <c r="J24" s="3">
        <v>0</v>
      </c>
      <c r="K24" s="3">
        <v>80.239999999999995</v>
      </c>
      <c r="L24" s="3">
        <v>308.57</v>
      </c>
      <c r="M24" s="3">
        <v>0</v>
      </c>
      <c r="N24" s="3">
        <v>0</v>
      </c>
      <c r="O24" s="3">
        <v>0</v>
      </c>
      <c r="P24" s="3">
        <v>0.19323000000000001</v>
      </c>
      <c r="Q24" s="3">
        <v>0</v>
      </c>
      <c r="R24" s="3">
        <v>0</v>
      </c>
    </row>
    <row r="25" spans="1:18">
      <c r="A25" s="3">
        <v>27.7</v>
      </c>
      <c r="B25" s="3">
        <v>0.42602000000000001</v>
      </c>
      <c r="C25" s="3">
        <v>0.125</v>
      </c>
      <c r="D25" s="3">
        <v>7.9320000000000004</v>
      </c>
      <c r="E25" s="3">
        <v>294.73399999999998</v>
      </c>
      <c r="F25" s="10">
        <v>1102380000</v>
      </c>
      <c r="G25" s="10">
        <v>3447140000</v>
      </c>
      <c r="H25" s="10">
        <v>144470000</v>
      </c>
      <c r="I25" s="10">
        <v>1632700000</v>
      </c>
      <c r="J25" s="3">
        <v>0</v>
      </c>
      <c r="K25" s="3">
        <v>62.67</v>
      </c>
      <c r="L25" s="3">
        <v>263.87</v>
      </c>
      <c r="M25" s="3">
        <v>0</v>
      </c>
      <c r="N25" s="3">
        <v>0</v>
      </c>
      <c r="O25" s="3">
        <v>0</v>
      </c>
      <c r="P25" s="3">
        <v>0.14993999999999999</v>
      </c>
      <c r="Q25" s="3">
        <v>0</v>
      </c>
      <c r="R25" s="3">
        <v>0</v>
      </c>
    </row>
    <row r="26" spans="1:18">
      <c r="A26" s="3">
        <v>29.7</v>
      </c>
      <c r="B26" s="3">
        <v>0.45855000000000001</v>
      </c>
      <c r="C26" s="3">
        <v>0.125</v>
      </c>
      <c r="D26" s="3">
        <v>7.3209999999999997</v>
      </c>
      <c r="E26" s="3">
        <v>287.12</v>
      </c>
      <c r="F26" s="10">
        <v>875800000</v>
      </c>
      <c r="G26" s="10">
        <v>3139070000</v>
      </c>
      <c r="H26" s="10">
        <v>119980000</v>
      </c>
      <c r="I26" s="10">
        <v>1432400000</v>
      </c>
      <c r="J26" s="3">
        <v>0</v>
      </c>
      <c r="K26" s="3">
        <v>49.42</v>
      </c>
      <c r="L26" s="3">
        <v>237.06</v>
      </c>
      <c r="M26" s="3">
        <v>0</v>
      </c>
      <c r="N26" s="3">
        <v>0</v>
      </c>
      <c r="O26" s="3">
        <v>0</v>
      </c>
      <c r="P26" s="3">
        <v>0.15421000000000001</v>
      </c>
      <c r="Q26" s="3">
        <v>0</v>
      </c>
      <c r="R26" s="3">
        <v>0</v>
      </c>
    </row>
    <row r="27" spans="1:18">
      <c r="A27" s="3">
        <v>31.7</v>
      </c>
      <c r="B27" s="3">
        <v>0.49106</v>
      </c>
      <c r="C27" s="3">
        <v>0.125</v>
      </c>
      <c r="D27" s="3">
        <v>6.7110000000000003</v>
      </c>
      <c r="E27" s="3">
        <v>263.34300000000002</v>
      </c>
      <c r="F27" s="10">
        <v>681300000</v>
      </c>
      <c r="G27" s="10">
        <v>2734240000</v>
      </c>
      <c r="H27" s="10">
        <v>81190000</v>
      </c>
      <c r="I27" s="10">
        <v>1168760000</v>
      </c>
      <c r="J27" s="3">
        <v>0</v>
      </c>
      <c r="K27" s="3">
        <v>37.340000000000003</v>
      </c>
      <c r="L27" s="3">
        <v>196.41</v>
      </c>
      <c r="M27" s="3">
        <v>0</v>
      </c>
      <c r="N27" s="3">
        <v>0</v>
      </c>
      <c r="O27" s="3">
        <v>0</v>
      </c>
      <c r="P27" s="3">
        <v>0.13252</v>
      </c>
      <c r="Q27" s="3">
        <v>0</v>
      </c>
      <c r="R27" s="3">
        <v>0</v>
      </c>
    </row>
    <row r="28" spans="1:18">
      <c r="A28" s="3">
        <v>33.700000000000003</v>
      </c>
      <c r="B28" s="3">
        <v>0.52358000000000005</v>
      </c>
      <c r="C28" s="3">
        <v>0.125</v>
      </c>
      <c r="D28" s="3">
        <v>6.1219999999999999</v>
      </c>
      <c r="E28" s="3">
        <v>253.20699999999999</v>
      </c>
      <c r="F28" s="10">
        <v>534720000</v>
      </c>
      <c r="G28" s="10">
        <v>2554870000</v>
      </c>
      <c r="H28" s="10">
        <v>69090000</v>
      </c>
      <c r="I28" s="10">
        <v>1047430000</v>
      </c>
      <c r="J28" s="3">
        <v>0</v>
      </c>
      <c r="K28" s="3">
        <v>29.14</v>
      </c>
      <c r="L28" s="3">
        <v>180.34</v>
      </c>
      <c r="M28" s="3">
        <v>0</v>
      </c>
      <c r="N28" s="3">
        <v>0</v>
      </c>
      <c r="O28" s="3">
        <v>0</v>
      </c>
      <c r="P28" s="3">
        <v>0.13313</v>
      </c>
      <c r="Q28" s="3">
        <v>0</v>
      </c>
      <c r="R28" s="3">
        <v>0</v>
      </c>
    </row>
    <row r="29" spans="1:18">
      <c r="A29" s="3">
        <v>35.700000000000003</v>
      </c>
      <c r="B29" s="3">
        <v>0.55610000000000004</v>
      </c>
      <c r="C29" s="3">
        <v>0.125</v>
      </c>
      <c r="D29" s="3">
        <v>5.5460000000000003</v>
      </c>
      <c r="E29" s="3">
        <v>241.666</v>
      </c>
      <c r="F29" s="10">
        <v>408900000</v>
      </c>
      <c r="G29" s="10">
        <v>2334030000</v>
      </c>
      <c r="H29" s="10">
        <v>57450000</v>
      </c>
      <c r="I29" s="10">
        <v>922950000</v>
      </c>
      <c r="J29" s="3">
        <v>0</v>
      </c>
      <c r="K29" s="3">
        <v>22.16</v>
      </c>
      <c r="L29" s="3">
        <v>162.43</v>
      </c>
      <c r="M29" s="3">
        <v>0</v>
      </c>
      <c r="N29" s="3">
        <v>0</v>
      </c>
      <c r="O29" s="3">
        <v>0</v>
      </c>
      <c r="P29" s="3">
        <v>0.14035</v>
      </c>
      <c r="Q29" s="3">
        <v>0</v>
      </c>
      <c r="R29" s="3">
        <v>0</v>
      </c>
    </row>
    <row r="30" spans="1:18">
      <c r="A30" s="3">
        <v>37.700000000000003</v>
      </c>
      <c r="B30" s="3">
        <v>0.58862000000000003</v>
      </c>
      <c r="C30" s="3">
        <v>0.125</v>
      </c>
      <c r="D30" s="3">
        <v>4.9710000000000001</v>
      </c>
      <c r="E30" s="3">
        <v>220.63800000000001</v>
      </c>
      <c r="F30" s="10">
        <v>314540000</v>
      </c>
      <c r="G30" s="10">
        <v>1828730000</v>
      </c>
      <c r="H30" s="10">
        <v>45920000</v>
      </c>
      <c r="I30" s="10">
        <v>760820000</v>
      </c>
      <c r="J30" s="3">
        <v>0</v>
      </c>
      <c r="K30" s="3">
        <v>17.329999999999998</v>
      </c>
      <c r="L30" s="3">
        <v>134.83000000000001</v>
      </c>
      <c r="M30" s="3">
        <v>0</v>
      </c>
      <c r="N30" s="3">
        <v>0</v>
      </c>
      <c r="O30" s="3">
        <v>0</v>
      </c>
      <c r="P30" s="3">
        <v>0.13950000000000001</v>
      </c>
      <c r="Q30" s="3">
        <v>0</v>
      </c>
      <c r="R30" s="3">
        <v>0</v>
      </c>
    </row>
    <row r="31" spans="1:18">
      <c r="A31" s="3">
        <v>39.700000000000003</v>
      </c>
      <c r="B31" s="3">
        <v>0.62114999999999998</v>
      </c>
      <c r="C31" s="3">
        <v>0.125</v>
      </c>
      <c r="D31" s="3">
        <v>4.4009999999999998</v>
      </c>
      <c r="E31" s="3">
        <v>200.29300000000001</v>
      </c>
      <c r="F31" s="10">
        <v>238630000</v>
      </c>
      <c r="G31" s="10">
        <v>1584100000</v>
      </c>
      <c r="H31" s="10">
        <v>35980000</v>
      </c>
      <c r="I31" s="10">
        <v>648030000</v>
      </c>
      <c r="J31" s="3">
        <v>0</v>
      </c>
      <c r="K31" s="3">
        <v>13.3</v>
      </c>
      <c r="L31" s="3">
        <v>116.3</v>
      </c>
      <c r="M31" s="3">
        <v>0</v>
      </c>
      <c r="N31" s="3">
        <v>0</v>
      </c>
      <c r="O31" s="3">
        <v>0</v>
      </c>
      <c r="P31" s="3">
        <v>0.15134</v>
      </c>
      <c r="Q31" s="3">
        <v>0</v>
      </c>
      <c r="R31" s="3">
        <v>0</v>
      </c>
    </row>
    <row r="32" spans="1:18">
      <c r="A32" s="3">
        <v>41.7</v>
      </c>
      <c r="B32" s="3">
        <v>0.65366000000000002</v>
      </c>
      <c r="C32" s="3">
        <v>0.125</v>
      </c>
      <c r="D32" s="3">
        <v>3.8340000000000001</v>
      </c>
      <c r="E32" s="3">
        <v>179.404</v>
      </c>
      <c r="F32" s="10">
        <v>175880000</v>
      </c>
      <c r="G32" s="10">
        <v>1323360000</v>
      </c>
      <c r="H32" s="10">
        <v>27440000</v>
      </c>
      <c r="I32" s="10">
        <v>539700000</v>
      </c>
      <c r="J32" s="3">
        <v>0</v>
      </c>
      <c r="K32" s="3">
        <v>9.9600000000000009</v>
      </c>
      <c r="L32" s="3">
        <v>97.98</v>
      </c>
      <c r="M32" s="3">
        <v>0</v>
      </c>
      <c r="N32" s="3">
        <v>0</v>
      </c>
      <c r="O32" s="3">
        <v>0</v>
      </c>
      <c r="P32" s="3">
        <v>0.17418</v>
      </c>
      <c r="Q32" s="3">
        <v>0</v>
      </c>
      <c r="R32" s="3">
        <v>0</v>
      </c>
    </row>
    <row r="33" spans="1:18">
      <c r="A33" s="3">
        <v>43.7</v>
      </c>
      <c r="B33" s="3">
        <v>0.68618000000000001</v>
      </c>
      <c r="C33" s="3">
        <v>0.125</v>
      </c>
      <c r="D33" s="3">
        <v>3.3319999999999999</v>
      </c>
      <c r="E33" s="3">
        <v>165.09399999999999</v>
      </c>
      <c r="F33" s="10">
        <v>126010000</v>
      </c>
      <c r="G33" s="10">
        <v>1183680000</v>
      </c>
      <c r="H33" s="10">
        <v>20900000</v>
      </c>
      <c r="I33" s="10">
        <v>531150000</v>
      </c>
      <c r="J33" s="3">
        <v>0</v>
      </c>
      <c r="K33" s="3">
        <v>7.3</v>
      </c>
      <c r="L33" s="3">
        <v>98.93</v>
      </c>
      <c r="M33" s="3">
        <v>0</v>
      </c>
      <c r="N33" s="3">
        <v>0</v>
      </c>
      <c r="O33" s="3">
        <v>0</v>
      </c>
      <c r="P33" s="3">
        <v>0.24922</v>
      </c>
      <c r="Q33" s="3">
        <v>0</v>
      </c>
      <c r="R33" s="3">
        <v>0</v>
      </c>
    </row>
    <row r="34" spans="1:18">
      <c r="A34" s="3">
        <v>45.7</v>
      </c>
      <c r="B34" s="3">
        <v>0.71870000000000001</v>
      </c>
      <c r="C34" s="3">
        <v>0.125</v>
      </c>
      <c r="D34" s="3">
        <v>2.89</v>
      </c>
      <c r="E34" s="3">
        <v>154.411</v>
      </c>
      <c r="F34" s="10">
        <v>107260000</v>
      </c>
      <c r="G34" s="10">
        <v>1020160000</v>
      </c>
      <c r="H34" s="10">
        <v>18540000</v>
      </c>
      <c r="I34" s="10">
        <v>460010000</v>
      </c>
      <c r="J34" s="3">
        <v>0</v>
      </c>
      <c r="K34" s="3">
        <v>6.22</v>
      </c>
      <c r="L34" s="3">
        <v>85.78</v>
      </c>
      <c r="M34" s="3">
        <v>0</v>
      </c>
      <c r="N34" s="3">
        <v>0</v>
      </c>
      <c r="O34" s="3">
        <v>0</v>
      </c>
      <c r="P34" s="3">
        <v>0.26022000000000001</v>
      </c>
      <c r="Q34" s="3">
        <v>0</v>
      </c>
      <c r="R34" s="3">
        <v>0</v>
      </c>
    </row>
    <row r="35" spans="1:18">
      <c r="A35" s="3">
        <v>47.7</v>
      </c>
      <c r="B35" s="3">
        <v>0.75122</v>
      </c>
      <c r="C35" s="3">
        <v>0.125</v>
      </c>
      <c r="D35" s="3">
        <v>2.5030000000000001</v>
      </c>
      <c r="E35" s="3">
        <v>138.935</v>
      </c>
      <c r="F35" s="10">
        <v>90880000</v>
      </c>
      <c r="G35" s="10">
        <v>797810000</v>
      </c>
      <c r="H35" s="10">
        <v>16280000</v>
      </c>
      <c r="I35" s="10">
        <v>375750000</v>
      </c>
      <c r="J35" s="3">
        <v>0</v>
      </c>
      <c r="K35" s="3">
        <v>5.19</v>
      </c>
      <c r="L35" s="3">
        <v>69.959999999999994</v>
      </c>
      <c r="M35" s="3">
        <v>0</v>
      </c>
      <c r="N35" s="3">
        <v>0</v>
      </c>
      <c r="O35" s="3">
        <v>0</v>
      </c>
      <c r="P35" s="3">
        <v>0.22553999999999999</v>
      </c>
      <c r="Q35" s="3">
        <v>0</v>
      </c>
      <c r="R35" s="3">
        <v>0</v>
      </c>
    </row>
    <row r="36" spans="1:18">
      <c r="A36" s="3">
        <v>49.7</v>
      </c>
      <c r="B36" s="3">
        <v>0.78376000000000001</v>
      </c>
      <c r="C36" s="3">
        <v>0.125</v>
      </c>
      <c r="D36" s="3">
        <v>2.1160000000000001</v>
      </c>
      <c r="E36" s="3">
        <v>129.55500000000001</v>
      </c>
      <c r="F36" s="10">
        <v>76310000</v>
      </c>
      <c r="G36" s="10">
        <v>709610000</v>
      </c>
      <c r="H36" s="10">
        <v>14530000</v>
      </c>
      <c r="I36" s="10">
        <v>328890000</v>
      </c>
      <c r="J36" s="3">
        <v>0</v>
      </c>
      <c r="K36" s="3">
        <v>4.3600000000000003</v>
      </c>
      <c r="L36" s="3">
        <v>61.41</v>
      </c>
      <c r="M36" s="3">
        <v>0</v>
      </c>
      <c r="N36" s="3">
        <v>0</v>
      </c>
      <c r="O36" s="3">
        <v>0</v>
      </c>
      <c r="P36" s="3">
        <v>0.22795000000000001</v>
      </c>
      <c r="Q36" s="3">
        <v>0</v>
      </c>
      <c r="R36" s="3">
        <v>0</v>
      </c>
    </row>
    <row r="37" spans="1:18">
      <c r="A37" s="3">
        <v>51.7</v>
      </c>
      <c r="B37" s="3">
        <v>0.81625999999999999</v>
      </c>
      <c r="C37" s="3">
        <v>0.125</v>
      </c>
      <c r="D37" s="3">
        <v>1.73</v>
      </c>
      <c r="E37" s="3">
        <v>107.264</v>
      </c>
      <c r="F37" s="10">
        <v>61050000</v>
      </c>
      <c r="G37" s="10">
        <v>518190000</v>
      </c>
      <c r="H37" s="10">
        <v>9070000</v>
      </c>
      <c r="I37" s="10">
        <v>244040000</v>
      </c>
      <c r="J37" s="3">
        <v>0</v>
      </c>
      <c r="K37" s="3">
        <v>3.36</v>
      </c>
      <c r="L37" s="3">
        <v>45.44</v>
      </c>
      <c r="M37" s="3">
        <v>0</v>
      </c>
      <c r="N37" s="3">
        <v>0</v>
      </c>
      <c r="O37" s="3">
        <v>0</v>
      </c>
      <c r="P37" s="3">
        <v>0.20599999999999999</v>
      </c>
      <c r="Q37" s="3">
        <v>0</v>
      </c>
      <c r="R37" s="3">
        <v>0</v>
      </c>
    </row>
    <row r="38" spans="1:18">
      <c r="A38" s="3">
        <v>53.7</v>
      </c>
      <c r="B38" s="3">
        <v>0.84877999999999998</v>
      </c>
      <c r="C38" s="3">
        <v>0.125</v>
      </c>
      <c r="D38" s="3">
        <v>1.3420000000000001</v>
      </c>
      <c r="E38" s="3">
        <v>98.775999999999996</v>
      </c>
      <c r="F38" s="10">
        <v>49480000</v>
      </c>
      <c r="G38" s="10">
        <v>454870000</v>
      </c>
      <c r="H38" s="10">
        <v>8060000</v>
      </c>
      <c r="I38" s="10">
        <v>211600000</v>
      </c>
      <c r="J38" s="3">
        <v>0</v>
      </c>
      <c r="K38" s="3">
        <v>2.75</v>
      </c>
      <c r="L38" s="3">
        <v>39.57</v>
      </c>
      <c r="M38" s="3">
        <v>0</v>
      </c>
      <c r="N38" s="3">
        <v>0</v>
      </c>
      <c r="O38" s="3">
        <v>0</v>
      </c>
      <c r="P38" s="3">
        <v>0.21662000000000001</v>
      </c>
      <c r="Q38" s="3">
        <v>0</v>
      </c>
      <c r="R38" s="3">
        <v>0</v>
      </c>
    </row>
    <row r="39" spans="1:18">
      <c r="A39" s="3">
        <v>55.7</v>
      </c>
      <c r="B39" s="3">
        <v>0.88129999999999997</v>
      </c>
      <c r="C39" s="3">
        <v>0.125</v>
      </c>
      <c r="D39" s="3">
        <v>0.95399999999999996</v>
      </c>
      <c r="E39" s="3">
        <v>90.248000000000005</v>
      </c>
      <c r="F39" s="10">
        <v>39360000</v>
      </c>
      <c r="G39" s="10">
        <v>395120000</v>
      </c>
      <c r="H39" s="10">
        <v>7080000</v>
      </c>
      <c r="I39" s="10">
        <v>181520000</v>
      </c>
      <c r="J39" s="3">
        <v>0</v>
      </c>
      <c r="K39" s="3">
        <v>2.21</v>
      </c>
      <c r="L39" s="3">
        <v>34.090000000000003</v>
      </c>
      <c r="M39" s="3">
        <v>0</v>
      </c>
      <c r="N39" s="3">
        <v>0</v>
      </c>
      <c r="O39" s="3">
        <v>0</v>
      </c>
      <c r="P39" s="3">
        <v>0.22783999999999999</v>
      </c>
      <c r="Q39" s="3">
        <v>0</v>
      </c>
      <c r="R39" s="3">
        <v>0</v>
      </c>
    </row>
    <row r="40" spans="1:18">
      <c r="A40" s="3">
        <v>56.7</v>
      </c>
      <c r="B40" s="3">
        <v>0.89756000000000002</v>
      </c>
      <c r="C40" s="3">
        <v>0.125</v>
      </c>
      <c r="D40" s="3">
        <v>0.76</v>
      </c>
      <c r="E40" s="3">
        <v>83.001000000000005</v>
      </c>
      <c r="F40" s="10">
        <v>34670000</v>
      </c>
      <c r="G40" s="10">
        <v>353720000</v>
      </c>
      <c r="H40" s="10">
        <v>6090000</v>
      </c>
      <c r="I40" s="10">
        <v>160250000</v>
      </c>
      <c r="J40" s="3">
        <v>0</v>
      </c>
      <c r="K40" s="3">
        <v>1.93</v>
      </c>
      <c r="L40" s="3">
        <v>30.12</v>
      </c>
      <c r="M40" s="3">
        <v>0</v>
      </c>
      <c r="N40" s="3">
        <v>0</v>
      </c>
      <c r="O40" s="3">
        <v>0</v>
      </c>
      <c r="P40" s="3">
        <v>0.23124</v>
      </c>
      <c r="Q40" s="3">
        <v>0</v>
      </c>
      <c r="R40" s="3">
        <v>0</v>
      </c>
    </row>
    <row r="41" spans="1:18">
      <c r="A41" s="3">
        <v>57.7</v>
      </c>
      <c r="B41" s="3">
        <v>0.91381999999999997</v>
      </c>
      <c r="C41" s="3">
        <v>0.125</v>
      </c>
      <c r="D41" s="3">
        <v>0.57399999999999995</v>
      </c>
      <c r="E41" s="3">
        <v>72.906000000000006</v>
      </c>
      <c r="F41" s="10">
        <v>30410000</v>
      </c>
      <c r="G41" s="10">
        <v>304730000</v>
      </c>
      <c r="H41" s="10">
        <v>5750000</v>
      </c>
      <c r="I41" s="10">
        <v>109230000</v>
      </c>
      <c r="J41" s="3">
        <v>0</v>
      </c>
      <c r="K41" s="3">
        <v>1.69</v>
      </c>
      <c r="L41" s="3">
        <v>20.149999999999999</v>
      </c>
      <c r="M41" s="3">
        <v>0</v>
      </c>
      <c r="N41" s="3">
        <v>0</v>
      </c>
      <c r="O41" s="3">
        <v>0</v>
      </c>
      <c r="P41" s="3">
        <v>0.14826</v>
      </c>
      <c r="Q41" s="3">
        <v>0</v>
      </c>
      <c r="R41" s="3">
        <v>0</v>
      </c>
    </row>
    <row r="42" spans="1:18">
      <c r="A42" s="3">
        <v>58.7</v>
      </c>
      <c r="B42" s="3">
        <v>0.93008000000000002</v>
      </c>
      <c r="C42" s="3">
        <v>0.125</v>
      </c>
      <c r="D42" s="3">
        <v>0.40400000000000003</v>
      </c>
      <c r="E42" s="3">
        <v>68.772000000000006</v>
      </c>
      <c r="F42" s="10">
        <v>26520000</v>
      </c>
      <c r="G42" s="10">
        <v>281420000</v>
      </c>
      <c r="H42" s="10">
        <v>5330000</v>
      </c>
      <c r="I42" s="10">
        <v>100080000</v>
      </c>
      <c r="J42" s="3">
        <v>0</v>
      </c>
      <c r="K42" s="3">
        <v>1.49</v>
      </c>
      <c r="L42" s="3">
        <v>18.53</v>
      </c>
      <c r="M42" s="3">
        <v>0</v>
      </c>
      <c r="N42" s="3">
        <v>0</v>
      </c>
      <c r="O42" s="3">
        <v>0</v>
      </c>
      <c r="P42" s="3">
        <v>0.15346000000000001</v>
      </c>
      <c r="Q42" s="3">
        <v>0</v>
      </c>
      <c r="R42" s="3">
        <v>0</v>
      </c>
    </row>
    <row r="43" spans="1:18">
      <c r="A43" s="3">
        <v>59.2</v>
      </c>
      <c r="B43" s="3">
        <v>0.93820999999999999</v>
      </c>
      <c r="C43" s="3">
        <v>0.125</v>
      </c>
      <c r="D43" s="3">
        <v>0.31900000000000001</v>
      </c>
      <c r="E43" s="3">
        <v>66.263999999999996</v>
      </c>
      <c r="F43" s="10">
        <v>23840000</v>
      </c>
      <c r="G43" s="10">
        <v>261710000</v>
      </c>
      <c r="H43" s="10">
        <v>4940000</v>
      </c>
      <c r="I43" s="10">
        <v>92240000</v>
      </c>
      <c r="J43" s="3">
        <v>0</v>
      </c>
      <c r="K43" s="3">
        <v>1.34</v>
      </c>
      <c r="L43" s="3">
        <v>17.11</v>
      </c>
      <c r="M43" s="3">
        <v>0</v>
      </c>
      <c r="N43" s="3">
        <v>0</v>
      </c>
      <c r="O43" s="3">
        <v>0</v>
      </c>
      <c r="P43" s="3">
        <v>0.15382000000000001</v>
      </c>
      <c r="Q43" s="3">
        <v>0</v>
      </c>
      <c r="R43" s="3">
        <v>0</v>
      </c>
    </row>
    <row r="44" spans="1:18">
      <c r="A44" s="3">
        <v>59.7</v>
      </c>
      <c r="B44" s="3">
        <v>0.94635999999999998</v>
      </c>
      <c r="C44" s="3">
        <v>0.125</v>
      </c>
      <c r="D44" s="3">
        <v>0.253</v>
      </c>
      <c r="E44" s="3">
        <v>59.34</v>
      </c>
      <c r="F44" s="10">
        <v>19630000</v>
      </c>
      <c r="G44" s="10">
        <v>158810000</v>
      </c>
      <c r="H44" s="10">
        <v>4240000</v>
      </c>
      <c r="I44" s="10">
        <v>63230000</v>
      </c>
      <c r="J44" s="3">
        <v>0</v>
      </c>
      <c r="K44" s="3">
        <v>1.1000000000000001</v>
      </c>
      <c r="L44" s="3">
        <v>11.55</v>
      </c>
      <c r="M44" s="3">
        <v>0</v>
      </c>
      <c r="N44" s="3">
        <v>0</v>
      </c>
      <c r="O44" s="3">
        <v>0</v>
      </c>
      <c r="P44" s="3">
        <v>9.4700000000000006E-2</v>
      </c>
      <c r="Q44" s="3">
        <v>0</v>
      </c>
      <c r="R44" s="3">
        <v>0</v>
      </c>
    </row>
    <row r="45" spans="1:18">
      <c r="A45" s="3">
        <v>60.2</v>
      </c>
      <c r="B45" s="3">
        <v>0.95447000000000004</v>
      </c>
      <c r="C45" s="3">
        <v>0.125</v>
      </c>
      <c r="D45" s="3">
        <v>0.216</v>
      </c>
      <c r="E45" s="3">
        <v>55.914000000000001</v>
      </c>
      <c r="F45" s="10">
        <v>16000000</v>
      </c>
      <c r="G45" s="10">
        <v>137880000</v>
      </c>
      <c r="H45" s="10">
        <v>3660000</v>
      </c>
      <c r="I45" s="10">
        <v>53320000</v>
      </c>
      <c r="J45" s="3">
        <v>0</v>
      </c>
      <c r="K45" s="3">
        <v>0.89</v>
      </c>
      <c r="L45" s="3">
        <v>9.77</v>
      </c>
      <c r="M45" s="3">
        <v>0</v>
      </c>
      <c r="N45" s="3">
        <v>0</v>
      </c>
      <c r="O45" s="3">
        <v>0</v>
      </c>
      <c r="P45" s="3">
        <v>9.0179999999999996E-2</v>
      </c>
      <c r="Q45" s="3">
        <v>0</v>
      </c>
      <c r="R45" s="3">
        <v>0</v>
      </c>
    </row>
    <row r="46" spans="1:18">
      <c r="A46" s="3">
        <v>60.7</v>
      </c>
      <c r="B46" s="3">
        <v>0.96260000000000001</v>
      </c>
      <c r="C46" s="3">
        <v>0.125</v>
      </c>
      <c r="D46" s="3">
        <v>0.17799999999999999</v>
      </c>
      <c r="E46" s="3">
        <v>52.484000000000002</v>
      </c>
      <c r="F46" s="10">
        <v>12830000</v>
      </c>
      <c r="G46" s="10">
        <v>118790000</v>
      </c>
      <c r="H46" s="10">
        <v>3130000</v>
      </c>
      <c r="I46" s="10">
        <v>44530000</v>
      </c>
      <c r="J46" s="3">
        <v>0</v>
      </c>
      <c r="K46" s="3">
        <v>0.71</v>
      </c>
      <c r="L46" s="3">
        <v>8.19</v>
      </c>
      <c r="M46" s="3">
        <v>0</v>
      </c>
      <c r="N46" s="3">
        <v>0</v>
      </c>
      <c r="O46" s="3">
        <v>0</v>
      </c>
      <c r="P46" s="3">
        <v>8.5610000000000006E-2</v>
      </c>
      <c r="Q46" s="3">
        <v>0</v>
      </c>
      <c r="R46" s="3">
        <v>0</v>
      </c>
    </row>
    <row r="47" spans="1:18">
      <c r="A47" s="3">
        <v>61.2</v>
      </c>
      <c r="B47" s="3">
        <v>0.97072999999999998</v>
      </c>
      <c r="C47" s="3">
        <v>0.125</v>
      </c>
      <c r="D47" s="3">
        <v>0.14000000000000001</v>
      </c>
      <c r="E47" s="3">
        <v>49.113999999999997</v>
      </c>
      <c r="F47" s="10">
        <v>10080000</v>
      </c>
      <c r="G47" s="10">
        <v>101630000</v>
      </c>
      <c r="H47" s="10">
        <v>2640000</v>
      </c>
      <c r="I47" s="10">
        <v>36900000</v>
      </c>
      <c r="J47" s="3">
        <v>0</v>
      </c>
      <c r="K47" s="3">
        <v>0.56000000000000005</v>
      </c>
      <c r="L47" s="3">
        <v>6.82</v>
      </c>
      <c r="M47" s="3">
        <v>0</v>
      </c>
      <c r="N47" s="3">
        <v>0</v>
      </c>
      <c r="O47" s="3">
        <v>0</v>
      </c>
      <c r="P47" s="3">
        <v>8.0350000000000005E-2</v>
      </c>
      <c r="Q47" s="3">
        <v>0</v>
      </c>
      <c r="R47" s="3">
        <v>0</v>
      </c>
    </row>
    <row r="48" spans="1:18">
      <c r="A48" s="3">
        <v>61.7</v>
      </c>
      <c r="B48" s="3">
        <v>0.97885999999999995</v>
      </c>
      <c r="C48" s="3">
        <v>0.125</v>
      </c>
      <c r="D48" s="3">
        <v>0.10100000000000001</v>
      </c>
      <c r="E48" s="3">
        <v>45.817999999999998</v>
      </c>
      <c r="F48" s="10">
        <v>7550000</v>
      </c>
      <c r="G48" s="10">
        <v>85070000</v>
      </c>
      <c r="H48" s="10">
        <v>2170000</v>
      </c>
      <c r="I48" s="10">
        <v>29920000</v>
      </c>
      <c r="J48" s="3">
        <v>0</v>
      </c>
      <c r="K48" s="3">
        <v>0.42</v>
      </c>
      <c r="L48" s="3">
        <v>5.57</v>
      </c>
      <c r="M48" s="3">
        <v>0</v>
      </c>
      <c r="N48" s="3">
        <v>0</v>
      </c>
      <c r="O48" s="3">
        <v>0</v>
      </c>
      <c r="P48" s="3">
        <v>7.0959999999999995E-2</v>
      </c>
      <c r="Q48" s="3">
        <v>0</v>
      </c>
      <c r="R48" s="3">
        <v>0</v>
      </c>
    </row>
    <row r="49" spans="1:18">
      <c r="A49" s="3">
        <v>62.2</v>
      </c>
      <c r="B49" s="3">
        <v>0.98699000000000003</v>
      </c>
      <c r="C49" s="3">
        <v>0.125</v>
      </c>
      <c r="D49" s="3">
        <v>6.2E-2</v>
      </c>
      <c r="E49" s="3">
        <v>41.668999999999997</v>
      </c>
      <c r="F49" s="10">
        <v>4600000</v>
      </c>
      <c r="G49" s="10">
        <v>64260000</v>
      </c>
      <c r="H49" s="10">
        <v>1580000</v>
      </c>
      <c r="I49" s="10">
        <v>21310000</v>
      </c>
      <c r="J49" s="3">
        <v>0</v>
      </c>
      <c r="K49" s="3">
        <v>0.25</v>
      </c>
      <c r="L49" s="3">
        <v>4.01</v>
      </c>
      <c r="M49" s="3">
        <v>0</v>
      </c>
      <c r="N49" s="3">
        <v>0</v>
      </c>
      <c r="O49" s="3">
        <v>0</v>
      </c>
      <c r="P49" s="3">
        <v>5.4239999999999997E-2</v>
      </c>
      <c r="Q49" s="3">
        <v>0</v>
      </c>
      <c r="R49" s="3">
        <v>0</v>
      </c>
    </row>
    <row r="50" spans="1:18">
      <c r="A50" s="3">
        <v>62.7</v>
      </c>
      <c r="B50" s="3">
        <v>0.99512</v>
      </c>
      <c r="C50" s="3">
        <v>0.125</v>
      </c>
      <c r="D50" s="3">
        <v>2.3E-2</v>
      </c>
      <c r="E50" s="3">
        <v>11.452999999999999</v>
      </c>
      <c r="F50" s="10">
        <v>250000</v>
      </c>
      <c r="G50" s="10">
        <v>6610000</v>
      </c>
      <c r="H50" s="10">
        <v>250000</v>
      </c>
      <c r="I50" s="10">
        <v>4850000</v>
      </c>
      <c r="J50" s="3">
        <v>0</v>
      </c>
      <c r="K50" s="3">
        <v>0.04</v>
      </c>
      <c r="L50" s="3">
        <v>0.94</v>
      </c>
      <c r="M50" s="3">
        <v>0</v>
      </c>
      <c r="N50" s="3">
        <v>0</v>
      </c>
      <c r="O50" s="3">
        <v>0</v>
      </c>
      <c r="P50" s="3">
        <v>5.3870000000000001E-2</v>
      </c>
      <c r="Q50" s="3">
        <v>0</v>
      </c>
      <c r="R50" s="3">
        <v>0</v>
      </c>
    </row>
    <row r="51" spans="1:18">
      <c r="A51" s="3">
        <v>63</v>
      </c>
      <c r="B51" s="3">
        <v>1</v>
      </c>
      <c r="C51" s="3">
        <v>0.125</v>
      </c>
      <c r="D51" s="3">
        <v>0</v>
      </c>
      <c r="E51" s="3">
        <v>10.319000000000001</v>
      </c>
      <c r="F51" s="10">
        <v>170000</v>
      </c>
      <c r="G51" s="10">
        <v>5010000</v>
      </c>
      <c r="H51" s="10">
        <v>190000</v>
      </c>
      <c r="I51" s="10">
        <v>3530000</v>
      </c>
      <c r="J51" s="3">
        <v>0</v>
      </c>
      <c r="K51" s="3">
        <v>0.02</v>
      </c>
      <c r="L51" s="3">
        <v>0.68</v>
      </c>
      <c r="M51" s="3">
        <v>0</v>
      </c>
      <c r="N51" s="3">
        <v>0</v>
      </c>
      <c r="O51" s="3">
        <v>0</v>
      </c>
      <c r="P51" s="3">
        <v>5.1810000000000002E-2</v>
      </c>
      <c r="Q51" s="3">
        <v>0</v>
      </c>
      <c r="R51" s="3">
        <v>0</v>
      </c>
    </row>
  </sheetData>
  <mergeCells count="1">
    <mergeCell ref="A1:R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4" sqref="B4"/>
    </sheetView>
  </sheetViews>
  <sheetFormatPr defaultRowHeight="14.25"/>
  <cols>
    <col min="1" max="1" width="46.875" customWidth="1"/>
    <col min="2" max="2" width="17.625" customWidth="1"/>
    <col min="4" max="4" width="13.625" bestFit="1" customWidth="1"/>
    <col min="6" max="6" width="13.75" bestFit="1" customWidth="1"/>
    <col min="7" max="7" width="11.625" bestFit="1" customWidth="1"/>
  </cols>
  <sheetData>
    <row r="1" spans="1:4">
      <c r="A1" s="7" t="s">
        <v>22</v>
      </c>
      <c r="B1" s="7" t="s">
        <v>23</v>
      </c>
      <c r="C1" s="7" t="s">
        <v>24</v>
      </c>
    </row>
    <row r="2" spans="1:4">
      <c r="A2" s="3" t="s">
        <v>12</v>
      </c>
      <c r="B2" s="3">
        <v>10</v>
      </c>
      <c r="C2" s="6" t="s">
        <v>18</v>
      </c>
    </row>
    <row r="3" spans="1:4">
      <c r="A3" s="3" t="s">
        <v>13</v>
      </c>
      <c r="B3" s="3">
        <v>87.6</v>
      </c>
      <c r="C3" s="6" t="s">
        <v>19</v>
      </c>
    </row>
    <row r="4" spans="1:4">
      <c r="A4" s="3" t="s">
        <v>14</v>
      </c>
      <c r="B4" s="5">
        <v>249718</v>
      </c>
      <c r="C4" s="6" t="s">
        <v>21</v>
      </c>
    </row>
    <row r="5" spans="1:4">
      <c r="A5" s="3" t="s">
        <v>15</v>
      </c>
      <c r="B5" s="3">
        <v>43.4</v>
      </c>
      <c r="C5" s="6" t="s">
        <v>19</v>
      </c>
    </row>
    <row r="6" spans="1:4">
      <c r="A6" s="3" t="s">
        <v>16</v>
      </c>
      <c r="B6" s="4">
        <v>0.01</v>
      </c>
      <c r="C6" s="6"/>
    </row>
    <row r="7" spans="1:4">
      <c r="A7" s="16"/>
    </row>
    <row r="8" spans="1:4">
      <c r="A8" s="17" t="s">
        <v>100</v>
      </c>
      <c r="B8" s="18">
        <v>1025</v>
      </c>
      <c r="C8" s="6" t="s">
        <v>101</v>
      </c>
      <c r="D8" t="s">
        <v>112</v>
      </c>
    </row>
    <row r="9" spans="1:4">
      <c r="A9" s="17" t="s">
        <v>102</v>
      </c>
      <c r="B9" s="18">
        <v>9.8066499999999994</v>
      </c>
      <c r="C9" s="6" t="s">
        <v>103</v>
      </c>
      <c r="D9" t="s">
        <v>112</v>
      </c>
    </row>
    <row r="10" spans="1:4">
      <c r="A10" s="3" t="s">
        <v>65</v>
      </c>
      <c r="B10" s="3">
        <v>120</v>
      </c>
      <c r="C10" s="6" t="s">
        <v>17</v>
      </c>
    </row>
    <row r="11" spans="1:4">
      <c r="A11" s="3" t="s">
        <v>66</v>
      </c>
      <c r="B11" s="3">
        <v>10</v>
      </c>
      <c r="C11" s="6" t="s">
        <v>99</v>
      </c>
    </row>
    <row r="12" spans="1:4">
      <c r="A12" s="3" t="s">
        <v>67</v>
      </c>
      <c r="B12" s="3">
        <v>4</v>
      </c>
      <c r="C12" s="6" t="s">
        <v>106</v>
      </c>
    </row>
    <row r="13" spans="1:4">
      <c r="A13" s="3" t="s">
        <v>68</v>
      </c>
      <c r="B13" s="3">
        <v>12</v>
      </c>
      <c r="C13" s="6" t="s">
        <v>107</v>
      </c>
    </row>
    <row r="14" spans="1:4">
      <c r="A14" s="3" t="s">
        <v>69</v>
      </c>
      <c r="B14" s="3">
        <v>6.5</v>
      </c>
      <c r="C14" s="6" t="s">
        <v>99</v>
      </c>
    </row>
    <row r="15" spans="1:4">
      <c r="A15" s="3" t="s">
        <v>104</v>
      </c>
      <c r="B15" s="3">
        <f>PI()*B14^2/4</f>
        <v>33.183072403542191</v>
      </c>
      <c r="C15" s="6" t="s">
        <v>105</v>
      </c>
    </row>
    <row r="16" spans="1:4">
      <c r="A16" s="3" t="s">
        <v>70</v>
      </c>
      <c r="B16" s="3">
        <v>9.4</v>
      </c>
      <c r="C16" s="6" t="s">
        <v>99</v>
      </c>
    </row>
    <row r="17" spans="1:3">
      <c r="A17" s="3" t="s">
        <v>111</v>
      </c>
      <c r="B17" s="3">
        <f>PI()*B16^2/4</f>
        <v>69.397781717798537</v>
      </c>
      <c r="C17" s="6"/>
    </row>
    <row r="18" spans="1:3">
      <c r="A18" s="3" t="s">
        <v>71</v>
      </c>
      <c r="B18" s="5">
        <v>7466330</v>
      </c>
      <c r="C18" s="6" t="s">
        <v>108</v>
      </c>
    </row>
    <row r="19" spans="1:3">
      <c r="A19" s="3" t="s">
        <v>72</v>
      </c>
      <c r="B19" s="3">
        <v>89.915499999999994</v>
      </c>
      <c r="C19" s="6" t="s">
        <v>99</v>
      </c>
    </row>
    <row r="20" spans="1:3">
      <c r="A20" s="3" t="s">
        <v>73</v>
      </c>
      <c r="B20" s="5">
        <v>4229230000</v>
      </c>
      <c r="C20" s="6" t="s">
        <v>109</v>
      </c>
    </row>
    <row r="21" spans="1:3">
      <c r="A21" s="3" t="s">
        <v>74</v>
      </c>
      <c r="B21" s="5">
        <v>4229230000</v>
      </c>
      <c r="C21" s="6" t="s">
        <v>109</v>
      </c>
    </row>
    <row r="22" spans="1:3">
      <c r="A22" s="3" t="s">
        <v>75</v>
      </c>
      <c r="B22" s="5">
        <v>164230000</v>
      </c>
      <c r="C22" s="6" t="s">
        <v>110</v>
      </c>
    </row>
    <row r="24" spans="1:3">
      <c r="B24">
        <f>8029.21</f>
        <v>8029.21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4.25"/>
  <cols>
    <col min="1" max="1" width="35.875" customWidth="1"/>
    <col min="2" max="2" width="9.5" bestFit="1" customWidth="1"/>
  </cols>
  <sheetData>
    <row r="1" spans="1:3" ht="18">
      <c r="A1" s="42" t="s">
        <v>58</v>
      </c>
      <c r="B1" s="43"/>
      <c r="C1" s="43"/>
    </row>
    <row r="2" spans="1:3">
      <c r="A2" s="7" t="s">
        <v>55</v>
      </c>
      <c r="B2" s="7" t="s">
        <v>56</v>
      </c>
      <c r="C2" s="7" t="s">
        <v>57</v>
      </c>
    </row>
    <row r="3" spans="1:3">
      <c r="A3" s="3" t="s">
        <v>44</v>
      </c>
      <c r="B3" s="3">
        <v>61.5</v>
      </c>
      <c r="C3" s="6" t="s">
        <v>51</v>
      </c>
    </row>
    <row r="4" spans="1:3">
      <c r="A4" s="3" t="s">
        <v>45</v>
      </c>
      <c r="B4" s="11">
        <v>4.5359999999999998E-2</v>
      </c>
      <c r="C4" s="6"/>
    </row>
    <row r="5" spans="1:3">
      <c r="A5" s="3" t="s">
        <v>46</v>
      </c>
      <c r="B5" s="5">
        <v>17740</v>
      </c>
      <c r="C5" s="6" t="s">
        <v>21</v>
      </c>
    </row>
    <row r="6" spans="1:3">
      <c r="A6" s="3" t="s">
        <v>47</v>
      </c>
      <c r="B6" s="5">
        <v>11776047</v>
      </c>
      <c r="C6" s="6" t="s">
        <v>52</v>
      </c>
    </row>
    <row r="7" spans="1:3">
      <c r="A7" s="3" t="s">
        <v>48</v>
      </c>
      <c r="B7" s="5">
        <v>363231</v>
      </c>
      <c r="C7" s="6" t="s">
        <v>53</v>
      </c>
    </row>
    <row r="8" spans="1:3">
      <c r="A8" s="3" t="s">
        <v>49</v>
      </c>
      <c r="B8" s="3">
        <v>20.475000000000001</v>
      </c>
      <c r="C8" s="6" t="s">
        <v>54</v>
      </c>
    </row>
    <row r="9" spans="1:3">
      <c r="A9" s="3" t="s">
        <v>50</v>
      </c>
      <c r="B9" s="11">
        <v>4.7746500000000001E-3</v>
      </c>
      <c r="C9" s="6"/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9" sqref="A9"/>
    </sheetView>
  </sheetViews>
  <sheetFormatPr defaultRowHeight="14.25"/>
  <cols>
    <col min="1" max="1" width="47.875" customWidth="1"/>
    <col min="2" max="2" width="19" customWidth="1"/>
  </cols>
  <sheetData>
    <row r="1" spans="1:3" ht="20.25">
      <c r="A1" s="44" t="s">
        <v>80</v>
      </c>
      <c r="B1" s="45"/>
      <c r="C1" s="45"/>
    </row>
    <row r="2" spans="1:3">
      <c r="A2" s="7" t="s">
        <v>78</v>
      </c>
      <c r="B2" s="7" t="s">
        <v>79</v>
      </c>
      <c r="C2" s="7" t="s">
        <v>62</v>
      </c>
    </row>
    <row r="3" spans="1:3">
      <c r="A3" s="3" t="s">
        <v>65</v>
      </c>
      <c r="B3" s="3">
        <v>120</v>
      </c>
      <c r="C3" s="6" t="s">
        <v>17</v>
      </c>
    </row>
    <row r="4" spans="1:3">
      <c r="A4" s="3" t="s">
        <v>66</v>
      </c>
      <c r="B4" s="3">
        <v>10</v>
      </c>
      <c r="C4" s="6" t="s">
        <v>17</v>
      </c>
    </row>
    <row r="5" spans="1:3">
      <c r="A5" s="3" t="s">
        <v>67</v>
      </c>
      <c r="B5" s="3">
        <v>4</v>
      </c>
      <c r="C5" s="6" t="s">
        <v>76</v>
      </c>
    </row>
    <row r="6" spans="1:3">
      <c r="A6" s="3" t="s">
        <v>68</v>
      </c>
      <c r="B6" s="3">
        <v>12</v>
      </c>
      <c r="C6" s="6" t="s">
        <v>17</v>
      </c>
    </row>
    <row r="7" spans="1:3">
      <c r="A7" s="3" t="s">
        <v>69</v>
      </c>
      <c r="B7" s="3">
        <v>6.5</v>
      </c>
      <c r="C7" s="6" t="s">
        <v>17</v>
      </c>
    </row>
    <row r="8" spans="1:3">
      <c r="A8" s="3" t="s">
        <v>70</v>
      </c>
      <c r="B8" s="3">
        <v>9.4</v>
      </c>
      <c r="C8" s="6" t="s">
        <v>17</v>
      </c>
    </row>
    <row r="9" spans="1:3">
      <c r="A9" s="3" t="s">
        <v>71</v>
      </c>
      <c r="B9" s="5">
        <v>7466330</v>
      </c>
      <c r="C9" s="6" t="s">
        <v>20</v>
      </c>
    </row>
    <row r="10" spans="1:3">
      <c r="A10" s="3" t="s">
        <v>72</v>
      </c>
      <c r="B10" s="3">
        <v>89.915499999999994</v>
      </c>
      <c r="C10" s="6" t="s">
        <v>17</v>
      </c>
    </row>
    <row r="11" spans="1:3">
      <c r="A11" s="3" t="s">
        <v>73</v>
      </c>
      <c r="B11" s="5">
        <v>4229230000</v>
      </c>
      <c r="C11" s="6" t="s">
        <v>77</v>
      </c>
    </row>
    <row r="12" spans="1:3">
      <c r="A12" s="3" t="s">
        <v>74</v>
      </c>
      <c r="B12" s="5">
        <v>4229230000</v>
      </c>
      <c r="C12" s="6" t="s">
        <v>77</v>
      </c>
    </row>
    <row r="13" spans="1:3">
      <c r="A13" s="3" t="s">
        <v>75</v>
      </c>
      <c r="B13" s="5">
        <v>164230000</v>
      </c>
      <c r="C13" s="6" t="s">
        <v>52</v>
      </c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 Property</vt:lpstr>
      <vt:lpstr>restoring matrix</vt:lpstr>
      <vt:lpstr>Mooring structure Property</vt:lpstr>
      <vt:lpstr>Gross Properties Turbine</vt:lpstr>
      <vt:lpstr>distribute Tower Property</vt:lpstr>
      <vt:lpstr>Distributed Bladed Properties</vt:lpstr>
      <vt:lpstr>Undistributed Tower Properties</vt:lpstr>
      <vt:lpstr>Undistributed Blade Properties</vt:lpstr>
      <vt:lpstr>Floating Platform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d14fed6f</vt:lpwstr>
  </property>
</Properties>
</file>