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2.社会工作与助教\7. 2023-2024春季学期精算概论\Homework\Hw2\"/>
    </mc:Choice>
  </mc:AlternateContent>
  <xr:revisionPtr revIDLastSave="0" documentId="13_ncr:1_{F0E1C9DD-A136-4691-AFB9-1D17C3942C9B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elle1" sheetId="1" r:id="rId1"/>
  </sheets>
  <definedNames>
    <definedName name="i">Tabelle1!$B$4</definedName>
    <definedName name="Insu_dur">Tabelle1!$B$1</definedName>
    <definedName name="Pay_dur">Tabelle1!$B$2</definedName>
    <definedName name="SA">Tabelle1!$B$3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8" i="1"/>
  <c r="G9" i="1"/>
  <c r="G10" i="1"/>
  <c r="G11" i="1"/>
  <c r="G12" i="1"/>
  <c r="G13" i="1"/>
  <c r="G7" i="1"/>
  <c r="E8" i="1"/>
  <c r="E9" i="1" s="1"/>
  <c r="E10" i="1" s="1"/>
  <c r="E11" i="1" s="1"/>
  <c r="E12" i="1" s="1"/>
  <c r="E13" i="1" s="1"/>
  <c r="E7" i="1"/>
  <c r="F7" i="1"/>
  <c r="D8" i="1"/>
  <c r="D9" i="1"/>
  <c r="D10" i="1"/>
  <c r="D11" i="1"/>
  <c r="D12" i="1"/>
  <c r="D7" i="1"/>
  <c r="C8" i="1"/>
  <c r="C9" i="1"/>
  <c r="C10" i="1"/>
  <c r="C11" i="1"/>
  <c r="C12" i="1"/>
  <c r="C7" i="1"/>
  <c r="F8" i="1" l="1"/>
  <c r="F12" i="1"/>
  <c r="F11" i="1"/>
  <c r="F10" i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A2" authorId="0" shapeId="0" xr:uid="{C8CD040A-76E4-482A-BE19-5BF77FD9E98A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改变右边数字，即可更改缴费期限，实现三年缴和趸缴的转化。</t>
        </r>
      </text>
    </comment>
  </commentList>
</comments>
</file>

<file path=xl/sharedStrings.xml><?xml version="1.0" encoding="utf-8"?>
<sst xmlns="http://schemas.openxmlformats.org/spreadsheetml/2006/main" count="11" uniqueCount="11">
  <si>
    <t>年龄</t>
  </si>
  <si>
    <t>死亡率</t>
  </si>
  <si>
    <t>保障期</t>
    <phoneticPr fontId="1" type="noConversion"/>
  </si>
  <si>
    <t>缴费期</t>
    <phoneticPr fontId="1" type="noConversion"/>
  </si>
  <si>
    <t>保额</t>
    <phoneticPr fontId="1" type="noConversion"/>
  </si>
  <si>
    <t>折现因子</t>
    <phoneticPr fontId="1" type="noConversion"/>
  </si>
  <si>
    <t>利率</t>
    <phoneticPr fontId="1" type="noConversion"/>
  </si>
  <si>
    <t>年末给付死亡责任</t>
    <phoneticPr fontId="1" type="noConversion"/>
  </si>
  <si>
    <t>年末给付满期责任</t>
    <phoneticPr fontId="1" type="noConversion"/>
  </si>
  <si>
    <t>总保险责任</t>
    <phoneticPr fontId="1" type="noConversion"/>
  </si>
  <si>
    <t>净保费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</si>
</sst>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);[Red]\(0.00\)"/>
    <numFmt numFmtId="178" formatCode="0.000000_);[Red]\(0.000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22860</xdr:rowOff>
        </xdr:from>
        <xdr:to>
          <xdr:col>4</xdr:col>
          <xdr:colOff>891540</xdr:colOff>
          <xdr:row>5</xdr:row>
          <xdr:rowOff>205740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C1FA57D-BF2F-EDB5-08ED-590CFCBCB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5</xdr:row>
          <xdr:rowOff>30480</xdr:rowOff>
        </xdr:from>
        <xdr:to>
          <xdr:col>5</xdr:col>
          <xdr:colOff>502920</xdr:colOff>
          <xdr:row>5</xdr:row>
          <xdr:rowOff>205740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5F58BBF-051A-C7C1-B59B-44FE6B8E2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10" sqref="I10"/>
    </sheetView>
  </sheetViews>
  <sheetFormatPr defaultRowHeight="14.4"/>
  <cols>
    <col min="1" max="2" width="8.88671875" style="1"/>
    <col min="3" max="4" width="18.33203125" bestFit="1" customWidth="1"/>
    <col min="5" max="5" width="15.88671875" customWidth="1"/>
    <col min="6" max="6" width="10.5546875" customWidth="1"/>
    <col min="8" max="8" width="11.6640625" bestFit="1" customWidth="1"/>
    <col min="9" max="9" width="9.5546875" bestFit="1" customWidth="1"/>
  </cols>
  <sheetData>
    <row r="1" spans="1:9">
      <c r="A1" s="3" t="s">
        <v>2</v>
      </c>
      <c r="B1" s="3">
        <v>3</v>
      </c>
    </row>
    <row r="2" spans="1:9">
      <c r="A2" s="3" t="s">
        <v>3</v>
      </c>
      <c r="B2" s="3">
        <v>3</v>
      </c>
    </row>
    <row r="3" spans="1:9">
      <c r="A3" s="3" t="s">
        <v>4</v>
      </c>
      <c r="B3" s="3">
        <v>10000</v>
      </c>
    </row>
    <row r="4" spans="1:9">
      <c r="A4" s="3" t="s">
        <v>6</v>
      </c>
      <c r="B4" s="5">
        <v>0.02</v>
      </c>
    </row>
    <row r="6" spans="1:9" ht="18" customHeight="1">
      <c r="A6" s="10" t="s">
        <v>0</v>
      </c>
      <c r="B6" s="10" t="s">
        <v>1</v>
      </c>
      <c r="C6" s="10" t="s">
        <v>7</v>
      </c>
      <c r="D6" s="10" t="s">
        <v>8</v>
      </c>
      <c r="E6" s="10"/>
      <c r="F6" s="10"/>
      <c r="G6" s="10" t="s">
        <v>5</v>
      </c>
      <c r="H6" s="10" t="s">
        <v>9</v>
      </c>
      <c r="I6" s="10" t="s">
        <v>10</v>
      </c>
    </row>
    <row r="7" spans="1:9" ht="15">
      <c r="A7" s="2">
        <v>30</v>
      </c>
      <c r="B7" s="2">
        <v>7.9699999999999997E-4</v>
      </c>
      <c r="C7" s="2">
        <f>IF(A7&lt;A$7+Insu_dur,SA,0)</f>
        <v>10000</v>
      </c>
      <c r="D7" s="2">
        <f>IF(A7=A$7+Insu_dur-1,SA,0)</f>
        <v>0</v>
      </c>
      <c r="E7" s="9">
        <f>1</f>
        <v>1</v>
      </c>
      <c r="F7" s="8">
        <f>B7</f>
        <v>7.9699999999999997E-4</v>
      </c>
      <c r="G7" s="2">
        <f>(1+i)^(-A7+30)</f>
        <v>1</v>
      </c>
      <c r="H7" s="6">
        <f>SUMPRODUCT(C7:C12,F7:F12,G8:G13)+SUMPRODUCT(D7:D12,E8:E13,G8:G13)</f>
        <v>9423.686264133139</v>
      </c>
      <c r="I7" s="11">
        <f ca="1">H7/SUMPRODUCT(E7:OFFSET(E7,Pay_dur-1,0),G7:OFFSET(G7,Pay_dur-1,0))</f>
        <v>3206.2078437865543</v>
      </c>
    </row>
    <row r="8" spans="1:9" ht="15">
      <c r="A8" s="2">
        <v>31</v>
      </c>
      <c r="B8" s="2">
        <v>8.4699999999999999E-4</v>
      </c>
      <c r="C8" s="2">
        <f>IF(A8&lt;A$7+Insu_dur,SA,0)</f>
        <v>10000</v>
      </c>
      <c r="D8" s="2">
        <f>IF(A8=A$7+Insu_dur-1,SA,0)</f>
        <v>0</v>
      </c>
      <c r="E8" s="7">
        <f>E7*(1-B7)</f>
        <v>0.99920299999999995</v>
      </c>
      <c r="F8" s="8">
        <f>E8*B8</f>
        <v>8.463249409999999E-4</v>
      </c>
      <c r="G8" s="2">
        <f>(1+i)^(-A8+30)</f>
        <v>0.98039215686274506</v>
      </c>
    </row>
    <row r="9" spans="1:9" ht="15">
      <c r="A9" s="2">
        <v>32</v>
      </c>
      <c r="B9" s="2">
        <v>9.0300000000000005E-4</v>
      </c>
      <c r="C9" s="2">
        <f>IF(A9&lt;A$7+Insu_dur,SA,0)</f>
        <v>10000</v>
      </c>
      <c r="D9" s="2">
        <f>IF(A9=A$7+Insu_dur-1,SA,0)</f>
        <v>10000</v>
      </c>
      <c r="E9" s="7">
        <f>E8*(1-B8)</f>
        <v>0.99835667505899994</v>
      </c>
      <c r="F9" s="8">
        <f>E9*B9</f>
        <v>9.0151607757827702E-4</v>
      </c>
      <c r="G9" s="2">
        <f>(1+i)^(-A9+30)</f>
        <v>0.96116878123798544</v>
      </c>
    </row>
    <row r="10" spans="1:9" ht="15">
      <c r="A10" s="2">
        <v>33</v>
      </c>
      <c r="B10" s="2">
        <v>9.6599999999999995E-4</v>
      </c>
      <c r="C10" s="2">
        <f>IF(A10&lt;A$7+Insu_dur,SA,0)</f>
        <v>0</v>
      </c>
      <c r="D10" s="2">
        <f>IF(A10=A$7+Insu_dur-1,SA,0)</f>
        <v>0</v>
      </c>
      <c r="E10" s="7">
        <f>E9*(1-B9)</f>
        <v>0.99745515898142167</v>
      </c>
      <c r="F10" s="8">
        <f>E10*B10</f>
        <v>9.6354168357605334E-4</v>
      </c>
      <c r="G10" s="2">
        <f>(1+i)^(-A10+30)</f>
        <v>0.94232233454704462</v>
      </c>
    </row>
    <row r="11" spans="1:9" ht="15">
      <c r="A11" s="2">
        <v>34</v>
      </c>
      <c r="B11" s="2">
        <v>1.0349999999999999E-3</v>
      </c>
      <c r="C11" s="2">
        <f>IF(A11&lt;A$7+Insu_dur,SA,0)</f>
        <v>0</v>
      </c>
      <c r="D11" s="2">
        <f>IF(A11=A$7+Insu_dur-1,SA,0)</f>
        <v>0</v>
      </c>
      <c r="E11" s="7">
        <f>E10*(1-B10)</f>
        <v>0.99649161729784563</v>
      </c>
      <c r="F11" s="8">
        <f>E11*B11</f>
        <v>1.0313688239032702E-3</v>
      </c>
      <c r="G11" s="2">
        <f>(1+i)^(-A11+30)</f>
        <v>0.9238454260265142</v>
      </c>
    </row>
    <row r="12" spans="1:9" ht="15">
      <c r="A12" s="2">
        <v>35</v>
      </c>
      <c r="B12" s="2">
        <v>1.111E-3</v>
      </c>
      <c r="C12" s="2">
        <f>IF(A12&lt;A$7+Insu_dur,SA,0)</f>
        <v>0</v>
      </c>
      <c r="D12" s="2">
        <f>IF(A12=A$7+Insu_dur-1,SA,0)</f>
        <v>0</v>
      </c>
      <c r="E12" s="7">
        <f>E11*(1-B11)</f>
        <v>0.99546024847394232</v>
      </c>
      <c r="F12" s="8">
        <f>E12*B12</f>
        <v>1.10595633605455E-3</v>
      </c>
      <c r="G12" s="2">
        <f>(1+i)^(-A12+30)</f>
        <v>0.90573080982991594</v>
      </c>
    </row>
    <row r="13" spans="1:9" ht="15">
      <c r="A13" s="4"/>
      <c r="B13" s="4"/>
      <c r="C13" s="2"/>
      <c r="D13" s="2"/>
      <c r="E13" s="7">
        <f>E12*(1-B12)</f>
        <v>0.99435429213788784</v>
      </c>
      <c r="F13" s="8"/>
      <c r="G13" s="2">
        <f>(1+i)^(-A13+30)</f>
        <v>1.8113615841033535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AxMath" shapeId="1028" r:id="rId4">
          <objectPr defaultSize="0" r:id="rId5">
            <anchor moveWithCells="1">
              <from>
                <xdr:col>4</xdr:col>
                <xdr:colOff>190500</xdr:colOff>
                <xdr:row>5</xdr:row>
                <xdr:rowOff>22860</xdr:rowOff>
              </from>
              <to>
                <xdr:col>4</xdr:col>
                <xdr:colOff>891540</xdr:colOff>
                <xdr:row>5</xdr:row>
                <xdr:rowOff>205740</xdr:rowOff>
              </to>
            </anchor>
          </objectPr>
        </oleObject>
      </mc:Choice>
      <mc:Fallback>
        <oleObject progId="Equation.AxMath" shapeId="1028" r:id="rId4"/>
      </mc:Fallback>
    </mc:AlternateContent>
    <mc:AlternateContent xmlns:mc="http://schemas.openxmlformats.org/markup-compatibility/2006">
      <mc:Choice Requires="x14">
        <oleObject progId="Equation.AxMath" shapeId="1029" r:id="rId6">
          <objectPr defaultSize="0" r:id="rId7">
            <anchor moveWithCells="1">
              <from>
                <xdr:col>5</xdr:col>
                <xdr:colOff>243840</xdr:colOff>
                <xdr:row>5</xdr:row>
                <xdr:rowOff>30480</xdr:rowOff>
              </from>
              <to>
                <xdr:col>5</xdr:col>
                <xdr:colOff>502920</xdr:colOff>
                <xdr:row>5</xdr:row>
                <xdr:rowOff>205740</xdr:rowOff>
              </to>
            </anchor>
          </objectPr>
        </oleObject>
      </mc:Choice>
      <mc:Fallback>
        <oleObject progId="Equation.AxMath" shapeId="102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Tabelle1</vt:lpstr>
      <vt:lpstr>i</vt:lpstr>
      <vt:lpstr>Insu_dur</vt:lpstr>
      <vt:lpstr>Pay_dur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2024-04-04T06:59:26Z</dcterms:modified>
</cp:coreProperties>
</file>