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in_the_wild/"/>
    </mc:Choice>
  </mc:AlternateContent>
  <xr:revisionPtr revIDLastSave="0" documentId="13_ncr:1_{E0B1E3AA-1F05-7344-8592-64126BF1F193}" xr6:coauthVersionLast="47" xr6:coauthVersionMax="47" xr10:uidLastSave="{00000000-0000-0000-0000-000000000000}"/>
  <bookViews>
    <workbookView xWindow="-1400" yWindow="-18220" windowWidth="28800" windowHeight="15860" activeTab="2" xr2:uid="{A33675B7-7F4F-C34D-AB6F-57998B81D61A}"/>
  </bookViews>
  <sheets>
    <sheet name="timeoverhead_backup" sheetId="3" state="hidden" r:id="rId1"/>
    <sheet name="overhead_audio" sheetId="11" r:id="rId2"/>
    <sheet name="overhead_image" sheetId="13" r:id="rId3"/>
    <sheet name="memory" sheetId="15" r:id="rId4"/>
    <sheet name="accuracy" sheetId="14" r:id="rId5"/>
    <sheet name="overhead_image_pico" sheetId="18" r:id="rId6"/>
    <sheet name="timeoverhead-task=5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3" l="1"/>
  <c r="H3" i="13"/>
  <c r="C4" i="13"/>
  <c r="C5" i="13"/>
  <c r="C3" i="13"/>
  <c r="B4" i="13"/>
  <c r="B5" i="13"/>
  <c r="B3" i="13"/>
  <c r="C53" i="18"/>
  <c r="B53" i="18"/>
  <c r="B26" i="18" s="1"/>
  <c r="C52" i="18"/>
  <c r="C25" i="18" s="1"/>
  <c r="B52" i="18"/>
  <c r="B25" i="18" s="1"/>
  <c r="C51" i="18"/>
  <c r="C24" i="18" s="1"/>
  <c r="B51" i="18"/>
  <c r="C50" i="18"/>
  <c r="B50" i="18"/>
  <c r="C49" i="18"/>
  <c r="B49" i="18"/>
  <c r="B22" i="18" s="1"/>
  <c r="C48" i="18"/>
  <c r="C21" i="18" s="1"/>
  <c r="B48" i="18"/>
  <c r="B21" i="18" s="1"/>
  <c r="C47" i="18"/>
  <c r="C54" i="18" s="1"/>
  <c r="C31" i="18" s="1"/>
  <c r="B47" i="18"/>
  <c r="B54" i="18" s="1"/>
  <c r="B31" i="18" s="1"/>
  <c r="C43" i="18"/>
  <c r="C42" i="18"/>
  <c r="B42" i="18"/>
  <c r="B43" i="18" s="1"/>
  <c r="C26" i="18"/>
  <c r="B24" i="18"/>
  <c r="C23" i="18"/>
  <c r="B23" i="18"/>
  <c r="C22" i="18"/>
  <c r="B20" i="18"/>
  <c r="B27" i="18" s="1"/>
  <c r="C16" i="18"/>
  <c r="B16" i="18"/>
  <c r="B58" i="13"/>
  <c r="B31" i="13" s="1"/>
  <c r="B57" i="13"/>
  <c r="B30" i="13" s="1"/>
  <c r="B56" i="13"/>
  <c r="B29" i="13" s="1"/>
  <c r="C58" i="13"/>
  <c r="C31" i="13" s="1"/>
  <c r="C57" i="13"/>
  <c r="C30" i="13" s="1"/>
  <c r="B59" i="13"/>
  <c r="B32" i="13" s="1"/>
  <c r="B53" i="13"/>
  <c r="B26" i="13" s="1"/>
  <c r="B54" i="13"/>
  <c r="B27" i="13" s="1"/>
  <c r="C48" i="13"/>
  <c r="C49" i="13" s="1"/>
  <c r="B48" i="13"/>
  <c r="B49" i="13" s="1"/>
  <c r="C59" i="13"/>
  <c r="C32" i="13" s="1"/>
  <c r="C56" i="13"/>
  <c r="C29" i="13" s="1"/>
  <c r="C55" i="13"/>
  <c r="C28" i="13" s="1"/>
  <c r="B55" i="13"/>
  <c r="B28" i="13" s="1"/>
  <c r="C54" i="13"/>
  <c r="C27" i="13" s="1"/>
  <c r="C53" i="13"/>
  <c r="C26" i="13" s="1"/>
  <c r="C22" i="13"/>
  <c r="B22" i="13"/>
  <c r="C22" i="11"/>
  <c r="B21" i="11"/>
  <c r="B20" i="11"/>
  <c r="B19" i="11"/>
  <c r="C42" i="11"/>
  <c r="C19" i="11" s="1"/>
  <c r="C43" i="11"/>
  <c r="C20" i="11" s="1"/>
  <c r="C44" i="11"/>
  <c r="C21" i="11" s="1"/>
  <c r="C45" i="11"/>
  <c r="C41" i="11"/>
  <c r="C18" i="11" s="1"/>
  <c r="C23" i="11" s="1"/>
  <c r="B42" i="11"/>
  <c r="B43" i="11"/>
  <c r="B44" i="11"/>
  <c r="B45" i="11"/>
  <c r="B22" i="11" s="1"/>
  <c r="B41" i="11"/>
  <c r="B46" i="11" s="1"/>
  <c r="B27" i="11" s="1"/>
  <c r="C37" i="11"/>
  <c r="B37" i="11"/>
  <c r="C36" i="11"/>
  <c r="B36" i="11"/>
  <c r="C14" i="11"/>
  <c r="B14" i="11"/>
  <c r="F66" i="5"/>
  <c r="E66" i="5"/>
  <c r="E4" i="5" s="1"/>
  <c r="D66" i="5"/>
  <c r="C66" i="5"/>
  <c r="B66" i="5"/>
  <c r="F55" i="5"/>
  <c r="E55" i="5"/>
  <c r="D55" i="5"/>
  <c r="D28" i="5" s="1"/>
  <c r="C55" i="5"/>
  <c r="C28" i="5" s="1"/>
  <c r="B55" i="5"/>
  <c r="B28" i="5" s="1"/>
  <c r="F54" i="5"/>
  <c r="F27" i="5" s="1"/>
  <c r="E54" i="5"/>
  <c r="D54" i="5"/>
  <c r="D27" i="5" s="1"/>
  <c r="C54" i="5"/>
  <c r="B54" i="5"/>
  <c r="F53" i="5"/>
  <c r="F26" i="5" s="1"/>
  <c r="E53" i="5"/>
  <c r="E26" i="5" s="1"/>
  <c r="D53" i="5"/>
  <c r="D26" i="5" s="1"/>
  <c r="C53" i="5"/>
  <c r="C26" i="5" s="1"/>
  <c r="B53" i="5"/>
  <c r="F52" i="5"/>
  <c r="F25" i="5" s="1"/>
  <c r="E52" i="5"/>
  <c r="D52" i="5"/>
  <c r="C52" i="5"/>
  <c r="B52" i="5"/>
  <c r="B25" i="5" s="1"/>
  <c r="F51" i="5"/>
  <c r="E51" i="5"/>
  <c r="E56" i="5" s="1"/>
  <c r="E33" i="5" s="1"/>
  <c r="E6" i="5" s="1"/>
  <c r="D51" i="5"/>
  <c r="D24" i="5" s="1"/>
  <c r="D29" i="5" s="1"/>
  <c r="C51" i="5"/>
  <c r="C24" i="5" s="1"/>
  <c r="B51" i="5"/>
  <c r="F50" i="5"/>
  <c r="E50" i="5"/>
  <c r="D50" i="5"/>
  <c r="C50" i="5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E27" i="5"/>
  <c r="C27" i="5"/>
  <c r="B27" i="5"/>
  <c r="B26" i="5"/>
  <c r="E25" i="5"/>
  <c r="D25" i="5"/>
  <c r="C25" i="5"/>
  <c r="B24" i="5"/>
  <c r="F23" i="5"/>
  <c r="E23" i="5"/>
  <c r="D23" i="5"/>
  <c r="F19" i="5"/>
  <c r="E19" i="5"/>
  <c r="E5" i="5" s="1"/>
  <c r="D19" i="5"/>
  <c r="D4" i="5" s="1"/>
  <c r="C19" i="5"/>
  <c r="C4" i="5" s="1"/>
  <c r="B19" i="5"/>
  <c r="B4" i="5" s="1"/>
  <c r="D5" i="5"/>
  <c r="E3" i="5"/>
  <c r="D3" i="5"/>
  <c r="C3" i="5"/>
  <c r="B3" i="5"/>
  <c r="B3" i="18" l="1"/>
  <c r="C20" i="18"/>
  <c r="C27" i="18" s="1"/>
  <c r="C3" i="18" s="1"/>
  <c r="C3" i="11"/>
  <c r="C56" i="5"/>
  <c r="C33" i="5" s="1"/>
  <c r="C6" i="5" s="1"/>
  <c r="C5" i="5"/>
  <c r="C23" i="5"/>
  <c r="C29" i="5" s="1"/>
  <c r="B18" i="11"/>
  <c r="B23" i="11" s="1"/>
  <c r="B3" i="11" s="1"/>
  <c r="F56" i="5"/>
  <c r="F33" i="5" s="1"/>
  <c r="F6" i="5" s="1"/>
  <c r="D56" i="5"/>
  <c r="D33" i="5" s="1"/>
  <c r="D6" i="5" s="1"/>
  <c r="C46" i="11"/>
  <c r="C27" i="11" s="1"/>
  <c r="E24" i="5"/>
  <c r="E29" i="5" s="1"/>
  <c r="B5" i="5"/>
  <c r="B23" i="5"/>
  <c r="B29" i="5" s="1"/>
  <c r="F24" i="5"/>
  <c r="F29" i="5" s="1"/>
  <c r="B60" i="13"/>
  <c r="B37" i="13" s="1"/>
  <c r="C60" i="13"/>
  <c r="C37" i="13" s="1"/>
  <c r="B33" i="13"/>
  <c r="B9" i="13" s="1"/>
  <c r="C33" i="13"/>
  <c r="C9" i="13" s="1"/>
  <c r="F3" i="5"/>
  <c r="F5" i="5"/>
  <c r="F4" i="5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6" i="3" l="1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<sst xmlns="http://schemas.openxmlformats.org/spreadsheetml/2006/main" count="299" uniqueCount="69">
  <si>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</si>
  <si>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</si>
  <si>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</si>
  <si>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</si>
  <si>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</si>
  <si>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</si>
  <si>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</si>
  <si>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</si>
  <si>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</si>
  <si>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Accuracy</t>
  </si>
  <si>
    <t>SS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</si>
  <si>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</si>
  <si>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</si>
  <si>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</si>
  <si>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</si>
  <si>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</si>
  <si>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</si>
  <si>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</si>
  <si>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</si>
  <si>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</si>
  <si>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</si>
  <si>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</si>
  <si>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</si>
  <si>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</si>
  <si>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</si>
  <si>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</si>
  <si>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</si>
  <si>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</si>
  <si>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</si>
  <si>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</si>
  <si>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</si>
  <si>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Energy (mJ)</t>
  </si>
  <si>
    <t>Switch overhead</t>
  </si>
  <si>
    <t>Total time/energy overhead of running all tasks</t>
  </si>
  <si>
    <t>Layer-wise inference time/energy overhead</t>
  </si>
  <si>
    <t>Layer-wise weight-reloading time/energy overhead</t>
  </si>
  <si>
    <t>Vanilla model switch time/energy overhead</t>
  </si>
  <si>
    <t xml:space="preserve">We use MSP430 board for audio based experiments </t>
  </si>
  <si>
    <t xml:space="preserve">We use Pico board for image based experiments </t>
  </si>
  <si>
    <t>Task1</t>
  </si>
  <si>
    <t>Task2</t>
  </si>
  <si>
    <t>Task3</t>
  </si>
  <si>
    <t>Task4</t>
  </si>
  <si>
    <t>Task5</t>
  </si>
  <si>
    <t xml:space="preserve">Audio based </t>
  </si>
  <si>
    <t># of classes</t>
  </si>
  <si>
    <t>task number</t>
  </si>
  <si>
    <t>task name</t>
  </si>
  <si>
    <t>presence detection</t>
  </si>
  <si>
    <t>task1</t>
  </si>
  <si>
    <t>command detection</t>
  </si>
  <si>
    <t>task2</t>
  </si>
  <si>
    <t>person identification</t>
  </si>
  <si>
    <t>task3</t>
  </si>
  <si>
    <t>task4</t>
  </si>
  <si>
    <t>distance classification</t>
  </si>
  <si>
    <t>task5</t>
  </si>
  <si>
    <t xml:space="preserve">Image based </t>
  </si>
  <si>
    <t>`</t>
  </si>
  <si>
    <t>mask detection</t>
  </si>
  <si>
    <t>emotion classification</t>
  </si>
  <si>
    <t>Antler</t>
  </si>
  <si>
    <t>Memory</t>
  </si>
  <si>
    <t>Memory Usage (KB) - Audio</t>
  </si>
  <si>
    <t>Memory Usage (KB) - Image</t>
  </si>
  <si>
    <t>TSPPC</t>
  </si>
  <si>
    <t>TSPCC</t>
  </si>
  <si>
    <t>Pico</t>
  </si>
  <si>
    <t>Portenta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</si>
</sst>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164" fontId="0" fillId="0" borderId="0" xfId="0" applyNumberFormat="1"/>
    <xf numFmtId="164" fontId="0" fillId="3" borderId="0" xfId="0" applyNumberFormat="1" applyFill="1"/>
    <xf numFmtId="0" fontId="0" fillId="0" borderId="0" xfId="0" applyFill="1" applyAlignment="1">
      <alignment horizontal="center"/>
    </xf>
    <xf numFmtId="164" fontId="1" fillId="4" borderId="0" xfId="0" applyNumberFormat="1" applyFont="1" applyFill="1"/>
    <xf numFmtId="0" fontId="0" fillId="4" borderId="0" xfId="0" applyNumberFormat="1" applyFont="1" applyFill="1"/>
    <xf numFmtId="164" fontId="1" fillId="3" borderId="0" xfId="0" applyNumberFormat="1" applyFont="1" applyFill="1"/>
    <xf numFmtId="164" fontId="3" fillId="3" borderId="0" xfId="0" applyNumberFormat="1" applyFont="1" applyFill="1"/>
    <xf numFmtId="0" fontId="1" fillId="0" borderId="0" xfId="0" applyFont="1"/>
    <xf numFmtId="0" fontId="0" fillId="0" borderId="0" xfId="0" applyFont="1"/>
    <xf numFmtId="0" fontId="0" fillId="6" borderId="0" xfId="0" applyFill="1" applyAlignment="1"/>
    <xf numFmtId="0" fontId="0" fillId="0" borderId="0" xfId="0" applyFill="1" applyAlignment="1"/>
    <xf numFmtId="0" fontId="0" fillId="0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164" fontId="2" fillId="9" borderId="0" xfId="0" applyNumberFormat="1" applyFont="1" applyFill="1"/>
    <xf numFmtId="164" fontId="2" fillId="10" borderId="0" xfId="0" applyNumberFormat="1" applyFont="1" applyFill="1"/>
    <xf numFmtId="164" fontId="3" fillId="8" borderId="0" xfId="0" applyNumberFormat="1" applyFont="1" applyFill="1"/>
    <xf numFmtId="164" fontId="4" fillId="11" borderId="0" xfId="0" applyNumberFormat="1" applyFont="1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38" t="s">
        <v>23</v>
      </c>
      <c r="B1" s="38"/>
      <c r="C1" s="38"/>
      <c r="D1" s="38"/>
      <c r="E1" s="11" t="s">
        <v>22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11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10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38" t="s">
        <v>17</v>
      </c>
      <c r="B11" s="38"/>
      <c r="C11" s="38"/>
      <c r="D11" s="38"/>
      <c r="E11" s="38"/>
      <c r="F11" s="38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0">
        <v>0.74</v>
      </c>
      <c r="C13" s="10">
        <v>2.57</v>
      </c>
      <c r="D13" s="10">
        <v>2.57</v>
      </c>
      <c r="E13" s="10">
        <v>2.6</v>
      </c>
      <c r="F13" s="10">
        <v>1.3</v>
      </c>
    </row>
    <row r="14" spans="1:6" x14ac:dyDescent="0.2">
      <c r="A14" s="4">
        <v>2</v>
      </c>
      <c r="B14" s="10">
        <v>3.81</v>
      </c>
      <c r="C14" s="10">
        <v>5.25</v>
      </c>
      <c r="D14" s="10">
        <v>5.25</v>
      </c>
      <c r="E14" s="10">
        <v>5.28</v>
      </c>
      <c r="F14" s="10">
        <v>3.01</v>
      </c>
    </row>
    <row r="15" spans="1:6" x14ac:dyDescent="0.2">
      <c r="A15" s="4">
        <v>3</v>
      </c>
      <c r="B15" s="10">
        <v>1.18</v>
      </c>
      <c r="C15" s="10">
        <v>1.85</v>
      </c>
      <c r="D15" s="10">
        <v>1.85</v>
      </c>
      <c r="E15" s="10">
        <v>1.86</v>
      </c>
      <c r="F15" s="10">
        <v>1.4E-2</v>
      </c>
    </row>
    <row r="16" spans="1:6" x14ac:dyDescent="0.2">
      <c r="A16" s="4">
        <v>4</v>
      </c>
      <c r="B16" s="10">
        <v>7.2999999999999995E-2</v>
      </c>
      <c r="C16" s="10">
        <v>4.8000000000000001E-2</v>
      </c>
      <c r="D16" s="10">
        <v>4.8000000000000001E-2</v>
      </c>
      <c r="E16" s="10">
        <v>4.8000000000000001E-2</v>
      </c>
      <c r="F16" s="10">
        <v>1.7000000000000001E-2</v>
      </c>
    </row>
    <row r="17" spans="1:6" x14ac:dyDescent="0.2">
      <c r="A17" s="4">
        <v>5</v>
      </c>
      <c r="B17" s="10">
        <v>0.05</v>
      </c>
      <c r="C17" s="10">
        <v>4.2000000000000003E-2</v>
      </c>
      <c r="D17" s="10">
        <v>4.2000000000000003E-2</v>
      </c>
      <c r="E17" s="10">
        <v>4.1000000000000002E-2</v>
      </c>
      <c r="F17" s="10">
        <v>6.0000000000000001E-3</v>
      </c>
    </row>
    <row r="18" spans="1:6" x14ac:dyDescent="0.2">
      <c r="A18" s="4">
        <v>6</v>
      </c>
      <c r="B18" s="10">
        <v>8.0000000000000002E-3</v>
      </c>
      <c r="C18" s="10">
        <v>8.9999999999999993E-3</v>
      </c>
      <c r="D18" s="10">
        <v>8.9999999999999993E-3</v>
      </c>
      <c r="E18" s="10">
        <v>4.0000000000000001E-3</v>
      </c>
      <c r="F18" s="5">
        <v>0</v>
      </c>
    </row>
    <row r="19" spans="1:6" x14ac:dyDescent="0.2">
      <c r="A19" s="1" t="s">
        <v>15</v>
      </c>
      <c r="B19" s="5">
        <f>SUM(B13:B18)</f>
        <v>5.8609999999999998</v>
      </c>
      <c r="C19" s="5">
        <f t="shared" ref="C19:F19" si="0">SUM(C13:C18)</f>
        <v>9.7690000000000001</v>
      </c>
      <c r="D19" s="5">
        <f t="shared" si="0"/>
        <v>9.7690000000000001</v>
      </c>
      <c r="E19" s="5">
        <f t="shared" si="0"/>
        <v>9.8330000000000002</v>
      </c>
      <c r="F19" s="5">
        <f t="shared" si="0"/>
        <v>4.3470000000000004</v>
      </c>
    </row>
    <row r="22" spans="1:6" x14ac:dyDescent="0.2">
      <c r="A22" s="38" t="s">
        <v>20</v>
      </c>
      <c r="B22" s="38"/>
      <c r="C22" s="38"/>
      <c r="D22" s="38"/>
      <c r="E22" s="38"/>
      <c r="F22" s="38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4" t="s">
        <v>21</v>
      </c>
      <c r="B24" s="7">
        <f>B30/B34*D34</f>
        <v>0.93402231250000001</v>
      </c>
      <c r="C24" s="7">
        <f>C30/B34*D34</f>
        <v>0.92356843750000006</v>
      </c>
      <c r="D24" s="7">
        <f>D30/B34*D34</f>
        <v>0.92356843750000006</v>
      </c>
      <c r="E24" s="7">
        <f>E30/B34*D34</f>
        <v>0.98620600000000003</v>
      </c>
      <c r="F24" s="7">
        <f>F30/B34*D34</f>
        <v>0.90514562500000006</v>
      </c>
    </row>
    <row r="27" spans="1:6" x14ac:dyDescent="0.2">
      <c r="A27" s="38" t="s">
        <v>12</v>
      </c>
      <c r="B27" s="38"/>
      <c r="C27" s="38"/>
      <c r="D27" s="38"/>
      <c r="E27" s="38"/>
      <c r="F27" s="38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13</v>
      </c>
      <c r="B29" s="5">
        <v>65402</v>
      </c>
      <c r="C29" s="5">
        <v>64670</v>
      </c>
      <c r="D29" s="5">
        <v>64670</v>
      </c>
      <c r="E29" s="5">
        <v>69056</v>
      </c>
      <c r="F29" s="5">
        <v>63380</v>
      </c>
    </row>
    <row r="30" spans="1:6" x14ac:dyDescent="0.2">
      <c r="A30" s="1" t="s">
        <v>14</v>
      </c>
      <c r="B30" s="6">
        <f>B29*2/1000</f>
        <v>130.804</v>
      </c>
      <c r="C30" s="6">
        <f t="shared" ref="C30:F30" si="1">C29*2/1000</f>
        <v>129.34</v>
      </c>
      <c r="D30" s="6">
        <f t="shared" si="1"/>
        <v>129.34</v>
      </c>
      <c r="E30" s="6">
        <f t="shared" si="1"/>
        <v>138.11199999999999</v>
      </c>
      <c r="F30" s="6">
        <f t="shared" si="1"/>
        <v>126.76</v>
      </c>
    </row>
    <row r="31" spans="1:6" x14ac:dyDescent="0.2">
      <c r="A31" s="8"/>
    </row>
    <row r="33" spans="1:6" x14ac:dyDescent="0.2">
      <c r="A33" s="38" t="s">
        <v>16</v>
      </c>
      <c r="B33" s="38"/>
      <c r="C33" s="38"/>
      <c r="D33" s="38"/>
    </row>
    <row r="34" spans="1:6" x14ac:dyDescent="0.2">
      <c r="A34" s="1" t="s">
        <v>14</v>
      </c>
      <c r="B34" s="2">
        <v>64</v>
      </c>
      <c r="C34" s="1" t="s">
        <v>18</v>
      </c>
      <c r="D34" s="2">
        <v>0.45700000000000002</v>
      </c>
    </row>
    <row r="37" spans="1:6" x14ac:dyDescent="0.2">
      <c r="A37" s="38" t="s">
        <v>19</v>
      </c>
      <c r="B37" s="38"/>
      <c r="C37" s="38"/>
      <c r="D37" s="38"/>
      <c r="E37" s="38"/>
      <c r="F37" s="38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14</v>
      </c>
      <c r="B39" s="6">
        <v>14.33</v>
      </c>
      <c r="C39" s="6">
        <v>2.04</v>
      </c>
      <c r="D39" s="6">
        <v>24.57</v>
      </c>
      <c r="E39" s="6">
        <v>11.26</v>
      </c>
      <c r="F39" s="6">
        <v>2.04</v>
      </c>
    </row>
    <row r="40" spans="1:6" x14ac:dyDescent="0.2">
      <c r="A40" s="1" t="s">
        <v>21</v>
      </c>
      <c r="B40" s="9">
        <f>B39/B34*D34</f>
        <v>0.10232515625000001</v>
      </c>
      <c r="C40" s="9">
        <f>C39/B34*D34</f>
        <v>1.4566875E-2</v>
      </c>
      <c r="D40" s="9">
        <f>D39/B34*D34</f>
        <v>0.17544515625000001</v>
      </c>
      <c r="E40" s="9">
        <f>E39/B34*D34</f>
        <v>8.0403437500000008E-2</v>
      </c>
      <c r="F40" s="9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3F09-BDEC-B54C-92A9-59E7B3308C20}">
  <dimension ref="A1:J50"/>
  <sheetViews>
    <sheetView zoomScale="125" workbookViewId="0">
      <selection activeCell="H9" sqref="H9"/>
    </sheetView>
  </sheetViews>
  <sheetFormatPr baseColWidth="10" defaultRowHeight="16" x14ac:dyDescent="0.2"/>
  <cols>
    <col min="1" max="1" width="17" bestFit="1" customWidth="1"/>
    <col min="2" max="2" width="18.83203125" style="17" customWidth="1"/>
    <col min="3" max="3" width="17.5" style="17" customWidth="1"/>
  </cols>
  <sheetData>
    <row r="1" spans="1:10" x14ac:dyDescent="0.2">
      <c r="A1" s="38" t="s">
        <v>33</v>
      </c>
      <c r="B1" s="38"/>
      <c r="C1" s="38"/>
      <c r="D1" s="27"/>
      <c r="E1" s="27"/>
      <c r="F1" s="27"/>
      <c r="G1" s="38" t="s">
        <v>66</v>
      </c>
      <c r="H1" s="38"/>
      <c r="I1" s="38"/>
    </row>
    <row r="2" spans="1:10" x14ac:dyDescent="0.2">
      <c r="A2" s="1"/>
      <c r="B2" s="22" t="s">
        <v>18</v>
      </c>
      <c r="C2" s="22" t="s">
        <v>31</v>
      </c>
      <c r="D2" s="11" t="s">
        <v>22</v>
      </c>
      <c r="E2" s="11">
        <v>5</v>
      </c>
      <c r="G2" s="1"/>
      <c r="H2" s="22" t="s">
        <v>18</v>
      </c>
      <c r="I2" s="22" t="s">
        <v>31</v>
      </c>
    </row>
    <row r="3" spans="1:10" x14ac:dyDescent="0.2">
      <c r="A3" s="1" t="s">
        <v>7</v>
      </c>
      <c r="B3" s="9">
        <f>B14*E2+B23*E2</f>
        <v>9.4626129687500011</v>
      </c>
      <c r="C3" s="9">
        <f>C14*E2+C23*E2</f>
        <v>75.773203906250004</v>
      </c>
      <c r="G3" s="1" t="s">
        <v>61</v>
      </c>
      <c r="H3" s="9">
        <v>1.7005184437500001</v>
      </c>
      <c r="I3" s="9">
        <v>12.88513553125</v>
      </c>
    </row>
    <row r="4" spans="1:10" x14ac:dyDescent="0.2">
      <c r="A4" s="1" t="s">
        <v>11</v>
      </c>
      <c r="B4" s="9">
        <v>7.1983317187499898</v>
      </c>
      <c r="C4" s="9">
        <v>60.673360156249899</v>
      </c>
    </row>
    <row r="5" spans="1:10" x14ac:dyDescent="0.2">
      <c r="A5" s="1" t="s">
        <v>61</v>
      </c>
      <c r="B5" s="9">
        <v>3.2025922187499898</v>
      </c>
      <c r="C5" s="9">
        <v>27.625677656249898</v>
      </c>
    </row>
    <row r="7" spans="1:10" x14ac:dyDescent="0.2">
      <c r="A7" s="38" t="s">
        <v>34</v>
      </c>
      <c r="B7" s="38"/>
      <c r="C7" s="38"/>
      <c r="D7" s="19"/>
      <c r="E7" s="19"/>
      <c r="F7" s="19"/>
      <c r="G7" s="19"/>
      <c r="H7" s="19"/>
      <c r="I7" s="19"/>
      <c r="J7" s="19"/>
    </row>
    <row r="8" spans="1:10" x14ac:dyDescent="0.2">
      <c r="A8" s="1" t="s">
        <v>25</v>
      </c>
      <c r="B8" s="20" t="s">
        <v>18</v>
      </c>
      <c r="C8" s="20" t="s">
        <v>31</v>
      </c>
    </row>
    <row r="9" spans="1:10" x14ac:dyDescent="0.2">
      <c r="A9" s="4">
        <v>1</v>
      </c>
      <c r="B9" s="16">
        <v>0.45</v>
      </c>
      <c r="C9" s="16">
        <v>2.99</v>
      </c>
    </row>
    <row r="10" spans="1:10" x14ac:dyDescent="0.2">
      <c r="A10" s="4">
        <v>2</v>
      </c>
      <c r="B10" s="34">
        <v>0.85</v>
      </c>
      <c r="C10" s="34">
        <v>6.05</v>
      </c>
    </row>
    <row r="11" spans="1:10" x14ac:dyDescent="0.2">
      <c r="A11" s="4">
        <v>3</v>
      </c>
      <c r="B11" s="34">
        <v>1.6E-2</v>
      </c>
      <c r="C11" s="34">
        <v>0.1</v>
      </c>
    </row>
    <row r="12" spans="1:10" x14ac:dyDescent="0.2">
      <c r="A12" s="4">
        <v>4</v>
      </c>
      <c r="B12" s="35">
        <v>8.0000000000000002E-3</v>
      </c>
      <c r="C12" s="35">
        <v>0.05</v>
      </c>
    </row>
    <row r="13" spans="1:10" x14ac:dyDescent="0.2">
      <c r="A13" s="4">
        <v>5</v>
      </c>
      <c r="B13" s="16">
        <v>1E-3</v>
      </c>
      <c r="C13" s="16">
        <v>0.01</v>
      </c>
    </row>
    <row r="14" spans="1:10" x14ac:dyDescent="0.2">
      <c r="A14" s="1" t="s">
        <v>15</v>
      </c>
      <c r="B14" s="16">
        <f>SUM(B9:B13)</f>
        <v>1.325</v>
      </c>
      <c r="C14" s="16">
        <f>SUM(C9:C13)</f>
        <v>9.1999999999999993</v>
      </c>
    </row>
    <row r="16" spans="1:10" x14ac:dyDescent="0.2">
      <c r="A16" s="38" t="s">
        <v>35</v>
      </c>
      <c r="B16" s="38"/>
      <c r="C16" s="38"/>
      <c r="D16" s="19"/>
      <c r="E16" s="19"/>
      <c r="F16" s="19"/>
      <c r="G16" s="19"/>
      <c r="H16" s="19"/>
      <c r="I16" s="19"/>
      <c r="J16" s="19"/>
    </row>
    <row r="17" spans="1:10" x14ac:dyDescent="0.2">
      <c r="A17" s="1" t="s">
        <v>25</v>
      </c>
      <c r="B17" s="22" t="s">
        <v>18</v>
      </c>
      <c r="C17" s="22" t="s">
        <v>31</v>
      </c>
    </row>
    <row r="18" spans="1:10" x14ac:dyDescent="0.2">
      <c r="A18" s="4">
        <v>1</v>
      </c>
      <c r="B18" s="9">
        <f>D49/B49*B41</f>
        <v>2.8562500000000003E-3</v>
      </c>
      <c r="C18" s="9">
        <f>F49/B49*C41</f>
        <v>2.9968750000000002E-2</v>
      </c>
    </row>
    <row r="19" spans="1:10" x14ac:dyDescent="0.2">
      <c r="A19" s="4">
        <v>2</v>
      </c>
      <c r="B19" s="9">
        <f>D49/B49*B42</f>
        <v>1.4852500000000001E-2</v>
      </c>
      <c r="C19" s="9">
        <f>F49/B49*C42</f>
        <v>0.15583749999999999</v>
      </c>
    </row>
    <row r="20" spans="1:10" x14ac:dyDescent="0.2">
      <c r="A20" s="4">
        <v>3</v>
      </c>
      <c r="B20" s="9">
        <f>D49/B49*B43</f>
        <v>0.36651400000000006</v>
      </c>
      <c r="C20" s="9">
        <f>F49/B49*C43</f>
        <v>3.8455900000000001</v>
      </c>
    </row>
    <row r="21" spans="1:10" x14ac:dyDescent="0.2">
      <c r="A21" s="4">
        <v>4</v>
      </c>
      <c r="B21" s="9">
        <f>D49/B49*B44</f>
        <v>0.11882000000000001</v>
      </c>
      <c r="C21" s="9">
        <f>F49/B49*C44</f>
        <v>1.2466999999999999</v>
      </c>
    </row>
    <row r="22" spans="1:10" x14ac:dyDescent="0.2">
      <c r="A22" s="4">
        <v>5</v>
      </c>
      <c r="B22" s="9">
        <f>D49/B49*B45</f>
        <v>6.4479843750000002E-2</v>
      </c>
      <c r="C22" s="9">
        <f>F49/B49*C45</f>
        <v>0.67654453124999991</v>
      </c>
    </row>
    <row r="23" spans="1:10" x14ac:dyDescent="0.2">
      <c r="A23" s="1" t="s">
        <v>15</v>
      </c>
      <c r="B23" s="9">
        <f>SUM(B18:B22)</f>
        <v>0.56752259375000014</v>
      </c>
      <c r="C23" s="9">
        <f>SUM(C18:C22)</f>
        <v>5.9546407812500002</v>
      </c>
    </row>
    <row r="25" spans="1:10" x14ac:dyDescent="0.2">
      <c r="A25" s="38" t="s">
        <v>36</v>
      </c>
      <c r="B25" s="38"/>
      <c r="C25" s="38"/>
      <c r="D25" s="19"/>
      <c r="E25" s="19"/>
      <c r="F25" s="19"/>
      <c r="G25" s="19"/>
      <c r="H25" s="19"/>
      <c r="I25" s="19"/>
      <c r="J25" s="19"/>
    </row>
    <row r="26" spans="1:10" x14ac:dyDescent="0.2">
      <c r="A26" s="1"/>
      <c r="B26" s="23" t="s">
        <v>18</v>
      </c>
      <c r="C26" s="23" t="s">
        <v>31</v>
      </c>
    </row>
    <row r="27" spans="1:10" x14ac:dyDescent="0.2">
      <c r="A27" s="4" t="s">
        <v>32</v>
      </c>
      <c r="B27" s="9">
        <f>D49/B49*B46</f>
        <v>0.56752259375000014</v>
      </c>
      <c r="C27" s="9">
        <f>F49/B49*C46</f>
        <v>5.9546407812500002</v>
      </c>
    </row>
    <row r="29" spans="1:10" x14ac:dyDescent="0.2">
      <c r="A29" s="38" t="s">
        <v>26</v>
      </c>
      <c r="B29" s="38"/>
      <c r="C29" s="38"/>
      <c r="D29" s="19"/>
      <c r="E29" s="19"/>
      <c r="F29" s="19"/>
      <c r="G29" s="19"/>
      <c r="H29" s="19"/>
      <c r="I29" s="19"/>
      <c r="J29" s="19"/>
    </row>
    <row r="30" spans="1:10" x14ac:dyDescent="0.2">
      <c r="A30" s="1" t="s">
        <v>25</v>
      </c>
      <c r="B30" s="22" t="s">
        <v>18</v>
      </c>
      <c r="C30" s="22" t="s">
        <v>31</v>
      </c>
    </row>
    <row r="31" spans="1:10" x14ac:dyDescent="0.2">
      <c r="A31" s="4">
        <v>1</v>
      </c>
      <c r="B31" s="21">
        <v>200</v>
      </c>
      <c r="C31" s="21">
        <v>200</v>
      </c>
    </row>
    <row r="32" spans="1:10" x14ac:dyDescent="0.2">
      <c r="A32" s="4">
        <v>2</v>
      </c>
      <c r="B32" s="21">
        <v>1040</v>
      </c>
      <c r="C32" s="21">
        <v>1040</v>
      </c>
    </row>
    <row r="33" spans="1:10" x14ac:dyDescent="0.2">
      <c r="A33" s="4">
        <v>3</v>
      </c>
      <c r="B33" s="21">
        <v>25664</v>
      </c>
      <c r="C33" s="21">
        <v>25664</v>
      </c>
    </row>
    <row r="34" spans="1:10" x14ac:dyDescent="0.2">
      <c r="A34" s="4">
        <v>4</v>
      </c>
      <c r="B34" s="21">
        <v>8320</v>
      </c>
      <c r="C34" s="21">
        <v>8320</v>
      </c>
    </row>
    <row r="35" spans="1:10" x14ac:dyDescent="0.2">
      <c r="A35" s="4">
        <v>5</v>
      </c>
      <c r="B35" s="21">
        <v>4515</v>
      </c>
      <c r="C35" s="21">
        <v>4515</v>
      </c>
    </row>
    <row r="36" spans="1:10" x14ac:dyDescent="0.2">
      <c r="A36" s="1" t="s">
        <v>29</v>
      </c>
      <c r="B36" s="21">
        <f>SUM(B31:B35)</f>
        <v>39739</v>
      </c>
      <c r="C36" s="21">
        <f>SUM(C31:C35)</f>
        <v>39739</v>
      </c>
    </row>
    <row r="37" spans="1:10" x14ac:dyDescent="0.2">
      <c r="A37" s="1" t="s">
        <v>14</v>
      </c>
      <c r="B37" s="21">
        <f>B36*2/1000</f>
        <v>79.477999999999994</v>
      </c>
      <c r="C37" s="21">
        <f>C36*2/1000</f>
        <v>79.477999999999994</v>
      </c>
    </row>
    <row r="39" spans="1:10" x14ac:dyDescent="0.2">
      <c r="A39" s="38" t="s">
        <v>27</v>
      </c>
      <c r="B39" s="38"/>
      <c r="C39" s="38"/>
      <c r="D39" s="19"/>
      <c r="E39" s="19"/>
      <c r="F39" s="19"/>
      <c r="G39" s="19"/>
      <c r="H39" s="19"/>
      <c r="I39" s="19"/>
      <c r="J39" s="19"/>
    </row>
    <row r="40" spans="1:10" x14ac:dyDescent="0.2">
      <c r="A40" s="1" t="s">
        <v>25</v>
      </c>
      <c r="B40" s="22" t="s">
        <v>18</v>
      </c>
      <c r="C40" s="22" t="s">
        <v>31</v>
      </c>
    </row>
    <row r="41" spans="1:10" x14ac:dyDescent="0.2">
      <c r="A41" s="4">
        <v>1</v>
      </c>
      <c r="B41" s="9">
        <f>B31*2/1000</f>
        <v>0.4</v>
      </c>
      <c r="C41" s="9">
        <f>C31*2/1000</f>
        <v>0.4</v>
      </c>
    </row>
    <row r="42" spans="1:10" x14ac:dyDescent="0.2">
      <c r="A42" s="4">
        <v>2</v>
      </c>
      <c r="B42" s="9">
        <f t="shared" ref="B42:C45" si="0">B32*2/1000</f>
        <v>2.08</v>
      </c>
      <c r="C42" s="9">
        <f t="shared" si="0"/>
        <v>2.08</v>
      </c>
    </row>
    <row r="43" spans="1:10" x14ac:dyDescent="0.2">
      <c r="A43" s="4">
        <v>3</v>
      </c>
      <c r="B43" s="9">
        <f t="shared" si="0"/>
        <v>51.328000000000003</v>
      </c>
      <c r="C43" s="9">
        <f t="shared" si="0"/>
        <v>51.328000000000003</v>
      </c>
    </row>
    <row r="44" spans="1:10" x14ac:dyDescent="0.2">
      <c r="A44" s="4">
        <v>4</v>
      </c>
      <c r="B44" s="9">
        <f t="shared" si="0"/>
        <v>16.64</v>
      </c>
      <c r="C44" s="9">
        <f t="shared" si="0"/>
        <v>16.64</v>
      </c>
    </row>
    <row r="45" spans="1:10" x14ac:dyDescent="0.2">
      <c r="A45" s="4">
        <v>5</v>
      </c>
      <c r="B45" s="9">
        <f t="shared" si="0"/>
        <v>9.0299999999999994</v>
      </c>
      <c r="C45" s="9">
        <f t="shared" si="0"/>
        <v>9.0299999999999994</v>
      </c>
    </row>
    <row r="46" spans="1:10" x14ac:dyDescent="0.2">
      <c r="A46" s="1" t="s">
        <v>28</v>
      </c>
      <c r="B46" s="9">
        <f>SUM(B41:B45)</f>
        <v>79.478000000000009</v>
      </c>
      <c r="C46" s="9">
        <f>SUM(C41:C45)</f>
        <v>79.478000000000009</v>
      </c>
    </row>
    <row r="48" spans="1:10" x14ac:dyDescent="0.2">
      <c r="A48" s="38" t="s">
        <v>16</v>
      </c>
      <c r="B48" s="38"/>
      <c r="C48" s="38"/>
      <c r="D48" s="38"/>
      <c r="E48" s="38"/>
      <c r="F48" s="38"/>
    </row>
    <row r="49" spans="1:6" x14ac:dyDescent="0.2">
      <c r="A49" s="1" t="s">
        <v>14</v>
      </c>
      <c r="B49" s="9">
        <v>64</v>
      </c>
      <c r="C49" s="18" t="s">
        <v>18</v>
      </c>
      <c r="D49" s="2">
        <v>0.45700000000000002</v>
      </c>
      <c r="E49" s="1" t="s">
        <v>31</v>
      </c>
      <c r="F49" s="2">
        <v>4.7949999999999999</v>
      </c>
    </row>
    <row r="50" spans="1:6" x14ac:dyDescent="0.2">
      <c r="A50" s="39" t="s">
        <v>37</v>
      </c>
      <c r="B50" s="39"/>
      <c r="C50" s="39"/>
      <c r="D50" s="39"/>
      <c r="E50" s="39"/>
      <c r="F50" s="39"/>
    </row>
  </sheetData>
  <mergeCells count="9">
    <mergeCell ref="G1:I1"/>
    <mergeCell ref="A50:F50"/>
    <mergeCell ref="A48:F48"/>
    <mergeCell ref="A1:C1"/>
    <mergeCell ref="A7:C7"/>
    <mergeCell ref="A16:C16"/>
    <mergeCell ref="A25:C25"/>
    <mergeCell ref="A29:C29"/>
    <mergeCell ref="A39:C39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AE33-E713-9D41-B622-A5D1F2960391}">
  <dimension ref="A1:J64"/>
  <sheetViews>
    <sheetView tabSelected="1" zoomScale="125" workbookViewId="0">
      <selection activeCell="G9" sqref="G9"/>
    </sheetView>
  </sheetViews>
  <sheetFormatPr baseColWidth="10" defaultRowHeight="16" x14ac:dyDescent="0.2"/>
  <cols>
    <col min="1" max="1" width="17" bestFit="1" customWidth="1"/>
    <col min="2" max="2" width="18.83203125" style="17" customWidth="1"/>
    <col min="3" max="3" width="17.5" style="17" customWidth="1"/>
  </cols>
  <sheetData>
    <row r="1" spans="1:10" x14ac:dyDescent="0.2">
      <c r="A1" s="38" t="s">
        <v>33</v>
      </c>
      <c r="B1" s="38"/>
      <c r="C1" s="38"/>
      <c r="D1" s="27" t="s">
        <v>68</v>
      </c>
      <c r="E1" s="27"/>
      <c r="G1" s="40" t="s">
        <v>65</v>
      </c>
      <c r="H1" s="40"/>
      <c r="I1" s="40"/>
    </row>
    <row r="2" spans="1:10" x14ac:dyDescent="0.2">
      <c r="A2" s="1"/>
      <c r="B2" s="22" t="s">
        <v>18</v>
      </c>
      <c r="C2" s="22" t="s">
        <v>31</v>
      </c>
      <c r="D2" s="11" t="s">
        <v>22</v>
      </c>
      <c r="E2" s="11">
        <v>4</v>
      </c>
      <c r="G2" s="32"/>
      <c r="H2" s="36" t="s">
        <v>18</v>
      </c>
      <c r="I2" s="36" t="s">
        <v>31</v>
      </c>
    </row>
    <row r="3" spans="1:10" x14ac:dyDescent="0.2">
      <c r="A3" s="1" t="s">
        <v>7</v>
      </c>
      <c r="B3" s="9">
        <f>B9/16.57</f>
        <v>0.16150571816535908</v>
      </c>
      <c r="C3" s="9">
        <f>B3*99.6</f>
        <v>16.085969529269764</v>
      </c>
      <c r="G3" s="1" t="s">
        <v>61</v>
      </c>
      <c r="H3" s="37">
        <f>H4/16.57</f>
        <v>5.2135048280024139E-2</v>
      </c>
      <c r="I3" s="37">
        <f>H3*99.6</f>
        <v>5.192650808690404</v>
      </c>
      <c r="J3" t="s">
        <v>68</v>
      </c>
    </row>
    <row r="4" spans="1:10" x14ac:dyDescent="0.2">
      <c r="A4" s="1" t="s">
        <v>11</v>
      </c>
      <c r="B4" s="9">
        <f t="shared" ref="B4:C5" si="0">B10/16.57</f>
        <v>0.10352726312613156</v>
      </c>
      <c r="C4" s="9">
        <f t="shared" ref="C4:C5" si="1">B4*99.6</f>
        <v>10.311315407362702</v>
      </c>
      <c r="G4" t="s">
        <v>61</v>
      </c>
      <c r="H4" s="37">
        <v>0.86387775</v>
      </c>
      <c r="I4" s="37">
        <v>37.243529499999902</v>
      </c>
      <c r="J4" t="s">
        <v>67</v>
      </c>
    </row>
    <row r="5" spans="1:10" x14ac:dyDescent="0.2">
      <c r="A5" s="1" t="s">
        <v>61</v>
      </c>
      <c r="B5" s="9">
        <f t="shared" si="0"/>
        <v>5.2135048280024139E-2</v>
      </c>
      <c r="C5" s="9">
        <f t="shared" si="1"/>
        <v>5.192650808690404</v>
      </c>
    </row>
    <row r="7" spans="1:10" x14ac:dyDescent="0.2">
      <c r="A7" s="38" t="s">
        <v>33</v>
      </c>
      <c r="B7" s="38"/>
      <c r="C7" s="38"/>
      <c r="D7" s="27" t="s">
        <v>67</v>
      </c>
      <c r="E7" s="27"/>
      <c r="F7" s="19"/>
    </row>
    <row r="8" spans="1:10" x14ac:dyDescent="0.2">
      <c r="A8" s="1"/>
      <c r="B8" s="22" t="s">
        <v>18</v>
      </c>
      <c r="C8" s="22" t="s">
        <v>31</v>
      </c>
      <c r="D8" s="11" t="s">
        <v>22</v>
      </c>
      <c r="E8" s="11">
        <v>4</v>
      </c>
    </row>
    <row r="9" spans="1:10" x14ac:dyDescent="0.2">
      <c r="A9" s="1" t="s">
        <v>7</v>
      </c>
      <c r="B9" s="9">
        <f>B22*E8+B33*E8</f>
        <v>2.67614975</v>
      </c>
      <c r="C9" s="9">
        <f>C22*E8+C33*E8</f>
        <v>114.6282655</v>
      </c>
    </row>
    <row r="10" spans="1:10" x14ac:dyDescent="0.2">
      <c r="A10" s="1" t="s">
        <v>11</v>
      </c>
      <c r="B10" s="9">
        <v>1.7154467499999999</v>
      </c>
      <c r="C10" s="9">
        <v>73.9504515</v>
      </c>
    </row>
    <row r="11" spans="1:10" x14ac:dyDescent="0.2">
      <c r="A11" s="1" t="s">
        <v>61</v>
      </c>
      <c r="B11" s="9">
        <v>0.86387775</v>
      </c>
      <c r="C11" s="9">
        <v>37.243529499999902</v>
      </c>
    </row>
    <row r="13" spans="1:10" x14ac:dyDescent="0.2">
      <c r="A13" s="38" t="s">
        <v>34</v>
      </c>
      <c r="B13" s="38"/>
      <c r="C13" s="38"/>
      <c r="D13" s="19"/>
      <c r="E13" s="19"/>
      <c r="F13" s="19"/>
      <c r="G13" s="19"/>
      <c r="I13" s="19"/>
      <c r="J13" s="19"/>
    </row>
    <row r="14" spans="1:10" x14ac:dyDescent="0.2">
      <c r="A14" s="1" t="s">
        <v>25</v>
      </c>
      <c r="B14" s="20" t="s">
        <v>18</v>
      </c>
      <c r="C14" s="20" t="s">
        <v>31</v>
      </c>
    </row>
    <row r="15" spans="1:10" x14ac:dyDescent="0.2">
      <c r="A15" s="4">
        <v>1</v>
      </c>
      <c r="B15" s="5">
        <v>0.24</v>
      </c>
      <c r="C15" s="5">
        <v>10.16</v>
      </c>
    </row>
    <row r="16" spans="1:10" x14ac:dyDescent="0.2">
      <c r="A16" s="4">
        <v>2</v>
      </c>
      <c r="B16" s="5">
        <v>0.22</v>
      </c>
      <c r="C16" s="5">
        <v>9.3000000000000007</v>
      </c>
    </row>
    <row r="17" spans="1:10" x14ac:dyDescent="0.2">
      <c r="A17" s="4">
        <v>3</v>
      </c>
      <c r="B17" s="5">
        <v>0.09</v>
      </c>
      <c r="C17" s="5">
        <v>3.82</v>
      </c>
    </row>
    <row r="18" spans="1:10" x14ac:dyDescent="0.2">
      <c r="A18" s="4">
        <v>4</v>
      </c>
      <c r="B18" s="5">
        <v>5.5E-2</v>
      </c>
      <c r="C18" s="5">
        <v>2.2999999999999998</v>
      </c>
    </row>
    <row r="19" spans="1:10" x14ac:dyDescent="0.2">
      <c r="A19" s="4">
        <v>5</v>
      </c>
      <c r="B19" s="5">
        <v>1.4E-2</v>
      </c>
      <c r="C19" s="5">
        <v>0.59</v>
      </c>
    </row>
    <row r="20" spans="1:10" x14ac:dyDescent="0.2">
      <c r="A20" s="4">
        <v>6</v>
      </c>
      <c r="B20" s="5">
        <v>1.4E-2</v>
      </c>
      <c r="C20" s="5">
        <v>0.57999999999999996</v>
      </c>
    </row>
    <row r="21" spans="1:10" x14ac:dyDescent="0.2">
      <c r="A21" s="4">
        <v>7</v>
      </c>
      <c r="B21" s="5">
        <v>3.0000000000000001E-3</v>
      </c>
      <c r="C21" s="5">
        <v>0.13</v>
      </c>
    </row>
    <row r="22" spans="1:10" x14ac:dyDescent="0.2">
      <c r="A22" s="1" t="s">
        <v>15</v>
      </c>
      <c r="B22" s="16">
        <f>SUM(B15:B21)</f>
        <v>0.63600000000000001</v>
      </c>
      <c r="C22" s="16">
        <f>SUM(C15:C21)</f>
        <v>26.88</v>
      </c>
    </row>
    <row r="24" spans="1:10" x14ac:dyDescent="0.2">
      <c r="A24" s="38" t="s">
        <v>35</v>
      </c>
      <c r="B24" s="38"/>
      <c r="C24" s="38"/>
      <c r="D24" s="19"/>
      <c r="E24" s="19"/>
      <c r="F24" s="19"/>
      <c r="G24" s="19"/>
      <c r="H24" s="19"/>
      <c r="I24" s="19"/>
      <c r="J24" s="19"/>
    </row>
    <row r="25" spans="1:10" x14ac:dyDescent="0.2">
      <c r="A25" s="1" t="s">
        <v>25</v>
      </c>
      <c r="B25" s="22" t="s">
        <v>18</v>
      </c>
      <c r="C25" s="22" t="s">
        <v>31</v>
      </c>
    </row>
    <row r="26" spans="1:10" x14ac:dyDescent="0.2">
      <c r="A26" s="4">
        <v>1</v>
      </c>
      <c r="B26" s="9">
        <f>D63/B63*B53</f>
        <v>1.7574999999999999E-4</v>
      </c>
      <c r="C26" s="9">
        <f>F63/B63*C53</f>
        <v>9.4535000000000001E-3</v>
      </c>
    </row>
    <row r="27" spans="1:10" x14ac:dyDescent="0.2">
      <c r="A27" s="4">
        <v>2</v>
      </c>
      <c r="B27" s="9">
        <f>D63/B63*B54</f>
        <v>6.9349999999999989E-4</v>
      </c>
      <c r="C27" s="9">
        <f>F63/B63*C54</f>
        <v>3.7302999999999996E-2</v>
      </c>
    </row>
    <row r="28" spans="1:10" x14ac:dyDescent="0.2">
      <c r="A28" s="4">
        <v>3</v>
      </c>
      <c r="B28" s="9">
        <f>D63/B63*B55</f>
        <v>2.7549999999999996E-3</v>
      </c>
      <c r="C28" s="9">
        <f>F63/B63*C55</f>
        <v>0.14818999999999999</v>
      </c>
    </row>
    <row r="29" spans="1:10" x14ac:dyDescent="0.2">
      <c r="A29" s="4">
        <v>4</v>
      </c>
      <c r="B29" s="9">
        <f>D63/B63*B56</f>
        <v>1.9494000000000001E-2</v>
      </c>
      <c r="C29" s="9">
        <f>F63/B63*C56</f>
        <v>1.0485720000000001</v>
      </c>
    </row>
    <row r="30" spans="1:10" x14ac:dyDescent="0.2">
      <c r="A30" s="4">
        <v>5</v>
      </c>
      <c r="B30" s="9">
        <f>D63/B63*B57</f>
        <v>4.9399999999999999E-3</v>
      </c>
      <c r="C30" s="9">
        <f>F63/B63*C57</f>
        <v>0.26572000000000001</v>
      </c>
    </row>
    <row r="31" spans="1:10" x14ac:dyDescent="0.2">
      <c r="A31" s="4">
        <v>6</v>
      </c>
      <c r="B31" s="9">
        <f>D63/B63*B58</f>
        <v>4.9020000000000001E-3</v>
      </c>
      <c r="C31" s="9">
        <f>F63/B63*C58</f>
        <v>0.26367600000000002</v>
      </c>
    </row>
    <row r="32" spans="1:10" x14ac:dyDescent="0.2">
      <c r="A32" s="4">
        <v>7</v>
      </c>
      <c r="B32" s="9">
        <f>D63/B63*B59</f>
        <v>7.7187499999999999E-5</v>
      </c>
      <c r="C32" s="9">
        <f>F63/B63*C59</f>
        <v>4.1518750000000002E-3</v>
      </c>
    </row>
    <row r="33" spans="1:10" x14ac:dyDescent="0.2">
      <c r="A33" s="1" t="s">
        <v>15</v>
      </c>
      <c r="B33" s="9">
        <f>SUM(B26:B32)</f>
        <v>3.3037437499999996E-2</v>
      </c>
      <c r="C33" s="9">
        <f>SUM(C26:C32)</f>
        <v>1.777066375</v>
      </c>
    </row>
    <row r="35" spans="1:10" x14ac:dyDescent="0.2">
      <c r="A35" s="38" t="s">
        <v>36</v>
      </c>
      <c r="B35" s="38"/>
      <c r="C35" s="38"/>
      <c r="D35" s="19"/>
      <c r="E35" s="19"/>
      <c r="F35" s="19"/>
      <c r="G35" s="19"/>
      <c r="H35" s="19"/>
      <c r="I35" s="19"/>
      <c r="J35" s="19"/>
    </row>
    <row r="36" spans="1:10" x14ac:dyDescent="0.2">
      <c r="A36" s="1"/>
      <c r="B36" s="23" t="s">
        <v>18</v>
      </c>
      <c r="C36" s="23" t="s">
        <v>31</v>
      </c>
    </row>
    <row r="37" spans="1:10" x14ac:dyDescent="0.2">
      <c r="A37" s="4" t="s">
        <v>32</v>
      </c>
      <c r="B37" s="9">
        <f>D63/B63*B60</f>
        <v>3.3037437500000003E-2</v>
      </c>
      <c r="C37" s="9">
        <f>F63/B63*C60</f>
        <v>1.7770663750000002</v>
      </c>
    </row>
    <row r="39" spans="1:10" x14ac:dyDescent="0.2">
      <c r="A39" s="38" t="s">
        <v>26</v>
      </c>
      <c r="B39" s="38"/>
      <c r="C39" s="38"/>
      <c r="D39" s="19"/>
      <c r="E39" s="19"/>
      <c r="F39" s="19"/>
      <c r="G39" s="19"/>
      <c r="H39" s="19"/>
      <c r="I39" s="19"/>
      <c r="J39" s="19"/>
    </row>
    <row r="40" spans="1:10" x14ac:dyDescent="0.2">
      <c r="A40" s="1" t="s">
        <v>25</v>
      </c>
      <c r="B40" s="22" t="s">
        <v>18</v>
      </c>
      <c r="C40" s="22" t="s">
        <v>31</v>
      </c>
    </row>
    <row r="41" spans="1:10" x14ac:dyDescent="0.2">
      <c r="A41" s="4">
        <v>1</v>
      </c>
      <c r="B41" s="5">
        <v>296</v>
      </c>
      <c r="C41" s="5">
        <v>296</v>
      </c>
    </row>
    <row r="42" spans="1:10" x14ac:dyDescent="0.2">
      <c r="A42" s="4">
        <v>2</v>
      </c>
      <c r="B42" s="5">
        <v>1168</v>
      </c>
      <c r="C42" s="5">
        <v>1168</v>
      </c>
    </row>
    <row r="43" spans="1:10" x14ac:dyDescent="0.2">
      <c r="A43" s="4">
        <v>3</v>
      </c>
      <c r="B43" s="5">
        <v>4640</v>
      </c>
      <c r="C43" s="5">
        <v>4640</v>
      </c>
    </row>
    <row r="44" spans="1:10" x14ac:dyDescent="0.2">
      <c r="A44" s="4">
        <v>4</v>
      </c>
      <c r="B44" s="5">
        <v>32832</v>
      </c>
      <c r="C44" s="5">
        <v>32832</v>
      </c>
    </row>
    <row r="45" spans="1:10" x14ac:dyDescent="0.2">
      <c r="A45" s="4">
        <v>5</v>
      </c>
      <c r="B45" s="5">
        <v>8320</v>
      </c>
      <c r="C45" s="5">
        <v>8320</v>
      </c>
    </row>
    <row r="46" spans="1:10" x14ac:dyDescent="0.2">
      <c r="A46" s="4">
        <v>6</v>
      </c>
      <c r="B46" s="5">
        <v>8256</v>
      </c>
      <c r="C46" s="5">
        <v>8256</v>
      </c>
    </row>
    <row r="47" spans="1:10" x14ac:dyDescent="0.2">
      <c r="A47" s="4">
        <v>7</v>
      </c>
      <c r="B47" s="5">
        <v>130</v>
      </c>
      <c r="C47" s="5">
        <v>130</v>
      </c>
    </row>
    <row r="48" spans="1:10" x14ac:dyDescent="0.2">
      <c r="A48" s="1" t="s">
        <v>29</v>
      </c>
      <c r="B48" s="21">
        <f>SUM(B41:B47)</f>
        <v>55642</v>
      </c>
      <c r="C48" s="21">
        <f>SUM(C41:C47)</f>
        <v>55642</v>
      </c>
    </row>
    <row r="49" spans="1:10" x14ac:dyDescent="0.2">
      <c r="A49" s="1" t="s">
        <v>14</v>
      </c>
      <c r="B49" s="21">
        <f>B48*2/1000</f>
        <v>111.28400000000001</v>
      </c>
      <c r="C49" s="21">
        <f>C48*2/1000</f>
        <v>111.28400000000001</v>
      </c>
    </row>
    <row r="51" spans="1:10" x14ac:dyDescent="0.2">
      <c r="A51" s="38" t="s">
        <v>27</v>
      </c>
      <c r="B51" s="38"/>
      <c r="C51" s="38"/>
      <c r="D51" s="19"/>
      <c r="E51" s="19"/>
      <c r="F51" s="19"/>
      <c r="G51" s="19"/>
      <c r="H51" s="19"/>
      <c r="I51" s="19"/>
      <c r="J51" s="19"/>
    </row>
    <row r="52" spans="1:10" x14ac:dyDescent="0.2">
      <c r="A52" s="1" t="s">
        <v>25</v>
      </c>
      <c r="B52" s="22" t="s">
        <v>18</v>
      </c>
      <c r="C52" s="22" t="s">
        <v>31</v>
      </c>
    </row>
    <row r="53" spans="1:10" x14ac:dyDescent="0.2">
      <c r="A53" s="4">
        <v>1</v>
      </c>
      <c r="B53" s="9">
        <f t="shared" ref="B53:C58" si="2">B41*2/1000</f>
        <v>0.59199999999999997</v>
      </c>
      <c r="C53" s="9">
        <f t="shared" si="2"/>
        <v>0.59199999999999997</v>
      </c>
    </row>
    <row r="54" spans="1:10" x14ac:dyDescent="0.2">
      <c r="A54" s="4">
        <v>2</v>
      </c>
      <c r="B54" s="9">
        <f t="shared" si="2"/>
        <v>2.3359999999999999</v>
      </c>
      <c r="C54" s="9">
        <f t="shared" si="2"/>
        <v>2.3359999999999999</v>
      </c>
    </row>
    <row r="55" spans="1:10" x14ac:dyDescent="0.2">
      <c r="A55" s="4">
        <v>3</v>
      </c>
      <c r="B55" s="9">
        <f t="shared" si="2"/>
        <v>9.2799999999999994</v>
      </c>
      <c r="C55" s="9">
        <f t="shared" si="2"/>
        <v>9.2799999999999994</v>
      </c>
    </row>
    <row r="56" spans="1:10" x14ac:dyDescent="0.2">
      <c r="A56" s="4">
        <v>4</v>
      </c>
      <c r="B56" s="9">
        <f t="shared" si="2"/>
        <v>65.664000000000001</v>
      </c>
      <c r="C56" s="9">
        <f t="shared" si="2"/>
        <v>65.664000000000001</v>
      </c>
    </row>
    <row r="57" spans="1:10" x14ac:dyDescent="0.2">
      <c r="A57" s="4">
        <v>5</v>
      </c>
      <c r="B57" s="9">
        <f t="shared" si="2"/>
        <v>16.64</v>
      </c>
      <c r="C57" s="9">
        <f t="shared" si="2"/>
        <v>16.64</v>
      </c>
    </row>
    <row r="58" spans="1:10" x14ac:dyDescent="0.2">
      <c r="A58" s="4">
        <v>6</v>
      </c>
      <c r="B58" s="9">
        <f t="shared" si="2"/>
        <v>16.512</v>
      </c>
      <c r="C58" s="9">
        <f t="shared" si="2"/>
        <v>16.512</v>
      </c>
    </row>
    <row r="59" spans="1:10" x14ac:dyDescent="0.2">
      <c r="A59" s="4">
        <v>7</v>
      </c>
      <c r="B59" s="9">
        <f>B47*2/1000</f>
        <v>0.26</v>
      </c>
      <c r="C59" s="9">
        <f t="shared" ref="C59" si="3">C47*2/1000</f>
        <v>0.26</v>
      </c>
    </row>
    <row r="60" spans="1:10" x14ac:dyDescent="0.2">
      <c r="A60" s="1" t="s">
        <v>28</v>
      </c>
      <c r="B60" s="9">
        <f>SUM(B53:B59)</f>
        <v>111.28400000000001</v>
      </c>
      <c r="C60" s="9">
        <f>SUM(C53:C59)</f>
        <v>111.28400000000001</v>
      </c>
    </row>
    <row r="62" spans="1:10" x14ac:dyDescent="0.2">
      <c r="A62" s="38" t="s">
        <v>16</v>
      </c>
      <c r="B62" s="38"/>
      <c r="C62" s="38"/>
      <c r="D62" s="38"/>
      <c r="E62" s="38"/>
      <c r="F62" s="38"/>
    </row>
    <row r="63" spans="1:10" x14ac:dyDescent="0.2">
      <c r="A63" s="1" t="s">
        <v>14</v>
      </c>
      <c r="B63" s="9">
        <v>64</v>
      </c>
      <c r="C63" s="18" t="s">
        <v>18</v>
      </c>
      <c r="D63" s="2">
        <v>1.9E-2</v>
      </c>
      <c r="E63" s="1" t="s">
        <v>31</v>
      </c>
      <c r="F63" s="2">
        <v>1.022</v>
      </c>
    </row>
    <row r="64" spans="1:10" x14ac:dyDescent="0.2">
      <c r="A64" s="39" t="s">
        <v>38</v>
      </c>
      <c r="B64" s="39"/>
      <c r="C64" s="39"/>
      <c r="D64" s="39"/>
      <c r="E64" s="39"/>
      <c r="F64" s="39"/>
    </row>
  </sheetData>
  <mergeCells count="10">
    <mergeCell ref="A1:C1"/>
    <mergeCell ref="G1:I1"/>
    <mergeCell ref="A62:F62"/>
    <mergeCell ref="A64:F64"/>
    <mergeCell ref="A7:C7"/>
    <mergeCell ref="A13:C13"/>
    <mergeCell ref="A24:C24"/>
    <mergeCell ref="A35:C35"/>
    <mergeCell ref="A39:C39"/>
    <mergeCell ref="A51:C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3E44-1A9C-D84C-8450-192ADD060072}">
  <dimension ref="A1:D7"/>
  <sheetViews>
    <sheetView zoomScale="136" workbookViewId="0">
      <selection activeCell="E7" sqref="E7"/>
    </sheetView>
  </sheetViews>
  <sheetFormatPr baseColWidth="10" defaultRowHeight="16" x14ac:dyDescent="0.2"/>
  <sheetData>
    <row r="1" spans="1:4" x14ac:dyDescent="0.2">
      <c r="A1" s="40" t="s">
        <v>63</v>
      </c>
      <c r="B1" s="40"/>
      <c r="C1" s="40"/>
      <c r="D1" s="40"/>
    </row>
    <row r="2" spans="1:4" x14ac:dyDescent="0.2">
      <c r="A2" s="32"/>
      <c r="B2" s="33" t="s">
        <v>7</v>
      </c>
      <c r="C2" s="33" t="s">
        <v>11</v>
      </c>
      <c r="D2" s="33" t="s">
        <v>61</v>
      </c>
    </row>
    <row r="3" spans="1:4" x14ac:dyDescent="0.2">
      <c r="A3" s="32" t="s">
        <v>62</v>
      </c>
      <c r="B3" s="2">
        <v>397.39</v>
      </c>
      <c r="C3" s="2">
        <v>395.79</v>
      </c>
      <c r="D3" s="2">
        <v>202.286</v>
      </c>
    </row>
    <row r="5" spans="1:4" x14ac:dyDescent="0.2">
      <c r="A5" s="40" t="s">
        <v>64</v>
      </c>
      <c r="B5" s="40"/>
      <c r="C5" s="40"/>
      <c r="D5" s="40"/>
    </row>
    <row r="6" spans="1:4" x14ac:dyDescent="0.2">
      <c r="A6" s="32"/>
      <c r="B6" s="33" t="s">
        <v>7</v>
      </c>
      <c r="C6" s="33" t="s">
        <v>11</v>
      </c>
      <c r="D6" s="33" t="s">
        <v>61</v>
      </c>
    </row>
    <row r="7" spans="1:4" x14ac:dyDescent="0.2">
      <c r="A7" s="32" t="s">
        <v>62</v>
      </c>
      <c r="B7" s="12">
        <v>445.13600000000002</v>
      </c>
      <c r="C7" s="12">
        <v>443.36</v>
      </c>
      <c r="D7" s="2">
        <v>222.49600000000001</v>
      </c>
    </row>
  </sheetData>
  <mergeCells count="2">
    <mergeCell ref="A1:D1"/>
    <mergeCell ref="A5:D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3D5B-1142-B443-8081-E5AC18776E24}">
  <dimension ref="A1:N14"/>
  <sheetViews>
    <sheetView zoomScale="132" workbookViewId="0">
      <selection activeCell="E21" sqref="E21"/>
    </sheetView>
  </sheetViews>
  <sheetFormatPr baseColWidth="10" defaultRowHeight="16" x14ac:dyDescent="0.2"/>
  <cols>
    <col min="1" max="1" width="12" customWidth="1"/>
    <col min="7" max="7" width="8.5" customWidth="1"/>
    <col min="8" max="8" width="11.33203125" bestFit="1" customWidth="1"/>
    <col min="9" max="9" width="16.83203125" bestFit="1" customWidth="1"/>
    <col min="10" max="10" width="17.6640625" bestFit="1" customWidth="1"/>
    <col min="11" max="11" width="18.1640625" bestFit="1" customWidth="1"/>
    <col min="12" max="13" width="19.33203125" bestFit="1" customWidth="1"/>
  </cols>
  <sheetData>
    <row r="1" spans="1:14" x14ac:dyDescent="0.2">
      <c r="A1" s="26" t="s">
        <v>44</v>
      </c>
      <c r="B1" s="38" t="s">
        <v>9</v>
      </c>
      <c r="C1" s="38"/>
      <c r="D1" s="38"/>
      <c r="E1" s="38"/>
      <c r="F1" s="38"/>
      <c r="G1" s="19"/>
    </row>
    <row r="2" spans="1:14" x14ac:dyDescent="0.2">
      <c r="A2" s="1"/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8"/>
      <c r="H2" s="29" t="s">
        <v>46</v>
      </c>
      <c r="I2" s="29" t="s">
        <v>49</v>
      </c>
      <c r="J2" s="29" t="s">
        <v>51</v>
      </c>
      <c r="K2" s="29" t="s">
        <v>53</v>
      </c>
      <c r="L2" s="29" t="s">
        <v>54</v>
      </c>
      <c r="M2" s="29" t="s">
        <v>56</v>
      </c>
      <c r="N2" s="25"/>
    </row>
    <row r="3" spans="1:14" x14ac:dyDescent="0.2">
      <c r="A3" s="1" t="s">
        <v>7</v>
      </c>
      <c r="B3" s="5">
        <v>0.98599999999999999</v>
      </c>
      <c r="C3" s="5">
        <v>0.90900000000000003</v>
      </c>
      <c r="D3" s="5">
        <v>0.92500000000000004</v>
      </c>
      <c r="E3" s="5">
        <v>0.94799999999999995</v>
      </c>
      <c r="F3" s="5">
        <v>0.94399999999999995</v>
      </c>
      <c r="G3" s="28"/>
      <c r="H3" s="29" t="s">
        <v>47</v>
      </c>
      <c r="I3" s="30" t="s">
        <v>48</v>
      </c>
      <c r="J3" s="30" t="s">
        <v>50</v>
      </c>
      <c r="K3" s="30" t="s">
        <v>52</v>
      </c>
      <c r="L3" s="30" t="s">
        <v>60</v>
      </c>
      <c r="M3" s="30" t="s">
        <v>55</v>
      </c>
      <c r="N3" s="25"/>
    </row>
    <row r="4" spans="1:14" x14ac:dyDescent="0.2">
      <c r="A4" s="1" t="s">
        <v>11</v>
      </c>
      <c r="B4" s="5">
        <v>0.97799999999999998</v>
      </c>
      <c r="C4" s="5">
        <v>0.86699999999999999</v>
      </c>
      <c r="D4" s="5">
        <v>0.92200000000000004</v>
      </c>
      <c r="E4" s="5">
        <v>0.95299999999999996</v>
      </c>
      <c r="F4" s="5">
        <v>0.94299999999999995</v>
      </c>
      <c r="G4" s="28"/>
      <c r="H4" s="29" t="s">
        <v>45</v>
      </c>
      <c r="I4" s="30">
        <v>2</v>
      </c>
      <c r="J4" s="30">
        <v>11</v>
      </c>
      <c r="K4" s="30">
        <v>5</v>
      </c>
      <c r="L4" s="30">
        <v>3</v>
      </c>
      <c r="M4" s="30">
        <v>2</v>
      </c>
      <c r="N4" s="25"/>
    </row>
    <row r="5" spans="1:14" x14ac:dyDescent="0.2">
      <c r="A5" s="1" t="s">
        <v>10</v>
      </c>
      <c r="B5" s="5">
        <v>0.97799999999999998</v>
      </c>
      <c r="C5" s="5">
        <v>0.86699999999999999</v>
      </c>
      <c r="D5" s="5">
        <v>0.92300000000000004</v>
      </c>
      <c r="E5" s="5">
        <v>0.95299999999999996</v>
      </c>
      <c r="F5" s="5">
        <v>0.94299999999999995</v>
      </c>
      <c r="G5" s="28"/>
    </row>
    <row r="8" spans="1:14" x14ac:dyDescent="0.2">
      <c r="A8" s="26" t="s">
        <v>57</v>
      </c>
      <c r="B8" s="38" t="s">
        <v>9</v>
      </c>
      <c r="C8" s="38"/>
      <c r="D8" s="38"/>
      <c r="E8" s="38"/>
      <c r="F8" s="27"/>
    </row>
    <row r="9" spans="1:14" x14ac:dyDescent="0.2">
      <c r="A9" s="1"/>
      <c r="B9" s="1" t="s">
        <v>39</v>
      </c>
      <c r="C9" s="1" t="s">
        <v>40</v>
      </c>
      <c r="D9" s="1" t="s">
        <v>41</v>
      </c>
      <c r="E9" s="1" t="s">
        <v>42</v>
      </c>
      <c r="F9" s="8"/>
      <c r="H9" s="29" t="s">
        <v>46</v>
      </c>
      <c r="I9" s="29" t="s">
        <v>49</v>
      </c>
      <c r="J9" s="29" t="s">
        <v>51</v>
      </c>
      <c r="K9" s="29" t="s">
        <v>53</v>
      </c>
      <c r="L9" s="29" t="s">
        <v>54</v>
      </c>
    </row>
    <row r="10" spans="1:14" x14ac:dyDescent="0.2">
      <c r="A10" s="1" t="s">
        <v>7</v>
      </c>
      <c r="B10" s="5">
        <v>0.999</v>
      </c>
      <c r="C10" s="5">
        <v>0.999</v>
      </c>
      <c r="D10" s="5">
        <v>1</v>
      </c>
      <c r="E10" s="5">
        <v>0.998</v>
      </c>
      <c r="F10" s="24"/>
      <c r="H10" s="29" t="s">
        <v>47</v>
      </c>
      <c r="I10" s="30" t="s">
        <v>48</v>
      </c>
      <c r="J10" s="30" t="s">
        <v>59</v>
      </c>
      <c r="K10" s="30" t="s">
        <v>52</v>
      </c>
      <c r="L10" s="30" t="s">
        <v>60</v>
      </c>
    </row>
    <row r="11" spans="1:14" x14ac:dyDescent="0.2">
      <c r="A11" s="1" t="s">
        <v>11</v>
      </c>
      <c r="B11" s="5">
        <v>1</v>
      </c>
      <c r="C11" s="5">
        <v>1</v>
      </c>
      <c r="D11" s="5">
        <v>1</v>
      </c>
      <c r="E11" s="5">
        <v>1</v>
      </c>
      <c r="F11" s="24"/>
      <c r="H11" s="29" t="s">
        <v>45</v>
      </c>
      <c r="I11" s="30">
        <v>2</v>
      </c>
      <c r="J11" s="30">
        <v>2</v>
      </c>
      <c r="K11" s="30">
        <v>5</v>
      </c>
      <c r="L11" s="30">
        <v>3</v>
      </c>
    </row>
    <row r="12" spans="1:14" x14ac:dyDescent="0.2">
      <c r="A12" s="1" t="s">
        <v>10</v>
      </c>
      <c r="B12" s="5">
        <v>1</v>
      </c>
      <c r="C12" s="5">
        <v>1</v>
      </c>
      <c r="D12" s="5">
        <v>0.999</v>
      </c>
      <c r="E12" s="5">
        <v>0.999</v>
      </c>
      <c r="F12" s="28"/>
    </row>
    <row r="14" spans="1:14" x14ac:dyDescent="0.2">
      <c r="H14" s="31" t="s">
        <v>58</v>
      </c>
    </row>
  </sheetData>
  <mergeCells count="2">
    <mergeCell ref="B1:F1"/>
    <mergeCell ref="B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345E-5CFC-8048-892D-99F6BA2AA080}">
  <dimension ref="A1:J58"/>
  <sheetViews>
    <sheetView zoomScale="125" workbookViewId="0">
      <selection activeCell="F17" sqref="F17"/>
    </sheetView>
  </sheetViews>
  <sheetFormatPr baseColWidth="10" defaultRowHeight="16" x14ac:dyDescent="0.2"/>
  <cols>
    <col min="1" max="1" width="17" bestFit="1" customWidth="1"/>
    <col min="2" max="2" width="18.83203125" style="17" customWidth="1"/>
    <col min="3" max="3" width="17.5" style="17" customWidth="1"/>
  </cols>
  <sheetData>
    <row r="1" spans="1:10" x14ac:dyDescent="0.2">
      <c r="A1" s="38" t="s">
        <v>33</v>
      </c>
      <c r="B1" s="38"/>
      <c r="C1" s="38"/>
      <c r="D1" s="27"/>
      <c r="E1" s="27"/>
      <c r="F1" s="19"/>
      <c r="G1" s="40" t="s">
        <v>65</v>
      </c>
      <c r="H1" s="40"/>
      <c r="I1" s="40"/>
    </row>
    <row r="2" spans="1:10" x14ac:dyDescent="0.2">
      <c r="A2" s="1"/>
      <c r="B2" s="22" t="s">
        <v>18</v>
      </c>
      <c r="C2" s="22" t="s">
        <v>31</v>
      </c>
      <c r="D2" s="11" t="s">
        <v>22</v>
      </c>
      <c r="E2" s="11">
        <v>4</v>
      </c>
      <c r="G2" s="32"/>
      <c r="H2" s="36" t="s">
        <v>18</v>
      </c>
      <c r="I2" s="36" t="s">
        <v>31</v>
      </c>
    </row>
    <row r="3" spans="1:10" x14ac:dyDescent="0.2">
      <c r="A3" s="1" t="s">
        <v>7</v>
      </c>
      <c r="B3" s="9">
        <f>B16*E2+B27*E2</f>
        <v>2.67614975</v>
      </c>
      <c r="C3" s="9">
        <f>C16*E2+C27*E2</f>
        <v>114.6282655</v>
      </c>
      <c r="G3" s="1" t="s">
        <v>61</v>
      </c>
      <c r="H3" s="37">
        <v>0.86387775</v>
      </c>
      <c r="I3" s="37">
        <v>37.243529499999902</v>
      </c>
    </row>
    <row r="4" spans="1:10" x14ac:dyDescent="0.2">
      <c r="A4" s="1" t="s">
        <v>11</v>
      </c>
      <c r="B4" s="9">
        <v>1.7154467499999999</v>
      </c>
      <c r="C4" s="9">
        <v>73.9504515</v>
      </c>
    </row>
    <row r="5" spans="1:10" x14ac:dyDescent="0.2">
      <c r="A5" s="1" t="s">
        <v>61</v>
      </c>
      <c r="B5" s="9">
        <v>0.86387775</v>
      </c>
      <c r="C5" s="9">
        <v>37.243529499999902</v>
      </c>
    </row>
    <row r="7" spans="1:10" x14ac:dyDescent="0.2">
      <c r="A7" s="38" t="s">
        <v>34</v>
      </c>
      <c r="B7" s="38"/>
      <c r="C7" s="38"/>
      <c r="D7" s="19"/>
      <c r="E7" s="19"/>
      <c r="F7" s="19"/>
      <c r="G7" s="19"/>
      <c r="H7" s="19"/>
      <c r="I7" s="19"/>
      <c r="J7" s="19"/>
    </row>
    <row r="8" spans="1:10" x14ac:dyDescent="0.2">
      <c r="A8" s="1" t="s">
        <v>25</v>
      </c>
      <c r="B8" s="20" t="s">
        <v>18</v>
      </c>
      <c r="C8" s="20" t="s">
        <v>31</v>
      </c>
    </row>
    <row r="9" spans="1:10" x14ac:dyDescent="0.2">
      <c r="A9" s="4">
        <v>1</v>
      </c>
      <c r="B9" s="5">
        <v>0.24</v>
      </c>
      <c r="C9" s="5">
        <v>10.16</v>
      </c>
    </row>
    <row r="10" spans="1:10" x14ac:dyDescent="0.2">
      <c r="A10" s="4">
        <v>2</v>
      </c>
      <c r="B10" s="5">
        <v>0.22</v>
      </c>
      <c r="C10" s="5">
        <v>9.3000000000000007</v>
      </c>
    </row>
    <row r="11" spans="1:10" x14ac:dyDescent="0.2">
      <c r="A11" s="4">
        <v>3</v>
      </c>
      <c r="B11" s="5">
        <v>0.09</v>
      </c>
      <c r="C11" s="5">
        <v>3.82</v>
      </c>
    </row>
    <row r="12" spans="1:10" x14ac:dyDescent="0.2">
      <c r="A12" s="4">
        <v>4</v>
      </c>
      <c r="B12" s="5">
        <v>5.5E-2</v>
      </c>
      <c r="C12" s="5">
        <v>2.2999999999999998</v>
      </c>
    </row>
    <row r="13" spans="1:10" x14ac:dyDescent="0.2">
      <c r="A13" s="4">
        <v>5</v>
      </c>
      <c r="B13" s="5">
        <v>1.4E-2</v>
      </c>
      <c r="C13" s="5">
        <v>0.59</v>
      </c>
    </row>
    <row r="14" spans="1:10" x14ac:dyDescent="0.2">
      <c r="A14" s="4">
        <v>6</v>
      </c>
      <c r="B14" s="5">
        <v>1.4E-2</v>
      </c>
      <c r="C14" s="5">
        <v>0.57999999999999996</v>
      </c>
    </row>
    <row r="15" spans="1:10" x14ac:dyDescent="0.2">
      <c r="A15" s="4">
        <v>7</v>
      </c>
      <c r="B15" s="5">
        <v>3.0000000000000001E-3</v>
      </c>
      <c r="C15" s="5">
        <v>0.13</v>
      </c>
    </row>
    <row r="16" spans="1:10" x14ac:dyDescent="0.2">
      <c r="A16" s="1" t="s">
        <v>15</v>
      </c>
      <c r="B16" s="16">
        <f>SUM(B9:B15)</f>
        <v>0.63600000000000001</v>
      </c>
      <c r="C16" s="16">
        <f>SUM(C9:C15)</f>
        <v>26.88</v>
      </c>
    </row>
    <row r="18" spans="1:10" x14ac:dyDescent="0.2">
      <c r="A18" s="38" t="s">
        <v>35</v>
      </c>
      <c r="B18" s="38"/>
      <c r="C18" s="38"/>
      <c r="D18" s="19"/>
      <c r="E18" s="19"/>
      <c r="F18" s="19"/>
      <c r="G18" s="19"/>
      <c r="H18" s="19"/>
      <c r="I18" s="19"/>
      <c r="J18" s="19"/>
    </row>
    <row r="19" spans="1:10" x14ac:dyDescent="0.2">
      <c r="A19" s="1" t="s">
        <v>25</v>
      </c>
      <c r="B19" s="22" t="s">
        <v>18</v>
      </c>
      <c r="C19" s="22" t="s">
        <v>31</v>
      </c>
    </row>
    <row r="20" spans="1:10" x14ac:dyDescent="0.2">
      <c r="A20" s="4">
        <v>1</v>
      </c>
      <c r="B20" s="9">
        <f>D57/B57*B47</f>
        <v>1.7574999999999999E-4</v>
      </c>
      <c r="C20" s="9">
        <f>F57/B57*C47</f>
        <v>9.4535000000000001E-3</v>
      </c>
    </row>
    <row r="21" spans="1:10" x14ac:dyDescent="0.2">
      <c r="A21" s="4">
        <v>2</v>
      </c>
      <c r="B21" s="9">
        <f>D57/B57*B48</f>
        <v>6.9349999999999989E-4</v>
      </c>
      <c r="C21" s="9">
        <f>F57/B57*C48</f>
        <v>3.7302999999999996E-2</v>
      </c>
    </row>
    <row r="22" spans="1:10" x14ac:dyDescent="0.2">
      <c r="A22" s="4">
        <v>3</v>
      </c>
      <c r="B22" s="9">
        <f>D57/B57*B49</f>
        <v>2.7549999999999996E-3</v>
      </c>
      <c r="C22" s="9">
        <f>F57/B57*C49</f>
        <v>0.14818999999999999</v>
      </c>
    </row>
    <row r="23" spans="1:10" x14ac:dyDescent="0.2">
      <c r="A23" s="4">
        <v>4</v>
      </c>
      <c r="B23" s="9">
        <f>D57/B57*B50</f>
        <v>1.9494000000000001E-2</v>
      </c>
      <c r="C23" s="9">
        <f>F57/B57*C50</f>
        <v>1.0485720000000001</v>
      </c>
    </row>
    <row r="24" spans="1:10" x14ac:dyDescent="0.2">
      <c r="A24" s="4">
        <v>5</v>
      </c>
      <c r="B24" s="9">
        <f>D57/B57*B51</f>
        <v>4.9399999999999999E-3</v>
      </c>
      <c r="C24" s="9">
        <f>F57/B57*C51</f>
        <v>0.26572000000000001</v>
      </c>
    </row>
    <row r="25" spans="1:10" x14ac:dyDescent="0.2">
      <c r="A25" s="4">
        <v>6</v>
      </c>
      <c r="B25" s="9">
        <f>D57/B57*B52</f>
        <v>4.9020000000000001E-3</v>
      </c>
      <c r="C25" s="9">
        <f>F57/B57*C52</f>
        <v>0.26367600000000002</v>
      </c>
    </row>
    <row r="26" spans="1:10" x14ac:dyDescent="0.2">
      <c r="A26" s="4">
        <v>7</v>
      </c>
      <c r="B26" s="9">
        <f>D57/B57*B53</f>
        <v>7.7187499999999999E-5</v>
      </c>
      <c r="C26" s="9">
        <f>F57/B57*C53</f>
        <v>4.1518750000000002E-3</v>
      </c>
    </row>
    <row r="27" spans="1:10" x14ac:dyDescent="0.2">
      <c r="A27" s="1" t="s">
        <v>15</v>
      </c>
      <c r="B27" s="9">
        <f>SUM(B20:B26)</f>
        <v>3.3037437499999996E-2</v>
      </c>
      <c r="C27" s="9">
        <f>SUM(C20:C26)</f>
        <v>1.777066375</v>
      </c>
    </row>
    <row r="29" spans="1:10" x14ac:dyDescent="0.2">
      <c r="A29" s="38" t="s">
        <v>36</v>
      </c>
      <c r="B29" s="38"/>
      <c r="C29" s="38"/>
      <c r="D29" s="19"/>
      <c r="E29" s="19"/>
      <c r="F29" s="19"/>
      <c r="G29" s="19"/>
      <c r="H29" s="19"/>
      <c r="I29" s="19"/>
      <c r="J29" s="19"/>
    </row>
    <row r="30" spans="1:10" x14ac:dyDescent="0.2">
      <c r="A30" s="1"/>
      <c r="B30" s="23" t="s">
        <v>18</v>
      </c>
      <c r="C30" s="23" t="s">
        <v>31</v>
      </c>
    </row>
    <row r="31" spans="1:10" x14ac:dyDescent="0.2">
      <c r="A31" s="4" t="s">
        <v>32</v>
      </c>
      <c r="B31" s="9">
        <f>D57/B57*B54</f>
        <v>3.3037437500000003E-2</v>
      </c>
      <c r="C31" s="9">
        <f>F57/B57*C54</f>
        <v>1.7770663750000002</v>
      </c>
    </row>
    <row r="33" spans="1:10" x14ac:dyDescent="0.2">
      <c r="A33" s="38" t="s">
        <v>26</v>
      </c>
      <c r="B33" s="38"/>
      <c r="C33" s="38"/>
      <c r="D33" s="19"/>
      <c r="E33" s="19"/>
      <c r="F33" s="19"/>
      <c r="G33" s="19"/>
      <c r="H33" s="19"/>
      <c r="I33" s="19"/>
      <c r="J33" s="19"/>
    </row>
    <row r="34" spans="1:10" x14ac:dyDescent="0.2">
      <c r="A34" s="1" t="s">
        <v>25</v>
      </c>
      <c r="B34" s="22" t="s">
        <v>18</v>
      </c>
      <c r="C34" s="22" t="s">
        <v>31</v>
      </c>
    </row>
    <row r="35" spans="1:10" x14ac:dyDescent="0.2">
      <c r="A35" s="4">
        <v>1</v>
      </c>
      <c r="B35" s="5">
        <v>296</v>
      </c>
      <c r="C35" s="5">
        <v>296</v>
      </c>
    </row>
    <row r="36" spans="1:10" x14ac:dyDescent="0.2">
      <c r="A36" s="4">
        <v>2</v>
      </c>
      <c r="B36" s="5">
        <v>1168</v>
      </c>
      <c r="C36" s="5">
        <v>1168</v>
      </c>
    </row>
    <row r="37" spans="1:10" x14ac:dyDescent="0.2">
      <c r="A37" s="4">
        <v>3</v>
      </c>
      <c r="B37" s="5">
        <v>4640</v>
      </c>
      <c r="C37" s="5">
        <v>4640</v>
      </c>
    </row>
    <row r="38" spans="1:10" x14ac:dyDescent="0.2">
      <c r="A38" s="4">
        <v>4</v>
      </c>
      <c r="B38" s="5">
        <v>32832</v>
      </c>
      <c r="C38" s="5">
        <v>32832</v>
      </c>
    </row>
    <row r="39" spans="1:10" x14ac:dyDescent="0.2">
      <c r="A39" s="4">
        <v>5</v>
      </c>
      <c r="B39" s="5">
        <v>8320</v>
      </c>
      <c r="C39" s="5">
        <v>8320</v>
      </c>
    </row>
    <row r="40" spans="1:10" x14ac:dyDescent="0.2">
      <c r="A40" s="4">
        <v>6</v>
      </c>
      <c r="B40" s="5">
        <v>8256</v>
      </c>
      <c r="C40" s="5">
        <v>8256</v>
      </c>
    </row>
    <row r="41" spans="1:10" x14ac:dyDescent="0.2">
      <c r="A41" s="4">
        <v>7</v>
      </c>
      <c r="B41" s="5">
        <v>130</v>
      </c>
      <c r="C41" s="5">
        <v>130</v>
      </c>
    </row>
    <row r="42" spans="1:10" x14ac:dyDescent="0.2">
      <c r="A42" s="1" t="s">
        <v>29</v>
      </c>
      <c r="B42" s="21">
        <f>SUM(B35:B41)</f>
        <v>55642</v>
      </c>
      <c r="C42" s="21">
        <f>SUM(C35:C41)</f>
        <v>55642</v>
      </c>
    </row>
    <row r="43" spans="1:10" x14ac:dyDescent="0.2">
      <c r="A43" s="1" t="s">
        <v>14</v>
      </c>
      <c r="B43" s="21">
        <f>B42*2/1000</f>
        <v>111.28400000000001</v>
      </c>
      <c r="C43" s="21">
        <f>C42*2/1000</f>
        <v>111.28400000000001</v>
      </c>
    </row>
    <row r="45" spans="1:10" x14ac:dyDescent="0.2">
      <c r="A45" s="38" t="s">
        <v>27</v>
      </c>
      <c r="B45" s="38"/>
      <c r="C45" s="38"/>
      <c r="D45" s="19"/>
      <c r="E45" s="19"/>
      <c r="F45" s="19"/>
      <c r="G45" s="19"/>
      <c r="H45" s="19"/>
      <c r="I45" s="19"/>
      <c r="J45" s="19"/>
    </row>
    <row r="46" spans="1:10" x14ac:dyDescent="0.2">
      <c r="A46" s="1" t="s">
        <v>25</v>
      </c>
      <c r="B46" s="22" t="s">
        <v>18</v>
      </c>
      <c r="C46" s="22" t="s">
        <v>31</v>
      </c>
    </row>
    <row r="47" spans="1:10" x14ac:dyDescent="0.2">
      <c r="A47" s="4">
        <v>1</v>
      </c>
      <c r="B47" s="9">
        <f t="shared" ref="B47:C53" si="0">B35*2/1000</f>
        <v>0.59199999999999997</v>
      </c>
      <c r="C47" s="9">
        <f t="shared" si="0"/>
        <v>0.59199999999999997</v>
      </c>
    </row>
    <row r="48" spans="1:10" x14ac:dyDescent="0.2">
      <c r="A48" s="4">
        <v>2</v>
      </c>
      <c r="B48" s="9">
        <f t="shared" si="0"/>
        <v>2.3359999999999999</v>
      </c>
      <c r="C48" s="9">
        <f t="shared" si="0"/>
        <v>2.3359999999999999</v>
      </c>
    </row>
    <row r="49" spans="1:6" x14ac:dyDescent="0.2">
      <c r="A49" s="4">
        <v>3</v>
      </c>
      <c r="B49" s="9">
        <f t="shared" si="0"/>
        <v>9.2799999999999994</v>
      </c>
      <c r="C49" s="9">
        <f t="shared" si="0"/>
        <v>9.2799999999999994</v>
      </c>
    </row>
    <row r="50" spans="1:6" x14ac:dyDescent="0.2">
      <c r="A50" s="4">
        <v>4</v>
      </c>
      <c r="B50" s="9">
        <f t="shared" si="0"/>
        <v>65.664000000000001</v>
      </c>
      <c r="C50" s="9">
        <f t="shared" si="0"/>
        <v>65.664000000000001</v>
      </c>
    </row>
    <row r="51" spans="1:6" x14ac:dyDescent="0.2">
      <c r="A51" s="4">
        <v>5</v>
      </c>
      <c r="B51" s="9">
        <f t="shared" si="0"/>
        <v>16.64</v>
      </c>
      <c r="C51" s="9">
        <f t="shared" si="0"/>
        <v>16.64</v>
      </c>
    </row>
    <row r="52" spans="1:6" x14ac:dyDescent="0.2">
      <c r="A52" s="4">
        <v>6</v>
      </c>
      <c r="B52" s="9">
        <f t="shared" si="0"/>
        <v>16.512</v>
      </c>
      <c r="C52" s="9">
        <f t="shared" si="0"/>
        <v>16.512</v>
      </c>
    </row>
    <row r="53" spans="1:6" x14ac:dyDescent="0.2">
      <c r="A53" s="4">
        <v>7</v>
      </c>
      <c r="B53" s="9">
        <f>B41*2/1000</f>
        <v>0.26</v>
      </c>
      <c r="C53" s="9">
        <f t="shared" si="0"/>
        <v>0.26</v>
      </c>
    </row>
    <row r="54" spans="1:6" x14ac:dyDescent="0.2">
      <c r="A54" s="1" t="s">
        <v>28</v>
      </c>
      <c r="B54" s="9">
        <f>SUM(B47:B53)</f>
        <v>111.28400000000001</v>
      </c>
      <c r="C54" s="9">
        <f>SUM(C47:C53)</f>
        <v>111.28400000000001</v>
      </c>
    </row>
    <row r="56" spans="1:6" x14ac:dyDescent="0.2">
      <c r="A56" s="38" t="s">
        <v>16</v>
      </c>
      <c r="B56" s="38"/>
      <c r="C56" s="38"/>
      <c r="D56" s="38"/>
      <c r="E56" s="38"/>
      <c r="F56" s="38"/>
    </row>
    <row r="57" spans="1:6" x14ac:dyDescent="0.2">
      <c r="A57" s="1" t="s">
        <v>14</v>
      </c>
      <c r="B57" s="9">
        <v>64</v>
      </c>
      <c r="C57" s="18" t="s">
        <v>18</v>
      </c>
      <c r="D57" s="2">
        <v>1.9E-2</v>
      </c>
      <c r="E57" s="1" t="s">
        <v>31</v>
      </c>
      <c r="F57" s="2">
        <v>1.022</v>
      </c>
    </row>
    <row r="58" spans="1:6" x14ac:dyDescent="0.2">
      <c r="A58" s="39" t="s">
        <v>38</v>
      </c>
      <c r="B58" s="39"/>
      <c r="C58" s="39"/>
      <c r="D58" s="39"/>
      <c r="E58" s="39"/>
      <c r="F58" s="39"/>
    </row>
  </sheetData>
  <mergeCells count="9">
    <mergeCell ref="A45:C45"/>
    <mergeCell ref="A56:F56"/>
    <mergeCell ref="A58:F58"/>
    <mergeCell ref="A1:C1"/>
    <mergeCell ref="G1:I1"/>
    <mergeCell ref="A7:C7"/>
    <mergeCell ref="A18:C18"/>
    <mergeCell ref="A29:C29"/>
    <mergeCell ref="A33:C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38" t="s">
        <v>30</v>
      </c>
      <c r="B1" s="38"/>
      <c r="C1" s="38"/>
      <c r="D1" s="38"/>
      <c r="E1" s="11" t="s">
        <v>22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6">
        <f>B19*F1</f>
        <v>29.305</v>
      </c>
      <c r="C3" s="6">
        <f>C19*F1</f>
        <v>48.844999999999999</v>
      </c>
      <c r="D3" s="6">
        <f>D19*F1</f>
        <v>48.844999999999999</v>
      </c>
      <c r="E3" s="6">
        <f>E19*F1</f>
        <v>49.164999999999999</v>
      </c>
      <c r="F3" s="6">
        <f>F19*F1</f>
        <v>21.735000000000003</v>
      </c>
    </row>
    <row r="4" spans="1:6" x14ac:dyDescent="0.2">
      <c r="A4" s="1" t="s">
        <v>6</v>
      </c>
      <c r="B4" s="6">
        <f>B19*F1 +B66*F1</f>
        <v>29.81662578125</v>
      </c>
      <c r="C4" s="6">
        <f>C19*F1 +C66*F1</f>
        <v>48.917834374999998</v>
      </c>
      <c r="D4" s="6">
        <f>D19*F1 +D66*F1</f>
        <v>49.722225781249996</v>
      </c>
      <c r="E4" s="6">
        <f>E19*F1 +E66*F1</f>
        <v>49.567017187499999</v>
      </c>
      <c r="F4" s="6">
        <f>F19*F1+F66*F1</f>
        <v>21.807834375000002</v>
      </c>
    </row>
    <row r="5" spans="1:6" x14ac:dyDescent="0.2">
      <c r="A5" s="1" t="s">
        <v>8</v>
      </c>
      <c r="B5" s="6">
        <f>B19*F1 + 0.024*F1</f>
        <v>29.425000000000001</v>
      </c>
      <c r="C5" s="6">
        <f>C19*F1 + 0.024*F1</f>
        <v>48.964999999999996</v>
      </c>
      <c r="D5" s="6">
        <f>D19*F1 + 0.024*F1</f>
        <v>48.964999999999996</v>
      </c>
      <c r="E5" s="6">
        <f>E19*F1 + 0.024*F1</f>
        <v>49.284999999999997</v>
      </c>
      <c r="F5" s="6">
        <f>F19*F1 + 0.024*F1</f>
        <v>21.855000000000004</v>
      </c>
    </row>
    <row r="6" spans="1:6" x14ac:dyDescent="0.2">
      <c r="A6" s="1" t="s">
        <v>7</v>
      </c>
      <c r="B6" s="6">
        <f>B19*F1 + B33*F1</f>
        <v>33.975111562499997</v>
      </c>
      <c r="C6" s="6">
        <f>C19*F1 + C33*F1</f>
        <v>53.462842187500002</v>
      </c>
      <c r="D6" s="6">
        <f>D19*F1 + D33*F1</f>
        <v>53.462842187500002</v>
      </c>
      <c r="E6" s="6">
        <f>E19*F1 + E33*F1</f>
        <v>54.096029999999999</v>
      </c>
      <c r="F6" s="6">
        <f>F19*F1 + F33*F1</f>
        <v>26.260728125000004</v>
      </c>
    </row>
    <row r="7" spans="1:6" x14ac:dyDescent="0.2">
      <c r="A7" s="1" t="s">
        <v>11</v>
      </c>
      <c r="B7" s="6">
        <v>30.26</v>
      </c>
      <c r="C7" s="6">
        <v>40.58</v>
      </c>
      <c r="D7" s="6">
        <v>40.58</v>
      </c>
      <c r="E7" s="6">
        <v>41.06</v>
      </c>
      <c r="F7" s="6">
        <v>19.72</v>
      </c>
    </row>
    <row r="8" spans="1:6" x14ac:dyDescent="0.2">
      <c r="A8" s="1" t="s">
        <v>10</v>
      </c>
      <c r="B8" s="6">
        <v>18.21</v>
      </c>
      <c r="C8" s="6">
        <v>17.73</v>
      </c>
      <c r="D8" s="6">
        <v>17.73</v>
      </c>
      <c r="E8" s="6">
        <v>18.09</v>
      </c>
      <c r="F8" s="6">
        <v>8.81</v>
      </c>
    </row>
    <row r="11" spans="1:6" x14ac:dyDescent="0.2">
      <c r="A11" s="38" t="s">
        <v>17</v>
      </c>
      <c r="B11" s="38"/>
      <c r="C11" s="38"/>
      <c r="D11" s="38"/>
      <c r="E11" s="38"/>
      <c r="F11" s="38"/>
    </row>
    <row r="12" spans="1:6" x14ac:dyDescent="0.2">
      <c r="A12" s="1" t="s">
        <v>25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2">
        <v>0.74</v>
      </c>
      <c r="C13" s="12">
        <v>2.57</v>
      </c>
      <c r="D13" s="12">
        <v>2.57</v>
      </c>
      <c r="E13" s="12">
        <v>2.6</v>
      </c>
      <c r="F13" s="12">
        <v>1.3</v>
      </c>
    </row>
    <row r="14" spans="1:6" x14ac:dyDescent="0.2">
      <c r="A14" s="4">
        <v>2</v>
      </c>
      <c r="B14" s="12">
        <v>3.81</v>
      </c>
      <c r="C14" s="12">
        <v>5.25</v>
      </c>
      <c r="D14" s="12">
        <v>5.25</v>
      </c>
      <c r="E14" s="12">
        <v>5.28</v>
      </c>
      <c r="F14" s="12">
        <v>3.01</v>
      </c>
    </row>
    <row r="15" spans="1:6" x14ac:dyDescent="0.2">
      <c r="A15" s="4">
        <v>3</v>
      </c>
      <c r="B15" s="12">
        <v>1.18</v>
      </c>
      <c r="C15" s="12">
        <v>1.85</v>
      </c>
      <c r="D15" s="12">
        <v>1.85</v>
      </c>
      <c r="E15" s="12">
        <v>1.86</v>
      </c>
      <c r="F15" s="12">
        <v>1.4E-2</v>
      </c>
    </row>
    <row r="16" spans="1:6" x14ac:dyDescent="0.2">
      <c r="A16" s="4">
        <v>4</v>
      </c>
      <c r="B16" s="12">
        <v>7.2999999999999995E-2</v>
      </c>
      <c r="C16" s="12">
        <v>4.8000000000000001E-2</v>
      </c>
      <c r="D16" s="12">
        <v>4.8000000000000001E-2</v>
      </c>
      <c r="E16" s="12">
        <v>4.8000000000000001E-2</v>
      </c>
      <c r="F16" s="12">
        <v>1.7000000000000001E-2</v>
      </c>
    </row>
    <row r="17" spans="1:6" x14ac:dyDescent="0.2">
      <c r="A17" s="4">
        <v>5</v>
      </c>
      <c r="B17" s="12">
        <v>0.05</v>
      </c>
      <c r="C17" s="12">
        <v>4.2000000000000003E-2</v>
      </c>
      <c r="D17" s="12">
        <v>4.2000000000000003E-2</v>
      </c>
      <c r="E17" s="12">
        <v>4.1000000000000002E-2</v>
      </c>
      <c r="F17" s="12">
        <v>6.0000000000000001E-3</v>
      </c>
    </row>
    <row r="18" spans="1:6" x14ac:dyDescent="0.2">
      <c r="A18" s="4">
        <v>6</v>
      </c>
      <c r="B18" s="12">
        <v>8.0000000000000002E-3</v>
      </c>
      <c r="C18" s="12">
        <v>8.9999999999999993E-3</v>
      </c>
      <c r="D18" s="12">
        <v>8.9999999999999993E-3</v>
      </c>
      <c r="E18" s="12">
        <v>4.0000000000000001E-3</v>
      </c>
      <c r="F18" s="12">
        <v>0</v>
      </c>
    </row>
    <row r="19" spans="1:6" x14ac:dyDescent="0.2">
      <c r="A19" s="1" t="s">
        <v>15</v>
      </c>
      <c r="B19" s="12">
        <f>SUM(B13:B18)</f>
        <v>5.8609999999999998</v>
      </c>
      <c r="C19" s="12">
        <f t="shared" ref="C19:F19" si="0">SUM(C13:C18)</f>
        <v>9.7690000000000001</v>
      </c>
      <c r="D19" s="12">
        <f t="shared" si="0"/>
        <v>9.7690000000000001</v>
      </c>
      <c r="E19" s="12">
        <f t="shared" si="0"/>
        <v>9.8330000000000002</v>
      </c>
      <c r="F19" s="12">
        <f t="shared" si="0"/>
        <v>4.3470000000000004</v>
      </c>
    </row>
    <row r="21" spans="1:6" x14ac:dyDescent="0.2">
      <c r="A21" s="38" t="s">
        <v>24</v>
      </c>
      <c r="B21" s="38"/>
      <c r="C21" s="38"/>
      <c r="D21" s="38"/>
      <c r="E21" s="38"/>
      <c r="F21" s="38"/>
    </row>
    <row r="22" spans="1:6" x14ac:dyDescent="0.2">
      <c r="A22" s="1" t="s">
        <v>25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4">
        <v>1</v>
      </c>
      <c r="B23" s="16">
        <f>B50/B60*D60</f>
        <v>2.2850000000000001E-3</v>
      </c>
      <c r="C23" s="16">
        <f>C50/B60*D60</f>
        <v>6.398E-3</v>
      </c>
      <c r="D23" s="16">
        <f>D50/B60*D60</f>
        <v>6.398E-3</v>
      </c>
      <c r="E23" s="16">
        <f>E50/B60*D60</f>
        <v>6.398E-3</v>
      </c>
      <c r="F23" s="16">
        <f>F50/B60*D60</f>
        <v>7.5405000000000003E-3</v>
      </c>
    </row>
    <row r="24" spans="1:6" x14ac:dyDescent="0.2">
      <c r="A24" s="4">
        <v>2</v>
      </c>
      <c r="B24" s="16">
        <f>B51/B60*D60</f>
        <v>6.6265000000000004E-2</v>
      </c>
      <c r="C24" s="16">
        <f>C51/B60*D60</f>
        <v>6.6265000000000004E-2</v>
      </c>
      <c r="D24" s="16">
        <f>D51/B60*D60</f>
        <v>6.6265000000000004E-2</v>
      </c>
      <c r="E24" s="16">
        <f>E51/B60*D60</f>
        <v>6.6265000000000004E-2</v>
      </c>
      <c r="F24" s="16">
        <f>F51/B60*D60</f>
        <v>0.23444100000000001</v>
      </c>
    </row>
    <row r="25" spans="1:6" x14ac:dyDescent="0.2">
      <c r="A25" s="4">
        <v>3</v>
      </c>
      <c r="B25" s="16">
        <f>B52/B60*D60</f>
        <v>0.19810949999999999</v>
      </c>
      <c r="C25" s="16">
        <f>C52/B60*D60</f>
        <v>0.21461862500000001</v>
      </c>
      <c r="D25" s="16">
        <f>D52/B60*D60</f>
        <v>0.21461862500000001</v>
      </c>
      <c r="E25" s="16">
        <f>E52/B60*D60</f>
        <v>0.21461862500000001</v>
      </c>
      <c r="F25" s="16">
        <f>F52/B60*D60</f>
        <v>0.29339400000000004</v>
      </c>
    </row>
    <row r="26" spans="1:6" x14ac:dyDescent="0.2">
      <c r="A26" s="4">
        <v>4</v>
      </c>
      <c r="B26" s="16">
        <f>B53/B60*D60</f>
        <v>0.17914400000000003</v>
      </c>
      <c r="C26" s="16">
        <f>C53/B60*D60</f>
        <v>0.382052</v>
      </c>
      <c r="D26" s="16">
        <f>D53/B60*D60</f>
        <v>0.382052</v>
      </c>
      <c r="E26" s="16">
        <f>E53/B60*D60</f>
        <v>0.382052</v>
      </c>
      <c r="F26" s="16">
        <f>F53/B60*D60</f>
        <v>0.23764000000000002</v>
      </c>
    </row>
    <row r="27" spans="1:6" x14ac:dyDescent="0.2">
      <c r="A27" s="4">
        <v>5</v>
      </c>
      <c r="B27" s="16">
        <f>B54/B60*D60</f>
        <v>0.46979600000000005</v>
      </c>
      <c r="C27" s="16">
        <f>C54/B60*D60</f>
        <v>0.23581200000000002</v>
      </c>
      <c r="D27" s="16">
        <f>D54/B60*D60</f>
        <v>0.23581200000000002</v>
      </c>
      <c r="E27" s="16">
        <f>E54/B60*D60</f>
        <v>0.23581200000000002</v>
      </c>
      <c r="F27" s="16">
        <f>F54/B60*D60</f>
        <v>0.13213012500000001</v>
      </c>
    </row>
    <row r="28" spans="1:6" x14ac:dyDescent="0.2">
      <c r="A28" s="4">
        <v>6</v>
      </c>
      <c r="B28" s="16">
        <f>B55/B60*D60</f>
        <v>1.84228125E-2</v>
      </c>
      <c r="C28" s="16">
        <f>C55/B60*D60</f>
        <v>1.84228125E-2</v>
      </c>
      <c r="D28" s="16">
        <f>D55/B60*D60</f>
        <v>1.84228125E-2</v>
      </c>
      <c r="E28" s="16">
        <f>E55/B60*D60</f>
        <v>8.1060375000000004E-2</v>
      </c>
      <c r="F28" s="16">
        <f>F55/B60*D60</f>
        <v>0</v>
      </c>
    </row>
    <row r="29" spans="1:6" x14ac:dyDescent="0.2">
      <c r="A29" s="1" t="s">
        <v>15</v>
      </c>
      <c r="B29" s="16">
        <f>SUM(B23:B28)</f>
        <v>0.93402231250000012</v>
      </c>
      <c r="C29" s="16">
        <f t="shared" ref="C29:F29" si="1">SUM(C23:C28)</f>
        <v>0.92356843749999995</v>
      </c>
      <c r="D29" s="16">
        <f t="shared" si="1"/>
        <v>0.92356843749999995</v>
      </c>
      <c r="E29" s="16">
        <f t="shared" si="1"/>
        <v>0.98620599999999992</v>
      </c>
      <c r="F29" s="16">
        <f t="shared" si="1"/>
        <v>0.90514562500000006</v>
      </c>
    </row>
    <row r="31" spans="1:6" x14ac:dyDescent="0.2">
      <c r="A31" s="38" t="s">
        <v>20</v>
      </c>
      <c r="B31" s="38"/>
      <c r="C31" s="38"/>
      <c r="D31" s="38"/>
      <c r="E31" s="38"/>
      <c r="F31" s="38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4" t="s">
        <v>21</v>
      </c>
      <c r="B33" s="7">
        <f>B56/B60*D60</f>
        <v>0.93402231250000001</v>
      </c>
      <c r="C33" s="7">
        <f>C56/B60*D60</f>
        <v>0.92356843750000006</v>
      </c>
      <c r="D33" s="7">
        <f>D56/B60*D60</f>
        <v>0.92356843750000006</v>
      </c>
      <c r="E33" s="7">
        <f>E56/B60*D60</f>
        <v>0.98620600000000003</v>
      </c>
      <c r="F33" s="7">
        <f>F56/B60*D60</f>
        <v>0.90514562500000006</v>
      </c>
    </row>
    <row r="36" spans="1:6" x14ac:dyDescent="0.2">
      <c r="A36" s="38" t="s">
        <v>26</v>
      </c>
      <c r="B36" s="38"/>
      <c r="C36" s="38"/>
      <c r="D36" s="38"/>
      <c r="E36" s="38"/>
      <c r="F36" s="38"/>
    </row>
    <row r="37" spans="1:6" x14ac:dyDescent="0.2">
      <c r="A37" s="1" t="s">
        <v>25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4">
        <v>1</v>
      </c>
      <c r="B38" s="12">
        <v>160</v>
      </c>
      <c r="C38" s="12">
        <v>448</v>
      </c>
      <c r="D38" s="12">
        <v>448</v>
      </c>
      <c r="E38" s="12">
        <v>448</v>
      </c>
      <c r="F38" s="12">
        <v>528</v>
      </c>
    </row>
    <row r="39" spans="1:6" x14ac:dyDescent="0.2">
      <c r="A39" s="4">
        <v>2</v>
      </c>
      <c r="B39" s="12">
        <v>4640</v>
      </c>
      <c r="C39" s="12">
        <v>4640</v>
      </c>
      <c r="D39" s="12">
        <v>4640</v>
      </c>
      <c r="E39" s="12">
        <v>4640</v>
      </c>
      <c r="F39" s="12">
        <v>16416</v>
      </c>
    </row>
    <row r="40" spans="1:6" x14ac:dyDescent="0.2">
      <c r="A40" s="4">
        <v>3</v>
      </c>
      <c r="B40" s="12">
        <v>13872</v>
      </c>
      <c r="C40" s="12">
        <v>15028</v>
      </c>
      <c r="D40" s="12">
        <v>15028</v>
      </c>
      <c r="E40" s="12">
        <v>15028</v>
      </c>
      <c r="F40" s="12">
        <v>20544</v>
      </c>
    </row>
    <row r="41" spans="1:6" x14ac:dyDescent="0.2">
      <c r="A41" s="4">
        <v>4</v>
      </c>
      <c r="B41" s="12">
        <v>12544</v>
      </c>
      <c r="C41" s="12">
        <v>26752</v>
      </c>
      <c r="D41" s="12">
        <v>26752</v>
      </c>
      <c r="E41" s="12">
        <v>26752</v>
      </c>
      <c r="F41" s="12">
        <v>16640</v>
      </c>
    </row>
    <row r="42" spans="1:6" x14ac:dyDescent="0.2">
      <c r="A42" s="4">
        <v>5</v>
      </c>
      <c r="B42" s="12">
        <v>32896</v>
      </c>
      <c r="C42" s="12">
        <v>16512</v>
      </c>
      <c r="D42" s="12">
        <v>16512</v>
      </c>
      <c r="E42" s="12">
        <v>16512</v>
      </c>
      <c r="F42" s="12">
        <v>9252</v>
      </c>
    </row>
    <row r="43" spans="1:6" x14ac:dyDescent="0.2">
      <c r="A43" s="4">
        <v>6</v>
      </c>
      <c r="B43" s="12">
        <v>1290</v>
      </c>
      <c r="C43" s="12">
        <v>1290</v>
      </c>
      <c r="D43" s="12">
        <v>1290</v>
      </c>
      <c r="E43" s="12">
        <v>5676</v>
      </c>
      <c r="F43" s="12">
        <v>0</v>
      </c>
    </row>
    <row r="44" spans="1:6" x14ac:dyDescent="0.2">
      <c r="A44" s="1" t="s">
        <v>29</v>
      </c>
      <c r="B44" s="12">
        <f>SUM(B38:B43)</f>
        <v>65402</v>
      </c>
      <c r="C44" s="12">
        <f t="shared" ref="C44:F44" si="2">SUM(C38:C43)</f>
        <v>64670</v>
      </c>
      <c r="D44" s="12">
        <f t="shared" si="2"/>
        <v>64670</v>
      </c>
      <c r="E44" s="12">
        <f t="shared" si="2"/>
        <v>69056</v>
      </c>
      <c r="F44" s="12">
        <f t="shared" si="2"/>
        <v>63380</v>
      </c>
    </row>
    <row r="45" spans="1:6" x14ac:dyDescent="0.2">
      <c r="A45" s="1" t="s">
        <v>14</v>
      </c>
      <c r="B45" s="13">
        <f>B44*2/1000</f>
        <v>130.804</v>
      </c>
      <c r="C45" s="13">
        <f t="shared" ref="C45:F45" si="3">C44*2/1000</f>
        <v>129.34</v>
      </c>
      <c r="D45" s="13">
        <f t="shared" si="3"/>
        <v>129.34</v>
      </c>
      <c r="E45" s="13">
        <f t="shared" si="3"/>
        <v>138.11199999999999</v>
      </c>
      <c r="F45" s="13">
        <f t="shared" si="3"/>
        <v>126.76</v>
      </c>
    </row>
    <row r="46" spans="1:6" s="8" customFormat="1" x14ac:dyDescent="0.2">
      <c r="B46" s="15"/>
      <c r="C46" s="15"/>
      <c r="D46" s="15"/>
      <c r="E46" s="15"/>
      <c r="F46" s="15"/>
    </row>
    <row r="47" spans="1:6" x14ac:dyDescent="0.2">
      <c r="A47" s="8"/>
    </row>
    <row r="48" spans="1:6" x14ac:dyDescent="0.2">
      <c r="A48" s="38" t="s">
        <v>27</v>
      </c>
      <c r="B48" s="38"/>
      <c r="C48" s="38"/>
      <c r="D48" s="38"/>
      <c r="E48" s="38"/>
      <c r="F48" s="38"/>
    </row>
    <row r="49" spans="1:6" x14ac:dyDescent="0.2">
      <c r="A49" s="1" t="s">
        <v>25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4">
        <v>1</v>
      </c>
      <c r="B50" s="12">
        <f>B38*2/1000</f>
        <v>0.32</v>
      </c>
      <c r="C50" s="12">
        <f t="shared" ref="C50:F50" si="4">C38*2/1000</f>
        <v>0.89600000000000002</v>
      </c>
      <c r="D50" s="12">
        <f t="shared" si="4"/>
        <v>0.89600000000000002</v>
      </c>
      <c r="E50" s="12">
        <f t="shared" si="4"/>
        <v>0.89600000000000002</v>
      </c>
      <c r="F50" s="12">
        <f t="shared" si="4"/>
        <v>1.056</v>
      </c>
    </row>
    <row r="51" spans="1:6" x14ac:dyDescent="0.2">
      <c r="A51" s="4">
        <v>2</v>
      </c>
      <c r="B51" s="12">
        <f t="shared" ref="B51:F55" si="5">B39*2/1000</f>
        <v>9.2799999999999994</v>
      </c>
      <c r="C51" s="12">
        <f t="shared" si="5"/>
        <v>9.2799999999999994</v>
      </c>
      <c r="D51" s="12">
        <f t="shared" si="5"/>
        <v>9.2799999999999994</v>
      </c>
      <c r="E51" s="12">
        <f t="shared" si="5"/>
        <v>9.2799999999999994</v>
      </c>
      <c r="F51" s="12">
        <f t="shared" si="5"/>
        <v>32.832000000000001</v>
      </c>
    </row>
    <row r="52" spans="1:6" x14ac:dyDescent="0.2">
      <c r="A52" s="4">
        <v>3</v>
      </c>
      <c r="B52" s="12">
        <f t="shared" si="5"/>
        <v>27.744</v>
      </c>
      <c r="C52" s="12">
        <f t="shared" si="5"/>
        <v>30.056000000000001</v>
      </c>
      <c r="D52" s="12">
        <f t="shared" si="5"/>
        <v>30.056000000000001</v>
      </c>
      <c r="E52" s="12">
        <f t="shared" si="5"/>
        <v>30.056000000000001</v>
      </c>
      <c r="F52" s="12">
        <f t="shared" si="5"/>
        <v>41.088000000000001</v>
      </c>
    </row>
    <row r="53" spans="1:6" x14ac:dyDescent="0.2">
      <c r="A53" s="4">
        <v>4</v>
      </c>
      <c r="B53" s="12">
        <f t="shared" si="5"/>
        <v>25.088000000000001</v>
      </c>
      <c r="C53" s="12">
        <f t="shared" si="5"/>
        <v>53.503999999999998</v>
      </c>
      <c r="D53" s="12">
        <f t="shared" si="5"/>
        <v>53.503999999999998</v>
      </c>
      <c r="E53" s="12">
        <f t="shared" si="5"/>
        <v>53.503999999999998</v>
      </c>
      <c r="F53" s="12">
        <f t="shared" si="5"/>
        <v>33.28</v>
      </c>
    </row>
    <row r="54" spans="1:6" x14ac:dyDescent="0.2">
      <c r="A54" s="4">
        <v>5</v>
      </c>
      <c r="B54" s="12">
        <f t="shared" si="5"/>
        <v>65.792000000000002</v>
      </c>
      <c r="C54" s="12">
        <f t="shared" si="5"/>
        <v>33.024000000000001</v>
      </c>
      <c r="D54" s="12">
        <f t="shared" si="5"/>
        <v>33.024000000000001</v>
      </c>
      <c r="E54" s="12">
        <f t="shared" si="5"/>
        <v>33.024000000000001</v>
      </c>
      <c r="F54" s="12">
        <f t="shared" si="5"/>
        <v>18.504000000000001</v>
      </c>
    </row>
    <row r="55" spans="1:6" x14ac:dyDescent="0.2">
      <c r="A55" s="4">
        <v>6</v>
      </c>
      <c r="B55" s="12">
        <f t="shared" si="5"/>
        <v>2.58</v>
      </c>
      <c r="C55" s="12">
        <f t="shared" si="5"/>
        <v>2.58</v>
      </c>
      <c r="D55" s="12">
        <f t="shared" si="5"/>
        <v>2.58</v>
      </c>
      <c r="E55" s="12">
        <f t="shared" si="5"/>
        <v>11.352</v>
      </c>
      <c r="F55" s="12">
        <f t="shared" si="5"/>
        <v>0</v>
      </c>
    </row>
    <row r="56" spans="1:6" x14ac:dyDescent="0.2">
      <c r="A56" s="1" t="s">
        <v>28</v>
      </c>
      <c r="B56" s="12">
        <f>SUM(B50:B55)</f>
        <v>130.804</v>
      </c>
      <c r="C56" s="12">
        <f t="shared" ref="C56:F56" si="6">SUM(C50:C55)</f>
        <v>129.34</v>
      </c>
      <c r="D56" s="12">
        <f t="shared" si="6"/>
        <v>129.34</v>
      </c>
      <c r="E56" s="12">
        <f t="shared" si="6"/>
        <v>138.11199999999999</v>
      </c>
      <c r="F56" s="12">
        <f t="shared" si="6"/>
        <v>126.76</v>
      </c>
    </row>
    <row r="57" spans="1:6" s="8" customFormat="1" x14ac:dyDescent="0.2">
      <c r="B57" s="14"/>
      <c r="C57" s="14"/>
      <c r="D57" s="14"/>
      <c r="E57" s="14"/>
      <c r="F57" s="14"/>
    </row>
    <row r="59" spans="1:6" x14ac:dyDescent="0.2">
      <c r="A59" s="38" t="s">
        <v>16</v>
      </c>
      <c r="B59" s="38"/>
      <c r="C59" s="38"/>
      <c r="D59" s="38"/>
    </row>
    <row r="60" spans="1:6" x14ac:dyDescent="0.2">
      <c r="A60" s="1" t="s">
        <v>14</v>
      </c>
      <c r="B60" s="2">
        <v>64</v>
      </c>
      <c r="C60" s="1" t="s">
        <v>18</v>
      </c>
      <c r="D60" s="2">
        <v>0.45700000000000002</v>
      </c>
    </row>
    <row r="63" spans="1:6" x14ac:dyDescent="0.2">
      <c r="A63" s="38" t="s">
        <v>19</v>
      </c>
      <c r="B63" s="38"/>
      <c r="C63" s="38"/>
      <c r="D63" s="38"/>
      <c r="E63" s="38"/>
      <c r="F63" s="38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14</v>
      </c>
      <c r="B65" s="6">
        <v>14.33</v>
      </c>
      <c r="C65" s="6">
        <v>2.04</v>
      </c>
      <c r="D65" s="6">
        <v>24.57</v>
      </c>
      <c r="E65" s="6">
        <v>11.26</v>
      </c>
      <c r="F65" s="6">
        <v>2.04</v>
      </c>
    </row>
    <row r="66" spans="1:6" x14ac:dyDescent="0.2">
      <c r="A66" s="1" t="s">
        <v>21</v>
      </c>
      <c r="B66" s="9">
        <f>B65/B60*D60</f>
        <v>0.10232515625000001</v>
      </c>
      <c r="C66" s="9">
        <f>C65/B60*D60</f>
        <v>1.4566875E-2</v>
      </c>
      <c r="D66" s="9">
        <f>D65/B60*D60</f>
        <v>0.17544515625000001</v>
      </c>
      <c r="E66" s="9">
        <f>E65/B60*D60</f>
        <v>8.0403437500000008E-2</v>
      </c>
      <c r="F66" s="9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timeoverhead_backup</vt:lpstr>
      <vt:lpstr>overhead_audio</vt:lpstr>
      <vt:lpstr>overhead_image</vt:lpstr>
      <vt:lpstr>memory</vt:lpstr>
      <vt:lpstr>accuracy</vt:lpstr>
      <vt:lpstr>overhead_image_pico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2022-10-26T21:08:08Z</dcterms:modified>
</cp:coreProperties>
</file>