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dataset_based/Comparison_accuracy/"/>
    </mc:Choice>
  </mc:AlternateContent>
  <xr:revisionPtr revIDLastSave="0" documentId="13_ncr:1_{9DFF495A-47AA-474E-9DFD-06018E7840ED}" xr6:coauthVersionLast="47" xr6:coauthVersionMax="47" xr10:uidLastSave="{00000000-0000-0000-0000-000000000000}"/>
  <bookViews>
    <workbookView xWindow="0" yWindow="500" windowWidth="28800" windowHeight="15860" activeTab="7" xr2:uid="{A33675B7-7F4F-C34D-AB6F-57998B81D61A}"/>
  </bookViews>
  <sheets>
    <sheet name="accuracy" sheetId="1" r:id="rId1"/>
    <sheet name="memory" sheetId="2" r:id="rId2"/>
    <sheet name="timeoverhead_backup" sheetId="3" state="hidden" r:id="rId3"/>
    <sheet name="timeoverhead_msp" sheetId="4" r:id="rId4"/>
    <sheet name="timeoverhead_pico" sheetId="6" r:id="rId5"/>
    <sheet name="energyoverhead_msp" sheetId="8" r:id="rId6"/>
    <sheet name="energyoverhead_pico" sheetId="9" r:id="rId7"/>
    <sheet name="in_the_wild_audio" sheetId="11" r:id="rId8"/>
    <sheet name="timeoverhead-task=5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1" l="1"/>
  <c r="B3" i="11"/>
  <c r="C23" i="11"/>
  <c r="C22" i="11"/>
  <c r="C21" i="11"/>
  <c r="C20" i="11"/>
  <c r="C19" i="11"/>
  <c r="C18" i="11"/>
  <c r="B23" i="11"/>
  <c r="B22" i="11"/>
  <c r="B21" i="11"/>
  <c r="B20" i="11"/>
  <c r="B19" i="11"/>
  <c r="B18" i="11"/>
  <c r="C27" i="11"/>
  <c r="B27" i="11"/>
  <c r="C46" i="11"/>
  <c r="B46" i="11"/>
  <c r="C42" i="11"/>
  <c r="C43" i="11"/>
  <c r="C44" i="11"/>
  <c r="C45" i="11"/>
  <c r="C41" i="11"/>
  <c r="B42" i="11"/>
  <c r="B43" i="11"/>
  <c r="B44" i="11"/>
  <c r="B45" i="11"/>
  <c r="B41" i="11"/>
  <c r="C37" i="11"/>
  <c r="B37" i="11"/>
  <c r="C36" i="11"/>
  <c r="B36" i="11"/>
  <c r="C14" i="11"/>
  <c r="B14" i="11"/>
  <c r="J7" i="6"/>
  <c r="J8" i="6"/>
  <c r="J7" i="9"/>
  <c r="J8" i="9"/>
  <c r="J65" i="9"/>
  <c r="I65" i="9"/>
  <c r="H65" i="9"/>
  <c r="G65" i="9"/>
  <c r="F65" i="9"/>
  <c r="E65" i="9"/>
  <c r="D65" i="9"/>
  <c r="C65" i="9"/>
  <c r="B65" i="9"/>
  <c r="J54" i="9"/>
  <c r="J27" i="9" s="1"/>
  <c r="I54" i="9"/>
  <c r="I27" i="9" s="1"/>
  <c r="H54" i="9"/>
  <c r="H27" i="9" s="1"/>
  <c r="G54" i="9"/>
  <c r="G27" i="9" s="1"/>
  <c r="F54" i="9"/>
  <c r="E54" i="9"/>
  <c r="E27" i="9" s="1"/>
  <c r="D54" i="9"/>
  <c r="C54" i="9"/>
  <c r="B54" i="9"/>
  <c r="J53" i="9"/>
  <c r="I53" i="9"/>
  <c r="I26" i="9" s="1"/>
  <c r="H53" i="9"/>
  <c r="H26" i="9" s="1"/>
  <c r="G53" i="9"/>
  <c r="F53" i="9"/>
  <c r="F26" i="9" s="1"/>
  <c r="E53" i="9"/>
  <c r="E26" i="9" s="1"/>
  <c r="D53" i="9"/>
  <c r="D26" i="9" s="1"/>
  <c r="C53" i="9"/>
  <c r="C26" i="9" s="1"/>
  <c r="B53" i="9"/>
  <c r="B26" i="9" s="1"/>
  <c r="J52" i="9"/>
  <c r="J25" i="9" s="1"/>
  <c r="I52" i="9"/>
  <c r="I25" i="9" s="1"/>
  <c r="H52" i="9"/>
  <c r="G52" i="9"/>
  <c r="G25" i="9" s="1"/>
  <c r="F52" i="9"/>
  <c r="E52" i="9"/>
  <c r="D52" i="9"/>
  <c r="C52" i="9"/>
  <c r="C25" i="9" s="1"/>
  <c r="B52" i="9"/>
  <c r="B25" i="9" s="1"/>
  <c r="J51" i="9"/>
  <c r="J24" i="9" s="1"/>
  <c r="I51" i="9"/>
  <c r="H51" i="9"/>
  <c r="H24" i="9" s="1"/>
  <c r="G51" i="9"/>
  <c r="F51" i="9"/>
  <c r="E51" i="9"/>
  <c r="D51" i="9"/>
  <c r="C51" i="9"/>
  <c r="C24" i="9" s="1"/>
  <c r="B51" i="9"/>
  <c r="B24" i="9" s="1"/>
  <c r="J50" i="9"/>
  <c r="I50" i="9"/>
  <c r="I23" i="9" s="1"/>
  <c r="H50" i="9"/>
  <c r="G50" i="9"/>
  <c r="G23" i="9" s="1"/>
  <c r="F50" i="9"/>
  <c r="F23" i="9" s="1"/>
  <c r="E50" i="9"/>
  <c r="E23" i="9" s="1"/>
  <c r="D50" i="9"/>
  <c r="D23" i="9" s="1"/>
  <c r="C50" i="9"/>
  <c r="C23" i="9" s="1"/>
  <c r="B50" i="9"/>
  <c r="J49" i="9"/>
  <c r="I49" i="9"/>
  <c r="H49" i="9"/>
  <c r="G49" i="9"/>
  <c r="F49" i="9"/>
  <c r="F55" i="9" s="1"/>
  <c r="F32" i="9" s="1"/>
  <c r="E49" i="9"/>
  <c r="E55" i="9" s="1"/>
  <c r="E32" i="9" s="1"/>
  <c r="D49" i="9"/>
  <c r="D22" i="9" s="1"/>
  <c r="C49" i="9"/>
  <c r="B49" i="9"/>
  <c r="H44" i="9"/>
  <c r="J43" i="9"/>
  <c r="J44" i="9" s="1"/>
  <c r="I43" i="9"/>
  <c r="I44" i="9" s="1"/>
  <c r="H43" i="9"/>
  <c r="G43" i="9"/>
  <c r="G44" i="9" s="1"/>
  <c r="F43" i="9"/>
  <c r="F44" i="9" s="1"/>
  <c r="E43" i="9"/>
  <c r="E44" i="9" s="1"/>
  <c r="D43" i="9"/>
  <c r="D44" i="9" s="1"/>
  <c r="C43" i="9"/>
  <c r="C44" i="9" s="1"/>
  <c r="B43" i="9"/>
  <c r="B44" i="9" s="1"/>
  <c r="F27" i="9"/>
  <c r="D27" i="9"/>
  <c r="C27" i="9"/>
  <c r="B27" i="9"/>
  <c r="J26" i="9"/>
  <c r="G26" i="9"/>
  <c r="H25" i="9"/>
  <c r="F25" i="9"/>
  <c r="E25" i="9"/>
  <c r="D25" i="9"/>
  <c r="I24" i="9"/>
  <c r="G24" i="9"/>
  <c r="F24" i="9"/>
  <c r="E24" i="9"/>
  <c r="D24" i="9"/>
  <c r="J23" i="9"/>
  <c r="H23" i="9"/>
  <c r="B23" i="9"/>
  <c r="I22" i="9"/>
  <c r="H22" i="9"/>
  <c r="G22" i="9"/>
  <c r="F22" i="9"/>
  <c r="C22" i="9"/>
  <c r="J18" i="9"/>
  <c r="I18" i="9"/>
  <c r="H18" i="9"/>
  <c r="G18" i="9"/>
  <c r="G3" i="9" s="1"/>
  <c r="F18" i="9"/>
  <c r="F3" i="9" s="1"/>
  <c r="E18" i="9"/>
  <c r="E5" i="9" s="1"/>
  <c r="D18" i="9"/>
  <c r="D5" i="9" s="1"/>
  <c r="C18" i="9"/>
  <c r="C5" i="9" s="1"/>
  <c r="B18" i="9"/>
  <c r="B5" i="9" s="1"/>
  <c r="H3" i="9"/>
  <c r="J65" i="8"/>
  <c r="I65" i="8"/>
  <c r="H65" i="8"/>
  <c r="G65" i="8"/>
  <c r="F65" i="8"/>
  <c r="E65" i="8"/>
  <c r="D65" i="8"/>
  <c r="C65" i="8"/>
  <c r="B65" i="8"/>
  <c r="J54" i="8"/>
  <c r="J27" i="8" s="1"/>
  <c r="I54" i="8"/>
  <c r="I27" i="8" s="1"/>
  <c r="H54" i="8"/>
  <c r="G54" i="8"/>
  <c r="F54" i="8"/>
  <c r="E54" i="8"/>
  <c r="E27" i="8" s="1"/>
  <c r="D54" i="8"/>
  <c r="D27" i="8" s="1"/>
  <c r="C54" i="8"/>
  <c r="C27" i="8" s="1"/>
  <c r="B54" i="8"/>
  <c r="B27" i="8" s="1"/>
  <c r="J53" i="8"/>
  <c r="J26" i="8" s="1"/>
  <c r="I53" i="8"/>
  <c r="H53" i="8"/>
  <c r="G53" i="8"/>
  <c r="G26" i="8" s="1"/>
  <c r="F53" i="8"/>
  <c r="F26" i="8" s="1"/>
  <c r="E53" i="8"/>
  <c r="E26" i="8" s="1"/>
  <c r="D53" i="8"/>
  <c r="D26" i="8" s="1"/>
  <c r="C53" i="8"/>
  <c r="C26" i="8" s="1"/>
  <c r="B53" i="8"/>
  <c r="B26" i="8" s="1"/>
  <c r="J52" i="8"/>
  <c r="I52" i="8"/>
  <c r="H52" i="8"/>
  <c r="G52" i="8"/>
  <c r="G25" i="8" s="1"/>
  <c r="F52" i="8"/>
  <c r="F25" i="8" s="1"/>
  <c r="E52" i="8"/>
  <c r="E25" i="8" s="1"/>
  <c r="D52" i="8"/>
  <c r="D25" i="8" s="1"/>
  <c r="C52" i="8"/>
  <c r="C25" i="8" s="1"/>
  <c r="B52" i="8"/>
  <c r="J51" i="8"/>
  <c r="I51" i="8"/>
  <c r="I24" i="8" s="1"/>
  <c r="H51" i="8"/>
  <c r="H24" i="8" s="1"/>
  <c r="G51" i="8"/>
  <c r="G24" i="8" s="1"/>
  <c r="F51" i="8"/>
  <c r="F24" i="8" s="1"/>
  <c r="E51" i="8"/>
  <c r="E24" i="8" s="1"/>
  <c r="D51" i="8"/>
  <c r="D24" i="8" s="1"/>
  <c r="C51" i="8"/>
  <c r="B51" i="8"/>
  <c r="J50" i="8"/>
  <c r="I50" i="8"/>
  <c r="I23" i="8" s="1"/>
  <c r="H50" i="8"/>
  <c r="H23" i="8" s="1"/>
  <c r="G50" i="8"/>
  <c r="G23" i="8" s="1"/>
  <c r="F50" i="8"/>
  <c r="F23" i="8" s="1"/>
  <c r="E50" i="8"/>
  <c r="E23" i="8" s="1"/>
  <c r="D50" i="8"/>
  <c r="C50" i="8"/>
  <c r="B50" i="8"/>
  <c r="B23" i="8" s="1"/>
  <c r="J49" i="8"/>
  <c r="I49" i="8"/>
  <c r="I22" i="8" s="1"/>
  <c r="H49" i="8"/>
  <c r="H55" i="8" s="1"/>
  <c r="H32" i="8" s="1"/>
  <c r="G49" i="8"/>
  <c r="G55" i="8" s="1"/>
  <c r="G32" i="8" s="1"/>
  <c r="F49" i="8"/>
  <c r="F55" i="8" s="1"/>
  <c r="F32" i="8" s="1"/>
  <c r="E49" i="8"/>
  <c r="D49" i="8"/>
  <c r="C49" i="8"/>
  <c r="B49" i="8"/>
  <c r="J44" i="8"/>
  <c r="H44" i="8"/>
  <c r="F44" i="8"/>
  <c r="B44" i="8"/>
  <c r="J43" i="8"/>
  <c r="I43" i="8"/>
  <c r="I44" i="8" s="1"/>
  <c r="H43" i="8"/>
  <c r="G43" i="8"/>
  <c r="G44" i="8" s="1"/>
  <c r="F43" i="8"/>
  <c r="E43" i="8"/>
  <c r="E44" i="8" s="1"/>
  <c r="D43" i="8"/>
  <c r="D44" i="8" s="1"/>
  <c r="C43" i="8"/>
  <c r="C44" i="8" s="1"/>
  <c r="B43" i="8"/>
  <c r="H27" i="8"/>
  <c r="G27" i="8"/>
  <c r="F27" i="8"/>
  <c r="I26" i="8"/>
  <c r="H26" i="8"/>
  <c r="J25" i="8"/>
  <c r="I25" i="8"/>
  <c r="H25" i="8"/>
  <c r="B25" i="8"/>
  <c r="J24" i="8"/>
  <c r="C24" i="8"/>
  <c r="B24" i="8"/>
  <c r="J23" i="8"/>
  <c r="D23" i="8"/>
  <c r="C23" i="8"/>
  <c r="E22" i="8"/>
  <c r="D22" i="8"/>
  <c r="C22" i="8"/>
  <c r="J18" i="8"/>
  <c r="I18" i="8"/>
  <c r="I3" i="8" s="1"/>
  <c r="H18" i="8"/>
  <c r="H3" i="8" s="1"/>
  <c r="G18" i="8"/>
  <c r="G3" i="8" s="1"/>
  <c r="F18" i="8"/>
  <c r="F3" i="8" s="1"/>
  <c r="E18" i="8"/>
  <c r="E4" i="8" s="1"/>
  <c r="D18" i="8"/>
  <c r="D5" i="8" s="1"/>
  <c r="C18" i="8"/>
  <c r="C5" i="8" s="1"/>
  <c r="B18" i="8"/>
  <c r="B5" i="8" s="1"/>
  <c r="J8" i="8"/>
  <c r="J7" i="8"/>
  <c r="J65" i="6"/>
  <c r="I65" i="6"/>
  <c r="H65" i="6"/>
  <c r="G65" i="6"/>
  <c r="F65" i="6"/>
  <c r="E65" i="6"/>
  <c r="E4" i="6" s="1"/>
  <c r="D65" i="6"/>
  <c r="C65" i="6"/>
  <c r="B65" i="6"/>
  <c r="J54" i="6"/>
  <c r="I54" i="6"/>
  <c r="H54" i="6"/>
  <c r="H27" i="6" s="1"/>
  <c r="G54" i="6"/>
  <c r="G27" i="6" s="1"/>
  <c r="F54" i="6"/>
  <c r="F27" i="6" s="1"/>
  <c r="E54" i="6"/>
  <c r="D54" i="6"/>
  <c r="C54" i="6"/>
  <c r="C27" i="6" s="1"/>
  <c r="B54" i="6"/>
  <c r="B27" i="6" s="1"/>
  <c r="J53" i="6"/>
  <c r="J26" i="6" s="1"/>
  <c r="I53" i="6"/>
  <c r="I26" i="6" s="1"/>
  <c r="H53" i="6"/>
  <c r="H26" i="6" s="1"/>
  <c r="G53" i="6"/>
  <c r="G26" i="6" s="1"/>
  <c r="F53" i="6"/>
  <c r="E53" i="6"/>
  <c r="D53" i="6"/>
  <c r="D26" i="6" s="1"/>
  <c r="C53" i="6"/>
  <c r="C26" i="6" s="1"/>
  <c r="B53" i="6"/>
  <c r="B26" i="6" s="1"/>
  <c r="J52" i="6"/>
  <c r="J25" i="6" s="1"/>
  <c r="I52" i="6"/>
  <c r="I25" i="6" s="1"/>
  <c r="H52" i="6"/>
  <c r="H25" i="6" s="1"/>
  <c r="G52" i="6"/>
  <c r="F52" i="6"/>
  <c r="E52" i="6"/>
  <c r="E25" i="6" s="1"/>
  <c r="D52" i="6"/>
  <c r="C52" i="6"/>
  <c r="B52" i="6"/>
  <c r="B25" i="6" s="1"/>
  <c r="J51" i="6"/>
  <c r="J24" i="6" s="1"/>
  <c r="I51" i="6"/>
  <c r="H51" i="6"/>
  <c r="G51" i="6"/>
  <c r="F51" i="6"/>
  <c r="F24" i="6" s="1"/>
  <c r="E51" i="6"/>
  <c r="E24" i="6" s="1"/>
  <c r="D51" i="6"/>
  <c r="D24" i="6" s="1"/>
  <c r="C51" i="6"/>
  <c r="C24" i="6" s="1"/>
  <c r="B51" i="6"/>
  <c r="J50" i="6"/>
  <c r="J23" i="6" s="1"/>
  <c r="I50" i="6"/>
  <c r="H50" i="6"/>
  <c r="G50" i="6"/>
  <c r="G23" i="6" s="1"/>
  <c r="F50" i="6"/>
  <c r="E50" i="6"/>
  <c r="E23" i="6" s="1"/>
  <c r="D50" i="6"/>
  <c r="D23" i="6" s="1"/>
  <c r="C50" i="6"/>
  <c r="C23" i="6" s="1"/>
  <c r="B50" i="6"/>
  <c r="J49" i="6"/>
  <c r="I49" i="6"/>
  <c r="H49" i="6"/>
  <c r="G49" i="6"/>
  <c r="F49" i="6"/>
  <c r="F55" i="6" s="1"/>
  <c r="F32" i="6" s="1"/>
  <c r="E49" i="6"/>
  <c r="E55" i="6" s="1"/>
  <c r="E32" i="6" s="1"/>
  <c r="D49" i="6"/>
  <c r="C49" i="6"/>
  <c r="B49" i="6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J27" i="6"/>
  <c r="I27" i="6"/>
  <c r="E27" i="6"/>
  <c r="D27" i="6"/>
  <c r="F26" i="6"/>
  <c r="E26" i="6"/>
  <c r="G25" i="6"/>
  <c r="F25" i="6"/>
  <c r="D25" i="6"/>
  <c r="C25" i="6"/>
  <c r="I24" i="6"/>
  <c r="H24" i="6"/>
  <c r="G24" i="6"/>
  <c r="I23" i="6"/>
  <c r="H23" i="6"/>
  <c r="F23" i="6"/>
  <c r="B23" i="6"/>
  <c r="J22" i="6"/>
  <c r="I22" i="6"/>
  <c r="C22" i="6"/>
  <c r="B22" i="6"/>
  <c r="J18" i="6"/>
  <c r="J4" i="6" s="1"/>
  <c r="I18" i="6"/>
  <c r="I4" i="6" s="1"/>
  <c r="H18" i="6"/>
  <c r="G18" i="6"/>
  <c r="G3" i="6" s="1"/>
  <c r="F18" i="6"/>
  <c r="E18" i="6"/>
  <c r="E5" i="6" s="1"/>
  <c r="D18" i="6"/>
  <c r="D5" i="6" s="1"/>
  <c r="C18" i="6"/>
  <c r="C4" i="6" s="1"/>
  <c r="B18" i="6"/>
  <c r="B5" i="6" s="1"/>
  <c r="E3" i="6"/>
  <c r="J7" i="4"/>
  <c r="J8" i="4"/>
  <c r="G18" i="4"/>
  <c r="H18" i="4"/>
  <c r="H3" i="4" s="1"/>
  <c r="I18" i="4"/>
  <c r="I3" i="4" s="1"/>
  <c r="J18" i="4"/>
  <c r="J24" i="4"/>
  <c r="J23" i="4"/>
  <c r="I27" i="4"/>
  <c r="H27" i="4"/>
  <c r="H25" i="4"/>
  <c r="H24" i="4"/>
  <c r="H23" i="4"/>
  <c r="G27" i="4"/>
  <c r="G25" i="4"/>
  <c r="G54" i="4"/>
  <c r="H54" i="4"/>
  <c r="I54" i="4"/>
  <c r="J54" i="4"/>
  <c r="J27" i="4" s="1"/>
  <c r="G53" i="4"/>
  <c r="G26" i="4" s="1"/>
  <c r="H53" i="4"/>
  <c r="H26" i="4" s="1"/>
  <c r="I53" i="4"/>
  <c r="I26" i="4" s="1"/>
  <c r="J53" i="4"/>
  <c r="J26" i="4" s="1"/>
  <c r="G52" i="4"/>
  <c r="H52" i="4"/>
  <c r="I52" i="4"/>
  <c r="I25" i="4" s="1"/>
  <c r="J52" i="4"/>
  <c r="J25" i="4" s="1"/>
  <c r="G51" i="4"/>
  <c r="G24" i="4" s="1"/>
  <c r="H51" i="4"/>
  <c r="I51" i="4"/>
  <c r="I24" i="4" s="1"/>
  <c r="J51" i="4"/>
  <c r="G50" i="4"/>
  <c r="G23" i="4" s="1"/>
  <c r="H50" i="4"/>
  <c r="I50" i="4"/>
  <c r="I23" i="4" s="1"/>
  <c r="J50" i="4"/>
  <c r="G49" i="4"/>
  <c r="G22" i="4" s="1"/>
  <c r="G28" i="4" s="1"/>
  <c r="H49" i="4"/>
  <c r="H22" i="4" s="1"/>
  <c r="H28" i="4" s="1"/>
  <c r="I49" i="4"/>
  <c r="I22" i="4" s="1"/>
  <c r="J49" i="4"/>
  <c r="J22" i="4" s="1"/>
  <c r="G43" i="4"/>
  <c r="G44" i="4" s="1"/>
  <c r="H43" i="4"/>
  <c r="H44" i="4" s="1"/>
  <c r="I43" i="4"/>
  <c r="I44" i="4" s="1"/>
  <c r="J43" i="4"/>
  <c r="J44" i="4" s="1"/>
  <c r="B4" i="1"/>
  <c r="J65" i="4"/>
  <c r="I65" i="4"/>
  <c r="H65" i="4"/>
  <c r="H4" i="4" s="1"/>
  <c r="G65" i="4"/>
  <c r="G4" i="4" s="1"/>
  <c r="F65" i="4"/>
  <c r="J3" i="4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G4" i="1"/>
  <c r="H4" i="1"/>
  <c r="I4" i="1"/>
  <c r="J4" i="1"/>
  <c r="F4" i="1"/>
  <c r="G3" i="1"/>
  <c r="H3" i="1"/>
  <c r="I3" i="1"/>
  <c r="J3" i="1"/>
  <c r="F3" i="1"/>
  <c r="B3" i="1"/>
  <c r="F50" i="4"/>
  <c r="F23" i="4" s="1"/>
  <c r="F51" i="4"/>
  <c r="F24" i="4" s="1"/>
  <c r="F52" i="4"/>
  <c r="F25" i="4" s="1"/>
  <c r="F53" i="4"/>
  <c r="F26" i="4" s="1"/>
  <c r="F54" i="4"/>
  <c r="F27" i="4" s="1"/>
  <c r="E50" i="4"/>
  <c r="E23" i="4" s="1"/>
  <c r="E51" i="4"/>
  <c r="E24" i="4" s="1"/>
  <c r="E52" i="4"/>
  <c r="E25" i="4" s="1"/>
  <c r="E53" i="4"/>
  <c r="E26" i="4" s="1"/>
  <c r="E54" i="4"/>
  <c r="E27" i="4" s="1"/>
  <c r="D50" i="4"/>
  <c r="D23" i="4" s="1"/>
  <c r="D51" i="4"/>
  <c r="D24" i="4" s="1"/>
  <c r="D52" i="4"/>
  <c r="D25" i="4" s="1"/>
  <c r="D53" i="4"/>
  <c r="D26" i="4" s="1"/>
  <c r="D54" i="4"/>
  <c r="D27" i="4" s="1"/>
  <c r="C50" i="4"/>
  <c r="C23" i="4" s="1"/>
  <c r="C51" i="4"/>
  <c r="C24" i="4" s="1"/>
  <c r="C52" i="4"/>
  <c r="C25" i="4" s="1"/>
  <c r="C53" i="4"/>
  <c r="C26" i="4" s="1"/>
  <c r="C54" i="4"/>
  <c r="C27" i="4" s="1"/>
  <c r="C49" i="4"/>
  <c r="C22" i="4" s="1"/>
  <c r="D49" i="4"/>
  <c r="D22" i="4" s="1"/>
  <c r="E49" i="4"/>
  <c r="E22" i="4" s="1"/>
  <c r="F49" i="4"/>
  <c r="F22" i="4" s="1"/>
  <c r="B50" i="4"/>
  <c r="B23" i="4" s="1"/>
  <c r="B51" i="4"/>
  <c r="B24" i="4" s="1"/>
  <c r="B52" i="4"/>
  <c r="B25" i="4" s="1"/>
  <c r="B53" i="4"/>
  <c r="B26" i="4" s="1"/>
  <c r="B54" i="4"/>
  <c r="B27" i="4" s="1"/>
  <c r="B49" i="4"/>
  <c r="B22" i="4" s="1"/>
  <c r="C43" i="4"/>
  <c r="C44" i="4" s="1"/>
  <c r="D43" i="4"/>
  <c r="D44" i="4" s="1"/>
  <c r="E43" i="4"/>
  <c r="E44" i="4" s="1"/>
  <c r="F43" i="4"/>
  <c r="F44" i="4" s="1"/>
  <c r="B43" i="4"/>
  <c r="B44" i="4" s="1"/>
  <c r="E65" i="4"/>
  <c r="E4" i="4" s="1"/>
  <c r="D65" i="4"/>
  <c r="C65" i="4"/>
  <c r="B65" i="4"/>
  <c r="F18" i="4"/>
  <c r="F3" i="4" s="1"/>
  <c r="E18" i="4"/>
  <c r="E3" i="4" s="1"/>
  <c r="D18" i="4"/>
  <c r="D5" i="4" s="1"/>
  <c r="C18" i="4"/>
  <c r="C5" i="4" s="1"/>
  <c r="B18" i="4"/>
  <c r="F5" i="9" l="1"/>
  <c r="B55" i="9"/>
  <c r="B32" i="9" s="1"/>
  <c r="J55" i="9"/>
  <c r="J32" i="9" s="1"/>
  <c r="J6" i="9" s="1"/>
  <c r="G55" i="9"/>
  <c r="G32" i="9" s="1"/>
  <c r="G6" i="9" s="1"/>
  <c r="H55" i="9"/>
  <c r="H32" i="9" s="1"/>
  <c r="H6" i="9" s="1"/>
  <c r="I4" i="9"/>
  <c r="I55" i="9"/>
  <c r="I32" i="9" s="1"/>
  <c r="C55" i="9"/>
  <c r="C32" i="9" s="1"/>
  <c r="C6" i="9" s="1"/>
  <c r="C28" i="8"/>
  <c r="I28" i="8"/>
  <c r="B55" i="8"/>
  <c r="B32" i="8" s="1"/>
  <c r="C55" i="8"/>
  <c r="C32" i="8" s="1"/>
  <c r="F22" i="8"/>
  <c r="D55" i="8"/>
  <c r="D32" i="8" s="1"/>
  <c r="D6" i="8" s="1"/>
  <c r="J55" i="8"/>
  <c r="J32" i="8" s="1"/>
  <c r="J6" i="8" s="1"/>
  <c r="E55" i="8"/>
  <c r="E32" i="8" s="1"/>
  <c r="E6" i="8" s="1"/>
  <c r="C55" i="6"/>
  <c r="C32" i="6" s="1"/>
  <c r="D55" i="6"/>
  <c r="D32" i="6" s="1"/>
  <c r="D6" i="6" s="1"/>
  <c r="B55" i="6"/>
  <c r="B32" i="6" s="1"/>
  <c r="I28" i="6"/>
  <c r="F22" i="6"/>
  <c r="G55" i="6"/>
  <c r="G32" i="6" s="1"/>
  <c r="G6" i="6" s="1"/>
  <c r="G22" i="6"/>
  <c r="G28" i="6" s="1"/>
  <c r="H55" i="6"/>
  <c r="H32" i="6" s="1"/>
  <c r="H6" i="6" s="1"/>
  <c r="I55" i="6"/>
  <c r="I32" i="6" s="1"/>
  <c r="D3" i="6"/>
  <c r="J28" i="6"/>
  <c r="J55" i="6"/>
  <c r="J32" i="6" s="1"/>
  <c r="D4" i="6"/>
  <c r="J28" i="4"/>
  <c r="J55" i="4"/>
  <c r="J32" i="4" s="1"/>
  <c r="J6" i="4" s="1"/>
  <c r="I55" i="4"/>
  <c r="I32" i="4" s="1"/>
  <c r="I6" i="4" s="1"/>
  <c r="I28" i="4"/>
  <c r="H55" i="4"/>
  <c r="H32" i="4" s="1"/>
  <c r="H6" i="4" s="1"/>
  <c r="G55" i="4"/>
  <c r="G32" i="4" s="1"/>
  <c r="G6" i="4" s="1"/>
  <c r="I4" i="4"/>
  <c r="G3" i="4"/>
  <c r="J4" i="4"/>
  <c r="J3" i="9"/>
  <c r="J4" i="9"/>
  <c r="I3" i="9"/>
  <c r="I6" i="9"/>
  <c r="F4" i="9"/>
  <c r="F6" i="9"/>
  <c r="D4" i="9"/>
  <c r="C4" i="9"/>
  <c r="C3" i="9"/>
  <c r="B3" i="9"/>
  <c r="B4" i="9"/>
  <c r="F28" i="9"/>
  <c r="D28" i="9"/>
  <c r="C28" i="9"/>
  <c r="I28" i="9"/>
  <c r="H28" i="9"/>
  <c r="G28" i="9"/>
  <c r="D55" i="9"/>
  <c r="D32" i="9" s="1"/>
  <c r="D6" i="9" s="1"/>
  <c r="G4" i="9"/>
  <c r="H4" i="9"/>
  <c r="B6" i="9"/>
  <c r="E22" i="9"/>
  <c r="E28" i="9" s="1"/>
  <c r="D3" i="9"/>
  <c r="E6" i="9"/>
  <c r="E3" i="9"/>
  <c r="E4" i="9"/>
  <c r="B22" i="9"/>
  <c r="B28" i="9" s="1"/>
  <c r="J22" i="9"/>
  <c r="J28" i="9" s="1"/>
  <c r="I4" i="8"/>
  <c r="H4" i="8"/>
  <c r="H6" i="8"/>
  <c r="G6" i="8"/>
  <c r="G4" i="8"/>
  <c r="F5" i="8"/>
  <c r="F6" i="8"/>
  <c r="F4" i="8"/>
  <c r="E5" i="8"/>
  <c r="C4" i="8"/>
  <c r="D28" i="8"/>
  <c r="F28" i="8"/>
  <c r="E28" i="8"/>
  <c r="B3" i="8"/>
  <c r="J3" i="8"/>
  <c r="C6" i="8"/>
  <c r="B6" i="8"/>
  <c r="C3" i="8"/>
  <c r="B4" i="8"/>
  <c r="J4" i="8"/>
  <c r="G22" i="8"/>
  <c r="G28" i="8" s="1"/>
  <c r="D3" i="8"/>
  <c r="H22" i="8"/>
  <c r="H28" i="8" s="1"/>
  <c r="I55" i="8"/>
  <c r="I32" i="8" s="1"/>
  <c r="I6" i="8" s="1"/>
  <c r="E3" i="8"/>
  <c r="D4" i="8"/>
  <c r="B22" i="8"/>
  <c r="B28" i="8" s="1"/>
  <c r="J22" i="8"/>
  <c r="J28" i="8" s="1"/>
  <c r="J3" i="6"/>
  <c r="I6" i="6"/>
  <c r="I3" i="6"/>
  <c r="F6" i="6"/>
  <c r="C6" i="6"/>
  <c r="C5" i="6"/>
  <c r="C3" i="6"/>
  <c r="B3" i="6"/>
  <c r="B4" i="6"/>
  <c r="F28" i="6"/>
  <c r="C28" i="6"/>
  <c r="F4" i="6"/>
  <c r="J6" i="6"/>
  <c r="E6" i="6"/>
  <c r="H3" i="6"/>
  <c r="G4" i="6"/>
  <c r="F5" i="6"/>
  <c r="D22" i="6"/>
  <c r="D28" i="6" s="1"/>
  <c r="B24" i="6"/>
  <c r="B28" i="6" s="1"/>
  <c r="H4" i="6"/>
  <c r="B6" i="6"/>
  <c r="E22" i="6"/>
  <c r="E28" i="6" s="1"/>
  <c r="H22" i="6"/>
  <c r="H28" i="6" s="1"/>
  <c r="F3" i="6"/>
  <c r="F5" i="4"/>
  <c r="E5" i="4"/>
  <c r="C4" i="4"/>
  <c r="F4" i="4"/>
  <c r="E28" i="4"/>
  <c r="B28" i="4"/>
  <c r="D28" i="4"/>
  <c r="D4" i="4"/>
  <c r="B3" i="4"/>
  <c r="C3" i="4"/>
  <c r="D3" i="4"/>
  <c r="B5" i="4"/>
  <c r="B4" i="4"/>
  <c r="F28" i="4"/>
  <c r="C29" i="5"/>
  <c r="F3" i="5"/>
  <c r="F5" i="5"/>
  <c r="F4" i="5"/>
  <c r="C28" i="4"/>
  <c r="F55" i="4"/>
  <c r="C55" i="4"/>
  <c r="C32" i="4" s="1"/>
  <c r="C6" i="4" s="1"/>
  <c r="B55" i="4"/>
  <c r="B32" i="4" s="1"/>
  <c r="B6" i="4" s="1"/>
  <c r="D55" i="4"/>
  <c r="D32" i="4" s="1"/>
  <c r="D6" i="4" s="1"/>
  <c r="E55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E4" i="1"/>
  <c r="E3" i="1"/>
  <c r="D4" i="1"/>
  <c r="D3" i="1"/>
  <c r="C4" i="1"/>
  <c r="C3" i="1"/>
  <c r="F32" i="4" l="1"/>
  <c r="F6" i="4" s="1"/>
  <c r="E32" i="4"/>
  <c r="E6" i="4" s="1"/>
  <c r="F6" i="3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<sst xmlns="http://schemas.openxmlformats.org/spreadsheetml/2006/main" count="570" uniqueCount="57">
  <si>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</si>
  <si>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</si>
  <si>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</si>
  <si>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</si>
  <si>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</si>
  <si>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</si>
  <si>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</si>
  <si>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</si>
  <si>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</si>
  <si>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</si>
  <si>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</si>
  <si>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</si>
  <si>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</si>
  <si>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</si>
  <si>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</si>
  <si>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</si>
  <si>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</si>
  <si>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</si>
  <si>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</si>
  <si>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</si>
  <si>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</si>
  <si>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</si>
  <si>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</si>
  <si>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</si>
  <si>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</si>
  <si>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</si>
  <si>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</si>
  <si>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</si>
  <si>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</si>
  <si>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</si>
  <si>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</si>
  <si>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</si>
  <si>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</si>
  <si>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</si>
  <si>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</si>
  <si>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</si>
  <si>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</si>
  <si>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</si>
  <si>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</si>
  <si>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</si>
  <si>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</si>
  <si>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</si>
  <si>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</si>
  <si>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HHAR  only has 6 tasks, we use a mulitpler 1.667 to make it comparable to others who all have 10 tasks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</si>
  <si>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</si>
  <si>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</si>
  <si>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</si>
  <si>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</si>
  <si>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</si>
  <si>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</si>
  <si>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</si>
  <si>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Layer-wise energy overhead (mJ)</t>
  </si>
  <si>
    <t>Total energy overhead of running all tasks (mJ)</t>
  </si>
  <si>
    <t>CIFAR</t>
  </si>
  <si>
    <t>Layer-wise inference time (s) or energy overhead (mJ)</t>
  </si>
  <si>
    <t>Layer-wise weight-reloading time (s) or energy overhead (mJ)</t>
  </si>
  <si>
    <t>Vanilla model switch time (s) or energy overhead 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</si>
</sst>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165" fontId="0" fillId="4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164" fontId="0" fillId="0" borderId="0" xfId="0" applyNumberFormat="1" applyFont="1"/>
    <xf numFmtId="164" fontId="0" fillId="3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topLeftCell="A15" zoomScale="138" workbookViewId="0">
      <selection activeCell="C10" sqref="C10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2" t="s">
        <v>11</v>
      </c>
      <c r="B1" s="22"/>
      <c r="C1" s="22"/>
      <c r="D1" s="22"/>
      <c r="E1" s="22"/>
      <c r="F1" s="22"/>
      <c r="G1" s="22"/>
      <c r="H1" s="22"/>
      <c r="I1" s="22"/>
      <c r="J1" s="22"/>
    </row>
    <row r="2" spans="1:11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1" x14ac:dyDescent="0.2">
      <c r="A3" s="1" t="s">
        <v>5</v>
      </c>
      <c r="B3" s="3">
        <f>B15/B17*B6</f>
        <v>94.182435858432214</v>
      </c>
      <c r="C3" s="3">
        <f>C15/C17*C6</f>
        <v>68.88574600971549</v>
      </c>
      <c r="D3" s="3">
        <f>D15/D17*D6</f>
        <v>86.716666666666654</v>
      </c>
      <c r="E3" s="3">
        <f>E15/E17*E6</f>
        <v>93.786516853932582</v>
      </c>
      <c r="F3" s="3">
        <f>F15/F17*F6</f>
        <v>74.790867333153201</v>
      </c>
      <c r="G3" s="3">
        <f t="shared" ref="G3:J3" si="0">G15/G17*G6</f>
        <v>94.488663594470054</v>
      </c>
      <c r="H3" s="3">
        <f t="shared" si="0"/>
        <v>85.005243807267235</v>
      </c>
      <c r="I3" s="3">
        <f t="shared" si="0"/>
        <v>83.871585405818735</v>
      </c>
      <c r="J3" s="3">
        <f t="shared" si="0"/>
        <v>87.490879225440267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1">G16/G17*G6</f>
        <v>97.513997695852538</v>
      </c>
      <c r="H4" s="3">
        <f t="shared" si="1"/>
        <v>95.831017140812932</v>
      </c>
      <c r="I4" s="3">
        <f t="shared" si="1"/>
        <v>92.500978589374796</v>
      </c>
      <c r="J4" s="3">
        <f t="shared" si="1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9">
        <v>0</v>
      </c>
      <c r="H5" s="19">
        <v>0</v>
      </c>
      <c r="I5" s="19">
        <v>0</v>
      </c>
      <c r="J5" s="19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21">
        <v>99.6</v>
      </c>
      <c r="C7" s="21">
        <v>94.6</v>
      </c>
      <c r="D7" s="21">
        <v>98.4</v>
      </c>
      <c r="E7" s="21">
        <v>100</v>
      </c>
      <c r="F7" s="21">
        <v>98.4</v>
      </c>
      <c r="G7" s="21">
        <v>99.7</v>
      </c>
      <c r="H7" s="21">
        <v>99.4</v>
      </c>
      <c r="I7" s="21">
        <v>97.1</v>
      </c>
      <c r="J7" s="21">
        <v>96.4</v>
      </c>
    </row>
    <row r="8" spans="1:11" x14ac:dyDescent="0.2">
      <c r="A8" s="1" t="s">
        <v>13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13" spans="1:11" x14ac:dyDescent="0.2">
      <c r="A13" s="22" t="s">
        <v>40</v>
      </c>
      <c r="B13" s="22"/>
      <c r="C13" s="22"/>
      <c r="D13" s="22"/>
      <c r="E13" s="22"/>
      <c r="F13" s="22"/>
      <c r="G13" s="22"/>
      <c r="H13" s="22"/>
      <c r="I13" s="22"/>
      <c r="J13" s="22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8" t="s">
        <v>36</v>
      </c>
      <c r="H14" s="18" t="s">
        <v>37</v>
      </c>
      <c r="I14" s="18" t="s">
        <v>38</v>
      </c>
      <c r="J14" s="18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3" t="s">
        <v>41</v>
      </c>
      <c r="B18" s="23"/>
      <c r="C18" s="23"/>
      <c r="D18" s="23"/>
      <c r="E18" s="23"/>
      <c r="F18" s="23"/>
    </row>
    <row r="22" spans="1:10" x14ac:dyDescent="0.2">
      <c r="A22" s="22" t="s">
        <v>12</v>
      </c>
      <c r="B22" s="22"/>
      <c r="C22" s="22"/>
      <c r="D22" s="22"/>
      <c r="E22" s="22"/>
      <c r="F22" s="22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3" t="s">
        <v>10</v>
      </c>
      <c r="B27" s="23"/>
      <c r="C27" s="23"/>
      <c r="D27" s="23"/>
      <c r="E27" s="23"/>
      <c r="F27" s="23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sqref="A1:XFD1"/>
    </sheetView>
  </sheetViews>
  <sheetFormatPr baseColWidth="10" defaultRowHeight="16" x14ac:dyDescent="0.2"/>
  <sheetData>
    <row r="1" spans="1:6" x14ac:dyDescent="0.2">
      <c r="A1" s="22" t="s">
        <v>15</v>
      </c>
      <c r="B1" s="22"/>
      <c r="C1" s="22"/>
      <c r="D1" s="22"/>
      <c r="E1" s="22"/>
      <c r="F1" s="22"/>
    </row>
    <row r="2" spans="1:6" x14ac:dyDescent="0.2">
      <c r="A2" s="1"/>
      <c r="B2" s="1" t="s">
        <v>7</v>
      </c>
      <c r="C2" s="1" t="s">
        <v>13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14</v>
      </c>
      <c r="B3" s="4">
        <v>650</v>
      </c>
      <c r="C3" s="4">
        <v>300</v>
      </c>
      <c r="D3" s="4">
        <v>183</v>
      </c>
      <c r="E3" s="4">
        <v>131</v>
      </c>
      <c r="F3" s="4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2" t="s">
        <v>28</v>
      </c>
      <c r="B1" s="22"/>
      <c r="C1" s="22"/>
      <c r="D1" s="22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2" t="s">
        <v>22</v>
      </c>
      <c r="B11" s="22"/>
      <c r="C11" s="22"/>
      <c r="D11" s="22"/>
      <c r="E11" s="22"/>
      <c r="F11" s="22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1">
        <v>0.74</v>
      </c>
      <c r="C13" s="11">
        <v>2.57</v>
      </c>
      <c r="D13" s="11">
        <v>2.57</v>
      </c>
      <c r="E13" s="11">
        <v>2.6</v>
      </c>
      <c r="F13" s="11">
        <v>1.3</v>
      </c>
    </row>
    <row r="14" spans="1:6" x14ac:dyDescent="0.2">
      <c r="A14" s="5">
        <v>2</v>
      </c>
      <c r="B14" s="11">
        <v>3.81</v>
      </c>
      <c r="C14" s="11">
        <v>5.25</v>
      </c>
      <c r="D14" s="11">
        <v>5.25</v>
      </c>
      <c r="E14" s="11">
        <v>5.28</v>
      </c>
      <c r="F14" s="11">
        <v>3.01</v>
      </c>
    </row>
    <row r="15" spans="1:6" x14ac:dyDescent="0.2">
      <c r="A15" s="5">
        <v>3</v>
      </c>
      <c r="B15" s="11">
        <v>1.18</v>
      </c>
      <c r="C15" s="11">
        <v>1.85</v>
      </c>
      <c r="D15" s="11">
        <v>1.85</v>
      </c>
      <c r="E15" s="11">
        <v>1.86</v>
      </c>
      <c r="F15" s="11">
        <v>1.4E-2</v>
      </c>
    </row>
    <row r="16" spans="1:6" x14ac:dyDescent="0.2">
      <c r="A16" s="5">
        <v>4</v>
      </c>
      <c r="B16" s="11">
        <v>7.2999999999999995E-2</v>
      </c>
      <c r="C16" s="11">
        <v>4.8000000000000001E-2</v>
      </c>
      <c r="D16" s="11">
        <v>4.8000000000000001E-2</v>
      </c>
      <c r="E16" s="11">
        <v>4.8000000000000001E-2</v>
      </c>
      <c r="F16" s="11">
        <v>1.7000000000000001E-2</v>
      </c>
    </row>
    <row r="17" spans="1:6" x14ac:dyDescent="0.2">
      <c r="A17" s="5">
        <v>5</v>
      </c>
      <c r="B17" s="11">
        <v>0.05</v>
      </c>
      <c r="C17" s="11">
        <v>4.2000000000000003E-2</v>
      </c>
      <c r="D17" s="11">
        <v>4.2000000000000003E-2</v>
      </c>
      <c r="E17" s="11">
        <v>4.1000000000000002E-2</v>
      </c>
      <c r="F17" s="11">
        <v>6.0000000000000001E-3</v>
      </c>
    </row>
    <row r="18" spans="1:6" x14ac:dyDescent="0.2">
      <c r="A18" s="5">
        <v>6</v>
      </c>
      <c r="B18" s="11">
        <v>8.0000000000000002E-3</v>
      </c>
      <c r="C18" s="11">
        <v>8.9999999999999993E-3</v>
      </c>
      <c r="D18" s="11">
        <v>8.9999999999999993E-3</v>
      </c>
      <c r="E18" s="11">
        <v>4.0000000000000001E-3</v>
      </c>
      <c r="F18" s="6">
        <v>0</v>
      </c>
    </row>
    <row r="19" spans="1:6" x14ac:dyDescent="0.2">
      <c r="A19" s="1" t="s">
        <v>20</v>
      </c>
      <c r="B19" s="6">
        <f>SUM(B13:B18)</f>
        <v>5.8609999999999998</v>
      </c>
      <c r="C19" s="6">
        <f t="shared" ref="C19:F19" si="0">SUM(C13:C18)</f>
        <v>9.7690000000000001</v>
      </c>
      <c r="D19" s="6">
        <f t="shared" si="0"/>
        <v>9.7690000000000001</v>
      </c>
      <c r="E19" s="6">
        <f t="shared" si="0"/>
        <v>9.8330000000000002</v>
      </c>
      <c r="F19" s="6">
        <f t="shared" si="0"/>
        <v>4.3470000000000004</v>
      </c>
    </row>
    <row r="22" spans="1:6" x14ac:dyDescent="0.2">
      <c r="A22" s="22" t="s">
        <v>25</v>
      </c>
      <c r="B22" s="22"/>
      <c r="C22" s="22"/>
      <c r="D22" s="22"/>
      <c r="E22" s="22"/>
      <c r="F22" s="22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5" t="s">
        <v>26</v>
      </c>
      <c r="B24" s="8">
        <f>B30/B34*D34</f>
        <v>0.93402231250000001</v>
      </c>
      <c r="C24" s="8">
        <f>C30/B34*D34</f>
        <v>0.92356843750000006</v>
      </c>
      <c r="D24" s="8">
        <f>D30/B34*D34</f>
        <v>0.92356843750000006</v>
      </c>
      <c r="E24" s="8">
        <f>E30/B34*D34</f>
        <v>0.98620600000000003</v>
      </c>
      <c r="F24" s="8">
        <f>F30/B34*D34</f>
        <v>0.90514562500000006</v>
      </c>
    </row>
    <row r="27" spans="1:6" x14ac:dyDescent="0.2">
      <c r="A27" s="22" t="s">
        <v>17</v>
      </c>
      <c r="B27" s="22"/>
      <c r="C27" s="22"/>
      <c r="D27" s="22"/>
      <c r="E27" s="22"/>
      <c r="F27" s="22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6">
        <v>65402</v>
      </c>
      <c r="C29" s="6">
        <v>64670</v>
      </c>
      <c r="D29" s="6">
        <v>64670</v>
      </c>
      <c r="E29" s="6">
        <v>69056</v>
      </c>
      <c r="F29" s="6">
        <v>63380</v>
      </c>
    </row>
    <row r="30" spans="1:6" x14ac:dyDescent="0.2">
      <c r="A30" s="1" t="s">
        <v>19</v>
      </c>
      <c r="B30" s="7">
        <f>B29*2/1000</f>
        <v>130.804</v>
      </c>
      <c r="C30" s="7">
        <f t="shared" ref="C30:F30" si="1">C29*2/1000</f>
        <v>129.34</v>
      </c>
      <c r="D30" s="7">
        <f t="shared" si="1"/>
        <v>129.34</v>
      </c>
      <c r="E30" s="7">
        <f t="shared" si="1"/>
        <v>138.11199999999999</v>
      </c>
      <c r="F30" s="7">
        <f t="shared" si="1"/>
        <v>126.76</v>
      </c>
    </row>
    <row r="31" spans="1:6" x14ac:dyDescent="0.2">
      <c r="A31" s="9"/>
    </row>
    <row r="33" spans="1:6" x14ac:dyDescent="0.2">
      <c r="A33" s="22" t="s">
        <v>21</v>
      </c>
      <c r="B33" s="22"/>
      <c r="C33" s="22"/>
      <c r="D33" s="22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2" t="s">
        <v>24</v>
      </c>
      <c r="B37" s="22"/>
      <c r="C37" s="22"/>
      <c r="D37" s="22"/>
      <c r="E37" s="22"/>
      <c r="F37" s="22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7">
        <v>14.33</v>
      </c>
      <c r="C39" s="7">
        <v>2.04</v>
      </c>
      <c r="D39" s="7">
        <v>24.57</v>
      </c>
      <c r="E39" s="7">
        <v>11.26</v>
      </c>
      <c r="F39" s="7">
        <v>2.04</v>
      </c>
    </row>
    <row r="40" spans="1:6" x14ac:dyDescent="0.2">
      <c r="A40" s="1" t="s">
        <v>26</v>
      </c>
      <c r="B40" s="10">
        <f>B39/B34*D34</f>
        <v>0.10232515625000001</v>
      </c>
      <c r="C40" s="10">
        <f>C39/B34*D34</f>
        <v>1.4566875E-2</v>
      </c>
      <c r="D40" s="10">
        <f>D39/B34*D34</f>
        <v>0.17544515625000001</v>
      </c>
      <c r="E40" s="10">
        <f>E39/B34*D34</f>
        <v>8.0403437500000008E-2</v>
      </c>
      <c r="F40" s="10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L65"/>
  <sheetViews>
    <sheetView topLeftCell="A50" zoomScale="144" zoomScaleNormal="150" workbookViewId="0">
      <selection activeCell="C64" sqref="C64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2" t="s">
        <v>44</v>
      </c>
      <c r="B1" s="22"/>
      <c r="C1" s="22"/>
      <c r="D1" s="22"/>
      <c r="E1" s="22"/>
      <c r="F1" s="22"/>
      <c r="G1" s="22"/>
      <c r="H1" s="22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B18*J1</f>
        <v>58.61</v>
      </c>
      <c r="C3" s="7">
        <f>C18*J1</f>
        <v>97.69</v>
      </c>
      <c r="D3" s="7">
        <f>D18*J1</f>
        <v>97.69</v>
      </c>
      <c r="E3" s="7">
        <f>E18*J1</f>
        <v>98.33</v>
      </c>
      <c r="F3" s="7">
        <f>F18*J1</f>
        <v>33.339999999999996</v>
      </c>
      <c r="G3" s="7">
        <f>G18*J1</f>
        <v>81.910000000000011</v>
      </c>
      <c r="H3" s="7">
        <f>H18*J1</f>
        <v>51.105999999999987</v>
      </c>
      <c r="I3" s="7">
        <f>I18*J1</f>
        <v>51.10799999999999</v>
      </c>
      <c r="J3" s="7">
        <f>J18*J1</f>
        <v>110.905</v>
      </c>
    </row>
    <row r="4" spans="1:12" x14ac:dyDescent="0.2">
      <c r="A4" s="1" t="s">
        <v>6</v>
      </c>
      <c r="B4" s="7">
        <f>B18*J1 +B65*J1</f>
        <v>59.6332515625</v>
      </c>
      <c r="C4" s="7">
        <f>C18*J1 +C65*J1</f>
        <v>97.835668749999996</v>
      </c>
      <c r="D4" s="7">
        <f>D18*J1 +D65*J1</f>
        <v>99.444451562499992</v>
      </c>
      <c r="E4" s="7">
        <f>E18*J1 +E65*J1</f>
        <v>99.134034374999999</v>
      </c>
      <c r="F4" s="7">
        <f>F18*J1+F65*J1</f>
        <v>33.485668749999995</v>
      </c>
      <c r="G4" s="7">
        <f>G18*J1+G65*J1</f>
        <v>82.786868750000011</v>
      </c>
      <c r="H4" s="7">
        <f>H18*J1+H65*J1</f>
        <v>51.982868749999987</v>
      </c>
      <c r="I4" s="7">
        <f>I18*J1+I65*J1</f>
        <v>51.32721718749999</v>
      </c>
      <c r="J4" s="7">
        <f>J18*J1+J65*J1</f>
        <v>110.977834375</v>
      </c>
    </row>
    <row r="5" spans="1:12" x14ac:dyDescent="0.2">
      <c r="A5" s="1" t="s">
        <v>8</v>
      </c>
      <c r="B5" s="7">
        <f>B18*J1 + 0.024*J1</f>
        <v>58.85</v>
      </c>
      <c r="C5" s="7">
        <f>C18*J1 + 0.024*J1</f>
        <v>97.929999999999993</v>
      </c>
      <c r="D5" s="7">
        <f>D18*J1 + 0.024*J1</f>
        <v>97.929999999999993</v>
      </c>
      <c r="E5" s="7">
        <f>E18*J1 + 0.024*J1</f>
        <v>98.57</v>
      </c>
      <c r="F5" s="7">
        <f>F18*J1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B18*J1 + B32*J1</f>
        <v>67.950223124999994</v>
      </c>
      <c r="C6" s="7">
        <f>C18*J1 + C32*J1</f>
        <v>106.925684375</v>
      </c>
      <c r="D6" s="7">
        <f>D18*J1 + D32*J1</f>
        <v>106.925684375</v>
      </c>
      <c r="E6" s="7">
        <f>E18*J1 + E32*J1</f>
        <v>108.19206</v>
      </c>
      <c r="F6" s="7">
        <f>F18*J1 + F32*J1</f>
        <v>43.479116249999997</v>
      </c>
      <c r="G6" s="7">
        <f>G18*J1 + G32*J1</f>
        <v>91.902019375000009</v>
      </c>
      <c r="H6" s="7">
        <f>H18*J1 + H32*J1</f>
        <v>60.256568124999987</v>
      </c>
      <c r="I6" s="7">
        <f>I18*J1 + I32*J1</f>
        <v>59.17090812499999</v>
      </c>
      <c r="J6" s="7">
        <f>J18*J1 + J32*J1</f>
        <v>121.23062937500001</v>
      </c>
    </row>
    <row r="7" spans="1:12" x14ac:dyDescent="0.2">
      <c r="A7" s="1" t="s">
        <v>16</v>
      </c>
      <c r="B7" s="7">
        <v>60.527373124999997</v>
      </c>
      <c r="C7" s="7">
        <v>81.161704374999999</v>
      </c>
      <c r="D7" s="7">
        <v>81.161704374999999</v>
      </c>
      <c r="E7" s="7">
        <v>82.128079999999997</v>
      </c>
      <c r="F7" s="7">
        <v>31.403711250000001</v>
      </c>
      <c r="G7" s="3">
        <v>80.867744375000001</v>
      </c>
      <c r="H7" s="3">
        <v>55.245143124999899</v>
      </c>
      <c r="I7" s="3">
        <v>54.059483125</v>
      </c>
      <c r="J7" s="3">
        <f>K7/0.6</f>
        <v>114.92034687500001</v>
      </c>
      <c r="K7" s="20">
        <v>68.952208124999999</v>
      </c>
      <c r="L7" t="s">
        <v>43</v>
      </c>
    </row>
    <row r="8" spans="1:12" x14ac:dyDescent="0.2">
      <c r="A8" s="1" t="s">
        <v>13</v>
      </c>
      <c r="B8" s="7">
        <v>16.61</v>
      </c>
      <c r="C8" s="7">
        <v>27.312953624999999</v>
      </c>
      <c r="D8" s="7">
        <v>27.312953624999999</v>
      </c>
      <c r="E8" s="7">
        <v>28.015329249999901</v>
      </c>
      <c r="F8" s="7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f>K8/0.6</f>
        <v>42.577836875000003</v>
      </c>
      <c r="K8" s="20">
        <v>25.546702124999999</v>
      </c>
      <c r="L8" t="s">
        <v>43</v>
      </c>
    </row>
    <row r="10" spans="1:12" x14ac:dyDescent="0.2">
      <c r="A10" s="22" t="s">
        <v>22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8" t="s">
        <v>36</v>
      </c>
      <c r="H11" s="18" t="s">
        <v>37</v>
      </c>
      <c r="I11" s="18" t="s">
        <v>38</v>
      </c>
      <c r="J11" s="18" t="s">
        <v>39</v>
      </c>
    </row>
    <row r="12" spans="1:12" x14ac:dyDescent="0.2">
      <c r="A12" s="5">
        <v>1</v>
      </c>
      <c r="B12" s="13">
        <v>0.74</v>
      </c>
      <c r="C12" s="13">
        <v>2.57</v>
      </c>
      <c r="D12" s="13">
        <v>2.57</v>
      </c>
      <c r="E12" s="13">
        <v>2.6</v>
      </c>
      <c r="F12" s="13">
        <v>1.2</v>
      </c>
      <c r="G12" s="13">
        <v>1.1000000000000001</v>
      </c>
      <c r="H12" s="13">
        <v>0.5</v>
      </c>
      <c r="I12" s="13">
        <v>0.51</v>
      </c>
      <c r="J12" s="13">
        <v>0.63</v>
      </c>
    </row>
    <row r="13" spans="1:12" x14ac:dyDescent="0.2">
      <c r="A13" s="5">
        <v>2</v>
      </c>
      <c r="B13" s="13">
        <v>3.81</v>
      </c>
      <c r="C13" s="13">
        <v>5.25</v>
      </c>
      <c r="D13" s="13">
        <v>5.25</v>
      </c>
      <c r="E13" s="13">
        <v>5.28</v>
      </c>
      <c r="F13" s="13">
        <v>2.0299999999999998</v>
      </c>
      <c r="G13" s="13">
        <v>5.69</v>
      </c>
      <c r="H13" s="13">
        <v>2.86</v>
      </c>
      <c r="I13" s="13">
        <v>2.87</v>
      </c>
      <c r="J13" s="13">
        <v>3.6</v>
      </c>
    </row>
    <row r="14" spans="1:12" x14ac:dyDescent="0.2">
      <c r="A14" s="5">
        <v>3</v>
      </c>
      <c r="B14" s="13">
        <v>1.18</v>
      </c>
      <c r="C14" s="13">
        <v>1.85</v>
      </c>
      <c r="D14" s="13">
        <v>1.85</v>
      </c>
      <c r="E14" s="13">
        <v>1.86</v>
      </c>
      <c r="F14" s="13">
        <v>5.8999999999999997E-2</v>
      </c>
      <c r="G14" s="13">
        <v>1.27</v>
      </c>
      <c r="H14" s="13">
        <v>1.67</v>
      </c>
      <c r="I14" s="13">
        <v>1.67</v>
      </c>
      <c r="J14" s="13">
        <v>5.2</v>
      </c>
    </row>
    <row r="15" spans="1:12" x14ac:dyDescent="0.2">
      <c r="A15" s="5">
        <v>4</v>
      </c>
      <c r="B15" s="13">
        <v>7.2999999999999995E-2</v>
      </c>
      <c r="C15" s="13">
        <v>4.8000000000000001E-2</v>
      </c>
      <c r="D15" s="13">
        <v>4.8000000000000001E-2</v>
      </c>
      <c r="E15" s="13">
        <v>4.8000000000000001E-2</v>
      </c>
      <c r="F15" s="13">
        <v>4.2000000000000003E-2</v>
      </c>
      <c r="G15" s="13">
        <v>7.2999999999999995E-2</v>
      </c>
      <c r="H15" s="13">
        <v>0.06</v>
      </c>
      <c r="I15" s="13">
        <v>0.06</v>
      </c>
      <c r="J15" s="13">
        <v>1.66</v>
      </c>
    </row>
    <row r="16" spans="1:12" x14ac:dyDescent="0.2">
      <c r="A16" s="5">
        <v>5</v>
      </c>
      <c r="B16" s="13">
        <v>0.05</v>
      </c>
      <c r="C16" s="13">
        <v>4.2000000000000003E-2</v>
      </c>
      <c r="D16" s="13">
        <v>4.2000000000000003E-2</v>
      </c>
      <c r="E16" s="13">
        <v>4.1000000000000002E-2</v>
      </c>
      <c r="F16" s="13">
        <v>3.0000000000000001E-3</v>
      </c>
      <c r="G16" s="13">
        <v>0.05</v>
      </c>
      <c r="H16" s="13">
        <v>0.02</v>
      </c>
      <c r="I16" s="13">
        <v>8.0000000000000004E-4</v>
      </c>
      <c r="J16" s="13">
        <v>5.0000000000000001E-4</v>
      </c>
    </row>
    <row r="17" spans="1:10" x14ac:dyDescent="0.2">
      <c r="A17" s="5">
        <v>6</v>
      </c>
      <c r="B17" s="13">
        <v>8.0000000000000002E-3</v>
      </c>
      <c r="C17" s="13">
        <v>8.9999999999999993E-3</v>
      </c>
      <c r="D17" s="13">
        <v>8.9999999999999993E-3</v>
      </c>
      <c r="E17" s="13">
        <v>4.0000000000000001E-3</v>
      </c>
      <c r="F17" s="13">
        <v>0</v>
      </c>
      <c r="G17" s="13">
        <v>8.0000000000000002E-3</v>
      </c>
      <c r="H17" s="13">
        <v>5.9999999999999995E-4</v>
      </c>
      <c r="I17" s="13">
        <v>0</v>
      </c>
      <c r="J17" s="13">
        <v>0</v>
      </c>
    </row>
    <row r="18" spans="1:10" x14ac:dyDescent="0.2">
      <c r="A18" s="1" t="s">
        <v>20</v>
      </c>
      <c r="B18" s="13">
        <f>SUM(B12:B17)</f>
        <v>5.8609999999999998</v>
      </c>
      <c r="C18" s="13">
        <f t="shared" ref="C18:J18" si="0">SUM(C12:C17)</f>
        <v>9.7690000000000001</v>
      </c>
      <c r="D18" s="13">
        <f t="shared" si="0"/>
        <v>9.7690000000000001</v>
      </c>
      <c r="E18" s="13">
        <f t="shared" si="0"/>
        <v>9.8330000000000002</v>
      </c>
      <c r="F18" s="13">
        <f t="shared" si="0"/>
        <v>3.3339999999999996</v>
      </c>
      <c r="G18" s="13">
        <f t="shared" si="0"/>
        <v>8.1910000000000007</v>
      </c>
      <c r="H18" s="13">
        <f t="shared" si="0"/>
        <v>5.1105999999999989</v>
      </c>
      <c r="I18" s="13">
        <f t="shared" si="0"/>
        <v>5.1107999999999993</v>
      </c>
      <c r="J18" s="13">
        <f t="shared" si="0"/>
        <v>11.0905</v>
      </c>
    </row>
    <row r="20" spans="1:10" x14ac:dyDescent="0.2">
      <c r="A20" s="22" t="s">
        <v>29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8" t="s">
        <v>36</v>
      </c>
      <c r="H21" s="18" t="s">
        <v>37</v>
      </c>
      <c r="I21" s="18" t="s">
        <v>38</v>
      </c>
      <c r="J21" s="18" t="s">
        <v>39</v>
      </c>
    </row>
    <row r="22" spans="1:10" x14ac:dyDescent="0.2">
      <c r="A22" s="5">
        <v>1</v>
      </c>
      <c r="B22" s="17">
        <f>B49/B59*D59</f>
        <v>2.2850000000000001E-3</v>
      </c>
      <c r="C22" s="17">
        <f>C49/B59*D59</f>
        <v>6.398E-3</v>
      </c>
      <c r="D22" s="17">
        <f>D49/B59*D59</f>
        <v>6.398E-3</v>
      </c>
      <c r="E22" s="17">
        <f>E49/B59*D59</f>
        <v>6.398E-3</v>
      </c>
      <c r="F22" s="17">
        <f>F49/B59*D59</f>
        <v>7.5405000000000003E-3</v>
      </c>
      <c r="G22" s="17">
        <f>G49/B59*D59</f>
        <v>3.4275E-3</v>
      </c>
      <c r="H22" s="17">
        <f>H49/B59*D59</f>
        <v>1.1425000000000001E-3</v>
      </c>
      <c r="I22" s="17">
        <f>I49/B59*D59</f>
        <v>1.1425000000000001E-3</v>
      </c>
      <c r="J22" s="17">
        <f>J49/B59*D59</f>
        <v>1.0282499999999999E-3</v>
      </c>
    </row>
    <row r="23" spans="1:10" x14ac:dyDescent="0.2">
      <c r="A23" s="5">
        <v>2</v>
      </c>
      <c r="B23" s="17">
        <f>B50/B59*D59</f>
        <v>6.6265000000000004E-2</v>
      </c>
      <c r="C23" s="17">
        <f>C50/B59*D59</f>
        <v>6.6265000000000004E-2</v>
      </c>
      <c r="D23" s="17">
        <f>D50/B59*D59</f>
        <v>6.6265000000000004E-2</v>
      </c>
      <c r="E23" s="17">
        <f>E50/B59*D59</f>
        <v>6.6265000000000004E-2</v>
      </c>
      <c r="F23" s="17">
        <f>F50/B59*D59</f>
        <v>0.11744900000000001</v>
      </c>
      <c r="G23" s="17">
        <f>G50/B59*D59</f>
        <v>9.9169000000000007E-2</v>
      </c>
      <c r="H23" s="17">
        <f>H50/B59*D59</f>
        <v>1.6680500000000001E-2</v>
      </c>
      <c r="I23" s="17">
        <f>I50/B59*D59</f>
        <v>1.6680500000000001E-2</v>
      </c>
      <c r="J23" s="17">
        <f>J50/B59*D59</f>
        <v>2.9705000000000002E-2</v>
      </c>
    </row>
    <row r="24" spans="1:10" x14ac:dyDescent="0.2">
      <c r="A24" s="5">
        <v>3</v>
      </c>
      <c r="B24" s="17">
        <f>B51/B59*D59</f>
        <v>0.19810949999999999</v>
      </c>
      <c r="C24" s="17">
        <f>C51/B59*D59</f>
        <v>0.21461862500000001</v>
      </c>
      <c r="D24" s="17">
        <f>D51/B59*D59</f>
        <v>0.21461862500000001</v>
      </c>
      <c r="E24" s="17">
        <f>E51/B59*D59</f>
        <v>0.21461862500000001</v>
      </c>
      <c r="F24" s="17">
        <f>F51/B59*D59</f>
        <v>0.58678800000000009</v>
      </c>
      <c r="G24" s="17">
        <f>G51/B59*D59</f>
        <v>0.21461862500000001</v>
      </c>
      <c r="H24" s="17">
        <f>H51/B59*D59</f>
        <v>6.6265000000000004E-2</v>
      </c>
      <c r="I24" s="17">
        <f>I51/B59*D59</f>
        <v>6.6265000000000004E-2</v>
      </c>
      <c r="J24" s="17">
        <f>J51/B59*D59</f>
        <v>0.11790600000000001</v>
      </c>
    </row>
    <row r="25" spans="1:10" x14ac:dyDescent="0.2">
      <c r="A25" s="5">
        <v>4</v>
      </c>
      <c r="B25" s="17">
        <f>B52/B59*D59</f>
        <v>0.17914400000000003</v>
      </c>
      <c r="C25" s="17">
        <f>C52/B59*D59</f>
        <v>0.382052</v>
      </c>
      <c r="D25" s="17">
        <f>D52/B59*D59</f>
        <v>0.382052</v>
      </c>
      <c r="E25" s="17">
        <f>E52/B59*D59</f>
        <v>0.382052</v>
      </c>
      <c r="F25" s="17">
        <f>F52/B59*D59</f>
        <v>0.23581200000000002</v>
      </c>
      <c r="G25" s="17">
        <f>G52/B59*D59</f>
        <v>0.193768</v>
      </c>
      <c r="H25" s="17">
        <f>H52/B59*D59</f>
        <v>0.70378000000000007</v>
      </c>
      <c r="I25" s="17">
        <f>I52/B59*D59</f>
        <v>0.70378000000000007</v>
      </c>
      <c r="J25" s="17">
        <f>J52/B59*D59</f>
        <v>0.87835399999999997</v>
      </c>
    </row>
    <row r="26" spans="1:10" x14ac:dyDescent="0.2">
      <c r="A26" s="5">
        <v>5</v>
      </c>
      <c r="B26" s="17">
        <f>B53/B59*D59</f>
        <v>0.46979600000000005</v>
      </c>
      <c r="C26" s="17">
        <f>C53/B59*D59</f>
        <v>0.23581200000000002</v>
      </c>
      <c r="D26" s="17">
        <f>D53/B59*D59</f>
        <v>0.23581200000000002</v>
      </c>
      <c r="E26" s="17">
        <f>E53/B59*D59</f>
        <v>0.23581200000000002</v>
      </c>
      <c r="F26" s="17">
        <f>F53/B59*D59</f>
        <v>6.632212500000001E-2</v>
      </c>
      <c r="G26" s="17">
        <f>G53/B59*D59</f>
        <v>0.46979600000000005</v>
      </c>
      <c r="H26" s="17">
        <f>H53/B59*D59</f>
        <v>0.11790600000000001</v>
      </c>
      <c r="I26" s="17">
        <f>I53/B59*D59</f>
        <v>1.84228125E-2</v>
      </c>
      <c r="J26" s="17">
        <f>J53/B59*D59</f>
        <v>5.5696875E-3</v>
      </c>
    </row>
    <row r="27" spans="1:10" x14ac:dyDescent="0.2">
      <c r="A27" s="5">
        <v>6</v>
      </c>
      <c r="B27" s="17">
        <f>B54/B59*D59</f>
        <v>1.84228125E-2</v>
      </c>
      <c r="C27" s="17">
        <f>C54/B59*D59</f>
        <v>1.84228125E-2</v>
      </c>
      <c r="D27" s="17">
        <f>D54/B59*D59</f>
        <v>1.84228125E-2</v>
      </c>
      <c r="E27" s="17">
        <f>E54/B59*D59</f>
        <v>8.1060375000000004E-2</v>
      </c>
      <c r="F27" s="17">
        <f>F54/B59*D59</f>
        <v>0</v>
      </c>
      <c r="G27" s="17">
        <f>G54/B59*D59</f>
        <v>1.84228125E-2</v>
      </c>
      <c r="H27" s="17">
        <f>H54/B59*D59</f>
        <v>9.2828125000000011E-3</v>
      </c>
      <c r="I27" s="17">
        <f>I54/B59*D59</f>
        <v>0</v>
      </c>
      <c r="J27" s="17">
        <f>J54/B59*D59</f>
        <v>0</v>
      </c>
    </row>
    <row r="28" spans="1:10" x14ac:dyDescent="0.2">
      <c r="A28" s="1" t="s">
        <v>20</v>
      </c>
      <c r="B28" s="17">
        <f>SUM(B22:B27)</f>
        <v>0.93402231250000012</v>
      </c>
      <c r="C28" s="17">
        <f t="shared" ref="C28:I28" si="1">SUM(C22:C27)</f>
        <v>0.92356843749999995</v>
      </c>
      <c r="D28" s="17">
        <f t="shared" si="1"/>
        <v>0.92356843749999995</v>
      </c>
      <c r="E28" s="17">
        <f t="shared" si="1"/>
        <v>0.98620599999999992</v>
      </c>
      <c r="F28" s="17">
        <f t="shared" si="1"/>
        <v>1.013911625</v>
      </c>
      <c r="G28" s="17">
        <f>SUM(G22:G27)</f>
        <v>0.99920193750000019</v>
      </c>
      <c r="H28" s="17">
        <f t="shared" si="1"/>
        <v>0.91505681250000004</v>
      </c>
      <c r="I28" s="17">
        <f t="shared" si="1"/>
        <v>0.80629081250000012</v>
      </c>
      <c r="J28" s="17">
        <f>SUM(J22:J27)</f>
        <v>1.0325629374999998</v>
      </c>
    </row>
    <row r="30" spans="1:10" x14ac:dyDescent="0.2">
      <c r="A30" s="22" t="s">
        <v>25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8" t="s">
        <v>36</v>
      </c>
      <c r="H31" s="18" t="s">
        <v>37</v>
      </c>
      <c r="I31" s="18" t="s">
        <v>38</v>
      </c>
      <c r="J31" s="18" t="s">
        <v>39</v>
      </c>
    </row>
    <row r="32" spans="1:10" x14ac:dyDescent="0.2">
      <c r="A32" s="5" t="s">
        <v>26</v>
      </c>
      <c r="B32" s="8">
        <f>B55/B59*D59</f>
        <v>0.93402231250000001</v>
      </c>
      <c r="C32" s="8">
        <f>C55/B59*D59</f>
        <v>0.92356843750000006</v>
      </c>
      <c r="D32" s="8">
        <f>D55/B59*D59</f>
        <v>0.92356843750000006</v>
      </c>
      <c r="E32" s="8">
        <f>E55/B59*D59</f>
        <v>0.98620600000000003</v>
      </c>
      <c r="F32" s="8">
        <f>F55/B59*D59</f>
        <v>1.0139116250000002</v>
      </c>
      <c r="G32" s="8">
        <f>G55/B59*D59</f>
        <v>0.99920193750000019</v>
      </c>
      <c r="H32" s="8">
        <f>H55/B59*D59</f>
        <v>0.91505681250000004</v>
      </c>
      <c r="I32" s="8">
        <f>I55/B59*D59</f>
        <v>0.80629081250000001</v>
      </c>
      <c r="J32" s="8">
        <f>J55/B59*D59</f>
        <v>1.0325629375000001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8" t="s">
        <v>36</v>
      </c>
      <c r="H36" s="18" t="s">
        <v>37</v>
      </c>
      <c r="I36" s="18" t="s">
        <v>38</v>
      </c>
      <c r="J36" s="18" t="s">
        <v>39</v>
      </c>
    </row>
    <row r="37" spans="1:10" x14ac:dyDescent="0.2">
      <c r="A37" s="5">
        <v>1</v>
      </c>
      <c r="B37" s="13">
        <v>160</v>
      </c>
      <c r="C37" s="13">
        <v>448</v>
      </c>
      <c r="D37" s="13">
        <v>448</v>
      </c>
      <c r="E37" s="13">
        <v>448</v>
      </c>
      <c r="F37" s="13">
        <v>528</v>
      </c>
      <c r="G37" s="13">
        <v>240</v>
      </c>
      <c r="H37" s="13">
        <v>80</v>
      </c>
      <c r="I37" s="13">
        <v>80</v>
      </c>
      <c r="J37" s="13">
        <v>72</v>
      </c>
    </row>
    <row r="38" spans="1:10" x14ac:dyDescent="0.2">
      <c r="A38" s="5">
        <v>2</v>
      </c>
      <c r="B38" s="13">
        <v>4640</v>
      </c>
      <c r="C38" s="13">
        <v>4640</v>
      </c>
      <c r="D38" s="13">
        <v>4640</v>
      </c>
      <c r="E38" s="13">
        <v>4640</v>
      </c>
      <c r="F38" s="13">
        <v>8224</v>
      </c>
      <c r="G38" s="13">
        <v>6944</v>
      </c>
      <c r="H38" s="13">
        <v>1168</v>
      </c>
      <c r="I38" s="13">
        <v>1168</v>
      </c>
      <c r="J38" s="13">
        <v>2080</v>
      </c>
    </row>
    <row r="39" spans="1:10" x14ac:dyDescent="0.2">
      <c r="A39" s="5">
        <v>3</v>
      </c>
      <c r="B39" s="13">
        <v>13872</v>
      </c>
      <c r="C39" s="13">
        <v>15028</v>
      </c>
      <c r="D39" s="13">
        <v>15028</v>
      </c>
      <c r="E39" s="13">
        <v>15028</v>
      </c>
      <c r="F39" s="13">
        <v>41088</v>
      </c>
      <c r="G39" s="13">
        <v>15028</v>
      </c>
      <c r="H39" s="13">
        <v>4640</v>
      </c>
      <c r="I39" s="13">
        <v>4640</v>
      </c>
      <c r="J39" s="13">
        <v>8256</v>
      </c>
    </row>
    <row r="40" spans="1:10" x14ac:dyDescent="0.2">
      <c r="A40" s="5">
        <v>4</v>
      </c>
      <c r="B40" s="13">
        <v>12544</v>
      </c>
      <c r="C40" s="13">
        <v>26752</v>
      </c>
      <c r="D40" s="13">
        <v>26752</v>
      </c>
      <c r="E40" s="13">
        <v>26752</v>
      </c>
      <c r="F40" s="13">
        <v>16512</v>
      </c>
      <c r="G40" s="13">
        <v>13568</v>
      </c>
      <c r="H40" s="13">
        <v>49280</v>
      </c>
      <c r="I40" s="13">
        <v>49280</v>
      </c>
      <c r="J40" s="13">
        <v>61504</v>
      </c>
    </row>
    <row r="41" spans="1:10" x14ac:dyDescent="0.2">
      <c r="A41" s="5">
        <v>5</v>
      </c>
      <c r="B41" s="13">
        <v>32896</v>
      </c>
      <c r="C41" s="13">
        <v>16512</v>
      </c>
      <c r="D41" s="13">
        <v>16512</v>
      </c>
      <c r="E41" s="13">
        <v>16512</v>
      </c>
      <c r="F41" s="13">
        <v>4644</v>
      </c>
      <c r="G41" s="13">
        <v>32896</v>
      </c>
      <c r="H41" s="13">
        <v>8256</v>
      </c>
      <c r="I41" s="13">
        <v>1290</v>
      </c>
      <c r="J41" s="13">
        <v>390</v>
      </c>
    </row>
    <row r="42" spans="1:10" x14ac:dyDescent="0.2">
      <c r="A42" s="5">
        <v>6</v>
      </c>
      <c r="B42" s="13">
        <v>1290</v>
      </c>
      <c r="C42" s="13">
        <v>1290</v>
      </c>
      <c r="D42" s="13">
        <v>1290</v>
      </c>
      <c r="E42" s="13">
        <v>5676</v>
      </c>
      <c r="F42" s="13">
        <v>0</v>
      </c>
      <c r="G42" s="13">
        <v>1290</v>
      </c>
      <c r="H42" s="13">
        <v>650</v>
      </c>
      <c r="I42" s="13">
        <v>0</v>
      </c>
      <c r="J42" s="13">
        <v>0</v>
      </c>
    </row>
    <row r="43" spans="1:10" x14ac:dyDescent="0.2">
      <c r="A43" s="1" t="s">
        <v>34</v>
      </c>
      <c r="B43" s="13">
        <f>SUM(B37:B42)</f>
        <v>65402</v>
      </c>
      <c r="C43" s="13">
        <f t="shared" ref="C43:J43" si="2">SUM(C37:C42)</f>
        <v>64670</v>
      </c>
      <c r="D43" s="13">
        <f t="shared" si="2"/>
        <v>64670</v>
      </c>
      <c r="E43" s="13">
        <f t="shared" si="2"/>
        <v>69056</v>
      </c>
      <c r="F43" s="13">
        <f t="shared" si="2"/>
        <v>70996</v>
      </c>
      <c r="G43" s="13">
        <f t="shared" si="2"/>
        <v>69966</v>
      </c>
      <c r="H43" s="13">
        <f t="shared" si="2"/>
        <v>64074</v>
      </c>
      <c r="I43" s="13">
        <f t="shared" si="2"/>
        <v>56458</v>
      </c>
      <c r="J43" s="13">
        <f t="shared" si="2"/>
        <v>72302</v>
      </c>
    </row>
    <row r="44" spans="1:10" x14ac:dyDescent="0.2">
      <c r="A44" s="1" t="s">
        <v>19</v>
      </c>
      <c r="B44" s="14">
        <f>B43*2/1000</f>
        <v>130.804</v>
      </c>
      <c r="C44" s="14">
        <f t="shared" ref="C44:J44" si="3">C43*2/1000</f>
        <v>129.34</v>
      </c>
      <c r="D44" s="14">
        <f t="shared" si="3"/>
        <v>129.34</v>
      </c>
      <c r="E44" s="14">
        <f t="shared" si="3"/>
        <v>138.11199999999999</v>
      </c>
      <c r="F44" s="14">
        <f t="shared" si="3"/>
        <v>141.99199999999999</v>
      </c>
      <c r="G44" s="14">
        <f t="shared" si="3"/>
        <v>139.93199999999999</v>
      </c>
      <c r="H44" s="14">
        <f t="shared" si="3"/>
        <v>128.148</v>
      </c>
      <c r="I44" s="14">
        <f t="shared" si="3"/>
        <v>112.916</v>
      </c>
      <c r="J44" s="14">
        <f t="shared" si="3"/>
        <v>144.60400000000001</v>
      </c>
    </row>
    <row r="45" spans="1:10" s="9" customFormat="1" x14ac:dyDescent="0.2">
      <c r="B45" s="16"/>
      <c r="C45" s="16"/>
      <c r="D45" s="16"/>
      <c r="E45" s="16"/>
      <c r="F45" s="16"/>
    </row>
    <row r="46" spans="1:10" x14ac:dyDescent="0.2">
      <c r="A46" s="9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8" t="s">
        <v>36</v>
      </c>
      <c r="H48" s="18" t="s">
        <v>37</v>
      </c>
      <c r="I48" s="18" t="s">
        <v>38</v>
      </c>
      <c r="J48" s="18" t="s">
        <v>39</v>
      </c>
    </row>
    <row r="49" spans="1:10" x14ac:dyDescent="0.2">
      <c r="A49" s="5">
        <v>1</v>
      </c>
      <c r="B49" s="13">
        <f>B37*2/1000</f>
        <v>0.32</v>
      </c>
      <c r="C49" s="13">
        <f t="shared" ref="C49:J49" si="4">C37*2/1000</f>
        <v>0.89600000000000002</v>
      </c>
      <c r="D49" s="13">
        <f t="shared" si="4"/>
        <v>0.89600000000000002</v>
      </c>
      <c r="E49" s="13">
        <f t="shared" si="4"/>
        <v>0.89600000000000002</v>
      </c>
      <c r="F49" s="13">
        <f t="shared" si="4"/>
        <v>1.056</v>
      </c>
      <c r="G49" s="13">
        <f t="shared" si="4"/>
        <v>0.48</v>
      </c>
      <c r="H49" s="13">
        <f t="shared" si="4"/>
        <v>0.16</v>
      </c>
      <c r="I49" s="13">
        <f t="shared" si="4"/>
        <v>0.16</v>
      </c>
      <c r="J49" s="13">
        <f t="shared" si="4"/>
        <v>0.14399999999999999</v>
      </c>
    </row>
    <row r="50" spans="1:10" x14ac:dyDescent="0.2">
      <c r="A50" s="5">
        <v>2</v>
      </c>
      <c r="B50" s="13">
        <f t="shared" ref="B50:J54" si="5">B38*2/1000</f>
        <v>9.2799999999999994</v>
      </c>
      <c r="C50" s="13">
        <f t="shared" si="5"/>
        <v>9.2799999999999994</v>
      </c>
      <c r="D50" s="13">
        <f t="shared" si="5"/>
        <v>9.2799999999999994</v>
      </c>
      <c r="E50" s="13">
        <f t="shared" si="5"/>
        <v>9.2799999999999994</v>
      </c>
      <c r="F50" s="13">
        <f t="shared" si="5"/>
        <v>16.448</v>
      </c>
      <c r="G50" s="13">
        <f t="shared" si="5"/>
        <v>13.888</v>
      </c>
      <c r="H50" s="13">
        <f t="shared" si="5"/>
        <v>2.3359999999999999</v>
      </c>
      <c r="I50" s="13">
        <f t="shared" si="5"/>
        <v>2.3359999999999999</v>
      </c>
      <c r="J50" s="13">
        <f t="shared" si="5"/>
        <v>4.16</v>
      </c>
    </row>
    <row r="51" spans="1:10" x14ac:dyDescent="0.2">
      <c r="A51" s="5">
        <v>3</v>
      </c>
      <c r="B51" s="13">
        <f t="shared" si="5"/>
        <v>27.744</v>
      </c>
      <c r="C51" s="13">
        <f t="shared" si="5"/>
        <v>30.056000000000001</v>
      </c>
      <c r="D51" s="13">
        <f t="shared" si="5"/>
        <v>30.056000000000001</v>
      </c>
      <c r="E51" s="13">
        <f t="shared" si="5"/>
        <v>30.056000000000001</v>
      </c>
      <c r="F51" s="13">
        <f t="shared" si="5"/>
        <v>82.176000000000002</v>
      </c>
      <c r="G51" s="13">
        <f t="shared" si="5"/>
        <v>30.056000000000001</v>
      </c>
      <c r="H51" s="13">
        <f t="shared" si="5"/>
        <v>9.2799999999999994</v>
      </c>
      <c r="I51" s="13">
        <f t="shared" si="5"/>
        <v>9.2799999999999994</v>
      </c>
      <c r="J51" s="13">
        <f t="shared" si="5"/>
        <v>16.512</v>
      </c>
    </row>
    <row r="52" spans="1:10" x14ac:dyDescent="0.2">
      <c r="A52" s="5">
        <v>4</v>
      </c>
      <c r="B52" s="13">
        <f t="shared" si="5"/>
        <v>25.088000000000001</v>
      </c>
      <c r="C52" s="13">
        <f t="shared" si="5"/>
        <v>53.503999999999998</v>
      </c>
      <c r="D52" s="13">
        <f t="shared" si="5"/>
        <v>53.503999999999998</v>
      </c>
      <c r="E52" s="13">
        <f t="shared" si="5"/>
        <v>53.503999999999998</v>
      </c>
      <c r="F52" s="13">
        <f t="shared" si="5"/>
        <v>33.024000000000001</v>
      </c>
      <c r="G52" s="13">
        <f t="shared" si="5"/>
        <v>27.135999999999999</v>
      </c>
      <c r="H52" s="13">
        <f t="shared" si="5"/>
        <v>98.56</v>
      </c>
      <c r="I52" s="13">
        <f t="shared" si="5"/>
        <v>98.56</v>
      </c>
      <c r="J52" s="13">
        <f t="shared" si="5"/>
        <v>123.008</v>
      </c>
    </row>
    <row r="53" spans="1:10" x14ac:dyDescent="0.2">
      <c r="A53" s="5">
        <v>5</v>
      </c>
      <c r="B53" s="13">
        <f t="shared" si="5"/>
        <v>65.792000000000002</v>
      </c>
      <c r="C53" s="13">
        <f t="shared" si="5"/>
        <v>33.024000000000001</v>
      </c>
      <c r="D53" s="13">
        <f t="shared" si="5"/>
        <v>33.024000000000001</v>
      </c>
      <c r="E53" s="13">
        <f t="shared" si="5"/>
        <v>33.024000000000001</v>
      </c>
      <c r="F53" s="13">
        <f t="shared" si="5"/>
        <v>9.2880000000000003</v>
      </c>
      <c r="G53" s="13">
        <f t="shared" si="5"/>
        <v>65.792000000000002</v>
      </c>
      <c r="H53" s="13">
        <f t="shared" si="5"/>
        <v>16.512</v>
      </c>
      <c r="I53" s="13">
        <f t="shared" si="5"/>
        <v>2.58</v>
      </c>
      <c r="J53" s="13">
        <f t="shared" si="5"/>
        <v>0.78</v>
      </c>
    </row>
    <row r="54" spans="1:10" x14ac:dyDescent="0.2">
      <c r="A54" s="5">
        <v>6</v>
      </c>
      <c r="B54" s="13">
        <f t="shared" si="5"/>
        <v>2.58</v>
      </c>
      <c r="C54" s="13">
        <f t="shared" si="5"/>
        <v>2.58</v>
      </c>
      <c r="D54" s="13">
        <f t="shared" si="5"/>
        <v>2.58</v>
      </c>
      <c r="E54" s="13">
        <f t="shared" si="5"/>
        <v>11.352</v>
      </c>
      <c r="F54" s="13">
        <f t="shared" si="5"/>
        <v>0</v>
      </c>
      <c r="G54" s="13">
        <f t="shared" si="5"/>
        <v>2.58</v>
      </c>
      <c r="H54" s="13">
        <f t="shared" si="5"/>
        <v>1.3</v>
      </c>
      <c r="I54" s="13">
        <f t="shared" si="5"/>
        <v>0</v>
      </c>
      <c r="J54" s="13">
        <f t="shared" si="5"/>
        <v>0</v>
      </c>
    </row>
    <row r="55" spans="1:10" x14ac:dyDescent="0.2">
      <c r="A55" s="1" t="s">
        <v>33</v>
      </c>
      <c r="B55" s="13">
        <f>SUM(B49:B54)</f>
        <v>130.804</v>
      </c>
      <c r="C55" s="13">
        <f t="shared" ref="C55" si="6">SUM(C49:C54)</f>
        <v>129.34</v>
      </c>
      <c r="D55" s="13">
        <f t="shared" ref="D55" si="7">SUM(D49:D54)</f>
        <v>129.34</v>
      </c>
      <c r="E55" s="13">
        <f t="shared" ref="E55" si="8">SUM(E49:E54)</f>
        <v>138.11199999999999</v>
      </c>
      <c r="F55" s="13">
        <f t="shared" ref="F55" si="9">SUM(F49:F54)</f>
        <v>141.99200000000002</v>
      </c>
      <c r="G55" s="13">
        <f>SUM(G49:G54)</f>
        <v>139.93200000000002</v>
      </c>
      <c r="H55" s="13">
        <f t="shared" ref="H55:J55" si="10">SUM(H49:H54)</f>
        <v>128.148</v>
      </c>
      <c r="I55" s="13">
        <f t="shared" si="10"/>
        <v>112.916</v>
      </c>
      <c r="J55" s="13">
        <f t="shared" si="10"/>
        <v>144.60400000000001</v>
      </c>
    </row>
    <row r="56" spans="1:10" s="9" customFormat="1" x14ac:dyDescent="0.2">
      <c r="B56" s="15"/>
      <c r="C56" s="15"/>
      <c r="D56" s="15"/>
      <c r="E56" s="15"/>
      <c r="F56" s="15"/>
    </row>
    <row r="58" spans="1:10" x14ac:dyDescent="0.2">
      <c r="A58" s="22" t="s">
        <v>21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23</v>
      </c>
      <c r="D59" s="2">
        <v>0.45700000000000002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8" t="s">
        <v>36</v>
      </c>
      <c r="H63" s="18" t="s">
        <v>37</v>
      </c>
      <c r="I63" s="18" t="s">
        <v>38</v>
      </c>
      <c r="J63" s="18" t="s">
        <v>39</v>
      </c>
    </row>
    <row r="64" spans="1:10" x14ac:dyDescent="0.2">
      <c r="A64" s="1" t="s">
        <v>19</v>
      </c>
      <c r="B64" s="7">
        <v>14.33</v>
      </c>
      <c r="C64" s="7">
        <v>2.04</v>
      </c>
      <c r="D64" s="7">
        <v>24.57</v>
      </c>
      <c r="E64" s="7">
        <v>11.26</v>
      </c>
      <c r="F64" s="7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10">
        <f>B64/B59*D59</f>
        <v>0.10232515625000001</v>
      </c>
      <c r="C65" s="10">
        <f>C64/B59*D59</f>
        <v>1.4566875E-2</v>
      </c>
      <c r="D65" s="10">
        <f>D64/B59*D59</f>
        <v>0.17544515625000001</v>
      </c>
      <c r="E65" s="10">
        <f>E64/B59*D59</f>
        <v>8.0403437500000008E-2</v>
      </c>
      <c r="F65" s="10">
        <f>F64/B59*D59</f>
        <v>1.4566875E-2</v>
      </c>
      <c r="G65" s="10">
        <f>G64/B59*D59</f>
        <v>8.7686874999999997E-2</v>
      </c>
      <c r="H65" s="3">
        <f>H64/B59*D59</f>
        <v>8.7686874999999997E-2</v>
      </c>
      <c r="I65" s="3">
        <f>I64/B59*D59</f>
        <v>2.1921718749999999E-2</v>
      </c>
      <c r="J65" s="3">
        <f>J64/B59*D59</f>
        <v>7.2834375E-3</v>
      </c>
    </row>
  </sheetData>
  <mergeCells count="8">
    <mergeCell ref="A20:J20"/>
    <mergeCell ref="A10:J10"/>
    <mergeCell ref="A1:H1"/>
    <mergeCell ref="A58:D58"/>
    <mergeCell ref="A62:J62"/>
    <mergeCell ref="A47:J47"/>
    <mergeCell ref="A35:J35"/>
    <mergeCell ref="A30:J30"/>
  </mergeCells>
  <pageMargins left="0.7" right="0.7" top="0.75" bottom="0.75" header="0.3" footer="0.3"/>
  <ignoredErrors>
    <ignoredError sqref="G3:G4 G6 G23:G2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L65"/>
  <sheetViews>
    <sheetView topLeftCell="A38" zoomScale="144" zoomScaleNormal="150" workbookViewId="0">
      <selection activeCell="L27" sqref="L27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2" t="s">
        <v>44</v>
      </c>
      <c r="B1" s="22"/>
      <c r="C1" s="22"/>
      <c r="D1" s="22"/>
      <c r="E1" s="22"/>
      <c r="F1" s="22"/>
      <c r="G1" s="22"/>
      <c r="H1" s="22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B18*J1</f>
        <v>9.89</v>
      </c>
      <c r="C3" s="7">
        <f>C18*J1</f>
        <v>16.7</v>
      </c>
      <c r="D3" s="7">
        <f>D18*J1</f>
        <v>16.7</v>
      </c>
      <c r="E3" s="7">
        <f>E18*J1</f>
        <v>17.03</v>
      </c>
      <c r="F3" s="7">
        <f>F18*J1</f>
        <v>12.459999999999997</v>
      </c>
      <c r="G3" s="7">
        <f>G18*J1</f>
        <v>13.809999999999999</v>
      </c>
      <c r="H3" s="7">
        <f>H18*J1</f>
        <v>9.2299999999999986</v>
      </c>
      <c r="I3" s="7">
        <f>I18*J1</f>
        <v>9.0399999999999991</v>
      </c>
      <c r="J3" s="7">
        <f>J18*J1</f>
        <v>10.08</v>
      </c>
    </row>
    <row r="4" spans="1:12" x14ac:dyDescent="0.2">
      <c r="A4" s="1" t="s">
        <v>6</v>
      </c>
      <c r="B4" s="7">
        <f>B18*J1 +B65*J1</f>
        <v>9.9325421875000011</v>
      </c>
      <c r="C4" s="7">
        <f>C18*J1 +C65*J1</f>
        <v>16.70605625</v>
      </c>
      <c r="D4" s="7">
        <f>D18*J1 +D65*J1</f>
        <v>16.7729421875</v>
      </c>
      <c r="E4" s="7">
        <f>E18*J1 +E65*J1</f>
        <v>17.063428125000002</v>
      </c>
      <c r="F4" s="7">
        <f>F18*J1+F65*J1</f>
        <v>12.466056249999998</v>
      </c>
      <c r="G4" s="7">
        <f>G18*J1+G65*J1</f>
        <v>13.846456249999999</v>
      </c>
      <c r="H4" s="7">
        <f>H18*J1+H65*J1</f>
        <v>9.2664562499999992</v>
      </c>
      <c r="I4" s="7">
        <f>I18*J1+I65*J1</f>
        <v>9.0491140624999993</v>
      </c>
      <c r="J4" s="7">
        <f>J18*J1+J65*J1</f>
        <v>10.083028125</v>
      </c>
    </row>
    <row r="5" spans="1:12" x14ac:dyDescent="0.2">
      <c r="A5" s="1" t="s">
        <v>8</v>
      </c>
      <c r="B5" s="7">
        <f>B18*J1 + 0.024*J1</f>
        <v>10.130000000000001</v>
      </c>
      <c r="C5" s="7">
        <f>C18*J1 + 0.024*J1</f>
        <v>16.939999999999998</v>
      </c>
      <c r="D5" s="7">
        <f>D18*J1 + 0.024*J1</f>
        <v>16.939999999999998</v>
      </c>
      <c r="E5" s="7">
        <f>E18*J1 + 0.024*J1</f>
        <v>17.27</v>
      </c>
      <c r="F5" s="7">
        <f>F18*J1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B18*J1 + B32*J1</f>
        <v>10.278324375</v>
      </c>
      <c r="C6" s="7">
        <f>C18*J1 + C32*J1</f>
        <v>17.083978124999998</v>
      </c>
      <c r="D6" s="7">
        <f>D18*J1 + D32*J1</f>
        <v>17.083978124999998</v>
      </c>
      <c r="E6" s="7">
        <f>E18*J1 + E32*J1</f>
        <v>17.440020000000001</v>
      </c>
      <c r="F6" s="7">
        <f>F18*J1 + F32*J1</f>
        <v>12.881538749999997</v>
      </c>
      <c r="G6" s="7">
        <f>G18*J1 + G32*J1</f>
        <v>14.225423124999999</v>
      </c>
      <c r="H6" s="7">
        <f>H18*J1 + H32*J1</f>
        <v>9.6104393749999986</v>
      </c>
      <c r="I6" s="7">
        <f>I18*J1 + I32*J1</f>
        <v>9.3752193749999986</v>
      </c>
      <c r="J6" s="7">
        <f>J18*J1 + J32*J1</f>
        <v>10.509293124999999</v>
      </c>
    </row>
    <row r="7" spans="1:12" x14ac:dyDescent="0.2">
      <c r="A7" s="1" t="s">
        <v>16</v>
      </c>
      <c r="B7" s="7">
        <v>8.9773743750000001</v>
      </c>
      <c r="C7" s="7">
        <v>12.5813181249999</v>
      </c>
      <c r="D7" s="7">
        <v>12.5813181249999</v>
      </c>
      <c r="E7" s="7">
        <v>12.83736</v>
      </c>
      <c r="F7" s="7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f>K7/0.6</f>
        <v>9.8288656250000006</v>
      </c>
      <c r="K7" s="20">
        <v>5.8973193750000004</v>
      </c>
      <c r="L7" t="s">
        <v>43</v>
      </c>
    </row>
    <row r="8" spans="1:12" x14ac:dyDescent="0.2">
      <c r="A8" s="1" t="s">
        <v>13</v>
      </c>
      <c r="B8" s="7">
        <v>2.342035375</v>
      </c>
      <c r="C8" s="7">
        <v>4.1563678749999999</v>
      </c>
      <c r="D8" s="7">
        <v>4.1563678749999902</v>
      </c>
      <c r="E8" s="7">
        <v>4.2844097499999902</v>
      </c>
      <c r="F8" s="7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f>K8/0.6</f>
        <v>3.5103622916666506</v>
      </c>
      <c r="K8" s="20">
        <v>2.1062173749999902</v>
      </c>
      <c r="L8" t="s">
        <v>43</v>
      </c>
    </row>
    <row r="10" spans="1:12" x14ac:dyDescent="0.2">
      <c r="A10" s="22" t="s">
        <v>22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8" t="s">
        <v>36</v>
      </c>
      <c r="H11" s="18" t="s">
        <v>37</v>
      </c>
      <c r="I11" s="18" t="s">
        <v>38</v>
      </c>
      <c r="J11" s="18" t="s">
        <v>39</v>
      </c>
    </row>
    <row r="12" spans="1:12" x14ac:dyDescent="0.2">
      <c r="A12" s="5">
        <v>1</v>
      </c>
      <c r="B12" s="13">
        <v>0.13</v>
      </c>
      <c r="C12" s="13">
        <v>0.45</v>
      </c>
      <c r="D12" s="13">
        <v>0.45</v>
      </c>
      <c r="E12" s="13">
        <v>0.46</v>
      </c>
      <c r="F12" s="13">
        <v>0.35</v>
      </c>
      <c r="G12" s="13">
        <v>0.19</v>
      </c>
      <c r="H12" s="13">
        <v>8.7999999999999995E-2</v>
      </c>
      <c r="I12" s="13">
        <v>9.0999999999999998E-2</v>
      </c>
      <c r="J12" s="13">
        <v>6.8000000000000005E-2</v>
      </c>
    </row>
    <row r="13" spans="1:12" x14ac:dyDescent="0.2">
      <c r="A13" s="5">
        <v>2</v>
      </c>
      <c r="B13" s="13">
        <v>0.63</v>
      </c>
      <c r="C13" s="13">
        <v>0.89</v>
      </c>
      <c r="D13" s="13">
        <v>0.89</v>
      </c>
      <c r="E13" s="13">
        <v>0.88</v>
      </c>
      <c r="F13" s="13">
        <v>0.8</v>
      </c>
      <c r="G13" s="13">
        <v>0.94</v>
      </c>
      <c r="H13" s="13">
        <v>0.48</v>
      </c>
      <c r="I13" s="13">
        <v>0.47</v>
      </c>
      <c r="J13" s="13">
        <v>0.38</v>
      </c>
    </row>
    <row r="14" spans="1:12" x14ac:dyDescent="0.2">
      <c r="A14" s="5">
        <v>3</v>
      </c>
      <c r="B14" s="13">
        <v>0.15</v>
      </c>
      <c r="C14" s="13">
        <v>0.26</v>
      </c>
      <c r="D14" s="13">
        <v>0.26</v>
      </c>
      <c r="E14" s="13">
        <v>0.28999999999999998</v>
      </c>
      <c r="F14" s="13">
        <v>6.7000000000000004E-2</v>
      </c>
      <c r="G14" s="13">
        <v>0.17</v>
      </c>
      <c r="H14" s="13">
        <v>0.26</v>
      </c>
      <c r="I14" s="13">
        <v>0.26</v>
      </c>
      <c r="J14" s="13">
        <v>0.46</v>
      </c>
    </row>
    <row r="15" spans="1:12" x14ac:dyDescent="0.2">
      <c r="A15" s="5">
        <v>4</v>
      </c>
      <c r="B15" s="13">
        <v>2.1999999999999999E-2</v>
      </c>
      <c r="C15" s="13">
        <v>4.1000000000000002E-2</v>
      </c>
      <c r="D15" s="13">
        <v>4.1000000000000002E-2</v>
      </c>
      <c r="E15" s="13">
        <v>4.3999999999999997E-2</v>
      </c>
      <c r="F15" s="13">
        <v>2.7E-2</v>
      </c>
      <c r="G15" s="13">
        <v>2.4E-2</v>
      </c>
      <c r="H15" s="13">
        <v>8.1000000000000003E-2</v>
      </c>
      <c r="I15" s="13">
        <v>8.1000000000000003E-2</v>
      </c>
      <c r="J15" s="13">
        <v>9.9000000000000005E-2</v>
      </c>
    </row>
    <row r="16" spans="1:12" x14ac:dyDescent="0.2">
      <c r="A16" s="5">
        <v>5</v>
      </c>
      <c r="B16" s="13">
        <v>5.5E-2</v>
      </c>
      <c r="C16" s="13">
        <v>2.7E-2</v>
      </c>
      <c r="D16" s="13">
        <v>2.7E-2</v>
      </c>
      <c r="E16" s="13">
        <v>2.7E-2</v>
      </c>
      <c r="F16" s="13">
        <v>2E-3</v>
      </c>
      <c r="G16" s="13">
        <v>5.5E-2</v>
      </c>
      <c r="H16" s="13">
        <v>1.2999999999999999E-2</v>
      </c>
      <c r="I16" s="13">
        <v>2E-3</v>
      </c>
      <c r="J16" s="13">
        <v>1E-3</v>
      </c>
    </row>
    <row r="17" spans="1:10" x14ac:dyDescent="0.2">
      <c r="A17" s="5">
        <v>6</v>
      </c>
      <c r="B17" s="13">
        <v>2E-3</v>
      </c>
      <c r="C17" s="13">
        <v>2E-3</v>
      </c>
      <c r="D17" s="13">
        <v>2E-3</v>
      </c>
      <c r="E17" s="13">
        <v>2E-3</v>
      </c>
      <c r="F17" s="13">
        <v>0</v>
      </c>
      <c r="G17" s="13">
        <v>2E-3</v>
      </c>
      <c r="H17" s="13">
        <v>1E-3</v>
      </c>
      <c r="I17" s="13">
        <v>0</v>
      </c>
      <c r="J17" s="13">
        <v>0</v>
      </c>
    </row>
    <row r="18" spans="1:10" x14ac:dyDescent="0.2">
      <c r="A18" s="1" t="s">
        <v>20</v>
      </c>
      <c r="B18" s="13">
        <f>SUM(B12:B17)</f>
        <v>0.9890000000000001</v>
      </c>
      <c r="C18" s="13">
        <f t="shared" ref="C18:J18" si="0">SUM(C12:C17)</f>
        <v>1.67</v>
      </c>
      <c r="D18" s="13">
        <f t="shared" si="0"/>
        <v>1.67</v>
      </c>
      <c r="E18" s="13">
        <f t="shared" si="0"/>
        <v>1.7030000000000001</v>
      </c>
      <c r="F18" s="13">
        <f t="shared" si="0"/>
        <v>1.2459999999999998</v>
      </c>
      <c r="G18" s="13">
        <f t="shared" si="0"/>
        <v>1.3809999999999998</v>
      </c>
      <c r="H18" s="13">
        <f t="shared" si="0"/>
        <v>0.92299999999999993</v>
      </c>
      <c r="I18" s="13">
        <f t="shared" si="0"/>
        <v>0.90399999999999991</v>
      </c>
      <c r="J18" s="13">
        <f t="shared" si="0"/>
        <v>1.008</v>
      </c>
    </row>
    <row r="20" spans="1:10" x14ac:dyDescent="0.2">
      <c r="A20" s="22" t="s">
        <v>29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8" t="s">
        <v>36</v>
      </c>
      <c r="H21" s="18" t="s">
        <v>37</v>
      </c>
      <c r="I21" s="18" t="s">
        <v>38</v>
      </c>
      <c r="J21" s="18" t="s">
        <v>39</v>
      </c>
    </row>
    <row r="22" spans="1:10" x14ac:dyDescent="0.2">
      <c r="A22" s="5">
        <v>1</v>
      </c>
      <c r="B22" s="17">
        <f>B49/B59*D59</f>
        <v>9.5000000000000005E-5</v>
      </c>
      <c r="C22" s="17">
        <f>C49/B59*D59</f>
        <v>2.6600000000000001E-4</v>
      </c>
      <c r="D22" s="17">
        <f>D49/B59*D59</f>
        <v>2.6600000000000001E-4</v>
      </c>
      <c r="E22" s="17">
        <f>E49/B59*D59</f>
        <v>2.6600000000000001E-4</v>
      </c>
      <c r="F22" s="17">
        <f>F49/B59*D59</f>
        <v>3.1350000000000003E-4</v>
      </c>
      <c r="G22" s="17">
        <f>G49/B59*D59</f>
        <v>1.4249999999999999E-4</v>
      </c>
      <c r="H22" s="17">
        <f>H49/B59*D59</f>
        <v>4.7500000000000003E-5</v>
      </c>
      <c r="I22" s="17">
        <f>I49/B59*D59</f>
        <v>4.7500000000000003E-5</v>
      </c>
      <c r="J22" s="17">
        <f>J49/B59*D59</f>
        <v>4.2749999999999996E-5</v>
      </c>
    </row>
    <row r="23" spans="1:10" x14ac:dyDescent="0.2">
      <c r="A23" s="5">
        <v>2</v>
      </c>
      <c r="B23" s="17">
        <f>B50/B59*D59</f>
        <v>2.7549999999999996E-3</v>
      </c>
      <c r="C23" s="17">
        <f>C50/B59*D59</f>
        <v>2.7549999999999996E-3</v>
      </c>
      <c r="D23" s="17">
        <f>D50/B59*D59</f>
        <v>2.7549999999999996E-3</v>
      </c>
      <c r="E23" s="17">
        <f>E50/B59*D59</f>
        <v>2.7549999999999996E-3</v>
      </c>
      <c r="F23" s="17">
        <f>F50/B59*D59</f>
        <v>4.8830000000000002E-3</v>
      </c>
      <c r="G23" s="17">
        <f>G50/B59*D59</f>
        <v>4.1229999999999999E-3</v>
      </c>
      <c r="H23" s="17">
        <f>H50/B59*D59</f>
        <v>6.9349999999999989E-4</v>
      </c>
      <c r="I23" s="17">
        <f>I50/B59*D59</f>
        <v>6.9349999999999989E-4</v>
      </c>
      <c r="J23" s="17">
        <f>J50/B59*D59</f>
        <v>1.235E-3</v>
      </c>
    </row>
    <row r="24" spans="1:10" x14ac:dyDescent="0.2">
      <c r="A24" s="5">
        <v>3</v>
      </c>
      <c r="B24" s="17">
        <f>B51/B59*D59</f>
        <v>8.236499999999999E-3</v>
      </c>
      <c r="C24" s="17">
        <f>C51/B59*D59</f>
        <v>8.9228750000000003E-3</v>
      </c>
      <c r="D24" s="17">
        <f>D51/B59*D59</f>
        <v>8.9228750000000003E-3</v>
      </c>
      <c r="E24" s="17">
        <f>E51/B59*D59</f>
        <v>8.9228750000000003E-3</v>
      </c>
      <c r="F24" s="17">
        <f>F51/B59*D59</f>
        <v>2.4396000000000001E-2</v>
      </c>
      <c r="G24" s="17">
        <f>G51/B59*D59</f>
        <v>8.9228750000000003E-3</v>
      </c>
      <c r="H24" s="17">
        <f>H51/B59*D59</f>
        <v>2.7549999999999996E-3</v>
      </c>
      <c r="I24" s="17">
        <f>I51/B59*D59</f>
        <v>2.7549999999999996E-3</v>
      </c>
      <c r="J24" s="17">
        <f>J51/B59*D59</f>
        <v>4.9020000000000001E-3</v>
      </c>
    </row>
    <row r="25" spans="1:10" x14ac:dyDescent="0.2">
      <c r="A25" s="5">
        <v>4</v>
      </c>
      <c r="B25" s="17">
        <f>B52/B59*D59</f>
        <v>7.4479999999999998E-3</v>
      </c>
      <c r="C25" s="17">
        <f>C52/B59*D59</f>
        <v>1.5883999999999999E-2</v>
      </c>
      <c r="D25" s="17">
        <f>D52/B59*D59</f>
        <v>1.5883999999999999E-2</v>
      </c>
      <c r="E25" s="17">
        <f>E52/B59*D59</f>
        <v>1.5883999999999999E-2</v>
      </c>
      <c r="F25" s="17">
        <f>F52/B59*D59</f>
        <v>9.8040000000000002E-3</v>
      </c>
      <c r="G25" s="17">
        <f>G52/B59*D59</f>
        <v>8.0559999999999989E-3</v>
      </c>
      <c r="H25" s="17">
        <f>H52/B59*D59</f>
        <v>2.9260000000000001E-2</v>
      </c>
      <c r="I25" s="17">
        <f>I52/B59*D59</f>
        <v>2.9260000000000001E-2</v>
      </c>
      <c r="J25" s="17">
        <f>J52/B59*D59</f>
        <v>3.6517999999999995E-2</v>
      </c>
    </row>
    <row r="26" spans="1:10" x14ac:dyDescent="0.2">
      <c r="A26" s="5">
        <v>5</v>
      </c>
      <c r="B26" s="17">
        <f>B53/B59*D59</f>
        <v>1.9532000000000001E-2</v>
      </c>
      <c r="C26" s="17">
        <f>C53/B59*D59</f>
        <v>9.8040000000000002E-3</v>
      </c>
      <c r="D26" s="17">
        <f>D53/B59*D59</f>
        <v>9.8040000000000002E-3</v>
      </c>
      <c r="E26" s="17">
        <f>E53/B59*D59</f>
        <v>9.8040000000000002E-3</v>
      </c>
      <c r="F26" s="17">
        <f>F53/B59*D59</f>
        <v>2.7573749999999998E-3</v>
      </c>
      <c r="G26" s="17">
        <f>G53/B59*D59</f>
        <v>1.9532000000000001E-2</v>
      </c>
      <c r="H26" s="17">
        <f>H53/B59*D59</f>
        <v>4.9020000000000001E-3</v>
      </c>
      <c r="I26" s="17">
        <f>I53/B59*D59</f>
        <v>7.6593750000000002E-4</v>
      </c>
      <c r="J26" s="17">
        <f>J53/B59*D59</f>
        <v>2.315625E-4</v>
      </c>
    </row>
    <row r="27" spans="1:10" x14ac:dyDescent="0.2">
      <c r="A27" s="5">
        <v>6</v>
      </c>
      <c r="B27" s="17">
        <f>B54/B59*D59</f>
        <v>7.6593750000000002E-4</v>
      </c>
      <c r="C27" s="17">
        <f>C54/B59*D59</f>
        <v>7.6593750000000002E-4</v>
      </c>
      <c r="D27" s="17">
        <f>D54/B59*D59</f>
        <v>7.6593750000000002E-4</v>
      </c>
      <c r="E27" s="17">
        <f>E54/B59*D59</f>
        <v>3.3701249999999999E-3</v>
      </c>
      <c r="F27" s="17">
        <f>F54/B59*D59</f>
        <v>0</v>
      </c>
      <c r="G27" s="17">
        <f>G54/B59*D59</f>
        <v>7.6593750000000002E-4</v>
      </c>
      <c r="H27" s="17">
        <f>H54/B59*D59</f>
        <v>3.859375E-4</v>
      </c>
      <c r="I27" s="17">
        <f>I54/B59*D59</f>
        <v>0</v>
      </c>
      <c r="J27" s="17">
        <f>J54/B59*D59</f>
        <v>0</v>
      </c>
    </row>
    <row r="28" spans="1:10" x14ac:dyDescent="0.2">
      <c r="A28" s="1" t="s">
        <v>20</v>
      </c>
      <c r="B28" s="17">
        <f>SUM(B22:B27)</f>
        <v>3.8832437500000004E-2</v>
      </c>
      <c r="C28" s="17">
        <f t="shared" ref="C28:I28" si="1">SUM(C22:C27)</f>
        <v>3.8397812499999996E-2</v>
      </c>
      <c r="D28" s="17">
        <f t="shared" si="1"/>
        <v>3.8397812499999996E-2</v>
      </c>
      <c r="E28" s="17">
        <f t="shared" si="1"/>
        <v>4.1001999999999997E-2</v>
      </c>
      <c r="F28" s="17">
        <f t="shared" si="1"/>
        <v>4.2153875E-2</v>
      </c>
      <c r="G28" s="17">
        <f>SUM(G22:G27)</f>
        <v>4.1542312500000005E-2</v>
      </c>
      <c r="H28" s="17">
        <f t="shared" si="1"/>
        <v>3.80439375E-2</v>
      </c>
      <c r="I28" s="17">
        <f t="shared" si="1"/>
        <v>3.3521937500000001E-2</v>
      </c>
      <c r="J28" s="17">
        <f>SUM(J22:J27)</f>
        <v>4.292931249999999E-2</v>
      </c>
    </row>
    <row r="30" spans="1:10" x14ac:dyDescent="0.2">
      <c r="A30" s="22" t="s">
        <v>25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8" t="s">
        <v>36</v>
      </c>
      <c r="H31" s="18" t="s">
        <v>37</v>
      </c>
      <c r="I31" s="18" t="s">
        <v>38</v>
      </c>
      <c r="J31" s="18" t="s">
        <v>39</v>
      </c>
    </row>
    <row r="32" spans="1:10" x14ac:dyDescent="0.2">
      <c r="A32" s="5" t="s">
        <v>26</v>
      </c>
      <c r="B32" s="8">
        <f>B55/B59*D59</f>
        <v>3.8832437499999997E-2</v>
      </c>
      <c r="C32" s="8">
        <f>C55/B59*D59</f>
        <v>3.8397812500000003E-2</v>
      </c>
      <c r="D32" s="8">
        <f>D55/B59*D59</f>
        <v>3.8397812500000003E-2</v>
      </c>
      <c r="E32" s="8">
        <f>E55/B59*D59</f>
        <v>4.1001999999999997E-2</v>
      </c>
      <c r="F32" s="8">
        <f>F55/B59*D59</f>
        <v>4.2153875000000007E-2</v>
      </c>
      <c r="G32" s="8">
        <f>G55/B59*D59</f>
        <v>4.1542312500000005E-2</v>
      </c>
      <c r="H32" s="8">
        <f>H55/B59*D59</f>
        <v>3.80439375E-2</v>
      </c>
      <c r="I32" s="8">
        <f>I55/B59*D59</f>
        <v>3.3521937500000001E-2</v>
      </c>
      <c r="J32" s="8">
        <f>J55/B59*D59</f>
        <v>4.2929312500000004E-2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8" t="s">
        <v>36</v>
      </c>
      <c r="H36" s="18" t="s">
        <v>37</v>
      </c>
      <c r="I36" s="18" t="s">
        <v>38</v>
      </c>
      <c r="J36" s="18" t="s">
        <v>39</v>
      </c>
    </row>
    <row r="37" spans="1:10" x14ac:dyDescent="0.2">
      <c r="A37" s="5">
        <v>1</v>
      </c>
      <c r="B37" s="13">
        <v>160</v>
      </c>
      <c r="C37" s="13">
        <v>448</v>
      </c>
      <c r="D37" s="13">
        <v>448</v>
      </c>
      <c r="E37" s="13">
        <v>448</v>
      </c>
      <c r="F37" s="13">
        <v>528</v>
      </c>
      <c r="G37" s="13">
        <v>240</v>
      </c>
      <c r="H37" s="13">
        <v>80</v>
      </c>
      <c r="I37" s="13">
        <v>80</v>
      </c>
      <c r="J37" s="13">
        <v>72</v>
      </c>
    </row>
    <row r="38" spans="1:10" x14ac:dyDescent="0.2">
      <c r="A38" s="5">
        <v>2</v>
      </c>
      <c r="B38" s="13">
        <v>4640</v>
      </c>
      <c r="C38" s="13">
        <v>4640</v>
      </c>
      <c r="D38" s="13">
        <v>4640</v>
      </c>
      <c r="E38" s="13">
        <v>4640</v>
      </c>
      <c r="F38" s="13">
        <v>8224</v>
      </c>
      <c r="G38" s="13">
        <v>6944</v>
      </c>
      <c r="H38" s="13">
        <v>1168</v>
      </c>
      <c r="I38" s="13">
        <v>1168</v>
      </c>
      <c r="J38" s="13">
        <v>2080</v>
      </c>
    </row>
    <row r="39" spans="1:10" x14ac:dyDescent="0.2">
      <c r="A39" s="5">
        <v>3</v>
      </c>
      <c r="B39" s="13">
        <v>13872</v>
      </c>
      <c r="C39" s="13">
        <v>15028</v>
      </c>
      <c r="D39" s="13">
        <v>15028</v>
      </c>
      <c r="E39" s="13">
        <v>15028</v>
      </c>
      <c r="F39" s="13">
        <v>41088</v>
      </c>
      <c r="G39" s="13">
        <v>15028</v>
      </c>
      <c r="H39" s="13">
        <v>4640</v>
      </c>
      <c r="I39" s="13">
        <v>4640</v>
      </c>
      <c r="J39" s="13">
        <v>8256</v>
      </c>
    </row>
    <row r="40" spans="1:10" x14ac:dyDescent="0.2">
      <c r="A40" s="5">
        <v>4</v>
      </c>
      <c r="B40" s="13">
        <v>12544</v>
      </c>
      <c r="C40" s="13">
        <v>26752</v>
      </c>
      <c r="D40" s="13">
        <v>26752</v>
      </c>
      <c r="E40" s="13">
        <v>26752</v>
      </c>
      <c r="F40" s="13">
        <v>16512</v>
      </c>
      <c r="G40" s="13">
        <v>13568</v>
      </c>
      <c r="H40" s="13">
        <v>49280</v>
      </c>
      <c r="I40" s="13">
        <v>49280</v>
      </c>
      <c r="J40" s="13">
        <v>61504</v>
      </c>
    </row>
    <row r="41" spans="1:10" x14ac:dyDescent="0.2">
      <c r="A41" s="5">
        <v>5</v>
      </c>
      <c r="B41" s="13">
        <v>32896</v>
      </c>
      <c r="C41" s="13">
        <v>16512</v>
      </c>
      <c r="D41" s="13">
        <v>16512</v>
      </c>
      <c r="E41" s="13">
        <v>16512</v>
      </c>
      <c r="F41" s="13">
        <v>4644</v>
      </c>
      <c r="G41" s="13">
        <v>32896</v>
      </c>
      <c r="H41" s="13">
        <v>8256</v>
      </c>
      <c r="I41" s="13">
        <v>1290</v>
      </c>
      <c r="J41" s="13">
        <v>390</v>
      </c>
    </row>
    <row r="42" spans="1:10" x14ac:dyDescent="0.2">
      <c r="A42" s="5">
        <v>6</v>
      </c>
      <c r="B42" s="13">
        <v>1290</v>
      </c>
      <c r="C42" s="13">
        <v>1290</v>
      </c>
      <c r="D42" s="13">
        <v>1290</v>
      </c>
      <c r="E42" s="13">
        <v>5676</v>
      </c>
      <c r="F42" s="13">
        <v>0</v>
      </c>
      <c r="G42" s="13">
        <v>1290</v>
      </c>
      <c r="H42" s="13">
        <v>650</v>
      </c>
      <c r="I42" s="13">
        <v>0</v>
      </c>
      <c r="J42" s="13">
        <v>0</v>
      </c>
    </row>
    <row r="43" spans="1:10" x14ac:dyDescent="0.2">
      <c r="A43" s="1" t="s">
        <v>34</v>
      </c>
      <c r="B43" s="13">
        <f>SUM(B37:B42)</f>
        <v>65402</v>
      </c>
      <c r="C43" s="13">
        <f t="shared" ref="C43:J43" si="2">SUM(C37:C42)</f>
        <v>64670</v>
      </c>
      <c r="D43" s="13">
        <f t="shared" si="2"/>
        <v>64670</v>
      </c>
      <c r="E43" s="13">
        <f t="shared" si="2"/>
        <v>69056</v>
      </c>
      <c r="F43" s="13">
        <f t="shared" si="2"/>
        <v>70996</v>
      </c>
      <c r="G43" s="13">
        <f t="shared" si="2"/>
        <v>69966</v>
      </c>
      <c r="H43" s="13">
        <f t="shared" si="2"/>
        <v>64074</v>
      </c>
      <c r="I43" s="13">
        <f t="shared" si="2"/>
        <v>56458</v>
      </c>
      <c r="J43" s="13">
        <f t="shared" si="2"/>
        <v>72302</v>
      </c>
    </row>
    <row r="44" spans="1:10" x14ac:dyDescent="0.2">
      <c r="A44" s="1" t="s">
        <v>19</v>
      </c>
      <c r="B44" s="14">
        <f>B43*2/1000</f>
        <v>130.804</v>
      </c>
      <c r="C44" s="14">
        <f t="shared" ref="C44:J44" si="3">C43*2/1000</f>
        <v>129.34</v>
      </c>
      <c r="D44" s="14">
        <f t="shared" si="3"/>
        <v>129.34</v>
      </c>
      <c r="E44" s="14">
        <f t="shared" si="3"/>
        <v>138.11199999999999</v>
      </c>
      <c r="F44" s="14">
        <f t="shared" si="3"/>
        <v>141.99199999999999</v>
      </c>
      <c r="G44" s="14">
        <f t="shared" si="3"/>
        <v>139.93199999999999</v>
      </c>
      <c r="H44" s="14">
        <f t="shared" si="3"/>
        <v>128.148</v>
      </c>
      <c r="I44" s="14">
        <f t="shared" si="3"/>
        <v>112.916</v>
      </c>
      <c r="J44" s="14">
        <f t="shared" si="3"/>
        <v>144.60400000000001</v>
      </c>
    </row>
    <row r="45" spans="1:10" s="9" customFormat="1" x14ac:dyDescent="0.2">
      <c r="B45" s="16"/>
      <c r="C45" s="16"/>
      <c r="D45" s="16"/>
      <c r="E45" s="16"/>
      <c r="F45" s="16"/>
    </row>
    <row r="46" spans="1:10" x14ac:dyDescent="0.2">
      <c r="A46" s="9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8" t="s">
        <v>36</v>
      </c>
      <c r="H48" s="18" t="s">
        <v>37</v>
      </c>
      <c r="I48" s="18" t="s">
        <v>38</v>
      </c>
      <c r="J48" s="18" t="s">
        <v>39</v>
      </c>
    </row>
    <row r="49" spans="1:10" x14ac:dyDescent="0.2">
      <c r="A49" s="5">
        <v>1</v>
      </c>
      <c r="B49" s="13">
        <f>B37*2/1000</f>
        <v>0.32</v>
      </c>
      <c r="C49" s="13">
        <f t="shared" ref="C49:J49" si="4">C37*2/1000</f>
        <v>0.89600000000000002</v>
      </c>
      <c r="D49" s="13">
        <f t="shared" si="4"/>
        <v>0.89600000000000002</v>
      </c>
      <c r="E49" s="13">
        <f t="shared" si="4"/>
        <v>0.89600000000000002</v>
      </c>
      <c r="F49" s="13">
        <f t="shared" si="4"/>
        <v>1.056</v>
      </c>
      <c r="G49" s="13">
        <f t="shared" si="4"/>
        <v>0.48</v>
      </c>
      <c r="H49" s="13">
        <f t="shared" si="4"/>
        <v>0.16</v>
      </c>
      <c r="I49" s="13">
        <f t="shared" si="4"/>
        <v>0.16</v>
      </c>
      <c r="J49" s="13">
        <f t="shared" si="4"/>
        <v>0.14399999999999999</v>
      </c>
    </row>
    <row r="50" spans="1:10" x14ac:dyDescent="0.2">
      <c r="A50" s="5">
        <v>2</v>
      </c>
      <c r="B50" s="13">
        <f t="shared" ref="B50:J54" si="5">B38*2/1000</f>
        <v>9.2799999999999994</v>
      </c>
      <c r="C50" s="13">
        <f t="shared" si="5"/>
        <v>9.2799999999999994</v>
      </c>
      <c r="D50" s="13">
        <f t="shared" si="5"/>
        <v>9.2799999999999994</v>
      </c>
      <c r="E50" s="13">
        <f t="shared" si="5"/>
        <v>9.2799999999999994</v>
      </c>
      <c r="F50" s="13">
        <f t="shared" si="5"/>
        <v>16.448</v>
      </c>
      <c r="G50" s="13">
        <f t="shared" si="5"/>
        <v>13.888</v>
      </c>
      <c r="H50" s="13">
        <f t="shared" si="5"/>
        <v>2.3359999999999999</v>
      </c>
      <c r="I50" s="13">
        <f t="shared" si="5"/>
        <v>2.3359999999999999</v>
      </c>
      <c r="J50" s="13">
        <f t="shared" si="5"/>
        <v>4.16</v>
      </c>
    </row>
    <row r="51" spans="1:10" x14ac:dyDescent="0.2">
      <c r="A51" s="5">
        <v>3</v>
      </c>
      <c r="B51" s="13">
        <f t="shared" si="5"/>
        <v>27.744</v>
      </c>
      <c r="C51" s="13">
        <f t="shared" si="5"/>
        <v>30.056000000000001</v>
      </c>
      <c r="D51" s="13">
        <f t="shared" si="5"/>
        <v>30.056000000000001</v>
      </c>
      <c r="E51" s="13">
        <f t="shared" si="5"/>
        <v>30.056000000000001</v>
      </c>
      <c r="F51" s="13">
        <f t="shared" si="5"/>
        <v>82.176000000000002</v>
      </c>
      <c r="G51" s="13">
        <f t="shared" si="5"/>
        <v>30.056000000000001</v>
      </c>
      <c r="H51" s="13">
        <f t="shared" si="5"/>
        <v>9.2799999999999994</v>
      </c>
      <c r="I51" s="13">
        <f t="shared" si="5"/>
        <v>9.2799999999999994</v>
      </c>
      <c r="J51" s="13">
        <f t="shared" si="5"/>
        <v>16.512</v>
      </c>
    </row>
    <row r="52" spans="1:10" x14ac:dyDescent="0.2">
      <c r="A52" s="5">
        <v>4</v>
      </c>
      <c r="B52" s="13">
        <f t="shared" si="5"/>
        <v>25.088000000000001</v>
      </c>
      <c r="C52" s="13">
        <f t="shared" si="5"/>
        <v>53.503999999999998</v>
      </c>
      <c r="D52" s="13">
        <f t="shared" si="5"/>
        <v>53.503999999999998</v>
      </c>
      <c r="E52" s="13">
        <f t="shared" si="5"/>
        <v>53.503999999999998</v>
      </c>
      <c r="F52" s="13">
        <f t="shared" si="5"/>
        <v>33.024000000000001</v>
      </c>
      <c r="G52" s="13">
        <f t="shared" si="5"/>
        <v>27.135999999999999</v>
      </c>
      <c r="H52" s="13">
        <f t="shared" si="5"/>
        <v>98.56</v>
      </c>
      <c r="I52" s="13">
        <f t="shared" si="5"/>
        <v>98.56</v>
      </c>
      <c r="J52" s="13">
        <f t="shared" si="5"/>
        <v>123.008</v>
      </c>
    </row>
    <row r="53" spans="1:10" x14ac:dyDescent="0.2">
      <c r="A53" s="5">
        <v>5</v>
      </c>
      <c r="B53" s="13">
        <f t="shared" si="5"/>
        <v>65.792000000000002</v>
      </c>
      <c r="C53" s="13">
        <f t="shared" si="5"/>
        <v>33.024000000000001</v>
      </c>
      <c r="D53" s="13">
        <f t="shared" si="5"/>
        <v>33.024000000000001</v>
      </c>
      <c r="E53" s="13">
        <f t="shared" si="5"/>
        <v>33.024000000000001</v>
      </c>
      <c r="F53" s="13">
        <f t="shared" si="5"/>
        <v>9.2880000000000003</v>
      </c>
      <c r="G53" s="13">
        <f t="shared" si="5"/>
        <v>65.792000000000002</v>
      </c>
      <c r="H53" s="13">
        <f t="shared" si="5"/>
        <v>16.512</v>
      </c>
      <c r="I53" s="13">
        <f t="shared" si="5"/>
        <v>2.58</v>
      </c>
      <c r="J53" s="13">
        <f t="shared" si="5"/>
        <v>0.78</v>
      </c>
    </row>
    <row r="54" spans="1:10" x14ac:dyDescent="0.2">
      <c r="A54" s="5">
        <v>6</v>
      </c>
      <c r="B54" s="13">
        <f t="shared" si="5"/>
        <v>2.58</v>
      </c>
      <c r="C54" s="13">
        <f t="shared" si="5"/>
        <v>2.58</v>
      </c>
      <c r="D54" s="13">
        <f t="shared" si="5"/>
        <v>2.58</v>
      </c>
      <c r="E54" s="13">
        <f t="shared" si="5"/>
        <v>11.352</v>
      </c>
      <c r="F54" s="13">
        <f t="shared" si="5"/>
        <v>0</v>
      </c>
      <c r="G54" s="13">
        <f t="shared" si="5"/>
        <v>2.58</v>
      </c>
      <c r="H54" s="13">
        <f t="shared" si="5"/>
        <v>1.3</v>
      </c>
      <c r="I54" s="13">
        <f t="shared" si="5"/>
        <v>0</v>
      </c>
      <c r="J54" s="13">
        <f t="shared" si="5"/>
        <v>0</v>
      </c>
    </row>
    <row r="55" spans="1:10" x14ac:dyDescent="0.2">
      <c r="A55" s="1" t="s">
        <v>33</v>
      </c>
      <c r="B55" s="13">
        <f>SUM(B49:B54)</f>
        <v>130.804</v>
      </c>
      <c r="C55" s="13">
        <f t="shared" ref="C55:F55" si="6">SUM(C49:C54)</f>
        <v>129.34</v>
      </c>
      <c r="D55" s="13">
        <f t="shared" si="6"/>
        <v>129.34</v>
      </c>
      <c r="E55" s="13">
        <f t="shared" si="6"/>
        <v>138.11199999999999</v>
      </c>
      <c r="F55" s="13">
        <f t="shared" si="6"/>
        <v>141.99200000000002</v>
      </c>
      <c r="G55" s="13">
        <f>SUM(G49:G54)</f>
        <v>139.93200000000002</v>
      </c>
      <c r="H55" s="13">
        <f t="shared" ref="H55:J55" si="7">SUM(H49:H54)</f>
        <v>128.148</v>
      </c>
      <c r="I55" s="13">
        <f t="shared" si="7"/>
        <v>112.916</v>
      </c>
      <c r="J55" s="13">
        <f t="shared" si="7"/>
        <v>144.60400000000001</v>
      </c>
    </row>
    <row r="56" spans="1:10" s="9" customFormat="1" x14ac:dyDescent="0.2">
      <c r="B56" s="15"/>
      <c r="C56" s="15"/>
      <c r="D56" s="15"/>
      <c r="E56" s="15"/>
      <c r="F56" s="15"/>
    </row>
    <row r="58" spans="1:10" x14ac:dyDescent="0.2">
      <c r="A58" s="22" t="s">
        <v>21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23</v>
      </c>
      <c r="D59" s="2">
        <v>1.9E-2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8" t="s">
        <v>36</v>
      </c>
      <c r="H63" s="18" t="s">
        <v>37</v>
      </c>
      <c r="I63" s="18" t="s">
        <v>38</v>
      </c>
      <c r="J63" s="18" t="s">
        <v>39</v>
      </c>
    </row>
    <row r="64" spans="1:10" x14ac:dyDescent="0.2">
      <c r="A64" s="1" t="s">
        <v>19</v>
      </c>
      <c r="B64" s="7">
        <v>14.33</v>
      </c>
      <c r="C64" s="7">
        <v>2.04</v>
      </c>
      <c r="D64" s="7">
        <v>24.57</v>
      </c>
      <c r="E64" s="7">
        <v>11.26</v>
      </c>
      <c r="F64" s="7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10">
        <f>B64/B59*D59</f>
        <v>4.2542187500000002E-3</v>
      </c>
      <c r="C65" s="10">
        <f>C64/B59*D59</f>
        <v>6.0562500000000004E-4</v>
      </c>
      <c r="D65" s="10">
        <f>D64/B59*D59</f>
        <v>7.2942187499999995E-3</v>
      </c>
      <c r="E65" s="10">
        <f>E64/B59*D59</f>
        <v>3.3428124999999999E-3</v>
      </c>
      <c r="F65" s="10">
        <f>F64/B59*D59</f>
        <v>6.0562500000000004E-4</v>
      </c>
      <c r="G65" s="10">
        <f>G64/B59*D59</f>
        <v>3.6456249999999996E-3</v>
      </c>
      <c r="H65" s="3">
        <f>H64/B59*D59</f>
        <v>3.6456249999999996E-3</v>
      </c>
      <c r="I65" s="3">
        <f>I64/B59*D59</f>
        <v>9.1140624999999989E-4</v>
      </c>
      <c r="J65" s="3">
        <f>J64/B59*D59</f>
        <v>3.0281250000000002E-4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L65"/>
  <sheetViews>
    <sheetView zoomScale="144" zoomScaleNormal="150" workbookViewId="0">
      <selection activeCell="I1" sqref="I1:J1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2" t="s">
        <v>52</v>
      </c>
      <c r="B1" s="22"/>
      <c r="C1" s="22"/>
      <c r="D1" s="22"/>
      <c r="E1" s="22"/>
      <c r="F1" s="22"/>
      <c r="G1" s="22"/>
      <c r="H1" s="22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B18*J1</f>
        <v>335.29999999999984</v>
      </c>
      <c r="C3" s="7">
        <f>C18*J1</f>
        <v>578.70000000000016</v>
      </c>
      <c r="D3" s="7">
        <f>D18*J1</f>
        <v>578.70000000000016</v>
      </c>
      <c r="E3" s="7">
        <f>E18*J1</f>
        <v>578.70000000000016</v>
      </c>
      <c r="F3" s="7">
        <f>F18*J1</f>
        <v>198.39999999999998</v>
      </c>
      <c r="G3" s="7">
        <f>G18*J1</f>
        <v>466.89999999999992</v>
      </c>
      <c r="H3" s="7">
        <f>H18*J1</f>
        <v>295.79999999999995</v>
      </c>
      <c r="I3" s="7">
        <f>I18*J1</f>
        <v>301.39999999999998</v>
      </c>
      <c r="J3" s="7">
        <f>J18*J1</f>
        <v>615.6</v>
      </c>
    </row>
    <row r="4" spans="1:12" x14ac:dyDescent="0.2">
      <c r="A4" s="1" t="s">
        <v>6</v>
      </c>
      <c r="B4" s="7">
        <f>B18*J1 +B65*J1</f>
        <v>346.03630468749986</v>
      </c>
      <c r="C4" s="7">
        <f>C18*J1 +C65*J1</f>
        <v>580.22840625000015</v>
      </c>
      <c r="D4" s="7">
        <f>D18*J1 +D65*J1</f>
        <v>597.10830468750021</v>
      </c>
      <c r="E4" s="7">
        <f>E18*J1 +E65*J1</f>
        <v>587.13620312500018</v>
      </c>
      <c r="F4" s="7">
        <f>F18*J1+F65*J1</f>
        <v>199.92840624999997</v>
      </c>
      <c r="G4" s="7">
        <f>G18*J1+G65*J1</f>
        <v>476.10040624999993</v>
      </c>
      <c r="H4" s="7">
        <f>H18*J1+H65*J1</f>
        <v>305.00040624999997</v>
      </c>
      <c r="I4" s="7">
        <f>I18*J1+I65*J1</f>
        <v>303.70010156249998</v>
      </c>
      <c r="J4" s="7">
        <f>J18*J1+J65*J1</f>
        <v>616.36420312500002</v>
      </c>
    </row>
    <row r="5" spans="1:12" x14ac:dyDescent="0.2">
      <c r="A5" s="1" t="s">
        <v>8</v>
      </c>
      <c r="B5" s="7">
        <f>B18*J1 + 0.024*J1</f>
        <v>335.53999999999985</v>
      </c>
      <c r="C5" s="7">
        <f>C18*J1 + 0.024*J1</f>
        <v>578.94000000000017</v>
      </c>
      <c r="D5" s="7">
        <f>D18*J1 + 0.024*J1</f>
        <v>578.94000000000017</v>
      </c>
      <c r="E5" s="7">
        <f>E18*J1 + 0.024*J1</f>
        <v>578.94000000000017</v>
      </c>
      <c r="F5" s="7">
        <f>F18*J1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B18*J1 + B32*J1</f>
        <v>433.30080937499986</v>
      </c>
      <c r="C6" s="7">
        <f>C18*J1 + C32*J1</f>
        <v>675.6039531250002</v>
      </c>
      <c r="D6" s="7">
        <f>D18*J1 + D32*J1</f>
        <v>675.6039531250002</v>
      </c>
      <c r="E6" s="7">
        <f>E18*J1 + E32*J1</f>
        <v>682.17610000000013</v>
      </c>
      <c r="F6" s="7">
        <f>F18*J1 + F32*J1</f>
        <v>304.78306874999998</v>
      </c>
      <c r="G6" s="7">
        <f>G18*J1 + G32*J1</f>
        <v>571.73967812499995</v>
      </c>
      <c r="H6" s="7">
        <f>H18*J1 + H32*J1</f>
        <v>391.81088437499994</v>
      </c>
      <c r="I6" s="7">
        <f>I18*J1 + I32*J1</f>
        <v>385.99878437500001</v>
      </c>
      <c r="J6" s="7">
        <f>J18*J1 + J32*J1</f>
        <v>723.94002812500003</v>
      </c>
    </row>
    <row r="7" spans="1:12" x14ac:dyDescent="0.2">
      <c r="A7" s="1" t="s">
        <v>16</v>
      </c>
      <c r="B7" s="7">
        <v>383.761059375</v>
      </c>
      <c r="C7" s="7">
        <v>493.53265312500002</v>
      </c>
      <c r="D7" s="7">
        <v>493.53265312500002</v>
      </c>
      <c r="E7" s="7">
        <v>500.10480000000001</v>
      </c>
      <c r="F7" s="7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f>K7/0.6</f>
        <v>675.63214062500003</v>
      </c>
      <c r="K7" s="20">
        <v>405.379284375</v>
      </c>
      <c r="L7" t="s">
        <v>43</v>
      </c>
    </row>
    <row r="8" spans="1:12" x14ac:dyDescent="0.2">
      <c r="A8" s="1" t="s">
        <v>13</v>
      </c>
      <c r="B8" s="7">
        <v>110.773664374999</v>
      </c>
      <c r="C8" s="7">
        <v>168.96757687499999</v>
      </c>
      <c r="D8" s="7">
        <v>168.96757687499999</v>
      </c>
      <c r="E8" s="7">
        <v>175.53972375000001</v>
      </c>
      <c r="F8" s="7">
        <v>96.646223750000004</v>
      </c>
      <c r="G8" s="3">
        <v>246.606518749999</v>
      </c>
      <c r="H8" s="3">
        <v>141.940794375</v>
      </c>
      <c r="I8" s="3">
        <v>93.105069374999999</v>
      </c>
      <c r="J8" s="3">
        <f>K8/0.6</f>
        <v>255.44362395833167</v>
      </c>
      <c r="K8" s="20">
        <v>153.266174374999</v>
      </c>
      <c r="L8" t="s">
        <v>43</v>
      </c>
    </row>
    <row r="10" spans="1:12" x14ac:dyDescent="0.2">
      <c r="A10" s="22" t="s">
        <v>51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8" t="s">
        <v>36</v>
      </c>
      <c r="H11" s="18" t="s">
        <v>37</v>
      </c>
      <c r="I11" s="18" t="s">
        <v>38</v>
      </c>
      <c r="J11" s="18" t="s">
        <v>39</v>
      </c>
    </row>
    <row r="12" spans="1:12" x14ac:dyDescent="0.2">
      <c r="A12" s="5">
        <v>1</v>
      </c>
      <c r="B12" s="13">
        <v>4.93</v>
      </c>
      <c r="C12" s="13">
        <v>18.14</v>
      </c>
      <c r="D12" s="13">
        <v>18.14</v>
      </c>
      <c r="E12" s="13">
        <v>18.14</v>
      </c>
      <c r="F12" s="13">
        <v>7.99</v>
      </c>
      <c r="G12" s="13">
        <v>8.0500000000000007</v>
      </c>
      <c r="H12" s="13">
        <v>3.83</v>
      </c>
      <c r="I12" s="13">
        <v>4.3499999999999996</v>
      </c>
      <c r="J12" s="13">
        <v>4.82</v>
      </c>
    </row>
    <row r="13" spans="1:12" x14ac:dyDescent="0.2">
      <c r="A13" s="5">
        <v>2</v>
      </c>
      <c r="B13" s="13">
        <v>21.4</v>
      </c>
      <c r="C13" s="13">
        <v>29.03</v>
      </c>
      <c r="D13" s="13">
        <v>29.03</v>
      </c>
      <c r="E13" s="13">
        <v>29.03</v>
      </c>
      <c r="F13" s="13">
        <v>11.28</v>
      </c>
      <c r="G13" s="13">
        <v>30.95</v>
      </c>
      <c r="H13" s="13">
        <v>15.89</v>
      </c>
      <c r="I13" s="13">
        <v>15.95</v>
      </c>
      <c r="J13" s="13">
        <v>20.53</v>
      </c>
    </row>
    <row r="14" spans="1:12" x14ac:dyDescent="0.2">
      <c r="A14" s="5">
        <v>3</v>
      </c>
      <c r="B14" s="13">
        <v>6.52</v>
      </c>
      <c r="C14" s="13">
        <v>10.17</v>
      </c>
      <c r="D14" s="13">
        <v>10.17</v>
      </c>
      <c r="E14" s="13">
        <v>10.17</v>
      </c>
      <c r="F14" s="13">
        <v>0.31</v>
      </c>
      <c r="G14" s="13">
        <v>7.02</v>
      </c>
      <c r="H14" s="13">
        <v>9.43</v>
      </c>
      <c r="I14" s="13">
        <v>9.5299999999999994</v>
      </c>
      <c r="J14" s="13">
        <v>27.52</v>
      </c>
    </row>
    <row r="15" spans="1:12" x14ac:dyDescent="0.2">
      <c r="A15" s="5">
        <v>4</v>
      </c>
      <c r="B15" s="13">
        <v>0.37</v>
      </c>
      <c r="C15" s="13">
        <v>0.27</v>
      </c>
      <c r="D15" s="13">
        <v>0.27</v>
      </c>
      <c r="E15" s="13">
        <v>0.27</v>
      </c>
      <c r="F15" s="13">
        <v>0.24</v>
      </c>
      <c r="G15" s="13">
        <v>0.37</v>
      </c>
      <c r="H15" s="13">
        <v>0.32</v>
      </c>
      <c r="I15" s="13">
        <v>0.31</v>
      </c>
      <c r="J15" s="13">
        <v>8.69</v>
      </c>
    </row>
    <row r="16" spans="1:12" x14ac:dyDescent="0.2">
      <c r="A16" s="5">
        <v>5</v>
      </c>
      <c r="B16" s="13">
        <v>0.26</v>
      </c>
      <c r="C16" s="13">
        <v>0.24</v>
      </c>
      <c r="D16" s="13">
        <v>0.24</v>
      </c>
      <c r="E16" s="13">
        <v>0.24</v>
      </c>
      <c r="F16" s="13">
        <v>0.02</v>
      </c>
      <c r="G16" s="13">
        <v>0.26</v>
      </c>
      <c r="H16" s="13">
        <v>0.11</v>
      </c>
      <c r="I16" s="13">
        <v>0</v>
      </c>
      <c r="J16" s="13">
        <v>0</v>
      </c>
    </row>
    <row r="17" spans="1:10" x14ac:dyDescent="0.2">
      <c r="A17" s="5">
        <v>6</v>
      </c>
      <c r="B17" s="13">
        <v>0.05</v>
      </c>
      <c r="C17" s="13">
        <v>0.02</v>
      </c>
      <c r="D17" s="13">
        <v>0.02</v>
      </c>
      <c r="E17" s="13">
        <v>0.02</v>
      </c>
      <c r="F17" s="13">
        <v>0</v>
      </c>
      <c r="G17" s="13">
        <v>0.04</v>
      </c>
      <c r="H17" s="13">
        <v>0</v>
      </c>
      <c r="I17" s="13">
        <v>0</v>
      </c>
      <c r="J17" s="13">
        <v>0</v>
      </c>
    </row>
    <row r="18" spans="1:10" x14ac:dyDescent="0.2">
      <c r="A18" s="1" t="s">
        <v>20</v>
      </c>
      <c r="B18" s="13">
        <f>SUM(B12:B17)</f>
        <v>33.529999999999987</v>
      </c>
      <c r="C18" s="13">
        <f t="shared" ref="C18:J18" si="0">SUM(C12:C17)</f>
        <v>57.870000000000012</v>
      </c>
      <c r="D18" s="13">
        <f t="shared" si="0"/>
        <v>57.870000000000012</v>
      </c>
      <c r="E18" s="13">
        <f t="shared" si="0"/>
        <v>57.870000000000012</v>
      </c>
      <c r="F18" s="13">
        <f t="shared" si="0"/>
        <v>19.839999999999996</v>
      </c>
      <c r="G18" s="13">
        <f t="shared" si="0"/>
        <v>46.689999999999991</v>
      </c>
      <c r="H18" s="13">
        <f t="shared" si="0"/>
        <v>29.58</v>
      </c>
      <c r="I18" s="13">
        <f t="shared" si="0"/>
        <v>30.139999999999997</v>
      </c>
      <c r="J18" s="13">
        <f t="shared" si="0"/>
        <v>61.56</v>
      </c>
    </row>
    <row r="20" spans="1:10" x14ac:dyDescent="0.2">
      <c r="A20" s="22" t="s">
        <v>49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8" t="s">
        <v>36</v>
      </c>
      <c r="H21" s="18" t="s">
        <v>37</v>
      </c>
      <c r="I21" s="18" t="s">
        <v>38</v>
      </c>
      <c r="J21" s="18" t="s">
        <v>39</v>
      </c>
    </row>
    <row r="22" spans="1:10" x14ac:dyDescent="0.2">
      <c r="A22" s="5">
        <v>1</v>
      </c>
      <c r="B22" s="17">
        <f>B49/B59*D59</f>
        <v>2.3975E-2</v>
      </c>
      <c r="C22" s="17">
        <f>C49/B59*D59</f>
        <v>6.7129999999999995E-2</v>
      </c>
      <c r="D22" s="17">
        <f>D49/B59*D59</f>
        <v>6.7129999999999995E-2</v>
      </c>
      <c r="E22" s="17">
        <f>E49/B59*D59</f>
        <v>6.7129999999999995E-2</v>
      </c>
      <c r="F22" s="17">
        <f>F49/B59*D59</f>
        <v>7.9117500000000007E-2</v>
      </c>
      <c r="G22" s="17">
        <f>G49/B59*D59</f>
        <v>3.5962500000000001E-2</v>
      </c>
      <c r="H22" s="17">
        <f>H49/B59*D59</f>
        <v>1.19875E-2</v>
      </c>
      <c r="I22" s="17">
        <f>I49/B59*D59</f>
        <v>1.19875E-2</v>
      </c>
      <c r="J22" s="17">
        <f>J49/B59*D59</f>
        <v>1.078875E-2</v>
      </c>
    </row>
    <row r="23" spans="1:10" x14ac:dyDescent="0.2">
      <c r="A23" s="5">
        <v>2</v>
      </c>
      <c r="B23" s="17">
        <f>B50/B59*D59</f>
        <v>0.69527499999999998</v>
      </c>
      <c r="C23" s="17">
        <f>C50/B59*D59</f>
        <v>0.69527499999999998</v>
      </c>
      <c r="D23" s="17">
        <f>D50/B59*D59</f>
        <v>0.69527499999999998</v>
      </c>
      <c r="E23" s="17">
        <f>E50/B59*D59</f>
        <v>0.69527499999999998</v>
      </c>
      <c r="F23" s="17">
        <f>F50/B59*D59</f>
        <v>1.232315</v>
      </c>
      <c r="G23" s="17">
        <f>G50/B59*D59</f>
        <v>1.0405150000000001</v>
      </c>
      <c r="H23" s="17">
        <f>H50/B59*D59</f>
        <v>0.17501749999999999</v>
      </c>
      <c r="I23" s="17">
        <f>I50/B59*D59</f>
        <v>0.17501749999999999</v>
      </c>
      <c r="J23" s="17">
        <f>J50/B59*D59</f>
        <v>0.31167499999999998</v>
      </c>
    </row>
    <row r="24" spans="1:10" x14ac:dyDescent="0.2">
      <c r="A24" s="5">
        <v>3</v>
      </c>
      <c r="B24" s="17">
        <f>B51/B59*D59</f>
        <v>2.0786324999999999</v>
      </c>
      <c r="C24" s="17">
        <f>C51/B59*D59</f>
        <v>2.2518518749999998</v>
      </c>
      <c r="D24" s="17">
        <f>D51/B59*D59</f>
        <v>2.2518518749999998</v>
      </c>
      <c r="E24" s="17">
        <f>E51/B59*D59</f>
        <v>2.2518518749999998</v>
      </c>
      <c r="F24" s="17">
        <f>F51/B59*D59</f>
        <v>6.1567800000000004</v>
      </c>
      <c r="G24" s="17">
        <f>G51/B59*D59</f>
        <v>2.2518518749999998</v>
      </c>
      <c r="H24" s="17">
        <f>H51/B59*D59</f>
        <v>0.69527499999999998</v>
      </c>
      <c r="I24" s="17">
        <f>I51/B59*D59</f>
        <v>0.69527499999999998</v>
      </c>
      <c r="J24" s="17">
        <f>J51/B59*D59</f>
        <v>1.2371099999999999</v>
      </c>
    </row>
    <row r="25" spans="1:10" x14ac:dyDescent="0.2">
      <c r="A25" s="5">
        <v>4</v>
      </c>
      <c r="B25" s="17">
        <f>B52/B59*D59</f>
        <v>1.87964</v>
      </c>
      <c r="C25" s="17">
        <f>C52/B59*D59</f>
        <v>4.0086199999999996</v>
      </c>
      <c r="D25" s="17">
        <f>D52/B59*D59</f>
        <v>4.0086199999999996</v>
      </c>
      <c r="E25" s="17">
        <f>E52/B59*D59</f>
        <v>4.0086199999999996</v>
      </c>
      <c r="F25" s="17">
        <f>F52/B59*D59</f>
        <v>2.4742199999999999</v>
      </c>
      <c r="G25" s="17">
        <f>G52/B59*D59</f>
        <v>2.03308</v>
      </c>
      <c r="H25" s="17">
        <f>H52/B59*D59</f>
        <v>7.3842999999999996</v>
      </c>
      <c r="I25" s="17">
        <f>I52/B59*D59</f>
        <v>7.3842999999999996</v>
      </c>
      <c r="J25" s="17">
        <f>J52/B59*D59</f>
        <v>9.2159899999999997</v>
      </c>
    </row>
    <row r="26" spans="1:10" x14ac:dyDescent="0.2">
      <c r="A26" s="5">
        <v>5</v>
      </c>
      <c r="B26" s="17">
        <f>B53/B59*D59</f>
        <v>4.9292600000000002</v>
      </c>
      <c r="C26" s="17">
        <f>C53/B59*D59</f>
        <v>2.4742199999999999</v>
      </c>
      <c r="D26" s="17">
        <f>D53/B59*D59</f>
        <v>2.4742199999999999</v>
      </c>
      <c r="E26" s="17">
        <f>E53/B59*D59</f>
        <v>2.4742199999999999</v>
      </c>
      <c r="F26" s="17">
        <f>F53/B59*D59</f>
        <v>0.69587437500000004</v>
      </c>
      <c r="G26" s="17">
        <f>G53/B59*D59</f>
        <v>4.9292600000000002</v>
      </c>
      <c r="H26" s="17">
        <f>H53/B59*D59</f>
        <v>1.2371099999999999</v>
      </c>
      <c r="I26" s="17">
        <f>I53/B59*D59</f>
        <v>0.1932984375</v>
      </c>
      <c r="J26" s="17">
        <f>J53/B59*D59</f>
        <v>5.84390625E-2</v>
      </c>
    </row>
    <row r="27" spans="1:10" x14ac:dyDescent="0.2">
      <c r="A27" s="5">
        <v>6</v>
      </c>
      <c r="B27" s="17">
        <f>B54/B59*D59</f>
        <v>0.1932984375</v>
      </c>
      <c r="C27" s="17">
        <f>C54/B59*D59</f>
        <v>0.1932984375</v>
      </c>
      <c r="D27" s="17">
        <f>D54/B59*D59</f>
        <v>0.1932984375</v>
      </c>
      <c r="E27" s="17">
        <f>E54/B59*D59</f>
        <v>0.85051312499999998</v>
      </c>
      <c r="F27" s="17">
        <f>F54/B59*D59</f>
        <v>0</v>
      </c>
      <c r="G27" s="17">
        <f>G54/B59*D59</f>
        <v>0.1932984375</v>
      </c>
      <c r="H27" s="17">
        <f>H54/B59*D59</f>
        <v>9.7398437500000004E-2</v>
      </c>
      <c r="I27" s="17">
        <f>I54/B59*D59</f>
        <v>0</v>
      </c>
      <c r="J27" s="17">
        <f>J54/B59*D59</f>
        <v>0</v>
      </c>
    </row>
    <row r="28" spans="1:10" x14ac:dyDescent="0.2">
      <c r="A28" s="1" t="s">
        <v>20</v>
      </c>
      <c r="B28" s="17">
        <f>SUM(B22:B27)</f>
        <v>9.8000809375000006</v>
      </c>
      <c r="C28" s="17">
        <f t="shared" ref="C28:I28" si="1">SUM(C22:C27)</f>
        <v>9.6903953124999997</v>
      </c>
      <c r="D28" s="17">
        <f t="shared" si="1"/>
        <v>9.6903953124999997</v>
      </c>
      <c r="E28" s="17">
        <f t="shared" si="1"/>
        <v>10.34761</v>
      </c>
      <c r="F28" s="17">
        <f t="shared" si="1"/>
        <v>10.638306875</v>
      </c>
      <c r="G28" s="17">
        <f>SUM(G22:G27)</f>
        <v>10.4839678125</v>
      </c>
      <c r="H28" s="17">
        <f t="shared" si="1"/>
        <v>9.6010884374999996</v>
      </c>
      <c r="I28" s="17">
        <f t="shared" si="1"/>
        <v>8.4598784374999987</v>
      </c>
      <c r="J28" s="17">
        <f>SUM(J22:J27)</f>
        <v>10.8340028125</v>
      </c>
    </row>
    <row r="30" spans="1:10" x14ac:dyDescent="0.2">
      <c r="A30" s="22" t="s">
        <v>50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8" t="s">
        <v>36</v>
      </c>
      <c r="H31" s="18" t="s">
        <v>37</v>
      </c>
      <c r="I31" s="18" t="s">
        <v>38</v>
      </c>
      <c r="J31" s="18" t="s">
        <v>39</v>
      </c>
    </row>
    <row r="32" spans="1:10" x14ac:dyDescent="0.2">
      <c r="A32" s="5" t="s">
        <v>48</v>
      </c>
      <c r="B32" s="8">
        <f>B55/B59*D59</f>
        <v>9.8000809375000006</v>
      </c>
      <c r="C32" s="8">
        <f>C55/B59*D59</f>
        <v>9.6903953124999997</v>
      </c>
      <c r="D32" s="8">
        <f>D55/B59*D59</f>
        <v>9.6903953124999997</v>
      </c>
      <c r="E32" s="8">
        <f>E55/B59*D59</f>
        <v>10.34761</v>
      </c>
      <c r="F32" s="8">
        <f>F55/B59*D59</f>
        <v>10.638306875000001</v>
      </c>
      <c r="G32" s="8">
        <f>G55/B59*D59</f>
        <v>10.483967812500001</v>
      </c>
      <c r="H32" s="8">
        <f>H55/B59*D59</f>
        <v>9.6010884374999996</v>
      </c>
      <c r="I32" s="8">
        <f>I55/B59*D59</f>
        <v>8.4598784375000005</v>
      </c>
      <c r="J32" s="8">
        <f>J55/B59*D59</f>
        <v>10.834002812500001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8" t="s">
        <v>36</v>
      </c>
      <c r="H36" s="18" t="s">
        <v>37</v>
      </c>
      <c r="I36" s="18" t="s">
        <v>38</v>
      </c>
      <c r="J36" s="18" t="s">
        <v>39</v>
      </c>
    </row>
    <row r="37" spans="1:10" x14ac:dyDescent="0.2">
      <c r="A37" s="5">
        <v>1</v>
      </c>
      <c r="B37" s="13">
        <v>160</v>
      </c>
      <c r="C37" s="13">
        <v>448</v>
      </c>
      <c r="D37" s="13">
        <v>448</v>
      </c>
      <c r="E37" s="13">
        <v>448</v>
      </c>
      <c r="F37" s="13">
        <v>528</v>
      </c>
      <c r="G37" s="13">
        <v>240</v>
      </c>
      <c r="H37" s="13">
        <v>80</v>
      </c>
      <c r="I37" s="13">
        <v>80</v>
      </c>
      <c r="J37" s="13">
        <v>72</v>
      </c>
    </row>
    <row r="38" spans="1:10" x14ac:dyDescent="0.2">
      <c r="A38" s="5">
        <v>2</v>
      </c>
      <c r="B38" s="13">
        <v>4640</v>
      </c>
      <c r="C38" s="13">
        <v>4640</v>
      </c>
      <c r="D38" s="13">
        <v>4640</v>
      </c>
      <c r="E38" s="13">
        <v>4640</v>
      </c>
      <c r="F38" s="13">
        <v>8224</v>
      </c>
      <c r="G38" s="13">
        <v>6944</v>
      </c>
      <c r="H38" s="13">
        <v>1168</v>
      </c>
      <c r="I38" s="13">
        <v>1168</v>
      </c>
      <c r="J38" s="13">
        <v>2080</v>
      </c>
    </row>
    <row r="39" spans="1:10" x14ac:dyDescent="0.2">
      <c r="A39" s="5">
        <v>3</v>
      </c>
      <c r="B39" s="13">
        <v>13872</v>
      </c>
      <c r="C39" s="13">
        <v>15028</v>
      </c>
      <c r="D39" s="13">
        <v>15028</v>
      </c>
      <c r="E39" s="13">
        <v>15028</v>
      </c>
      <c r="F39" s="13">
        <v>41088</v>
      </c>
      <c r="G39" s="13">
        <v>15028</v>
      </c>
      <c r="H39" s="13">
        <v>4640</v>
      </c>
      <c r="I39" s="13">
        <v>4640</v>
      </c>
      <c r="J39" s="13">
        <v>8256</v>
      </c>
    </row>
    <row r="40" spans="1:10" x14ac:dyDescent="0.2">
      <c r="A40" s="5">
        <v>4</v>
      </c>
      <c r="B40" s="13">
        <v>12544</v>
      </c>
      <c r="C40" s="13">
        <v>26752</v>
      </c>
      <c r="D40" s="13">
        <v>26752</v>
      </c>
      <c r="E40" s="13">
        <v>26752</v>
      </c>
      <c r="F40" s="13">
        <v>16512</v>
      </c>
      <c r="G40" s="13">
        <v>13568</v>
      </c>
      <c r="H40" s="13">
        <v>49280</v>
      </c>
      <c r="I40" s="13">
        <v>49280</v>
      </c>
      <c r="J40" s="13">
        <v>61504</v>
      </c>
    </row>
    <row r="41" spans="1:10" x14ac:dyDescent="0.2">
      <c r="A41" s="5">
        <v>5</v>
      </c>
      <c r="B41" s="13">
        <v>32896</v>
      </c>
      <c r="C41" s="13">
        <v>16512</v>
      </c>
      <c r="D41" s="13">
        <v>16512</v>
      </c>
      <c r="E41" s="13">
        <v>16512</v>
      </c>
      <c r="F41" s="13">
        <v>4644</v>
      </c>
      <c r="G41" s="13">
        <v>32896</v>
      </c>
      <c r="H41" s="13">
        <v>8256</v>
      </c>
      <c r="I41" s="13">
        <v>1290</v>
      </c>
      <c r="J41" s="13">
        <v>390</v>
      </c>
    </row>
    <row r="42" spans="1:10" x14ac:dyDescent="0.2">
      <c r="A42" s="5">
        <v>6</v>
      </c>
      <c r="B42" s="13">
        <v>1290</v>
      </c>
      <c r="C42" s="13">
        <v>1290</v>
      </c>
      <c r="D42" s="13">
        <v>1290</v>
      </c>
      <c r="E42" s="13">
        <v>5676</v>
      </c>
      <c r="F42" s="13">
        <v>0</v>
      </c>
      <c r="G42" s="13">
        <v>1290</v>
      </c>
      <c r="H42" s="13">
        <v>650</v>
      </c>
      <c r="I42" s="13">
        <v>0</v>
      </c>
      <c r="J42" s="13">
        <v>0</v>
      </c>
    </row>
    <row r="43" spans="1:10" x14ac:dyDescent="0.2">
      <c r="A43" s="1" t="s">
        <v>34</v>
      </c>
      <c r="B43" s="13">
        <f>SUM(B37:B42)</f>
        <v>65402</v>
      </c>
      <c r="C43" s="13">
        <f t="shared" ref="C43:J43" si="2">SUM(C37:C42)</f>
        <v>64670</v>
      </c>
      <c r="D43" s="13">
        <f t="shared" si="2"/>
        <v>64670</v>
      </c>
      <c r="E43" s="13">
        <f t="shared" si="2"/>
        <v>69056</v>
      </c>
      <c r="F43" s="13">
        <f t="shared" si="2"/>
        <v>70996</v>
      </c>
      <c r="G43" s="13">
        <f t="shared" si="2"/>
        <v>69966</v>
      </c>
      <c r="H43" s="13">
        <f t="shared" si="2"/>
        <v>64074</v>
      </c>
      <c r="I43" s="13">
        <f t="shared" si="2"/>
        <v>56458</v>
      </c>
      <c r="J43" s="13">
        <f t="shared" si="2"/>
        <v>72302</v>
      </c>
    </row>
    <row r="44" spans="1:10" x14ac:dyDescent="0.2">
      <c r="A44" s="1" t="s">
        <v>19</v>
      </c>
      <c r="B44" s="14">
        <f>B43*2/1000</f>
        <v>130.804</v>
      </c>
      <c r="C44" s="14">
        <f t="shared" ref="C44:J44" si="3">C43*2/1000</f>
        <v>129.34</v>
      </c>
      <c r="D44" s="14">
        <f t="shared" si="3"/>
        <v>129.34</v>
      </c>
      <c r="E44" s="14">
        <f t="shared" si="3"/>
        <v>138.11199999999999</v>
      </c>
      <c r="F44" s="14">
        <f t="shared" si="3"/>
        <v>141.99199999999999</v>
      </c>
      <c r="G44" s="14">
        <f t="shared" si="3"/>
        <v>139.93199999999999</v>
      </c>
      <c r="H44" s="14">
        <f t="shared" si="3"/>
        <v>128.148</v>
      </c>
      <c r="I44" s="14">
        <f t="shared" si="3"/>
        <v>112.916</v>
      </c>
      <c r="J44" s="14">
        <f t="shared" si="3"/>
        <v>144.60400000000001</v>
      </c>
    </row>
    <row r="45" spans="1:10" s="9" customFormat="1" x14ac:dyDescent="0.2">
      <c r="B45" s="16"/>
      <c r="C45" s="16"/>
      <c r="D45" s="16"/>
      <c r="E45" s="16"/>
      <c r="F45" s="16"/>
    </row>
    <row r="46" spans="1:10" x14ac:dyDescent="0.2">
      <c r="A46" s="9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8" t="s">
        <v>36</v>
      </c>
      <c r="H48" s="18" t="s">
        <v>37</v>
      </c>
      <c r="I48" s="18" t="s">
        <v>38</v>
      </c>
      <c r="J48" s="18" t="s">
        <v>39</v>
      </c>
    </row>
    <row r="49" spans="1:10" x14ac:dyDescent="0.2">
      <c r="A49" s="5">
        <v>1</v>
      </c>
      <c r="B49" s="13">
        <f>B37*2/1000</f>
        <v>0.32</v>
      </c>
      <c r="C49" s="13">
        <f t="shared" ref="C49:J49" si="4">C37*2/1000</f>
        <v>0.89600000000000002</v>
      </c>
      <c r="D49" s="13">
        <f t="shared" si="4"/>
        <v>0.89600000000000002</v>
      </c>
      <c r="E49" s="13">
        <f t="shared" si="4"/>
        <v>0.89600000000000002</v>
      </c>
      <c r="F49" s="13">
        <f t="shared" si="4"/>
        <v>1.056</v>
      </c>
      <c r="G49" s="13">
        <f t="shared" si="4"/>
        <v>0.48</v>
      </c>
      <c r="H49" s="13">
        <f t="shared" si="4"/>
        <v>0.16</v>
      </c>
      <c r="I49" s="13">
        <f t="shared" si="4"/>
        <v>0.16</v>
      </c>
      <c r="J49" s="13">
        <f t="shared" si="4"/>
        <v>0.14399999999999999</v>
      </c>
    </row>
    <row r="50" spans="1:10" x14ac:dyDescent="0.2">
      <c r="A50" s="5">
        <v>2</v>
      </c>
      <c r="B50" s="13">
        <f t="shared" ref="B50:J54" si="5">B38*2/1000</f>
        <v>9.2799999999999994</v>
      </c>
      <c r="C50" s="13">
        <f t="shared" si="5"/>
        <v>9.2799999999999994</v>
      </c>
      <c r="D50" s="13">
        <f t="shared" si="5"/>
        <v>9.2799999999999994</v>
      </c>
      <c r="E50" s="13">
        <f t="shared" si="5"/>
        <v>9.2799999999999994</v>
      </c>
      <c r="F50" s="13">
        <f t="shared" si="5"/>
        <v>16.448</v>
      </c>
      <c r="G50" s="13">
        <f t="shared" si="5"/>
        <v>13.888</v>
      </c>
      <c r="H50" s="13">
        <f t="shared" si="5"/>
        <v>2.3359999999999999</v>
      </c>
      <c r="I50" s="13">
        <f t="shared" si="5"/>
        <v>2.3359999999999999</v>
      </c>
      <c r="J50" s="13">
        <f t="shared" si="5"/>
        <v>4.16</v>
      </c>
    </row>
    <row r="51" spans="1:10" x14ac:dyDescent="0.2">
      <c r="A51" s="5">
        <v>3</v>
      </c>
      <c r="B51" s="13">
        <f t="shared" si="5"/>
        <v>27.744</v>
      </c>
      <c r="C51" s="13">
        <f t="shared" si="5"/>
        <v>30.056000000000001</v>
      </c>
      <c r="D51" s="13">
        <f t="shared" si="5"/>
        <v>30.056000000000001</v>
      </c>
      <c r="E51" s="13">
        <f t="shared" si="5"/>
        <v>30.056000000000001</v>
      </c>
      <c r="F51" s="13">
        <f t="shared" si="5"/>
        <v>82.176000000000002</v>
      </c>
      <c r="G51" s="13">
        <f t="shared" si="5"/>
        <v>30.056000000000001</v>
      </c>
      <c r="H51" s="13">
        <f t="shared" si="5"/>
        <v>9.2799999999999994</v>
      </c>
      <c r="I51" s="13">
        <f t="shared" si="5"/>
        <v>9.2799999999999994</v>
      </c>
      <c r="J51" s="13">
        <f t="shared" si="5"/>
        <v>16.512</v>
      </c>
    </row>
    <row r="52" spans="1:10" x14ac:dyDescent="0.2">
      <c r="A52" s="5">
        <v>4</v>
      </c>
      <c r="B52" s="13">
        <f t="shared" si="5"/>
        <v>25.088000000000001</v>
      </c>
      <c r="C52" s="13">
        <f t="shared" si="5"/>
        <v>53.503999999999998</v>
      </c>
      <c r="D52" s="13">
        <f t="shared" si="5"/>
        <v>53.503999999999998</v>
      </c>
      <c r="E52" s="13">
        <f t="shared" si="5"/>
        <v>53.503999999999998</v>
      </c>
      <c r="F52" s="13">
        <f t="shared" si="5"/>
        <v>33.024000000000001</v>
      </c>
      <c r="G52" s="13">
        <f t="shared" si="5"/>
        <v>27.135999999999999</v>
      </c>
      <c r="H52" s="13">
        <f t="shared" si="5"/>
        <v>98.56</v>
      </c>
      <c r="I52" s="13">
        <f t="shared" si="5"/>
        <v>98.56</v>
      </c>
      <c r="J52" s="13">
        <f t="shared" si="5"/>
        <v>123.008</v>
      </c>
    </row>
    <row r="53" spans="1:10" x14ac:dyDescent="0.2">
      <c r="A53" s="5">
        <v>5</v>
      </c>
      <c r="B53" s="13">
        <f t="shared" si="5"/>
        <v>65.792000000000002</v>
      </c>
      <c r="C53" s="13">
        <f t="shared" si="5"/>
        <v>33.024000000000001</v>
      </c>
      <c r="D53" s="13">
        <f t="shared" si="5"/>
        <v>33.024000000000001</v>
      </c>
      <c r="E53" s="13">
        <f t="shared" si="5"/>
        <v>33.024000000000001</v>
      </c>
      <c r="F53" s="13">
        <f t="shared" si="5"/>
        <v>9.2880000000000003</v>
      </c>
      <c r="G53" s="13">
        <f t="shared" si="5"/>
        <v>65.792000000000002</v>
      </c>
      <c r="H53" s="13">
        <f t="shared" si="5"/>
        <v>16.512</v>
      </c>
      <c r="I53" s="13">
        <f t="shared" si="5"/>
        <v>2.58</v>
      </c>
      <c r="J53" s="13">
        <f t="shared" si="5"/>
        <v>0.78</v>
      </c>
    </row>
    <row r="54" spans="1:10" x14ac:dyDescent="0.2">
      <c r="A54" s="5">
        <v>6</v>
      </c>
      <c r="B54" s="13">
        <f t="shared" si="5"/>
        <v>2.58</v>
      </c>
      <c r="C54" s="13">
        <f t="shared" si="5"/>
        <v>2.58</v>
      </c>
      <c r="D54" s="13">
        <f t="shared" si="5"/>
        <v>2.58</v>
      </c>
      <c r="E54" s="13">
        <f t="shared" si="5"/>
        <v>11.352</v>
      </c>
      <c r="F54" s="13">
        <f t="shared" si="5"/>
        <v>0</v>
      </c>
      <c r="G54" s="13">
        <f t="shared" si="5"/>
        <v>2.58</v>
      </c>
      <c r="H54" s="13">
        <f t="shared" si="5"/>
        <v>1.3</v>
      </c>
      <c r="I54" s="13">
        <f t="shared" si="5"/>
        <v>0</v>
      </c>
      <c r="J54" s="13">
        <f t="shared" si="5"/>
        <v>0</v>
      </c>
    </row>
    <row r="55" spans="1:10" x14ac:dyDescent="0.2">
      <c r="A55" s="1" t="s">
        <v>33</v>
      </c>
      <c r="B55" s="13">
        <f>SUM(B49:B54)</f>
        <v>130.804</v>
      </c>
      <c r="C55" s="13">
        <f t="shared" ref="C55:F55" si="6">SUM(C49:C54)</f>
        <v>129.34</v>
      </c>
      <c r="D55" s="13">
        <f t="shared" si="6"/>
        <v>129.34</v>
      </c>
      <c r="E55" s="13">
        <f t="shared" si="6"/>
        <v>138.11199999999999</v>
      </c>
      <c r="F55" s="13">
        <f t="shared" si="6"/>
        <v>141.99200000000002</v>
      </c>
      <c r="G55" s="13">
        <f>SUM(G49:G54)</f>
        <v>139.93200000000002</v>
      </c>
      <c r="H55" s="13">
        <f t="shared" ref="H55:J55" si="7">SUM(H49:H54)</f>
        <v>128.148</v>
      </c>
      <c r="I55" s="13">
        <f t="shared" si="7"/>
        <v>112.916</v>
      </c>
      <c r="J55" s="13">
        <f t="shared" si="7"/>
        <v>144.60400000000001</v>
      </c>
    </row>
    <row r="56" spans="1:10" s="9" customFormat="1" x14ac:dyDescent="0.2">
      <c r="B56" s="15"/>
      <c r="C56" s="15"/>
      <c r="D56" s="15"/>
      <c r="E56" s="15"/>
      <c r="F56" s="15"/>
    </row>
    <row r="58" spans="1:10" x14ac:dyDescent="0.2">
      <c r="A58" s="22" t="s">
        <v>45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46</v>
      </c>
      <c r="D59" s="2">
        <v>4.7949999999999999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8" t="s">
        <v>36</v>
      </c>
      <c r="H63" s="18" t="s">
        <v>37</v>
      </c>
      <c r="I63" s="18" t="s">
        <v>38</v>
      </c>
      <c r="J63" s="18" t="s">
        <v>39</v>
      </c>
    </row>
    <row r="64" spans="1:10" x14ac:dyDescent="0.2">
      <c r="A64" s="1" t="s">
        <v>19</v>
      </c>
      <c r="B64" s="7">
        <v>14.33</v>
      </c>
      <c r="C64" s="7">
        <v>2.04</v>
      </c>
      <c r="D64" s="7">
        <v>24.57</v>
      </c>
      <c r="E64" s="7">
        <v>11.26</v>
      </c>
      <c r="F64" s="7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47</v>
      </c>
      <c r="B65" s="10">
        <f>B64/B59*D59</f>
        <v>1.07363046875</v>
      </c>
      <c r="C65" s="10">
        <f>C64/B59*D59</f>
        <v>0.15284062500000001</v>
      </c>
      <c r="D65" s="10">
        <f>D64/B59*D59</f>
        <v>1.8408304687499999</v>
      </c>
      <c r="E65" s="10">
        <f>E64/B59*D59</f>
        <v>0.84362031250000002</v>
      </c>
      <c r="F65" s="10">
        <f>F64/B59*D59</f>
        <v>0.15284062500000001</v>
      </c>
      <c r="G65" s="10">
        <f>G64/B59*D59</f>
        <v>0.92004062499999995</v>
      </c>
      <c r="H65" s="3">
        <f>H64/B59*D59</f>
        <v>0.92004062499999995</v>
      </c>
      <c r="I65" s="3">
        <f>I64/B59*D59</f>
        <v>0.23001015624999999</v>
      </c>
      <c r="J65" s="3">
        <f>J64/B59*D59</f>
        <v>7.6420312500000004E-2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5"/>
  <sheetViews>
    <sheetView topLeftCell="A45" zoomScale="144" zoomScaleNormal="150" workbookViewId="0">
      <selection activeCell="B32" sqref="B32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2" t="s">
        <v>52</v>
      </c>
      <c r="B1" s="22"/>
      <c r="C1" s="22"/>
      <c r="D1" s="22"/>
      <c r="E1" s="22"/>
      <c r="F1" s="22"/>
      <c r="G1" s="22"/>
      <c r="H1" s="22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B18*J1</f>
        <v>411.70000000000005</v>
      </c>
      <c r="C3" s="7">
        <f>C18*J1</f>
        <v>696.40000000000009</v>
      </c>
      <c r="D3" s="7">
        <f>D18*J1</f>
        <v>696.40000000000009</v>
      </c>
      <c r="E3" s="7">
        <f>E18*J1</f>
        <v>720.5</v>
      </c>
      <c r="F3" s="7">
        <f>F18*J1</f>
        <v>523.69999999999993</v>
      </c>
      <c r="G3" s="7">
        <f>G18*J1</f>
        <v>571.6</v>
      </c>
      <c r="H3" s="7">
        <f>H18*J1</f>
        <v>385.3</v>
      </c>
      <c r="I3" s="7">
        <f>I18*J1</f>
        <v>383.79999999999995</v>
      </c>
      <c r="J3" s="7">
        <f>J18*J1</f>
        <v>416.50000000000006</v>
      </c>
    </row>
    <row r="4" spans="1:12" x14ac:dyDescent="0.2">
      <c r="A4" s="1" t="s">
        <v>6</v>
      </c>
      <c r="B4" s="7">
        <f>B18*J1 +B65*J1</f>
        <v>413.98832187500005</v>
      </c>
      <c r="C4" s="7">
        <f>C18*J1 +C65*J1</f>
        <v>696.72576250000009</v>
      </c>
      <c r="D4" s="7">
        <f>D18*J1 +D65*J1</f>
        <v>700.3235218750001</v>
      </c>
      <c r="E4" s="7">
        <f>E18*J1 +E65*J1</f>
        <v>722.29808125</v>
      </c>
      <c r="F4" s="7">
        <f>F18*J1+F65*J1</f>
        <v>524.02576249999993</v>
      </c>
      <c r="G4" s="7">
        <f>G18*J1+G65*J1</f>
        <v>573.56096250000007</v>
      </c>
      <c r="H4" s="7">
        <f>H18*J1+H65*J1</f>
        <v>387.26096250000001</v>
      </c>
      <c r="I4" s="7">
        <f>I18*J1+I65*J1</f>
        <v>384.29024062499997</v>
      </c>
      <c r="J4" s="7">
        <f>J18*J1+J65*J1</f>
        <v>416.66288125000005</v>
      </c>
    </row>
    <row r="5" spans="1:12" x14ac:dyDescent="0.2">
      <c r="A5" s="1" t="s">
        <v>8</v>
      </c>
      <c r="B5" s="7">
        <f>B18*J1 + 0.024*J1</f>
        <v>411.94000000000005</v>
      </c>
      <c r="C5" s="7">
        <f>C18*J1 + 0.024*J1</f>
        <v>696.6400000000001</v>
      </c>
      <c r="D5" s="7">
        <f>D18*J1 + 0.024*J1</f>
        <v>696.6400000000001</v>
      </c>
      <c r="E5" s="7">
        <f>E18*J1 + 0.024*J1</f>
        <v>720.74</v>
      </c>
      <c r="F5" s="7">
        <f>F18*J1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B18*J1 + B32*J1</f>
        <v>432.58776375000002</v>
      </c>
      <c r="C6" s="7">
        <f>C18*J1 + C32*J1</f>
        <v>717.05398125000011</v>
      </c>
      <c r="D6" s="7">
        <f>D18*J1 + D32*J1</f>
        <v>717.05398125000011</v>
      </c>
      <c r="E6" s="7">
        <f>E18*J1 + E32*J1</f>
        <v>742.55475999999999</v>
      </c>
      <c r="F6" s="7">
        <f>F18*J1 + F32*J1</f>
        <v>546.37434749999989</v>
      </c>
      <c r="G6" s="7">
        <f>G18*J1 + G32*J1</f>
        <v>593.94539125000006</v>
      </c>
      <c r="H6" s="7">
        <f>H18*J1 + H32*J1</f>
        <v>405.76363375</v>
      </c>
      <c r="I6" s="7">
        <f>I18*J1 + I32*J1</f>
        <v>401.83127374999998</v>
      </c>
      <c r="J6" s="7">
        <f>J18*J1 + J32*J1</f>
        <v>439.59145125000003</v>
      </c>
    </row>
    <row r="7" spans="1:12" x14ac:dyDescent="0.2">
      <c r="A7" s="1" t="s">
        <v>16</v>
      </c>
      <c r="B7" s="7">
        <v>379.43666374999998</v>
      </c>
      <c r="C7" s="7">
        <v>531.51090124999996</v>
      </c>
      <c r="D7" s="7">
        <v>531.51090124999996</v>
      </c>
      <c r="E7" s="7">
        <v>547.21167999999898</v>
      </c>
      <c r="F7" s="7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f t="shared" ref="J7:J8" si="0">K7/0.6</f>
        <v>411.56845624999835</v>
      </c>
      <c r="K7" s="20">
        <v>246.94107374999899</v>
      </c>
      <c r="L7" t="s">
        <v>43</v>
      </c>
    </row>
    <row r="8" spans="1:12" x14ac:dyDescent="0.2">
      <c r="A8" s="1" t="s">
        <v>13</v>
      </c>
      <c r="B8" s="7">
        <v>99.625481749999906</v>
      </c>
      <c r="C8" s="7">
        <v>175.69336675</v>
      </c>
      <c r="D8" s="7">
        <v>175.69336675</v>
      </c>
      <c r="E8" s="7">
        <v>182.75414549999999</v>
      </c>
      <c r="F8" s="7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f t="shared" si="0"/>
        <v>147.69632958333332</v>
      </c>
      <c r="K8" s="20">
        <v>88.617797749999994</v>
      </c>
      <c r="L8" t="s">
        <v>43</v>
      </c>
    </row>
    <row r="10" spans="1:12" x14ac:dyDescent="0.2">
      <c r="A10" s="22" t="s">
        <v>51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8" t="s">
        <v>36</v>
      </c>
      <c r="H11" s="18" t="s">
        <v>37</v>
      </c>
      <c r="I11" s="18" t="s">
        <v>38</v>
      </c>
      <c r="J11" s="18" t="s">
        <v>39</v>
      </c>
    </row>
    <row r="12" spans="1:12" x14ac:dyDescent="0.2">
      <c r="A12" s="5">
        <v>1</v>
      </c>
      <c r="B12" s="13">
        <v>5.31</v>
      </c>
      <c r="C12" s="13">
        <v>18.54</v>
      </c>
      <c r="D12" s="13">
        <v>18.54</v>
      </c>
      <c r="E12" s="13">
        <v>19.52</v>
      </c>
      <c r="F12" s="13">
        <v>14.85</v>
      </c>
      <c r="G12" s="13">
        <v>7.71</v>
      </c>
      <c r="H12" s="13">
        <v>3.71</v>
      </c>
      <c r="I12" s="13">
        <v>3.75</v>
      </c>
      <c r="J12" s="13">
        <v>2.8</v>
      </c>
    </row>
    <row r="13" spans="1:12" x14ac:dyDescent="0.2">
      <c r="A13" s="5">
        <v>2</v>
      </c>
      <c r="B13" s="13">
        <v>26.29</v>
      </c>
      <c r="C13" s="13">
        <v>37.49</v>
      </c>
      <c r="D13" s="13">
        <v>37.49</v>
      </c>
      <c r="E13" s="13">
        <v>37.549999999999997</v>
      </c>
      <c r="F13" s="13">
        <v>33.450000000000003</v>
      </c>
      <c r="G13" s="13">
        <v>39.020000000000003</v>
      </c>
      <c r="H13" s="13">
        <v>20.07</v>
      </c>
      <c r="I13" s="13">
        <v>20.18</v>
      </c>
      <c r="J13" s="13">
        <v>15.63</v>
      </c>
    </row>
    <row r="14" spans="1:12" x14ac:dyDescent="0.2">
      <c r="A14" s="5">
        <v>3</v>
      </c>
      <c r="B14" s="13">
        <v>6.3</v>
      </c>
      <c r="C14" s="13">
        <v>10.71</v>
      </c>
      <c r="D14" s="13">
        <v>10.71</v>
      </c>
      <c r="E14" s="13">
        <v>11.93</v>
      </c>
      <c r="F14" s="13">
        <v>2.84</v>
      </c>
      <c r="G14" s="13">
        <v>7.11</v>
      </c>
      <c r="H14" s="13">
        <v>10.71</v>
      </c>
      <c r="I14" s="13">
        <v>11.03</v>
      </c>
      <c r="J14" s="13">
        <v>19.05</v>
      </c>
    </row>
    <row r="15" spans="1:12" x14ac:dyDescent="0.2">
      <c r="A15" s="5">
        <v>4</v>
      </c>
      <c r="B15" s="13">
        <v>0.92</v>
      </c>
      <c r="C15" s="13">
        <v>1.68</v>
      </c>
      <c r="D15" s="13">
        <v>1.68</v>
      </c>
      <c r="E15" s="13">
        <v>1.83</v>
      </c>
      <c r="F15" s="13">
        <v>1.1499999999999999</v>
      </c>
      <c r="G15" s="13">
        <v>0.99</v>
      </c>
      <c r="H15" s="13">
        <v>3.46</v>
      </c>
      <c r="I15" s="13">
        <v>3.34</v>
      </c>
      <c r="J15" s="13">
        <v>4.13</v>
      </c>
    </row>
    <row r="16" spans="1:12" x14ac:dyDescent="0.2">
      <c r="A16" s="5">
        <v>5</v>
      </c>
      <c r="B16" s="13">
        <v>2.27</v>
      </c>
      <c r="C16" s="13">
        <v>1.1399999999999999</v>
      </c>
      <c r="D16" s="13">
        <v>1.1399999999999999</v>
      </c>
      <c r="E16" s="13">
        <v>1.1399999999999999</v>
      </c>
      <c r="F16" s="13">
        <v>0.08</v>
      </c>
      <c r="G16" s="13">
        <v>2.25</v>
      </c>
      <c r="H16" s="13">
        <v>0.54</v>
      </c>
      <c r="I16" s="13">
        <v>0.08</v>
      </c>
      <c r="J16" s="13">
        <v>0.04</v>
      </c>
    </row>
    <row r="17" spans="1:10" x14ac:dyDescent="0.2">
      <c r="A17" s="5">
        <v>6</v>
      </c>
      <c r="B17" s="13">
        <v>0.08</v>
      </c>
      <c r="C17" s="13">
        <v>0.08</v>
      </c>
      <c r="D17" s="13">
        <v>0.08</v>
      </c>
      <c r="E17" s="13">
        <v>0.08</v>
      </c>
      <c r="F17" s="13">
        <v>0</v>
      </c>
      <c r="G17" s="13">
        <v>0.08</v>
      </c>
      <c r="H17" s="13">
        <v>0.04</v>
      </c>
      <c r="I17" s="13">
        <v>0</v>
      </c>
      <c r="J17" s="13">
        <v>0</v>
      </c>
    </row>
    <row r="18" spans="1:10" x14ac:dyDescent="0.2">
      <c r="A18" s="1" t="s">
        <v>20</v>
      </c>
      <c r="B18" s="13">
        <f>SUM(B12:B17)</f>
        <v>41.17</v>
      </c>
      <c r="C18" s="13">
        <f t="shared" ref="C18:J18" si="1">SUM(C12:C17)</f>
        <v>69.640000000000015</v>
      </c>
      <c r="D18" s="13">
        <f t="shared" si="1"/>
        <v>69.640000000000015</v>
      </c>
      <c r="E18" s="13">
        <f t="shared" si="1"/>
        <v>72.05</v>
      </c>
      <c r="F18" s="13">
        <f t="shared" si="1"/>
        <v>52.37</v>
      </c>
      <c r="G18" s="13">
        <f t="shared" si="1"/>
        <v>57.160000000000004</v>
      </c>
      <c r="H18" s="13">
        <f t="shared" si="1"/>
        <v>38.53</v>
      </c>
      <c r="I18" s="13">
        <f t="shared" si="1"/>
        <v>38.379999999999995</v>
      </c>
      <c r="J18" s="13">
        <f t="shared" si="1"/>
        <v>41.650000000000006</v>
      </c>
    </row>
    <row r="20" spans="1:10" x14ac:dyDescent="0.2">
      <c r="A20" s="22" t="s">
        <v>49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8" t="s">
        <v>36</v>
      </c>
      <c r="H21" s="18" t="s">
        <v>37</v>
      </c>
      <c r="I21" s="18" t="s">
        <v>38</v>
      </c>
      <c r="J21" s="18" t="s">
        <v>39</v>
      </c>
    </row>
    <row r="22" spans="1:10" x14ac:dyDescent="0.2">
      <c r="A22" s="5">
        <v>1</v>
      </c>
      <c r="B22" s="17">
        <f>B49/B59*D59</f>
        <v>5.11E-3</v>
      </c>
      <c r="C22" s="17">
        <f>C49/B59*D59</f>
        <v>1.4308000000000001E-2</v>
      </c>
      <c r="D22" s="17">
        <f>D49/B59*D59</f>
        <v>1.4308000000000001E-2</v>
      </c>
      <c r="E22" s="17">
        <f>E49/B59*D59</f>
        <v>1.4308000000000001E-2</v>
      </c>
      <c r="F22" s="17">
        <f>F49/B59*D59</f>
        <v>1.6863E-2</v>
      </c>
      <c r="G22" s="17">
        <f>G49/B59*D59</f>
        <v>7.6649999999999999E-3</v>
      </c>
      <c r="H22" s="17">
        <f>H49/B59*D59</f>
        <v>2.555E-3</v>
      </c>
      <c r="I22" s="17">
        <f>I49/B59*D59</f>
        <v>2.555E-3</v>
      </c>
      <c r="J22" s="17">
        <f>J49/B59*D59</f>
        <v>2.2994999999999999E-3</v>
      </c>
    </row>
    <row r="23" spans="1:10" x14ac:dyDescent="0.2">
      <c r="A23" s="5">
        <v>2</v>
      </c>
      <c r="B23" s="17">
        <f>B50/B59*D59</f>
        <v>0.14818999999999999</v>
      </c>
      <c r="C23" s="17">
        <f>C50/B59*D59</f>
        <v>0.14818999999999999</v>
      </c>
      <c r="D23" s="17">
        <f>D50/B59*D59</f>
        <v>0.14818999999999999</v>
      </c>
      <c r="E23" s="17">
        <f>E50/B59*D59</f>
        <v>0.14818999999999999</v>
      </c>
      <c r="F23" s="17">
        <f>F50/B59*D59</f>
        <v>0.262654</v>
      </c>
      <c r="G23" s="17">
        <f>G50/B59*D59</f>
        <v>0.221774</v>
      </c>
      <c r="H23" s="17">
        <f>H50/B59*D59</f>
        <v>3.7302999999999996E-2</v>
      </c>
      <c r="I23" s="17">
        <f>I50/B59*D59</f>
        <v>3.7302999999999996E-2</v>
      </c>
      <c r="J23" s="17">
        <f>J50/B59*D59</f>
        <v>6.6430000000000003E-2</v>
      </c>
    </row>
    <row r="24" spans="1:10" x14ac:dyDescent="0.2">
      <c r="A24" s="5">
        <v>3</v>
      </c>
      <c r="B24" s="17">
        <f>B51/B59*D59</f>
        <v>0.44303700000000001</v>
      </c>
      <c r="C24" s="17">
        <f>C51/B59*D59</f>
        <v>0.47995675000000004</v>
      </c>
      <c r="D24" s="17">
        <f>D51/B59*D59</f>
        <v>0.47995675000000004</v>
      </c>
      <c r="E24" s="17">
        <f>E51/B59*D59</f>
        <v>0.47995675000000004</v>
      </c>
      <c r="F24" s="17">
        <f>F51/B59*D59</f>
        <v>1.3122480000000001</v>
      </c>
      <c r="G24" s="17">
        <f>G51/B59*D59</f>
        <v>0.47995675000000004</v>
      </c>
      <c r="H24" s="17">
        <f>H51/B59*D59</f>
        <v>0.14818999999999999</v>
      </c>
      <c r="I24" s="17">
        <f>I51/B59*D59</f>
        <v>0.14818999999999999</v>
      </c>
      <c r="J24" s="17">
        <f>J51/B59*D59</f>
        <v>0.26367600000000002</v>
      </c>
    </row>
    <row r="25" spans="1:10" x14ac:dyDescent="0.2">
      <c r="A25" s="5">
        <v>4</v>
      </c>
      <c r="B25" s="17">
        <f>B52/B59*D59</f>
        <v>0.40062400000000004</v>
      </c>
      <c r="C25" s="17">
        <f>C52/B59*D59</f>
        <v>0.85439199999999993</v>
      </c>
      <c r="D25" s="17">
        <f>D52/B59*D59</f>
        <v>0.85439199999999993</v>
      </c>
      <c r="E25" s="17">
        <f>E52/B59*D59</f>
        <v>0.85439199999999993</v>
      </c>
      <c r="F25" s="17">
        <f>F52/B59*D59</f>
        <v>0.52735200000000004</v>
      </c>
      <c r="G25" s="17">
        <f>G52/B59*D59</f>
        <v>0.43332799999999999</v>
      </c>
      <c r="H25" s="17">
        <f>H52/B59*D59</f>
        <v>1.5738800000000002</v>
      </c>
      <c r="I25" s="17">
        <f>I52/B59*D59</f>
        <v>1.5738800000000002</v>
      </c>
      <c r="J25" s="17">
        <f>J52/B59*D59</f>
        <v>1.9642839999999999</v>
      </c>
    </row>
    <row r="26" spans="1:10" x14ac:dyDescent="0.2">
      <c r="A26" s="5">
        <v>5</v>
      </c>
      <c r="B26" s="17">
        <f>B53/B59*D59</f>
        <v>1.050616</v>
      </c>
      <c r="C26" s="17">
        <f>C53/B59*D59</f>
        <v>0.52735200000000004</v>
      </c>
      <c r="D26" s="17">
        <f>D53/B59*D59</f>
        <v>0.52735200000000004</v>
      </c>
      <c r="E26" s="17">
        <f>E53/B59*D59</f>
        <v>0.52735200000000004</v>
      </c>
      <c r="F26" s="17">
        <f>F53/B59*D59</f>
        <v>0.14831775</v>
      </c>
      <c r="G26" s="17">
        <f>G53/B59*D59</f>
        <v>1.050616</v>
      </c>
      <c r="H26" s="17">
        <f>H53/B59*D59</f>
        <v>0.26367600000000002</v>
      </c>
      <c r="I26" s="17">
        <f>I53/B59*D59</f>
        <v>4.1199375000000003E-2</v>
      </c>
      <c r="J26" s="17">
        <f>J53/B59*D59</f>
        <v>1.2455625000000001E-2</v>
      </c>
    </row>
    <row r="27" spans="1:10" x14ac:dyDescent="0.2">
      <c r="A27" s="5">
        <v>6</v>
      </c>
      <c r="B27" s="17">
        <f>B54/B59*D59</f>
        <v>4.1199375000000003E-2</v>
      </c>
      <c r="C27" s="17">
        <f>C54/B59*D59</f>
        <v>4.1199375000000003E-2</v>
      </c>
      <c r="D27" s="17">
        <f>D54/B59*D59</f>
        <v>4.1199375000000003E-2</v>
      </c>
      <c r="E27" s="17">
        <f>E54/B59*D59</f>
        <v>0.18127725</v>
      </c>
      <c r="F27" s="17">
        <f>F54/B59*D59</f>
        <v>0</v>
      </c>
      <c r="G27" s="17">
        <f>G54/B59*D59</f>
        <v>4.1199375000000003E-2</v>
      </c>
      <c r="H27" s="17">
        <f>H54/B59*D59</f>
        <v>2.0759375E-2</v>
      </c>
      <c r="I27" s="17">
        <f>I54/B59*D59</f>
        <v>0</v>
      </c>
      <c r="J27" s="17">
        <f>J54/B59*D59</f>
        <v>0</v>
      </c>
    </row>
    <row r="28" spans="1:10" x14ac:dyDescent="0.2">
      <c r="A28" s="1" t="s">
        <v>20</v>
      </c>
      <c r="B28" s="17">
        <f>SUM(B22:B27)</f>
        <v>2.0887763750000001</v>
      </c>
      <c r="C28" s="17">
        <f t="shared" ref="C28:I28" si="2">SUM(C22:C27)</f>
        <v>2.0653981250000002</v>
      </c>
      <c r="D28" s="17">
        <f t="shared" si="2"/>
        <v>2.0653981250000002</v>
      </c>
      <c r="E28" s="17">
        <f t="shared" si="2"/>
        <v>2.205476</v>
      </c>
      <c r="F28" s="17">
        <f t="shared" si="2"/>
        <v>2.2674347500000001</v>
      </c>
      <c r="G28" s="17">
        <f>SUM(G22:G27)</f>
        <v>2.234539125</v>
      </c>
      <c r="H28" s="17">
        <f t="shared" si="2"/>
        <v>2.0463633750000003</v>
      </c>
      <c r="I28" s="17">
        <f t="shared" si="2"/>
        <v>1.8031273750000001</v>
      </c>
      <c r="J28" s="17">
        <f>SUM(J22:J27)</f>
        <v>2.3091451249999997</v>
      </c>
    </row>
    <row r="30" spans="1:10" x14ac:dyDescent="0.2">
      <c r="A30" s="22" t="s">
        <v>50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8" t="s">
        <v>36</v>
      </c>
      <c r="H31" s="18" t="s">
        <v>37</v>
      </c>
      <c r="I31" s="18" t="s">
        <v>38</v>
      </c>
      <c r="J31" s="18" t="s">
        <v>39</v>
      </c>
    </row>
    <row r="32" spans="1:10" x14ac:dyDescent="0.2">
      <c r="A32" s="5" t="s">
        <v>48</v>
      </c>
      <c r="B32" s="8">
        <f>B55/B59*D59</f>
        <v>2.0887763750000001</v>
      </c>
      <c r="C32" s="8">
        <f>C55/B59*D59</f>
        <v>2.0653981250000002</v>
      </c>
      <c r="D32" s="8">
        <f>D55/B59*D59</f>
        <v>2.0653981250000002</v>
      </c>
      <c r="E32" s="8">
        <f>E55/B59*D59</f>
        <v>2.205476</v>
      </c>
      <c r="F32" s="8">
        <f>F55/B59*D59</f>
        <v>2.2674347500000005</v>
      </c>
      <c r="G32" s="8">
        <f>G55/B59*D59</f>
        <v>2.2345391250000004</v>
      </c>
      <c r="H32" s="8">
        <f>H55/B59*D59</f>
        <v>2.0463633749999999</v>
      </c>
      <c r="I32" s="8">
        <f>I55/B59*D59</f>
        <v>1.8031273750000001</v>
      </c>
      <c r="J32" s="8">
        <f>J55/B59*D59</f>
        <v>2.3091451250000001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8" t="s">
        <v>36</v>
      </c>
      <c r="H36" s="18" t="s">
        <v>37</v>
      </c>
      <c r="I36" s="18" t="s">
        <v>38</v>
      </c>
      <c r="J36" s="18" t="s">
        <v>39</v>
      </c>
    </row>
    <row r="37" spans="1:10" x14ac:dyDescent="0.2">
      <c r="A37" s="5">
        <v>1</v>
      </c>
      <c r="B37" s="13">
        <v>160</v>
      </c>
      <c r="C37" s="13">
        <v>448</v>
      </c>
      <c r="D37" s="13">
        <v>448</v>
      </c>
      <c r="E37" s="13">
        <v>448</v>
      </c>
      <c r="F37" s="13">
        <v>528</v>
      </c>
      <c r="G37" s="13">
        <v>240</v>
      </c>
      <c r="H37" s="13">
        <v>80</v>
      </c>
      <c r="I37" s="13">
        <v>80</v>
      </c>
      <c r="J37" s="13">
        <v>72</v>
      </c>
    </row>
    <row r="38" spans="1:10" x14ac:dyDescent="0.2">
      <c r="A38" s="5">
        <v>2</v>
      </c>
      <c r="B38" s="13">
        <v>4640</v>
      </c>
      <c r="C38" s="13">
        <v>4640</v>
      </c>
      <c r="D38" s="13">
        <v>4640</v>
      </c>
      <c r="E38" s="13">
        <v>4640</v>
      </c>
      <c r="F38" s="13">
        <v>8224</v>
      </c>
      <c r="G38" s="13">
        <v>6944</v>
      </c>
      <c r="H38" s="13">
        <v>1168</v>
      </c>
      <c r="I38" s="13">
        <v>1168</v>
      </c>
      <c r="J38" s="13">
        <v>2080</v>
      </c>
    </row>
    <row r="39" spans="1:10" x14ac:dyDescent="0.2">
      <c r="A39" s="5">
        <v>3</v>
      </c>
      <c r="B39" s="13">
        <v>13872</v>
      </c>
      <c r="C39" s="13">
        <v>15028</v>
      </c>
      <c r="D39" s="13">
        <v>15028</v>
      </c>
      <c r="E39" s="13">
        <v>15028</v>
      </c>
      <c r="F39" s="13">
        <v>41088</v>
      </c>
      <c r="G39" s="13">
        <v>15028</v>
      </c>
      <c r="H39" s="13">
        <v>4640</v>
      </c>
      <c r="I39" s="13">
        <v>4640</v>
      </c>
      <c r="J39" s="13">
        <v>8256</v>
      </c>
    </row>
    <row r="40" spans="1:10" x14ac:dyDescent="0.2">
      <c r="A40" s="5">
        <v>4</v>
      </c>
      <c r="B40" s="13">
        <v>12544</v>
      </c>
      <c r="C40" s="13">
        <v>26752</v>
      </c>
      <c r="D40" s="13">
        <v>26752</v>
      </c>
      <c r="E40" s="13">
        <v>26752</v>
      </c>
      <c r="F40" s="13">
        <v>16512</v>
      </c>
      <c r="G40" s="13">
        <v>13568</v>
      </c>
      <c r="H40" s="13">
        <v>49280</v>
      </c>
      <c r="I40" s="13">
        <v>49280</v>
      </c>
      <c r="J40" s="13">
        <v>61504</v>
      </c>
    </row>
    <row r="41" spans="1:10" x14ac:dyDescent="0.2">
      <c r="A41" s="5">
        <v>5</v>
      </c>
      <c r="B41" s="13">
        <v>32896</v>
      </c>
      <c r="C41" s="13">
        <v>16512</v>
      </c>
      <c r="D41" s="13">
        <v>16512</v>
      </c>
      <c r="E41" s="13">
        <v>16512</v>
      </c>
      <c r="F41" s="13">
        <v>4644</v>
      </c>
      <c r="G41" s="13">
        <v>32896</v>
      </c>
      <c r="H41" s="13">
        <v>8256</v>
      </c>
      <c r="I41" s="13">
        <v>1290</v>
      </c>
      <c r="J41" s="13">
        <v>390</v>
      </c>
    </row>
    <row r="42" spans="1:10" x14ac:dyDescent="0.2">
      <c r="A42" s="5">
        <v>6</v>
      </c>
      <c r="B42" s="13">
        <v>1290</v>
      </c>
      <c r="C42" s="13">
        <v>1290</v>
      </c>
      <c r="D42" s="13">
        <v>1290</v>
      </c>
      <c r="E42" s="13">
        <v>5676</v>
      </c>
      <c r="F42" s="13">
        <v>0</v>
      </c>
      <c r="G42" s="13">
        <v>1290</v>
      </c>
      <c r="H42" s="13">
        <v>650</v>
      </c>
      <c r="I42" s="13">
        <v>0</v>
      </c>
      <c r="J42" s="13">
        <v>0</v>
      </c>
    </row>
    <row r="43" spans="1:10" x14ac:dyDescent="0.2">
      <c r="A43" s="1" t="s">
        <v>34</v>
      </c>
      <c r="B43" s="13">
        <f>SUM(B37:B42)</f>
        <v>65402</v>
      </c>
      <c r="C43" s="13">
        <f t="shared" ref="C43:J43" si="3">SUM(C37:C42)</f>
        <v>64670</v>
      </c>
      <c r="D43" s="13">
        <f t="shared" si="3"/>
        <v>64670</v>
      </c>
      <c r="E43" s="13">
        <f t="shared" si="3"/>
        <v>69056</v>
      </c>
      <c r="F43" s="13">
        <f t="shared" si="3"/>
        <v>70996</v>
      </c>
      <c r="G43" s="13">
        <f t="shared" si="3"/>
        <v>69966</v>
      </c>
      <c r="H43" s="13">
        <f t="shared" si="3"/>
        <v>64074</v>
      </c>
      <c r="I43" s="13">
        <f t="shared" si="3"/>
        <v>56458</v>
      </c>
      <c r="J43" s="13">
        <f t="shared" si="3"/>
        <v>72302</v>
      </c>
    </row>
    <row r="44" spans="1:10" x14ac:dyDescent="0.2">
      <c r="A44" s="1" t="s">
        <v>19</v>
      </c>
      <c r="B44" s="14">
        <f>B43*2/1000</f>
        <v>130.804</v>
      </c>
      <c r="C44" s="14">
        <f t="shared" ref="C44:J44" si="4">C43*2/1000</f>
        <v>129.34</v>
      </c>
      <c r="D44" s="14">
        <f t="shared" si="4"/>
        <v>129.34</v>
      </c>
      <c r="E44" s="14">
        <f t="shared" si="4"/>
        <v>138.11199999999999</v>
      </c>
      <c r="F44" s="14">
        <f t="shared" si="4"/>
        <v>141.99199999999999</v>
      </c>
      <c r="G44" s="14">
        <f t="shared" si="4"/>
        <v>139.93199999999999</v>
      </c>
      <c r="H44" s="14">
        <f t="shared" si="4"/>
        <v>128.148</v>
      </c>
      <c r="I44" s="14">
        <f t="shared" si="4"/>
        <v>112.916</v>
      </c>
      <c r="J44" s="14">
        <f t="shared" si="4"/>
        <v>144.60400000000001</v>
      </c>
    </row>
    <row r="45" spans="1:10" s="9" customFormat="1" x14ac:dyDescent="0.2">
      <c r="B45" s="16"/>
      <c r="C45" s="16"/>
      <c r="D45" s="16"/>
      <c r="E45" s="16"/>
      <c r="F45" s="16"/>
    </row>
    <row r="46" spans="1:10" x14ac:dyDescent="0.2">
      <c r="A46" s="9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8" t="s">
        <v>36</v>
      </c>
      <c r="H48" s="18" t="s">
        <v>37</v>
      </c>
      <c r="I48" s="18" t="s">
        <v>38</v>
      </c>
      <c r="J48" s="18" t="s">
        <v>39</v>
      </c>
    </row>
    <row r="49" spans="1:10" x14ac:dyDescent="0.2">
      <c r="A49" s="5">
        <v>1</v>
      </c>
      <c r="B49" s="13">
        <f>B37*2/1000</f>
        <v>0.32</v>
      </c>
      <c r="C49" s="13">
        <f t="shared" ref="C49:J49" si="5">C37*2/1000</f>
        <v>0.89600000000000002</v>
      </c>
      <c r="D49" s="13">
        <f t="shared" si="5"/>
        <v>0.89600000000000002</v>
      </c>
      <c r="E49" s="13">
        <f t="shared" si="5"/>
        <v>0.89600000000000002</v>
      </c>
      <c r="F49" s="13">
        <f t="shared" si="5"/>
        <v>1.056</v>
      </c>
      <c r="G49" s="13">
        <f t="shared" si="5"/>
        <v>0.48</v>
      </c>
      <c r="H49" s="13">
        <f t="shared" si="5"/>
        <v>0.16</v>
      </c>
      <c r="I49" s="13">
        <f t="shared" si="5"/>
        <v>0.16</v>
      </c>
      <c r="J49" s="13">
        <f t="shared" si="5"/>
        <v>0.14399999999999999</v>
      </c>
    </row>
    <row r="50" spans="1:10" x14ac:dyDescent="0.2">
      <c r="A50" s="5">
        <v>2</v>
      </c>
      <c r="B50" s="13">
        <f t="shared" ref="B50:J54" si="6">B38*2/1000</f>
        <v>9.2799999999999994</v>
      </c>
      <c r="C50" s="13">
        <f t="shared" si="6"/>
        <v>9.2799999999999994</v>
      </c>
      <c r="D50" s="13">
        <f t="shared" si="6"/>
        <v>9.2799999999999994</v>
      </c>
      <c r="E50" s="13">
        <f t="shared" si="6"/>
        <v>9.2799999999999994</v>
      </c>
      <c r="F50" s="13">
        <f t="shared" si="6"/>
        <v>16.448</v>
      </c>
      <c r="G50" s="13">
        <f t="shared" si="6"/>
        <v>13.888</v>
      </c>
      <c r="H50" s="13">
        <f t="shared" si="6"/>
        <v>2.3359999999999999</v>
      </c>
      <c r="I50" s="13">
        <f t="shared" si="6"/>
        <v>2.3359999999999999</v>
      </c>
      <c r="J50" s="13">
        <f t="shared" si="6"/>
        <v>4.16</v>
      </c>
    </row>
    <row r="51" spans="1:10" x14ac:dyDescent="0.2">
      <c r="A51" s="5">
        <v>3</v>
      </c>
      <c r="B51" s="13">
        <f t="shared" si="6"/>
        <v>27.744</v>
      </c>
      <c r="C51" s="13">
        <f t="shared" si="6"/>
        <v>30.056000000000001</v>
      </c>
      <c r="D51" s="13">
        <f t="shared" si="6"/>
        <v>30.056000000000001</v>
      </c>
      <c r="E51" s="13">
        <f t="shared" si="6"/>
        <v>30.056000000000001</v>
      </c>
      <c r="F51" s="13">
        <f t="shared" si="6"/>
        <v>82.176000000000002</v>
      </c>
      <c r="G51" s="13">
        <f t="shared" si="6"/>
        <v>30.056000000000001</v>
      </c>
      <c r="H51" s="13">
        <f t="shared" si="6"/>
        <v>9.2799999999999994</v>
      </c>
      <c r="I51" s="13">
        <f t="shared" si="6"/>
        <v>9.2799999999999994</v>
      </c>
      <c r="J51" s="13">
        <f t="shared" si="6"/>
        <v>16.512</v>
      </c>
    </row>
    <row r="52" spans="1:10" x14ac:dyDescent="0.2">
      <c r="A52" s="5">
        <v>4</v>
      </c>
      <c r="B52" s="13">
        <f t="shared" si="6"/>
        <v>25.088000000000001</v>
      </c>
      <c r="C52" s="13">
        <f t="shared" si="6"/>
        <v>53.503999999999998</v>
      </c>
      <c r="D52" s="13">
        <f t="shared" si="6"/>
        <v>53.503999999999998</v>
      </c>
      <c r="E52" s="13">
        <f t="shared" si="6"/>
        <v>53.503999999999998</v>
      </c>
      <c r="F52" s="13">
        <f t="shared" si="6"/>
        <v>33.024000000000001</v>
      </c>
      <c r="G52" s="13">
        <f t="shared" si="6"/>
        <v>27.135999999999999</v>
      </c>
      <c r="H52" s="13">
        <f t="shared" si="6"/>
        <v>98.56</v>
      </c>
      <c r="I52" s="13">
        <f t="shared" si="6"/>
        <v>98.56</v>
      </c>
      <c r="J52" s="13">
        <f t="shared" si="6"/>
        <v>123.008</v>
      </c>
    </row>
    <row r="53" spans="1:10" x14ac:dyDescent="0.2">
      <c r="A53" s="5">
        <v>5</v>
      </c>
      <c r="B53" s="13">
        <f t="shared" si="6"/>
        <v>65.792000000000002</v>
      </c>
      <c r="C53" s="13">
        <f t="shared" si="6"/>
        <v>33.024000000000001</v>
      </c>
      <c r="D53" s="13">
        <f t="shared" si="6"/>
        <v>33.024000000000001</v>
      </c>
      <c r="E53" s="13">
        <f t="shared" si="6"/>
        <v>33.024000000000001</v>
      </c>
      <c r="F53" s="13">
        <f t="shared" si="6"/>
        <v>9.2880000000000003</v>
      </c>
      <c r="G53" s="13">
        <f t="shared" si="6"/>
        <v>65.792000000000002</v>
      </c>
      <c r="H53" s="13">
        <f t="shared" si="6"/>
        <v>16.512</v>
      </c>
      <c r="I53" s="13">
        <f t="shared" si="6"/>
        <v>2.58</v>
      </c>
      <c r="J53" s="13">
        <f t="shared" si="6"/>
        <v>0.78</v>
      </c>
    </row>
    <row r="54" spans="1:10" x14ac:dyDescent="0.2">
      <c r="A54" s="5">
        <v>6</v>
      </c>
      <c r="B54" s="13">
        <f t="shared" si="6"/>
        <v>2.58</v>
      </c>
      <c r="C54" s="13">
        <f t="shared" si="6"/>
        <v>2.58</v>
      </c>
      <c r="D54" s="13">
        <f t="shared" si="6"/>
        <v>2.58</v>
      </c>
      <c r="E54" s="13">
        <f t="shared" si="6"/>
        <v>11.352</v>
      </c>
      <c r="F54" s="13">
        <f t="shared" si="6"/>
        <v>0</v>
      </c>
      <c r="G54" s="13">
        <f t="shared" si="6"/>
        <v>2.58</v>
      </c>
      <c r="H54" s="13">
        <f t="shared" si="6"/>
        <v>1.3</v>
      </c>
      <c r="I54" s="13">
        <f t="shared" si="6"/>
        <v>0</v>
      </c>
      <c r="J54" s="13">
        <f t="shared" si="6"/>
        <v>0</v>
      </c>
    </row>
    <row r="55" spans="1:10" x14ac:dyDescent="0.2">
      <c r="A55" s="1" t="s">
        <v>33</v>
      </c>
      <c r="B55" s="13">
        <f>SUM(B49:B54)</f>
        <v>130.804</v>
      </c>
      <c r="C55" s="13">
        <f t="shared" ref="C55:F55" si="7">SUM(C49:C54)</f>
        <v>129.34</v>
      </c>
      <c r="D55" s="13">
        <f t="shared" si="7"/>
        <v>129.34</v>
      </c>
      <c r="E55" s="13">
        <f t="shared" si="7"/>
        <v>138.11199999999999</v>
      </c>
      <c r="F55" s="13">
        <f t="shared" si="7"/>
        <v>141.99200000000002</v>
      </c>
      <c r="G55" s="13">
        <f>SUM(G49:G54)</f>
        <v>139.93200000000002</v>
      </c>
      <c r="H55" s="13">
        <f t="shared" ref="H55:J55" si="8">SUM(H49:H54)</f>
        <v>128.148</v>
      </c>
      <c r="I55" s="13">
        <f t="shared" si="8"/>
        <v>112.916</v>
      </c>
      <c r="J55" s="13">
        <f t="shared" si="8"/>
        <v>144.60400000000001</v>
      </c>
    </row>
    <row r="56" spans="1:10" s="9" customFormat="1" x14ac:dyDescent="0.2">
      <c r="B56" s="15"/>
      <c r="C56" s="15"/>
      <c r="D56" s="15"/>
      <c r="E56" s="15"/>
      <c r="F56" s="15"/>
    </row>
    <row r="58" spans="1:10" x14ac:dyDescent="0.2">
      <c r="A58" s="22" t="s">
        <v>45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46</v>
      </c>
      <c r="D59" s="2">
        <v>1.022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8" t="s">
        <v>36</v>
      </c>
      <c r="H63" s="18" t="s">
        <v>37</v>
      </c>
      <c r="I63" s="18" t="s">
        <v>38</v>
      </c>
      <c r="J63" s="18" t="s">
        <v>39</v>
      </c>
    </row>
    <row r="64" spans="1:10" x14ac:dyDescent="0.2">
      <c r="A64" s="1" t="s">
        <v>19</v>
      </c>
      <c r="B64" s="7">
        <v>14.33</v>
      </c>
      <c r="C64" s="7">
        <v>2.04</v>
      </c>
      <c r="D64" s="7">
        <v>24.57</v>
      </c>
      <c r="E64" s="7">
        <v>11.26</v>
      </c>
      <c r="F64" s="7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47</v>
      </c>
      <c r="B65" s="10">
        <f>B64/B59*D59</f>
        <v>0.22883218750000001</v>
      </c>
      <c r="C65" s="10">
        <f>C64/B59*D59</f>
        <v>3.2576250000000001E-2</v>
      </c>
      <c r="D65" s="10">
        <f>D64/B59*D59</f>
        <v>0.3923521875</v>
      </c>
      <c r="E65" s="10">
        <f>E64/B59*D59</f>
        <v>0.17980812500000001</v>
      </c>
      <c r="F65" s="10">
        <f>F64/B59*D59</f>
        <v>3.2576250000000001E-2</v>
      </c>
      <c r="G65" s="10">
        <f>G64/B59*D59</f>
        <v>0.19609625</v>
      </c>
      <c r="H65" s="3">
        <f>H64/B59*D59</f>
        <v>0.19609625</v>
      </c>
      <c r="I65" s="3">
        <f>I64/B59*D59</f>
        <v>4.90240625E-2</v>
      </c>
      <c r="J65" s="3">
        <f>J64/B59*D59</f>
        <v>1.6288125000000001E-2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3F09-BDEC-B54C-92A9-59E7B3308C20}">
  <dimension ref="A1:J49"/>
  <sheetViews>
    <sheetView tabSelected="1" zoomScale="125" workbookViewId="0">
      <selection activeCell="F18" sqref="F18"/>
    </sheetView>
  </sheetViews>
  <sheetFormatPr baseColWidth="10" defaultRowHeight="16" x14ac:dyDescent="0.2"/>
  <cols>
    <col min="1" max="1" width="17" bestFit="1" customWidth="1"/>
    <col min="2" max="3" width="10.83203125" style="24"/>
  </cols>
  <sheetData>
    <row r="1" spans="1:10" x14ac:dyDescent="0.2">
      <c r="A1" s="22" t="s">
        <v>52</v>
      </c>
      <c r="B1" s="22"/>
      <c r="C1" s="22"/>
      <c r="D1" s="29"/>
      <c r="E1" s="29"/>
      <c r="F1" s="29"/>
      <c r="G1" s="29"/>
      <c r="H1" s="29"/>
    </row>
    <row r="2" spans="1:10" x14ac:dyDescent="0.2">
      <c r="B2" s="25" t="s">
        <v>23</v>
      </c>
      <c r="C2" s="25" t="s">
        <v>46</v>
      </c>
      <c r="D2" s="12" t="s">
        <v>27</v>
      </c>
      <c r="E2" s="12">
        <v>5</v>
      </c>
    </row>
    <row r="3" spans="1:10" x14ac:dyDescent="0.2">
      <c r="A3" s="1" t="s">
        <v>7</v>
      </c>
      <c r="B3" s="24">
        <f>B14*E2+B23*E2</f>
        <v>9.4626129687500011</v>
      </c>
      <c r="C3" s="24">
        <f>C14*E2+C23*E2</f>
        <v>75.773203906250004</v>
      </c>
    </row>
    <row r="4" spans="1:10" x14ac:dyDescent="0.2">
      <c r="A4" s="1" t="s">
        <v>16</v>
      </c>
    </row>
    <row r="5" spans="1:10" x14ac:dyDescent="0.2">
      <c r="A5" s="1" t="s">
        <v>13</v>
      </c>
    </row>
    <row r="7" spans="1:10" x14ac:dyDescent="0.2">
      <c r="A7" s="22" t="s">
        <v>54</v>
      </c>
      <c r="B7" s="22"/>
      <c r="C7" s="22"/>
      <c r="D7" s="22"/>
      <c r="E7" s="22"/>
      <c r="F7" s="22"/>
      <c r="G7" s="22"/>
      <c r="H7" s="22"/>
      <c r="I7" s="22"/>
      <c r="J7" s="22"/>
    </row>
    <row r="8" spans="1:10" x14ac:dyDescent="0.2">
      <c r="A8" s="1" t="s">
        <v>30</v>
      </c>
      <c r="B8" s="25" t="s">
        <v>23</v>
      </c>
      <c r="C8" s="25" t="s">
        <v>46</v>
      </c>
    </row>
    <row r="9" spans="1:10" x14ac:dyDescent="0.2">
      <c r="A9" s="5">
        <v>1</v>
      </c>
      <c r="B9" s="25">
        <v>0.45</v>
      </c>
      <c r="C9" s="25">
        <v>2.99</v>
      </c>
    </row>
    <row r="10" spans="1:10" x14ac:dyDescent="0.2">
      <c r="A10" s="5">
        <v>2</v>
      </c>
      <c r="B10" s="25">
        <v>0.85</v>
      </c>
      <c r="C10" s="25">
        <v>6.05</v>
      </c>
    </row>
    <row r="11" spans="1:10" x14ac:dyDescent="0.2">
      <c r="A11" s="5">
        <v>3</v>
      </c>
      <c r="B11" s="25">
        <v>1.6E-2</v>
      </c>
      <c r="C11" s="25">
        <v>0.1</v>
      </c>
    </row>
    <row r="12" spans="1:10" x14ac:dyDescent="0.2">
      <c r="A12" s="5">
        <v>4</v>
      </c>
      <c r="B12" s="25">
        <v>8.0000000000000002E-3</v>
      </c>
      <c r="C12" s="25">
        <v>0.05</v>
      </c>
    </row>
    <row r="13" spans="1:10" x14ac:dyDescent="0.2">
      <c r="A13" s="5">
        <v>5</v>
      </c>
      <c r="B13" s="25">
        <v>1E-3</v>
      </c>
      <c r="C13" s="25">
        <v>0.01</v>
      </c>
    </row>
    <row r="14" spans="1:10" x14ac:dyDescent="0.2">
      <c r="A14" s="1" t="s">
        <v>20</v>
      </c>
      <c r="B14" s="24">
        <f>SUM(B9:B13)</f>
        <v>1.325</v>
      </c>
      <c r="C14" s="24">
        <f>SUM(C9:C13)</f>
        <v>9.1999999999999993</v>
      </c>
    </row>
    <row r="16" spans="1:10" x14ac:dyDescent="0.2">
      <c r="A16" s="22" t="s">
        <v>55</v>
      </c>
      <c r="B16" s="22"/>
      <c r="C16" s="22"/>
      <c r="D16" s="22"/>
      <c r="E16" s="22"/>
      <c r="F16" s="22"/>
      <c r="G16" s="22"/>
      <c r="H16" s="22"/>
      <c r="I16" s="22"/>
      <c r="J16" s="22"/>
    </row>
    <row r="17" spans="1:10" x14ac:dyDescent="0.2">
      <c r="A17" s="1" t="s">
        <v>30</v>
      </c>
      <c r="B17" s="25" t="s">
        <v>23</v>
      </c>
      <c r="C17" s="25" t="s">
        <v>46</v>
      </c>
    </row>
    <row r="18" spans="1:10" x14ac:dyDescent="0.2">
      <c r="A18" s="5">
        <v>1</v>
      </c>
      <c r="B18" s="24">
        <f>D49/B49*B41</f>
        <v>2.8562500000000003E-3</v>
      </c>
      <c r="C18" s="24">
        <f>F49/B49*C41</f>
        <v>2.9968750000000002E-2</v>
      </c>
    </row>
    <row r="19" spans="1:10" x14ac:dyDescent="0.2">
      <c r="A19" s="5">
        <v>2</v>
      </c>
      <c r="B19" s="24">
        <f>D49/B49*B42</f>
        <v>1.4852500000000001E-2</v>
      </c>
      <c r="C19" s="24">
        <f>F49/B49*C42</f>
        <v>0.15583749999999999</v>
      </c>
    </row>
    <row r="20" spans="1:10" x14ac:dyDescent="0.2">
      <c r="A20" s="5">
        <v>3</v>
      </c>
      <c r="B20" s="24">
        <f>D49/B49*B43</f>
        <v>0.36651400000000006</v>
      </c>
      <c r="C20" s="24">
        <f>F49/B49*C43</f>
        <v>3.8455900000000001</v>
      </c>
    </row>
    <row r="21" spans="1:10" x14ac:dyDescent="0.2">
      <c r="A21" s="5">
        <v>4</v>
      </c>
      <c r="B21" s="24">
        <f>D49/B49*B44</f>
        <v>0.11882000000000001</v>
      </c>
      <c r="C21" s="24">
        <f>F49/B49*C44</f>
        <v>1.2466999999999999</v>
      </c>
    </row>
    <row r="22" spans="1:10" x14ac:dyDescent="0.2">
      <c r="A22" s="5">
        <v>5</v>
      </c>
      <c r="B22" s="24">
        <f>D49/B49*B45</f>
        <v>6.4479843750000002E-2</v>
      </c>
      <c r="C22" s="24">
        <f>F49/B49*C45</f>
        <v>0.67654453124999991</v>
      </c>
    </row>
    <row r="23" spans="1:10" x14ac:dyDescent="0.2">
      <c r="A23" s="1" t="s">
        <v>20</v>
      </c>
      <c r="B23" s="24">
        <f>SUM(B18:B22)</f>
        <v>0.56752259375000014</v>
      </c>
      <c r="C23" s="24">
        <f>SUM(C18:C22)</f>
        <v>5.9546407812500002</v>
      </c>
    </row>
    <row r="25" spans="1:10" x14ac:dyDescent="0.2">
      <c r="A25" s="22" t="s">
        <v>56</v>
      </c>
      <c r="B25" s="22"/>
      <c r="C25" s="22"/>
      <c r="D25" s="22"/>
      <c r="E25" s="22"/>
      <c r="F25" s="22"/>
      <c r="G25" s="22"/>
      <c r="H25" s="22"/>
      <c r="I25" s="22"/>
      <c r="J25" s="22"/>
    </row>
    <row r="26" spans="1:10" x14ac:dyDescent="0.2">
      <c r="A26" s="1"/>
      <c r="B26" s="26" t="s">
        <v>23</v>
      </c>
      <c r="C26" s="26" t="s">
        <v>46</v>
      </c>
    </row>
    <row r="27" spans="1:10" x14ac:dyDescent="0.2">
      <c r="A27" s="5" t="s">
        <v>48</v>
      </c>
      <c r="B27" s="24">
        <f>D49/B49*B46</f>
        <v>0.56752259375000014</v>
      </c>
      <c r="C27" s="24">
        <f>F49/B49*C46</f>
        <v>5.9546407812500002</v>
      </c>
    </row>
    <row r="29" spans="1:10" x14ac:dyDescent="0.2">
      <c r="A29" s="22" t="s">
        <v>31</v>
      </c>
      <c r="B29" s="22"/>
      <c r="C29" s="22"/>
      <c r="D29" s="22"/>
      <c r="E29" s="22"/>
      <c r="F29" s="22"/>
      <c r="G29" s="22"/>
      <c r="H29" s="22"/>
      <c r="I29" s="22"/>
      <c r="J29" s="22"/>
    </row>
    <row r="30" spans="1:10" x14ac:dyDescent="0.2">
      <c r="A30" s="1" t="s">
        <v>30</v>
      </c>
      <c r="B30" s="25" t="s">
        <v>23</v>
      </c>
      <c r="C30" s="25" t="s">
        <v>46</v>
      </c>
    </row>
    <row r="31" spans="1:10" x14ac:dyDescent="0.2">
      <c r="A31" s="5">
        <v>1</v>
      </c>
      <c r="B31" s="27">
        <v>200</v>
      </c>
      <c r="C31" s="27">
        <v>200</v>
      </c>
    </row>
    <row r="32" spans="1:10" x14ac:dyDescent="0.2">
      <c r="A32" s="5">
        <v>2</v>
      </c>
      <c r="B32" s="27">
        <v>1040</v>
      </c>
      <c r="C32" s="27">
        <v>1040</v>
      </c>
    </row>
    <row r="33" spans="1:10" x14ac:dyDescent="0.2">
      <c r="A33" s="5">
        <v>3</v>
      </c>
      <c r="B33" s="27">
        <v>25664</v>
      </c>
      <c r="C33" s="27">
        <v>25664</v>
      </c>
    </row>
    <row r="34" spans="1:10" x14ac:dyDescent="0.2">
      <c r="A34" s="5">
        <v>4</v>
      </c>
      <c r="B34" s="27">
        <v>8320</v>
      </c>
      <c r="C34" s="27">
        <v>8320</v>
      </c>
    </row>
    <row r="35" spans="1:10" x14ac:dyDescent="0.2">
      <c r="A35" s="5">
        <v>5</v>
      </c>
      <c r="B35" s="27">
        <v>4515</v>
      </c>
      <c r="C35" s="27">
        <v>4515</v>
      </c>
    </row>
    <row r="36" spans="1:10" x14ac:dyDescent="0.2">
      <c r="A36" s="1" t="s">
        <v>34</v>
      </c>
      <c r="B36" s="27">
        <f>SUM(B31:B35)</f>
        <v>39739</v>
      </c>
      <c r="C36" s="27">
        <f>SUM(C31:C35)</f>
        <v>39739</v>
      </c>
    </row>
    <row r="37" spans="1:10" x14ac:dyDescent="0.2">
      <c r="A37" s="1" t="s">
        <v>19</v>
      </c>
      <c r="B37" s="27">
        <f>B36*2/1000</f>
        <v>79.477999999999994</v>
      </c>
      <c r="C37" s="27">
        <f>C36*2/1000</f>
        <v>79.477999999999994</v>
      </c>
    </row>
    <row r="39" spans="1:10" x14ac:dyDescent="0.2">
      <c r="A39" s="22" t="s">
        <v>32</v>
      </c>
      <c r="B39" s="22"/>
      <c r="C39" s="22"/>
      <c r="D39" s="22"/>
      <c r="E39" s="22"/>
      <c r="F39" s="22"/>
      <c r="G39" s="22"/>
      <c r="H39" s="22"/>
      <c r="I39" s="22"/>
      <c r="J39" s="22"/>
    </row>
    <row r="40" spans="1:10" x14ac:dyDescent="0.2">
      <c r="A40" s="1" t="s">
        <v>30</v>
      </c>
      <c r="B40" s="25" t="s">
        <v>23</v>
      </c>
      <c r="C40" s="25" t="s">
        <v>46</v>
      </c>
    </row>
    <row r="41" spans="1:10" x14ac:dyDescent="0.2">
      <c r="A41" s="5">
        <v>1</v>
      </c>
      <c r="B41" s="24">
        <f>B31*2/1000</f>
        <v>0.4</v>
      </c>
      <c r="C41" s="24">
        <f>C31*2/1000</f>
        <v>0.4</v>
      </c>
    </row>
    <row r="42" spans="1:10" x14ac:dyDescent="0.2">
      <c r="A42" s="5">
        <v>2</v>
      </c>
      <c r="B42" s="24">
        <f t="shared" ref="B42:C45" si="0">B32*2/1000</f>
        <v>2.08</v>
      </c>
      <c r="C42" s="24">
        <f t="shared" si="0"/>
        <v>2.08</v>
      </c>
    </row>
    <row r="43" spans="1:10" x14ac:dyDescent="0.2">
      <c r="A43" s="5">
        <v>3</v>
      </c>
      <c r="B43" s="24">
        <f t="shared" si="0"/>
        <v>51.328000000000003</v>
      </c>
      <c r="C43" s="24">
        <f t="shared" si="0"/>
        <v>51.328000000000003</v>
      </c>
    </row>
    <row r="44" spans="1:10" x14ac:dyDescent="0.2">
      <c r="A44" s="5">
        <v>4</v>
      </c>
      <c r="B44" s="24">
        <f t="shared" si="0"/>
        <v>16.64</v>
      </c>
      <c r="C44" s="24">
        <f t="shared" si="0"/>
        <v>16.64</v>
      </c>
    </row>
    <row r="45" spans="1:10" x14ac:dyDescent="0.2">
      <c r="A45" s="5">
        <v>5</v>
      </c>
      <c r="B45" s="24">
        <f t="shared" si="0"/>
        <v>9.0299999999999994</v>
      </c>
      <c r="C45" s="24">
        <f t="shared" si="0"/>
        <v>9.0299999999999994</v>
      </c>
    </row>
    <row r="46" spans="1:10" x14ac:dyDescent="0.2">
      <c r="A46" s="1" t="s">
        <v>33</v>
      </c>
      <c r="B46" s="24">
        <f>SUM(B41:B45)</f>
        <v>79.478000000000009</v>
      </c>
      <c r="C46" s="24">
        <f>SUM(C41:C45)</f>
        <v>79.478000000000009</v>
      </c>
    </row>
    <row r="48" spans="1:10" x14ac:dyDescent="0.2">
      <c r="A48" s="22" t="s">
        <v>21</v>
      </c>
      <c r="B48" s="22"/>
      <c r="C48" s="22"/>
      <c r="D48" s="22"/>
      <c r="E48" s="22"/>
      <c r="F48" s="22"/>
    </row>
    <row r="49" spans="1:6" x14ac:dyDescent="0.2">
      <c r="A49" s="1" t="s">
        <v>19</v>
      </c>
      <c r="B49" s="10">
        <v>64</v>
      </c>
      <c r="C49" s="28" t="s">
        <v>23</v>
      </c>
      <c r="D49" s="2">
        <v>0.45700000000000002</v>
      </c>
      <c r="E49" s="1" t="s">
        <v>46</v>
      </c>
      <c r="F49" s="2">
        <v>4.7949999999999999</v>
      </c>
    </row>
  </sheetData>
  <mergeCells count="7">
    <mergeCell ref="A48:F48"/>
    <mergeCell ref="A1:C1"/>
    <mergeCell ref="A7:J7"/>
    <mergeCell ref="A16:J16"/>
    <mergeCell ref="A25:J25"/>
    <mergeCell ref="A29:J29"/>
    <mergeCell ref="A39:J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2" t="s">
        <v>35</v>
      </c>
      <c r="B1" s="22"/>
      <c r="C1" s="22"/>
      <c r="D1" s="22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7">
        <f>B19*F1</f>
        <v>29.305</v>
      </c>
      <c r="C3" s="7">
        <f>C19*F1</f>
        <v>48.844999999999999</v>
      </c>
      <c r="D3" s="7">
        <f>D19*F1</f>
        <v>48.844999999999999</v>
      </c>
      <c r="E3" s="7">
        <f>E19*F1</f>
        <v>49.164999999999999</v>
      </c>
      <c r="F3" s="7">
        <f>F19*F1</f>
        <v>21.735000000000003</v>
      </c>
    </row>
    <row r="4" spans="1:6" x14ac:dyDescent="0.2">
      <c r="A4" s="1" t="s">
        <v>6</v>
      </c>
      <c r="B4" s="7">
        <f>B19*F1 +B66*F1</f>
        <v>29.81662578125</v>
      </c>
      <c r="C4" s="7">
        <f>C19*F1 +C66*F1</f>
        <v>48.917834374999998</v>
      </c>
      <c r="D4" s="7">
        <f>D19*F1 +D66*F1</f>
        <v>49.722225781249996</v>
      </c>
      <c r="E4" s="7">
        <f>E19*F1 +E66*F1</f>
        <v>49.567017187499999</v>
      </c>
      <c r="F4" s="7">
        <f>F19*F1+F66*F1</f>
        <v>21.807834375000002</v>
      </c>
    </row>
    <row r="5" spans="1:6" x14ac:dyDescent="0.2">
      <c r="A5" s="1" t="s">
        <v>8</v>
      </c>
      <c r="B5" s="7">
        <f>B19*F1 + 0.024*F1</f>
        <v>29.425000000000001</v>
      </c>
      <c r="C5" s="7">
        <f>C19*F1 + 0.024*F1</f>
        <v>48.964999999999996</v>
      </c>
      <c r="D5" s="7">
        <f>D19*F1 + 0.024*F1</f>
        <v>48.964999999999996</v>
      </c>
      <c r="E5" s="7">
        <f>E19*F1 + 0.024*F1</f>
        <v>49.284999999999997</v>
      </c>
      <c r="F5" s="7">
        <f>F19*F1 + 0.024*F1</f>
        <v>21.855000000000004</v>
      </c>
    </row>
    <row r="6" spans="1:6" x14ac:dyDescent="0.2">
      <c r="A6" s="1" t="s">
        <v>7</v>
      </c>
      <c r="B6" s="7">
        <f>B19*F1 + B33*F1</f>
        <v>33.975111562499997</v>
      </c>
      <c r="C6" s="7">
        <f>C19*F1 + C33*F1</f>
        <v>53.462842187500002</v>
      </c>
      <c r="D6" s="7">
        <f>D19*F1 + D33*F1</f>
        <v>53.462842187500002</v>
      </c>
      <c r="E6" s="7">
        <f>E19*F1 + E33*F1</f>
        <v>54.096029999999999</v>
      </c>
      <c r="F6" s="7">
        <f>F19*F1 + F33*F1</f>
        <v>26.260728125000004</v>
      </c>
    </row>
    <row r="7" spans="1:6" x14ac:dyDescent="0.2">
      <c r="A7" s="1" t="s">
        <v>16</v>
      </c>
      <c r="B7" s="7">
        <v>30.26</v>
      </c>
      <c r="C7" s="7">
        <v>40.58</v>
      </c>
      <c r="D7" s="7">
        <v>40.58</v>
      </c>
      <c r="E7" s="7">
        <v>41.06</v>
      </c>
      <c r="F7" s="7">
        <v>19.72</v>
      </c>
    </row>
    <row r="8" spans="1:6" x14ac:dyDescent="0.2">
      <c r="A8" s="1" t="s">
        <v>13</v>
      </c>
      <c r="B8" s="7">
        <v>18.21</v>
      </c>
      <c r="C8" s="7">
        <v>17.73</v>
      </c>
      <c r="D8" s="7">
        <v>17.73</v>
      </c>
      <c r="E8" s="7">
        <v>18.09</v>
      </c>
      <c r="F8" s="7">
        <v>8.81</v>
      </c>
    </row>
    <row r="11" spans="1:6" x14ac:dyDescent="0.2">
      <c r="A11" s="22" t="s">
        <v>22</v>
      </c>
      <c r="B11" s="22"/>
      <c r="C11" s="22"/>
      <c r="D11" s="22"/>
      <c r="E11" s="22"/>
      <c r="F11" s="22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1.3</v>
      </c>
    </row>
    <row r="14" spans="1:6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3.01</v>
      </c>
    </row>
    <row r="15" spans="1:6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1.4E-2</v>
      </c>
    </row>
    <row r="16" spans="1:6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1.7000000000000001E-2</v>
      </c>
    </row>
    <row r="17" spans="1:6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6.0000000000000001E-3</v>
      </c>
    </row>
    <row r="18" spans="1:6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</row>
    <row r="19" spans="1:6" x14ac:dyDescent="0.2">
      <c r="A19" s="1" t="s">
        <v>20</v>
      </c>
      <c r="B19" s="13">
        <f>SUM(B13:B18)</f>
        <v>5.8609999999999998</v>
      </c>
      <c r="C19" s="13">
        <f t="shared" ref="C19:F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4.3470000000000004</v>
      </c>
    </row>
    <row r="21" spans="1:6" x14ac:dyDescent="0.2">
      <c r="A21" s="22" t="s">
        <v>29</v>
      </c>
      <c r="B21" s="22"/>
      <c r="C21" s="22"/>
      <c r="D21" s="22"/>
      <c r="E21" s="22"/>
      <c r="F21" s="22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</row>
    <row r="24" spans="1:6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0.23444100000000001</v>
      </c>
    </row>
    <row r="25" spans="1:6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0.29339400000000004</v>
      </c>
    </row>
    <row r="26" spans="1:6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0.23764000000000002</v>
      </c>
    </row>
    <row r="27" spans="1:6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0.13213012500000001</v>
      </c>
    </row>
    <row r="28" spans="1:6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</row>
    <row r="29" spans="1:6" x14ac:dyDescent="0.2">
      <c r="A29" s="1" t="s">
        <v>20</v>
      </c>
      <c r="B29" s="17">
        <f>SUM(B23:B28)</f>
        <v>0.93402231250000012</v>
      </c>
      <c r="C29" s="17">
        <f t="shared" ref="C29:F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0.90514562500000006</v>
      </c>
    </row>
    <row r="31" spans="1:6" x14ac:dyDescent="0.2">
      <c r="A31" s="22" t="s">
        <v>25</v>
      </c>
      <c r="B31" s="22"/>
      <c r="C31" s="22"/>
      <c r="D31" s="22"/>
      <c r="E31" s="22"/>
      <c r="F31" s="22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5" t="s">
        <v>26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0.90514562500000006</v>
      </c>
    </row>
    <row r="36" spans="1:6" x14ac:dyDescent="0.2">
      <c r="A36" s="22" t="s">
        <v>31</v>
      </c>
      <c r="B36" s="22"/>
      <c r="C36" s="22"/>
      <c r="D36" s="22"/>
      <c r="E36" s="22"/>
      <c r="F36" s="22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</row>
    <row r="39" spans="1:6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16416</v>
      </c>
    </row>
    <row r="40" spans="1:6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20544</v>
      </c>
    </row>
    <row r="41" spans="1:6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16640</v>
      </c>
    </row>
    <row r="42" spans="1:6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9252</v>
      </c>
    </row>
    <row r="43" spans="1:6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</row>
    <row r="44" spans="1:6" x14ac:dyDescent="0.2">
      <c r="A44" s="1" t="s">
        <v>34</v>
      </c>
      <c r="B44" s="13">
        <f>SUM(B38:B43)</f>
        <v>65402</v>
      </c>
      <c r="C44" s="13">
        <f t="shared" ref="C44:F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63380</v>
      </c>
    </row>
    <row r="45" spans="1:6" x14ac:dyDescent="0.2">
      <c r="A45" s="1" t="s">
        <v>19</v>
      </c>
      <c r="B45" s="14">
        <f>B44*2/1000</f>
        <v>130.804</v>
      </c>
      <c r="C45" s="14">
        <f t="shared" ref="C45:F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126.76</v>
      </c>
    </row>
    <row r="46" spans="1:6" s="9" customFormat="1" x14ac:dyDescent="0.2">
      <c r="B46" s="16"/>
      <c r="C46" s="16"/>
      <c r="D46" s="16"/>
      <c r="E46" s="16"/>
      <c r="F46" s="16"/>
    </row>
    <row r="47" spans="1:6" x14ac:dyDescent="0.2">
      <c r="A47" s="9"/>
    </row>
    <row r="48" spans="1:6" x14ac:dyDescent="0.2">
      <c r="A48" s="22" t="s">
        <v>32</v>
      </c>
      <c r="B48" s="22"/>
      <c r="C48" s="22"/>
      <c r="D48" s="22"/>
      <c r="E48" s="22"/>
      <c r="F48" s="22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5">
        <v>1</v>
      </c>
      <c r="B50" s="13">
        <f>B38*2/1000</f>
        <v>0.32</v>
      </c>
      <c r="C50" s="13">
        <f t="shared" ref="C50:F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</row>
    <row r="51" spans="1:6" x14ac:dyDescent="0.2">
      <c r="A51" s="5">
        <v>2</v>
      </c>
      <c r="B51" s="13">
        <f t="shared" ref="B51:F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32.832000000000001</v>
      </c>
    </row>
    <row r="52" spans="1:6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41.088000000000001</v>
      </c>
    </row>
    <row r="53" spans="1:6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33.28</v>
      </c>
    </row>
    <row r="54" spans="1:6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18.504000000000001</v>
      </c>
    </row>
    <row r="55" spans="1:6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</row>
    <row r="56" spans="1:6" x14ac:dyDescent="0.2">
      <c r="A56" s="1" t="s">
        <v>33</v>
      </c>
      <c r="B56" s="13">
        <f>SUM(B50:B55)</f>
        <v>130.804</v>
      </c>
      <c r="C56" s="13">
        <f t="shared" ref="C56:F56" si="6">SUM(C50:C55)</f>
        <v>129.34</v>
      </c>
      <c r="D56" s="13">
        <f t="shared" si="6"/>
        <v>129.34</v>
      </c>
      <c r="E56" s="13">
        <f t="shared" si="6"/>
        <v>138.11199999999999</v>
      </c>
      <c r="F56" s="13">
        <f t="shared" si="6"/>
        <v>126.76</v>
      </c>
    </row>
    <row r="57" spans="1:6" s="9" customFormat="1" x14ac:dyDescent="0.2">
      <c r="B57" s="15"/>
      <c r="C57" s="15"/>
      <c r="D57" s="15"/>
      <c r="E57" s="15"/>
      <c r="F57" s="15"/>
    </row>
    <row r="59" spans="1:6" x14ac:dyDescent="0.2">
      <c r="A59" s="22" t="s">
        <v>21</v>
      </c>
      <c r="B59" s="22"/>
      <c r="C59" s="22"/>
      <c r="D59" s="22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2" t="s">
        <v>24</v>
      </c>
      <c r="B63" s="22"/>
      <c r="C63" s="22"/>
      <c r="D63" s="22"/>
      <c r="E63" s="22"/>
      <c r="F63" s="22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</row>
    <row r="66" spans="1:6" x14ac:dyDescent="0.2">
      <c r="A66" s="1" t="s">
        <v>26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accuracy</vt:lpstr>
      <vt:lpstr>memory</vt:lpstr>
      <vt:lpstr>timeoverhead_backup</vt:lpstr>
      <vt:lpstr>timeoverhead_msp</vt:lpstr>
      <vt:lpstr>timeoverhead_pico</vt:lpstr>
      <vt:lpstr>energyoverhead_msp</vt:lpstr>
      <vt:lpstr>energyoverhead_pico</vt:lpstr>
      <vt:lpstr>in_the_wild_audio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2022-06-18T05:14:16Z</dcterms:modified>
</cp:coreProperties>
</file>