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boluo/Documents/PycharmProjects/SmartSwitch/plot/Comparison_accuracy/"/>
    </mc:Choice>
  </mc:AlternateContent>
  <xr:revisionPtr revIDLastSave="0" documentId="13_ncr:1_{CDCB37D9-DDC1-E740-BCCC-5984B8A5723C}" xr6:coauthVersionLast="47" xr6:coauthVersionMax="47" xr10:uidLastSave="{00000000-0000-0000-0000-000000000000}"/>
  <bookViews>
    <workbookView xWindow="0" yWindow="500" windowWidth="28800" windowHeight="15860" activeTab="3" xr2:uid="{A33675B7-7F4F-C34D-AB6F-57998B81D61A}"/>
  </bookViews>
  <sheets>
    <sheet name="accuracy" sheetId="1" r:id="rId1"/>
    <sheet name="memory" sheetId="2" r:id="rId2"/>
    <sheet name="timeoverhead_backup" sheetId="3" r:id="rId3"/>
    <sheet name="timeoverhea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8" i="4" l="1"/>
  <c r="F27" i="4"/>
  <c r="F26" i="4"/>
  <c r="F25" i="4"/>
  <c r="F24" i="4"/>
  <c r="E28" i="4"/>
  <c r="E27" i="4"/>
  <c r="E26" i="4"/>
  <c r="E25" i="4"/>
  <c r="E24" i="4"/>
  <c r="D28" i="4"/>
  <c r="D27" i="4"/>
  <c r="D26" i="4"/>
  <c r="D25" i="4"/>
  <c r="D24" i="4"/>
  <c r="F29" i="4"/>
  <c r="C28" i="4"/>
  <c r="C27" i="4"/>
  <c r="C26" i="4"/>
  <c r="C25" i="4"/>
  <c r="C24" i="4"/>
  <c r="F23" i="4"/>
  <c r="E23" i="4"/>
  <c r="D23" i="4"/>
  <c r="C23" i="4"/>
  <c r="B28" i="4"/>
  <c r="B27" i="4"/>
  <c r="B26" i="4"/>
  <c r="B25" i="4"/>
  <c r="B24" i="4"/>
  <c r="B23" i="4"/>
  <c r="F33" i="4"/>
  <c r="E33" i="4"/>
  <c r="D33" i="4"/>
  <c r="C33" i="4"/>
  <c r="B33" i="4"/>
  <c r="F51" i="4"/>
  <c r="F52" i="4"/>
  <c r="F53" i="4"/>
  <c r="F54" i="4"/>
  <c r="F55" i="4"/>
  <c r="E51" i="4"/>
  <c r="E52" i="4"/>
  <c r="E53" i="4"/>
  <c r="E54" i="4"/>
  <c r="E55" i="4"/>
  <c r="D51" i="4"/>
  <c r="D52" i="4"/>
  <c r="D53" i="4"/>
  <c r="D54" i="4"/>
  <c r="D55" i="4"/>
  <c r="C51" i="4"/>
  <c r="C52" i="4"/>
  <c r="C53" i="4"/>
  <c r="C54" i="4"/>
  <c r="C55" i="4"/>
  <c r="C50" i="4"/>
  <c r="D50" i="4"/>
  <c r="E50" i="4"/>
  <c r="F50" i="4"/>
  <c r="B51" i="4"/>
  <c r="B52" i="4"/>
  <c r="B53" i="4"/>
  <c r="B54" i="4"/>
  <c r="B55" i="4"/>
  <c r="B50" i="4"/>
  <c r="C44" i="4"/>
  <c r="C45" i="4" s="1"/>
  <c r="D44" i="4"/>
  <c r="D45" i="4" s="1"/>
  <c r="E44" i="4"/>
  <c r="E45" i="4" s="1"/>
  <c r="F44" i="4"/>
  <c r="F45" i="4" s="1"/>
  <c r="B44" i="4"/>
  <c r="B45" i="4" s="1"/>
  <c r="E29" i="4"/>
  <c r="D29" i="4"/>
  <c r="B29" i="4"/>
  <c r="F66" i="4"/>
  <c r="E66" i="4"/>
  <c r="D66" i="4"/>
  <c r="C66" i="4"/>
  <c r="B66" i="4"/>
  <c r="F19" i="4"/>
  <c r="F5" i="4" s="1"/>
  <c r="E19" i="4"/>
  <c r="E5" i="4" s="1"/>
  <c r="D19" i="4"/>
  <c r="D3" i="4" s="1"/>
  <c r="C19" i="4"/>
  <c r="B19" i="4"/>
  <c r="C29" i="4" l="1"/>
  <c r="F56" i="4"/>
  <c r="C56" i="4"/>
  <c r="B56" i="4"/>
  <c r="D56" i="4"/>
  <c r="E56" i="4"/>
  <c r="B4" i="4"/>
  <c r="D4" i="4"/>
  <c r="B3" i="4"/>
  <c r="D5" i="4"/>
  <c r="C4" i="4"/>
  <c r="B6" i="4"/>
  <c r="C3" i="4"/>
  <c r="F4" i="4"/>
  <c r="D6" i="4"/>
  <c r="B5" i="4"/>
  <c r="E6" i="4"/>
  <c r="E3" i="4"/>
  <c r="C5" i="4"/>
  <c r="F6" i="4"/>
  <c r="E4" i="4"/>
  <c r="C6" i="4"/>
  <c r="F3" i="4"/>
  <c r="F40" i="3"/>
  <c r="E40" i="3"/>
  <c r="D40" i="3"/>
  <c r="C40" i="3"/>
  <c r="B40" i="3"/>
  <c r="C19" i="3"/>
  <c r="C4" i="3" s="1"/>
  <c r="D19" i="3"/>
  <c r="D6" i="3" s="1"/>
  <c r="E19" i="3"/>
  <c r="E4" i="3" s="1"/>
  <c r="F19" i="3"/>
  <c r="B19" i="3"/>
  <c r="B3" i="3" s="1"/>
  <c r="C30" i="3"/>
  <c r="C24" i="3" s="1"/>
  <c r="D30" i="3"/>
  <c r="D24" i="3" s="1"/>
  <c r="E30" i="3"/>
  <c r="E24" i="3" s="1"/>
  <c r="F30" i="3"/>
  <c r="F24" i="3" s="1"/>
  <c r="B30" i="3"/>
  <c r="B24" i="3" s="1"/>
  <c r="F5" i="1"/>
  <c r="E5" i="1"/>
  <c r="D5" i="1"/>
  <c r="C5" i="1"/>
  <c r="B5" i="1"/>
  <c r="F4" i="1"/>
  <c r="F3" i="1"/>
  <c r="E4" i="1"/>
  <c r="E3" i="1"/>
  <c r="D4" i="1"/>
  <c r="D3" i="1"/>
  <c r="C4" i="1"/>
  <c r="C3" i="1"/>
  <c r="B4" i="1"/>
  <c r="B3" i="1"/>
  <c r="F6" i="3" l="1"/>
  <c r="C6" i="3"/>
  <c r="E3" i="3"/>
  <c r="C5" i="3"/>
  <c r="E5" i="3"/>
  <c r="C3" i="3"/>
  <c r="E6" i="3"/>
  <c r="F3" i="3"/>
  <c r="D3" i="3"/>
  <c r="D4" i="3"/>
  <c r="F4" i="3"/>
  <c r="D5" i="3"/>
  <c r="F5" i="3"/>
  <c r="B4" i="3"/>
  <c r="B5" i="3"/>
  <c r="B6" i="3"/>
</calcChain>
</file>

<file path=xl/sharedStrings.xml><?xml version="1.0" encoding="utf-8"?>
<sst xmlns="http://schemas.openxmlformats.org/spreadsheetml/2006/main" count="148" uniqueCount="37">
  <si>
    <t>MNIST</t>
  </si>
  <si>
    <t>CIFAR-10</t>
  </si>
  <si>
    <t>SVHN</t>
  </si>
  <si>
    <t>GTSBR</t>
  </si>
  <si>
    <t>GSC</t>
  </si>
  <si>
    <t>NWV</t>
  </si>
  <si>
    <t>NWS</t>
  </si>
  <si>
    <t>Vanilla</t>
  </si>
  <si>
    <t>YONO</t>
  </si>
  <si>
    <t>Original</t>
  </si>
  <si>
    <t>We use the ratio of YONO:Original in YONO paper to muliply the Vanilla accuracy in our own implementation to get YONO in our comparison</t>
  </si>
  <si>
    <t>We use the ratio of NWS:Vanilla, NWV:Vanilla in NWS paper to muliply the Vanilla accuracy in our own implementation to get NWS/NWS in our comparison</t>
  </si>
  <si>
    <t>Accuracy</t>
  </si>
  <si>
    <t>Accuracy (%) - Extracted from MWS</t>
  </si>
  <si>
    <t>Accuracy (%) - Extracted from YONO</t>
  </si>
  <si>
    <t>SS</t>
  </si>
  <si>
    <t>Memory</t>
  </si>
  <si>
    <t>Memory Usage (KB)</t>
  </si>
  <si>
    <t>MTL</t>
  </si>
  <si>
    <t xml:space="preserve">Individual model size </t>
  </si>
  <si>
    <t>Params</t>
  </si>
  <si>
    <t>Size (KB)</t>
  </si>
  <si>
    <t>Total</t>
  </si>
  <si>
    <t>Data reading overhead from external memory</t>
  </si>
  <si>
    <t>Layer-wise inference time (s)</t>
  </si>
  <si>
    <t>Time (s)</t>
  </si>
  <si>
    <t>NWS - External page size</t>
  </si>
  <si>
    <t>Vanilla model switch time (s)</t>
  </si>
  <si>
    <t>Switch time (s)</t>
  </si>
  <si>
    <t># of tasks</t>
  </si>
  <si>
    <t>Inference time of running all tasks</t>
  </si>
  <si>
    <t>Layer-wise weight-reloading time (s)</t>
  </si>
  <si>
    <t>Layer</t>
  </si>
  <si>
    <t>Layer-wise model params</t>
  </si>
  <si>
    <t>Layer-wise model memory size (KB)</t>
  </si>
  <si>
    <t>Total size (KB)</t>
  </si>
  <si>
    <t>Total Params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</si>
</sst>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3" borderId="0" xfId="0" applyFill="1"/>
    <xf numFmtId="0" fontId="0" fillId="4" borderId="0" xfId="0" applyFill="1"/>
    <xf numFmtId="2" fontId="0" fillId="4" borderId="0" xfId="0" applyNumberFormat="1" applyFill="1"/>
    <xf numFmtId="1" fontId="0" fillId="4" borderId="0" xfId="0" applyNumberFormat="1" applyFill="1"/>
    <xf numFmtId="0" fontId="0" fillId="3" borderId="0" xfId="0" applyFill="1" applyAlignment="1">
      <alignment horizontal="left"/>
    </xf>
    <xf numFmtId="0" fontId="0" fillId="4" borderId="0" xfId="0" applyFont="1" applyFill="1"/>
    <xf numFmtId="2" fontId="0" fillId="4" borderId="0" xfId="0" applyNumberFormat="1" applyFont="1" applyFill="1"/>
    <xf numFmtId="164" fontId="0" fillId="4" borderId="0" xfId="0" applyNumberFormat="1" applyFont="1" applyFill="1"/>
    <xf numFmtId="0" fontId="0" fillId="0" borderId="0" xfId="0" applyFill="1"/>
    <xf numFmtId="164" fontId="0" fillId="4" borderId="0" xfId="0" applyNumberFormat="1" applyFill="1"/>
    <xf numFmtId="0" fontId="1" fillId="4" borderId="0" xfId="0" applyFont="1" applyFill="1"/>
    <xf numFmtId="0" fontId="0" fillId="5" borderId="0" xfId="0" applyFill="1" applyAlignment="1">
      <alignment horizontal="center"/>
    </xf>
    <xf numFmtId="0" fontId="2" fillId="4" borderId="0" xfId="0" applyFont="1" applyFill="1"/>
    <xf numFmtId="2" fontId="2" fillId="4" borderId="0" xfId="0" applyNumberFormat="1" applyFont="1" applyFill="1"/>
    <xf numFmtId="0" fontId="2" fillId="0" borderId="0" xfId="0" applyFont="1" applyFill="1"/>
    <xf numFmtId="2" fontId="2" fillId="0" borderId="0" xfId="0" applyNumberFormat="1" applyFont="1" applyFill="1"/>
    <xf numFmtId="164" fontId="2" fillId="4" borderId="0" xfId="0" applyNumberFormat="1" applyFont="1" applyFill="1"/>
    <xf numFmtId="0" fontId="0" fillId="2" borderId="0" xfId="0" applyFill="1" applyAlignment="1">
      <alignment horizontal="center"/>
    </xf>
    <xf numFmtId="49" fontId="0" fillId="0" borderId="0" xfId="0" applyNumberForma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A6150-6557-DD49-A823-4DB21D694E8B}">
  <dimension ref="A1:F26"/>
  <sheetViews>
    <sheetView zoomScale="138" workbookViewId="0">
      <selection activeCell="A10" sqref="A10"/>
    </sheetView>
  </sheetViews>
  <sheetFormatPr baseColWidth="10" defaultRowHeight="16" x14ac:dyDescent="0.2"/>
  <cols>
    <col min="1" max="1" width="11.83203125" bestFit="1" customWidth="1"/>
  </cols>
  <sheetData>
    <row r="1" spans="1:6" x14ac:dyDescent="0.2">
      <c r="A1" s="18" t="s">
        <v>12</v>
      </c>
      <c r="B1" s="18"/>
      <c r="C1" s="18"/>
      <c r="D1" s="18"/>
      <c r="E1" s="18"/>
      <c r="F1" s="18"/>
    </row>
    <row r="2" spans="1:6" x14ac:dyDescent="0.2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2">
      <c r="A3" s="1" t="s">
        <v>5</v>
      </c>
      <c r="B3" s="3">
        <f>B14/B16*B6</f>
        <v>92.762600141973437</v>
      </c>
      <c r="C3" s="3">
        <f>C14/C16*C6</f>
        <v>63.980569049271345</v>
      </c>
      <c r="D3" s="3">
        <f>D14/D16*D6</f>
        <v>85.104166666666657</v>
      </c>
      <c r="E3" s="3">
        <f>E14/E16*E6</f>
        <v>93.595505617977523</v>
      </c>
      <c r="F3" s="3">
        <f>F14/F16*F6</f>
        <v>70.211834639286678</v>
      </c>
    </row>
    <row r="4" spans="1:6" x14ac:dyDescent="0.2">
      <c r="A4" s="1" t="s">
        <v>6</v>
      </c>
      <c r="B4" s="3">
        <f>B15/B16*B6</f>
        <v>97.642226954669908</v>
      </c>
      <c r="C4" s="3">
        <f>C15/C16*C6</f>
        <v>86.06523247744623</v>
      </c>
      <c r="D4" s="3">
        <f>D15/D16*D6</f>
        <v>92.713903743315498</v>
      </c>
      <c r="E4" s="3">
        <f>E15/E16*E6</f>
        <v>98</v>
      </c>
      <c r="F4" s="3">
        <f>F15/F16*F6</f>
        <v>94.597676303701718</v>
      </c>
    </row>
    <row r="5" spans="1:6" x14ac:dyDescent="0.2">
      <c r="A5" s="1" t="s">
        <v>8</v>
      </c>
      <c r="B5" s="3">
        <f>B24/B25*B6</f>
        <v>96.495394063459571</v>
      </c>
      <c r="C5" s="3">
        <f>C24/C25*C6</f>
        <v>89.2</v>
      </c>
      <c r="D5" s="3">
        <f>D24/D25*D6</f>
        <v>94.698412698412696</v>
      </c>
      <c r="E5" s="3">
        <f>E24/E25*E6</f>
        <v>97.799180327868868</v>
      </c>
      <c r="F5" s="3">
        <f>F24/F25*F6</f>
        <v>93.215859030837009</v>
      </c>
    </row>
    <row r="6" spans="1:6" x14ac:dyDescent="0.2">
      <c r="A6" s="1" t="s">
        <v>7</v>
      </c>
      <c r="B6" s="3">
        <v>98</v>
      </c>
      <c r="C6" s="3">
        <v>90</v>
      </c>
      <c r="D6" s="3">
        <v>95</v>
      </c>
      <c r="E6" s="3">
        <v>98</v>
      </c>
      <c r="F6" s="3">
        <v>92</v>
      </c>
    </row>
    <row r="7" spans="1:6" x14ac:dyDescent="0.2">
      <c r="A7" s="1" t="s">
        <v>15</v>
      </c>
      <c r="B7" s="3">
        <v>98</v>
      </c>
      <c r="C7" s="3">
        <v>90</v>
      </c>
      <c r="D7" s="3">
        <v>95</v>
      </c>
      <c r="E7" s="3">
        <v>98</v>
      </c>
      <c r="F7" s="3">
        <v>92</v>
      </c>
    </row>
    <row r="12" spans="1:6" x14ac:dyDescent="0.2">
      <c r="A12" s="18" t="s">
        <v>13</v>
      </c>
      <c r="B12" s="18"/>
      <c r="C12" s="18"/>
      <c r="D12" s="18"/>
      <c r="E12" s="18"/>
      <c r="F12" s="18"/>
    </row>
    <row r="13" spans="1:6" x14ac:dyDescent="0.2">
      <c r="A13" s="1"/>
      <c r="B13" s="1" t="s">
        <v>0</v>
      </c>
      <c r="C13" s="1" t="s">
        <v>1</v>
      </c>
      <c r="D13" s="1" t="s">
        <v>2</v>
      </c>
      <c r="E13" s="1" t="s">
        <v>3</v>
      </c>
      <c r="F13" s="1" t="s">
        <v>4</v>
      </c>
    </row>
    <row r="14" spans="1:6" x14ac:dyDescent="0.2">
      <c r="A14" s="1" t="s">
        <v>5</v>
      </c>
      <c r="B14" s="2">
        <v>93.34</v>
      </c>
      <c r="C14" s="2">
        <v>51.22</v>
      </c>
      <c r="D14" s="2">
        <v>80.41</v>
      </c>
      <c r="E14" s="2">
        <v>90.1</v>
      </c>
      <c r="F14" s="2">
        <v>56.49</v>
      </c>
    </row>
    <row r="15" spans="1:6" x14ac:dyDescent="0.2">
      <c r="A15" s="1" t="s">
        <v>6</v>
      </c>
      <c r="B15" s="2">
        <v>98.25</v>
      </c>
      <c r="C15" s="2">
        <v>68.900000000000006</v>
      </c>
      <c r="D15" s="2">
        <v>87.6</v>
      </c>
      <c r="E15" s="2">
        <v>94.34</v>
      </c>
      <c r="F15" s="2">
        <v>76.11</v>
      </c>
    </row>
    <row r="16" spans="1:6" x14ac:dyDescent="0.2">
      <c r="A16" s="1" t="s">
        <v>7</v>
      </c>
      <c r="B16" s="2">
        <v>98.61</v>
      </c>
      <c r="C16" s="2">
        <v>72.05</v>
      </c>
      <c r="D16" s="2">
        <v>89.76</v>
      </c>
      <c r="E16" s="2">
        <v>94.34</v>
      </c>
      <c r="F16" s="2">
        <v>74.02</v>
      </c>
    </row>
    <row r="17" spans="1:6" ht="51" customHeight="1" x14ac:dyDescent="0.2">
      <c r="A17" s="19" t="s">
        <v>11</v>
      </c>
      <c r="B17" s="19"/>
      <c r="C17" s="19"/>
      <c r="D17" s="19"/>
      <c r="E17" s="19"/>
      <c r="F17" s="19"/>
    </row>
    <row r="21" spans="1:6" x14ac:dyDescent="0.2">
      <c r="A21" s="18" t="s">
        <v>14</v>
      </c>
      <c r="B21" s="18"/>
      <c r="C21" s="18"/>
      <c r="D21" s="18"/>
      <c r="E21" s="18"/>
      <c r="F21" s="18"/>
    </row>
    <row r="22" spans="1:6" x14ac:dyDescent="0.2">
      <c r="A22" s="1"/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</row>
    <row r="23" spans="1:6" x14ac:dyDescent="0.2">
      <c r="A23" s="1" t="s">
        <v>5</v>
      </c>
      <c r="B23" s="2">
        <v>98.5</v>
      </c>
      <c r="C23" s="2">
        <v>59.3</v>
      </c>
      <c r="D23" s="2">
        <v>85.7</v>
      </c>
      <c r="E23" s="2">
        <v>95.8</v>
      </c>
      <c r="F23" s="2">
        <v>78.5</v>
      </c>
    </row>
    <row r="24" spans="1:6" x14ac:dyDescent="0.2">
      <c r="A24" s="1" t="s">
        <v>8</v>
      </c>
      <c r="B24" s="2">
        <v>96.2</v>
      </c>
      <c r="C24" s="2">
        <v>89.2</v>
      </c>
      <c r="D24" s="2">
        <v>94.2</v>
      </c>
      <c r="E24" s="2">
        <v>97.4</v>
      </c>
      <c r="F24" s="2">
        <v>92</v>
      </c>
    </row>
    <row r="25" spans="1:6" x14ac:dyDescent="0.2">
      <c r="A25" s="1" t="s">
        <v>9</v>
      </c>
      <c r="B25" s="2">
        <v>97.7</v>
      </c>
      <c r="C25" s="2">
        <v>90</v>
      </c>
      <c r="D25" s="2">
        <v>94.5</v>
      </c>
      <c r="E25" s="2">
        <v>97.6</v>
      </c>
      <c r="F25" s="2">
        <v>90.8</v>
      </c>
    </row>
    <row r="26" spans="1:6" ht="32" customHeight="1" x14ac:dyDescent="0.2">
      <c r="A26" s="19" t="s">
        <v>10</v>
      </c>
      <c r="B26" s="19"/>
      <c r="C26" s="19"/>
      <c r="D26" s="19"/>
      <c r="E26" s="19"/>
      <c r="F26" s="19"/>
    </row>
  </sheetData>
  <mergeCells count="5">
    <mergeCell ref="A1:F1"/>
    <mergeCell ref="A12:F12"/>
    <mergeCell ref="A21:F21"/>
    <mergeCell ref="A26:F26"/>
    <mergeCell ref="A17:F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00737-DCBD-4E48-B8D1-0EDDFA6F61A2}">
  <dimension ref="A1:F3"/>
  <sheetViews>
    <sheetView zoomScale="132" workbookViewId="0">
      <selection activeCell="D3" sqref="D3"/>
    </sheetView>
  </sheetViews>
  <sheetFormatPr baseColWidth="10" defaultRowHeight="16" x14ac:dyDescent="0.2"/>
  <sheetData>
    <row r="1" spans="1:6" x14ac:dyDescent="0.2">
      <c r="A1" s="18" t="s">
        <v>17</v>
      </c>
      <c r="B1" s="18"/>
      <c r="C1" s="18"/>
      <c r="D1" s="18"/>
      <c r="E1" s="18"/>
      <c r="F1" s="18"/>
    </row>
    <row r="2" spans="1:6" x14ac:dyDescent="0.2">
      <c r="A2" s="1"/>
      <c r="B2" s="1" t="s">
        <v>7</v>
      </c>
      <c r="C2" s="1" t="s">
        <v>15</v>
      </c>
      <c r="D2" s="1" t="s">
        <v>6</v>
      </c>
      <c r="E2" s="1" t="s">
        <v>5</v>
      </c>
      <c r="F2" s="1" t="s">
        <v>8</v>
      </c>
    </row>
    <row r="3" spans="1:6" x14ac:dyDescent="0.2">
      <c r="A3" s="1" t="s">
        <v>16</v>
      </c>
      <c r="B3" s="4">
        <v>650</v>
      </c>
      <c r="C3" s="4">
        <v>300</v>
      </c>
      <c r="D3" s="4">
        <v>183</v>
      </c>
      <c r="E3" s="4">
        <v>131</v>
      </c>
      <c r="F3" s="4">
        <v>56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D7DDF-C6E5-DB46-8AC4-11520FE3D49F}">
  <dimension ref="A1:F40"/>
  <sheetViews>
    <sheetView zoomScale="125" workbookViewId="0">
      <selection activeCell="H27" sqref="H27"/>
    </sheetView>
  </sheetViews>
  <sheetFormatPr baseColWidth="10" defaultRowHeight="16" x14ac:dyDescent="0.2"/>
  <cols>
    <col min="1" max="1" width="13.6640625" bestFit="1" customWidth="1"/>
  </cols>
  <sheetData>
    <row r="1" spans="1:6" x14ac:dyDescent="0.2">
      <c r="A1" s="18" t="s">
        <v>30</v>
      </c>
      <c r="B1" s="18"/>
      <c r="C1" s="18"/>
      <c r="D1" s="18"/>
      <c r="E1" s="12" t="s">
        <v>29</v>
      </c>
      <c r="F1" s="12">
        <v>5</v>
      </c>
    </row>
    <row r="2" spans="1:6" x14ac:dyDescent="0.2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2">
      <c r="A3" s="1" t="s">
        <v>5</v>
      </c>
      <c r="B3" s="3">
        <f>B19*F1</f>
        <v>29.305</v>
      </c>
      <c r="C3" s="3">
        <f>C19*F1</f>
        <v>48.844999999999999</v>
      </c>
      <c r="D3" s="3">
        <f>D19*F1</f>
        <v>48.844999999999999</v>
      </c>
      <c r="E3" s="3">
        <f>E19*F1</f>
        <v>49.164999999999999</v>
      </c>
      <c r="F3" s="3">
        <f>F19*F1</f>
        <v>21.735000000000003</v>
      </c>
    </row>
    <row r="4" spans="1:6" x14ac:dyDescent="0.2">
      <c r="A4" s="1" t="s">
        <v>6</v>
      </c>
      <c r="B4" s="3">
        <f>B19*F1 +B40*F1</f>
        <v>29.81662578125</v>
      </c>
      <c r="C4" s="3">
        <f>C19*F1 +C40*F1</f>
        <v>48.917834374999998</v>
      </c>
      <c r="D4" s="3">
        <f>D19*F1 +D40*F1</f>
        <v>49.722225781249996</v>
      </c>
      <c r="E4" s="3">
        <f>E19*F1 +E40*F1</f>
        <v>49.567017187499999</v>
      </c>
      <c r="F4" s="3">
        <f>F19*F1+F40*F1</f>
        <v>21.807834375000002</v>
      </c>
    </row>
    <row r="5" spans="1:6" x14ac:dyDescent="0.2">
      <c r="A5" s="1" t="s">
        <v>8</v>
      </c>
      <c r="B5" s="3">
        <f>B19*F1 + 0.024*F1</f>
        <v>29.425000000000001</v>
      </c>
      <c r="C5" s="3">
        <f>C19*F1 + 0.024*F1</f>
        <v>48.964999999999996</v>
      </c>
      <c r="D5" s="3">
        <f>D19*F1 + 0.024*F1</f>
        <v>48.964999999999996</v>
      </c>
      <c r="E5" s="3">
        <f>E19*F1 + 0.024*F1</f>
        <v>49.284999999999997</v>
      </c>
      <c r="F5" s="3">
        <f>F19*F1 + 0.024*F1</f>
        <v>21.855000000000004</v>
      </c>
    </row>
    <row r="6" spans="1:6" x14ac:dyDescent="0.2">
      <c r="A6" s="1" t="s">
        <v>7</v>
      </c>
      <c r="B6" s="3">
        <f>B19*F1 + B24*F1</f>
        <v>33.975111562499997</v>
      </c>
      <c r="C6" s="3">
        <f>C19*F1 + C24*F1</f>
        <v>53.462842187500002</v>
      </c>
      <c r="D6" s="3">
        <f>D19*F1 + D24*F1</f>
        <v>53.462842187500002</v>
      </c>
      <c r="E6" s="3">
        <f>E19*F1 + E24*F1</f>
        <v>54.096029999999999</v>
      </c>
      <c r="F6" s="3">
        <f>F19*F1 + F24*F1</f>
        <v>26.260728125000004</v>
      </c>
    </row>
    <row r="7" spans="1:6" x14ac:dyDescent="0.2">
      <c r="A7" s="1" t="s">
        <v>18</v>
      </c>
      <c r="B7" s="3">
        <v>30</v>
      </c>
      <c r="C7" s="3">
        <v>30</v>
      </c>
      <c r="D7" s="3">
        <v>30</v>
      </c>
      <c r="E7" s="3">
        <v>30</v>
      </c>
      <c r="F7" s="3">
        <v>30</v>
      </c>
    </row>
    <row r="8" spans="1:6" x14ac:dyDescent="0.2">
      <c r="A8" s="1" t="s">
        <v>15</v>
      </c>
      <c r="B8" s="3">
        <v>20</v>
      </c>
      <c r="C8" s="3">
        <v>20</v>
      </c>
      <c r="D8" s="3">
        <v>20</v>
      </c>
      <c r="E8" s="3">
        <v>20</v>
      </c>
      <c r="F8" s="3">
        <v>20</v>
      </c>
    </row>
    <row r="11" spans="1:6" x14ac:dyDescent="0.2">
      <c r="A11" s="18" t="s">
        <v>24</v>
      </c>
      <c r="B11" s="18"/>
      <c r="C11" s="18"/>
      <c r="D11" s="18"/>
      <c r="E11" s="18"/>
      <c r="F11" s="18"/>
    </row>
    <row r="12" spans="1:6" x14ac:dyDescent="0.2">
      <c r="A12" s="1"/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</row>
    <row r="13" spans="1:6" x14ac:dyDescent="0.2">
      <c r="A13" s="5">
        <v>1</v>
      </c>
      <c r="B13" s="11">
        <v>0.74</v>
      </c>
      <c r="C13" s="11">
        <v>2.57</v>
      </c>
      <c r="D13" s="11">
        <v>2.57</v>
      </c>
      <c r="E13" s="11">
        <v>2.6</v>
      </c>
      <c r="F13" s="11">
        <v>1.3</v>
      </c>
    </row>
    <row r="14" spans="1:6" x14ac:dyDescent="0.2">
      <c r="A14" s="5">
        <v>2</v>
      </c>
      <c r="B14" s="11">
        <v>3.81</v>
      </c>
      <c r="C14" s="11">
        <v>5.25</v>
      </c>
      <c r="D14" s="11">
        <v>5.25</v>
      </c>
      <c r="E14" s="11">
        <v>5.28</v>
      </c>
      <c r="F14" s="11">
        <v>3.01</v>
      </c>
    </row>
    <row r="15" spans="1:6" x14ac:dyDescent="0.2">
      <c r="A15" s="5">
        <v>3</v>
      </c>
      <c r="B15" s="11">
        <v>1.18</v>
      </c>
      <c r="C15" s="11">
        <v>1.85</v>
      </c>
      <c r="D15" s="11">
        <v>1.85</v>
      </c>
      <c r="E15" s="11">
        <v>1.86</v>
      </c>
      <c r="F15" s="11">
        <v>1.4E-2</v>
      </c>
    </row>
    <row r="16" spans="1:6" x14ac:dyDescent="0.2">
      <c r="A16" s="5">
        <v>4</v>
      </c>
      <c r="B16" s="11">
        <v>7.2999999999999995E-2</v>
      </c>
      <c r="C16" s="11">
        <v>4.8000000000000001E-2</v>
      </c>
      <c r="D16" s="11">
        <v>4.8000000000000001E-2</v>
      </c>
      <c r="E16" s="11">
        <v>4.8000000000000001E-2</v>
      </c>
      <c r="F16" s="11">
        <v>1.7000000000000001E-2</v>
      </c>
    </row>
    <row r="17" spans="1:6" x14ac:dyDescent="0.2">
      <c r="A17" s="5">
        <v>5</v>
      </c>
      <c r="B17" s="11">
        <v>0.05</v>
      </c>
      <c r="C17" s="11">
        <v>4.2000000000000003E-2</v>
      </c>
      <c r="D17" s="11">
        <v>4.2000000000000003E-2</v>
      </c>
      <c r="E17" s="11">
        <v>4.1000000000000002E-2</v>
      </c>
      <c r="F17" s="11">
        <v>6.0000000000000001E-3</v>
      </c>
    </row>
    <row r="18" spans="1:6" x14ac:dyDescent="0.2">
      <c r="A18" s="5">
        <v>6</v>
      </c>
      <c r="B18" s="11">
        <v>8.0000000000000002E-3</v>
      </c>
      <c r="C18" s="11">
        <v>8.9999999999999993E-3</v>
      </c>
      <c r="D18" s="11">
        <v>8.9999999999999993E-3</v>
      </c>
      <c r="E18" s="11">
        <v>4.0000000000000001E-3</v>
      </c>
      <c r="F18" s="6">
        <v>0</v>
      </c>
    </row>
    <row r="19" spans="1:6" x14ac:dyDescent="0.2">
      <c r="A19" s="1" t="s">
        <v>22</v>
      </c>
      <c r="B19" s="6">
        <f>SUM(B13:B18)</f>
        <v>5.8609999999999998</v>
      </c>
      <c r="C19" s="6">
        <f t="shared" ref="C19:F19" si="0">SUM(C13:C18)</f>
        <v>9.7690000000000001</v>
      </c>
      <c r="D19" s="6">
        <f t="shared" si="0"/>
        <v>9.7690000000000001</v>
      </c>
      <c r="E19" s="6">
        <f t="shared" si="0"/>
        <v>9.8330000000000002</v>
      </c>
      <c r="F19" s="6">
        <f t="shared" si="0"/>
        <v>4.3470000000000004</v>
      </c>
    </row>
    <row r="22" spans="1:6" x14ac:dyDescent="0.2">
      <c r="A22" s="18" t="s">
        <v>27</v>
      </c>
      <c r="B22" s="18"/>
      <c r="C22" s="18"/>
      <c r="D22" s="18"/>
      <c r="E22" s="18"/>
      <c r="F22" s="18"/>
    </row>
    <row r="23" spans="1:6" x14ac:dyDescent="0.2">
      <c r="A23" s="1"/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</row>
    <row r="24" spans="1:6" x14ac:dyDescent="0.2">
      <c r="A24" s="5" t="s">
        <v>28</v>
      </c>
      <c r="B24" s="8">
        <f>B30/B34*D34</f>
        <v>0.93402231250000001</v>
      </c>
      <c r="C24" s="8">
        <f>C30/B34*D34</f>
        <v>0.92356843750000006</v>
      </c>
      <c r="D24" s="8">
        <f>D30/B34*D34</f>
        <v>0.92356843750000006</v>
      </c>
      <c r="E24" s="8">
        <f>E30/B34*D34</f>
        <v>0.98620600000000003</v>
      </c>
      <c r="F24" s="8">
        <f>F30/B34*D34</f>
        <v>0.90514562500000006</v>
      </c>
    </row>
    <row r="27" spans="1:6" x14ac:dyDescent="0.2">
      <c r="A27" s="18" t="s">
        <v>19</v>
      </c>
      <c r="B27" s="18"/>
      <c r="C27" s="18"/>
      <c r="D27" s="18"/>
      <c r="E27" s="18"/>
      <c r="F27" s="18"/>
    </row>
    <row r="28" spans="1:6" x14ac:dyDescent="0.2">
      <c r="A28" s="1"/>
      <c r="B28" s="1" t="s">
        <v>0</v>
      </c>
      <c r="C28" s="1" t="s">
        <v>1</v>
      </c>
      <c r="D28" s="1" t="s">
        <v>2</v>
      </c>
      <c r="E28" s="1" t="s">
        <v>3</v>
      </c>
      <c r="F28" s="1" t="s">
        <v>4</v>
      </c>
    </row>
    <row r="29" spans="1:6" x14ac:dyDescent="0.2">
      <c r="A29" s="1" t="s">
        <v>20</v>
      </c>
      <c r="B29" s="6">
        <v>65402</v>
      </c>
      <c r="C29" s="6">
        <v>64670</v>
      </c>
      <c r="D29" s="6">
        <v>64670</v>
      </c>
      <c r="E29" s="6">
        <v>69056</v>
      </c>
      <c r="F29" s="6">
        <v>63380</v>
      </c>
    </row>
    <row r="30" spans="1:6" x14ac:dyDescent="0.2">
      <c r="A30" s="1" t="s">
        <v>21</v>
      </c>
      <c r="B30" s="7">
        <f>B29*2/1000</f>
        <v>130.804</v>
      </c>
      <c r="C30" s="7">
        <f t="shared" ref="C30:F30" si="1">C29*2/1000</f>
        <v>129.34</v>
      </c>
      <c r="D30" s="7">
        <f t="shared" si="1"/>
        <v>129.34</v>
      </c>
      <c r="E30" s="7">
        <f t="shared" si="1"/>
        <v>138.11199999999999</v>
      </c>
      <c r="F30" s="7">
        <f t="shared" si="1"/>
        <v>126.76</v>
      </c>
    </row>
    <row r="31" spans="1:6" x14ac:dyDescent="0.2">
      <c r="A31" s="9"/>
    </row>
    <row r="33" spans="1:6" x14ac:dyDescent="0.2">
      <c r="A33" s="18" t="s">
        <v>23</v>
      </c>
      <c r="B33" s="18"/>
      <c r="C33" s="18"/>
      <c r="D33" s="18"/>
    </row>
    <row r="34" spans="1:6" x14ac:dyDescent="0.2">
      <c r="A34" s="1" t="s">
        <v>21</v>
      </c>
      <c r="B34" s="2">
        <v>64</v>
      </c>
      <c r="C34" s="1" t="s">
        <v>25</v>
      </c>
      <c r="D34" s="2">
        <v>0.45700000000000002</v>
      </c>
    </row>
    <row r="37" spans="1:6" x14ac:dyDescent="0.2">
      <c r="A37" s="18" t="s">
        <v>26</v>
      </c>
      <c r="B37" s="18"/>
      <c r="C37" s="18"/>
      <c r="D37" s="18"/>
      <c r="E37" s="18"/>
      <c r="F37" s="18"/>
    </row>
    <row r="38" spans="1:6" x14ac:dyDescent="0.2">
      <c r="A38" s="1"/>
      <c r="B38" s="1" t="s">
        <v>0</v>
      </c>
      <c r="C38" s="1" t="s">
        <v>1</v>
      </c>
      <c r="D38" s="1" t="s">
        <v>2</v>
      </c>
      <c r="E38" s="1" t="s">
        <v>3</v>
      </c>
      <c r="F38" s="1" t="s">
        <v>4</v>
      </c>
    </row>
    <row r="39" spans="1:6" x14ac:dyDescent="0.2">
      <c r="A39" s="1" t="s">
        <v>21</v>
      </c>
      <c r="B39" s="7">
        <v>14.33</v>
      </c>
      <c r="C39" s="7">
        <v>2.04</v>
      </c>
      <c r="D39" s="7">
        <v>24.57</v>
      </c>
      <c r="E39" s="7">
        <v>11.26</v>
      </c>
      <c r="F39" s="7">
        <v>2.04</v>
      </c>
    </row>
    <row r="40" spans="1:6" x14ac:dyDescent="0.2">
      <c r="A40" s="1" t="s">
        <v>28</v>
      </c>
      <c r="B40" s="10">
        <f>B39/B34*D34</f>
        <v>0.10232515625000001</v>
      </c>
      <c r="C40" s="10">
        <f>C39/B34*D34</f>
        <v>1.4566875E-2</v>
      </c>
      <c r="D40" s="10">
        <f>D39/B34*D34</f>
        <v>0.17544515625000001</v>
      </c>
      <c r="E40" s="10">
        <f>E39/B34*D34</f>
        <v>8.0403437500000008E-2</v>
      </c>
      <c r="F40" s="10">
        <f>F39/B34*D34</f>
        <v>1.4566875E-2</v>
      </c>
    </row>
  </sheetData>
  <mergeCells count="6">
    <mergeCell ref="A37:F37"/>
    <mergeCell ref="A1:D1"/>
    <mergeCell ref="A11:F11"/>
    <mergeCell ref="A27:F27"/>
    <mergeCell ref="A33:D33"/>
    <mergeCell ref="A22:F22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7F0FD-FF90-6947-BEE6-0880C6726156}">
  <dimension ref="A1:F66"/>
  <sheetViews>
    <sheetView tabSelected="1" zoomScale="125" workbookViewId="0">
      <selection activeCell="E17" sqref="E17"/>
    </sheetView>
  </sheetViews>
  <sheetFormatPr baseColWidth="10" defaultRowHeight="16" x14ac:dyDescent="0.2"/>
  <cols>
    <col min="1" max="1" width="13.6640625" bestFit="1" customWidth="1"/>
  </cols>
  <sheetData>
    <row r="1" spans="1:6" x14ac:dyDescent="0.2">
      <c r="A1" s="18" t="s">
        <v>30</v>
      </c>
      <c r="B1" s="18"/>
      <c r="C1" s="18"/>
      <c r="D1" s="18"/>
      <c r="E1" s="12" t="s">
        <v>29</v>
      </c>
      <c r="F1" s="12">
        <v>5</v>
      </c>
    </row>
    <row r="2" spans="1:6" x14ac:dyDescent="0.2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2">
      <c r="A3" s="1" t="s">
        <v>5</v>
      </c>
      <c r="B3" s="7">
        <f>B19*F1</f>
        <v>29.305</v>
      </c>
      <c r="C3" s="7">
        <f>C19*F1</f>
        <v>48.844999999999999</v>
      </c>
      <c r="D3" s="7">
        <f>D19*F1</f>
        <v>48.844999999999999</v>
      </c>
      <c r="E3" s="7">
        <f>E19*F1</f>
        <v>49.164999999999999</v>
      </c>
      <c r="F3" s="7">
        <f>F19*F1</f>
        <v>21.735000000000003</v>
      </c>
    </row>
    <row r="4" spans="1:6" x14ac:dyDescent="0.2">
      <c r="A4" s="1" t="s">
        <v>6</v>
      </c>
      <c r="B4" s="7">
        <f>B19*F1 +B66*F1</f>
        <v>29.81662578125</v>
      </c>
      <c r="C4" s="7">
        <f>C19*F1 +C66*F1</f>
        <v>48.917834374999998</v>
      </c>
      <c r="D4" s="7">
        <f>D19*F1 +D66*F1</f>
        <v>49.722225781249996</v>
      </c>
      <c r="E4" s="7">
        <f>E19*F1 +E66*F1</f>
        <v>49.567017187499999</v>
      </c>
      <c r="F4" s="7">
        <f>F19*F1+F66*F1</f>
        <v>21.807834375000002</v>
      </c>
    </row>
    <row r="5" spans="1:6" x14ac:dyDescent="0.2">
      <c r="A5" s="1" t="s">
        <v>8</v>
      </c>
      <c r="B5" s="7">
        <f>B19*F1 + 0.024*F1</f>
        <v>29.425000000000001</v>
      </c>
      <c r="C5" s="7">
        <f>C19*F1 + 0.024*F1</f>
        <v>48.964999999999996</v>
      </c>
      <c r="D5" s="7">
        <f>D19*F1 + 0.024*F1</f>
        <v>48.964999999999996</v>
      </c>
      <c r="E5" s="7">
        <f>E19*F1 + 0.024*F1</f>
        <v>49.284999999999997</v>
      </c>
      <c r="F5" s="7">
        <f>F19*F1 + 0.024*F1</f>
        <v>21.855000000000004</v>
      </c>
    </row>
    <row r="6" spans="1:6" x14ac:dyDescent="0.2">
      <c r="A6" s="1" t="s">
        <v>7</v>
      </c>
      <c r="B6" s="7">
        <f>B19*F1 + B33*F1</f>
        <v>33.975111562499997</v>
      </c>
      <c r="C6" s="7">
        <f>C19*F1 + C33*F1</f>
        <v>53.462842187500002</v>
      </c>
      <c r="D6" s="7">
        <f>D19*F1 + D33*F1</f>
        <v>53.462842187500002</v>
      </c>
      <c r="E6" s="7">
        <f>E19*F1 + E33*F1</f>
        <v>54.096029999999999</v>
      </c>
      <c r="F6" s="7">
        <f>F19*F1 + F33*F1</f>
        <v>26.260728125000004</v>
      </c>
    </row>
    <row r="7" spans="1:6" x14ac:dyDescent="0.2">
      <c r="A7" s="1" t="s">
        <v>18</v>
      </c>
      <c r="B7" s="7">
        <v>30.26</v>
      </c>
      <c r="C7" s="7">
        <v>40.58</v>
      </c>
      <c r="D7" s="7">
        <v>40.58</v>
      </c>
      <c r="E7" s="7">
        <v>41.06</v>
      </c>
      <c r="F7" s="7">
        <v>19.72</v>
      </c>
    </row>
    <row r="8" spans="1:6" x14ac:dyDescent="0.2">
      <c r="A8" s="1" t="s">
        <v>15</v>
      </c>
      <c r="B8" s="7">
        <v>18.21</v>
      </c>
      <c r="C8" s="7">
        <v>17.73</v>
      </c>
      <c r="D8" s="7">
        <v>17.73</v>
      </c>
      <c r="E8" s="7">
        <v>18.09</v>
      </c>
      <c r="F8" s="7">
        <v>8.81</v>
      </c>
    </row>
    <row r="11" spans="1:6" x14ac:dyDescent="0.2">
      <c r="A11" s="18" t="s">
        <v>24</v>
      </c>
      <c r="B11" s="18"/>
      <c r="C11" s="18"/>
      <c r="D11" s="18"/>
      <c r="E11" s="18"/>
      <c r="F11" s="18"/>
    </row>
    <row r="12" spans="1:6" x14ac:dyDescent="0.2">
      <c r="A12" s="1" t="s">
        <v>32</v>
      </c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</row>
    <row r="13" spans="1:6" x14ac:dyDescent="0.2">
      <c r="A13" s="5">
        <v>1</v>
      </c>
      <c r="B13" s="13">
        <v>0.74</v>
      </c>
      <c r="C13" s="13">
        <v>2.57</v>
      </c>
      <c r="D13" s="13">
        <v>2.57</v>
      </c>
      <c r="E13" s="13">
        <v>2.6</v>
      </c>
      <c r="F13" s="13">
        <v>1.3</v>
      </c>
    </row>
    <row r="14" spans="1:6" x14ac:dyDescent="0.2">
      <c r="A14" s="5">
        <v>2</v>
      </c>
      <c r="B14" s="13">
        <v>3.81</v>
      </c>
      <c r="C14" s="13">
        <v>5.25</v>
      </c>
      <c r="D14" s="13">
        <v>5.25</v>
      </c>
      <c r="E14" s="13">
        <v>5.28</v>
      </c>
      <c r="F14" s="13">
        <v>3.01</v>
      </c>
    </row>
    <row r="15" spans="1:6" x14ac:dyDescent="0.2">
      <c r="A15" s="5">
        <v>3</v>
      </c>
      <c r="B15" s="13">
        <v>1.18</v>
      </c>
      <c r="C15" s="13">
        <v>1.85</v>
      </c>
      <c r="D15" s="13">
        <v>1.85</v>
      </c>
      <c r="E15" s="13">
        <v>1.86</v>
      </c>
      <c r="F15" s="13">
        <v>1.4E-2</v>
      </c>
    </row>
    <row r="16" spans="1:6" x14ac:dyDescent="0.2">
      <c r="A16" s="5">
        <v>4</v>
      </c>
      <c r="B16" s="13">
        <v>7.2999999999999995E-2</v>
      </c>
      <c r="C16" s="13">
        <v>4.8000000000000001E-2</v>
      </c>
      <c r="D16" s="13">
        <v>4.8000000000000001E-2</v>
      </c>
      <c r="E16" s="13">
        <v>4.8000000000000001E-2</v>
      </c>
      <c r="F16" s="13">
        <v>1.7000000000000001E-2</v>
      </c>
    </row>
    <row r="17" spans="1:6" x14ac:dyDescent="0.2">
      <c r="A17" s="5">
        <v>5</v>
      </c>
      <c r="B17" s="13">
        <v>0.05</v>
      </c>
      <c r="C17" s="13">
        <v>4.2000000000000003E-2</v>
      </c>
      <c r="D17" s="13">
        <v>4.2000000000000003E-2</v>
      </c>
      <c r="E17" s="13">
        <v>4.1000000000000002E-2</v>
      </c>
      <c r="F17" s="13">
        <v>6.0000000000000001E-3</v>
      </c>
    </row>
    <row r="18" spans="1:6" x14ac:dyDescent="0.2">
      <c r="A18" s="5">
        <v>6</v>
      </c>
      <c r="B18" s="13">
        <v>8.0000000000000002E-3</v>
      </c>
      <c r="C18" s="13">
        <v>8.9999999999999993E-3</v>
      </c>
      <c r="D18" s="13">
        <v>8.9999999999999993E-3</v>
      </c>
      <c r="E18" s="13">
        <v>4.0000000000000001E-3</v>
      </c>
      <c r="F18" s="13">
        <v>0</v>
      </c>
    </row>
    <row r="19" spans="1:6" x14ac:dyDescent="0.2">
      <c r="A19" s="1" t="s">
        <v>22</v>
      </c>
      <c r="B19" s="13">
        <f>SUM(B13:B18)</f>
        <v>5.8609999999999998</v>
      </c>
      <c r="C19" s="13">
        <f t="shared" ref="C19:F19" si="0">SUM(C13:C18)</f>
        <v>9.7690000000000001</v>
      </c>
      <c r="D19" s="13">
        <f t="shared" si="0"/>
        <v>9.7690000000000001</v>
      </c>
      <c r="E19" s="13">
        <f t="shared" si="0"/>
        <v>9.8330000000000002</v>
      </c>
      <c r="F19" s="13">
        <f t="shared" si="0"/>
        <v>4.3470000000000004</v>
      </c>
    </row>
    <row r="21" spans="1:6" x14ac:dyDescent="0.2">
      <c r="A21" s="18" t="s">
        <v>31</v>
      </c>
      <c r="B21" s="18"/>
      <c r="C21" s="18"/>
      <c r="D21" s="18"/>
      <c r="E21" s="18"/>
      <c r="F21" s="18"/>
    </row>
    <row r="22" spans="1:6" x14ac:dyDescent="0.2">
      <c r="A22" s="1" t="s">
        <v>32</v>
      </c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</row>
    <row r="23" spans="1:6" x14ac:dyDescent="0.2">
      <c r="A23" s="5">
        <v>1</v>
      </c>
      <c r="B23" s="17">
        <f>B50/B60*D60</f>
        <v>2.2850000000000001E-3</v>
      </c>
      <c r="C23" s="17">
        <f>C50/B60*D60</f>
        <v>6.398E-3</v>
      </c>
      <c r="D23" s="17">
        <f>D50/B60*D60</f>
        <v>6.398E-3</v>
      </c>
      <c r="E23" s="17">
        <f>E50/B60*D60</f>
        <v>6.398E-3</v>
      </c>
      <c r="F23" s="17">
        <f>F50/B60*D60</f>
        <v>7.5405000000000003E-3</v>
      </c>
    </row>
    <row r="24" spans="1:6" x14ac:dyDescent="0.2">
      <c r="A24" s="5">
        <v>2</v>
      </c>
      <c r="B24" s="17">
        <f>B51/B60*D60</f>
        <v>6.6265000000000004E-2</v>
      </c>
      <c r="C24" s="17">
        <f>C51/B60*D60</f>
        <v>6.6265000000000004E-2</v>
      </c>
      <c r="D24" s="17">
        <f>D51/B60*D60</f>
        <v>6.6265000000000004E-2</v>
      </c>
      <c r="E24" s="17">
        <f>E51/B60*D60</f>
        <v>6.6265000000000004E-2</v>
      </c>
      <c r="F24" s="17">
        <f>F51/B60*D60</f>
        <v>0.23444100000000001</v>
      </c>
    </row>
    <row r="25" spans="1:6" x14ac:dyDescent="0.2">
      <c r="A25" s="5">
        <v>3</v>
      </c>
      <c r="B25" s="17">
        <f>B52/B60*D60</f>
        <v>0.19810949999999999</v>
      </c>
      <c r="C25" s="17">
        <f>C52/B60*D60</f>
        <v>0.21461862500000001</v>
      </c>
      <c r="D25" s="17">
        <f>D52/B60*D60</f>
        <v>0.21461862500000001</v>
      </c>
      <c r="E25" s="17">
        <f>E52/B60*D60</f>
        <v>0.21461862500000001</v>
      </c>
      <c r="F25" s="17">
        <f>F52/B60*D60</f>
        <v>0.29339400000000004</v>
      </c>
    </row>
    <row r="26" spans="1:6" x14ac:dyDescent="0.2">
      <c r="A26" s="5">
        <v>4</v>
      </c>
      <c r="B26" s="17">
        <f>B53/B60*D60</f>
        <v>0.17914400000000003</v>
      </c>
      <c r="C26" s="17">
        <f>C53/B60*D60</f>
        <v>0.382052</v>
      </c>
      <c r="D26" s="17">
        <f>D53/B60*D60</f>
        <v>0.382052</v>
      </c>
      <c r="E26" s="17">
        <f>E53/B60*D60</f>
        <v>0.382052</v>
      </c>
      <c r="F26" s="17">
        <f>F53/B60*D60</f>
        <v>0.23764000000000002</v>
      </c>
    </row>
    <row r="27" spans="1:6" x14ac:dyDescent="0.2">
      <c r="A27" s="5">
        <v>5</v>
      </c>
      <c r="B27" s="17">
        <f>B54/B60*D60</f>
        <v>0.46979600000000005</v>
      </c>
      <c r="C27" s="17">
        <f>C54/B60*D60</f>
        <v>0.23581200000000002</v>
      </c>
      <c r="D27" s="17">
        <f>D54/B60*D60</f>
        <v>0.23581200000000002</v>
      </c>
      <c r="E27" s="17">
        <f>E54/B60*D60</f>
        <v>0.23581200000000002</v>
      </c>
      <c r="F27" s="17">
        <f>F54/B60*D60</f>
        <v>0.13213012500000001</v>
      </c>
    </row>
    <row r="28" spans="1:6" x14ac:dyDescent="0.2">
      <c r="A28" s="5">
        <v>6</v>
      </c>
      <c r="B28" s="17">
        <f>B55/B60*D60</f>
        <v>1.84228125E-2</v>
      </c>
      <c r="C28" s="17">
        <f>C55/B60*D60</f>
        <v>1.84228125E-2</v>
      </c>
      <c r="D28" s="17">
        <f>D55/B60*D60</f>
        <v>1.84228125E-2</v>
      </c>
      <c r="E28" s="17">
        <f>E55/B60*D60</f>
        <v>8.1060375000000004E-2</v>
      </c>
      <c r="F28" s="17">
        <f>F55/B60*D60</f>
        <v>0</v>
      </c>
    </row>
    <row r="29" spans="1:6" x14ac:dyDescent="0.2">
      <c r="A29" s="1" t="s">
        <v>22</v>
      </c>
      <c r="B29" s="17">
        <f>SUM(B23:B28)</f>
        <v>0.93402231250000012</v>
      </c>
      <c r="C29" s="17">
        <f t="shared" ref="C29:F29" si="1">SUM(C23:C28)</f>
        <v>0.92356843749999995</v>
      </c>
      <c r="D29" s="17">
        <f t="shared" si="1"/>
        <v>0.92356843749999995</v>
      </c>
      <c r="E29" s="17">
        <f t="shared" si="1"/>
        <v>0.98620599999999992</v>
      </c>
      <c r="F29" s="17">
        <f t="shared" si="1"/>
        <v>0.90514562500000006</v>
      </c>
    </row>
    <row r="31" spans="1:6" x14ac:dyDescent="0.2">
      <c r="A31" s="18" t="s">
        <v>27</v>
      </c>
      <c r="B31" s="18"/>
      <c r="C31" s="18"/>
      <c r="D31" s="18"/>
      <c r="E31" s="18"/>
      <c r="F31" s="18"/>
    </row>
    <row r="32" spans="1:6" x14ac:dyDescent="0.2">
      <c r="A32" s="1"/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</row>
    <row r="33" spans="1:6" x14ac:dyDescent="0.2">
      <c r="A33" s="5" t="s">
        <v>28</v>
      </c>
      <c r="B33" s="8">
        <f>B56/B60*D60</f>
        <v>0.93402231250000001</v>
      </c>
      <c r="C33" s="8">
        <f>C56/B60*D60</f>
        <v>0.92356843750000006</v>
      </c>
      <c r="D33" s="8">
        <f>D56/B60*D60</f>
        <v>0.92356843750000006</v>
      </c>
      <c r="E33" s="8">
        <f>E56/B60*D60</f>
        <v>0.98620600000000003</v>
      </c>
      <c r="F33" s="8">
        <f>F56/B60*D60</f>
        <v>0.90514562500000006</v>
      </c>
    </row>
    <row r="36" spans="1:6" x14ac:dyDescent="0.2">
      <c r="A36" s="18" t="s">
        <v>33</v>
      </c>
      <c r="B36" s="18"/>
      <c r="C36" s="18"/>
      <c r="D36" s="18"/>
      <c r="E36" s="18"/>
      <c r="F36" s="18"/>
    </row>
    <row r="37" spans="1:6" x14ac:dyDescent="0.2">
      <c r="A37" s="1" t="s">
        <v>32</v>
      </c>
      <c r="B37" s="1" t="s">
        <v>0</v>
      </c>
      <c r="C37" s="1" t="s">
        <v>1</v>
      </c>
      <c r="D37" s="1" t="s">
        <v>2</v>
      </c>
      <c r="E37" s="1" t="s">
        <v>3</v>
      </c>
      <c r="F37" s="1" t="s">
        <v>4</v>
      </c>
    </row>
    <row r="38" spans="1:6" x14ac:dyDescent="0.2">
      <c r="A38" s="5">
        <v>1</v>
      </c>
      <c r="B38" s="13">
        <v>160</v>
      </c>
      <c r="C38" s="13">
        <v>448</v>
      </c>
      <c r="D38" s="13">
        <v>448</v>
      </c>
      <c r="E38" s="13">
        <v>448</v>
      </c>
      <c r="F38" s="13">
        <v>528</v>
      </c>
    </row>
    <row r="39" spans="1:6" x14ac:dyDescent="0.2">
      <c r="A39" s="5">
        <v>2</v>
      </c>
      <c r="B39" s="13">
        <v>4640</v>
      </c>
      <c r="C39" s="13">
        <v>4640</v>
      </c>
      <c r="D39" s="13">
        <v>4640</v>
      </c>
      <c r="E39" s="13">
        <v>4640</v>
      </c>
      <c r="F39" s="13">
        <v>16416</v>
      </c>
    </row>
    <row r="40" spans="1:6" x14ac:dyDescent="0.2">
      <c r="A40" s="5">
        <v>3</v>
      </c>
      <c r="B40" s="13">
        <v>13872</v>
      </c>
      <c r="C40" s="13">
        <v>15028</v>
      </c>
      <c r="D40" s="13">
        <v>15028</v>
      </c>
      <c r="E40" s="13">
        <v>15028</v>
      </c>
      <c r="F40" s="13">
        <v>20544</v>
      </c>
    </row>
    <row r="41" spans="1:6" x14ac:dyDescent="0.2">
      <c r="A41" s="5">
        <v>4</v>
      </c>
      <c r="B41" s="13">
        <v>12544</v>
      </c>
      <c r="C41" s="13">
        <v>26752</v>
      </c>
      <c r="D41" s="13">
        <v>26752</v>
      </c>
      <c r="E41" s="13">
        <v>26752</v>
      </c>
      <c r="F41" s="13">
        <v>16640</v>
      </c>
    </row>
    <row r="42" spans="1:6" x14ac:dyDescent="0.2">
      <c r="A42" s="5">
        <v>5</v>
      </c>
      <c r="B42" s="13">
        <v>32896</v>
      </c>
      <c r="C42" s="13">
        <v>16512</v>
      </c>
      <c r="D42" s="13">
        <v>16512</v>
      </c>
      <c r="E42" s="13">
        <v>16512</v>
      </c>
      <c r="F42" s="13">
        <v>9252</v>
      </c>
    </row>
    <row r="43" spans="1:6" x14ac:dyDescent="0.2">
      <c r="A43" s="5">
        <v>6</v>
      </c>
      <c r="B43" s="13">
        <v>1290</v>
      </c>
      <c r="C43" s="13">
        <v>1290</v>
      </c>
      <c r="D43" s="13">
        <v>1290</v>
      </c>
      <c r="E43" s="13">
        <v>5676</v>
      </c>
      <c r="F43" s="13">
        <v>0</v>
      </c>
    </row>
    <row r="44" spans="1:6" x14ac:dyDescent="0.2">
      <c r="A44" s="1" t="s">
        <v>36</v>
      </c>
      <c r="B44" s="13">
        <f>SUM(B38:B43)</f>
        <v>65402</v>
      </c>
      <c r="C44" s="13">
        <f t="shared" ref="C44:F44" si="2">SUM(C38:C43)</f>
        <v>64670</v>
      </c>
      <c r="D44" s="13">
        <f t="shared" si="2"/>
        <v>64670</v>
      </c>
      <c r="E44" s="13">
        <f t="shared" si="2"/>
        <v>69056</v>
      </c>
      <c r="F44" s="13">
        <f t="shared" si="2"/>
        <v>63380</v>
      </c>
    </row>
    <row r="45" spans="1:6" x14ac:dyDescent="0.2">
      <c r="A45" s="1" t="s">
        <v>21</v>
      </c>
      <c r="B45" s="14">
        <f>B44*2/1000</f>
        <v>130.804</v>
      </c>
      <c r="C45" s="14">
        <f t="shared" ref="C45:F45" si="3">C44*2/1000</f>
        <v>129.34</v>
      </c>
      <c r="D45" s="14">
        <f t="shared" si="3"/>
        <v>129.34</v>
      </c>
      <c r="E45" s="14">
        <f t="shared" si="3"/>
        <v>138.11199999999999</v>
      </c>
      <c r="F45" s="14">
        <f t="shared" si="3"/>
        <v>126.76</v>
      </c>
    </row>
    <row r="46" spans="1:6" s="9" customFormat="1" x14ac:dyDescent="0.2">
      <c r="B46" s="16"/>
      <c r="C46" s="16"/>
      <c r="D46" s="16"/>
      <c r="E46" s="16"/>
      <c r="F46" s="16"/>
    </row>
    <row r="47" spans="1:6" x14ac:dyDescent="0.2">
      <c r="A47" s="9"/>
    </row>
    <row r="48" spans="1:6" x14ac:dyDescent="0.2">
      <c r="A48" s="18" t="s">
        <v>34</v>
      </c>
      <c r="B48" s="18"/>
      <c r="C48" s="18"/>
      <c r="D48" s="18"/>
      <c r="E48" s="18"/>
      <c r="F48" s="18"/>
    </row>
    <row r="49" spans="1:6" x14ac:dyDescent="0.2">
      <c r="A49" s="1" t="s">
        <v>32</v>
      </c>
      <c r="B49" s="1" t="s">
        <v>0</v>
      </c>
      <c r="C49" s="1" t="s">
        <v>1</v>
      </c>
      <c r="D49" s="1" t="s">
        <v>2</v>
      </c>
      <c r="E49" s="1" t="s">
        <v>3</v>
      </c>
      <c r="F49" s="1" t="s">
        <v>4</v>
      </c>
    </row>
    <row r="50" spans="1:6" x14ac:dyDescent="0.2">
      <c r="A50" s="5">
        <v>1</v>
      </c>
      <c r="B50" s="13">
        <f>B38*2/1000</f>
        <v>0.32</v>
      </c>
      <c r="C50" s="13">
        <f t="shared" ref="C50:F50" si="4">C38*2/1000</f>
        <v>0.89600000000000002</v>
      </c>
      <c r="D50" s="13">
        <f t="shared" si="4"/>
        <v>0.89600000000000002</v>
      </c>
      <c r="E50" s="13">
        <f t="shared" si="4"/>
        <v>0.89600000000000002</v>
      </c>
      <c r="F50" s="13">
        <f t="shared" si="4"/>
        <v>1.056</v>
      </c>
    </row>
    <row r="51" spans="1:6" x14ac:dyDescent="0.2">
      <c r="A51" s="5">
        <v>2</v>
      </c>
      <c r="B51" s="13">
        <f t="shared" ref="B51:F55" si="5">B39*2/1000</f>
        <v>9.2799999999999994</v>
      </c>
      <c r="C51" s="13">
        <f t="shared" si="5"/>
        <v>9.2799999999999994</v>
      </c>
      <c r="D51" s="13">
        <f t="shared" si="5"/>
        <v>9.2799999999999994</v>
      </c>
      <c r="E51" s="13">
        <f t="shared" si="5"/>
        <v>9.2799999999999994</v>
      </c>
      <c r="F51" s="13">
        <f t="shared" si="5"/>
        <v>32.832000000000001</v>
      </c>
    </row>
    <row r="52" spans="1:6" x14ac:dyDescent="0.2">
      <c r="A52" s="5">
        <v>3</v>
      </c>
      <c r="B52" s="13">
        <f t="shared" si="5"/>
        <v>27.744</v>
      </c>
      <c r="C52" s="13">
        <f t="shared" si="5"/>
        <v>30.056000000000001</v>
      </c>
      <c r="D52" s="13">
        <f t="shared" si="5"/>
        <v>30.056000000000001</v>
      </c>
      <c r="E52" s="13">
        <f t="shared" si="5"/>
        <v>30.056000000000001</v>
      </c>
      <c r="F52" s="13">
        <f t="shared" si="5"/>
        <v>41.088000000000001</v>
      </c>
    </row>
    <row r="53" spans="1:6" x14ac:dyDescent="0.2">
      <c r="A53" s="5">
        <v>4</v>
      </c>
      <c r="B53" s="13">
        <f t="shared" si="5"/>
        <v>25.088000000000001</v>
      </c>
      <c r="C53" s="13">
        <f t="shared" si="5"/>
        <v>53.503999999999998</v>
      </c>
      <c r="D53" s="13">
        <f t="shared" si="5"/>
        <v>53.503999999999998</v>
      </c>
      <c r="E53" s="13">
        <f t="shared" si="5"/>
        <v>53.503999999999998</v>
      </c>
      <c r="F53" s="13">
        <f t="shared" si="5"/>
        <v>33.28</v>
      </c>
    </row>
    <row r="54" spans="1:6" x14ac:dyDescent="0.2">
      <c r="A54" s="5">
        <v>5</v>
      </c>
      <c r="B54" s="13">
        <f t="shared" si="5"/>
        <v>65.792000000000002</v>
      </c>
      <c r="C54" s="13">
        <f t="shared" si="5"/>
        <v>33.024000000000001</v>
      </c>
      <c r="D54" s="13">
        <f t="shared" si="5"/>
        <v>33.024000000000001</v>
      </c>
      <c r="E54" s="13">
        <f t="shared" si="5"/>
        <v>33.024000000000001</v>
      </c>
      <c r="F54" s="13">
        <f t="shared" si="5"/>
        <v>18.504000000000001</v>
      </c>
    </row>
    <row r="55" spans="1:6" x14ac:dyDescent="0.2">
      <c r="A55" s="5">
        <v>6</v>
      </c>
      <c r="B55" s="13">
        <f t="shared" si="5"/>
        <v>2.58</v>
      </c>
      <c r="C55" s="13">
        <f t="shared" si="5"/>
        <v>2.58</v>
      </c>
      <c r="D55" s="13">
        <f t="shared" si="5"/>
        <v>2.58</v>
      </c>
      <c r="E55" s="13">
        <f t="shared" si="5"/>
        <v>11.352</v>
      </c>
      <c r="F55" s="13">
        <f t="shared" si="5"/>
        <v>0</v>
      </c>
    </row>
    <row r="56" spans="1:6" x14ac:dyDescent="0.2">
      <c r="A56" s="1" t="s">
        <v>35</v>
      </c>
      <c r="B56" s="13">
        <f>SUM(B50:B55)</f>
        <v>130.804</v>
      </c>
      <c r="C56" s="13">
        <f t="shared" ref="C56" si="6">SUM(C50:C55)</f>
        <v>129.34</v>
      </c>
      <c r="D56" s="13">
        <f t="shared" ref="D56" si="7">SUM(D50:D55)</f>
        <v>129.34</v>
      </c>
      <c r="E56" s="13">
        <f t="shared" ref="E56" si="8">SUM(E50:E55)</f>
        <v>138.11199999999999</v>
      </c>
      <c r="F56" s="13">
        <f t="shared" ref="F56" si="9">SUM(F50:F55)</f>
        <v>126.76</v>
      </c>
    </row>
    <row r="57" spans="1:6" s="9" customFormat="1" x14ac:dyDescent="0.2">
      <c r="B57" s="15"/>
      <c r="C57" s="15"/>
      <c r="D57" s="15"/>
      <c r="E57" s="15"/>
      <c r="F57" s="15"/>
    </row>
    <row r="59" spans="1:6" x14ac:dyDescent="0.2">
      <c r="A59" s="18" t="s">
        <v>23</v>
      </c>
      <c r="B59" s="18"/>
      <c r="C59" s="18"/>
      <c r="D59" s="18"/>
    </row>
    <row r="60" spans="1:6" x14ac:dyDescent="0.2">
      <c r="A60" s="1" t="s">
        <v>21</v>
      </c>
      <c r="B60" s="2">
        <v>64</v>
      </c>
      <c r="C60" s="1" t="s">
        <v>25</v>
      </c>
      <c r="D60" s="2">
        <v>0.45700000000000002</v>
      </c>
    </row>
    <row r="63" spans="1:6" x14ac:dyDescent="0.2">
      <c r="A63" s="18" t="s">
        <v>26</v>
      </c>
      <c r="B63" s="18"/>
      <c r="C63" s="18"/>
      <c r="D63" s="18"/>
      <c r="E63" s="18"/>
      <c r="F63" s="18"/>
    </row>
    <row r="64" spans="1:6" x14ac:dyDescent="0.2">
      <c r="A64" s="1"/>
      <c r="B64" s="1" t="s">
        <v>0</v>
      </c>
      <c r="C64" s="1" t="s">
        <v>1</v>
      </c>
      <c r="D64" s="1" t="s">
        <v>2</v>
      </c>
      <c r="E64" s="1" t="s">
        <v>3</v>
      </c>
      <c r="F64" s="1" t="s">
        <v>4</v>
      </c>
    </row>
    <row r="65" spans="1:6" x14ac:dyDescent="0.2">
      <c r="A65" s="1" t="s">
        <v>21</v>
      </c>
      <c r="B65" s="7">
        <v>14.33</v>
      </c>
      <c r="C65" s="7">
        <v>2.04</v>
      </c>
      <c r="D65" s="7">
        <v>24.57</v>
      </c>
      <c r="E65" s="7">
        <v>11.26</v>
      </c>
      <c r="F65" s="7">
        <v>2.04</v>
      </c>
    </row>
    <row r="66" spans="1:6" x14ac:dyDescent="0.2">
      <c r="A66" s="1" t="s">
        <v>28</v>
      </c>
      <c r="B66" s="10">
        <f>B65/B60*D60</f>
        <v>0.10232515625000001</v>
      </c>
      <c r="C66" s="10">
        <f>C65/B60*D60</f>
        <v>1.4566875E-2</v>
      </c>
      <c r="D66" s="10">
        <f>D65/B60*D60</f>
        <v>0.17544515625000001</v>
      </c>
      <c r="E66" s="10">
        <f>E65/B60*D60</f>
        <v>8.0403437500000008E-2</v>
      </c>
      <c r="F66" s="10">
        <f>F65/B60*D60</f>
        <v>1.4566875E-2</v>
      </c>
    </row>
  </sheetData>
  <mergeCells count="8">
    <mergeCell ref="A63:F63"/>
    <mergeCell ref="A21:F21"/>
    <mergeCell ref="A48:F48"/>
    <mergeCell ref="A1:D1"/>
    <mergeCell ref="A11:F11"/>
    <mergeCell ref="A31:F31"/>
    <mergeCell ref="A36:F36"/>
    <mergeCell ref="A59:D5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accuracy</vt:lpstr>
      <vt:lpstr>memory</vt:lpstr>
      <vt:lpstr>timeoverhead_backup</vt:lpstr>
      <vt:lpstr>timeoverhead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 Yubo</dc:creator>
  <cp:lastModifiedBy>Luo Yubo</cp:lastModifiedBy>
  <dcterms:created xsi:type="dcterms:W3CDTF">2022-04-16T03:27:21Z</dcterms:created>
  <dcterms:modified xsi:type="dcterms:W3CDTF">2022-05-03T01:28:57Z</dcterms:modified>
</cp:coreProperties>
</file>