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viathan\Kuliah\SMT 6\SPK\Praktik\Tugas\"/>
    </mc:Choice>
  </mc:AlternateContent>
  <xr:revisionPtr revIDLastSave="0" documentId="13_ncr:1_{75EB598F-7EC5-40A5-A60C-D9BFA370486F}" xr6:coauthVersionLast="45" xr6:coauthVersionMax="45" xr10:uidLastSave="{00000000-0000-0000-0000-000000000000}"/>
  <bookViews>
    <workbookView xWindow="-120" yWindow="-120" windowWidth="20730" windowHeight="11160" xr2:uid="{E535B5FC-9FA9-45B2-A65F-009F8D23A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6" i="1"/>
  <c r="G87" i="1"/>
  <c r="G84" i="1"/>
  <c r="F85" i="1"/>
  <c r="F86" i="1"/>
  <c r="F87" i="1"/>
  <c r="F84" i="1"/>
  <c r="G81" i="1"/>
  <c r="G80" i="1"/>
  <c r="G79" i="1"/>
  <c r="G78" i="1"/>
  <c r="F79" i="1"/>
  <c r="F80" i="1"/>
  <c r="F81" i="1"/>
  <c r="E79" i="1"/>
  <c r="E80" i="1"/>
  <c r="E81" i="1"/>
  <c r="D79" i="1"/>
  <c r="D80" i="1"/>
  <c r="D81" i="1"/>
  <c r="F78" i="1"/>
  <c r="E78" i="1"/>
  <c r="D78" i="1"/>
  <c r="C78" i="1"/>
  <c r="C79" i="1"/>
  <c r="C80" i="1"/>
  <c r="C81" i="1"/>
  <c r="G62" i="1" l="1"/>
  <c r="D22" i="1" l="1"/>
  <c r="D21" i="1"/>
  <c r="D20" i="1"/>
  <c r="D19" i="1"/>
  <c r="C22" i="1"/>
  <c r="C21" i="1"/>
  <c r="C20" i="1"/>
  <c r="C19" i="1"/>
  <c r="B22" i="1"/>
  <c r="B21" i="1"/>
  <c r="B20" i="1"/>
  <c r="B19" i="1"/>
  <c r="B23" i="1" l="1"/>
  <c r="E27" i="1" s="1"/>
  <c r="D23" i="1"/>
  <c r="C29" i="1" s="1"/>
  <c r="C23" i="1"/>
  <c r="D29" i="1" s="1"/>
  <c r="D30" i="1" l="1"/>
  <c r="E28" i="1"/>
  <c r="D28" i="1"/>
  <c r="D27" i="1"/>
  <c r="C28" i="1"/>
  <c r="C27" i="1"/>
  <c r="E30" i="1"/>
  <c r="C30" i="1"/>
  <c r="E29" i="1"/>
  <c r="C43" i="1" l="1"/>
  <c r="C42" i="1"/>
  <c r="C41" i="1"/>
  <c r="C36" i="1"/>
  <c r="C37" i="1"/>
  <c r="C35" i="1"/>
  <c r="C38" i="1" s="1"/>
  <c r="C62" i="1" s="1"/>
  <c r="C54" i="1"/>
  <c r="C55" i="1"/>
  <c r="C53" i="1"/>
  <c r="C47" i="1"/>
  <c r="C48" i="1"/>
  <c r="C49" i="1"/>
  <c r="C56" i="1" l="1"/>
  <c r="F62" i="1" s="1"/>
  <c r="C44" i="1"/>
  <c r="D62" i="1" s="1"/>
  <c r="C50" i="1"/>
  <c r="E62" i="1" s="1"/>
  <c r="F60" i="1" l="1"/>
  <c r="C63" i="1" s="1"/>
  <c r="F63" i="1" l="1"/>
  <c r="D63" i="1"/>
  <c r="G63" i="1" s="1"/>
  <c r="E63" i="1"/>
</calcChain>
</file>

<file path=xl/sharedStrings.xml><?xml version="1.0" encoding="utf-8"?>
<sst xmlns="http://schemas.openxmlformats.org/spreadsheetml/2006/main" count="119" uniqueCount="68">
  <si>
    <t>Matriks Perbandingan Antar Kriteria</t>
  </si>
  <si>
    <t>C1</t>
  </si>
  <si>
    <t>C2</t>
  </si>
  <si>
    <t>C3</t>
  </si>
  <si>
    <t>C4</t>
  </si>
  <si>
    <t>Kriteria</t>
  </si>
  <si>
    <t xml:space="preserve">C1 = </t>
  </si>
  <si>
    <t xml:space="preserve">C2 = </t>
  </si>
  <si>
    <t xml:space="preserve">C3 = </t>
  </si>
  <si>
    <t xml:space="preserve">C4 = </t>
  </si>
  <si>
    <t>Ukuran Tanaman</t>
  </si>
  <si>
    <t>Daya Tahan</t>
  </si>
  <si>
    <t>Pencahayaan</t>
  </si>
  <si>
    <t>Harga</t>
  </si>
  <si>
    <t>Matriks Pairwise Comparison Antar Kriteria</t>
  </si>
  <si>
    <t>l</t>
  </si>
  <si>
    <t>m</t>
  </si>
  <si>
    <t>u</t>
  </si>
  <si>
    <t>Fuzzy Tringular Number</t>
  </si>
  <si>
    <t>Nilai Sintesis Fuzzy Kriteria</t>
  </si>
  <si>
    <t>IF(D27&gt;=D28;1;IF(C27&gt;=E28;0;C27-E28/(D28-E28)-(D27-C27)))</t>
  </si>
  <si>
    <t>C1&gt;=C2</t>
  </si>
  <si>
    <t>1. VC1</t>
  </si>
  <si>
    <t>C1&gt;=C3</t>
  </si>
  <si>
    <t>C1&gt;=C4</t>
  </si>
  <si>
    <t>VC1 =</t>
  </si>
  <si>
    <t>2. VC2</t>
  </si>
  <si>
    <t>C2&gt;=C1</t>
  </si>
  <si>
    <t>C2&gt;=C3</t>
  </si>
  <si>
    <t>C2&gt;=C4</t>
  </si>
  <si>
    <t>VC2 =</t>
  </si>
  <si>
    <t>3. VC3</t>
  </si>
  <si>
    <t>C3&gt;=C1</t>
  </si>
  <si>
    <t>C3&gt;=C2</t>
  </si>
  <si>
    <t>C3&gt;=C4</t>
  </si>
  <si>
    <t>VC3 =</t>
  </si>
  <si>
    <t>4. VC4</t>
  </si>
  <si>
    <t>C4&gt;=C1</t>
  </si>
  <si>
    <t>C4&gt;=C2</t>
  </si>
  <si>
    <t>C4&gt;=C3</t>
  </si>
  <si>
    <t xml:space="preserve">VC4 = </t>
  </si>
  <si>
    <t>Bobot Vektor untuk Kriteria</t>
  </si>
  <si>
    <t xml:space="preserve">Jumlah Seluruh Bobot W\' = </t>
  </si>
  <si>
    <t xml:space="preserve">W = </t>
  </si>
  <si>
    <t>W\' =</t>
  </si>
  <si>
    <t>Jumlah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</si>
  <si>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</si>
  <si>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</si>
  <si>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</si>
  <si>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</si>
  <si>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</si>
  <si>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</si>
  <si>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</si>
  <si>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</si>
  <si>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</si>
  <si>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</si>
  <si>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A1 =</t>
  </si>
  <si>
    <t>A2 =</t>
  </si>
  <si>
    <t>A3 =</t>
  </si>
  <si>
    <t>A4 =</t>
  </si>
  <si>
    <t>Total</t>
  </si>
  <si>
    <t xml:space="preserve">A1 </t>
  </si>
  <si>
    <t xml:space="preserve">A2 </t>
  </si>
  <si>
    <t xml:space="preserve">A4 </t>
  </si>
  <si>
    <t xml:space="preserve">A3 </t>
  </si>
  <si>
    <t>Nilai</t>
  </si>
  <si>
    <t>Rank</t>
  </si>
  <si>
    <t>Jadi jenis tanaman hias yang mana yang memiliki kualitas
terbaik adalah Kaktus Minima Blue (A3)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</si>
</sst>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rgb="FF7F7F7F"/>
      <name val="Times New Roman"/>
      <family val="1"/>
    </font>
    <font>
      <b/>
      <sz val="12"/>
      <color rgb="FF3F3F3F"/>
      <name val="Times New Roman"/>
      <family val="1"/>
    </font>
    <font>
      <sz val="12"/>
      <color rgb="FF3F3F3F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3" borderId="1" xfId="1" applyFill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2" applyFont="1"/>
    <xf numFmtId="0" fontId="1" fillId="3" borderId="1" xfId="1" applyFill="1" applyAlignment="1"/>
    <xf numFmtId="0" fontId="7" fillId="3" borderId="1" xfId="1" applyFont="1" applyFill="1" applyAlignment="1">
      <alignment horizontal="center"/>
    </xf>
    <xf numFmtId="0" fontId="7" fillId="3" borderId="1" xfId="1" applyFont="1" applyFill="1"/>
    <xf numFmtId="0" fontId="8" fillId="3" borderId="1" xfId="1" applyFont="1" applyFill="1"/>
    <xf numFmtId="0" fontId="7" fillId="3" borderId="2" xfId="1" applyFont="1" applyFill="1" applyBorder="1"/>
    <xf numFmtId="0" fontId="8" fillId="3" borderId="2" xfId="1" applyFont="1" applyFill="1" applyBorder="1"/>
    <xf numFmtId="0" fontId="9" fillId="0" borderId="0" xfId="0" applyFont="1"/>
    <xf numFmtId="0" fontId="10" fillId="0" borderId="0" xfId="0" applyFont="1"/>
    <xf numFmtId="0" fontId="7" fillId="3" borderId="1" xfId="1" applyFont="1" applyFill="1" applyAlignment="1"/>
    <xf numFmtId="0" fontId="8" fillId="3" borderId="1" xfId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1" xfId="1" applyFont="1" applyFill="1" applyAlignment="1">
      <alignment horizontal="center"/>
    </xf>
    <xf numFmtId="0" fontId="6" fillId="0" borderId="0" xfId="2" applyFont="1" applyAlignment="1">
      <alignment horizontal="center"/>
    </xf>
    <xf numFmtId="0" fontId="7" fillId="3" borderId="4" xfId="1" applyFont="1" applyFill="1" applyBorder="1"/>
    <xf numFmtId="0" fontId="0" fillId="0" borderId="0" xfId="0"/>
    <xf numFmtId="0" fontId="5" fillId="0" borderId="0" xfId="0" applyFont="1"/>
    <xf numFmtId="0" fontId="8" fillId="3" borderId="4" xfId="1" applyFont="1" applyFill="1" applyBorder="1"/>
    <xf numFmtId="0" fontId="7" fillId="3" borderId="3" xfId="1" applyFont="1" applyFill="1" applyBorder="1"/>
    <xf numFmtId="0" fontId="8" fillId="3" borderId="3" xfId="1" applyFont="1" applyFill="1" applyBorder="1"/>
    <xf numFmtId="0" fontId="10" fillId="0" borderId="3" xfId="0" applyFont="1" applyBorder="1"/>
    <xf numFmtId="0" fontId="10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4" borderId="0" xfId="0" applyFont="1" applyFill="1" applyAlignment="1">
      <alignment horizontal="center" wrapText="1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A158-7552-4A27-93B3-622254B88B3C}">
  <dimension ref="B2:N89"/>
  <sheetViews>
    <sheetView tabSelected="1" zoomScaleNormal="100" workbookViewId="0">
      <selection activeCell="K86" sqref="K86"/>
    </sheetView>
  </sheetViews>
  <sheetFormatPr defaultRowHeight="15" x14ac:dyDescent="0.25"/>
  <cols>
    <col min="2" max="2" width="10.28515625" customWidth="1"/>
    <col min="3" max="4" width="9.140625" customWidth="1"/>
  </cols>
  <sheetData>
    <row r="2" spans="2:14" ht="15.75" x14ac:dyDescent="0.25">
      <c r="B2" s="17" t="s">
        <v>0</v>
      </c>
      <c r="C2" s="17"/>
      <c r="D2" s="17"/>
      <c r="E2" s="17"/>
      <c r="F2" s="17"/>
      <c r="G2" s="2"/>
      <c r="H2" s="5" t="s">
        <v>5</v>
      </c>
      <c r="I2" s="2"/>
    </row>
    <row r="3" spans="2:14" ht="15.75" x14ac:dyDescent="0.25">
      <c r="B3" s="9"/>
      <c r="C3" s="9" t="s">
        <v>1</v>
      </c>
      <c r="D3" s="9" t="s">
        <v>2</v>
      </c>
      <c r="E3" s="9" t="s">
        <v>3</v>
      </c>
      <c r="F3" s="9" t="s">
        <v>4</v>
      </c>
      <c r="H3" s="6" t="s">
        <v>6</v>
      </c>
      <c r="I3" s="20" t="s">
        <v>10</v>
      </c>
      <c r="J3" s="20"/>
    </row>
    <row r="4" spans="2:14" ht="15.75" x14ac:dyDescent="0.25">
      <c r="B4" s="9" t="s">
        <v>1</v>
      </c>
      <c r="C4" s="10">
        <v>1</v>
      </c>
      <c r="D4" s="10">
        <v>5</v>
      </c>
      <c r="E4" s="10">
        <v>2</v>
      </c>
      <c r="F4" s="10">
        <v>3</v>
      </c>
      <c r="H4" s="6" t="s">
        <v>7</v>
      </c>
      <c r="I4" s="20" t="s">
        <v>11</v>
      </c>
      <c r="J4" s="20"/>
    </row>
    <row r="5" spans="2:14" ht="15.75" x14ac:dyDescent="0.25">
      <c r="B5" s="9" t="s">
        <v>2</v>
      </c>
      <c r="C5" s="10">
        <v>0</v>
      </c>
      <c r="D5" s="10">
        <v>1</v>
      </c>
      <c r="E5" s="10">
        <v>3</v>
      </c>
      <c r="F5" s="10">
        <v>7</v>
      </c>
      <c r="H5" s="6" t="s">
        <v>8</v>
      </c>
      <c r="I5" s="20" t="s">
        <v>12</v>
      </c>
      <c r="J5" s="20"/>
    </row>
    <row r="6" spans="2:14" ht="15.75" x14ac:dyDescent="0.25">
      <c r="B6" s="9" t="s">
        <v>3</v>
      </c>
      <c r="C6" s="10">
        <v>0</v>
      </c>
      <c r="D6" s="10">
        <v>0</v>
      </c>
      <c r="E6" s="10">
        <v>1</v>
      </c>
      <c r="F6" s="10">
        <v>3</v>
      </c>
      <c r="H6" s="6" t="s">
        <v>9</v>
      </c>
      <c r="I6" s="20" t="s">
        <v>13</v>
      </c>
      <c r="J6" s="20"/>
    </row>
    <row r="7" spans="2:14" ht="15.75" x14ac:dyDescent="0.25">
      <c r="B7" s="9" t="s">
        <v>4</v>
      </c>
      <c r="C7" s="10">
        <v>0</v>
      </c>
      <c r="D7" s="10">
        <v>0</v>
      </c>
      <c r="E7" s="10">
        <v>0</v>
      </c>
      <c r="F7" s="10">
        <v>1</v>
      </c>
    </row>
    <row r="9" spans="2:14" ht="15.75" x14ac:dyDescent="0.25">
      <c r="B9" s="17" t="s">
        <v>14</v>
      </c>
      <c r="C9" s="17"/>
      <c r="D9" s="17"/>
      <c r="E9" s="17"/>
      <c r="F9" s="17"/>
    </row>
    <row r="10" spans="2:14" ht="15.75" x14ac:dyDescent="0.25">
      <c r="B10" s="7"/>
      <c r="C10" s="19" t="s">
        <v>1</v>
      </c>
      <c r="D10" s="19"/>
      <c r="E10" s="19"/>
      <c r="F10" s="19" t="s">
        <v>2</v>
      </c>
      <c r="G10" s="19"/>
      <c r="H10" s="19"/>
      <c r="I10" s="19" t="s">
        <v>3</v>
      </c>
      <c r="J10" s="19"/>
      <c r="K10" s="19"/>
      <c r="L10" s="19" t="s">
        <v>4</v>
      </c>
      <c r="M10" s="19"/>
      <c r="N10" s="19"/>
    </row>
    <row r="11" spans="2:14" ht="15.75" x14ac:dyDescent="0.25">
      <c r="B11" s="7"/>
      <c r="C11" s="8" t="s">
        <v>15</v>
      </c>
      <c r="D11" s="8" t="s">
        <v>16</v>
      </c>
      <c r="E11" s="8" t="s">
        <v>17</v>
      </c>
      <c r="F11" s="8" t="s">
        <v>15</v>
      </c>
      <c r="G11" s="8" t="s">
        <v>16</v>
      </c>
      <c r="H11" s="8" t="s">
        <v>17</v>
      </c>
      <c r="I11" s="8" t="s">
        <v>15</v>
      </c>
      <c r="J11" s="8" t="s">
        <v>16</v>
      </c>
      <c r="K11" s="8" t="s">
        <v>17</v>
      </c>
      <c r="L11" s="8" t="s">
        <v>15</v>
      </c>
      <c r="M11" s="8" t="s">
        <v>16</v>
      </c>
      <c r="N11" s="8" t="s">
        <v>17</v>
      </c>
    </row>
    <row r="12" spans="2:14" ht="15.75" x14ac:dyDescent="0.25">
      <c r="B12" s="9" t="s">
        <v>1</v>
      </c>
      <c r="C12" s="10">
        <v>1</v>
      </c>
      <c r="D12" s="10">
        <v>1</v>
      </c>
      <c r="E12" s="10">
        <v>1</v>
      </c>
      <c r="F12" s="10">
        <v>2</v>
      </c>
      <c r="G12" s="10">
        <v>2.5</v>
      </c>
      <c r="H12" s="10">
        <v>3</v>
      </c>
      <c r="I12" s="10">
        <v>0.5</v>
      </c>
      <c r="J12" s="10">
        <v>1</v>
      </c>
      <c r="K12" s="10">
        <v>1.5</v>
      </c>
      <c r="L12" s="10">
        <v>1</v>
      </c>
      <c r="M12" s="10">
        <v>1.5</v>
      </c>
      <c r="N12" s="10">
        <v>2</v>
      </c>
    </row>
    <row r="13" spans="2:14" ht="15.75" x14ac:dyDescent="0.25">
      <c r="B13" s="9" t="s">
        <v>2</v>
      </c>
      <c r="C13" s="10">
        <v>0.5</v>
      </c>
      <c r="D13" s="10">
        <v>0.66700000000000004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1.5</v>
      </c>
      <c r="K13" s="10">
        <v>2</v>
      </c>
      <c r="L13" s="10">
        <v>3</v>
      </c>
      <c r="M13" s="10">
        <v>3.5</v>
      </c>
      <c r="N13" s="10">
        <v>4</v>
      </c>
    </row>
    <row r="14" spans="2:14" ht="15.75" x14ac:dyDescent="0.25">
      <c r="B14" s="9" t="s">
        <v>3</v>
      </c>
      <c r="C14" s="10">
        <v>0.25</v>
      </c>
      <c r="D14" s="10">
        <v>0.28570000000000001</v>
      </c>
      <c r="E14" s="10">
        <v>0.33300000000000002</v>
      </c>
      <c r="F14" s="10">
        <v>0.5</v>
      </c>
      <c r="G14" s="10">
        <v>0.66700000000000004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1.5</v>
      </c>
      <c r="N14" s="10">
        <v>2</v>
      </c>
    </row>
    <row r="15" spans="2:14" ht="15.75" x14ac:dyDescent="0.25">
      <c r="B15" s="9" t="s">
        <v>4</v>
      </c>
      <c r="C15" s="10">
        <v>0.5</v>
      </c>
      <c r="D15" s="10">
        <v>0.66700000000000004</v>
      </c>
      <c r="E15" s="10">
        <v>1</v>
      </c>
      <c r="F15" s="10">
        <v>0.66700000000000004</v>
      </c>
      <c r="G15" s="10">
        <v>1</v>
      </c>
      <c r="H15" s="10">
        <v>2</v>
      </c>
      <c r="I15" s="10">
        <v>0.33300000000000002</v>
      </c>
      <c r="J15" s="10">
        <v>0.4</v>
      </c>
      <c r="K15" s="10">
        <v>0.5</v>
      </c>
      <c r="L15" s="10">
        <v>1</v>
      </c>
      <c r="M15" s="10">
        <v>1</v>
      </c>
      <c r="N15" s="10">
        <v>1</v>
      </c>
    </row>
    <row r="17" spans="2:8" ht="15.75" x14ac:dyDescent="0.25">
      <c r="B17" s="17" t="s">
        <v>18</v>
      </c>
      <c r="C17" s="17"/>
      <c r="D17" s="17"/>
    </row>
    <row r="18" spans="2:8" ht="15.75" x14ac:dyDescent="0.25">
      <c r="B18" s="9" t="s">
        <v>15</v>
      </c>
      <c r="C18" s="9" t="s">
        <v>16</v>
      </c>
      <c r="D18" s="9" t="s">
        <v>17</v>
      </c>
    </row>
    <row r="19" spans="2:8" ht="15.75" x14ac:dyDescent="0.25">
      <c r="B19" s="10">
        <f>SUM(C12:C15)</f>
        <v>2.25</v>
      </c>
      <c r="C19" s="10">
        <f>SUM(D12:D15)</f>
        <v>2.6196999999999999</v>
      </c>
      <c r="D19" s="10">
        <f>SUM(E12:E15)</f>
        <v>3.3330000000000002</v>
      </c>
    </row>
    <row r="20" spans="2:8" ht="15.75" x14ac:dyDescent="0.25">
      <c r="B20" s="10">
        <f>SUM(F12:F15)</f>
        <v>4.1669999999999998</v>
      </c>
      <c r="C20" s="10">
        <f>SUM(G12:G15)</f>
        <v>5.1669999999999998</v>
      </c>
      <c r="D20" s="10">
        <f>SUM(H12:H15)</f>
        <v>7</v>
      </c>
    </row>
    <row r="21" spans="2:8" ht="15.75" x14ac:dyDescent="0.25">
      <c r="B21" s="10">
        <f>SUM(I12:I15)</f>
        <v>2.8330000000000002</v>
      </c>
      <c r="C21" s="10">
        <f>SUM(J12:J15)</f>
        <v>3.9</v>
      </c>
      <c r="D21" s="10">
        <f>SUM(K12:K15)</f>
        <v>5</v>
      </c>
    </row>
    <row r="22" spans="2:8" ht="15.75" x14ac:dyDescent="0.25">
      <c r="B22" s="10">
        <f>SUM(L12:L15)</f>
        <v>6</v>
      </c>
      <c r="C22" s="10">
        <f>SUM(M12:M15)</f>
        <v>7.5</v>
      </c>
      <c r="D22" s="10">
        <f>SUM(N12:N15)</f>
        <v>9</v>
      </c>
    </row>
    <row r="23" spans="2:8" ht="15.75" x14ac:dyDescent="0.25">
      <c r="B23" s="9">
        <f>SUM(B19:B22)</f>
        <v>15.25</v>
      </c>
      <c r="C23" s="9">
        <f>SUM(C19:C22)</f>
        <v>19.186700000000002</v>
      </c>
      <c r="D23" s="9">
        <f>SUM(D19:D22)</f>
        <v>24.332999999999998</v>
      </c>
    </row>
    <row r="25" spans="2:8" ht="15.75" x14ac:dyDescent="0.25">
      <c r="B25" s="17" t="s">
        <v>19</v>
      </c>
      <c r="C25" s="17"/>
      <c r="D25" s="17"/>
      <c r="E25" s="17"/>
    </row>
    <row r="26" spans="2:8" ht="15.75" x14ac:dyDescent="0.25">
      <c r="B26" s="3"/>
      <c r="C26" s="9" t="s">
        <v>15</v>
      </c>
      <c r="D26" s="9" t="s">
        <v>16</v>
      </c>
      <c r="E26" s="9" t="s">
        <v>17</v>
      </c>
    </row>
    <row r="27" spans="2:8" ht="15.75" x14ac:dyDescent="0.25">
      <c r="B27" s="9" t="s">
        <v>1</v>
      </c>
      <c r="C27" s="10">
        <f>B19*1/$D$23</f>
        <v>9.2467020096165711E-2</v>
      </c>
      <c r="D27" s="10">
        <f>C19*1/C$23</f>
        <v>0.13653728885113123</v>
      </c>
      <c r="E27" s="10">
        <f>D19*1/B$23</f>
        <v>0.21855737704918035</v>
      </c>
    </row>
    <row r="28" spans="2:8" ht="15.75" x14ac:dyDescent="0.25">
      <c r="B28" s="9" t="s">
        <v>2</v>
      </c>
      <c r="C28" s="10">
        <f>B20*1/$D$23</f>
        <v>0.17124892121809887</v>
      </c>
      <c r="D28" s="10">
        <f>C20*1/C$23</f>
        <v>0.26930113047058635</v>
      </c>
      <c r="E28" s="10">
        <f t="shared" ref="E28:E30" si="0">D20*1/B$23</f>
        <v>0.45901639344262296</v>
      </c>
    </row>
    <row r="29" spans="2:8" ht="15.75" x14ac:dyDescent="0.25">
      <c r="B29" s="9" t="s">
        <v>3</v>
      </c>
      <c r="C29" s="10">
        <f>B21*1/$D$23</f>
        <v>0.11642625241441665</v>
      </c>
      <c r="D29" s="10">
        <f>C21*1/C$23</f>
        <v>0.20326580391625446</v>
      </c>
      <c r="E29" s="10">
        <f t="shared" si="0"/>
        <v>0.32786885245901637</v>
      </c>
    </row>
    <row r="30" spans="2:8" ht="15.75" x14ac:dyDescent="0.25">
      <c r="B30" s="9" t="s">
        <v>4</v>
      </c>
      <c r="C30" s="10">
        <f>B22*1/$D$23</f>
        <v>0.2465787202564419</v>
      </c>
      <c r="D30" s="10">
        <f>C22*1/C$23</f>
        <v>0.3908957767620278</v>
      </c>
      <c r="E30" s="10">
        <f t="shared" si="0"/>
        <v>0.5901639344262295</v>
      </c>
    </row>
    <row r="32" spans="2:8" ht="15.75" x14ac:dyDescent="0.25">
      <c r="B32" s="17" t="s">
        <v>20</v>
      </c>
      <c r="C32" s="17"/>
      <c r="D32" s="17"/>
      <c r="E32" s="17"/>
      <c r="F32" s="17"/>
      <c r="G32" s="17"/>
      <c r="H32" s="17"/>
    </row>
    <row r="33" spans="2:8" ht="15.75" x14ac:dyDescent="0.25">
      <c r="B33" s="4"/>
      <c r="C33" s="4"/>
      <c r="D33" s="4"/>
      <c r="E33" s="4"/>
      <c r="F33" s="4"/>
      <c r="G33" s="4"/>
      <c r="H33" s="4"/>
    </row>
    <row r="34" spans="2:8" ht="15.75" x14ac:dyDescent="0.25">
      <c r="B34" s="5" t="s">
        <v>22</v>
      </c>
      <c r="D34" s="1"/>
      <c r="E34" s="1"/>
      <c r="F34" s="1"/>
      <c r="G34" s="1"/>
    </row>
    <row r="35" spans="2:8" ht="15.75" x14ac:dyDescent="0.25">
      <c r="B35" s="11" t="s">
        <v>21</v>
      </c>
      <c r="C35" s="12">
        <f>IF($D$27&gt;=D28,1,IF($C$27&gt;=E28,0,$C$27-E28/(D28-E28)-($D$27-$C$27)))</f>
        <v>2.4678984100468595</v>
      </c>
    </row>
    <row r="36" spans="2:8" ht="15.75" x14ac:dyDescent="0.25">
      <c r="B36" s="9" t="s">
        <v>23</v>
      </c>
      <c r="C36" s="10">
        <f t="shared" ref="C36:C37" si="1">IF($D$27&gt;=D29,1,IF($C$27&gt;=E29,0,$C$27-E29/(D29-E29)-($D$27-$C$27)))</f>
        <v>2.6797035796528417</v>
      </c>
    </row>
    <row r="37" spans="2:8" ht="15.75" x14ac:dyDescent="0.25">
      <c r="B37" s="9" t="s">
        <v>24</v>
      </c>
      <c r="C37" s="10">
        <f t="shared" si="1"/>
        <v>3.010053753363314</v>
      </c>
    </row>
    <row r="38" spans="2:8" ht="15.75" x14ac:dyDescent="0.25">
      <c r="B38" s="9" t="s">
        <v>25</v>
      </c>
      <c r="C38" s="10">
        <f>MIN(C35:C37)</f>
        <v>2.4678984100468595</v>
      </c>
    </row>
    <row r="39" spans="2:8" x14ac:dyDescent="0.25">
      <c r="B39" s="13"/>
      <c r="C39" s="13"/>
    </row>
    <row r="40" spans="2:8" x14ac:dyDescent="0.25">
      <c r="B40" s="13" t="s">
        <v>26</v>
      </c>
      <c r="C40" s="13"/>
    </row>
    <row r="41" spans="2:8" ht="15.75" x14ac:dyDescent="0.25">
      <c r="B41" s="9" t="s">
        <v>27</v>
      </c>
      <c r="C41" s="10">
        <f>IF($D$28&gt;=D27,1,IF($C$28&gt;=E27,0,$C$28-E27/(D27-E27)-($D$28-$C$28)))</f>
        <v>1</v>
      </c>
    </row>
    <row r="42" spans="2:8" ht="15.75" x14ac:dyDescent="0.25">
      <c r="B42" s="9" t="s">
        <v>28</v>
      </c>
      <c r="C42" s="10">
        <f>IF($D$28&gt;=D29,1,IF($C$28&gt;=E29,0,$C$28-E29/(D29-E29)-($D$28-$C$28)))</f>
        <v>1</v>
      </c>
    </row>
    <row r="43" spans="2:8" ht="15.75" x14ac:dyDescent="0.25">
      <c r="B43" s="9" t="s">
        <v>29</v>
      </c>
      <c r="C43" s="10">
        <f>IF($D$28&gt;=D30,1,IF($C$28&gt;=E30,0,$C$28-E30/(D30-E30)-($D$28-$C$28)))</f>
        <v>3.0348537139877254</v>
      </c>
    </row>
    <row r="44" spans="2:8" ht="15.75" x14ac:dyDescent="0.25">
      <c r="B44" s="9" t="s">
        <v>30</v>
      </c>
      <c r="C44" s="10">
        <f>MIN(C41:C43)</f>
        <v>1</v>
      </c>
    </row>
    <row r="45" spans="2:8" ht="15.75" x14ac:dyDescent="0.25">
      <c r="B45" s="14"/>
      <c r="C45" s="14"/>
    </row>
    <row r="46" spans="2:8" ht="15.75" x14ac:dyDescent="0.25">
      <c r="B46" s="14" t="s">
        <v>31</v>
      </c>
      <c r="C46" s="14"/>
    </row>
    <row r="47" spans="2:8" ht="15.75" x14ac:dyDescent="0.25">
      <c r="B47" s="9" t="s">
        <v>32</v>
      </c>
      <c r="C47" s="10">
        <f>IF($D$29&gt;=D27,1,IF($C$29&gt;=E27,0,$C$29-E27/(D27-E27)-($D$29-$C$29)))</f>
        <v>1</v>
      </c>
    </row>
    <row r="48" spans="2:8" ht="15.75" x14ac:dyDescent="0.25">
      <c r="B48" s="9" t="s">
        <v>33</v>
      </c>
      <c r="C48" s="10">
        <f t="shared" ref="C48" si="2">IF($D$29&gt;=D28,1,IF($C$29&gt;=E28,0,$C$29-E28/(D28-E28)-($D$29-$C$29)))</f>
        <v>2.449088359618238</v>
      </c>
    </row>
    <row r="49" spans="2:7" ht="15.75" x14ac:dyDescent="0.25">
      <c r="B49" s="9" t="s">
        <v>34</v>
      </c>
      <c r="C49" s="10">
        <f>IF($D$29&gt;=D30,1,IF($C$29&gt;=E30,0,$C$29-E30/(D30-E30)-($D$29-$C$29)))</f>
        <v>2.9912437029346925</v>
      </c>
    </row>
    <row r="50" spans="2:7" ht="15.75" x14ac:dyDescent="0.25">
      <c r="B50" s="9" t="s">
        <v>35</v>
      </c>
      <c r="C50" s="10">
        <f>MIN(C47:C49)</f>
        <v>1</v>
      </c>
    </row>
    <row r="51" spans="2:7" ht="15.75" x14ac:dyDescent="0.25">
      <c r="B51" s="14"/>
      <c r="C51" s="14"/>
    </row>
    <row r="52" spans="2:7" ht="15.75" x14ac:dyDescent="0.25">
      <c r="B52" s="14" t="s">
        <v>36</v>
      </c>
      <c r="C52" s="14"/>
    </row>
    <row r="53" spans="2:7" ht="15.75" x14ac:dyDescent="0.25">
      <c r="B53" s="9" t="s">
        <v>37</v>
      </c>
      <c r="C53" s="10">
        <f>IF($D$30&gt;=D27,1,IF($C$30&gt;=E27,0,$C$30-E27/(D27-E27)-($D$30-$C$30)))</f>
        <v>1</v>
      </c>
    </row>
    <row r="54" spans="2:7" ht="15.75" x14ac:dyDescent="0.25">
      <c r="B54" s="9" t="s">
        <v>38</v>
      </c>
      <c r="C54" s="10">
        <f t="shared" ref="C54:C55" si="3">IF($D$30&gt;=D28,1,IF($C$30&gt;=E28,0,$C$30-E28/(D28-E28)-($D$30-$C$30)))</f>
        <v>1</v>
      </c>
    </row>
    <row r="55" spans="2:7" ht="15.75" x14ac:dyDescent="0.25">
      <c r="B55" s="9" t="s">
        <v>39</v>
      </c>
      <c r="C55" s="10">
        <f t="shared" si="3"/>
        <v>1</v>
      </c>
    </row>
    <row r="56" spans="2:7" ht="15.75" x14ac:dyDescent="0.25">
      <c r="B56" s="9" t="s">
        <v>40</v>
      </c>
      <c r="C56" s="10">
        <f>MIN(C53:C55)</f>
        <v>1</v>
      </c>
    </row>
    <row r="58" spans="2:7" ht="15.75" x14ac:dyDescent="0.25">
      <c r="B58" s="17" t="s">
        <v>41</v>
      </c>
      <c r="C58" s="17"/>
      <c r="D58" s="17"/>
      <c r="E58" s="17"/>
    </row>
    <row r="59" spans="2:7" ht="15.75" x14ac:dyDescent="0.25">
      <c r="B59" s="4"/>
      <c r="C59" s="4"/>
      <c r="D59" s="4"/>
      <c r="E59" s="4"/>
    </row>
    <row r="60" spans="2:7" ht="15.75" x14ac:dyDescent="0.25">
      <c r="B60" s="18" t="s">
        <v>42</v>
      </c>
      <c r="C60" s="18"/>
      <c r="D60" s="18"/>
      <c r="E60" s="18"/>
      <c r="F60" s="14">
        <f>SUM(C38,C44,C50,C56)</f>
        <v>5.4678984100468595</v>
      </c>
    </row>
    <row r="61" spans="2:7" ht="15.75" x14ac:dyDescent="0.25">
      <c r="B61" s="8"/>
      <c r="C61" s="8"/>
      <c r="D61" s="8"/>
      <c r="E61" s="8"/>
      <c r="F61" s="9"/>
      <c r="G61" s="9" t="s">
        <v>45</v>
      </c>
    </row>
    <row r="62" spans="2:7" ht="15.75" x14ac:dyDescent="0.25">
      <c r="B62" s="15" t="s">
        <v>44</v>
      </c>
      <c r="C62" s="16">
        <f>C38</f>
        <v>2.4678984100468595</v>
      </c>
      <c r="D62" s="16">
        <f>C44</f>
        <v>1</v>
      </c>
      <c r="E62" s="16">
        <f>C50</f>
        <v>1</v>
      </c>
      <c r="F62" s="16">
        <f>C56</f>
        <v>1</v>
      </c>
      <c r="G62" s="10">
        <f>SUM(C62:F62)</f>
        <v>5.4678984100468595</v>
      </c>
    </row>
    <row r="63" spans="2:7" ht="15.75" x14ac:dyDescent="0.25">
      <c r="B63" s="9" t="s">
        <v>43</v>
      </c>
      <c r="C63" s="10">
        <f>(C38/F60)</f>
        <v>0.45134313496247086</v>
      </c>
      <c r="D63" s="10">
        <f>(C44/F60)</f>
        <v>0.18288562167917638</v>
      </c>
      <c r="E63" s="10">
        <f>(C50/F60)</f>
        <v>0.18288562167917638</v>
      </c>
      <c r="F63" s="10">
        <f>(C56/F60)</f>
        <v>0.18288562167917638</v>
      </c>
      <c r="G63" s="10">
        <f>SUM(C63:F63)</f>
        <v>1</v>
      </c>
    </row>
    <row r="65" spans="2:7" ht="15.75" x14ac:dyDescent="0.25">
      <c r="B65" s="5" t="s">
        <v>46</v>
      </c>
      <c r="C65" s="23" t="s">
        <v>47</v>
      </c>
      <c r="D65" s="23"/>
      <c r="E65" s="23"/>
    </row>
    <row r="66" spans="2:7" x14ac:dyDescent="0.25">
      <c r="B66" t="s">
        <v>56</v>
      </c>
      <c r="C66" s="22" t="s">
        <v>52</v>
      </c>
      <c r="D66" s="22"/>
      <c r="E66" s="22"/>
    </row>
    <row r="67" spans="2:7" x14ac:dyDescent="0.25">
      <c r="B67" t="s">
        <v>57</v>
      </c>
      <c r="C67" s="22" t="s">
        <v>53</v>
      </c>
      <c r="D67" s="22"/>
      <c r="E67" s="22"/>
    </row>
    <row r="68" spans="2:7" x14ac:dyDescent="0.25">
      <c r="B68" t="s">
        <v>58</v>
      </c>
      <c r="C68" s="22" t="s">
        <v>54</v>
      </c>
      <c r="D68" s="22"/>
      <c r="E68" s="22"/>
    </row>
    <row r="69" spans="2:7" x14ac:dyDescent="0.25">
      <c r="B69" t="s">
        <v>59</v>
      </c>
      <c r="C69" s="22" t="s">
        <v>55</v>
      </c>
      <c r="D69" s="22"/>
      <c r="E69" s="22"/>
    </row>
    <row r="71" spans="2:7" ht="15.75" x14ac:dyDescent="0.25">
      <c r="B71" s="9" t="s">
        <v>46</v>
      </c>
      <c r="C71" s="9" t="s">
        <v>10</v>
      </c>
      <c r="D71" s="9" t="s">
        <v>11</v>
      </c>
      <c r="E71" s="9" t="s">
        <v>12</v>
      </c>
      <c r="F71" s="9" t="s">
        <v>13</v>
      </c>
    </row>
    <row r="72" spans="2:7" ht="15.75" x14ac:dyDescent="0.25">
      <c r="B72" s="9" t="s">
        <v>48</v>
      </c>
      <c r="C72" s="10">
        <v>3</v>
      </c>
      <c r="D72" s="10">
        <v>3</v>
      </c>
      <c r="E72" s="10">
        <v>2</v>
      </c>
      <c r="F72" s="10">
        <v>2</v>
      </c>
    </row>
    <row r="73" spans="2:7" ht="15.75" x14ac:dyDescent="0.25">
      <c r="B73" s="9" t="s">
        <v>49</v>
      </c>
      <c r="C73" s="10">
        <v>5</v>
      </c>
      <c r="D73" s="10">
        <v>3</v>
      </c>
      <c r="E73" s="10">
        <v>2</v>
      </c>
      <c r="F73" s="10">
        <v>2</v>
      </c>
    </row>
    <row r="74" spans="2:7" ht="15.75" x14ac:dyDescent="0.25">
      <c r="B74" s="9" t="s">
        <v>50</v>
      </c>
      <c r="C74" s="10">
        <v>1</v>
      </c>
      <c r="D74" s="10">
        <v>1</v>
      </c>
      <c r="E74" s="10">
        <v>3</v>
      </c>
      <c r="F74" s="10">
        <v>1</v>
      </c>
    </row>
    <row r="75" spans="2:7" ht="15.75" x14ac:dyDescent="0.25">
      <c r="B75" s="9" t="s">
        <v>51</v>
      </c>
      <c r="C75" s="10">
        <v>2</v>
      </c>
      <c r="D75" s="10">
        <v>1</v>
      </c>
      <c r="E75" s="10">
        <v>3</v>
      </c>
      <c r="F75" s="10">
        <v>1</v>
      </c>
    </row>
    <row r="77" spans="2:7" ht="15.75" x14ac:dyDescent="0.25">
      <c r="B77" s="9" t="s">
        <v>46</v>
      </c>
      <c r="C77" s="9" t="s">
        <v>1</v>
      </c>
      <c r="D77" s="9" t="s">
        <v>2</v>
      </c>
      <c r="E77" s="9" t="s">
        <v>3</v>
      </c>
      <c r="F77" s="21" t="s">
        <v>4</v>
      </c>
      <c r="G77" s="25" t="s">
        <v>60</v>
      </c>
    </row>
    <row r="78" spans="2:7" ht="15.75" x14ac:dyDescent="0.25">
      <c r="B78" s="9" t="s">
        <v>48</v>
      </c>
      <c r="C78" s="10">
        <f>C$63/C72</f>
        <v>0.15044771165415696</v>
      </c>
      <c r="D78" s="10">
        <f>D$63/D72</f>
        <v>6.0961873893058793E-2</v>
      </c>
      <c r="E78" s="10">
        <f>E$63/E72</f>
        <v>9.144281083958819E-2</v>
      </c>
      <c r="F78" s="24">
        <f>F$63/F72</f>
        <v>9.144281083958819E-2</v>
      </c>
      <c r="G78" s="26">
        <f>SUM(C78:F78)</f>
        <v>0.39429520722639211</v>
      </c>
    </row>
    <row r="79" spans="2:7" ht="15.75" x14ac:dyDescent="0.25">
      <c r="B79" s="9" t="s">
        <v>49</v>
      </c>
      <c r="C79" s="10">
        <f t="shared" ref="C79:C81" si="4">$C$63/C73</f>
        <v>9.0268626992494175E-2</v>
      </c>
      <c r="D79" s="10">
        <f t="shared" ref="D79:F81" si="5">D$63/D73</f>
        <v>6.0961873893058793E-2</v>
      </c>
      <c r="E79" s="10">
        <f t="shared" si="5"/>
        <v>9.144281083958819E-2</v>
      </c>
      <c r="F79" s="24">
        <f t="shared" si="5"/>
        <v>9.144281083958819E-2</v>
      </c>
      <c r="G79" s="26">
        <f t="shared" ref="G79:G81" si="6">SUM(C79:F79)</f>
        <v>0.33411612256472933</v>
      </c>
    </row>
    <row r="80" spans="2:7" ht="15.75" x14ac:dyDescent="0.25">
      <c r="B80" s="9" t="s">
        <v>50</v>
      </c>
      <c r="C80" s="10">
        <f t="shared" si="4"/>
        <v>0.45134313496247086</v>
      </c>
      <c r="D80" s="10">
        <f t="shared" si="5"/>
        <v>0.18288562167917638</v>
      </c>
      <c r="E80" s="10">
        <f t="shared" si="5"/>
        <v>6.0961873893058793E-2</v>
      </c>
      <c r="F80" s="24">
        <f t="shared" si="5"/>
        <v>0.18288562167917638</v>
      </c>
      <c r="G80" s="26">
        <f>SUM(C80:F80)</f>
        <v>0.8780762522138823</v>
      </c>
    </row>
    <row r="81" spans="2:7" ht="15.75" x14ac:dyDescent="0.25">
      <c r="B81" s="9" t="s">
        <v>51</v>
      </c>
      <c r="C81" s="10">
        <f t="shared" si="4"/>
        <v>0.22567156748123543</v>
      </c>
      <c r="D81" s="10">
        <f t="shared" si="5"/>
        <v>0.18288562167917638</v>
      </c>
      <c r="E81" s="10">
        <f t="shared" si="5"/>
        <v>6.0961873893058793E-2</v>
      </c>
      <c r="F81" s="24">
        <f t="shared" si="5"/>
        <v>0.18288562167917638</v>
      </c>
      <c r="G81" s="26">
        <f>SUM(C81:F81)</f>
        <v>0.65240468473264701</v>
      </c>
    </row>
    <row r="83" spans="2:7" ht="15.75" x14ac:dyDescent="0.25">
      <c r="B83" s="29" t="s">
        <v>46</v>
      </c>
      <c r="C83" s="30" t="s">
        <v>47</v>
      </c>
      <c r="D83" s="30"/>
      <c r="E83" s="30"/>
      <c r="F83" s="29" t="s">
        <v>65</v>
      </c>
      <c r="G83" s="29" t="s">
        <v>66</v>
      </c>
    </row>
    <row r="84" spans="2:7" ht="15.75" x14ac:dyDescent="0.25">
      <c r="B84" s="27" t="s">
        <v>61</v>
      </c>
      <c r="C84" s="28" t="s">
        <v>52</v>
      </c>
      <c r="D84" s="28"/>
      <c r="E84" s="28"/>
      <c r="F84" s="27">
        <f>G78</f>
        <v>0.39429520722639211</v>
      </c>
      <c r="G84" s="27">
        <f>_xlfn.RANK.AVG(F84,$F$84:$F$87,)</f>
        <v>3</v>
      </c>
    </row>
    <row r="85" spans="2:7" ht="15.75" x14ac:dyDescent="0.25">
      <c r="B85" s="27" t="s">
        <v>62</v>
      </c>
      <c r="C85" s="28" t="s">
        <v>53</v>
      </c>
      <c r="D85" s="28"/>
      <c r="E85" s="28"/>
      <c r="F85" s="27">
        <f t="shared" ref="F85:F87" si="7">G79</f>
        <v>0.33411612256472933</v>
      </c>
      <c r="G85" s="27">
        <f t="shared" ref="G85:G87" si="8">_xlfn.RANK.AVG(F85,$F$84:$F$87,)</f>
        <v>4</v>
      </c>
    </row>
    <row r="86" spans="2:7" ht="15.75" x14ac:dyDescent="0.25">
      <c r="B86" s="27" t="s">
        <v>64</v>
      </c>
      <c r="C86" s="28" t="s">
        <v>54</v>
      </c>
      <c r="D86" s="28"/>
      <c r="E86" s="28"/>
      <c r="F86" s="27">
        <f t="shared" si="7"/>
        <v>0.8780762522138823</v>
      </c>
      <c r="G86" s="27">
        <f t="shared" si="8"/>
        <v>1</v>
      </c>
    </row>
    <row r="87" spans="2:7" ht="15.75" x14ac:dyDescent="0.25">
      <c r="B87" s="27" t="s">
        <v>63</v>
      </c>
      <c r="C87" s="28" t="s">
        <v>55</v>
      </c>
      <c r="D87" s="28"/>
      <c r="E87" s="28"/>
      <c r="F87" s="27">
        <f t="shared" si="7"/>
        <v>0.65240468473264701</v>
      </c>
      <c r="G87" s="27">
        <f t="shared" si="8"/>
        <v>2</v>
      </c>
    </row>
    <row r="89" spans="2:7" ht="30.75" customHeight="1" x14ac:dyDescent="0.25">
      <c r="B89" s="31" t="s">
        <v>67</v>
      </c>
      <c r="C89" s="31"/>
      <c r="D89" s="31"/>
      <c r="E89" s="31"/>
      <c r="F89" s="31"/>
      <c r="G89" s="31"/>
    </row>
  </sheetData>
  <mergeCells count="26">
    <mergeCell ref="B89:G89"/>
    <mergeCell ref="C83:E83"/>
    <mergeCell ref="C84:E84"/>
    <mergeCell ref="C85:E85"/>
    <mergeCell ref="C86:E86"/>
    <mergeCell ref="C87:E87"/>
    <mergeCell ref="B25:E25"/>
    <mergeCell ref="C10:E10"/>
    <mergeCell ref="F10:H10"/>
    <mergeCell ref="I10:K10"/>
    <mergeCell ref="B32:H32"/>
    <mergeCell ref="L10:N10"/>
    <mergeCell ref="B17:D17"/>
    <mergeCell ref="B2:F2"/>
    <mergeCell ref="I3:J3"/>
    <mergeCell ref="I4:J4"/>
    <mergeCell ref="I5:J5"/>
    <mergeCell ref="I6:J6"/>
    <mergeCell ref="B9:F9"/>
    <mergeCell ref="B58:E58"/>
    <mergeCell ref="B60:E60"/>
    <mergeCell ref="C66:E66"/>
    <mergeCell ref="C67:E67"/>
    <mergeCell ref="C68:E68"/>
    <mergeCell ref="C69:E69"/>
    <mergeCell ref="C65:E65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2023-06-18T06:15:38Z</dcterms:created>
  <dcterms:modified xsi:type="dcterms:W3CDTF">2023-06-18T16:47:41Z</dcterms:modified>
</cp:coreProperties>
</file>