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yue_han/temp_for_mess/Plasmid_crosstalk_modeling/calibration_curve/"/>
    </mc:Choice>
  </mc:AlternateContent>
  <xr:revisionPtr revIDLastSave="0" documentId="13_ncr:1_{E51E6201-861C-474B-AE93-5E657FE8F986}" xr6:coauthVersionLast="47" xr6:coauthVersionMax="47" xr10:uidLastSave="{00000000-0000-0000-0000-000000000000}"/>
  <bookViews>
    <workbookView xWindow="0" yWindow="500" windowWidth="28800" windowHeight="16020" activeTab="1" xr2:uid="{00000000-000D-0000-FFFF-FFFF00000000}"/>
  </bookViews>
  <sheets>
    <sheet name="gain 75" sheetId="1" r:id="rId1"/>
    <sheet name="gain 5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12" i="2"/>
  <c r="A11" i="2"/>
  <c r="A10" i="2"/>
  <c r="A8" i="2"/>
  <c r="A9" i="2"/>
  <c r="C12" i="2"/>
  <c r="D12" i="2"/>
  <c r="D11" i="2"/>
  <c r="C11" i="2"/>
  <c r="D10" i="2"/>
  <c r="C10" i="2"/>
  <c r="D9" i="2"/>
  <c r="C9" i="2"/>
  <c r="D8" i="2"/>
  <c r="C8" i="2"/>
  <c r="D7" i="2"/>
  <c r="C7" i="2"/>
  <c r="D6" i="2"/>
  <c r="C6" i="2"/>
  <c r="D12" i="1"/>
  <c r="C12" i="1"/>
  <c r="D11" i="1"/>
  <c r="D10" i="1"/>
  <c r="D9" i="1"/>
  <c r="D8" i="1"/>
  <c r="D7" i="1"/>
  <c r="D6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<sst xmlns="http://schemas.openxmlformats.org/spreadsheetml/2006/main" count="55" uniqueCount="29">
  <si>
    <t>Time</t>
  </si>
  <si>
    <t>T° Read 1:485,510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</si>
  <si>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</si>
  <si>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</si>
  <si>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</si>
  <si>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</si>
  <si>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</si>
  <si>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</si>
  <si>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</si>
  <si>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</si>
  <si>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</si>
  <si>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</si>
  <si>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</si>
  <si>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</si>
  <si>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</si>
  <si>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</si>
  <si>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</si>
  <si>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</si>
  <si>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</si>
  <si>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</si>
  <si>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G4</t>
  </si>
  <si>
    <t>G5</t>
  </si>
  <si>
    <t>G6</t>
  </si>
  <si>
    <t>T° Read 2:485,510</t>
  </si>
  <si>
    <t>average</t>
  </si>
  <si>
    <t>st dev</t>
  </si>
  <si>
    <r>
      <rPr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g/mL</t>
    </r>
  </si>
  <si>
    <t>nM</t>
  </si>
  <si>
    <t>27.02kDA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</si>
</sst>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2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575197929916902"/>
                  <c:y val="0.1430158209390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'gain 75'!$D$6:$D$12</c:f>
                <c:numCache>
                  <c:formatCode>General</c:formatCode>
                  <c:ptCount val="7"/>
                  <c:pt idx="0">
                    <c:v>20.033305601755625</c:v>
                  </c:pt>
                  <c:pt idx="1">
                    <c:v>393.0831125008213</c:v>
                  </c:pt>
                  <c:pt idx="2">
                    <c:v>476.15438672766629</c:v>
                  </c:pt>
                  <c:pt idx="3">
                    <c:v>1063.0094072960972</c:v>
                  </c:pt>
                  <c:pt idx="4">
                    <c:v>1676.4359019459507</c:v>
                  </c:pt>
                  <c:pt idx="5">
                    <c:v>784.35769901238302</c:v>
                  </c:pt>
                  <c:pt idx="6">
                    <c:v>596.05956078230975</c:v>
                  </c:pt>
                </c:numCache>
              </c:numRef>
            </c:plus>
            <c:minus>
              <c:numRef>
                <c:f>'gain 75'!$D$6:$D$12</c:f>
                <c:numCache>
                  <c:formatCode>General</c:formatCode>
                  <c:ptCount val="7"/>
                  <c:pt idx="0">
                    <c:v>20.033305601755625</c:v>
                  </c:pt>
                  <c:pt idx="1">
                    <c:v>393.0831125008213</c:v>
                  </c:pt>
                  <c:pt idx="2">
                    <c:v>476.15438672766629</c:v>
                  </c:pt>
                  <c:pt idx="3">
                    <c:v>1063.0094072960972</c:v>
                  </c:pt>
                  <c:pt idx="4">
                    <c:v>1676.4359019459507</c:v>
                  </c:pt>
                  <c:pt idx="5">
                    <c:v>784.35769901238302</c:v>
                  </c:pt>
                  <c:pt idx="6">
                    <c:v>596.05956078230975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'gain 75'!$B$6:$B$12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xVal>
          <c:yVal>
            <c:numRef>
              <c:f>'gain 75'!$C$6:$C$12</c:f>
              <c:numCache>
                <c:formatCode>General</c:formatCode>
                <c:ptCount val="7"/>
                <c:pt idx="0">
                  <c:v>536.66666666666663</c:v>
                </c:pt>
                <c:pt idx="1">
                  <c:v>16657.333333333332</c:v>
                </c:pt>
                <c:pt idx="2">
                  <c:v>32272</c:v>
                </c:pt>
                <c:pt idx="3">
                  <c:v>45702</c:v>
                </c:pt>
                <c:pt idx="4">
                  <c:v>57742.333333333336</c:v>
                </c:pt>
                <c:pt idx="5">
                  <c:v>72080</c:v>
                </c:pt>
                <c:pt idx="6">
                  <c:v>86035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3-40BA-B99C-381314DAE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49744"/>
        <c:axId val="639306800"/>
      </c:scatterChart>
      <c:valAx>
        <c:axId val="648249744"/>
        <c:scaling>
          <c:orientation val="minMax"/>
          <c:max val="1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[sfGFP-his6]</a:t>
                </a:r>
                <a:r>
                  <a:rPr lang="en-US" baseline="0"/>
                  <a:t> (µg/mL)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306800"/>
        <c:crosses val="autoZero"/>
        <c:crossBetween val="midCat"/>
      </c:valAx>
      <c:valAx>
        <c:axId val="63930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Fluorescence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824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25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575197929916902"/>
                  <c:y val="0.1430158209390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'gain 75'!$C$6:$C$12</c:f>
              <c:numCache>
                <c:formatCode>General</c:formatCode>
                <c:ptCount val="7"/>
                <c:pt idx="0">
                  <c:v>536.66666666666663</c:v>
                </c:pt>
                <c:pt idx="1">
                  <c:v>16657.333333333332</c:v>
                </c:pt>
                <c:pt idx="2">
                  <c:v>32272</c:v>
                </c:pt>
                <c:pt idx="3">
                  <c:v>45702</c:v>
                </c:pt>
                <c:pt idx="4">
                  <c:v>57742.333333333336</c:v>
                </c:pt>
                <c:pt idx="5">
                  <c:v>72080</c:v>
                </c:pt>
                <c:pt idx="6">
                  <c:v>86035</c:v>
                </c:pt>
              </c:numCache>
            </c:numRef>
          </c:xVal>
          <c:yVal>
            <c:numRef>
              <c:f>'gain 75'!$B$6:$B$12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0C-486E-9983-3D74BB5E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49744"/>
        <c:axId val="639306800"/>
      </c:scatterChart>
      <c:valAx>
        <c:axId val="648249744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Fluorescence</a:t>
                </a:r>
                <a:r>
                  <a:rPr lang="en-US" baseline="0"/>
                  <a:t> (AU)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306800"/>
        <c:crosses val="autoZero"/>
        <c:crossBetween val="midCat"/>
        <c:majorUnit val="25000"/>
      </c:valAx>
      <c:valAx>
        <c:axId val="639306800"/>
        <c:scaling>
          <c:orientation val="minMax"/>
          <c:max val="1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[</a:t>
                </a:r>
                <a:r>
                  <a:rPr lang="en-US" sz="1200" b="0" i="0" u="none" strike="noStrike" baseline="0">
                    <a:effectLst/>
                  </a:rPr>
                  <a:t>sfGFP-his6] (µg/mL)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824974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sfGFP</a:t>
            </a:r>
            <a:r>
              <a:rPr lang="en-US" baseline="0"/>
              <a:t> fluorescence vs. concentration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75'!$C$5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'gain 75'!$A$6:$A$12</c:f>
              <c:numCache>
                <c:formatCode>General</c:formatCode>
                <c:ptCount val="7"/>
                <c:pt idx="0">
                  <c:v>0</c:v>
                </c:pt>
                <c:pt idx="1">
                  <c:v>925.24</c:v>
                </c:pt>
                <c:pt idx="2">
                  <c:v>1850.48</c:v>
                </c:pt>
                <c:pt idx="3">
                  <c:v>2775.7200000000003</c:v>
                </c:pt>
                <c:pt idx="4">
                  <c:v>3700.96</c:v>
                </c:pt>
                <c:pt idx="5">
                  <c:v>4626.2</c:v>
                </c:pt>
                <c:pt idx="6">
                  <c:v>5551.4400000000005</c:v>
                </c:pt>
              </c:numCache>
            </c:numRef>
          </c:xVal>
          <c:yVal>
            <c:numRef>
              <c:f>'gain 75'!$C$6:$C$12</c:f>
              <c:numCache>
                <c:formatCode>General</c:formatCode>
                <c:ptCount val="7"/>
                <c:pt idx="0">
                  <c:v>536.66666666666663</c:v>
                </c:pt>
                <c:pt idx="1">
                  <c:v>16657.333333333332</c:v>
                </c:pt>
                <c:pt idx="2">
                  <c:v>32272</c:v>
                </c:pt>
                <c:pt idx="3">
                  <c:v>45702</c:v>
                </c:pt>
                <c:pt idx="4">
                  <c:v>57742.333333333336</c:v>
                </c:pt>
                <c:pt idx="5">
                  <c:v>72080</c:v>
                </c:pt>
                <c:pt idx="6">
                  <c:v>86035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D-8846-9B08-759D87CDF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957840"/>
        <c:axId val="1892959568"/>
      </c:scatterChart>
      <c:valAx>
        <c:axId val="189295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59568"/>
        <c:crosses val="autoZero"/>
        <c:crossBetween val="midCat"/>
      </c:valAx>
      <c:valAx>
        <c:axId val="18929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5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7282416489747657"/>
                  <c:y val="0.15140893846602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'gain 50'!$B$6:$B$12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xVal>
          <c:yVal>
            <c:numRef>
              <c:f>'gain 50'!$C$6:$C$12</c:f>
              <c:numCache>
                <c:formatCode>General</c:formatCode>
                <c:ptCount val="7"/>
                <c:pt idx="0">
                  <c:v>23.666666666666668</c:v>
                </c:pt>
                <c:pt idx="1">
                  <c:v>676.33333333333337</c:v>
                </c:pt>
                <c:pt idx="2">
                  <c:v>1311.3333333333333</c:v>
                </c:pt>
                <c:pt idx="3">
                  <c:v>1861</c:v>
                </c:pt>
                <c:pt idx="4">
                  <c:v>2362.3333333333335</c:v>
                </c:pt>
                <c:pt idx="5">
                  <c:v>2951.3333333333335</c:v>
                </c:pt>
                <c:pt idx="6">
                  <c:v>3620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9-47DA-A5D1-E895ED047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716608"/>
        <c:axId val="786644208"/>
      </c:scatterChart>
      <c:valAx>
        <c:axId val="772716608"/>
        <c:scaling>
          <c:orientation val="minMax"/>
          <c:max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[sfGFP-his6]</a:t>
                </a:r>
                <a:r>
                  <a:rPr lang="en-US" baseline="0"/>
                  <a:t> (µg/mL)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6644208"/>
        <c:crosses val="autoZero"/>
        <c:crossBetween val="midCat"/>
      </c:valAx>
      <c:valAx>
        <c:axId val="786644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Fluorescence</a:t>
                </a:r>
                <a:r>
                  <a:rPr lang="en-US" baseline="0"/>
                  <a:t> (AU)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271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7282416489747657"/>
                  <c:y val="0.15140893846602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'gain 50'!$C$6:$C$12</c:f>
              <c:numCache>
                <c:formatCode>General</c:formatCode>
                <c:ptCount val="7"/>
                <c:pt idx="0">
                  <c:v>23.666666666666668</c:v>
                </c:pt>
                <c:pt idx="1">
                  <c:v>676.33333333333337</c:v>
                </c:pt>
                <c:pt idx="2">
                  <c:v>1311.3333333333333</c:v>
                </c:pt>
                <c:pt idx="3">
                  <c:v>1861</c:v>
                </c:pt>
                <c:pt idx="4">
                  <c:v>2362.3333333333335</c:v>
                </c:pt>
                <c:pt idx="5">
                  <c:v>2951.3333333333335</c:v>
                </c:pt>
                <c:pt idx="6">
                  <c:v>3620</c:v>
                </c:pt>
              </c:numCache>
            </c:numRef>
          </c:xVal>
          <c:yVal>
            <c:numRef>
              <c:f>'gain 50'!$B$6:$B$12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6-4D9D-AAB0-085183AF1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716608"/>
        <c:axId val="786644208"/>
      </c:scatterChart>
      <c:valAx>
        <c:axId val="772716608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aseline="0"/>
                  <a:t>Fluorescence (AU)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6644208"/>
        <c:crosses val="autoZero"/>
        <c:crossBetween val="midCat"/>
      </c:valAx>
      <c:valAx>
        <c:axId val="786644208"/>
        <c:scaling>
          <c:orientation val="minMax"/>
          <c:max val="1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[sfGFP-his6] (µg/mL)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271660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sfGFP fluorescence</a:t>
            </a:r>
            <a:r>
              <a:rPr lang="en-US" baseline="0"/>
              <a:t> vs. concentration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50'!$C$5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'gain 50'!$A$6:$A$12</c:f>
              <c:numCache>
                <c:formatCode>General</c:formatCode>
                <c:ptCount val="7"/>
                <c:pt idx="0">
                  <c:v>0</c:v>
                </c:pt>
                <c:pt idx="1">
                  <c:v>925.24</c:v>
                </c:pt>
                <c:pt idx="2">
                  <c:v>1850.48</c:v>
                </c:pt>
                <c:pt idx="3">
                  <c:v>2775.7200000000003</c:v>
                </c:pt>
                <c:pt idx="4">
                  <c:v>3700.96</c:v>
                </c:pt>
                <c:pt idx="5">
                  <c:v>4626.2</c:v>
                </c:pt>
                <c:pt idx="6">
                  <c:v>5551.4400000000005</c:v>
                </c:pt>
              </c:numCache>
            </c:numRef>
          </c:xVal>
          <c:yVal>
            <c:numRef>
              <c:f>'gain 50'!$C$6:$C$12</c:f>
              <c:numCache>
                <c:formatCode>General</c:formatCode>
                <c:ptCount val="7"/>
                <c:pt idx="0">
                  <c:v>23.666666666666668</c:v>
                </c:pt>
                <c:pt idx="1">
                  <c:v>676.33333333333337</c:v>
                </c:pt>
                <c:pt idx="2">
                  <c:v>1311.3333333333333</c:v>
                </c:pt>
                <c:pt idx="3">
                  <c:v>1861</c:v>
                </c:pt>
                <c:pt idx="4">
                  <c:v>2362.3333333333335</c:v>
                </c:pt>
                <c:pt idx="5">
                  <c:v>2951.3333333333335</c:v>
                </c:pt>
                <c:pt idx="6">
                  <c:v>3620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D-6F47-B5AE-C737250BE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498512"/>
        <c:axId val="2005827616"/>
      </c:scatterChart>
      <c:valAx>
        <c:axId val="200549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27616"/>
        <c:crosses val="autoZero"/>
        <c:crossBetween val="midCat"/>
      </c:valAx>
      <c:valAx>
        <c:axId val="20058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49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452437</xdr:colOff>
      <xdr:row>3</xdr:row>
      <xdr:rowOff>76993</xdr:rowOff>
    </xdr:from>
    <xdr:to>
      <xdr:col>10</xdr:col>
      <xdr:colOff>442912</xdr:colOff>
      <xdr:row>17</xdr:row>
      <xdr:rowOff>153193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F7EB3-FEC5-4AD6-8050-C5166AF82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362168</xdr:colOff>
      <xdr:row>19</xdr:row>
      <xdr:rowOff>111125</xdr:rowOff>
    </xdr:from>
    <xdr:to>
      <xdr:col>17</xdr:col>
      <xdr:colOff>533073</xdr:colOff>
      <xdr:row>36</xdr:row>
      <xdr:rowOff>131206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8B94E7-F245-4B35-B3EB-753F27636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3532" y="3860511"/>
          <a:ext cx="4413859" cy="3258581"/>
        </a:xfrm>
        <a:prstGeom prst="rect">
          <a:avLst/>
        </a:prstGeom>
      </xdr:spPr>
    </xdr:pic>
    <xdr:clientData/>
  </xdr:twoCellAnchor>
  <xdr:twoCellAnchor>
    <xdr:from>
      <xdr:col>11</xdr:col>
      <xdr:colOff>95250</xdr:colOff>
      <xdr:row>3</xdr:row>
      <xdr:rowOff>112568</xdr:rowOff>
    </xdr:from>
    <xdr:to>
      <xdr:col>17</xdr:col>
      <xdr:colOff>85726</xdr:colOff>
      <xdr:row>17</xdr:row>
      <xdr:rowOff>188768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670217-BFE8-4288-B09D-8F7363780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184727</xdr:colOff>
      <xdr:row>17</xdr:row>
      <xdr:rowOff>60037</xdr:rowOff>
    </xdr:from>
    <xdr:to>
      <xdr:col>10</xdr:col>
      <xdr:colOff>69272</xdr:colOff>
      <xdr:row>31</xdr:row>
      <xdr:rowOff>55419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0EE704-3B42-F9BC-5478-8773FE9C7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5</xdr:row>
      <xdr:rowOff>176212</xdr:rowOff>
    </xdr:from>
    <xdr:to>
      <xdr:col>11</xdr:col>
      <xdr:colOff>109537</xdr:colOff>
      <xdr:row>20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856E2-EF2B-4A80-92C7-0D59E5924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</xdr:row>
      <xdr:rowOff>0</xdr:rowOff>
    </xdr:from>
    <xdr:to>
      <xdr:col>18</xdr:col>
      <xdr:colOff>38100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6F4C2-765B-4CE4-B6F1-62C08427D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</xdr:colOff>
      <xdr:row>19</xdr:row>
      <xdr:rowOff>171450</xdr:rowOff>
    </xdr:from>
    <xdr:to>
      <xdr:col>9</xdr:col>
      <xdr:colOff>539750</xdr:colOff>
      <xdr:row>34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6DB62D-6486-4F08-C5F6-EA094379D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"/>
  <sheetViews>
    <sheetView zoomScale="110" zoomScaleNormal="110" workbookViewId="0">
      <selection activeCell="B11" sqref="B11"/>
    </sheetView>
  </sheetViews>
  <sheetFormatPr baseColWidth="10" defaultColWidth="8.83203125" defaultRowHeight="15" x14ac:dyDescent="0.2"/>
  <sheetData>
    <row r="1" spans="1:23" ht="42" x14ac:dyDescent="0.2">
      <c r="A1" s="1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1" t="s">
        <v>12</v>
      </c>
      <c r="N1" s="1" t="s">
        <v>13</v>
      </c>
      <c r="O1" s="6" t="s">
        <v>14</v>
      </c>
      <c r="P1" s="6" t="s">
        <v>15</v>
      </c>
      <c r="Q1" s="6" t="s">
        <v>16</v>
      </c>
      <c r="R1" s="1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 x14ac:dyDescent="0.2">
      <c r="A2" s="2">
        <v>0</v>
      </c>
      <c r="B2" s="3">
        <v>26.8</v>
      </c>
      <c r="C2" s="3">
        <v>516</v>
      </c>
      <c r="D2" s="3">
        <v>556</v>
      </c>
      <c r="E2" s="3">
        <v>538</v>
      </c>
      <c r="F2" s="3">
        <v>16360</v>
      </c>
      <c r="G2" s="3">
        <v>16509</v>
      </c>
      <c r="H2" s="3">
        <v>17103</v>
      </c>
      <c r="I2" s="3">
        <v>32286</v>
      </c>
      <c r="J2" s="3">
        <v>31789</v>
      </c>
      <c r="K2" s="3">
        <v>32741</v>
      </c>
      <c r="L2" s="3">
        <v>44827</v>
      </c>
      <c r="M2" s="3">
        <v>45394</v>
      </c>
      <c r="N2" s="3">
        <v>46885</v>
      </c>
      <c r="O2" s="3">
        <v>56237</v>
      </c>
      <c r="P2" s="3">
        <v>57441</v>
      </c>
      <c r="Q2" s="3">
        <v>59549</v>
      </c>
      <c r="R2" s="3">
        <v>71568</v>
      </c>
      <c r="S2" s="3">
        <v>71689</v>
      </c>
      <c r="T2" s="3">
        <v>72983</v>
      </c>
      <c r="U2" s="3">
        <v>85356</v>
      </c>
      <c r="V2" s="3">
        <v>86472</v>
      </c>
      <c r="W2" s="3">
        <v>86277</v>
      </c>
    </row>
    <row r="5" spans="1:23" x14ac:dyDescent="0.2">
      <c r="A5" s="7" t="s">
        <v>27</v>
      </c>
      <c r="B5" s="5" t="s">
        <v>26</v>
      </c>
      <c r="C5" s="5" t="s">
        <v>24</v>
      </c>
      <c r="D5" s="5" t="s">
        <v>25</v>
      </c>
    </row>
    <row r="6" spans="1:23" x14ac:dyDescent="0.2">
      <c r="A6">
        <v>0</v>
      </c>
      <c r="B6" s="4">
        <v>0</v>
      </c>
      <c r="C6">
        <f>AVERAGE(C2:E2)</f>
        <v>536.66666666666663</v>
      </c>
      <c r="D6">
        <f>STDEV(C2:E2)</f>
        <v>20.033305601755625</v>
      </c>
    </row>
    <row r="7" spans="1:23" x14ac:dyDescent="0.2">
      <c r="A7">
        <v>925.24</v>
      </c>
      <c r="B7" s="4">
        <v>25</v>
      </c>
      <c r="C7">
        <f>AVERAGE(F2:H2)</f>
        <v>16657.333333333332</v>
      </c>
      <c r="D7">
        <f>STDEV(F2:H2)</f>
        <v>393.0831125008213</v>
      </c>
    </row>
    <row r="8" spans="1:23" x14ac:dyDescent="0.2">
      <c r="A8">
        <f>A7*2</f>
        <v>1850.48</v>
      </c>
      <c r="B8" s="4">
        <v>50</v>
      </c>
      <c r="C8">
        <f>AVERAGE(I2:K2)</f>
        <v>32272</v>
      </c>
      <c r="D8">
        <f>STDEV(I2:K2)</f>
        <v>476.15438672766629</v>
      </c>
    </row>
    <row r="9" spans="1:23" x14ac:dyDescent="0.2">
      <c r="A9">
        <f>A7*3</f>
        <v>2775.7200000000003</v>
      </c>
      <c r="B9" s="4">
        <v>75</v>
      </c>
      <c r="C9">
        <f>AVERAGE(L2:N2)</f>
        <v>45702</v>
      </c>
      <c r="D9">
        <f>STDEV(L2:N2)</f>
        <v>1063.0094072960972</v>
      </c>
    </row>
    <row r="10" spans="1:23" x14ac:dyDescent="0.2">
      <c r="A10">
        <f>A7*4</f>
        <v>3700.96</v>
      </c>
      <c r="B10" s="4">
        <v>100</v>
      </c>
      <c r="C10">
        <f>AVERAGE(O2:Q2)</f>
        <v>57742.333333333336</v>
      </c>
      <c r="D10">
        <f>STDEV(O2:Q2)</f>
        <v>1676.4359019459507</v>
      </c>
    </row>
    <row r="11" spans="1:23" x14ac:dyDescent="0.2">
      <c r="A11">
        <f>A7*5</f>
        <v>4626.2</v>
      </c>
      <c r="B11" s="4">
        <v>125</v>
      </c>
      <c r="C11">
        <f>AVERAGE(R2:T2)</f>
        <v>72080</v>
      </c>
      <c r="D11">
        <f>STDEV(R2:T2)</f>
        <v>784.35769901238302</v>
      </c>
    </row>
    <row r="12" spans="1:23" x14ac:dyDescent="0.2">
      <c r="A12">
        <f>A7*6</f>
        <v>5551.4400000000005</v>
      </c>
      <c r="B12" s="4">
        <v>150</v>
      </c>
      <c r="C12">
        <f>AVERAGE(U2:W2)</f>
        <v>86035</v>
      </c>
      <c r="D12">
        <f>STDEV(U2:W2)</f>
        <v>596.05956078230975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"/>
  <sheetViews>
    <sheetView tabSelected="1" zoomScaleNormal="100" workbookViewId="0">
      <selection activeCell="A10" sqref="A10"/>
    </sheetView>
  </sheetViews>
  <sheetFormatPr baseColWidth="10" defaultColWidth="8.83203125" defaultRowHeight="15" x14ac:dyDescent="0.2"/>
  <cols>
    <col min="1" max="1" width="15.6640625" customWidth="1"/>
  </cols>
  <sheetData>
    <row r="1" spans="1:23" ht="42" x14ac:dyDescent="0.2">
      <c r="A1" s="1" t="s">
        <v>0</v>
      </c>
      <c r="B1" s="1" t="s">
        <v>23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2">
        <v>1.7361111111111112E-4</v>
      </c>
      <c r="B2" s="3">
        <v>27.3</v>
      </c>
      <c r="C2" s="3">
        <v>25</v>
      </c>
      <c r="D2" s="3">
        <v>18</v>
      </c>
      <c r="E2" s="3">
        <v>28</v>
      </c>
      <c r="F2" s="3">
        <v>661</v>
      </c>
      <c r="G2" s="3">
        <v>673</v>
      </c>
      <c r="H2" s="3">
        <v>695</v>
      </c>
      <c r="I2" s="3">
        <v>1301</v>
      </c>
      <c r="J2" s="3">
        <v>1296</v>
      </c>
      <c r="K2" s="3">
        <v>1337</v>
      </c>
      <c r="L2" s="3">
        <v>1821</v>
      </c>
      <c r="M2" s="3">
        <v>1852</v>
      </c>
      <c r="N2" s="3">
        <v>1910</v>
      </c>
      <c r="O2" s="3">
        <v>2298</v>
      </c>
      <c r="P2" s="3">
        <v>2360</v>
      </c>
      <c r="Q2" s="3">
        <v>2429</v>
      </c>
      <c r="R2" s="3">
        <v>2929</v>
      </c>
      <c r="S2" s="3">
        <v>2939</v>
      </c>
      <c r="T2" s="3">
        <v>2986</v>
      </c>
      <c r="U2" s="3">
        <v>3650</v>
      </c>
      <c r="V2" s="3">
        <v>3652</v>
      </c>
      <c r="W2" s="3">
        <v>3558</v>
      </c>
    </row>
    <row r="4" spans="1:23" x14ac:dyDescent="0.2">
      <c r="A4" t="s">
        <v>28</v>
      </c>
    </row>
    <row r="5" spans="1:23" x14ac:dyDescent="0.2">
      <c r="A5" s="7" t="s">
        <v>27</v>
      </c>
      <c r="B5" s="5" t="s">
        <v>26</v>
      </c>
      <c r="C5" s="5" t="s">
        <v>24</v>
      </c>
      <c r="D5" s="5" t="s">
        <v>25</v>
      </c>
    </row>
    <row r="6" spans="1:23" x14ac:dyDescent="0.2">
      <c r="A6">
        <v>0</v>
      </c>
      <c r="B6" s="4">
        <v>0</v>
      </c>
      <c r="C6">
        <f>AVERAGE(C2:E2)</f>
        <v>23.666666666666668</v>
      </c>
      <c r="D6">
        <f>STDEV(C2:E2)</f>
        <v>5.1316014394468876</v>
      </c>
    </row>
    <row r="7" spans="1:23" x14ac:dyDescent="0.2">
      <c r="A7">
        <v>925.24</v>
      </c>
      <c r="B7" s="4">
        <v>25</v>
      </c>
      <c r="C7">
        <f>AVERAGE(F2:H2)</f>
        <v>676.33333333333337</v>
      </c>
      <c r="D7">
        <f>STDEV(F2:H2)</f>
        <v>17.243356208503418</v>
      </c>
    </row>
    <row r="8" spans="1:23" x14ac:dyDescent="0.2">
      <c r="A8">
        <f>A7*2</f>
        <v>1850.48</v>
      </c>
      <c r="B8" s="4">
        <v>50</v>
      </c>
      <c r="C8">
        <f>AVERAGE(I2:K2)</f>
        <v>1311.3333333333333</v>
      </c>
      <c r="D8">
        <f>STDEV(I2:K2)</f>
        <v>22.368132093076824</v>
      </c>
    </row>
    <row r="9" spans="1:23" x14ac:dyDescent="0.2">
      <c r="A9">
        <f>A7*3</f>
        <v>2775.7200000000003</v>
      </c>
      <c r="B9" s="4">
        <v>75</v>
      </c>
      <c r="C9">
        <f>AVERAGE(L2:N2)</f>
        <v>1861</v>
      </c>
      <c r="D9">
        <f>STDEV(L2:N2)</f>
        <v>45.177427992306072</v>
      </c>
    </row>
    <row r="10" spans="1:23" x14ac:dyDescent="0.2">
      <c r="A10">
        <f>A7*4</f>
        <v>3700.96</v>
      </c>
      <c r="B10" s="4">
        <v>100</v>
      </c>
      <c r="C10">
        <f>AVERAGE(O2:Q2)</f>
        <v>2362.3333333333335</v>
      </c>
      <c r="D10">
        <f>STDEV(O2:Q2)</f>
        <v>65.531163070201444</v>
      </c>
    </row>
    <row r="11" spans="1:23" x14ac:dyDescent="0.2">
      <c r="A11">
        <f>A7*5</f>
        <v>4626.2</v>
      </c>
      <c r="B11" s="4">
        <v>125</v>
      </c>
      <c r="C11">
        <f>AVERAGE(R2:T2)</f>
        <v>2951.3333333333335</v>
      </c>
      <c r="D11">
        <f>STDEV(R2:T2)</f>
        <v>30.43572462310259</v>
      </c>
    </row>
    <row r="12" spans="1:23" x14ac:dyDescent="0.2">
      <c r="A12">
        <f>A7*6</f>
        <v>5551.4400000000005</v>
      </c>
      <c r="B12" s="4">
        <v>150</v>
      </c>
      <c r="C12">
        <f>AVERAGE(U2:W2)</f>
        <v>3620</v>
      </c>
      <c r="D12">
        <f>STDEV(U2:W2)</f>
        <v>53.702886328390207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gain 75</vt:lpstr>
      <vt:lpstr>gain 50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Piorino Macruz De Oliveira, Fernanda</dc:creator>
  <cp:lastModifiedBy>Microsoft Office User</cp:lastModifiedBy>
  <dcterms:created xsi:type="dcterms:W3CDTF">2023-07-07T14:16:10Z</dcterms:created>
  <dcterms:modified xsi:type="dcterms:W3CDTF">2023-08-01T16:04:13Z</dcterms:modified>
</cp:coreProperties>
</file>